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:\FINANCE\Code\Customs\Guilherme L\Extras - Tests and Breaks\"/>
    </mc:Choice>
  </mc:AlternateContent>
  <xr:revisionPtr revIDLastSave="0" documentId="13_ncr:1_{A429AB51-8C42-42FB-83DF-788644BD71B6}" xr6:coauthVersionLast="47" xr6:coauthVersionMax="47" xr10:uidLastSave="{00000000-0000-0000-0000-000000000000}"/>
  <bookViews>
    <workbookView xWindow="-120" yWindow="-120" windowWidth="20730" windowHeight="11310" tabRatio="621" activeTab="1" xr2:uid="{1FFA4638-2335-4849-A436-4D35F8B9C875}"/>
  </bookViews>
  <sheets>
    <sheet name="Data" sheetId="5" r:id="rId1"/>
    <sheet name="Development" sheetId="6" r:id="rId2"/>
    <sheet name="Draft" sheetId="7" r:id="rId3"/>
    <sheet name="Testes e Rompimentos dias pos" sheetId="2" r:id="rId4"/>
    <sheet name="Testes e Rompimentos dias neg" sheetId="4" r:id="rId5"/>
    <sheet name="Testes e rompimentos VAR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8" i="6" l="1" a="1"/>
  <c r="P38" i="6" s="1"/>
  <c r="P39" i="6" a="1"/>
  <c r="P39" i="6" s="1"/>
  <c r="P40" i="6" a="1"/>
  <c r="P40" i="6" s="1"/>
  <c r="P41" i="6" a="1"/>
  <c r="P41" i="6" s="1"/>
  <c r="P42" i="6" a="1"/>
  <c r="P42" i="6" s="1"/>
  <c r="P43" i="6" a="1"/>
  <c r="P43" i="6" s="1"/>
  <c r="P44" i="6" a="1"/>
  <c r="P44" i="6" s="1"/>
  <c r="P45" i="6" a="1"/>
  <c r="P45" i="6" s="1"/>
  <c r="P46" i="6" a="1"/>
  <c r="P46" i="6" s="1"/>
  <c r="P47" i="6" a="1"/>
  <c r="P47" i="6" s="1"/>
  <c r="P48" i="6" a="1"/>
  <c r="P48" i="6" s="1"/>
  <c r="P49" i="6" a="1"/>
  <c r="P49" i="6" s="1"/>
  <c r="P50" i="6" a="1"/>
  <c r="P50" i="6" s="1"/>
  <c r="P51" i="6" a="1"/>
  <c r="P51" i="6" s="1"/>
  <c r="O41" i="6" a="1"/>
  <c r="O41" i="6" s="1"/>
  <c r="O38" i="6" a="1"/>
  <c r="O38" i="6" s="1"/>
  <c r="O39" i="6" a="1"/>
  <c r="O39" i="6" s="1"/>
  <c r="O40" i="6" a="1"/>
  <c r="O40" i="6" s="1"/>
  <c r="O42" i="6" a="1"/>
  <c r="O42" i="6" s="1"/>
  <c r="O43" i="6" a="1"/>
  <c r="O43" i="6" s="1"/>
  <c r="O44" i="6" a="1"/>
  <c r="O44" i="6" s="1"/>
  <c r="O45" i="6" a="1"/>
  <c r="O45" i="6" s="1"/>
  <c r="O46" i="6" a="1"/>
  <c r="O46" i="6" s="1"/>
  <c r="O47" i="6" a="1"/>
  <c r="O47" i="6" s="1"/>
  <c r="O48" i="6" a="1"/>
  <c r="O48" i="6" s="1"/>
  <c r="O49" i="6" a="1"/>
  <c r="O49" i="6" s="1"/>
  <c r="O50" i="6" a="1"/>
  <c r="O50" i="6" s="1"/>
  <c r="O51" i="6" a="1"/>
  <c r="O51" i="6" s="1"/>
  <c r="AP12" i="5"/>
  <c r="AP3" i="5"/>
  <c r="AP4" i="5"/>
  <c r="AP5" i="5"/>
  <c r="AP6" i="5"/>
  <c r="AP7" i="5"/>
  <c r="AP8" i="5"/>
  <c r="AP9" i="5"/>
  <c r="AP10" i="5"/>
  <c r="AP11" i="5"/>
  <c r="AP13" i="5"/>
  <c r="AP14" i="5"/>
  <c r="AP15" i="5"/>
  <c r="AP16" i="5"/>
  <c r="AP17" i="5"/>
  <c r="AP18" i="5"/>
  <c r="AP19" i="5"/>
  <c r="AP20" i="5"/>
  <c r="AP21" i="5"/>
  <c r="AP22" i="5"/>
  <c r="AP23" i="5"/>
  <c r="AP24" i="5"/>
  <c r="AP25" i="5"/>
  <c r="AP26" i="5"/>
  <c r="AP27" i="5"/>
  <c r="AP28" i="5"/>
  <c r="AP29" i="5"/>
  <c r="AP30" i="5"/>
  <c r="AP31" i="5"/>
  <c r="AP32" i="5"/>
  <c r="AP33" i="5"/>
  <c r="AP34" i="5"/>
  <c r="AP35" i="5"/>
  <c r="AP36" i="5"/>
  <c r="AP37" i="5"/>
  <c r="AP38" i="5"/>
  <c r="AP39" i="5"/>
  <c r="AP40" i="5"/>
  <c r="AP41" i="5"/>
  <c r="AP42" i="5"/>
  <c r="AP43" i="5"/>
  <c r="AP44" i="5"/>
  <c r="AP45" i="5"/>
  <c r="AP46" i="5"/>
  <c r="AP47" i="5"/>
  <c r="AP48" i="5"/>
  <c r="AP49" i="5"/>
  <c r="AP50" i="5"/>
  <c r="AP51" i="5"/>
  <c r="AP52" i="5"/>
  <c r="AP53" i="5"/>
  <c r="AP54" i="5"/>
  <c r="AP55" i="5"/>
  <c r="AP56" i="5"/>
  <c r="AP57" i="5"/>
  <c r="AP58" i="5"/>
  <c r="AP59" i="5"/>
  <c r="AP60" i="5"/>
  <c r="AP61" i="5"/>
  <c r="AP62" i="5"/>
  <c r="AP63" i="5"/>
  <c r="AP64" i="5"/>
  <c r="AP65" i="5"/>
  <c r="AP66" i="5"/>
  <c r="AP67" i="5"/>
  <c r="AP68" i="5"/>
  <c r="AP69" i="5"/>
  <c r="AP70" i="5"/>
  <c r="AP71" i="5"/>
  <c r="AP72" i="5"/>
  <c r="AP73" i="5"/>
  <c r="AP74" i="5"/>
  <c r="AP75" i="5"/>
  <c r="AP76" i="5"/>
  <c r="AP77" i="5"/>
  <c r="AP78" i="5"/>
  <c r="AP79" i="5"/>
  <c r="AP80" i="5"/>
  <c r="AP81" i="5"/>
  <c r="AP82" i="5"/>
  <c r="AP83" i="5"/>
  <c r="AP84" i="5"/>
  <c r="AP85" i="5"/>
  <c r="AP86" i="5"/>
  <c r="AP87" i="5"/>
  <c r="AP88" i="5"/>
  <c r="AP89" i="5"/>
  <c r="AP90" i="5"/>
  <c r="AP91" i="5"/>
  <c r="AP92" i="5"/>
  <c r="AP93" i="5"/>
  <c r="AP94" i="5"/>
  <c r="AP95" i="5"/>
  <c r="AP96" i="5"/>
  <c r="AP97" i="5"/>
  <c r="AP98" i="5"/>
  <c r="AP99" i="5"/>
  <c r="AP100" i="5"/>
  <c r="AP101" i="5"/>
  <c r="AP102" i="5"/>
  <c r="AP103" i="5"/>
  <c r="AP104" i="5"/>
  <c r="AP105" i="5"/>
  <c r="AP106" i="5"/>
  <c r="AP107" i="5"/>
  <c r="AP108" i="5"/>
  <c r="AP109" i="5"/>
  <c r="AP110" i="5"/>
  <c r="AP111" i="5"/>
  <c r="AP112" i="5"/>
  <c r="AP113" i="5"/>
  <c r="AP114" i="5"/>
  <c r="AP115" i="5"/>
  <c r="AP116" i="5"/>
  <c r="AP117" i="5"/>
  <c r="AP118" i="5"/>
  <c r="AP119" i="5"/>
  <c r="AP120" i="5"/>
  <c r="AP121" i="5"/>
  <c r="AP122" i="5"/>
  <c r="AP123" i="5"/>
  <c r="AP124" i="5"/>
  <c r="AP125" i="5"/>
  <c r="AP126" i="5"/>
  <c r="AP127" i="5"/>
  <c r="AP128" i="5"/>
  <c r="AP129" i="5"/>
  <c r="AP130" i="5"/>
  <c r="AP131" i="5"/>
  <c r="AP132" i="5"/>
  <c r="AP133" i="5"/>
  <c r="AP134" i="5"/>
  <c r="AP135" i="5"/>
  <c r="AP136" i="5"/>
  <c r="AP137" i="5"/>
  <c r="AP138" i="5"/>
  <c r="AP139" i="5"/>
  <c r="AP140" i="5"/>
  <c r="AP141" i="5"/>
  <c r="AP142" i="5"/>
  <c r="AP143" i="5"/>
  <c r="AP144" i="5"/>
  <c r="AP145" i="5"/>
  <c r="AP146" i="5"/>
  <c r="AP147" i="5"/>
  <c r="AP148" i="5"/>
  <c r="AP149" i="5"/>
  <c r="AP150" i="5"/>
  <c r="AP151" i="5"/>
  <c r="AP152" i="5"/>
  <c r="AP153" i="5"/>
  <c r="AP154" i="5"/>
  <c r="AP155" i="5"/>
  <c r="AP156" i="5"/>
  <c r="AP157" i="5"/>
  <c r="AP158" i="5"/>
  <c r="AP159" i="5"/>
  <c r="AP160" i="5"/>
  <c r="AP161" i="5"/>
  <c r="AP162" i="5"/>
  <c r="AP163" i="5"/>
  <c r="AP164" i="5"/>
  <c r="AP165" i="5"/>
  <c r="AP166" i="5"/>
  <c r="AP167" i="5"/>
  <c r="AP168" i="5"/>
  <c r="AP169" i="5"/>
  <c r="AP170" i="5"/>
  <c r="AP171" i="5"/>
  <c r="AP172" i="5"/>
  <c r="AP173" i="5"/>
  <c r="AP174" i="5"/>
  <c r="AP175" i="5"/>
  <c r="AP176" i="5"/>
  <c r="AP177" i="5"/>
  <c r="AP178" i="5"/>
  <c r="AP179" i="5"/>
  <c r="AP180" i="5"/>
  <c r="AP181" i="5"/>
  <c r="AP182" i="5"/>
  <c r="AP183" i="5"/>
  <c r="AP184" i="5"/>
  <c r="AP185" i="5"/>
  <c r="AP186" i="5"/>
  <c r="AP187" i="5"/>
  <c r="AP188" i="5"/>
  <c r="AP189" i="5"/>
  <c r="AP190" i="5"/>
  <c r="AP191" i="5"/>
  <c r="AP192" i="5"/>
  <c r="AP193" i="5"/>
  <c r="AP194" i="5"/>
  <c r="AP195" i="5"/>
  <c r="AP196" i="5"/>
  <c r="AP197" i="5"/>
  <c r="AP198" i="5"/>
  <c r="AP199" i="5"/>
  <c r="AP200" i="5"/>
  <c r="AP201" i="5"/>
  <c r="AP202" i="5"/>
  <c r="AP203" i="5"/>
  <c r="AP204" i="5"/>
  <c r="AP205" i="5"/>
  <c r="AP206" i="5"/>
  <c r="AP207" i="5"/>
  <c r="AP208" i="5"/>
  <c r="AP209" i="5"/>
  <c r="AP210" i="5"/>
  <c r="AP211" i="5"/>
  <c r="AP212" i="5"/>
  <c r="AP213" i="5"/>
  <c r="AP214" i="5"/>
  <c r="AP215" i="5"/>
  <c r="AP216" i="5"/>
  <c r="AP217" i="5"/>
  <c r="AP218" i="5"/>
  <c r="AP219" i="5"/>
  <c r="AP220" i="5"/>
  <c r="AP221" i="5"/>
  <c r="AP222" i="5"/>
  <c r="AP223" i="5"/>
  <c r="AP224" i="5"/>
  <c r="AP225" i="5"/>
  <c r="AP226" i="5"/>
  <c r="AP227" i="5"/>
  <c r="AP228" i="5"/>
  <c r="AP229" i="5"/>
  <c r="AP230" i="5"/>
  <c r="AP231" i="5"/>
  <c r="AP232" i="5"/>
  <c r="AP233" i="5"/>
  <c r="AP234" i="5"/>
  <c r="AP235" i="5"/>
  <c r="AP236" i="5"/>
  <c r="AP237" i="5"/>
  <c r="AP238" i="5"/>
  <c r="AP239" i="5"/>
  <c r="AP240" i="5"/>
  <c r="AP241" i="5"/>
  <c r="AP242" i="5"/>
  <c r="AP243" i="5"/>
  <c r="AP244" i="5"/>
  <c r="AP245" i="5"/>
  <c r="AP246" i="5"/>
  <c r="AP247" i="5"/>
  <c r="AP248" i="5"/>
  <c r="AP249" i="5"/>
  <c r="AP250" i="5"/>
  <c r="AP251" i="5"/>
  <c r="AP252" i="5"/>
  <c r="AP253" i="5"/>
  <c r="AP254" i="5"/>
  <c r="AP255" i="5"/>
  <c r="AP256" i="5"/>
  <c r="AP257" i="5"/>
  <c r="AP258" i="5"/>
  <c r="AP259" i="5"/>
  <c r="AP260" i="5"/>
  <c r="AP261" i="5"/>
  <c r="AP262" i="5"/>
  <c r="AP263" i="5"/>
  <c r="AP264" i="5"/>
  <c r="AP265" i="5"/>
  <c r="AP266" i="5"/>
  <c r="AP267" i="5"/>
  <c r="AP268" i="5"/>
  <c r="AP269" i="5"/>
  <c r="AP270" i="5"/>
  <c r="AP271" i="5"/>
  <c r="AP272" i="5"/>
  <c r="AP273" i="5"/>
  <c r="AP274" i="5"/>
  <c r="AP275" i="5"/>
  <c r="AP276" i="5"/>
  <c r="AP277" i="5"/>
  <c r="AP278" i="5"/>
  <c r="AP279" i="5"/>
  <c r="AP280" i="5"/>
  <c r="AP281" i="5"/>
  <c r="AP282" i="5"/>
  <c r="AP283" i="5"/>
  <c r="AP284" i="5"/>
  <c r="AP285" i="5"/>
  <c r="AP286" i="5"/>
  <c r="AP287" i="5"/>
  <c r="AP288" i="5"/>
  <c r="AP289" i="5"/>
  <c r="AP290" i="5"/>
  <c r="AP291" i="5"/>
  <c r="AP292" i="5"/>
  <c r="AP293" i="5"/>
  <c r="AP294" i="5"/>
  <c r="AP295" i="5"/>
  <c r="AP296" i="5"/>
  <c r="AP297" i="5"/>
  <c r="AP298" i="5"/>
  <c r="AP299" i="5"/>
  <c r="AP300" i="5"/>
  <c r="AP301" i="5"/>
  <c r="AP302" i="5"/>
  <c r="AP303" i="5"/>
  <c r="AP304" i="5"/>
  <c r="AP305" i="5"/>
  <c r="AP306" i="5"/>
  <c r="AP307" i="5"/>
  <c r="AP308" i="5"/>
  <c r="AP309" i="5"/>
  <c r="AP310" i="5"/>
  <c r="AP311" i="5"/>
  <c r="AP312" i="5"/>
  <c r="AP313" i="5"/>
  <c r="AP314" i="5"/>
  <c r="AP315" i="5"/>
  <c r="AP316" i="5"/>
  <c r="AP317" i="5"/>
  <c r="AP318" i="5"/>
  <c r="AP319" i="5"/>
  <c r="AP320" i="5"/>
  <c r="AP321" i="5"/>
  <c r="AP322" i="5"/>
  <c r="AP323" i="5"/>
  <c r="AP324" i="5"/>
  <c r="AP325" i="5"/>
  <c r="AP326" i="5"/>
  <c r="AP327" i="5"/>
  <c r="AP328" i="5"/>
  <c r="AP329" i="5"/>
  <c r="AP330" i="5"/>
  <c r="AP331" i="5"/>
  <c r="AP332" i="5"/>
  <c r="AP333" i="5"/>
  <c r="AP334" i="5"/>
  <c r="AP335" i="5"/>
  <c r="AP336" i="5"/>
  <c r="AP337" i="5"/>
  <c r="AP338" i="5"/>
  <c r="AP339" i="5"/>
  <c r="AP340" i="5"/>
  <c r="AP341" i="5"/>
  <c r="AP342" i="5"/>
  <c r="AP343" i="5"/>
  <c r="AP344" i="5"/>
  <c r="AP345" i="5"/>
  <c r="AP346" i="5"/>
  <c r="AP347" i="5"/>
  <c r="AP348" i="5"/>
  <c r="AP349" i="5"/>
  <c r="AP350" i="5"/>
  <c r="AP351" i="5"/>
  <c r="AP352" i="5"/>
  <c r="AP353" i="5"/>
  <c r="AP354" i="5"/>
  <c r="AP355" i="5"/>
  <c r="AP356" i="5"/>
  <c r="AP357" i="5"/>
  <c r="AP358" i="5"/>
  <c r="AP359" i="5"/>
  <c r="AP360" i="5"/>
  <c r="AP361" i="5"/>
  <c r="AP362" i="5"/>
  <c r="AP363" i="5"/>
  <c r="AP364" i="5"/>
  <c r="AP365" i="5"/>
  <c r="AP366" i="5"/>
  <c r="AP367" i="5"/>
  <c r="AP368" i="5"/>
  <c r="AP369" i="5"/>
  <c r="AP370" i="5"/>
  <c r="AP371" i="5"/>
  <c r="AP372" i="5"/>
  <c r="AP373" i="5"/>
  <c r="AP374" i="5"/>
  <c r="AP375" i="5"/>
  <c r="AP376" i="5"/>
  <c r="AP377" i="5"/>
  <c r="AP378" i="5"/>
  <c r="AP379" i="5"/>
  <c r="AP380" i="5"/>
  <c r="AP381" i="5"/>
  <c r="AP382" i="5"/>
  <c r="AP383" i="5"/>
  <c r="AP384" i="5"/>
  <c r="AP385" i="5"/>
  <c r="AP386" i="5"/>
  <c r="AP387" i="5"/>
  <c r="AP388" i="5"/>
  <c r="AP389" i="5"/>
  <c r="AP390" i="5"/>
  <c r="AP391" i="5"/>
  <c r="AP392" i="5"/>
  <c r="AP393" i="5"/>
  <c r="AP394" i="5"/>
  <c r="AP395" i="5"/>
  <c r="AP396" i="5"/>
  <c r="AP397" i="5"/>
  <c r="AP398" i="5"/>
  <c r="AP399" i="5"/>
  <c r="AP400" i="5"/>
  <c r="AP401" i="5"/>
  <c r="AP402" i="5"/>
  <c r="AP403" i="5"/>
  <c r="AP404" i="5"/>
  <c r="AP405" i="5"/>
  <c r="AP406" i="5"/>
  <c r="AP407" i="5"/>
  <c r="AP408" i="5"/>
  <c r="AP409" i="5"/>
  <c r="AP410" i="5"/>
  <c r="AP411" i="5"/>
  <c r="AP412" i="5"/>
  <c r="AP413" i="5"/>
  <c r="AP414" i="5"/>
  <c r="AP415" i="5"/>
  <c r="AP416" i="5"/>
  <c r="AP417" i="5"/>
  <c r="AP418" i="5"/>
  <c r="AP419" i="5"/>
  <c r="AP420" i="5"/>
  <c r="AP421" i="5"/>
  <c r="AP422" i="5"/>
  <c r="AP423" i="5"/>
  <c r="AP424" i="5"/>
  <c r="AP425" i="5"/>
  <c r="AP426" i="5"/>
  <c r="AP427" i="5"/>
  <c r="AP428" i="5"/>
  <c r="AP429" i="5"/>
  <c r="AP430" i="5"/>
  <c r="AP431" i="5"/>
  <c r="AP432" i="5"/>
  <c r="AP433" i="5"/>
  <c r="AP434" i="5"/>
  <c r="AP435" i="5"/>
  <c r="AP436" i="5"/>
  <c r="AP437" i="5"/>
  <c r="AP438" i="5"/>
  <c r="AP439" i="5"/>
  <c r="AP440" i="5"/>
  <c r="AP441" i="5"/>
  <c r="AP442" i="5"/>
  <c r="AP443" i="5"/>
  <c r="AP444" i="5"/>
  <c r="AP445" i="5"/>
  <c r="AP446" i="5"/>
  <c r="AP447" i="5"/>
  <c r="AP448" i="5"/>
  <c r="AP449" i="5"/>
  <c r="AP450" i="5"/>
  <c r="AP451" i="5"/>
  <c r="AP452" i="5"/>
  <c r="AP453" i="5"/>
  <c r="AP454" i="5"/>
  <c r="AP455" i="5"/>
  <c r="AP456" i="5"/>
  <c r="AP457" i="5"/>
  <c r="AP458" i="5"/>
  <c r="AP459" i="5"/>
  <c r="AP460" i="5"/>
  <c r="AP461" i="5"/>
  <c r="AP462" i="5"/>
  <c r="AP463" i="5"/>
  <c r="AP464" i="5"/>
  <c r="AP465" i="5"/>
  <c r="AP466" i="5"/>
  <c r="AP467" i="5"/>
  <c r="AP468" i="5"/>
  <c r="AP469" i="5"/>
  <c r="AP470" i="5"/>
  <c r="AP471" i="5"/>
  <c r="AP472" i="5"/>
  <c r="AP473" i="5"/>
  <c r="AP474" i="5"/>
  <c r="AP475" i="5"/>
  <c r="AP476" i="5"/>
  <c r="AP477" i="5"/>
  <c r="AP478" i="5"/>
  <c r="AP479" i="5"/>
  <c r="AP480" i="5"/>
  <c r="AP481" i="5"/>
  <c r="AP482" i="5"/>
  <c r="AP483" i="5"/>
  <c r="AP484" i="5"/>
  <c r="AP485" i="5"/>
  <c r="AP486" i="5"/>
  <c r="AP487" i="5"/>
  <c r="AP488" i="5"/>
  <c r="AP489" i="5"/>
  <c r="AP490" i="5"/>
  <c r="AP491" i="5"/>
  <c r="AP492" i="5"/>
  <c r="AP493" i="5"/>
  <c r="AP494" i="5"/>
  <c r="AP495" i="5"/>
  <c r="AP496" i="5"/>
  <c r="AP497" i="5"/>
  <c r="AP498" i="5"/>
  <c r="AP499" i="5"/>
  <c r="AP500" i="5"/>
  <c r="AP501" i="5"/>
  <c r="AP502" i="5"/>
  <c r="AP503" i="5"/>
  <c r="AP504" i="5"/>
  <c r="AP505" i="5"/>
  <c r="AP506" i="5"/>
  <c r="AP507" i="5"/>
  <c r="AP508" i="5"/>
  <c r="AP509" i="5"/>
  <c r="AP510" i="5"/>
  <c r="AP511" i="5"/>
  <c r="AP512" i="5"/>
  <c r="AP513" i="5"/>
  <c r="AP514" i="5"/>
  <c r="AP515" i="5"/>
  <c r="AP516" i="5"/>
  <c r="AP517" i="5"/>
  <c r="AP518" i="5"/>
  <c r="AP519" i="5"/>
  <c r="AP520" i="5"/>
  <c r="AP521" i="5"/>
  <c r="AP522" i="5"/>
  <c r="AP523" i="5"/>
  <c r="AP524" i="5"/>
  <c r="AP525" i="5"/>
  <c r="AP526" i="5"/>
  <c r="AP527" i="5"/>
  <c r="AP528" i="5"/>
  <c r="AP529" i="5"/>
  <c r="AP530" i="5"/>
  <c r="AP531" i="5"/>
  <c r="AP532" i="5"/>
  <c r="AP533" i="5"/>
  <c r="AP534" i="5"/>
  <c r="AP535" i="5"/>
  <c r="AP536" i="5"/>
  <c r="AP537" i="5"/>
  <c r="AP538" i="5"/>
  <c r="AP539" i="5"/>
  <c r="AP540" i="5"/>
  <c r="AP541" i="5"/>
  <c r="AP542" i="5"/>
  <c r="AP543" i="5"/>
  <c r="AP544" i="5"/>
  <c r="AP545" i="5"/>
  <c r="AP546" i="5"/>
  <c r="AP547" i="5"/>
  <c r="AP548" i="5"/>
  <c r="AP549" i="5"/>
  <c r="AP550" i="5"/>
  <c r="AP551" i="5"/>
  <c r="AP552" i="5"/>
  <c r="AP553" i="5"/>
  <c r="AP554" i="5"/>
  <c r="AP555" i="5"/>
  <c r="AP556" i="5"/>
  <c r="AP557" i="5"/>
  <c r="AP558" i="5"/>
  <c r="AP559" i="5"/>
  <c r="AP560" i="5"/>
  <c r="AP561" i="5"/>
  <c r="AP562" i="5"/>
  <c r="AP563" i="5"/>
  <c r="AP564" i="5"/>
  <c r="AP565" i="5"/>
  <c r="AP566" i="5"/>
  <c r="AP567" i="5"/>
  <c r="AP568" i="5"/>
  <c r="AP569" i="5"/>
  <c r="AP570" i="5"/>
  <c r="AP571" i="5"/>
  <c r="AP572" i="5"/>
  <c r="AP573" i="5"/>
  <c r="AP574" i="5"/>
  <c r="AP575" i="5"/>
  <c r="AP576" i="5"/>
  <c r="AP577" i="5"/>
  <c r="AP578" i="5"/>
  <c r="AP579" i="5"/>
  <c r="AP580" i="5"/>
  <c r="AP581" i="5"/>
  <c r="AP582" i="5"/>
  <c r="AP583" i="5"/>
  <c r="AP584" i="5"/>
  <c r="AP585" i="5"/>
  <c r="AP586" i="5"/>
  <c r="AP587" i="5"/>
  <c r="AP588" i="5"/>
  <c r="AP589" i="5"/>
  <c r="AP590" i="5"/>
  <c r="AP591" i="5"/>
  <c r="AP592" i="5"/>
  <c r="AP593" i="5"/>
  <c r="AP594" i="5"/>
  <c r="AP595" i="5"/>
  <c r="AP596" i="5"/>
  <c r="AP597" i="5"/>
  <c r="AP598" i="5"/>
  <c r="AP599" i="5"/>
  <c r="AP600" i="5"/>
  <c r="AP601" i="5"/>
  <c r="AP602" i="5"/>
  <c r="AP603" i="5"/>
  <c r="AP604" i="5"/>
  <c r="AP605" i="5"/>
  <c r="AP606" i="5"/>
  <c r="AP607" i="5"/>
  <c r="AP608" i="5"/>
  <c r="AP609" i="5"/>
  <c r="AP610" i="5"/>
  <c r="AP611" i="5"/>
  <c r="AP612" i="5"/>
  <c r="AP613" i="5"/>
  <c r="AP614" i="5"/>
  <c r="AP615" i="5"/>
  <c r="AP616" i="5"/>
  <c r="AP617" i="5"/>
  <c r="AP618" i="5"/>
  <c r="AP619" i="5"/>
  <c r="AP620" i="5"/>
  <c r="AP621" i="5"/>
  <c r="AP622" i="5"/>
  <c r="AP623" i="5"/>
  <c r="AP624" i="5"/>
  <c r="AP625" i="5"/>
  <c r="AP626" i="5"/>
  <c r="AP627" i="5"/>
  <c r="AP628" i="5"/>
  <c r="AP629" i="5"/>
  <c r="AP630" i="5"/>
  <c r="AP631" i="5"/>
  <c r="AP632" i="5"/>
  <c r="AP633" i="5"/>
  <c r="AP634" i="5"/>
  <c r="AP635" i="5"/>
  <c r="AP636" i="5"/>
  <c r="AP637" i="5"/>
  <c r="AP638" i="5"/>
  <c r="AP639" i="5"/>
  <c r="AP640" i="5"/>
  <c r="AP641" i="5"/>
  <c r="AP642" i="5"/>
  <c r="AP643" i="5"/>
  <c r="AP644" i="5"/>
  <c r="AP645" i="5"/>
  <c r="AP646" i="5"/>
  <c r="AP647" i="5"/>
  <c r="AP648" i="5"/>
  <c r="AP649" i="5"/>
  <c r="AP650" i="5"/>
  <c r="AP651" i="5"/>
  <c r="AP652" i="5"/>
  <c r="AP653" i="5"/>
  <c r="AP654" i="5"/>
  <c r="AP655" i="5"/>
  <c r="AP656" i="5"/>
  <c r="AP657" i="5"/>
  <c r="AP658" i="5"/>
  <c r="AP659" i="5"/>
  <c r="AP660" i="5"/>
  <c r="AP661" i="5"/>
  <c r="AP662" i="5"/>
  <c r="AP663" i="5"/>
  <c r="AP664" i="5"/>
  <c r="AP665" i="5"/>
  <c r="AP666" i="5"/>
  <c r="AP667" i="5"/>
  <c r="AP668" i="5"/>
  <c r="AP669" i="5"/>
  <c r="AP670" i="5"/>
  <c r="AP671" i="5"/>
  <c r="AP672" i="5"/>
  <c r="AP673" i="5"/>
  <c r="AP674" i="5"/>
  <c r="AP675" i="5"/>
  <c r="AP676" i="5"/>
  <c r="AP677" i="5"/>
  <c r="AP678" i="5"/>
  <c r="AP679" i="5"/>
  <c r="AP680" i="5"/>
  <c r="AP681" i="5"/>
  <c r="AP682" i="5"/>
  <c r="AP683" i="5"/>
  <c r="AP684" i="5"/>
  <c r="AP685" i="5"/>
  <c r="AP686" i="5"/>
  <c r="AP687" i="5"/>
  <c r="AP688" i="5"/>
  <c r="AP689" i="5"/>
  <c r="AP690" i="5"/>
  <c r="AP691" i="5"/>
  <c r="AP692" i="5"/>
  <c r="AP693" i="5"/>
  <c r="AP694" i="5"/>
  <c r="AP695" i="5"/>
  <c r="AP696" i="5"/>
  <c r="AP697" i="5"/>
  <c r="AP698" i="5"/>
  <c r="AP699" i="5"/>
  <c r="AP700" i="5"/>
  <c r="AP701" i="5"/>
  <c r="AP702" i="5"/>
  <c r="AP703" i="5"/>
  <c r="AP704" i="5"/>
  <c r="AP705" i="5"/>
  <c r="AP706" i="5"/>
  <c r="AP707" i="5"/>
  <c r="AP708" i="5"/>
  <c r="AP709" i="5"/>
  <c r="AP710" i="5"/>
  <c r="AP711" i="5"/>
  <c r="AP712" i="5"/>
  <c r="AP713" i="5"/>
  <c r="AP714" i="5"/>
  <c r="AP715" i="5"/>
  <c r="AP716" i="5"/>
  <c r="AP717" i="5"/>
  <c r="AP718" i="5"/>
  <c r="AP719" i="5"/>
  <c r="AP720" i="5"/>
  <c r="AP721" i="5"/>
  <c r="AP722" i="5"/>
  <c r="AP723" i="5"/>
  <c r="AP724" i="5"/>
  <c r="AP725" i="5"/>
  <c r="AP726" i="5"/>
  <c r="AP727" i="5"/>
  <c r="AP728" i="5"/>
  <c r="AP729" i="5"/>
  <c r="AP730" i="5"/>
  <c r="AP731" i="5"/>
  <c r="AP732" i="5"/>
  <c r="AP733" i="5"/>
  <c r="AP734" i="5"/>
  <c r="AP735" i="5"/>
  <c r="AP736" i="5"/>
  <c r="AP737" i="5"/>
  <c r="AP738" i="5"/>
  <c r="AP739" i="5"/>
  <c r="AP740" i="5"/>
  <c r="AP741" i="5"/>
  <c r="AP742" i="5"/>
  <c r="AP743" i="5"/>
  <c r="AP744" i="5"/>
  <c r="AP745" i="5"/>
  <c r="AP746" i="5"/>
  <c r="AP747" i="5"/>
  <c r="AP748" i="5"/>
  <c r="AP749" i="5"/>
  <c r="AP750" i="5"/>
  <c r="AP751" i="5"/>
  <c r="AP752" i="5"/>
  <c r="AP753" i="5"/>
  <c r="AP754" i="5"/>
  <c r="AP755" i="5"/>
  <c r="AP756" i="5"/>
  <c r="AP757" i="5"/>
  <c r="AP758" i="5"/>
  <c r="AP759" i="5"/>
  <c r="AP760" i="5"/>
  <c r="AP761" i="5"/>
  <c r="AP762" i="5"/>
  <c r="AP763" i="5"/>
  <c r="AP764" i="5"/>
  <c r="AP765" i="5"/>
  <c r="AP766" i="5"/>
  <c r="AP767" i="5"/>
  <c r="AP768" i="5"/>
  <c r="AP769" i="5"/>
  <c r="AP770" i="5"/>
  <c r="AP771" i="5"/>
  <c r="AP772" i="5"/>
  <c r="AP773" i="5"/>
  <c r="AP774" i="5"/>
  <c r="AP775" i="5"/>
  <c r="AP776" i="5"/>
  <c r="AP777" i="5"/>
  <c r="AP778" i="5"/>
  <c r="AP779" i="5"/>
  <c r="AP780" i="5"/>
  <c r="AP781" i="5"/>
  <c r="AP782" i="5"/>
  <c r="AP783" i="5"/>
  <c r="AP784" i="5"/>
  <c r="AP785" i="5"/>
  <c r="AP786" i="5"/>
  <c r="AP787" i="5"/>
  <c r="AP788" i="5"/>
  <c r="AP789" i="5"/>
  <c r="AP790" i="5"/>
  <c r="AP791" i="5"/>
  <c r="AP792" i="5"/>
  <c r="AP793" i="5"/>
  <c r="AP794" i="5"/>
  <c r="AP795" i="5"/>
  <c r="AP796" i="5"/>
  <c r="AP797" i="5"/>
  <c r="AP798" i="5"/>
  <c r="AP799" i="5"/>
  <c r="AP800" i="5"/>
  <c r="AP801" i="5"/>
  <c r="AP802" i="5"/>
  <c r="AP803" i="5"/>
  <c r="AP804" i="5"/>
  <c r="AP805" i="5"/>
  <c r="AP806" i="5"/>
  <c r="AP807" i="5"/>
  <c r="AP808" i="5"/>
  <c r="AP809" i="5"/>
  <c r="AP810" i="5"/>
  <c r="AP811" i="5"/>
  <c r="AP812" i="5"/>
  <c r="AP813" i="5"/>
  <c r="AP814" i="5"/>
  <c r="AP815" i="5"/>
  <c r="AP816" i="5"/>
  <c r="AP817" i="5"/>
  <c r="AP818" i="5"/>
  <c r="AP819" i="5"/>
  <c r="AP820" i="5"/>
  <c r="AP821" i="5"/>
  <c r="AP822" i="5"/>
  <c r="AP823" i="5"/>
  <c r="AP824" i="5"/>
  <c r="AP825" i="5"/>
  <c r="AP826" i="5"/>
  <c r="AP827" i="5"/>
  <c r="AP828" i="5"/>
  <c r="AP829" i="5"/>
  <c r="AP830" i="5"/>
  <c r="AP831" i="5"/>
  <c r="AP832" i="5"/>
  <c r="AP833" i="5"/>
  <c r="AP834" i="5"/>
  <c r="AP835" i="5"/>
  <c r="AP836" i="5"/>
  <c r="AP837" i="5"/>
  <c r="AP838" i="5"/>
  <c r="AP839" i="5"/>
  <c r="AP840" i="5"/>
  <c r="AP841" i="5"/>
  <c r="AP842" i="5"/>
  <c r="AP843" i="5"/>
  <c r="AP844" i="5"/>
  <c r="AP845" i="5"/>
  <c r="AP846" i="5"/>
  <c r="AP847" i="5"/>
  <c r="AP848" i="5"/>
  <c r="AP849" i="5"/>
  <c r="AP850" i="5"/>
  <c r="AP851" i="5"/>
  <c r="AP852" i="5"/>
  <c r="AP853" i="5"/>
  <c r="AP854" i="5"/>
  <c r="AP855" i="5"/>
  <c r="AP856" i="5"/>
  <c r="AP857" i="5"/>
  <c r="AP858" i="5"/>
  <c r="AP859" i="5"/>
  <c r="AP860" i="5"/>
  <c r="AP861" i="5"/>
  <c r="AP862" i="5"/>
  <c r="AP863" i="5"/>
  <c r="AP864" i="5"/>
  <c r="AP865" i="5"/>
  <c r="AP866" i="5"/>
  <c r="AP867" i="5"/>
  <c r="AP868" i="5"/>
  <c r="AP869" i="5"/>
  <c r="AP870" i="5"/>
  <c r="AP871" i="5"/>
  <c r="AP872" i="5"/>
  <c r="AP873" i="5"/>
  <c r="AP874" i="5"/>
  <c r="AP875" i="5"/>
  <c r="AP876" i="5"/>
  <c r="AP877" i="5"/>
  <c r="AP878" i="5"/>
  <c r="AP879" i="5"/>
  <c r="AP880" i="5"/>
  <c r="AP881" i="5"/>
  <c r="AP882" i="5"/>
  <c r="AP883" i="5"/>
  <c r="AP884" i="5"/>
  <c r="AP885" i="5"/>
  <c r="AP886" i="5"/>
  <c r="AP887" i="5"/>
  <c r="AP888" i="5"/>
  <c r="AP889" i="5"/>
  <c r="AP890" i="5"/>
  <c r="AP891" i="5"/>
  <c r="AP892" i="5"/>
  <c r="AP893" i="5"/>
  <c r="AP894" i="5"/>
  <c r="AP895" i="5"/>
  <c r="AP896" i="5"/>
  <c r="AP897" i="5"/>
  <c r="AP898" i="5"/>
  <c r="AP899" i="5"/>
  <c r="AP900" i="5"/>
  <c r="AP901" i="5"/>
  <c r="AP902" i="5"/>
  <c r="AP903" i="5"/>
  <c r="AP904" i="5"/>
  <c r="AP905" i="5"/>
  <c r="AP906" i="5"/>
  <c r="AP907" i="5"/>
  <c r="AP908" i="5"/>
  <c r="AP909" i="5"/>
  <c r="AP910" i="5"/>
  <c r="AP911" i="5"/>
  <c r="AP912" i="5"/>
  <c r="AP913" i="5"/>
  <c r="AP914" i="5"/>
  <c r="AP915" i="5"/>
  <c r="AP916" i="5"/>
  <c r="AP917" i="5"/>
  <c r="AP918" i="5"/>
  <c r="AP919" i="5"/>
  <c r="AP920" i="5"/>
  <c r="AP921" i="5"/>
  <c r="AP922" i="5"/>
  <c r="AP923" i="5"/>
  <c r="AP924" i="5"/>
  <c r="AP925" i="5"/>
  <c r="AP926" i="5"/>
  <c r="AP927" i="5"/>
  <c r="AP928" i="5"/>
  <c r="AP929" i="5"/>
  <c r="AP930" i="5"/>
  <c r="AP931" i="5"/>
  <c r="AP932" i="5"/>
  <c r="AP933" i="5"/>
  <c r="AP934" i="5"/>
  <c r="AP935" i="5"/>
  <c r="AP936" i="5"/>
  <c r="AP937" i="5"/>
  <c r="AP938" i="5"/>
  <c r="AP939" i="5"/>
  <c r="AP940" i="5"/>
  <c r="AP941" i="5"/>
  <c r="AP942" i="5"/>
  <c r="AP943" i="5"/>
  <c r="AP944" i="5"/>
  <c r="AP945" i="5"/>
  <c r="AP946" i="5"/>
  <c r="AP947" i="5"/>
  <c r="AP948" i="5"/>
  <c r="AP949" i="5"/>
  <c r="AP950" i="5"/>
  <c r="AP951" i="5"/>
  <c r="AP952" i="5"/>
  <c r="AP953" i="5"/>
  <c r="AP954" i="5"/>
  <c r="AP955" i="5"/>
  <c r="AP956" i="5"/>
  <c r="AP957" i="5"/>
  <c r="AP958" i="5"/>
  <c r="AP959" i="5"/>
  <c r="AP960" i="5"/>
  <c r="AP961" i="5"/>
  <c r="AP962" i="5"/>
  <c r="AP963" i="5"/>
  <c r="AP964" i="5"/>
  <c r="AP965" i="5"/>
  <c r="AP966" i="5"/>
  <c r="AP967" i="5"/>
  <c r="AP968" i="5"/>
  <c r="AP969" i="5"/>
  <c r="AP970" i="5"/>
  <c r="AP971" i="5"/>
  <c r="AP972" i="5"/>
  <c r="AP973" i="5"/>
  <c r="AP974" i="5"/>
  <c r="AP975" i="5"/>
  <c r="AP976" i="5"/>
  <c r="AP977" i="5"/>
  <c r="AP978" i="5"/>
  <c r="AP979" i="5"/>
  <c r="AP980" i="5"/>
  <c r="AP981" i="5"/>
  <c r="AP982" i="5"/>
  <c r="AP983" i="5"/>
  <c r="AP984" i="5"/>
  <c r="AP985" i="5"/>
  <c r="AP986" i="5"/>
  <c r="AP987" i="5"/>
  <c r="AP988" i="5"/>
  <c r="AP989" i="5"/>
  <c r="AP990" i="5"/>
  <c r="AP991" i="5"/>
  <c r="AP992" i="5"/>
  <c r="AP993" i="5"/>
  <c r="AP994" i="5"/>
  <c r="AP995" i="5"/>
  <c r="AP996" i="5"/>
  <c r="AP997" i="5"/>
  <c r="AP998" i="5"/>
  <c r="AP999" i="5"/>
  <c r="AP1000" i="5"/>
  <c r="AP1001" i="5"/>
  <c r="AP1002" i="5"/>
  <c r="AP1003" i="5"/>
  <c r="AP1004" i="5"/>
  <c r="AP1005" i="5"/>
  <c r="AP1006" i="5"/>
  <c r="AP1007" i="5"/>
  <c r="AP1008" i="5"/>
  <c r="AP1009" i="5"/>
  <c r="AP1010" i="5"/>
  <c r="AP1011" i="5"/>
  <c r="AP1012" i="5"/>
  <c r="AP1013" i="5"/>
  <c r="AP1014" i="5"/>
  <c r="AP1015" i="5"/>
  <c r="AP1016" i="5"/>
  <c r="AP1017" i="5"/>
  <c r="AP1018" i="5"/>
  <c r="AP1019" i="5"/>
  <c r="AP1020" i="5"/>
  <c r="AP1021" i="5"/>
  <c r="AP1022" i="5"/>
  <c r="AP1023" i="5"/>
  <c r="AP1024" i="5"/>
  <c r="AP1025" i="5"/>
  <c r="AP1026" i="5"/>
  <c r="AP1027" i="5"/>
  <c r="AP1028" i="5"/>
  <c r="AP1029" i="5"/>
  <c r="AP1030" i="5"/>
  <c r="AP1031" i="5"/>
  <c r="AP1032" i="5"/>
  <c r="AP1033" i="5"/>
  <c r="AP1034" i="5"/>
  <c r="AP1035" i="5"/>
  <c r="AP1036" i="5"/>
  <c r="AP1037" i="5"/>
  <c r="AP1038" i="5"/>
  <c r="AP1039" i="5"/>
  <c r="AP1040" i="5"/>
  <c r="AP1041" i="5"/>
  <c r="AP1042" i="5"/>
  <c r="AP1043" i="5"/>
  <c r="AP1044" i="5"/>
  <c r="AP1045" i="5"/>
  <c r="AP1046" i="5"/>
  <c r="AP1047" i="5"/>
  <c r="AP1048" i="5"/>
  <c r="AP1049" i="5"/>
  <c r="AP1050" i="5"/>
  <c r="AP1051" i="5"/>
  <c r="AP1052" i="5"/>
  <c r="AP1053" i="5"/>
  <c r="AP1054" i="5"/>
  <c r="AP1055" i="5"/>
  <c r="AP1056" i="5"/>
  <c r="AP1057" i="5"/>
  <c r="AP1058" i="5"/>
  <c r="AP1059" i="5"/>
  <c r="AP1060" i="5"/>
  <c r="AP1061" i="5"/>
  <c r="AP1062" i="5"/>
  <c r="AP1063" i="5"/>
  <c r="AP1064" i="5"/>
  <c r="AP1065" i="5"/>
  <c r="AP1066" i="5"/>
  <c r="AP1067" i="5"/>
  <c r="AP1068" i="5"/>
  <c r="AP1069" i="5"/>
  <c r="AP1070" i="5"/>
  <c r="AP1071" i="5"/>
  <c r="AP1072" i="5"/>
  <c r="AP1073" i="5"/>
  <c r="AP1074" i="5"/>
  <c r="AP1075" i="5"/>
  <c r="AP1076" i="5"/>
  <c r="AP1077" i="5"/>
  <c r="AP1078" i="5"/>
  <c r="AP1079" i="5"/>
  <c r="AP1080" i="5"/>
  <c r="AP1081" i="5"/>
  <c r="AP1082" i="5"/>
  <c r="AP1083" i="5"/>
  <c r="AP1084" i="5"/>
  <c r="AP1085" i="5"/>
  <c r="AP1086" i="5"/>
  <c r="AP1087" i="5"/>
  <c r="AP1088" i="5"/>
  <c r="AP1089" i="5"/>
  <c r="AP1090" i="5"/>
  <c r="AP1091" i="5"/>
  <c r="AP1092" i="5"/>
  <c r="AP1093" i="5"/>
  <c r="AP1094" i="5"/>
  <c r="AP1095" i="5"/>
  <c r="AP1096" i="5"/>
  <c r="AP1097" i="5"/>
  <c r="AP1098" i="5"/>
  <c r="AP1099" i="5"/>
  <c r="AP1100" i="5"/>
  <c r="AP1101" i="5"/>
  <c r="AP1102" i="5"/>
  <c r="AP1103" i="5"/>
  <c r="AP1104" i="5"/>
  <c r="AP1105" i="5"/>
  <c r="AP1106" i="5"/>
  <c r="AP1107" i="5"/>
  <c r="AP1108" i="5"/>
  <c r="AP1109" i="5"/>
  <c r="AP1110" i="5"/>
  <c r="AP1111" i="5"/>
  <c r="AP1112" i="5"/>
  <c r="AP1113" i="5"/>
  <c r="AP1114" i="5"/>
  <c r="AP1115" i="5"/>
  <c r="AP1116" i="5"/>
  <c r="AP1117" i="5"/>
  <c r="AP1118" i="5"/>
  <c r="AP1119" i="5"/>
  <c r="AP1120" i="5"/>
  <c r="AP1121" i="5"/>
  <c r="AP1122" i="5"/>
  <c r="AP1123" i="5"/>
  <c r="AP1124" i="5"/>
  <c r="AP1125" i="5"/>
  <c r="AP1126" i="5"/>
  <c r="AP1127" i="5"/>
  <c r="AP1128" i="5"/>
  <c r="AP1129" i="5"/>
  <c r="AP1130" i="5"/>
  <c r="AP1131" i="5"/>
  <c r="AP1132" i="5"/>
  <c r="AP1133" i="5"/>
  <c r="AP1134" i="5"/>
  <c r="AP1135" i="5"/>
  <c r="AP1136" i="5"/>
  <c r="AP1137" i="5"/>
  <c r="AP1138" i="5"/>
  <c r="AP1139" i="5"/>
  <c r="AP1140" i="5"/>
  <c r="AP1141" i="5"/>
  <c r="AP1142" i="5"/>
  <c r="AP1143" i="5"/>
  <c r="AP1144" i="5"/>
  <c r="AP1145" i="5"/>
  <c r="AP1146" i="5"/>
  <c r="AP1147" i="5"/>
  <c r="AP1148" i="5"/>
  <c r="AP1149" i="5"/>
  <c r="AP1150" i="5"/>
  <c r="AP1151" i="5"/>
  <c r="AP1152" i="5"/>
  <c r="AP1153" i="5"/>
  <c r="AP1154" i="5"/>
  <c r="AP1155" i="5"/>
  <c r="AP1156" i="5"/>
  <c r="AP1157" i="5"/>
  <c r="AP1158" i="5"/>
  <c r="AP1159" i="5"/>
  <c r="AP1160" i="5"/>
  <c r="AP1161" i="5"/>
  <c r="AP1162" i="5"/>
  <c r="AP1163" i="5"/>
  <c r="AP1164" i="5"/>
  <c r="AP1165" i="5"/>
  <c r="AP1166" i="5"/>
  <c r="AP1167" i="5"/>
  <c r="AP1168" i="5"/>
  <c r="AP1169" i="5"/>
  <c r="AP1170" i="5"/>
  <c r="AP1171" i="5"/>
  <c r="AP1172" i="5"/>
  <c r="AP1173" i="5"/>
  <c r="AP1174" i="5"/>
  <c r="AP1175" i="5"/>
  <c r="AP1176" i="5"/>
  <c r="AP1177" i="5"/>
  <c r="AP1178" i="5"/>
  <c r="AP1179" i="5"/>
  <c r="AP1180" i="5"/>
  <c r="AP1181" i="5"/>
  <c r="AP1182" i="5"/>
  <c r="AP1183" i="5"/>
  <c r="AP1184" i="5"/>
  <c r="AP1185" i="5"/>
  <c r="AP1186" i="5"/>
  <c r="AP1187" i="5"/>
  <c r="AP1188" i="5"/>
  <c r="AP1189" i="5"/>
  <c r="AP1190" i="5"/>
  <c r="AP1191" i="5"/>
  <c r="AP1192" i="5"/>
  <c r="AP1193" i="5"/>
  <c r="AP1194" i="5"/>
  <c r="AP1195" i="5"/>
  <c r="AP1196" i="5"/>
  <c r="AP1197" i="5"/>
  <c r="AP1198" i="5"/>
  <c r="AP1199" i="5"/>
  <c r="AP1200" i="5"/>
  <c r="AP1201" i="5"/>
  <c r="AP1202" i="5"/>
  <c r="AP1203" i="5"/>
  <c r="AP1204" i="5"/>
  <c r="AP1205" i="5"/>
  <c r="AP1206" i="5"/>
  <c r="AP1207" i="5"/>
  <c r="AP1208" i="5"/>
  <c r="AP1209" i="5"/>
  <c r="AP1210" i="5"/>
  <c r="AP1211" i="5"/>
  <c r="AP1212" i="5"/>
  <c r="AP1213" i="5"/>
  <c r="AP1214" i="5"/>
  <c r="AP1215" i="5"/>
  <c r="AP1216" i="5"/>
  <c r="AP1217" i="5"/>
  <c r="AP1218" i="5"/>
  <c r="AP1219" i="5"/>
  <c r="AP1220" i="5"/>
  <c r="AP1221" i="5"/>
  <c r="AP1222" i="5"/>
  <c r="AP1223" i="5"/>
  <c r="AP1224" i="5"/>
  <c r="AP1225" i="5"/>
  <c r="AP1226" i="5"/>
  <c r="AP1227" i="5"/>
  <c r="AP1228" i="5"/>
  <c r="AP1229" i="5"/>
  <c r="AP1230" i="5"/>
  <c r="AP1231" i="5"/>
  <c r="AP1232" i="5"/>
  <c r="AP1233" i="5"/>
  <c r="AP1234" i="5"/>
  <c r="AP1235" i="5"/>
  <c r="AP1236" i="5"/>
  <c r="AP1237" i="5"/>
  <c r="AP1238" i="5"/>
  <c r="AP1239" i="5"/>
  <c r="AP1240" i="5"/>
  <c r="AP1241" i="5"/>
  <c r="AP1242" i="5"/>
  <c r="AP1243" i="5"/>
  <c r="AP1244" i="5"/>
  <c r="AP1245" i="5"/>
  <c r="AP1246" i="5"/>
  <c r="AP1247" i="5"/>
  <c r="AP1248" i="5"/>
  <c r="AP1249" i="5"/>
  <c r="AP1250" i="5"/>
  <c r="AP1251" i="5"/>
  <c r="AP1252" i="5"/>
  <c r="AP1253" i="5"/>
  <c r="AP1254" i="5"/>
  <c r="AP1255" i="5"/>
  <c r="AP1256" i="5"/>
  <c r="AP1257" i="5"/>
  <c r="AP1258" i="5"/>
  <c r="AP1259" i="5"/>
  <c r="AP1260" i="5"/>
  <c r="AP1261" i="5"/>
  <c r="AP1262" i="5"/>
  <c r="AP1263" i="5"/>
  <c r="AP1264" i="5"/>
  <c r="AP1265" i="5"/>
  <c r="AP1266" i="5"/>
  <c r="AO3" i="5"/>
  <c r="AO4" i="5"/>
  <c r="AO5" i="5"/>
  <c r="AO6" i="5"/>
  <c r="AO7" i="5"/>
  <c r="AO8" i="5"/>
  <c r="AO9" i="5"/>
  <c r="AO10" i="5"/>
  <c r="AO11" i="5"/>
  <c r="AO12" i="5"/>
  <c r="AO13" i="5"/>
  <c r="AO14" i="5"/>
  <c r="AO15" i="5"/>
  <c r="AO16" i="5"/>
  <c r="AO17" i="5"/>
  <c r="AO18" i="5"/>
  <c r="AO19" i="5"/>
  <c r="AO20" i="5"/>
  <c r="AO21" i="5"/>
  <c r="AO22" i="5"/>
  <c r="AO23" i="5"/>
  <c r="AO24" i="5"/>
  <c r="AO25" i="5"/>
  <c r="AO26" i="5"/>
  <c r="AO27" i="5"/>
  <c r="AO28" i="5"/>
  <c r="AO29" i="5"/>
  <c r="AO30" i="5"/>
  <c r="AO31" i="5"/>
  <c r="AO32" i="5"/>
  <c r="AO33" i="5"/>
  <c r="AO34" i="5"/>
  <c r="AO35" i="5"/>
  <c r="AO36" i="5"/>
  <c r="AO37" i="5"/>
  <c r="AO38" i="5"/>
  <c r="AO39" i="5"/>
  <c r="AO40" i="5"/>
  <c r="AO41" i="5"/>
  <c r="AO42" i="5"/>
  <c r="AO43" i="5"/>
  <c r="AO44" i="5"/>
  <c r="AO45" i="5"/>
  <c r="AO46" i="5"/>
  <c r="AO47" i="5"/>
  <c r="AO48" i="5"/>
  <c r="AO49" i="5"/>
  <c r="AO50" i="5"/>
  <c r="AO51" i="5"/>
  <c r="AO52" i="5"/>
  <c r="AO53" i="5"/>
  <c r="AO54" i="5"/>
  <c r="AO55" i="5"/>
  <c r="AO56" i="5"/>
  <c r="AO57" i="5"/>
  <c r="AO58" i="5"/>
  <c r="AO59" i="5"/>
  <c r="AO60" i="5"/>
  <c r="AO61" i="5"/>
  <c r="AO62" i="5"/>
  <c r="AO63" i="5"/>
  <c r="AO64" i="5"/>
  <c r="AO65" i="5"/>
  <c r="AO66" i="5"/>
  <c r="AO67" i="5"/>
  <c r="AO68" i="5"/>
  <c r="AO69" i="5"/>
  <c r="AO70" i="5"/>
  <c r="AO71" i="5"/>
  <c r="AO72" i="5"/>
  <c r="AO73" i="5"/>
  <c r="AO74" i="5"/>
  <c r="AO75" i="5"/>
  <c r="AO76" i="5"/>
  <c r="AO77" i="5"/>
  <c r="AO78" i="5"/>
  <c r="AO79" i="5"/>
  <c r="AO80" i="5"/>
  <c r="AO81" i="5"/>
  <c r="AO82" i="5"/>
  <c r="AO83" i="5"/>
  <c r="AO84" i="5"/>
  <c r="AO85" i="5"/>
  <c r="AO86" i="5"/>
  <c r="AO87" i="5"/>
  <c r="AO88" i="5"/>
  <c r="AO89" i="5"/>
  <c r="AO90" i="5"/>
  <c r="AO91" i="5"/>
  <c r="AO92" i="5"/>
  <c r="AO93" i="5"/>
  <c r="AO94" i="5"/>
  <c r="AO95" i="5"/>
  <c r="AO96" i="5"/>
  <c r="AO97" i="5"/>
  <c r="AO98" i="5"/>
  <c r="AO99" i="5"/>
  <c r="AO100" i="5"/>
  <c r="AO101" i="5"/>
  <c r="AO102" i="5"/>
  <c r="AO103" i="5"/>
  <c r="AO104" i="5"/>
  <c r="AO105" i="5"/>
  <c r="AO106" i="5"/>
  <c r="AO107" i="5"/>
  <c r="AO108" i="5"/>
  <c r="AO109" i="5"/>
  <c r="AO110" i="5"/>
  <c r="AO111" i="5"/>
  <c r="AO112" i="5"/>
  <c r="AO113" i="5"/>
  <c r="AO114" i="5"/>
  <c r="AO115" i="5"/>
  <c r="AO116" i="5"/>
  <c r="AO117" i="5"/>
  <c r="AO118" i="5"/>
  <c r="AO119" i="5"/>
  <c r="AO120" i="5"/>
  <c r="AO121" i="5"/>
  <c r="AO122" i="5"/>
  <c r="AO123" i="5"/>
  <c r="AO124" i="5"/>
  <c r="AO125" i="5"/>
  <c r="AO126" i="5"/>
  <c r="AO127" i="5"/>
  <c r="AO128" i="5"/>
  <c r="AO129" i="5"/>
  <c r="AO130" i="5"/>
  <c r="AO131" i="5"/>
  <c r="AO132" i="5"/>
  <c r="AO133" i="5"/>
  <c r="AO134" i="5"/>
  <c r="AO135" i="5"/>
  <c r="AO136" i="5"/>
  <c r="AO137" i="5"/>
  <c r="AO138" i="5"/>
  <c r="AO139" i="5"/>
  <c r="AO140" i="5"/>
  <c r="AO141" i="5"/>
  <c r="AO142" i="5"/>
  <c r="AO143" i="5"/>
  <c r="AO144" i="5"/>
  <c r="AO145" i="5"/>
  <c r="AO146" i="5"/>
  <c r="AO147" i="5"/>
  <c r="AO148" i="5"/>
  <c r="AO149" i="5"/>
  <c r="AO150" i="5"/>
  <c r="AO151" i="5"/>
  <c r="AO152" i="5"/>
  <c r="AO153" i="5"/>
  <c r="AO154" i="5"/>
  <c r="AO155" i="5"/>
  <c r="AO156" i="5"/>
  <c r="AO157" i="5"/>
  <c r="AO158" i="5"/>
  <c r="AO159" i="5"/>
  <c r="AO160" i="5"/>
  <c r="AO161" i="5"/>
  <c r="AO162" i="5"/>
  <c r="AO163" i="5"/>
  <c r="AO164" i="5"/>
  <c r="AO165" i="5"/>
  <c r="AO166" i="5"/>
  <c r="AO167" i="5"/>
  <c r="AO168" i="5"/>
  <c r="AO169" i="5"/>
  <c r="AO170" i="5"/>
  <c r="AO171" i="5"/>
  <c r="AO172" i="5"/>
  <c r="AO173" i="5"/>
  <c r="AO174" i="5"/>
  <c r="AO175" i="5"/>
  <c r="AO176" i="5"/>
  <c r="AO177" i="5"/>
  <c r="AO178" i="5"/>
  <c r="AO179" i="5"/>
  <c r="AO180" i="5"/>
  <c r="AO181" i="5"/>
  <c r="AO182" i="5"/>
  <c r="AO183" i="5"/>
  <c r="AO184" i="5"/>
  <c r="AO185" i="5"/>
  <c r="AO186" i="5"/>
  <c r="AO187" i="5"/>
  <c r="AO188" i="5"/>
  <c r="AO189" i="5"/>
  <c r="AO190" i="5"/>
  <c r="AO191" i="5"/>
  <c r="AO192" i="5"/>
  <c r="AO193" i="5"/>
  <c r="AO194" i="5"/>
  <c r="AO195" i="5"/>
  <c r="AO196" i="5"/>
  <c r="AO197" i="5"/>
  <c r="AO198" i="5"/>
  <c r="AO199" i="5"/>
  <c r="AO200" i="5"/>
  <c r="AO201" i="5"/>
  <c r="AO202" i="5"/>
  <c r="AO203" i="5"/>
  <c r="AO204" i="5"/>
  <c r="AO205" i="5"/>
  <c r="AO206" i="5"/>
  <c r="AO207" i="5"/>
  <c r="AO208" i="5"/>
  <c r="AO209" i="5"/>
  <c r="AO210" i="5"/>
  <c r="AO211" i="5"/>
  <c r="AO212" i="5"/>
  <c r="AO213" i="5"/>
  <c r="AO214" i="5"/>
  <c r="AO215" i="5"/>
  <c r="AO216" i="5"/>
  <c r="AO217" i="5"/>
  <c r="AO218" i="5"/>
  <c r="AO219" i="5"/>
  <c r="AO220" i="5"/>
  <c r="AO221" i="5"/>
  <c r="AO222" i="5"/>
  <c r="AO223" i="5"/>
  <c r="AO224" i="5"/>
  <c r="AO225" i="5"/>
  <c r="AO226" i="5"/>
  <c r="AO227" i="5"/>
  <c r="AO228" i="5"/>
  <c r="AO229" i="5"/>
  <c r="AO230" i="5"/>
  <c r="AO231" i="5"/>
  <c r="AO232" i="5"/>
  <c r="AO233" i="5"/>
  <c r="AO234" i="5"/>
  <c r="AO235" i="5"/>
  <c r="AO236" i="5"/>
  <c r="AO237" i="5"/>
  <c r="AO238" i="5"/>
  <c r="AO239" i="5"/>
  <c r="AO240" i="5"/>
  <c r="AO241" i="5"/>
  <c r="AO242" i="5"/>
  <c r="AO243" i="5"/>
  <c r="AO244" i="5"/>
  <c r="AO245" i="5"/>
  <c r="AO246" i="5"/>
  <c r="AO247" i="5"/>
  <c r="AO248" i="5"/>
  <c r="AO249" i="5"/>
  <c r="AO250" i="5"/>
  <c r="AO251" i="5"/>
  <c r="AO252" i="5"/>
  <c r="AO253" i="5"/>
  <c r="AO254" i="5"/>
  <c r="AO255" i="5"/>
  <c r="AO256" i="5"/>
  <c r="AO257" i="5"/>
  <c r="AO258" i="5"/>
  <c r="AO259" i="5"/>
  <c r="AO260" i="5"/>
  <c r="AO261" i="5"/>
  <c r="AO262" i="5"/>
  <c r="AO263" i="5"/>
  <c r="AO264" i="5"/>
  <c r="AO265" i="5"/>
  <c r="AO266" i="5"/>
  <c r="AO267" i="5"/>
  <c r="AO268" i="5"/>
  <c r="AO269" i="5"/>
  <c r="AO270" i="5"/>
  <c r="AO271" i="5"/>
  <c r="AO272" i="5"/>
  <c r="AO273" i="5"/>
  <c r="AO274" i="5"/>
  <c r="AO275" i="5"/>
  <c r="AO276" i="5"/>
  <c r="AO277" i="5"/>
  <c r="AO278" i="5"/>
  <c r="AO279" i="5"/>
  <c r="AO280" i="5"/>
  <c r="AO281" i="5"/>
  <c r="AO282" i="5"/>
  <c r="AO283" i="5"/>
  <c r="AO284" i="5"/>
  <c r="AO285" i="5"/>
  <c r="AO286" i="5"/>
  <c r="AO287" i="5"/>
  <c r="AO288" i="5"/>
  <c r="AO289" i="5"/>
  <c r="AO290" i="5"/>
  <c r="AO291" i="5"/>
  <c r="AO292" i="5"/>
  <c r="AO293" i="5"/>
  <c r="AO294" i="5"/>
  <c r="AO295" i="5"/>
  <c r="AO296" i="5"/>
  <c r="AO297" i="5"/>
  <c r="AO298" i="5"/>
  <c r="AO299" i="5"/>
  <c r="AO300" i="5"/>
  <c r="AO301" i="5"/>
  <c r="AO302" i="5"/>
  <c r="AO303" i="5"/>
  <c r="AO304" i="5"/>
  <c r="AO305" i="5"/>
  <c r="AO306" i="5"/>
  <c r="AO307" i="5"/>
  <c r="AO308" i="5"/>
  <c r="AO309" i="5"/>
  <c r="AO310" i="5"/>
  <c r="AO311" i="5"/>
  <c r="AO312" i="5"/>
  <c r="AO313" i="5"/>
  <c r="AO314" i="5"/>
  <c r="AO315" i="5"/>
  <c r="AO316" i="5"/>
  <c r="AO317" i="5"/>
  <c r="AO318" i="5"/>
  <c r="AO319" i="5"/>
  <c r="AO320" i="5"/>
  <c r="AO321" i="5"/>
  <c r="AO322" i="5"/>
  <c r="AO323" i="5"/>
  <c r="AO324" i="5"/>
  <c r="AO325" i="5"/>
  <c r="AO326" i="5"/>
  <c r="AO327" i="5"/>
  <c r="AO328" i="5"/>
  <c r="AO329" i="5"/>
  <c r="AO330" i="5"/>
  <c r="AO331" i="5"/>
  <c r="AO332" i="5"/>
  <c r="AO333" i="5"/>
  <c r="AO334" i="5"/>
  <c r="AO335" i="5"/>
  <c r="AO336" i="5"/>
  <c r="AO337" i="5"/>
  <c r="AO338" i="5"/>
  <c r="AO339" i="5"/>
  <c r="AO340" i="5"/>
  <c r="AO341" i="5"/>
  <c r="AO342" i="5"/>
  <c r="AO343" i="5"/>
  <c r="AO344" i="5"/>
  <c r="AO345" i="5"/>
  <c r="AO346" i="5"/>
  <c r="AO347" i="5"/>
  <c r="AO348" i="5"/>
  <c r="AO349" i="5"/>
  <c r="AO350" i="5"/>
  <c r="AO351" i="5"/>
  <c r="AO352" i="5"/>
  <c r="AO353" i="5"/>
  <c r="AO354" i="5"/>
  <c r="AO355" i="5"/>
  <c r="AO356" i="5"/>
  <c r="AO357" i="5"/>
  <c r="AO358" i="5"/>
  <c r="AO359" i="5"/>
  <c r="AO360" i="5"/>
  <c r="AO361" i="5"/>
  <c r="AO362" i="5"/>
  <c r="AO363" i="5"/>
  <c r="AO364" i="5"/>
  <c r="AO365" i="5"/>
  <c r="AO366" i="5"/>
  <c r="AO367" i="5"/>
  <c r="AO368" i="5"/>
  <c r="AO369" i="5"/>
  <c r="AO370" i="5"/>
  <c r="AO371" i="5"/>
  <c r="AO372" i="5"/>
  <c r="AO373" i="5"/>
  <c r="AO374" i="5"/>
  <c r="AO375" i="5"/>
  <c r="AO376" i="5"/>
  <c r="AO377" i="5"/>
  <c r="AO378" i="5"/>
  <c r="AO379" i="5"/>
  <c r="AO380" i="5"/>
  <c r="AO381" i="5"/>
  <c r="AO382" i="5"/>
  <c r="AO383" i="5"/>
  <c r="AO384" i="5"/>
  <c r="AO385" i="5"/>
  <c r="AO386" i="5"/>
  <c r="AO387" i="5"/>
  <c r="AO388" i="5"/>
  <c r="AO389" i="5"/>
  <c r="AO390" i="5"/>
  <c r="AO391" i="5"/>
  <c r="AO392" i="5"/>
  <c r="AO393" i="5"/>
  <c r="AO394" i="5"/>
  <c r="AO395" i="5"/>
  <c r="AO396" i="5"/>
  <c r="AO397" i="5"/>
  <c r="AO398" i="5"/>
  <c r="AO399" i="5"/>
  <c r="AO400" i="5"/>
  <c r="AO401" i="5"/>
  <c r="AO402" i="5"/>
  <c r="AO403" i="5"/>
  <c r="AO404" i="5"/>
  <c r="AO405" i="5"/>
  <c r="AO406" i="5"/>
  <c r="AO407" i="5"/>
  <c r="AO408" i="5"/>
  <c r="AO409" i="5"/>
  <c r="AO410" i="5"/>
  <c r="AO411" i="5"/>
  <c r="AO412" i="5"/>
  <c r="AO413" i="5"/>
  <c r="AO414" i="5"/>
  <c r="AO415" i="5"/>
  <c r="AO416" i="5"/>
  <c r="AO417" i="5"/>
  <c r="AO418" i="5"/>
  <c r="AO419" i="5"/>
  <c r="AO420" i="5"/>
  <c r="AO421" i="5"/>
  <c r="AO422" i="5"/>
  <c r="AO423" i="5"/>
  <c r="AO424" i="5"/>
  <c r="AO425" i="5"/>
  <c r="AO426" i="5"/>
  <c r="AO427" i="5"/>
  <c r="AO428" i="5"/>
  <c r="AO429" i="5"/>
  <c r="AO430" i="5"/>
  <c r="AO431" i="5"/>
  <c r="AO432" i="5"/>
  <c r="AO433" i="5"/>
  <c r="AO434" i="5"/>
  <c r="AO435" i="5"/>
  <c r="AO436" i="5"/>
  <c r="AO437" i="5"/>
  <c r="AO438" i="5"/>
  <c r="AO439" i="5"/>
  <c r="AO440" i="5"/>
  <c r="AO441" i="5"/>
  <c r="AO442" i="5"/>
  <c r="AO443" i="5"/>
  <c r="AO444" i="5"/>
  <c r="AO445" i="5"/>
  <c r="AO446" i="5"/>
  <c r="AO447" i="5"/>
  <c r="AO448" i="5"/>
  <c r="AO449" i="5"/>
  <c r="AO450" i="5"/>
  <c r="AO451" i="5"/>
  <c r="AO452" i="5"/>
  <c r="AO453" i="5"/>
  <c r="AO454" i="5"/>
  <c r="AO455" i="5"/>
  <c r="AO456" i="5"/>
  <c r="AO457" i="5"/>
  <c r="AO458" i="5"/>
  <c r="AO459" i="5"/>
  <c r="AO460" i="5"/>
  <c r="AO461" i="5"/>
  <c r="AO462" i="5"/>
  <c r="AO463" i="5"/>
  <c r="AO464" i="5"/>
  <c r="AO465" i="5"/>
  <c r="AO466" i="5"/>
  <c r="AO467" i="5"/>
  <c r="AO468" i="5"/>
  <c r="AO469" i="5"/>
  <c r="AO470" i="5"/>
  <c r="AO471" i="5"/>
  <c r="AO472" i="5"/>
  <c r="AO473" i="5"/>
  <c r="AO474" i="5"/>
  <c r="AO475" i="5"/>
  <c r="AO476" i="5"/>
  <c r="AO477" i="5"/>
  <c r="AO478" i="5"/>
  <c r="AO479" i="5"/>
  <c r="AO480" i="5"/>
  <c r="AO481" i="5"/>
  <c r="AO482" i="5"/>
  <c r="AO483" i="5"/>
  <c r="AO484" i="5"/>
  <c r="AO485" i="5"/>
  <c r="AO486" i="5"/>
  <c r="AO487" i="5"/>
  <c r="AO488" i="5"/>
  <c r="AO489" i="5"/>
  <c r="AO490" i="5"/>
  <c r="AO491" i="5"/>
  <c r="AO492" i="5"/>
  <c r="AO493" i="5"/>
  <c r="AO494" i="5"/>
  <c r="AO495" i="5"/>
  <c r="AO496" i="5"/>
  <c r="AO497" i="5"/>
  <c r="AO498" i="5"/>
  <c r="AO499" i="5"/>
  <c r="AO500" i="5"/>
  <c r="AO501" i="5"/>
  <c r="AO502" i="5"/>
  <c r="AO503" i="5"/>
  <c r="AO504" i="5"/>
  <c r="AO505" i="5"/>
  <c r="AO506" i="5"/>
  <c r="AO507" i="5"/>
  <c r="AO508" i="5"/>
  <c r="AO509" i="5"/>
  <c r="AO510" i="5"/>
  <c r="AO511" i="5"/>
  <c r="AO512" i="5"/>
  <c r="AO513" i="5"/>
  <c r="AO514" i="5"/>
  <c r="AO515" i="5"/>
  <c r="AO516" i="5"/>
  <c r="AO517" i="5"/>
  <c r="AO518" i="5"/>
  <c r="AO519" i="5"/>
  <c r="AO520" i="5"/>
  <c r="AO521" i="5"/>
  <c r="AO522" i="5"/>
  <c r="AO523" i="5"/>
  <c r="AO524" i="5"/>
  <c r="AO525" i="5"/>
  <c r="AO526" i="5"/>
  <c r="AO527" i="5"/>
  <c r="AO528" i="5"/>
  <c r="AO529" i="5"/>
  <c r="AO530" i="5"/>
  <c r="AO531" i="5"/>
  <c r="AO532" i="5"/>
  <c r="AO533" i="5"/>
  <c r="AO534" i="5"/>
  <c r="AO535" i="5"/>
  <c r="AO536" i="5"/>
  <c r="AO537" i="5"/>
  <c r="AO538" i="5"/>
  <c r="AO539" i="5"/>
  <c r="AO540" i="5"/>
  <c r="AO541" i="5"/>
  <c r="AO542" i="5"/>
  <c r="AO543" i="5"/>
  <c r="AO544" i="5"/>
  <c r="AO545" i="5"/>
  <c r="AO546" i="5"/>
  <c r="AO547" i="5"/>
  <c r="AO548" i="5"/>
  <c r="AO549" i="5"/>
  <c r="AO550" i="5"/>
  <c r="AO551" i="5"/>
  <c r="AO552" i="5"/>
  <c r="AO553" i="5"/>
  <c r="AO554" i="5"/>
  <c r="AO555" i="5"/>
  <c r="AO556" i="5"/>
  <c r="AO557" i="5"/>
  <c r="AO558" i="5"/>
  <c r="AO559" i="5"/>
  <c r="AO560" i="5"/>
  <c r="AO561" i="5"/>
  <c r="AO562" i="5"/>
  <c r="AO563" i="5"/>
  <c r="AO564" i="5"/>
  <c r="AO565" i="5"/>
  <c r="AO566" i="5"/>
  <c r="AO567" i="5"/>
  <c r="AO568" i="5"/>
  <c r="AO569" i="5"/>
  <c r="AO570" i="5"/>
  <c r="AO571" i="5"/>
  <c r="AO572" i="5"/>
  <c r="AO573" i="5"/>
  <c r="AO574" i="5"/>
  <c r="AO575" i="5"/>
  <c r="AO576" i="5"/>
  <c r="AO577" i="5"/>
  <c r="AO578" i="5"/>
  <c r="AO579" i="5"/>
  <c r="AO580" i="5"/>
  <c r="AO581" i="5"/>
  <c r="AO582" i="5"/>
  <c r="AO583" i="5"/>
  <c r="AO584" i="5"/>
  <c r="AO585" i="5"/>
  <c r="AO586" i="5"/>
  <c r="AO587" i="5"/>
  <c r="AO588" i="5"/>
  <c r="AO589" i="5"/>
  <c r="AO590" i="5"/>
  <c r="AO591" i="5"/>
  <c r="AO592" i="5"/>
  <c r="AO593" i="5"/>
  <c r="AO594" i="5"/>
  <c r="AO595" i="5"/>
  <c r="AO596" i="5"/>
  <c r="AO597" i="5"/>
  <c r="AO598" i="5"/>
  <c r="AO599" i="5"/>
  <c r="AO600" i="5"/>
  <c r="AO601" i="5"/>
  <c r="AO602" i="5"/>
  <c r="AO603" i="5"/>
  <c r="AO604" i="5"/>
  <c r="AO605" i="5"/>
  <c r="AO606" i="5"/>
  <c r="AO607" i="5"/>
  <c r="AO608" i="5"/>
  <c r="AO609" i="5"/>
  <c r="AO610" i="5"/>
  <c r="AO611" i="5"/>
  <c r="AO612" i="5"/>
  <c r="AO613" i="5"/>
  <c r="AO614" i="5"/>
  <c r="AO615" i="5"/>
  <c r="AO616" i="5"/>
  <c r="AO617" i="5"/>
  <c r="AO618" i="5"/>
  <c r="AO619" i="5"/>
  <c r="AO620" i="5"/>
  <c r="AO621" i="5"/>
  <c r="AO622" i="5"/>
  <c r="AO623" i="5"/>
  <c r="AO624" i="5"/>
  <c r="AO625" i="5"/>
  <c r="AO626" i="5"/>
  <c r="AO627" i="5"/>
  <c r="AO628" i="5"/>
  <c r="AO629" i="5"/>
  <c r="AO630" i="5"/>
  <c r="AO631" i="5"/>
  <c r="AO632" i="5"/>
  <c r="AO633" i="5"/>
  <c r="AO634" i="5"/>
  <c r="AO635" i="5"/>
  <c r="AO636" i="5"/>
  <c r="AO637" i="5"/>
  <c r="AO638" i="5"/>
  <c r="AO639" i="5"/>
  <c r="AO640" i="5"/>
  <c r="AO641" i="5"/>
  <c r="AO642" i="5"/>
  <c r="AO643" i="5"/>
  <c r="AO644" i="5"/>
  <c r="AO645" i="5"/>
  <c r="AO646" i="5"/>
  <c r="AO647" i="5"/>
  <c r="AO648" i="5"/>
  <c r="AO649" i="5"/>
  <c r="AO650" i="5"/>
  <c r="AO651" i="5"/>
  <c r="AO652" i="5"/>
  <c r="AO653" i="5"/>
  <c r="AO654" i="5"/>
  <c r="AO655" i="5"/>
  <c r="AO656" i="5"/>
  <c r="AO657" i="5"/>
  <c r="AO658" i="5"/>
  <c r="AO659" i="5"/>
  <c r="AO660" i="5"/>
  <c r="AO661" i="5"/>
  <c r="AO662" i="5"/>
  <c r="AO663" i="5"/>
  <c r="AO664" i="5"/>
  <c r="AO665" i="5"/>
  <c r="AO666" i="5"/>
  <c r="AO667" i="5"/>
  <c r="AO668" i="5"/>
  <c r="AO669" i="5"/>
  <c r="AO670" i="5"/>
  <c r="AO671" i="5"/>
  <c r="AO672" i="5"/>
  <c r="AO673" i="5"/>
  <c r="AO674" i="5"/>
  <c r="AO675" i="5"/>
  <c r="AO676" i="5"/>
  <c r="AO677" i="5"/>
  <c r="AO678" i="5"/>
  <c r="AO679" i="5"/>
  <c r="AO680" i="5"/>
  <c r="AO681" i="5"/>
  <c r="AO682" i="5"/>
  <c r="AO683" i="5"/>
  <c r="AO684" i="5"/>
  <c r="AO685" i="5"/>
  <c r="AO686" i="5"/>
  <c r="AO687" i="5"/>
  <c r="AO688" i="5"/>
  <c r="AO689" i="5"/>
  <c r="AO690" i="5"/>
  <c r="AO691" i="5"/>
  <c r="AO692" i="5"/>
  <c r="AO693" i="5"/>
  <c r="AO694" i="5"/>
  <c r="AO695" i="5"/>
  <c r="AO696" i="5"/>
  <c r="AO697" i="5"/>
  <c r="AO698" i="5"/>
  <c r="AO699" i="5"/>
  <c r="AO700" i="5"/>
  <c r="AO701" i="5"/>
  <c r="AO702" i="5"/>
  <c r="AO703" i="5"/>
  <c r="AO704" i="5"/>
  <c r="AO705" i="5"/>
  <c r="AO706" i="5"/>
  <c r="AO707" i="5"/>
  <c r="AO708" i="5"/>
  <c r="AO709" i="5"/>
  <c r="AO710" i="5"/>
  <c r="AO711" i="5"/>
  <c r="AO712" i="5"/>
  <c r="AO713" i="5"/>
  <c r="AO714" i="5"/>
  <c r="AO715" i="5"/>
  <c r="AO716" i="5"/>
  <c r="AO717" i="5"/>
  <c r="AO718" i="5"/>
  <c r="AO719" i="5"/>
  <c r="AO720" i="5"/>
  <c r="AO721" i="5"/>
  <c r="AO722" i="5"/>
  <c r="AO723" i="5"/>
  <c r="AO724" i="5"/>
  <c r="AO725" i="5"/>
  <c r="AO726" i="5"/>
  <c r="AO727" i="5"/>
  <c r="AO728" i="5"/>
  <c r="AO729" i="5"/>
  <c r="AO730" i="5"/>
  <c r="AO731" i="5"/>
  <c r="AO732" i="5"/>
  <c r="AO733" i="5"/>
  <c r="AO734" i="5"/>
  <c r="AO735" i="5"/>
  <c r="AO736" i="5"/>
  <c r="AO737" i="5"/>
  <c r="AO738" i="5"/>
  <c r="AO739" i="5"/>
  <c r="AO740" i="5"/>
  <c r="AO741" i="5"/>
  <c r="AO742" i="5"/>
  <c r="AO743" i="5"/>
  <c r="AO744" i="5"/>
  <c r="AO745" i="5"/>
  <c r="AO746" i="5"/>
  <c r="AO747" i="5"/>
  <c r="AO748" i="5"/>
  <c r="AO749" i="5"/>
  <c r="AO750" i="5"/>
  <c r="AO751" i="5"/>
  <c r="AO752" i="5"/>
  <c r="AO753" i="5"/>
  <c r="AO754" i="5"/>
  <c r="AO755" i="5"/>
  <c r="AO756" i="5"/>
  <c r="AO757" i="5"/>
  <c r="AO758" i="5"/>
  <c r="AO759" i="5"/>
  <c r="AO760" i="5"/>
  <c r="AO761" i="5"/>
  <c r="AO762" i="5"/>
  <c r="AO763" i="5"/>
  <c r="AO764" i="5"/>
  <c r="AO765" i="5"/>
  <c r="AO766" i="5"/>
  <c r="AO767" i="5"/>
  <c r="AO768" i="5"/>
  <c r="AO769" i="5"/>
  <c r="AO770" i="5"/>
  <c r="AO771" i="5"/>
  <c r="AO772" i="5"/>
  <c r="AO773" i="5"/>
  <c r="AO774" i="5"/>
  <c r="AO775" i="5"/>
  <c r="AO776" i="5"/>
  <c r="AO777" i="5"/>
  <c r="AO778" i="5"/>
  <c r="AO779" i="5"/>
  <c r="AO780" i="5"/>
  <c r="AO781" i="5"/>
  <c r="AO782" i="5"/>
  <c r="AO783" i="5"/>
  <c r="AO784" i="5"/>
  <c r="AO785" i="5"/>
  <c r="AO786" i="5"/>
  <c r="AO787" i="5"/>
  <c r="AO788" i="5"/>
  <c r="AO789" i="5"/>
  <c r="AO790" i="5"/>
  <c r="AO791" i="5"/>
  <c r="AO792" i="5"/>
  <c r="AO793" i="5"/>
  <c r="AO794" i="5"/>
  <c r="AO795" i="5"/>
  <c r="AO796" i="5"/>
  <c r="AO797" i="5"/>
  <c r="AO798" i="5"/>
  <c r="AO799" i="5"/>
  <c r="AO800" i="5"/>
  <c r="AO801" i="5"/>
  <c r="AO802" i="5"/>
  <c r="AO803" i="5"/>
  <c r="AO804" i="5"/>
  <c r="AO805" i="5"/>
  <c r="AO806" i="5"/>
  <c r="AO807" i="5"/>
  <c r="AO808" i="5"/>
  <c r="AO809" i="5"/>
  <c r="AO810" i="5"/>
  <c r="AO811" i="5"/>
  <c r="AO812" i="5"/>
  <c r="AO813" i="5"/>
  <c r="AO814" i="5"/>
  <c r="AO815" i="5"/>
  <c r="AO816" i="5"/>
  <c r="AO817" i="5"/>
  <c r="AO818" i="5"/>
  <c r="AO819" i="5"/>
  <c r="AO820" i="5"/>
  <c r="AO821" i="5"/>
  <c r="AO822" i="5"/>
  <c r="AO823" i="5"/>
  <c r="AO824" i="5"/>
  <c r="AO825" i="5"/>
  <c r="AO826" i="5"/>
  <c r="AO827" i="5"/>
  <c r="AO828" i="5"/>
  <c r="AO829" i="5"/>
  <c r="AO830" i="5"/>
  <c r="AO831" i="5"/>
  <c r="AO832" i="5"/>
  <c r="AO833" i="5"/>
  <c r="AO834" i="5"/>
  <c r="AO835" i="5"/>
  <c r="AO836" i="5"/>
  <c r="AO837" i="5"/>
  <c r="AO838" i="5"/>
  <c r="AO839" i="5"/>
  <c r="AO840" i="5"/>
  <c r="AO841" i="5"/>
  <c r="AO842" i="5"/>
  <c r="AO843" i="5"/>
  <c r="AO844" i="5"/>
  <c r="AO845" i="5"/>
  <c r="AO846" i="5"/>
  <c r="AO847" i="5"/>
  <c r="AO848" i="5"/>
  <c r="AO849" i="5"/>
  <c r="AO850" i="5"/>
  <c r="AO851" i="5"/>
  <c r="AO852" i="5"/>
  <c r="AO853" i="5"/>
  <c r="AO854" i="5"/>
  <c r="AO855" i="5"/>
  <c r="AO856" i="5"/>
  <c r="AO857" i="5"/>
  <c r="AO858" i="5"/>
  <c r="AO859" i="5"/>
  <c r="AO860" i="5"/>
  <c r="AO861" i="5"/>
  <c r="AO862" i="5"/>
  <c r="AO863" i="5"/>
  <c r="AO864" i="5"/>
  <c r="AO865" i="5"/>
  <c r="AO866" i="5"/>
  <c r="AO867" i="5"/>
  <c r="AO868" i="5"/>
  <c r="AO869" i="5"/>
  <c r="AO870" i="5"/>
  <c r="AO871" i="5"/>
  <c r="AO872" i="5"/>
  <c r="AO873" i="5"/>
  <c r="AO874" i="5"/>
  <c r="AO875" i="5"/>
  <c r="AO876" i="5"/>
  <c r="AO877" i="5"/>
  <c r="AO878" i="5"/>
  <c r="AO879" i="5"/>
  <c r="AO880" i="5"/>
  <c r="AO881" i="5"/>
  <c r="AO882" i="5"/>
  <c r="AO883" i="5"/>
  <c r="AO884" i="5"/>
  <c r="AO885" i="5"/>
  <c r="AO886" i="5"/>
  <c r="AO887" i="5"/>
  <c r="AO888" i="5"/>
  <c r="AO889" i="5"/>
  <c r="AO890" i="5"/>
  <c r="AO891" i="5"/>
  <c r="AO892" i="5"/>
  <c r="AO893" i="5"/>
  <c r="AO894" i="5"/>
  <c r="AO895" i="5"/>
  <c r="AO896" i="5"/>
  <c r="AO897" i="5"/>
  <c r="AO898" i="5"/>
  <c r="AO899" i="5"/>
  <c r="AO900" i="5"/>
  <c r="AO901" i="5"/>
  <c r="AO902" i="5"/>
  <c r="AO903" i="5"/>
  <c r="AO904" i="5"/>
  <c r="AO905" i="5"/>
  <c r="AO906" i="5"/>
  <c r="AO907" i="5"/>
  <c r="AO908" i="5"/>
  <c r="AO909" i="5"/>
  <c r="AO910" i="5"/>
  <c r="AO911" i="5"/>
  <c r="AO912" i="5"/>
  <c r="AO913" i="5"/>
  <c r="AO914" i="5"/>
  <c r="AO915" i="5"/>
  <c r="AO916" i="5"/>
  <c r="AO917" i="5"/>
  <c r="AO918" i="5"/>
  <c r="AO919" i="5"/>
  <c r="AO920" i="5"/>
  <c r="AO921" i="5"/>
  <c r="AO922" i="5"/>
  <c r="AO923" i="5"/>
  <c r="AO924" i="5"/>
  <c r="AO925" i="5"/>
  <c r="AO926" i="5"/>
  <c r="AO927" i="5"/>
  <c r="AO928" i="5"/>
  <c r="AO929" i="5"/>
  <c r="AO930" i="5"/>
  <c r="AO931" i="5"/>
  <c r="AO932" i="5"/>
  <c r="AO933" i="5"/>
  <c r="AO934" i="5"/>
  <c r="AO935" i="5"/>
  <c r="AO936" i="5"/>
  <c r="AO937" i="5"/>
  <c r="AO938" i="5"/>
  <c r="AO939" i="5"/>
  <c r="AO940" i="5"/>
  <c r="AO941" i="5"/>
  <c r="AO942" i="5"/>
  <c r="AO943" i="5"/>
  <c r="AO944" i="5"/>
  <c r="AO945" i="5"/>
  <c r="AO946" i="5"/>
  <c r="AO947" i="5"/>
  <c r="AO948" i="5"/>
  <c r="AO949" i="5"/>
  <c r="AO950" i="5"/>
  <c r="AO951" i="5"/>
  <c r="AO952" i="5"/>
  <c r="AO953" i="5"/>
  <c r="AO954" i="5"/>
  <c r="AO955" i="5"/>
  <c r="AO956" i="5"/>
  <c r="AO957" i="5"/>
  <c r="AO958" i="5"/>
  <c r="AO959" i="5"/>
  <c r="AO960" i="5"/>
  <c r="AO961" i="5"/>
  <c r="AO962" i="5"/>
  <c r="AO963" i="5"/>
  <c r="AO964" i="5"/>
  <c r="AO965" i="5"/>
  <c r="AO966" i="5"/>
  <c r="AO967" i="5"/>
  <c r="AO968" i="5"/>
  <c r="AO969" i="5"/>
  <c r="AO970" i="5"/>
  <c r="AO971" i="5"/>
  <c r="AO972" i="5"/>
  <c r="AO973" i="5"/>
  <c r="AO974" i="5"/>
  <c r="AO975" i="5"/>
  <c r="AO976" i="5"/>
  <c r="AO977" i="5"/>
  <c r="AO978" i="5"/>
  <c r="AO979" i="5"/>
  <c r="AO980" i="5"/>
  <c r="AO981" i="5"/>
  <c r="AO982" i="5"/>
  <c r="AO983" i="5"/>
  <c r="AO984" i="5"/>
  <c r="AO985" i="5"/>
  <c r="AO986" i="5"/>
  <c r="AO987" i="5"/>
  <c r="AO988" i="5"/>
  <c r="AO989" i="5"/>
  <c r="AO990" i="5"/>
  <c r="AO991" i="5"/>
  <c r="AO992" i="5"/>
  <c r="AO993" i="5"/>
  <c r="AO994" i="5"/>
  <c r="AO995" i="5"/>
  <c r="AO996" i="5"/>
  <c r="AO997" i="5"/>
  <c r="AO998" i="5"/>
  <c r="AO999" i="5"/>
  <c r="AO1000" i="5"/>
  <c r="AO1001" i="5"/>
  <c r="AO1002" i="5"/>
  <c r="AO1003" i="5"/>
  <c r="AO1004" i="5"/>
  <c r="AO1005" i="5"/>
  <c r="AO1006" i="5"/>
  <c r="AO1007" i="5"/>
  <c r="AO1008" i="5"/>
  <c r="AO1009" i="5"/>
  <c r="AO1010" i="5"/>
  <c r="AO1011" i="5"/>
  <c r="AO1012" i="5"/>
  <c r="AO1013" i="5"/>
  <c r="AO1014" i="5"/>
  <c r="AO1015" i="5"/>
  <c r="AO1016" i="5"/>
  <c r="AO1017" i="5"/>
  <c r="AO1018" i="5"/>
  <c r="AO1019" i="5"/>
  <c r="AO1020" i="5"/>
  <c r="AO1021" i="5"/>
  <c r="AO1022" i="5"/>
  <c r="AO1023" i="5"/>
  <c r="AO1024" i="5"/>
  <c r="AO1025" i="5"/>
  <c r="AO1026" i="5"/>
  <c r="AO1027" i="5"/>
  <c r="AO1028" i="5"/>
  <c r="AO1029" i="5"/>
  <c r="AO1030" i="5"/>
  <c r="AO1031" i="5"/>
  <c r="AO1032" i="5"/>
  <c r="AO1033" i="5"/>
  <c r="AO1034" i="5"/>
  <c r="AO1035" i="5"/>
  <c r="AO1036" i="5"/>
  <c r="AO1037" i="5"/>
  <c r="AO1038" i="5"/>
  <c r="AO1039" i="5"/>
  <c r="AO1040" i="5"/>
  <c r="AO1041" i="5"/>
  <c r="AO1042" i="5"/>
  <c r="AO1043" i="5"/>
  <c r="AO1044" i="5"/>
  <c r="AO1045" i="5"/>
  <c r="AO1046" i="5"/>
  <c r="AO1047" i="5"/>
  <c r="AO1048" i="5"/>
  <c r="AO1049" i="5"/>
  <c r="AO1050" i="5"/>
  <c r="AO1051" i="5"/>
  <c r="AO1052" i="5"/>
  <c r="AO1053" i="5"/>
  <c r="AO1054" i="5"/>
  <c r="AO1055" i="5"/>
  <c r="AO1056" i="5"/>
  <c r="AO1057" i="5"/>
  <c r="AO1058" i="5"/>
  <c r="AO1059" i="5"/>
  <c r="AO1060" i="5"/>
  <c r="AO1061" i="5"/>
  <c r="AO1062" i="5"/>
  <c r="AO1063" i="5"/>
  <c r="AO1064" i="5"/>
  <c r="AO1065" i="5"/>
  <c r="AO1066" i="5"/>
  <c r="AO1067" i="5"/>
  <c r="AO1068" i="5"/>
  <c r="AO1069" i="5"/>
  <c r="AO1070" i="5"/>
  <c r="AO1071" i="5"/>
  <c r="AO1072" i="5"/>
  <c r="AO1073" i="5"/>
  <c r="AO1074" i="5"/>
  <c r="AO1075" i="5"/>
  <c r="AO1076" i="5"/>
  <c r="AO1077" i="5"/>
  <c r="AO1078" i="5"/>
  <c r="AO1079" i="5"/>
  <c r="AO1080" i="5"/>
  <c r="AO1081" i="5"/>
  <c r="AO1082" i="5"/>
  <c r="AO1083" i="5"/>
  <c r="AO1084" i="5"/>
  <c r="AO1085" i="5"/>
  <c r="AO1086" i="5"/>
  <c r="AO1087" i="5"/>
  <c r="AO1088" i="5"/>
  <c r="AO1089" i="5"/>
  <c r="AO1090" i="5"/>
  <c r="AO1091" i="5"/>
  <c r="AO1092" i="5"/>
  <c r="AO1093" i="5"/>
  <c r="AO1094" i="5"/>
  <c r="AO1095" i="5"/>
  <c r="AO1096" i="5"/>
  <c r="AO1097" i="5"/>
  <c r="AO1098" i="5"/>
  <c r="AO1099" i="5"/>
  <c r="AO1100" i="5"/>
  <c r="AO1101" i="5"/>
  <c r="AO1102" i="5"/>
  <c r="AO1103" i="5"/>
  <c r="AO1104" i="5"/>
  <c r="AO1105" i="5"/>
  <c r="AO1106" i="5"/>
  <c r="AO1107" i="5"/>
  <c r="AO1108" i="5"/>
  <c r="AO1109" i="5"/>
  <c r="AO1110" i="5"/>
  <c r="AO1111" i="5"/>
  <c r="AO1112" i="5"/>
  <c r="AO1113" i="5"/>
  <c r="AO1114" i="5"/>
  <c r="AO1115" i="5"/>
  <c r="AO1116" i="5"/>
  <c r="AO1117" i="5"/>
  <c r="AO1118" i="5"/>
  <c r="AO1119" i="5"/>
  <c r="AO1120" i="5"/>
  <c r="AO1121" i="5"/>
  <c r="AO1122" i="5"/>
  <c r="AO1123" i="5"/>
  <c r="AO1124" i="5"/>
  <c r="AO1125" i="5"/>
  <c r="AO1126" i="5"/>
  <c r="AO1127" i="5"/>
  <c r="AO1128" i="5"/>
  <c r="AO1129" i="5"/>
  <c r="AO1130" i="5"/>
  <c r="AO1131" i="5"/>
  <c r="AO1132" i="5"/>
  <c r="AO1133" i="5"/>
  <c r="AO1134" i="5"/>
  <c r="AO1135" i="5"/>
  <c r="AO1136" i="5"/>
  <c r="AO1137" i="5"/>
  <c r="AO1138" i="5"/>
  <c r="AO1139" i="5"/>
  <c r="AO1140" i="5"/>
  <c r="AO1141" i="5"/>
  <c r="AO1142" i="5"/>
  <c r="AO1143" i="5"/>
  <c r="AO1144" i="5"/>
  <c r="AO1145" i="5"/>
  <c r="AO1146" i="5"/>
  <c r="AO1147" i="5"/>
  <c r="AO1148" i="5"/>
  <c r="AO1149" i="5"/>
  <c r="AO1150" i="5"/>
  <c r="AO1151" i="5"/>
  <c r="AO1152" i="5"/>
  <c r="AO1153" i="5"/>
  <c r="AO1154" i="5"/>
  <c r="AO1155" i="5"/>
  <c r="AO1156" i="5"/>
  <c r="AO1157" i="5"/>
  <c r="AO1158" i="5"/>
  <c r="AO1159" i="5"/>
  <c r="AO1160" i="5"/>
  <c r="AO1161" i="5"/>
  <c r="AO1162" i="5"/>
  <c r="AO1163" i="5"/>
  <c r="AO1164" i="5"/>
  <c r="AO1165" i="5"/>
  <c r="AO1166" i="5"/>
  <c r="AO1167" i="5"/>
  <c r="AO1168" i="5"/>
  <c r="AO1169" i="5"/>
  <c r="AO1170" i="5"/>
  <c r="AO1171" i="5"/>
  <c r="AO1172" i="5"/>
  <c r="AO1173" i="5"/>
  <c r="AO1174" i="5"/>
  <c r="AO1175" i="5"/>
  <c r="AO1176" i="5"/>
  <c r="AO1177" i="5"/>
  <c r="AO1178" i="5"/>
  <c r="AO1179" i="5"/>
  <c r="AO1180" i="5"/>
  <c r="AO1181" i="5"/>
  <c r="AO1182" i="5"/>
  <c r="AO1183" i="5"/>
  <c r="AO1184" i="5"/>
  <c r="AO1185" i="5"/>
  <c r="AO1186" i="5"/>
  <c r="AO1187" i="5"/>
  <c r="AO1188" i="5"/>
  <c r="AO1189" i="5"/>
  <c r="AO1190" i="5"/>
  <c r="AO1191" i="5"/>
  <c r="AO1192" i="5"/>
  <c r="AO1193" i="5"/>
  <c r="AO1194" i="5"/>
  <c r="AO1195" i="5"/>
  <c r="AO1196" i="5"/>
  <c r="AO1197" i="5"/>
  <c r="AO1198" i="5"/>
  <c r="AO1199" i="5"/>
  <c r="AO1200" i="5"/>
  <c r="AO1201" i="5"/>
  <c r="AO1202" i="5"/>
  <c r="AO1203" i="5"/>
  <c r="AO1204" i="5"/>
  <c r="AO1205" i="5"/>
  <c r="AO1206" i="5"/>
  <c r="AO1207" i="5"/>
  <c r="AO1208" i="5"/>
  <c r="AO1209" i="5"/>
  <c r="AO1210" i="5"/>
  <c r="AO1211" i="5"/>
  <c r="AO1212" i="5"/>
  <c r="AO1213" i="5"/>
  <c r="AO1214" i="5"/>
  <c r="AO1215" i="5"/>
  <c r="AO1216" i="5"/>
  <c r="AO1217" i="5"/>
  <c r="AO1218" i="5"/>
  <c r="AO1219" i="5"/>
  <c r="AO1220" i="5"/>
  <c r="AO1221" i="5"/>
  <c r="AO1222" i="5"/>
  <c r="AO1223" i="5"/>
  <c r="AO1224" i="5"/>
  <c r="AO1225" i="5"/>
  <c r="AO1226" i="5"/>
  <c r="AO1227" i="5"/>
  <c r="AO1228" i="5"/>
  <c r="AO1229" i="5"/>
  <c r="AO1230" i="5"/>
  <c r="AO1231" i="5"/>
  <c r="AO1232" i="5"/>
  <c r="AO1233" i="5"/>
  <c r="AO1234" i="5"/>
  <c r="AO1235" i="5"/>
  <c r="AO1236" i="5"/>
  <c r="AO1237" i="5"/>
  <c r="AO1238" i="5"/>
  <c r="AO1239" i="5"/>
  <c r="AO1240" i="5"/>
  <c r="AO1241" i="5"/>
  <c r="AO1242" i="5"/>
  <c r="AO1243" i="5"/>
  <c r="AO1244" i="5"/>
  <c r="AO1245" i="5"/>
  <c r="AO1246" i="5"/>
  <c r="AO1247" i="5"/>
  <c r="AO1248" i="5"/>
  <c r="AO1249" i="5"/>
  <c r="AO1250" i="5"/>
  <c r="AO1251" i="5"/>
  <c r="AO1252" i="5"/>
  <c r="AO1253" i="5"/>
  <c r="AO1254" i="5"/>
  <c r="AO1255" i="5"/>
  <c r="AO1256" i="5"/>
  <c r="AO1257" i="5"/>
  <c r="AO1258" i="5"/>
  <c r="AO1259" i="5"/>
  <c r="AO1260" i="5"/>
  <c r="AO1261" i="5"/>
  <c r="AO1262" i="5"/>
  <c r="AO1263" i="5"/>
  <c r="AO1264" i="5"/>
  <c r="AO1265" i="5"/>
  <c r="AO1266" i="5"/>
  <c r="AI3" i="5"/>
  <c r="AD3" i="5"/>
  <c r="N3" i="5"/>
  <c r="X3" i="5" s="1"/>
  <c r="Y3" i="5"/>
  <c r="Z3" i="5" s="1"/>
  <c r="AA3" i="5"/>
  <c r="AB3" i="5"/>
  <c r="AC3" i="5"/>
  <c r="AE3" i="5"/>
  <c r="N4" i="5"/>
  <c r="X4" i="5" s="1"/>
  <c r="Y4" i="5"/>
  <c r="Z4" i="5" s="1"/>
  <c r="AA4" i="5"/>
  <c r="AB4" i="5"/>
  <c r="AC4" i="5"/>
  <c r="AD4" i="5"/>
  <c r="AE4" i="5"/>
  <c r="N5" i="5"/>
  <c r="X5" i="5" s="1"/>
  <c r="Y5" i="5"/>
  <c r="Z5" i="5" s="1"/>
  <c r="AA5" i="5"/>
  <c r="AB5" i="5"/>
  <c r="AC5" i="5"/>
  <c r="AD5" i="5"/>
  <c r="AE5" i="5"/>
  <c r="N6" i="5"/>
  <c r="X6" i="5" s="1"/>
  <c r="Y6" i="5"/>
  <c r="Z6" i="5" s="1"/>
  <c r="AA6" i="5"/>
  <c r="AB6" i="5"/>
  <c r="AC6" i="5"/>
  <c r="AD6" i="5"/>
  <c r="AE6" i="5"/>
  <c r="N7" i="5"/>
  <c r="X7" i="5" s="1"/>
  <c r="Y7" i="5"/>
  <c r="Z7" i="5" s="1"/>
  <c r="AA7" i="5"/>
  <c r="AB7" i="5"/>
  <c r="AC7" i="5"/>
  <c r="AD7" i="5"/>
  <c r="AE7" i="5"/>
  <c r="N8" i="5"/>
  <c r="X8" i="5" s="1"/>
  <c r="Y8" i="5"/>
  <c r="Z8" i="5" s="1"/>
  <c r="AA8" i="5"/>
  <c r="AB8" i="5"/>
  <c r="AC8" i="5"/>
  <c r="AD8" i="5"/>
  <c r="AE8" i="5"/>
  <c r="N9" i="5"/>
  <c r="X9" i="5" s="1"/>
  <c r="Y9" i="5"/>
  <c r="Z9" i="5" s="1"/>
  <c r="AA9" i="5"/>
  <c r="AB9" i="5"/>
  <c r="AC9" i="5"/>
  <c r="AD9" i="5"/>
  <c r="AE9" i="5"/>
  <c r="N10" i="5"/>
  <c r="X10" i="5" s="1"/>
  <c r="Y10" i="5"/>
  <c r="Z10" i="5" s="1"/>
  <c r="AA10" i="5"/>
  <c r="AB10" i="5"/>
  <c r="AC10" i="5"/>
  <c r="AD10" i="5"/>
  <c r="AE10" i="5"/>
  <c r="N11" i="5"/>
  <c r="X11" i="5" s="1"/>
  <c r="Y11" i="5"/>
  <c r="Z11" i="5" s="1"/>
  <c r="AA11" i="5"/>
  <c r="AB11" i="5"/>
  <c r="AC11" i="5"/>
  <c r="AD11" i="5"/>
  <c r="AE11" i="5"/>
  <c r="N12" i="5"/>
  <c r="X12" i="5" s="1"/>
  <c r="Y12" i="5"/>
  <c r="Z12" i="5" s="1"/>
  <c r="AA12" i="5"/>
  <c r="AB12" i="5"/>
  <c r="AC12" i="5"/>
  <c r="AD12" i="5"/>
  <c r="AE12" i="5"/>
  <c r="N13" i="5"/>
  <c r="X13" i="5" s="1"/>
  <c r="Y13" i="5"/>
  <c r="Z13" i="5" s="1"/>
  <c r="AA13" i="5"/>
  <c r="AB13" i="5"/>
  <c r="AC13" i="5"/>
  <c r="AD13" i="5"/>
  <c r="AE13" i="5"/>
  <c r="N14" i="5"/>
  <c r="X14" i="5" s="1"/>
  <c r="Y14" i="5"/>
  <c r="Z14" i="5" s="1"/>
  <c r="AA14" i="5"/>
  <c r="AB14" i="5"/>
  <c r="AC14" i="5"/>
  <c r="AD14" i="5"/>
  <c r="AF14" i="5" s="1"/>
  <c r="AE14" i="5"/>
  <c r="N15" i="5"/>
  <c r="X15" i="5" s="1"/>
  <c r="Y15" i="5"/>
  <c r="Z15" i="5" s="1"/>
  <c r="AA15" i="5"/>
  <c r="AB15" i="5"/>
  <c r="AC15" i="5"/>
  <c r="AD15" i="5"/>
  <c r="AE15" i="5"/>
  <c r="N16" i="5"/>
  <c r="X16" i="5" s="1"/>
  <c r="Y16" i="5"/>
  <c r="Z16" i="5" s="1"/>
  <c r="AA16" i="5"/>
  <c r="AB16" i="5"/>
  <c r="AC16" i="5"/>
  <c r="AD16" i="5"/>
  <c r="AE16" i="5"/>
  <c r="N17" i="5"/>
  <c r="X17" i="5" s="1"/>
  <c r="Y17" i="5"/>
  <c r="Z17" i="5" s="1"/>
  <c r="AA17" i="5"/>
  <c r="AB17" i="5"/>
  <c r="AC17" i="5"/>
  <c r="AD17" i="5"/>
  <c r="AE17" i="5"/>
  <c r="N18" i="5"/>
  <c r="X18" i="5" s="1"/>
  <c r="Y18" i="5"/>
  <c r="Z18" i="5" s="1"/>
  <c r="AA18" i="5"/>
  <c r="AB18" i="5"/>
  <c r="AC18" i="5"/>
  <c r="AD18" i="5"/>
  <c r="AF18" i="5" s="1"/>
  <c r="AE18" i="5"/>
  <c r="N19" i="5"/>
  <c r="X19" i="5" s="1"/>
  <c r="Y19" i="5"/>
  <c r="Z19" i="5" s="1"/>
  <c r="AA19" i="5"/>
  <c r="AB19" i="5"/>
  <c r="AC19" i="5"/>
  <c r="AD19" i="5"/>
  <c r="AE19" i="5"/>
  <c r="N20" i="5"/>
  <c r="X20" i="5" s="1"/>
  <c r="Y20" i="5"/>
  <c r="Z20" i="5" s="1"/>
  <c r="AA20" i="5"/>
  <c r="AB20" i="5"/>
  <c r="AC20" i="5"/>
  <c r="AD20" i="5"/>
  <c r="AE20" i="5"/>
  <c r="N21" i="5"/>
  <c r="X21" i="5" s="1"/>
  <c r="Y21" i="5"/>
  <c r="Z21" i="5" s="1"/>
  <c r="AA21" i="5"/>
  <c r="AB21" i="5"/>
  <c r="AC21" i="5"/>
  <c r="AD21" i="5"/>
  <c r="AE21" i="5"/>
  <c r="N22" i="5"/>
  <c r="X22" i="5" s="1"/>
  <c r="Y22" i="5"/>
  <c r="Z22" i="5" s="1"/>
  <c r="AA22" i="5"/>
  <c r="AB22" i="5"/>
  <c r="AC22" i="5"/>
  <c r="AD22" i="5"/>
  <c r="AF22" i="5" s="1"/>
  <c r="AE22" i="5"/>
  <c r="N23" i="5"/>
  <c r="X23" i="5" s="1"/>
  <c r="Y23" i="5"/>
  <c r="Z23" i="5" s="1"/>
  <c r="AA23" i="5"/>
  <c r="AB23" i="5"/>
  <c r="AC23" i="5"/>
  <c r="AD23" i="5"/>
  <c r="AE23" i="5"/>
  <c r="N24" i="5"/>
  <c r="X24" i="5" s="1"/>
  <c r="Y24" i="5"/>
  <c r="Z24" i="5" s="1"/>
  <c r="AA24" i="5"/>
  <c r="AB24" i="5"/>
  <c r="AC24" i="5"/>
  <c r="AD24" i="5"/>
  <c r="AE24" i="5"/>
  <c r="N25" i="5"/>
  <c r="X25" i="5" s="1"/>
  <c r="Y25" i="5"/>
  <c r="Z25" i="5" s="1"/>
  <c r="AA25" i="5"/>
  <c r="AB25" i="5"/>
  <c r="AC25" i="5"/>
  <c r="AD25" i="5"/>
  <c r="AE25" i="5"/>
  <c r="N26" i="5"/>
  <c r="X26" i="5" s="1"/>
  <c r="Y26" i="5"/>
  <c r="Z26" i="5" s="1"/>
  <c r="AA26" i="5"/>
  <c r="AB26" i="5"/>
  <c r="AC26" i="5"/>
  <c r="AD26" i="5"/>
  <c r="AF26" i="5" s="1"/>
  <c r="AE26" i="5"/>
  <c r="N27" i="5"/>
  <c r="X27" i="5" s="1"/>
  <c r="Y27" i="5"/>
  <c r="Z27" i="5" s="1"/>
  <c r="AA27" i="5"/>
  <c r="AB27" i="5"/>
  <c r="AC27" i="5"/>
  <c r="AD27" i="5"/>
  <c r="AE27" i="5"/>
  <c r="N28" i="5"/>
  <c r="X28" i="5" s="1"/>
  <c r="Y28" i="5"/>
  <c r="Z28" i="5" s="1"/>
  <c r="AA28" i="5"/>
  <c r="AB28" i="5"/>
  <c r="AC28" i="5"/>
  <c r="AD28" i="5"/>
  <c r="AE28" i="5"/>
  <c r="N29" i="5"/>
  <c r="X29" i="5" s="1"/>
  <c r="Y29" i="5"/>
  <c r="Z29" i="5" s="1"/>
  <c r="AA29" i="5"/>
  <c r="AB29" i="5"/>
  <c r="AC29" i="5"/>
  <c r="AD29" i="5"/>
  <c r="AE29" i="5"/>
  <c r="N30" i="5"/>
  <c r="X30" i="5" s="1"/>
  <c r="Y30" i="5"/>
  <c r="Z30" i="5" s="1"/>
  <c r="AA30" i="5"/>
  <c r="AB30" i="5"/>
  <c r="AC30" i="5"/>
  <c r="AD30" i="5"/>
  <c r="AF30" i="5" s="1"/>
  <c r="AE30" i="5"/>
  <c r="N31" i="5"/>
  <c r="X31" i="5" s="1"/>
  <c r="Y31" i="5"/>
  <c r="Z31" i="5" s="1"/>
  <c r="AA31" i="5"/>
  <c r="AB31" i="5"/>
  <c r="AC31" i="5"/>
  <c r="AD31" i="5"/>
  <c r="AE31" i="5"/>
  <c r="N32" i="5"/>
  <c r="X32" i="5" s="1"/>
  <c r="Y32" i="5"/>
  <c r="Z32" i="5" s="1"/>
  <c r="AA32" i="5"/>
  <c r="AB32" i="5"/>
  <c r="AC32" i="5"/>
  <c r="AD32" i="5"/>
  <c r="AE32" i="5"/>
  <c r="N33" i="5"/>
  <c r="X33" i="5" s="1"/>
  <c r="Y33" i="5"/>
  <c r="Z33" i="5" s="1"/>
  <c r="AA33" i="5"/>
  <c r="AB33" i="5"/>
  <c r="AC33" i="5"/>
  <c r="AD33" i="5"/>
  <c r="AE33" i="5"/>
  <c r="N34" i="5"/>
  <c r="X34" i="5" s="1"/>
  <c r="Y34" i="5"/>
  <c r="Z34" i="5" s="1"/>
  <c r="AA34" i="5"/>
  <c r="AB34" i="5"/>
  <c r="AC34" i="5"/>
  <c r="AD34" i="5"/>
  <c r="AE34" i="5"/>
  <c r="N35" i="5"/>
  <c r="X35" i="5" s="1"/>
  <c r="Y35" i="5"/>
  <c r="Z35" i="5" s="1"/>
  <c r="AA35" i="5"/>
  <c r="AB35" i="5"/>
  <c r="AC35" i="5"/>
  <c r="AD35" i="5"/>
  <c r="AE35" i="5"/>
  <c r="N36" i="5"/>
  <c r="X36" i="5" s="1"/>
  <c r="Y36" i="5"/>
  <c r="Z36" i="5" s="1"/>
  <c r="AA36" i="5"/>
  <c r="AB36" i="5"/>
  <c r="AC36" i="5"/>
  <c r="AD36" i="5"/>
  <c r="AE36" i="5"/>
  <c r="N37" i="5"/>
  <c r="X37" i="5" s="1"/>
  <c r="Y37" i="5"/>
  <c r="Z37" i="5" s="1"/>
  <c r="AA37" i="5"/>
  <c r="AB37" i="5"/>
  <c r="AC37" i="5"/>
  <c r="AD37" i="5"/>
  <c r="AE37" i="5"/>
  <c r="N38" i="5"/>
  <c r="X38" i="5" s="1"/>
  <c r="Y38" i="5"/>
  <c r="Z38" i="5" s="1"/>
  <c r="AA38" i="5"/>
  <c r="AB38" i="5"/>
  <c r="AC38" i="5"/>
  <c r="AD38" i="5"/>
  <c r="AE38" i="5"/>
  <c r="N39" i="5"/>
  <c r="X39" i="5" s="1"/>
  <c r="Y39" i="5"/>
  <c r="Z39" i="5" s="1"/>
  <c r="AA39" i="5"/>
  <c r="AB39" i="5"/>
  <c r="AC39" i="5"/>
  <c r="AD39" i="5"/>
  <c r="AE39" i="5"/>
  <c r="N40" i="5"/>
  <c r="X40" i="5" s="1"/>
  <c r="Y40" i="5"/>
  <c r="Z40" i="5" s="1"/>
  <c r="AA40" i="5"/>
  <c r="AB40" i="5"/>
  <c r="AC40" i="5"/>
  <c r="AD40" i="5"/>
  <c r="AE40" i="5"/>
  <c r="N41" i="5"/>
  <c r="X41" i="5" s="1"/>
  <c r="Y41" i="5"/>
  <c r="Z41" i="5" s="1"/>
  <c r="AA41" i="5"/>
  <c r="AB41" i="5"/>
  <c r="AC41" i="5"/>
  <c r="AD41" i="5"/>
  <c r="AE41" i="5"/>
  <c r="N42" i="5"/>
  <c r="X42" i="5" s="1"/>
  <c r="Y42" i="5"/>
  <c r="Z42" i="5" s="1"/>
  <c r="AA42" i="5"/>
  <c r="AB42" i="5"/>
  <c r="AC42" i="5"/>
  <c r="AD42" i="5"/>
  <c r="AE42" i="5"/>
  <c r="N43" i="5"/>
  <c r="X43" i="5" s="1"/>
  <c r="Y43" i="5"/>
  <c r="Z43" i="5" s="1"/>
  <c r="AA43" i="5"/>
  <c r="AB43" i="5"/>
  <c r="AC43" i="5"/>
  <c r="AD43" i="5"/>
  <c r="AE43" i="5"/>
  <c r="N44" i="5"/>
  <c r="X44" i="5" s="1"/>
  <c r="Y44" i="5"/>
  <c r="Z44" i="5" s="1"/>
  <c r="AA44" i="5"/>
  <c r="AB44" i="5"/>
  <c r="AC44" i="5"/>
  <c r="AD44" i="5"/>
  <c r="AE44" i="5"/>
  <c r="N45" i="5"/>
  <c r="X45" i="5" s="1"/>
  <c r="Y45" i="5"/>
  <c r="Z45" i="5" s="1"/>
  <c r="AA45" i="5"/>
  <c r="AB45" i="5"/>
  <c r="AC45" i="5"/>
  <c r="AD45" i="5"/>
  <c r="AE45" i="5"/>
  <c r="N46" i="5"/>
  <c r="X46" i="5" s="1"/>
  <c r="Y46" i="5"/>
  <c r="Z46" i="5" s="1"/>
  <c r="AA46" i="5"/>
  <c r="AB46" i="5"/>
  <c r="AC46" i="5"/>
  <c r="AD46" i="5"/>
  <c r="AE46" i="5"/>
  <c r="N47" i="5"/>
  <c r="X47" i="5" s="1"/>
  <c r="Y47" i="5"/>
  <c r="Z47" i="5" s="1"/>
  <c r="AA47" i="5"/>
  <c r="AB47" i="5"/>
  <c r="AC47" i="5"/>
  <c r="AD47" i="5"/>
  <c r="AE47" i="5"/>
  <c r="N48" i="5"/>
  <c r="X48" i="5" s="1"/>
  <c r="Y48" i="5"/>
  <c r="Z48" i="5" s="1"/>
  <c r="AA48" i="5"/>
  <c r="AB48" i="5"/>
  <c r="AC48" i="5"/>
  <c r="AD48" i="5"/>
  <c r="AE48" i="5"/>
  <c r="N49" i="5"/>
  <c r="X49" i="5" s="1"/>
  <c r="Y49" i="5"/>
  <c r="Z49" i="5" s="1"/>
  <c r="AA49" i="5"/>
  <c r="AB49" i="5"/>
  <c r="AC49" i="5"/>
  <c r="AD49" i="5"/>
  <c r="AE49" i="5"/>
  <c r="N50" i="5"/>
  <c r="X50" i="5" s="1"/>
  <c r="Y50" i="5"/>
  <c r="Z50" i="5" s="1"/>
  <c r="AA50" i="5"/>
  <c r="AB50" i="5"/>
  <c r="AC50" i="5"/>
  <c r="AD50" i="5"/>
  <c r="AE50" i="5"/>
  <c r="N51" i="5"/>
  <c r="X51" i="5" s="1"/>
  <c r="Y51" i="5"/>
  <c r="Z51" i="5" s="1"/>
  <c r="AA51" i="5"/>
  <c r="AB51" i="5"/>
  <c r="AC51" i="5"/>
  <c r="AD51" i="5"/>
  <c r="AE51" i="5"/>
  <c r="N52" i="5"/>
  <c r="X52" i="5" s="1"/>
  <c r="Y52" i="5"/>
  <c r="Z52" i="5" s="1"/>
  <c r="AA52" i="5"/>
  <c r="AB52" i="5"/>
  <c r="AC52" i="5"/>
  <c r="AD52" i="5"/>
  <c r="AE52" i="5"/>
  <c r="N53" i="5"/>
  <c r="X53" i="5" s="1"/>
  <c r="Y53" i="5"/>
  <c r="Z53" i="5" s="1"/>
  <c r="AA53" i="5"/>
  <c r="AB53" i="5"/>
  <c r="AC53" i="5"/>
  <c r="AD53" i="5"/>
  <c r="AE53" i="5"/>
  <c r="N54" i="5"/>
  <c r="X54" i="5" s="1"/>
  <c r="Y54" i="5"/>
  <c r="Z54" i="5" s="1"/>
  <c r="AA54" i="5"/>
  <c r="AB54" i="5"/>
  <c r="AC54" i="5"/>
  <c r="AD54" i="5"/>
  <c r="AE54" i="5"/>
  <c r="N55" i="5"/>
  <c r="X55" i="5" s="1"/>
  <c r="Y55" i="5"/>
  <c r="Z55" i="5" s="1"/>
  <c r="AA55" i="5"/>
  <c r="AB55" i="5"/>
  <c r="AC55" i="5"/>
  <c r="AD55" i="5"/>
  <c r="AE55" i="5"/>
  <c r="N56" i="5"/>
  <c r="X56" i="5" s="1"/>
  <c r="Y56" i="5"/>
  <c r="Z56" i="5" s="1"/>
  <c r="AA56" i="5"/>
  <c r="AB56" i="5"/>
  <c r="AC56" i="5"/>
  <c r="AD56" i="5"/>
  <c r="AE56" i="5"/>
  <c r="N57" i="5"/>
  <c r="X57" i="5" s="1"/>
  <c r="Y57" i="5"/>
  <c r="Z57" i="5" s="1"/>
  <c r="AA57" i="5"/>
  <c r="AB57" i="5"/>
  <c r="AC57" i="5"/>
  <c r="AD57" i="5"/>
  <c r="AE57" i="5"/>
  <c r="N58" i="5"/>
  <c r="X58" i="5" s="1"/>
  <c r="Y58" i="5"/>
  <c r="Z58" i="5" s="1"/>
  <c r="AA58" i="5"/>
  <c r="AB58" i="5"/>
  <c r="AC58" i="5"/>
  <c r="AD58" i="5"/>
  <c r="AE58" i="5"/>
  <c r="N59" i="5"/>
  <c r="X59" i="5" s="1"/>
  <c r="Y59" i="5"/>
  <c r="Z59" i="5" s="1"/>
  <c r="AA59" i="5"/>
  <c r="AB59" i="5"/>
  <c r="AC59" i="5"/>
  <c r="AD59" i="5"/>
  <c r="AE59" i="5"/>
  <c r="N60" i="5"/>
  <c r="X60" i="5" s="1"/>
  <c r="Y60" i="5"/>
  <c r="Z60" i="5" s="1"/>
  <c r="AA60" i="5"/>
  <c r="AB60" i="5"/>
  <c r="AC60" i="5"/>
  <c r="AD60" i="5"/>
  <c r="AE60" i="5"/>
  <c r="N61" i="5"/>
  <c r="X61" i="5" s="1"/>
  <c r="Y61" i="5"/>
  <c r="Z61" i="5" s="1"/>
  <c r="AA61" i="5"/>
  <c r="AB61" i="5"/>
  <c r="AC61" i="5"/>
  <c r="AD61" i="5"/>
  <c r="AE61" i="5"/>
  <c r="N62" i="5"/>
  <c r="X62" i="5" s="1"/>
  <c r="Y62" i="5"/>
  <c r="Z62" i="5" s="1"/>
  <c r="AA62" i="5"/>
  <c r="AB62" i="5"/>
  <c r="AC62" i="5"/>
  <c r="AD62" i="5"/>
  <c r="AE62" i="5"/>
  <c r="N63" i="5"/>
  <c r="X63" i="5" s="1"/>
  <c r="Y63" i="5"/>
  <c r="Z63" i="5" s="1"/>
  <c r="AA63" i="5"/>
  <c r="AB63" i="5"/>
  <c r="AC63" i="5"/>
  <c r="AD63" i="5"/>
  <c r="AE63" i="5"/>
  <c r="N64" i="5"/>
  <c r="X64" i="5" s="1"/>
  <c r="Y64" i="5"/>
  <c r="Z64" i="5" s="1"/>
  <c r="AA64" i="5"/>
  <c r="AB64" i="5"/>
  <c r="AC64" i="5"/>
  <c r="AD64" i="5"/>
  <c r="AE64" i="5"/>
  <c r="N65" i="5"/>
  <c r="X65" i="5" s="1"/>
  <c r="Y65" i="5"/>
  <c r="Z65" i="5" s="1"/>
  <c r="AA65" i="5"/>
  <c r="AB65" i="5"/>
  <c r="AC65" i="5"/>
  <c r="AD65" i="5"/>
  <c r="AE65" i="5"/>
  <c r="N66" i="5"/>
  <c r="X66" i="5" s="1"/>
  <c r="Y66" i="5"/>
  <c r="Z66" i="5" s="1"/>
  <c r="AA66" i="5"/>
  <c r="AB66" i="5"/>
  <c r="AC66" i="5"/>
  <c r="AD66" i="5"/>
  <c r="AE66" i="5"/>
  <c r="N67" i="5"/>
  <c r="X67" i="5" s="1"/>
  <c r="Y67" i="5"/>
  <c r="Z67" i="5" s="1"/>
  <c r="AA67" i="5"/>
  <c r="AB67" i="5"/>
  <c r="AC67" i="5"/>
  <c r="AD67" i="5"/>
  <c r="AE67" i="5"/>
  <c r="N68" i="5"/>
  <c r="X68" i="5" s="1"/>
  <c r="Y68" i="5"/>
  <c r="Z68" i="5" s="1"/>
  <c r="AA68" i="5"/>
  <c r="AB68" i="5"/>
  <c r="AC68" i="5"/>
  <c r="AD68" i="5"/>
  <c r="AE68" i="5"/>
  <c r="N69" i="5"/>
  <c r="X69" i="5" s="1"/>
  <c r="Y69" i="5"/>
  <c r="Z69" i="5" s="1"/>
  <c r="AA69" i="5"/>
  <c r="AB69" i="5"/>
  <c r="AC69" i="5"/>
  <c r="AD69" i="5"/>
  <c r="AE69" i="5"/>
  <c r="N70" i="5"/>
  <c r="X70" i="5" s="1"/>
  <c r="Y70" i="5"/>
  <c r="Z70" i="5" s="1"/>
  <c r="AA70" i="5"/>
  <c r="AB70" i="5"/>
  <c r="AC70" i="5"/>
  <c r="AD70" i="5"/>
  <c r="AE70" i="5"/>
  <c r="N71" i="5"/>
  <c r="X71" i="5" s="1"/>
  <c r="Y71" i="5"/>
  <c r="Z71" i="5" s="1"/>
  <c r="AA71" i="5"/>
  <c r="AB71" i="5"/>
  <c r="AC71" i="5"/>
  <c r="AD71" i="5"/>
  <c r="AE71" i="5"/>
  <c r="N72" i="5"/>
  <c r="X72" i="5" s="1"/>
  <c r="Y72" i="5"/>
  <c r="Z72" i="5" s="1"/>
  <c r="AA72" i="5"/>
  <c r="AB72" i="5"/>
  <c r="AC72" i="5"/>
  <c r="AD72" i="5"/>
  <c r="AE72" i="5"/>
  <c r="N73" i="5"/>
  <c r="X73" i="5" s="1"/>
  <c r="Y73" i="5"/>
  <c r="Z73" i="5" s="1"/>
  <c r="AA73" i="5"/>
  <c r="AB73" i="5"/>
  <c r="AC73" i="5"/>
  <c r="AD73" i="5"/>
  <c r="AE73" i="5"/>
  <c r="N74" i="5"/>
  <c r="X74" i="5" s="1"/>
  <c r="Y74" i="5"/>
  <c r="Z74" i="5" s="1"/>
  <c r="AA74" i="5"/>
  <c r="AB74" i="5"/>
  <c r="AC74" i="5"/>
  <c r="AD74" i="5"/>
  <c r="AE74" i="5"/>
  <c r="N75" i="5"/>
  <c r="X75" i="5" s="1"/>
  <c r="Y75" i="5"/>
  <c r="Z75" i="5" s="1"/>
  <c r="AA75" i="5"/>
  <c r="AB75" i="5"/>
  <c r="AC75" i="5"/>
  <c r="AD75" i="5"/>
  <c r="AE75" i="5"/>
  <c r="N76" i="5"/>
  <c r="X76" i="5" s="1"/>
  <c r="Y76" i="5"/>
  <c r="Z76" i="5" s="1"/>
  <c r="AA76" i="5"/>
  <c r="AB76" i="5"/>
  <c r="AC76" i="5"/>
  <c r="AD76" i="5"/>
  <c r="AE76" i="5"/>
  <c r="N77" i="5"/>
  <c r="X77" i="5" s="1"/>
  <c r="Y77" i="5"/>
  <c r="Z77" i="5" s="1"/>
  <c r="AA77" i="5"/>
  <c r="AB77" i="5"/>
  <c r="AC77" i="5"/>
  <c r="AD77" i="5"/>
  <c r="AE77" i="5"/>
  <c r="N78" i="5"/>
  <c r="X78" i="5" s="1"/>
  <c r="Y78" i="5"/>
  <c r="Z78" i="5" s="1"/>
  <c r="AA78" i="5"/>
  <c r="AB78" i="5"/>
  <c r="AC78" i="5"/>
  <c r="AD78" i="5"/>
  <c r="AE78" i="5"/>
  <c r="N79" i="5"/>
  <c r="X79" i="5" s="1"/>
  <c r="Y79" i="5"/>
  <c r="Z79" i="5" s="1"/>
  <c r="AA79" i="5"/>
  <c r="AB79" i="5"/>
  <c r="AC79" i="5"/>
  <c r="AD79" i="5"/>
  <c r="AE79" i="5"/>
  <c r="N80" i="5"/>
  <c r="X80" i="5" s="1"/>
  <c r="Y80" i="5"/>
  <c r="Z80" i="5" s="1"/>
  <c r="AA80" i="5"/>
  <c r="AB80" i="5"/>
  <c r="AC80" i="5"/>
  <c r="AD80" i="5"/>
  <c r="AE80" i="5"/>
  <c r="N81" i="5"/>
  <c r="X81" i="5" s="1"/>
  <c r="Y81" i="5"/>
  <c r="Z81" i="5" s="1"/>
  <c r="AA81" i="5"/>
  <c r="AB81" i="5"/>
  <c r="AC81" i="5"/>
  <c r="AD81" i="5"/>
  <c r="AE81" i="5"/>
  <c r="N82" i="5"/>
  <c r="X82" i="5" s="1"/>
  <c r="Y82" i="5"/>
  <c r="Z82" i="5" s="1"/>
  <c r="AA82" i="5"/>
  <c r="AB82" i="5"/>
  <c r="AC82" i="5"/>
  <c r="AD82" i="5"/>
  <c r="AE82" i="5"/>
  <c r="N83" i="5"/>
  <c r="X83" i="5" s="1"/>
  <c r="Y83" i="5"/>
  <c r="Z83" i="5" s="1"/>
  <c r="AA83" i="5"/>
  <c r="AB83" i="5"/>
  <c r="AC83" i="5"/>
  <c r="AD83" i="5"/>
  <c r="AE83" i="5"/>
  <c r="N84" i="5"/>
  <c r="X84" i="5" s="1"/>
  <c r="Y84" i="5"/>
  <c r="Z84" i="5" s="1"/>
  <c r="AA84" i="5"/>
  <c r="AB84" i="5"/>
  <c r="AC84" i="5"/>
  <c r="AD84" i="5"/>
  <c r="AE84" i="5"/>
  <c r="N85" i="5"/>
  <c r="X85" i="5" s="1"/>
  <c r="Y85" i="5"/>
  <c r="Z85" i="5" s="1"/>
  <c r="AA85" i="5"/>
  <c r="AB85" i="5"/>
  <c r="AC85" i="5"/>
  <c r="AD85" i="5"/>
  <c r="AE85" i="5"/>
  <c r="N86" i="5"/>
  <c r="X86" i="5" s="1"/>
  <c r="Y86" i="5"/>
  <c r="Z86" i="5" s="1"/>
  <c r="AA86" i="5"/>
  <c r="AB86" i="5"/>
  <c r="AC86" i="5"/>
  <c r="AD86" i="5"/>
  <c r="AE86" i="5"/>
  <c r="N87" i="5"/>
  <c r="X87" i="5" s="1"/>
  <c r="Y87" i="5"/>
  <c r="Z87" i="5" s="1"/>
  <c r="AA87" i="5"/>
  <c r="AB87" i="5"/>
  <c r="AC87" i="5"/>
  <c r="AD87" i="5"/>
  <c r="AE87" i="5"/>
  <c r="N88" i="5"/>
  <c r="X88" i="5" s="1"/>
  <c r="Y88" i="5"/>
  <c r="Z88" i="5" s="1"/>
  <c r="AA88" i="5"/>
  <c r="AB88" i="5"/>
  <c r="AC88" i="5"/>
  <c r="AD88" i="5"/>
  <c r="AE88" i="5"/>
  <c r="N89" i="5"/>
  <c r="X89" i="5" s="1"/>
  <c r="Y89" i="5"/>
  <c r="Z89" i="5" s="1"/>
  <c r="AA89" i="5"/>
  <c r="AB89" i="5"/>
  <c r="AC89" i="5"/>
  <c r="AD89" i="5"/>
  <c r="AE89" i="5"/>
  <c r="N90" i="5"/>
  <c r="X90" i="5" s="1"/>
  <c r="Y90" i="5"/>
  <c r="Z90" i="5" s="1"/>
  <c r="AA90" i="5"/>
  <c r="AB90" i="5"/>
  <c r="AC90" i="5"/>
  <c r="AD90" i="5"/>
  <c r="AE90" i="5"/>
  <c r="N91" i="5"/>
  <c r="X91" i="5" s="1"/>
  <c r="Y91" i="5"/>
  <c r="Z91" i="5" s="1"/>
  <c r="AA91" i="5"/>
  <c r="AB91" i="5"/>
  <c r="AC91" i="5"/>
  <c r="AD91" i="5"/>
  <c r="AE91" i="5"/>
  <c r="N92" i="5"/>
  <c r="X92" i="5" s="1"/>
  <c r="Y92" i="5"/>
  <c r="Z92" i="5" s="1"/>
  <c r="AA92" i="5"/>
  <c r="AB92" i="5"/>
  <c r="AC92" i="5"/>
  <c r="AD92" i="5"/>
  <c r="AE92" i="5"/>
  <c r="N93" i="5"/>
  <c r="X93" i="5" s="1"/>
  <c r="Y93" i="5"/>
  <c r="Z93" i="5" s="1"/>
  <c r="AA93" i="5"/>
  <c r="AB93" i="5"/>
  <c r="AC93" i="5"/>
  <c r="AD93" i="5"/>
  <c r="AE93" i="5"/>
  <c r="N94" i="5"/>
  <c r="X94" i="5" s="1"/>
  <c r="Y94" i="5"/>
  <c r="Z94" i="5" s="1"/>
  <c r="AA94" i="5"/>
  <c r="AB94" i="5"/>
  <c r="AC94" i="5"/>
  <c r="AD94" i="5"/>
  <c r="AE94" i="5"/>
  <c r="N95" i="5"/>
  <c r="X95" i="5" s="1"/>
  <c r="Y95" i="5"/>
  <c r="Z95" i="5" s="1"/>
  <c r="AA95" i="5"/>
  <c r="AB95" i="5"/>
  <c r="AC95" i="5"/>
  <c r="AD95" i="5"/>
  <c r="AE95" i="5"/>
  <c r="N96" i="5"/>
  <c r="X96" i="5" s="1"/>
  <c r="Y96" i="5"/>
  <c r="Z96" i="5" s="1"/>
  <c r="AA96" i="5"/>
  <c r="AB96" i="5"/>
  <c r="AC96" i="5"/>
  <c r="AD96" i="5"/>
  <c r="AE96" i="5"/>
  <c r="N97" i="5"/>
  <c r="X97" i="5" s="1"/>
  <c r="Y97" i="5"/>
  <c r="Z97" i="5" s="1"/>
  <c r="AA97" i="5"/>
  <c r="AB97" i="5"/>
  <c r="AC97" i="5"/>
  <c r="AD97" i="5"/>
  <c r="AE97" i="5"/>
  <c r="N98" i="5"/>
  <c r="X98" i="5" s="1"/>
  <c r="Y98" i="5"/>
  <c r="Z98" i="5" s="1"/>
  <c r="AA98" i="5"/>
  <c r="AB98" i="5"/>
  <c r="AC98" i="5"/>
  <c r="AD98" i="5"/>
  <c r="AE98" i="5"/>
  <c r="N99" i="5"/>
  <c r="X99" i="5" s="1"/>
  <c r="Y99" i="5"/>
  <c r="Z99" i="5" s="1"/>
  <c r="AA99" i="5"/>
  <c r="AB99" i="5"/>
  <c r="AC99" i="5"/>
  <c r="AD99" i="5"/>
  <c r="AE99" i="5"/>
  <c r="N100" i="5"/>
  <c r="X100" i="5" s="1"/>
  <c r="Y100" i="5"/>
  <c r="Z100" i="5" s="1"/>
  <c r="AA100" i="5"/>
  <c r="AB100" i="5"/>
  <c r="AC100" i="5"/>
  <c r="AD100" i="5"/>
  <c r="AE100" i="5"/>
  <c r="N101" i="5"/>
  <c r="X101" i="5" s="1"/>
  <c r="Y101" i="5"/>
  <c r="Z101" i="5" s="1"/>
  <c r="AA101" i="5"/>
  <c r="AB101" i="5"/>
  <c r="AC101" i="5"/>
  <c r="AD101" i="5"/>
  <c r="AE101" i="5"/>
  <c r="N102" i="5"/>
  <c r="X102" i="5" s="1"/>
  <c r="Y102" i="5"/>
  <c r="Z102" i="5" s="1"/>
  <c r="AA102" i="5"/>
  <c r="AB102" i="5"/>
  <c r="AC102" i="5"/>
  <c r="AD102" i="5"/>
  <c r="AE102" i="5"/>
  <c r="N103" i="5"/>
  <c r="X103" i="5" s="1"/>
  <c r="Y103" i="5"/>
  <c r="Z103" i="5" s="1"/>
  <c r="AA103" i="5"/>
  <c r="AB103" i="5"/>
  <c r="AC103" i="5"/>
  <c r="AD103" i="5"/>
  <c r="AE103" i="5"/>
  <c r="N104" i="5"/>
  <c r="X104" i="5" s="1"/>
  <c r="Y104" i="5"/>
  <c r="Z104" i="5" s="1"/>
  <c r="AA104" i="5"/>
  <c r="AB104" i="5"/>
  <c r="AC104" i="5"/>
  <c r="AD104" i="5"/>
  <c r="AE104" i="5"/>
  <c r="N105" i="5"/>
  <c r="X105" i="5" s="1"/>
  <c r="Y105" i="5"/>
  <c r="Z105" i="5" s="1"/>
  <c r="AA105" i="5"/>
  <c r="AB105" i="5"/>
  <c r="AC105" i="5"/>
  <c r="AD105" i="5"/>
  <c r="AE105" i="5"/>
  <c r="N106" i="5"/>
  <c r="X106" i="5" s="1"/>
  <c r="Y106" i="5"/>
  <c r="Z106" i="5" s="1"/>
  <c r="AA106" i="5"/>
  <c r="AB106" i="5"/>
  <c r="AC106" i="5"/>
  <c r="AD106" i="5"/>
  <c r="AE106" i="5"/>
  <c r="N107" i="5"/>
  <c r="X107" i="5" s="1"/>
  <c r="Y107" i="5"/>
  <c r="Z107" i="5" s="1"/>
  <c r="AA107" i="5"/>
  <c r="AB107" i="5"/>
  <c r="AC107" i="5"/>
  <c r="AD107" i="5"/>
  <c r="AE107" i="5"/>
  <c r="N108" i="5"/>
  <c r="X108" i="5" s="1"/>
  <c r="Y108" i="5"/>
  <c r="Z108" i="5" s="1"/>
  <c r="AA108" i="5"/>
  <c r="AB108" i="5"/>
  <c r="AC108" i="5"/>
  <c r="AD108" i="5"/>
  <c r="AE108" i="5"/>
  <c r="N109" i="5"/>
  <c r="X109" i="5" s="1"/>
  <c r="Y109" i="5"/>
  <c r="Z109" i="5" s="1"/>
  <c r="AA109" i="5"/>
  <c r="AB109" i="5"/>
  <c r="AC109" i="5"/>
  <c r="AD109" i="5"/>
  <c r="AE109" i="5"/>
  <c r="N110" i="5"/>
  <c r="X110" i="5" s="1"/>
  <c r="Y110" i="5"/>
  <c r="Z110" i="5" s="1"/>
  <c r="AA110" i="5"/>
  <c r="AB110" i="5"/>
  <c r="AC110" i="5"/>
  <c r="AD110" i="5"/>
  <c r="AE110" i="5"/>
  <c r="N111" i="5"/>
  <c r="X111" i="5" s="1"/>
  <c r="Y111" i="5"/>
  <c r="Z111" i="5" s="1"/>
  <c r="AA111" i="5"/>
  <c r="AB111" i="5"/>
  <c r="AC111" i="5"/>
  <c r="AD111" i="5"/>
  <c r="AE111" i="5"/>
  <c r="N112" i="5"/>
  <c r="X112" i="5" s="1"/>
  <c r="Y112" i="5"/>
  <c r="Z112" i="5" s="1"/>
  <c r="AA112" i="5"/>
  <c r="AB112" i="5"/>
  <c r="AC112" i="5"/>
  <c r="AD112" i="5"/>
  <c r="AE112" i="5"/>
  <c r="N113" i="5"/>
  <c r="X113" i="5" s="1"/>
  <c r="Y113" i="5"/>
  <c r="Z113" i="5" s="1"/>
  <c r="AA113" i="5"/>
  <c r="AB113" i="5"/>
  <c r="AC113" i="5"/>
  <c r="AD113" i="5"/>
  <c r="AE113" i="5"/>
  <c r="N114" i="5"/>
  <c r="X114" i="5" s="1"/>
  <c r="Y114" i="5"/>
  <c r="Z114" i="5" s="1"/>
  <c r="AA114" i="5"/>
  <c r="AB114" i="5"/>
  <c r="AC114" i="5"/>
  <c r="AD114" i="5"/>
  <c r="AE114" i="5"/>
  <c r="N115" i="5"/>
  <c r="X115" i="5" s="1"/>
  <c r="Y115" i="5"/>
  <c r="Z115" i="5" s="1"/>
  <c r="AA115" i="5"/>
  <c r="AB115" i="5"/>
  <c r="AC115" i="5"/>
  <c r="AD115" i="5"/>
  <c r="AE115" i="5"/>
  <c r="N116" i="5"/>
  <c r="X116" i="5" s="1"/>
  <c r="Y116" i="5"/>
  <c r="Z116" i="5" s="1"/>
  <c r="AA116" i="5"/>
  <c r="AB116" i="5"/>
  <c r="AC116" i="5"/>
  <c r="AD116" i="5"/>
  <c r="AE116" i="5"/>
  <c r="N117" i="5"/>
  <c r="X117" i="5" s="1"/>
  <c r="Y117" i="5"/>
  <c r="Z117" i="5" s="1"/>
  <c r="AA117" i="5"/>
  <c r="AB117" i="5"/>
  <c r="AC117" i="5"/>
  <c r="AD117" i="5"/>
  <c r="AE117" i="5"/>
  <c r="N118" i="5"/>
  <c r="X118" i="5" s="1"/>
  <c r="Y118" i="5"/>
  <c r="Z118" i="5" s="1"/>
  <c r="AA118" i="5"/>
  <c r="AB118" i="5"/>
  <c r="AC118" i="5"/>
  <c r="AD118" i="5"/>
  <c r="AE118" i="5"/>
  <c r="N119" i="5"/>
  <c r="X119" i="5" s="1"/>
  <c r="Y119" i="5"/>
  <c r="Z119" i="5" s="1"/>
  <c r="AA119" i="5"/>
  <c r="AB119" i="5"/>
  <c r="AC119" i="5"/>
  <c r="AD119" i="5"/>
  <c r="AE119" i="5"/>
  <c r="N120" i="5"/>
  <c r="X120" i="5" s="1"/>
  <c r="Y120" i="5"/>
  <c r="Z120" i="5" s="1"/>
  <c r="AA120" i="5"/>
  <c r="AB120" i="5"/>
  <c r="AC120" i="5"/>
  <c r="AD120" i="5"/>
  <c r="AE120" i="5"/>
  <c r="N121" i="5"/>
  <c r="X121" i="5" s="1"/>
  <c r="Y121" i="5"/>
  <c r="Z121" i="5" s="1"/>
  <c r="AA121" i="5"/>
  <c r="AB121" i="5"/>
  <c r="AC121" i="5"/>
  <c r="AD121" i="5"/>
  <c r="AE121" i="5"/>
  <c r="N122" i="5"/>
  <c r="X122" i="5" s="1"/>
  <c r="Y122" i="5"/>
  <c r="Z122" i="5" s="1"/>
  <c r="AA122" i="5"/>
  <c r="AB122" i="5"/>
  <c r="AC122" i="5"/>
  <c r="AD122" i="5"/>
  <c r="AE122" i="5"/>
  <c r="N123" i="5"/>
  <c r="X123" i="5" s="1"/>
  <c r="Y123" i="5"/>
  <c r="Z123" i="5" s="1"/>
  <c r="AA123" i="5"/>
  <c r="AB123" i="5"/>
  <c r="AC123" i="5"/>
  <c r="AD123" i="5"/>
  <c r="AE123" i="5"/>
  <c r="N124" i="5"/>
  <c r="X124" i="5" s="1"/>
  <c r="Y124" i="5"/>
  <c r="Z124" i="5" s="1"/>
  <c r="AA124" i="5"/>
  <c r="AB124" i="5"/>
  <c r="AC124" i="5"/>
  <c r="AD124" i="5"/>
  <c r="AE124" i="5"/>
  <c r="N125" i="5"/>
  <c r="X125" i="5" s="1"/>
  <c r="Y125" i="5"/>
  <c r="Z125" i="5" s="1"/>
  <c r="AA125" i="5"/>
  <c r="AB125" i="5"/>
  <c r="AC125" i="5"/>
  <c r="AD125" i="5"/>
  <c r="AE125" i="5"/>
  <c r="N126" i="5"/>
  <c r="X126" i="5" s="1"/>
  <c r="Y126" i="5"/>
  <c r="Z126" i="5" s="1"/>
  <c r="AA126" i="5"/>
  <c r="AB126" i="5"/>
  <c r="AC126" i="5"/>
  <c r="AD126" i="5"/>
  <c r="AE126" i="5"/>
  <c r="N127" i="5"/>
  <c r="X127" i="5" s="1"/>
  <c r="Y127" i="5"/>
  <c r="Z127" i="5" s="1"/>
  <c r="AA127" i="5"/>
  <c r="AB127" i="5"/>
  <c r="AC127" i="5"/>
  <c r="AD127" i="5"/>
  <c r="AE127" i="5"/>
  <c r="N128" i="5"/>
  <c r="X128" i="5" s="1"/>
  <c r="Y128" i="5"/>
  <c r="Z128" i="5" s="1"/>
  <c r="AA128" i="5"/>
  <c r="AB128" i="5"/>
  <c r="AC128" i="5"/>
  <c r="AD128" i="5"/>
  <c r="AE128" i="5"/>
  <c r="N129" i="5"/>
  <c r="X129" i="5" s="1"/>
  <c r="Y129" i="5"/>
  <c r="Z129" i="5" s="1"/>
  <c r="AA129" i="5"/>
  <c r="AB129" i="5"/>
  <c r="AC129" i="5"/>
  <c r="AD129" i="5"/>
  <c r="AE129" i="5"/>
  <c r="N130" i="5"/>
  <c r="X130" i="5" s="1"/>
  <c r="Y130" i="5"/>
  <c r="Z130" i="5" s="1"/>
  <c r="AA130" i="5"/>
  <c r="AB130" i="5"/>
  <c r="AC130" i="5"/>
  <c r="AD130" i="5"/>
  <c r="AE130" i="5"/>
  <c r="N131" i="5"/>
  <c r="X131" i="5" s="1"/>
  <c r="Y131" i="5"/>
  <c r="Z131" i="5" s="1"/>
  <c r="AA131" i="5"/>
  <c r="AB131" i="5"/>
  <c r="AC131" i="5"/>
  <c r="AD131" i="5"/>
  <c r="AE131" i="5"/>
  <c r="N132" i="5"/>
  <c r="X132" i="5" s="1"/>
  <c r="Y132" i="5"/>
  <c r="Z132" i="5" s="1"/>
  <c r="AA132" i="5"/>
  <c r="AB132" i="5"/>
  <c r="AC132" i="5"/>
  <c r="AD132" i="5"/>
  <c r="AE132" i="5"/>
  <c r="N133" i="5"/>
  <c r="X133" i="5" s="1"/>
  <c r="Y133" i="5"/>
  <c r="Z133" i="5" s="1"/>
  <c r="AA133" i="5"/>
  <c r="AB133" i="5"/>
  <c r="AC133" i="5"/>
  <c r="AD133" i="5"/>
  <c r="AE133" i="5"/>
  <c r="N134" i="5"/>
  <c r="X134" i="5" s="1"/>
  <c r="Y134" i="5"/>
  <c r="Z134" i="5" s="1"/>
  <c r="AA134" i="5"/>
  <c r="AB134" i="5"/>
  <c r="AC134" i="5"/>
  <c r="AD134" i="5"/>
  <c r="AF134" i="5" s="1"/>
  <c r="AE134" i="5"/>
  <c r="N135" i="5"/>
  <c r="X135" i="5" s="1"/>
  <c r="Y135" i="5"/>
  <c r="Z135" i="5" s="1"/>
  <c r="AA135" i="5"/>
  <c r="AB135" i="5"/>
  <c r="AC135" i="5"/>
  <c r="AD135" i="5"/>
  <c r="AE135" i="5"/>
  <c r="N136" i="5"/>
  <c r="X136" i="5" s="1"/>
  <c r="Y136" i="5"/>
  <c r="Z136" i="5" s="1"/>
  <c r="AA136" i="5"/>
  <c r="AB136" i="5"/>
  <c r="AC136" i="5"/>
  <c r="AD136" i="5"/>
  <c r="AE136" i="5"/>
  <c r="N137" i="5"/>
  <c r="X137" i="5" s="1"/>
  <c r="Y137" i="5"/>
  <c r="Z137" i="5" s="1"/>
  <c r="AA137" i="5"/>
  <c r="AB137" i="5"/>
  <c r="AC137" i="5"/>
  <c r="AD137" i="5"/>
  <c r="AE137" i="5"/>
  <c r="N138" i="5"/>
  <c r="X138" i="5" s="1"/>
  <c r="Y138" i="5"/>
  <c r="Z138" i="5" s="1"/>
  <c r="AA138" i="5"/>
  <c r="AB138" i="5"/>
  <c r="AC138" i="5"/>
  <c r="AD138" i="5"/>
  <c r="AF138" i="5" s="1"/>
  <c r="AE138" i="5"/>
  <c r="N139" i="5"/>
  <c r="X139" i="5" s="1"/>
  <c r="Y139" i="5"/>
  <c r="Z139" i="5" s="1"/>
  <c r="AA139" i="5"/>
  <c r="AB139" i="5"/>
  <c r="AC139" i="5"/>
  <c r="AD139" i="5"/>
  <c r="AE139" i="5"/>
  <c r="N140" i="5"/>
  <c r="X140" i="5" s="1"/>
  <c r="Y140" i="5"/>
  <c r="Z140" i="5" s="1"/>
  <c r="AA140" i="5"/>
  <c r="AB140" i="5"/>
  <c r="AC140" i="5"/>
  <c r="AD140" i="5"/>
  <c r="AE140" i="5"/>
  <c r="N141" i="5"/>
  <c r="X141" i="5" s="1"/>
  <c r="Y141" i="5"/>
  <c r="Z141" i="5" s="1"/>
  <c r="AA141" i="5"/>
  <c r="AB141" i="5"/>
  <c r="AC141" i="5"/>
  <c r="AD141" i="5"/>
  <c r="AE141" i="5"/>
  <c r="N142" i="5"/>
  <c r="X142" i="5" s="1"/>
  <c r="Y142" i="5"/>
  <c r="Z142" i="5" s="1"/>
  <c r="AA142" i="5"/>
  <c r="AB142" i="5"/>
  <c r="AC142" i="5"/>
  <c r="AD142" i="5"/>
  <c r="AF142" i="5" s="1"/>
  <c r="AE142" i="5"/>
  <c r="N143" i="5"/>
  <c r="X143" i="5" s="1"/>
  <c r="Y143" i="5"/>
  <c r="Z143" i="5" s="1"/>
  <c r="AA143" i="5"/>
  <c r="AB143" i="5"/>
  <c r="AC143" i="5"/>
  <c r="AD143" i="5"/>
  <c r="AE143" i="5"/>
  <c r="N144" i="5"/>
  <c r="X144" i="5" s="1"/>
  <c r="Y144" i="5"/>
  <c r="Z144" i="5" s="1"/>
  <c r="AA144" i="5"/>
  <c r="AB144" i="5"/>
  <c r="AC144" i="5"/>
  <c r="AD144" i="5"/>
  <c r="AE144" i="5"/>
  <c r="N145" i="5"/>
  <c r="X145" i="5" s="1"/>
  <c r="Y145" i="5"/>
  <c r="Z145" i="5" s="1"/>
  <c r="AA145" i="5"/>
  <c r="AB145" i="5"/>
  <c r="AC145" i="5"/>
  <c r="AD145" i="5"/>
  <c r="AE145" i="5"/>
  <c r="N146" i="5"/>
  <c r="X146" i="5" s="1"/>
  <c r="Y146" i="5"/>
  <c r="Z146" i="5" s="1"/>
  <c r="AA146" i="5"/>
  <c r="AB146" i="5"/>
  <c r="AC146" i="5"/>
  <c r="AD146" i="5"/>
  <c r="AF146" i="5" s="1"/>
  <c r="AE146" i="5"/>
  <c r="N147" i="5"/>
  <c r="X147" i="5" s="1"/>
  <c r="Y147" i="5"/>
  <c r="Z147" i="5" s="1"/>
  <c r="AA147" i="5"/>
  <c r="AB147" i="5"/>
  <c r="AC147" i="5"/>
  <c r="AD147" i="5"/>
  <c r="AE147" i="5"/>
  <c r="N148" i="5"/>
  <c r="X148" i="5" s="1"/>
  <c r="Y148" i="5"/>
  <c r="Z148" i="5" s="1"/>
  <c r="AA148" i="5"/>
  <c r="AB148" i="5"/>
  <c r="AC148" i="5"/>
  <c r="AD148" i="5"/>
  <c r="AE148" i="5"/>
  <c r="N149" i="5"/>
  <c r="X149" i="5" s="1"/>
  <c r="Y149" i="5"/>
  <c r="Z149" i="5" s="1"/>
  <c r="AA149" i="5"/>
  <c r="AB149" i="5"/>
  <c r="AC149" i="5"/>
  <c r="AD149" i="5"/>
  <c r="AE149" i="5"/>
  <c r="N150" i="5"/>
  <c r="X150" i="5" s="1"/>
  <c r="Y150" i="5"/>
  <c r="Z150" i="5" s="1"/>
  <c r="AA150" i="5"/>
  <c r="AB150" i="5"/>
  <c r="AC150" i="5"/>
  <c r="AD150" i="5"/>
  <c r="AF150" i="5" s="1"/>
  <c r="AE150" i="5"/>
  <c r="N151" i="5"/>
  <c r="X151" i="5" s="1"/>
  <c r="Y151" i="5"/>
  <c r="Z151" i="5" s="1"/>
  <c r="AA151" i="5"/>
  <c r="AB151" i="5"/>
  <c r="AC151" i="5"/>
  <c r="AD151" i="5"/>
  <c r="AE151" i="5"/>
  <c r="N152" i="5"/>
  <c r="X152" i="5" s="1"/>
  <c r="Y152" i="5"/>
  <c r="Z152" i="5" s="1"/>
  <c r="AA152" i="5"/>
  <c r="AB152" i="5"/>
  <c r="AC152" i="5"/>
  <c r="AD152" i="5"/>
  <c r="AE152" i="5"/>
  <c r="N153" i="5"/>
  <c r="X153" i="5" s="1"/>
  <c r="Y153" i="5"/>
  <c r="Z153" i="5" s="1"/>
  <c r="AA153" i="5"/>
  <c r="AB153" i="5"/>
  <c r="AC153" i="5"/>
  <c r="AD153" i="5"/>
  <c r="AE153" i="5"/>
  <c r="N154" i="5"/>
  <c r="X154" i="5" s="1"/>
  <c r="Y154" i="5"/>
  <c r="Z154" i="5" s="1"/>
  <c r="AA154" i="5"/>
  <c r="AB154" i="5"/>
  <c r="AC154" i="5"/>
  <c r="AD154" i="5"/>
  <c r="AF154" i="5" s="1"/>
  <c r="AE154" i="5"/>
  <c r="N155" i="5"/>
  <c r="X155" i="5" s="1"/>
  <c r="Y155" i="5"/>
  <c r="Z155" i="5" s="1"/>
  <c r="AA155" i="5"/>
  <c r="AB155" i="5"/>
  <c r="AC155" i="5"/>
  <c r="AD155" i="5"/>
  <c r="AE155" i="5"/>
  <c r="N156" i="5"/>
  <c r="X156" i="5" s="1"/>
  <c r="Y156" i="5"/>
  <c r="Z156" i="5" s="1"/>
  <c r="AA156" i="5"/>
  <c r="AB156" i="5"/>
  <c r="AC156" i="5"/>
  <c r="AD156" i="5"/>
  <c r="AE156" i="5"/>
  <c r="N157" i="5"/>
  <c r="X157" i="5" s="1"/>
  <c r="Y157" i="5"/>
  <c r="Z157" i="5" s="1"/>
  <c r="AA157" i="5"/>
  <c r="AB157" i="5"/>
  <c r="AC157" i="5"/>
  <c r="AD157" i="5"/>
  <c r="AE157" i="5"/>
  <c r="N158" i="5"/>
  <c r="X158" i="5" s="1"/>
  <c r="Y158" i="5"/>
  <c r="Z158" i="5" s="1"/>
  <c r="AA158" i="5"/>
  <c r="AB158" i="5"/>
  <c r="AC158" i="5"/>
  <c r="AD158" i="5"/>
  <c r="AF158" i="5" s="1"/>
  <c r="AE158" i="5"/>
  <c r="N159" i="5"/>
  <c r="X159" i="5" s="1"/>
  <c r="Y159" i="5"/>
  <c r="Z159" i="5" s="1"/>
  <c r="AA159" i="5"/>
  <c r="AB159" i="5"/>
  <c r="AC159" i="5"/>
  <c r="AD159" i="5"/>
  <c r="AE159" i="5"/>
  <c r="N160" i="5"/>
  <c r="X160" i="5" s="1"/>
  <c r="Y160" i="5"/>
  <c r="Z160" i="5" s="1"/>
  <c r="AA160" i="5"/>
  <c r="AB160" i="5"/>
  <c r="AC160" i="5"/>
  <c r="AD160" i="5"/>
  <c r="AE160" i="5"/>
  <c r="N161" i="5"/>
  <c r="X161" i="5" s="1"/>
  <c r="Y161" i="5"/>
  <c r="Z161" i="5" s="1"/>
  <c r="AA161" i="5"/>
  <c r="AB161" i="5"/>
  <c r="AC161" i="5"/>
  <c r="AD161" i="5"/>
  <c r="AE161" i="5"/>
  <c r="N162" i="5"/>
  <c r="X162" i="5" s="1"/>
  <c r="Y162" i="5"/>
  <c r="Z162" i="5" s="1"/>
  <c r="AA162" i="5"/>
  <c r="AB162" i="5"/>
  <c r="AC162" i="5"/>
  <c r="AD162" i="5"/>
  <c r="AF162" i="5" s="1"/>
  <c r="AE162" i="5"/>
  <c r="N163" i="5"/>
  <c r="X163" i="5" s="1"/>
  <c r="Y163" i="5"/>
  <c r="Z163" i="5" s="1"/>
  <c r="AA163" i="5"/>
  <c r="AB163" i="5"/>
  <c r="AC163" i="5"/>
  <c r="AD163" i="5"/>
  <c r="AE163" i="5"/>
  <c r="N164" i="5"/>
  <c r="X164" i="5" s="1"/>
  <c r="Y164" i="5"/>
  <c r="Z164" i="5" s="1"/>
  <c r="AA164" i="5"/>
  <c r="AB164" i="5"/>
  <c r="AC164" i="5"/>
  <c r="AD164" i="5"/>
  <c r="AE164" i="5"/>
  <c r="N165" i="5"/>
  <c r="X165" i="5" s="1"/>
  <c r="Y165" i="5"/>
  <c r="Z165" i="5" s="1"/>
  <c r="AA165" i="5"/>
  <c r="AB165" i="5"/>
  <c r="AC165" i="5"/>
  <c r="AD165" i="5"/>
  <c r="AE165" i="5"/>
  <c r="N166" i="5"/>
  <c r="X166" i="5" s="1"/>
  <c r="Y166" i="5"/>
  <c r="Z166" i="5" s="1"/>
  <c r="AA166" i="5"/>
  <c r="AB166" i="5"/>
  <c r="AC166" i="5"/>
  <c r="AD166" i="5"/>
  <c r="AF166" i="5" s="1"/>
  <c r="AE166" i="5"/>
  <c r="N167" i="5"/>
  <c r="X167" i="5" s="1"/>
  <c r="Y167" i="5"/>
  <c r="Z167" i="5" s="1"/>
  <c r="AA167" i="5"/>
  <c r="AB167" i="5"/>
  <c r="AC167" i="5"/>
  <c r="AD167" i="5"/>
  <c r="AE167" i="5"/>
  <c r="N168" i="5"/>
  <c r="X168" i="5" s="1"/>
  <c r="Y168" i="5"/>
  <c r="Z168" i="5" s="1"/>
  <c r="AA168" i="5"/>
  <c r="AB168" i="5"/>
  <c r="AC168" i="5"/>
  <c r="AD168" i="5"/>
  <c r="AE168" i="5"/>
  <c r="N169" i="5"/>
  <c r="X169" i="5" s="1"/>
  <c r="Y169" i="5"/>
  <c r="Z169" i="5" s="1"/>
  <c r="AA169" i="5"/>
  <c r="AB169" i="5"/>
  <c r="AC169" i="5"/>
  <c r="AD169" i="5"/>
  <c r="AE169" i="5"/>
  <c r="N170" i="5"/>
  <c r="X170" i="5" s="1"/>
  <c r="Y170" i="5"/>
  <c r="Z170" i="5" s="1"/>
  <c r="AA170" i="5"/>
  <c r="AB170" i="5"/>
  <c r="AC170" i="5"/>
  <c r="AD170" i="5"/>
  <c r="AF170" i="5" s="1"/>
  <c r="AE170" i="5"/>
  <c r="N171" i="5"/>
  <c r="X171" i="5" s="1"/>
  <c r="Y171" i="5"/>
  <c r="Z171" i="5" s="1"/>
  <c r="AA171" i="5"/>
  <c r="AB171" i="5"/>
  <c r="AC171" i="5"/>
  <c r="AD171" i="5"/>
  <c r="AE171" i="5"/>
  <c r="N172" i="5"/>
  <c r="X172" i="5" s="1"/>
  <c r="Y172" i="5"/>
  <c r="Z172" i="5" s="1"/>
  <c r="AA172" i="5"/>
  <c r="AB172" i="5"/>
  <c r="AC172" i="5"/>
  <c r="AD172" i="5"/>
  <c r="AE172" i="5"/>
  <c r="N173" i="5"/>
  <c r="X173" i="5" s="1"/>
  <c r="Y173" i="5"/>
  <c r="Z173" i="5" s="1"/>
  <c r="AA173" i="5"/>
  <c r="AB173" i="5"/>
  <c r="AC173" i="5"/>
  <c r="AD173" i="5"/>
  <c r="AE173" i="5"/>
  <c r="N174" i="5"/>
  <c r="X174" i="5" s="1"/>
  <c r="Y174" i="5"/>
  <c r="Z174" i="5" s="1"/>
  <c r="AA174" i="5"/>
  <c r="AB174" i="5"/>
  <c r="AC174" i="5"/>
  <c r="AD174" i="5"/>
  <c r="AF174" i="5" s="1"/>
  <c r="AE174" i="5"/>
  <c r="N175" i="5"/>
  <c r="X175" i="5" s="1"/>
  <c r="Y175" i="5"/>
  <c r="Z175" i="5" s="1"/>
  <c r="AA175" i="5"/>
  <c r="AB175" i="5"/>
  <c r="AC175" i="5"/>
  <c r="AD175" i="5"/>
  <c r="AE175" i="5"/>
  <c r="N176" i="5"/>
  <c r="X176" i="5" s="1"/>
  <c r="Y176" i="5"/>
  <c r="Z176" i="5" s="1"/>
  <c r="AA176" i="5"/>
  <c r="AB176" i="5"/>
  <c r="AC176" i="5"/>
  <c r="AD176" i="5"/>
  <c r="AE176" i="5"/>
  <c r="N177" i="5"/>
  <c r="X177" i="5" s="1"/>
  <c r="Y177" i="5"/>
  <c r="Z177" i="5" s="1"/>
  <c r="AA177" i="5"/>
  <c r="AB177" i="5"/>
  <c r="AC177" i="5"/>
  <c r="AD177" i="5"/>
  <c r="AE177" i="5"/>
  <c r="N178" i="5"/>
  <c r="X178" i="5" s="1"/>
  <c r="Y178" i="5"/>
  <c r="Z178" i="5" s="1"/>
  <c r="AA178" i="5"/>
  <c r="AB178" i="5"/>
  <c r="AC178" i="5"/>
  <c r="AD178" i="5"/>
  <c r="AF178" i="5" s="1"/>
  <c r="AE178" i="5"/>
  <c r="N179" i="5"/>
  <c r="X179" i="5" s="1"/>
  <c r="Y179" i="5"/>
  <c r="Z179" i="5" s="1"/>
  <c r="AA179" i="5"/>
  <c r="AB179" i="5"/>
  <c r="AC179" i="5"/>
  <c r="AD179" i="5"/>
  <c r="AE179" i="5"/>
  <c r="N180" i="5"/>
  <c r="X180" i="5" s="1"/>
  <c r="Y180" i="5"/>
  <c r="Z180" i="5" s="1"/>
  <c r="AA180" i="5"/>
  <c r="AB180" i="5"/>
  <c r="AC180" i="5"/>
  <c r="AD180" i="5"/>
  <c r="AE180" i="5"/>
  <c r="N181" i="5"/>
  <c r="X181" i="5" s="1"/>
  <c r="Y181" i="5"/>
  <c r="Z181" i="5" s="1"/>
  <c r="AA181" i="5"/>
  <c r="AB181" i="5"/>
  <c r="AC181" i="5"/>
  <c r="AD181" i="5"/>
  <c r="AE181" i="5"/>
  <c r="N182" i="5"/>
  <c r="X182" i="5" s="1"/>
  <c r="Y182" i="5"/>
  <c r="Z182" i="5" s="1"/>
  <c r="AA182" i="5"/>
  <c r="AB182" i="5"/>
  <c r="AC182" i="5"/>
  <c r="AD182" i="5"/>
  <c r="AF182" i="5" s="1"/>
  <c r="AE182" i="5"/>
  <c r="N183" i="5"/>
  <c r="X183" i="5" s="1"/>
  <c r="Y183" i="5"/>
  <c r="Z183" i="5" s="1"/>
  <c r="AA183" i="5"/>
  <c r="AB183" i="5"/>
  <c r="AC183" i="5"/>
  <c r="AD183" i="5"/>
  <c r="AE183" i="5"/>
  <c r="N184" i="5"/>
  <c r="X184" i="5" s="1"/>
  <c r="Y184" i="5"/>
  <c r="Z184" i="5" s="1"/>
  <c r="AA184" i="5"/>
  <c r="AB184" i="5"/>
  <c r="AC184" i="5"/>
  <c r="AD184" i="5"/>
  <c r="AE184" i="5"/>
  <c r="N185" i="5"/>
  <c r="X185" i="5" s="1"/>
  <c r="Y185" i="5"/>
  <c r="Z185" i="5" s="1"/>
  <c r="AA185" i="5"/>
  <c r="AB185" i="5"/>
  <c r="AC185" i="5"/>
  <c r="AD185" i="5"/>
  <c r="AE185" i="5"/>
  <c r="N186" i="5"/>
  <c r="X186" i="5" s="1"/>
  <c r="Y186" i="5"/>
  <c r="Z186" i="5" s="1"/>
  <c r="AA186" i="5"/>
  <c r="AB186" i="5"/>
  <c r="AC186" i="5"/>
  <c r="AD186" i="5"/>
  <c r="AF186" i="5" s="1"/>
  <c r="AE186" i="5"/>
  <c r="N187" i="5"/>
  <c r="X187" i="5" s="1"/>
  <c r="Y187" i="5"/>
  <c r="Z187" i="5" s="1"/>
  <c r="AA187" i="5"/>
  <c r="AB187" i="5"/>
  <c r="AC187" i="5"/>
  <c r="AD187" i="5"/>
  <c r="AE187" i="5"/>
  <c r="N188" i="5"/>
  <c r="X188" i="5" s="1"/>
  <c r="Y188" i="5"/>
  <c r="Z188" i="5" s="1"/>
  <c r="AA188" i="5"/>
  <c r="AB188" i="5"/>
  <c r="AC188" i="5"/>
  <c r="AD188" i="5"/>
  <c r="AE188" i="5"/>
  <c r="N189" i="5"/>
  <c r="X189" i="5" s="1"/>
  <c r="Y189" i="5"/>
  <c r="Z189" i="5" s="1"/>
  <c r="AA189" i="5"/>
  <c r="AB189" i="5"/>
  <c r="AC189" i="5"/>
  <c r="AD189" i="5"/>
  <c r="AE189" i="5"/>
  <c r="N190" i="5"/>
  <c r="X190" i="5" s="1"/>
  <c r="Y190" i="5"/>
  <c r="Z190" i="5" s="1"/>
  <c r="AA190" i="5"/>
  <c r="AB190" i="5"/>
  <c r="AC190" i="5"/>
  <c r="AD190" i="5"/>
  <c r="AF190" i="5" s="1"/>
  <c r="AE190" i="5"/>
  <c r="N191" i="5"/>
  <c r="X191" i="5" s="1"/>
  <c r="Y191" i="5"/>
  <c r="Z191" i="5" s="1"/>
  <c r="AA191" i="5"/>
  <c r="AB191" i="5"/>
  <c r="AC191" i="5"/>
  <c r="AD191" i="5"/>
  <c r="AE191" i="5"/>
  <c r="N192" i="5"/>
  <c r="X192" i="5" s="1"/>
  <c r="Y192" i="5"/>
  <c r="Z192" i="5" s="1"/>
  <c r="AA192" i="5"/>
  <c r="AB192" i="5"/>
  <c r="AC192" i="5"/>
  <c r="AD192" i="5"/>
  <c r="AE192" i="5"/>
  <c r="N193" i="5"/>
  <c r="X193" i="5" s="1"/>
  <c r="Y193" i="5"/>
  <c r="Z193" i="5" s="1"/>
  <c r="AA193" i="5"/>
  <c r="AB193" i="5"/>
  <c r="AC193" i="5"/>
  <c r="AD193" i="5"/>
  <c r="AE193" i="5"/>
  <c r="N194" i="5"/>
  <c r="X194" i="5" s="1"/>
  <c r="Y194" i="5"/>
  <c r="Z194" i="5" s="1"/>
  <c r="AA194" i="5"/>
  <c r="AB194" i="5"/>
  <c r="AC194" i="5"/>
  <c r="AD194" i="5"/>
  <c r="AF194" i="5" s="1"/>
  <c r="AE194" i="5"/>
  <c r="N195" i="5"/>
  <c r="X195" i="5" s="1"/>
  <c r="Y195" i="5"/>
  <c r="Z195" i="5" s="1"/>
  <c r="AA195" i="5"/>
  <c r="AB195" i="5"/>
  <c r="AC195" i="5"/>
  <c r="AD195" i="5"/>
  <c r="AE195" i="5"/>
  <c r="N196" i="5"/>
  <c r="X196" i="5" s="1"/>
  <c r="Y196" i="5"/>
  <c r="Z196" i="5" s="1"/>
  <c r="AA196" i="5"/>
  <c r="AB196" i="5"/>
  <c r="AC196" i="5"/>
  <c r="AD196" i="5"/>
  <c r="AE196" i="5"/>
  <c r="N197" i="5"/>
  <c r="X197" i="5" s="1"/>
  <c r="Y197" i="5"/>
  <c r="Z197" i="5" s="1"/>
  <c r="AA197" i="5"/>
  <c r="AB197" i="5"/>
  <c r="AC197" i="5"/>
  <c r="AD197" i="5"/>
  <c r="AE197" i="5"/>
  <c r="N198" i="5"/>
  <c r="X198" i="5" s="1"/>
  <c r="Y198" i="5"/>
  <c r="Z198" i="5" s="1"/>
  <c r="AA198" i="5"/>
  <c r="AB198" i="5"/>
  <c r="AC198" i="5"/>
  <c r="AD198" i="5"/>
  <c r="AF198" i="5" s="1"/>
  <c r="AE198" i="5"/>
  <c r="N199" i="5"/>
  <c r="X199" i="5" s="1"/>
  <c r="Y199" i="5"/>
  <c r="Z199" i="5" s="1"/>
  <c r="AA199" i="5"/>
  <c r="AB199" i="5"/>
  <c r="AC199" i="5"/>
  <c r="AD199" i="5"/>
  <c r="AE199" i="5"/>
  <c r="N200" i="5"/>
  <c r="X200" i="5" s="1"/>
  <c r="Y200" i="5"/>
  <c r="Z200" i="5" s="1"/>
  <c r="AA200" i="5"/>
  <c r="AB200" i="5"/>
  <c r="AC200" i="5"/>
  <c r="AD200" i="5"/>
  <c r="AE200" i="5"/>
  <c r="N201" i="5"/>
  <c r="X201" i="5" s="1"/>
  <c r="Y201" i="5"/>
  <c r="Z201" i="5" s="1"/>
  <c r="AA201" i="5"/>
  <c r="AB201" i="5"/>
  <c r="AC201" i="5"/>
  <c r="AD201" i="5"/>
  <c r="AE201" i="5"/>
  <c r="N202" i="5"/>
  <c r="X202" i="5" s="1"/>
  <c r="Y202" i="5"/>
  <c r="Z202" i="5" s="1"/>
  <c r="AA202" i="5"/>
  <c r="AB202" i="5"/>
  <c r="AC202" i="5"/>
  <c r="AD202" i="5"/>
  <c r="AF202" i="5" s="1"/>
  <c r="AE202" i="5"/>
  <c r="N203" i="5"/>
  <c r="X203" i="5" s="1"/>
  <c r="Y203" i="5"/>
  <c r="Z203" i="5" s="1"/>
  <c r="AA203" i="5"/>
  <c r="AB203" i="5"/>
  <c r="AC203" i="5"/>
  <c r="AD203" i="5"/>
  <c r="AE203" i="5"/>
  <c r="N204" i="5"/>
  <c r="X204" i="5" s="1"/>
  <c r="Y204" i="5"/>
  <c r="Z204" i="5" s="1"/>
  <c r="AA204" i="5"/>
  <c r="AB204" i="5"/>
  <c r="AC204" i="5"/>
  <c r="AD204" i="5"/>
  <c r="AE204" i="5"/>
  <c r="N205" i="5"/>
  <c r="X205" i="5" s="1"/>
  <c r="Y205" i="5"/>
  <c r="Z205" i="5" s="1"/>
  <c r="AA205" i="5"/>
  <c r="AB205" i="5"/>
  <c r="AC205" i="5"/>
  <c r="AD205" i="5"/>
  <c r="AE205" i="5"/>
  <c r="N206" i="5"/>
  <c r="X206" i="5" s="1"/>
  <c r="Y206" i="5"/>
  <c r="Z206" i="5" s="1"/>
  <c r="AA206" i="5"/>
  <c r="AB206" i="5"/>
  <c r="AC206" i="5"/>
  <c r="AD206" i="5"/>
  <c r="AF206" i="5" s="1"/>
  <c r="AE206" i="5"/>
  <c r="N207" i="5"/>
  <c r="X207" i="5" s="1"/>
  <c r="Y207" i="5"/>
  <c r="Z207" i="5" s="1"/>
  <c r="AA207" i="5"/>
  <c r="AB207" i="5"/>
  <c r="AC207" i="5"/>
  <c r="AD207" i="5"/>
  <c r="AE207" i="5"/>
  <c r="N208" i="5"/>
  <c r="X208" i="5" s="1"/>
  <c r="Y208" i="5"/>
  <c r="Z208" i="5" s="1"/>
  <c r="AA208" i="5"/>
  <c r="AB208" i="5"/>
  <c r="AC208" i="5"/>
  <c r="AD208" i="5"/>
  <c r="AE208" i="5"/>
  <c r="N209" i="5"/>
  <c r="X209" i="5" s="1"/>
  <c r="Y209" i="5"/>
  <c r="Z209" i="5" s="1"/>
  <c r="AA209" i="5"/>
  <c r="AB209" i="5"/>
  <c r="AC209" i="5"/>
  <c r="AD209" i="5"/>
  <c r="AE209" i="5"/>
  <c r="N210" i="5"/>
  <c r="X210" i="5" s="1"/>
  <c r="Y210" i="5"/>
  <c r="Z210" i="5" s="1"/>
  <c r="AA210" i="5"/>
  <c r="AB210" i="5"/>
  <c r="AC210" i="5"/>
  <c r="AD210" i="5"/>
  <c r="AF210" i="5" s="1"/>
  <c r="AE210" i="5"/>
  <c r="N211" i="5"/>
  <c r="X211" i="5" s="1"/>
  <c r="Y211" i="5"/>
  <c r="Z211" i="5" s="1"/>
  <c r="AA211" i="5"/>
  <c r="AB211" i="5"/>
  <c r="AC211" i="5"/>
  <c r="AD211" i="5"/>
  <c r="AE211" i="5"/>
  <c r="N212" i="5"/>
  <c r="X212" i="5" s="1"/>
  <c r="Y212" i="5"/>
  <c r="Z212" i="5" s="1"/>
  <c r="AA212" i="5"/>
  <c r="AB212" i="5"/>
  <c r="AC212" i="5"/>
  <c r="AD212" i="5"/>
  <c r="AE212" i="5"/>
  <c r="N213" i="5"/>
  <c r="X213" i="5" s="1"/>
  <c r="Y213" i="5"/>
  <c r="Z213" i="5" s="1"/>
  <c r="AA213" i="5"/>
  <c r="AB213" i="5"/>
  <c r="AC213" i="5"/>
  <c r="AD213" i="5"/>
  <c r="AE213" i="5"/>
  <c r="N214" i="5"/>
  <c r="X214" i="5" s="1"/>
  <c r="Y214" i="5"/>
  <c r="Z214" i="5" s="1"/>
  <c r="AA214" i="5"/>
  <c r="AB214" i="5"/>
  <c r="AC214" i="5"/>
  <c r="AD214" i="5"/>
  <c r="AF214" i="5" s="1"/>
  <c r="AE214" i="5"/>
  <c r="N215" i="5"/>
  <c r="X215" i="5" s="1"/>
  <c r="Y215" i="5"/>
  <c r="Z215" i="5" s="1"/>
  <c r="AA215" i="5"/>
  <c r="AB215" i="5"/>
  <c r="AC215" i="5"/>
  <c r="AD215" i="5"/>
  <c r="AE215" i="5"/>
  <c r="N216" i="5"/>
  <c r="X216" i="5" s="1"/>
  <c r="Y216" i="5"/>
  <c r="Z216" i="5" s="1"/>
  <c r="AA216" i="5"/>
  <c r="AB216" i="5"/>
  <c r="AC216" i="5"/>
  <c r="AD216" i="5"/>
  <c r="AE216" i="5"/>
  <c r="N217" i="5"/>
  <c r="X217" i="5" s="1"/>
  <c r="Y217" i="5"/>
  <c r="Z217" i="5" s="1"/>
  <c r="AA217" i="5"/>
  <c r="AB217" i="5"/>
  <c r="AC217" i="5"/>
  <c r="AD217" i="5"/>
  <c r="AE217" i="5"/>
  <c r="N218" i="5"/>
  <c r="X218" i="5" s="1"/>
  <c r="Y218" i="5"/>
  <c r="Z218" i="5" s="1"/>
  <c r="AA218" i="5"/>
  <c r="AB218" i="5"/>
  <c r="AC218" i="5"/>
  <c r="AD218" i="5"/>
  <c r="AF218" i="5" s="1"/>
  <c r="AE218" i="5"/>
  <c r="N219" i="5"/>
  <c r="X219" i="5" s="1"/>
  <c r="Y219" i="5"/>
  <c r="Z219" i="5" s="1"/>
  <c r="AA219" i="5"/>
  <c r="AB219" i="5"/>
  <c r="AC219" i="5"/>
  <c r="AD219" i="5"/>
  <c r="AE219" i="5"/>
  <c r="N220" i="5"/>
  <c r="X220" i="5" s="1"/>
  <c r="Y220" i="5"/>
  <c r="Z220" i="5" s="1"/>
  <c r="AA220" i="5"/>
  <c r="AB220" i="5"/>
  <c r="AC220" i="5"/>
  <c r="AD220" i="5"/>
  <c r="AE220" i="5"/>
  <c r="N221" i="5"/>
  <c r="X221" i="5" s="1"/>
  <c r="Y221" i="5"/>
  <c r="Z221" i="5" s="1"/>
  <c r="AA221" i="5"/>
  <c r="AB221" i="5"/>
  <c r="AC221" i="5"/>
  <c r="AD221" i="5"/>
  <c r="AE221" i="5"/>
  <c r="N222" i="5"/>
  <c r="X222" i="5" s="1"/>
  <c r="Y222" i="5"/>
  <c r="Z222" i="5" s="1"/>
  <c r="AA222" i="5"/>
  <c r="AB222" i="5"/>
  <c r="AC222" i="5"/>
  <c r="AD222" i="5"/>
  <c r="AF222" i="5" s="1"/>
  <c r="AE222" i="5"/>
  <c r="N223" i="5"/>
  <c r="X223" i="5" s="1"/>
  <c r="Y223" i="5"/>
  <c r="Z223" i="5" s="1"/>
  <c r="AA223" i="5"/>
  <c r="AB223" i="5"/>
  <c r="AC223" i="5"/>
  <c r="AD223" i="5"/>
  <c r="AE223" i="5"/>
  <c r="N224" i="5"/>
  <c r="X224" i="5" s="1"/>
  <c r="Y224" i="5"/>
  <c r="Z224" i="5" s="1"/>
  <c r="AA224" i="5"/>
  <c r="AB224" i="5"/>
  <c r="AC224" i="5"/>
  <c r="AD224" i="5"/>
  <c r="AE224" i="5"/>
  <c r="N225" i="5"/>
  <c r="X225" i="5" s="1"/>
  <c r="Y225" i="5"/>
  <c r="Z225" i="5" s="1"/>
  <c r="AA225" i="5"/>
  <c r="AB225" i="5"/>
  <c r="AC225" i="5"/>
  <c r="AD225" i="5"/>
  <c r="AE225" i="5"/>
  <c r="N226" i="5"/>
  <c r="X226" i="5" s="1"/>
  <c r="Y226" i="5"/>
  <c r="Z226" i="5" s="1"/>
  <c r="AA226" i="5"/>
  <c r="AB226" i="5"/>
  <c r="AC226" i="5"/>
  <c r="AD226" i="5"/>
  <c r="AF226" i="5" s="1"/>
  <c r="AE226" i="5"/>
  <c r="N227" i="5"/>
  <c r="X227" i="5" s="1"/>
  <c r="Y227" i="5"/>
  <c r="Z227" i="5" s="1"/>
  <c r="AA227" i="5"/>
  <c r="AB227" i="5"/>
  <c r="AC227" i="5"/>
  <c r="AD227" i="5"/>
  <c r="AE227" i="5"/>
  <c r="N228" i="5"/>
  <c r="X228" i="5" s="1"/>
  <c r="Y228" i="5"/>
  <c r="Z228" i="5" s="1"/>
  <c r="AA228" i="5"/>
  <c r="AB228" i="5"/>
  <c r="AC228" i="5"/>
  <c r="AD228" i="5"/>
  <c r="AE228" i="5"/>
  <c r="N229" i="5"/>
  <c r="X229" i="5" s="1"/>
  <c r="Y229" i="5"/>
  <c r="Z229" i="5" s="1"/>
  <c r="AA229" i="5"/>
  <c r="AB229" i="5"/>
  <c r="AC229" i="5"/>
  <c r="AD229" i="5"/>
  <c r="AE229" i="5"/>
  <c r="N230" i="5"/>
  <c r="X230" i="5" s="1"/>
  <c r="Y230" i="5"/>
  <c r="Z230" i="5" s="1"/>
  <c r="AA230" i="5"/>
  <c r="AB230" i="5"/>
  <c r="AC230" i="5"/>
  <c r="AD230" i="5"/>
  <c r="AF230" i="5" s="1"/>
  <c r="AE230" i="5"/>
  <c r="N231" i="5"/>
  <c r="X231" i="5" s="1"/>
  <c r="Y231" i="5"/>
  <c r="Z231" i="5" s="1"/>
  <c r="AA231" i="5"/>
  <c r="AB231" i="5"/>
  <c r="AC231" i="5"/>
  <c r="AD231" i="5"/>
  <c r="AE231" i="5"/>
  <c r="N232" i="5"/>
  <c r="X232" i="5" s="1"/>
  <c r="Y232" i="5"/>
  <c r="Z232" i="5" s="1"/>
  <c r="AA232" i="5"/>
  <c r="AB232" i="5"/>
  <c r="AC232" i="5"/>
  <c r="AD232" i="5"/>
  <c r="AE232" i="5"/>
  <c r="N233" i="5"/>
  <c r="X233" i="5" s="1"/>
  <c r="Y233" i="5"/>
  <c r="Z233" i="5" s="1"/>
  <c r="AA233" i="5"/>
  <c r="AB233" i="5"/>
  <c r="AC233" i="5"/>
  <c r="AD233" i="5"/>
  <c r="AE233" i="5"/>
  <c r="N234" i="5"/>
  <c r="X234" i="5" s="1"/>
  <c r="Y234" i="5"/>
  <c r="Z234" i="5" s="1"/>
  <c r="AA234" i="5"/>
  <c r="AB234" i="5"/>
  <c r="AC234" i="5"/>
  <c r="AD234" i="5"/>
  <c r="AF234" i="5" s="1"/>
  <c r="AE234" i="5"/>
  <c r="N235" i="5"/>
  <c r="X235" i="5" s="1"/>
  <c r="Y235" i="5"/>
  <c r="Z235" i="5" s="1"/>
  <c r="AA235" i="5"/>
  <c r="AB235" i="5"/>
  <c r="AC235" i="5"/>
  <c r="AD235" i="5"/>
  <c r="AE235" i="5"/>
  <c r="N236" i="5"/>
  <c r="X236" i="5" s="1"/>
  <c r="Y236" i="5"/>
  <c r="Z236" i="5" s="1"/>
  <c r="AA236" i="5"/>
  <c r="AB236" i="5"/>
  <c r="AC236" i="5"/>
  <c r="AD236" i="5"/>
  <c r="AE236" i="5"/>
  <c r="N237" i="5"/>
  <c r="X237" i="5" s="1"/>
  <c r="Y237" i="5"/>
  <c r="Z237" i="5" s="1"/>
  <c r="AA237" i="5"/>
  <c r="AB237" i="5"/>
  <c r="AC237" i="5"/>
  <c r="AD237" i="5"/>
  <c r="AE237" i="5"/>
  <c r="N238" i="5"/>
  <c r="X238" i="5" s="1"/>
  <c r="Y238" i="5"/>
  <c r="Z238" i="5" s="1"/>
  <c r="AA238" i="5"/>
  <c r="AB238" i="5"/>
  <c r="AC238" i="5"/>
  <c r="AD238" i="5"/>
  <c r="AF238" i="5" s="1"/>
  <c r="AE238" i="5"/>
  <c r="N239" i="5"/>
  <c r="X239" i="5" s="1"/>
  <c r="Y239" i="5"/>
  <c r="Z239" i="5" s="1"/>
  <c r="AA239" i="5"/>
  <c r="AB239" i="5"/>
  <c r="AC239" i="5"/>
  <c r="AD239" i="5"/>
  <c r="AE239" i="5"/>
  <c r="N240" i="5"/>
  <c r="X240" i="5" s="1"/>
  <c r="Y240" i="5"/>
  <c r="Z240" i="5" s="1"/>
  <c r="AA240" i="5"/>
  <c r="AB240" i="5"/>
  <c r="AC240" i="5"/>
  <c r="AD240" i="5"/>
  <c r="AE240" i="5"/>
  <c r="N241" i="5"/>
  <c r="X241" i="5" s="1"/>
  <c r="Y241" i="5"/>
  <c r="Z241" i="5" s="1"/>
  <c r="AA241" i="5"/>
  <c r="AB241" i="5"/>
  <c r="AC241" i="5"/>
  <c r="AD241" i="5"/>
  <c r="AE241" i="5"/>
  <c r="N242" i="5"/>
  <c r="X242" i="5" s="1"/>
  <c r="Y242" i="5"/>
  <c r="Z242" i="5" s="1"/>
  <c r="AA242" i="5"/>
  <c r="AB242" i="5"/>
  <c r="AC242" i="5"/>
  <c r="AD242" i="5"/>
  <c r="AF242" i="5" s="1"/>
  <c r="AE242" i="5"/>
  <c r="N243" i="5"/>
  <c r="X243" i="5" s="1"/>
  <c r="Y243" i="5"/>
  <c r="Z243" i="5" s="1"/>
  <c r="AA243" i="5"/>
  <c r="AB243" i="5"/>
  <c r="AC243" i="5"/>
  <c r="AD243" i="5"/>
  <c r="AE243" i="5"/>
  <c r="N244" i="5"/>
  <c r="X244" i="5" s="1"/>
  <c r="Y244" i="5"/>
  <c r="Z244" i="5" s="1"/>
  <c r="AA244" i="5"/>
  <c r="AB244" i="5"/>
  <c r="AC244" i="5"/>
  <c r="AD244" i="5"/>
  <c r="AE244" i="5"/>
  <c r="N245" i="5"/>
  <c r="X245" i="5" s="1"/>
  <c r="Y245" i="5"/>
  <c r="Z245" i="5" s="1"/>
  <c r="AA245" i="5"/>
  <c r="AB245" i="5"/>
  <c r="AC245" i="5"/>
  <c r="AD245" i="5"/>
  <c r="AE245" i="5"/>
  <c r="N246" i="5"/>
  <c r="X246" i="5" s="1"/>
  <c r="Y246" i="5"/>
  <c r="Z246" i="5" s="1"/>
  <c r="AA246" i="5"/>
  <c r="AB246" i="5"/>
  <c r="AC246" i="5"/>
  <c r="AD246" i="5"/>
  <c r="AF246" i="5" s="1"/>
  <c r="AE246" i="5"/>
  <c r="N247" i="5"/>
  <c r="X247" i="5" s="1"/>
  <c r="Y247" i="5"/>
  <c r="Z247" i="5" s="1"/>
  <c r="AA247" i="5"/>
  <c r="AB247" i="5"/>
  <c r="AC247" i="5"/>
  <c r="AD247" i="5"/>
  <c r="AE247" i="5"/>
  <c r="N248" i="5"/>
  <c r="X248" i="5" s="1"/>
  <c r="Y248" i="5"/>
  <c r="Z248" i="5" s="1"/>
  <c r="AA248" i="5"/>
  <c r="AB248" i="5"/>
  <c r="AC248" i="5"/>
  <c r="AD248" i="5"/>
  <c r="AE248" i="5"/>
  <c r="N249" i="5"/>
  <c r="X249" i="5" s="1"/>
  <c r="Y249" i="5"/>
  <c r="Z249" i="5" s="1"/>
  <c r="AA249" i="5"/>
  <c r="AB249" i="5"/>
  <c r="AC249" i="5"/>
  <c r="AD249" i="5"/>
  <c r="AE249" i="5"/>
  <c r="N250" i="5"/>
  <c r="X250" i="5" s="1"/>
  <c r="Y250" i="5"/>
  <c r="Z250" i="5" s="1"/>
  <c r="AA250" i="5"/>
  <c r="AB250" i="5"/>
  <c r="AC250" i="5"/>
  <c r="AD250" i="5"/>
  <c r="AF250" i="5" s="1"/>
  <c r="AE250" i="5"/>
  <c r="N251" i="5"/>
  <c r="X251" i="5" s="1"/>
  <c r="Y251" i="5"/>
  <c r="Z251" i="5" s="1"/>
  <c r="AA251" i="5"/>
  <c r="AB251" i="5"/>
  <c r="AC251" i="5"/>
  <c r="AD251" i="5"/>
  <c r="AE251" i="5"/>
  <c r="N252" i="5"/>
  <c r="X252" i="5" s="1"/>
  <c r="Y252" i="5"/>
  <c r="Z252" i="5" s="1"/>
  <c r="AA252" i="5"/>
  <c r="AB252" i="5"/>
  <c r="AC252" i="5"/>
  <c r="AD252" i="5"/>
  <c r="AE252" i="5"/>
  <c r="N253" i="5"/>
  <c r="X253" i="5" s="1"/>
  <c r="Y253" i="5"/>
  <c r="Z253" i="5" s="1"/>
  <c r="AA253" i="5"/>
  <c r="AB253" i="5"/>
  <c r="AC253" i="5"/>
  <c r="AD253" i="5"/>
  <c r="AE253" i="5"/>
  <c r="N254" i="5"/>
  <c r="X254" i="5" s="1"/>
  <c r="Y254" i="5"/>
  <c r="Z254" i="5" s="1"/>
  <c r="AA254" i="5"/>
  <c r="AB254" i="5"/>
  <c r="AC254" i="5"/>
  <c r="AD254" i="5"/>
  <c r="AF254" i="5" s="1"/>
  <c r="AE254" i="5"/>
  <c r="N255" i="5"/>
  <c r="X255" i="5" s="1"/>
  <c r="Y255" i="5"/>
  <c r="Z255" i="5" s="1"/>
  <c r="AA255" i="5"/>
  <c r="AB255" i="5"/>
  <c r="AC255" i="5"/>
  <c r="AD255" i="5"/>
  <c r="AE255" i="5"/>
  <c r="N256" i="5"/>
  <c r="X256" i="5" s="1"/>
  <c r="Y256" i="5"/>
  <c r="Z256" i="5" s="1"/>
  <c r="AA256" i="5"/>
  <c r="AB256" i="5"/>
  <c r="AC256" i="5"/>
  <c r="AD256" i="5"/>
  <c r="AE256" i="5"/>
  <c r="N257" i="5"/>
  <c r="X257" i="5" s="1"/>
  <c r="Y257" i="5"/>
  <c r="Z257" i="5" s="1"/>
  <c r="AA257" i="5"/>
  <c r="AB257" i="5"/>
  <c r="AC257" i="5"/>
  <c r="AD257" i="5"/>
  <c r="AE257" i="5"/>
  <c r="N258" i="5"/>
  <c r="X258" i="5" s="1"/>
  <c r="Y258" i="5"/>
  <c r="Z258" i="5" s="1"/>
  <c r="AA258" i="5"/>
  <c r="AB258" i="5"/>
  <c r="AC258" i="5"/>
  <c r="AD258" i="5"/>
  <c r="AF258" i="5" s="1"/>
  <c r="AE258" i="5"/>
  <c r="N259" i="5"/>
  <c r="X259" i="5" s="1"/>
  <c r="Y259" i="5"/>
  <c r="Z259" i="5" s="1"/>
  <c r="AA259" i="5"/>
  <c r="AB259" i="5"/>
  <c r="AC259" i="5"/>
  <c r="AD259" i="5"/>
  <c r="AE259" i="5"/>
  <c r="N260" i="5"/>
  <c r="X260" i="5" s="1"/>
  <c r="Y260" i="5"/>
  <c r="Z260" i="5" s="1"/>
  <c r="AA260" i="5"/>
  <c r="AB260" i="5"/>
  <c r="AC260" i="5"/>
  <c r="AD260" i="5"/>
  <c r="AE260" i="5"/>
  <c r="N261" i="5"/>
  <c r="X261" i="5" s="1"/>
  <c r="Y261" i="5"/>
  <c r="Z261" i="5" s="1"/>
  <c r="AA261" i="5"/>
  <c r="AB261" i="5"/>
  <c r="AC261" i="5"/>
  <c r="AD261" i="5"/>
  <c r="AE261" i="5"/>
  <c r="N262" i="5"/>
  <c r="X262" i="5" s="1"/>
  <c r="Y262" i="5"/>
  <c r="Z262" i="5" s="1"/>
  <c r="AA262" i="5"/>
  <c r="AB262" i="5"/>
  <c r="AC262" i="5"/>
  <c r="AD262" i="5"/>
  <c r="AF262" i="5" s="1"/>
  <c r="AE262" i="5"/>
  <c r="N263" i="5"/>
  <c r="X263" i="5" s="1"/>
  <c r="Y263" i="5"/>
  <c r="Z263" i="5" s="1"/>
  <c r="AA263" i="5"/>
  <c r="AB263" i="5"/>
  <c r="AC263" i="5"/>
  <c r="AD263" i="5"/>
  <c r="AE263" i="5"/>
  <c r="N264" i="5"/>
  <c r="X264" i="5" s="1"/>
  <c r="Y264" i="5"/>
  <c r="Z264" i="5" s="1"/>
  <c r="AA264" i="5"/>
  <c r="AB264" i="5"/>
  <c r="AC264" i="5"/>
  <c r="AD264" i="5"/>
  <c r="AE264" i="5"/>
  <c r="N265" i="5"/>
  <c r="X265" i="5" s="1"/>
  <c r="Y265" i="5"/>
  <c r="Z265" i="5" s="1"/>
  <c r="AA265" i="5"/>
  <c r="AB265" i="5"/>
  <c r="AC265" i="5"/>
  <c r="AD265" i="5"/>
  <c r="AE265" i="5"/>
  <c r="N266" i="5"/>
  <c r="X266" i="5" s="1"/>
  <c r="Y266" i="5"/>
  <c r="Z266" i="5" s="1"/>
  <c r="AA266" i="5"/>
  <c r="AB266" i="5"/>
  <c r="AC266" i="5"/>
  <c r="AD266" i="5"/>
  <c r="AF266" i="5" s="1"/>
  <c r="AE266" i="5"/>
  <c r="N267" i="5"/>
  <c r="X267" i="5" s="1"/>
  <c r="Y267" i="5"/>
  <c r="Z267" i="5" s="1"/>
  <c r="AA267" i="5"/>
  <c r="AB267" i="5"/>
  <c r="AC267" i="5"/>
  <c r="AD267" i="5"/>
  <c r="AE267" i="5"/>
  <c r="N268" i="5"/>
  <c r="X268" i="5" s="1"/>
  <c r="Y268" i="5"/>
  <c r="Z268" i="5" s="1"/>
  <c r="AA268" i="5"/>
  <c r="AB268" i="5"/>
  <c r="AC268" i="5"/>
  <c r="AD268" i="5"/>
  <c r="AE268" i="5"/>
  <c r="N269" i="5"/>
  <c r="X269" i="5" s="1"/>
  <c r="Y269" i="5"/>
  <c r="Z269" i="5" s="1"/>
  <c r="AA269" i="5"/>
  <c r="AB269" i="5"/>
  <c r="AC269" i="5"/>
  <c r="AD269" i="5"/>
  <c r="AE269" i="5"/>
  <c r="N270" i="5"/>
  <c r="X270" i="5" s="1"/>
  <c r="Y270" i="5"/>
  <c r="Z270" i="5" s="1"/>
  <c r="AA270" i="5"/>
  <c r="AB270" i="5"/>
  <c r="AC270" i="5"/>
  <c r="AD270" i="5"/>
  <c r="AF270" i="5" s="1"/>
  <c r="AE270" i="5"/>
  <c r="N271" i="5"/>
  <c r="X271" i="5" s="1"/>
  <c r="Y271" i="5"/>
  <c r="Z271" i="5" s="1"/>
  <c r="AA271" i="5"/>
  <c r="AB271" i="5"/>
  <c r="AC271" i="5"/>
  <c r="AD271" i="5"/>
  <c r="AE271" i="5"/>
  <c r="N272" i="5"/>
  <c r="X272" i="5" s="1"/>
  <c r="Y272" i="5"/>
  <c r="Z272" i="5" s="1"/>
  <c r="AA272" i="5"/>
  <c r="AB272" i="5"/>
  <c r="AC272" i="5"/>
  <c r="AD272" i="5"/>
  <c r="AE272" i="5"/>
  <c r="N273" i="5"/>
  <c r="X273" i="5" s="1"/>
  <c r="Y273" i="5"/>
  <c r="Z273" i="5" s="1"/>
  <c r="AA273" i="5"/>
  <c r="AB273" i="5"/>
  <c r="AC273" i="5"/>
  <c r="AD273" i="5"/>
  <c r="AE273" i="5"/>
  <c r="N274" i="5"/>
  <c r="X274" i="5" s="1"/>
  <c r="Y274" i="5"/>
  <c r="Z274" i="5" s="1"/>
  <c r="AA274" i="5"/>
  <c r="AB274" i="5"/>
  <c r="AC274" i="5"/>
  <c r="AD274" i="5"/>
  <c r="AF274" i="5" s="1"/>
  <c r="AE274" i="5"/>
  <c r="N275" i="5"/>
  <c r="X275" i="5" s="1"/>
  <c r="Y275" i="5"/>
  <c r="Z275" i="5" s="1"/>
  <c r="AA275" i="5"/>
  <c r="AB275" i="5"/>
  <c r="AC275" i="5"/>
  <c r="AD275" i="5"/>
  <c r="AE275" i="5"/>
  <c r="N276" i="5"/>
  <c r="X276" i="5" s="1"/>
  <c r="Y276" i="5"/>
  <c r="Z276" i="5" s="1"/>
  <c r="AA276" i="5"/>
  <c r="AB276" i="5"/>
  <c r="AC276" i="5"/>
  <c r="AD276" i="5"/>
  <c r="AE276" i="5"/>
  <c r="N277" i="5"/>
  <c r="X277" i="5" s="1"/>
  <c r="Y277" i="5"/>
  <c r="Z277" i="5" s="1"/>
  <c r="AA277" i="5"/>
  <c r="AB277" i="5"/>
  <c r="AC277" i="5"/>
  <c r="AD277" i="5"/>
  <c r="AE277" i="5"/>
  <c r="N278" i="5"/>
  <c r="X278" i="5" s="1"/>
  <c r="Y278" i="5"/>
  <c r="Z278" i="5" s="1"/>
  <c r="AA278" i="5"/>
  <c r="AB278" i="5"/>
  <c r="AC278" i="5"/>
  <c r="AD278" i="5"/>
  <c r="AF278" i="5" s="1"/>
  <c r="AE278" i="5"/>
  <c r="N279" i="5"/>
  <c r="X279" i="5" s="1"/>
  <c r="Y279" i="5"/>
  <c r="Z279" i="5" s="1"/>
  <c r="AA279" i="5"/>
  <c r="AB279" i="5"/>
  <c r="AC279" i="5"/>
  <c r="AD279" i="5"/>
  <c r="AE279" i="5"/>
  <c r="N280" i="5"/>
  <c r="X280" i="5" s="1"/>
  <c r="Y280" i="5"/>
  <c r="Z280" i="5" s="1"/>
  <c r="AA280" i="5"/>
  <c r="AB280" i="5"/>
  <c r="AC280" i="5"/>
  <c r="AD280" i="5"/>
  <c r="AE280" i="5"/>
  <c r="N281" i="5"/>
  <c r="X281" i="5" s="1"/>
  <c r="Y281" i="5"/>
  <c r="Z281" i="5" s="1"/>
  <c r="AA281" i="5"/>
  <c r="AB281" i="5"/>
  <c r="AC281" i="5"/>
  <c r="AD281" i="5"/>
  <c r="AE281" i="5"/>
  <c r="N282" i="5"/>
  <c r="X282" i="5" s="1"/>
  <c r="Y282" i="5"/>
  <c r="Z282" i="5" s="1"/>
  <c r="AA282" i="5"/>
  <c r="AB282" i="5"/>
  <c r="AC282" i="5"/>
  <c r="AD282" i="5"/>
  <c r="AF282" i="5" s="1"/>
  <c r="AE282" i="5"/>
  <c r="N283" i="5"/>
  <c r="X283" i="5" s="1"/>
  <c r="Y283" i="5"/>
  <c r="Z283" i="5" s="1"/>
  <c r="AA283" i="5"/>
  <c r="AB283" i="5"/>
  <c r="AC283" i="5"/>
  <c r="AD283" i="5"/>
  <c r="AE283" i="5"/>
  <c r="N284" i="5"/>
  <c r="X284" i="5" s="1"/>
  <c r="Y284" i="5"/>
  <c r="Z284" i="5" s="1"/>
  <c r="AA284" i="5"/>
  <c r="AB284" i="5"/>
  <c r="AC284" i="5"/>
  <c r="AD284" i="5"/>
  <c r="AE284" i="5"/>
  <c r="N285" i="5"/>
  <c r="X285" i="5" s="1"/>
  <c r="Y285" i="5"/>
  <c r="Z285" i="5" s="1"/>
  <c r="AA285" i="5"/>
  <c r="AB285" i="5"/>
  <c r="AC285" i="5"/>
  <c r="AD285" i="5"/>
  <c r="AE285" i="5"/>
  <c r="N286" i="5"/>
  <c r="X286" i="5" s="1"/>
  <c r="Y286" i="5"/>
  <c r="Z286" i="5" s="1"/>
  <c r="AA286" i="5"/>
  <c r="AB286" i="5"/>
  <c r="AC286" i="5"/>
  <c r="AD286" i="5"/>
  <c r="AF286" i="5" s="1"/>
  <c r="AE286" i="5"/>
  <c r="N287" i="5"/>
  <c r="X287" i="5" s="1"/>
  <c r="Y287" i="5"/>
  <c r="Z287" i="5" s="1"/>
  <c r="AA287" i="5"/>
  <c r="AB287" i="5"/>
  <c r="AC287" i="5"/>
  <c r="AD287" i="5"/>
  <c r="AE287" i="5"/>
  <c r="N288" i="5"/>
  <c r="X288" i="5" s="1"/>
  <c r="Y288" i="5"/>
  <c r="Z288" i="5" s="1"/>
  <c r="AA288" i="5"/>
  <c r="AB288" i="5"/>
  <c r="AC288" i="5"/>
  <c r="AD288" i="5"/>
  <c r="AE288" i="5"/>
  <c r="N289" i="5"/>
  <c r="X289" i="5" s="1"/>
  <c r="Y289" i="5"/>
  <c r="Z289" i="5" s="1"/>
  <c r="AA289" i="5"/>
  <c r="AB289" i="5"/>
  <c r="AC289" i="5"/>
  <c r="AD289" i="5"/>
  <c r="AE289" i="5"/>
  <c r="N290" i="5"/>
  <c r="X290" i="5" s="1"/>
  <c r="Y290" i="5"/>
  <c r="Z290" i="5" s="1"/>
  <c r="AA290" i="5"/>
  <c r="AB290" i="5"/>
  <c r="AC290" i="5"/>
  <c r="AD290" i="5"/>
  <c r="AF290" i="5" s="1"/>
  <c r="AE290" i="5"/>
  <c r="N291" i="5"/>
  <c r="X291" i="5" s="1"/>
  <c r="Y291" i="5"/>
  <c r="Z291" i="5" s="1"/>
  <c r="AA291" i="5"/>
  <c r="AB291" i="5"/>
  <c r="AC291" i="5"/>
  <c r="AD291" i="5"/>
  <c r="AE291" i="5"/>
  <c r="N292" i="5"/>
  <c r="X292" i="5" s="1"/>
  <c r="Y292" i="5"/>
  <c r="Z292" i="5" s="1"/>
  <c r="AA292" i="5"/>
  <c r="AB292" i="5"/>
  <c r="AC292" i="5"/>
  <c r="AD292" i="5"/>
  <c r="AE292" i="5"/>
  <c r="N293" i="5"/>
  <c r="X293" i="5" s="1"/>
  <c r="Y293" i="5"/>
  <c r="Z293" i="5" s="1"/>
  <c r="AA293" i="5"/>
  <c r="AB293" i="5"/>
  <c r="AC293" i="5"/>
  <c r="AD293" i="5"/>
  <c r="AE293" i="5"/>
  <c r="N294" i="5"/>
  <c r="X294" i="5" s="1"/>
  <c r="Y294" i="5"/>
  <c r="Z294" i="5" s="1"/>
  <c r="AA294" i="5"/>
  <c r="AB294" i="5"/>
  <c r="AC294" i="5"/>
  <c r="AD294" i="5"/>
  <c r="AF294" i="5" s="1"/>
  <c r="AE294" i="5"/>
  <c r="N295" i="5"/>
  <c r="X295" i="5" s="1"/>
  <c r="Y295" i="5"/>
  <c r="Z295" i="5" s="1"/>
  <c r="AA295" i="5"/>
  <c r="AB295" i="5"/>
  <c r="AC295" i="5"/>
  <c r="AD295" i="5"/>
  <c r="AE295" i="5"/>
  <c r="N296" i="5"/>
  <c r="X296" i="5" s="1"/>
  <c r="Y296" i="5"/>
  <c r="Z296" i="5" s="1"/>
  <c r="AA296" i="5"/>
  <c r="AB296" i="5"/>
  <c r="AC296" i="5"/>
  <c r="AD296" i="5"/>
  <c r="AE296" i="5"/>
  <c r="N297" i="5"/>
  <c r="X297" i="5" s="1"/>
  <c r="Y297" i="5"/>
  <c r="Z297" i="5" s="1"/>
  <c r="AA297" i="5"/>
  <c r="AB297" i="5"/>
  <c r="AC297" i="5"/>
  <c r="AD297" i="5"/>
  <c r="AE297" i="5"/>
  <c r="N298" i="5"/>
  <c r="X298" i="5" s="1"/>
  <c r="Y298" i="5"/>
  <c r="Z298" i="5" s="1"/>
  <c r="AA298" i="5"/>
  <c r="AB298" i="5"/>
  <c r="AC298" i="5"/>
  <c r="AD298" i="5"/>
  <c r="AF298" i="5" s="1"/>
  <c r="AE298" i="5"/>
  <c r="N299" i="5"/>
  <c r="X299" i="5" s="1"/>
  <c r="Y299" i="5"/>
  <c r="Z299" i="5" s="1"/>
  <c r="AA299" i="5"/>
  <c r="AB299" i="5"/>
  <c r="AC299" i="5"/>
  <c r="AD299" i="5"/>
  <c r="AE299" i="5"/>
  <c r="N300" i="5"/>
  <c r="X300" i="5" s="1"/>
  <c r="Y300" i="5"/>
  <c r="Z300" i="5" s="1"/>
  <c r="AA300" i="5"/>
  <c r="AB300" i="5"/>
  <c r="AC300" i="5"/>
  <c r="AD300" i="5"/>
  <c r="AE300" i="5"/>
  <c r="N301" i="5"/>
  <c r="X301" i="5" s="1"/>
  <c r="Y301" i="5"/>
  <c r="Z301" i="5" s="1"/>
  <c r="AA301" i="5"/>
  <c r="AB301" i="5"/>
  <c r="AC301" i="5"/>
  <c r="AD301" i="5"/>
  <c r="AE301" i="5"/>
  <c r="N302" i="5"/>
  <c r="X302" i="5" s="1"/>
  <c r="Y302" i="5"/>
  <c r="Z302" i="5" s="1"/>
  <c r="AA302" i="5"/>
  <c r="AB302" i="5"/>
  <c r="AC302" i="5"/>
  <c r="AD302" i="5"/>
  <c r="AF302" i="5" s="1"/>
  <c r="AE302" i="5"/>
  <c r="N303" i="5"/>
  <c r="X303" i="5" s="1"/>
  <c r="Y303" i="5"/>
  <c r="Z303" i="5" s="1"/>
  <c r="AA303" i="5"/>
  <c r="AB303" i="5"/>
  <c r="AC303" i="5"/>
  <c r="AD303" i="5"/>
  <c r="AE303" i="5"/>
  <c r="N304" i="5"/>
  <c r="X304" i="5" s="1"/>
  <c r="Y304" i="5"/>
  <c r="Z304" i="5" s="1"/>
  <c r="AA304" i="5"/>
  <c r="AB304" i="5"/>
  <c r="AC304" i="5"/>
  <c r="AD304" i="5"/>
  <c r="AE304" i="5"/>
  <c r="N305" i="5"/>
  <c r="X305" i="5" s="1"/>
  <c r="Y305" i="5"/>
  <c r="Z305" i="5" s="1"/>
  <c r="AA305" i="5"/>
  <c r="AB305" i="5"/>
  <c r="AC305" i="5"/>
  <c r="AD305" i="5"/>
  <c r="AE305" i="5"/>
  <c r="N306" i="5"/>
  <c r="X306" i="5" s="1"/>
  <c r="Y306" i="5"/>
  <c r="Z306" i="5" s="1"/>
  <c r="AA306" i="5"/>
  <c r="AB306" i="5"/>
  <c r="AC306" i="5"/>
  <c r="AD306" i="5"/>
  <c r="AF306" i="5" s="1"/>
  <c r="AE306" i="5"/>
  <c r="N307" i="5"/>
  <c r="X307" i="5" s="1"/>
  <c r="Y307" i="5"/>
  <c r="Z307" i="5" s="1"/>
  <c r="AA307" i="5"/>
  <c r="AB307" i="5"/>
  <c r="AC307" i="5"/>
  <c r="AD307" i="5"/>
  <c r="AE307" i="5"/>
  <c r="N308" i="5"/>
  <c r="X308" i="5" s="1"/>
  <c r="Y308" i="5"/>
  <c r="Z308" i="5" s="1"/>
  <c r="AA308" i="5"/>
  <c r="AB308" i="5"/>
  <c r="AC308" i="5"/>
  <c r="AD308" i="5"/>
  <c r="AE308" i="5"/>
  <c r="N309" i="5"/>
  <c r="X309" i="5" s="1"/>
  <c r="Y309" i="5"/>
  <c r="Z309" i="5" s="1"/>
  <c r="AA309" i="5"/>
  <c r="AB309" i="5"/>
  <c r="AC309" i="5"/>
  <c r="AD309" i="5"/>
  <c r="AE309" i="5"/>
  <c r="N310" i="5"/>
  <c r="X310" i="5" s="1"/>
  <c r="Y310" i="5"/>
  <c r="Z310" i="5" s="1"/>
  <c r="AA310" i="5"/>
  <c r="AB310" i="5"/>
  <c r="AC310" i="5"/>
  <c r="AD310" i="5"/>
  <c r="AF310" i="5" s="1"/>
  <c r="AE310" i="5"/>
  <c r="N311" i="5"/>
  <c r="X311" i="5" s="1"/>
  <c r="Y311" i="5"/>
  <c r="Z311" i="5" s="1"/>
  <c r="AA311" i="5"/>
  <c r="AB311" i="5"/>
  <c r="AC311" i="5"/>
  <c r="AD311" i="5"/>
  <c r="AE311" i="5"/>
  <c r="N312" i="5"/>
  <c r="X312" i="5" s="1"/>
  <c r="Y312" i="5"/>
  <c r="Z312" i="5" s="1"/>
  <c r="AA312" i="5"/>
  <c r="AB312" i="5"/>
  <c r="AC312" i="5"/>
  <c r="AD312" i="5"/>
  <c r="AE312" i="5"/>
  <c r="N313" i="5"/>
  <c r="X313" i="5" s="1"/>
  <c r="Y313" i="5"/>
  <c r="Z313" i="5" s="1"/>
  <c r="AA313" i="5"/>
  <c r="AB313" i="5"/>
  <c r="AC313" i="5"/>
  <c r="AD313" i="5"/>
  <c r="AE313" i="5"/>
  <c r="N314" i="5"/>
  <c r="X314" i="5" s="1"/>
  <c r="Y314" i="5"/>
  <c r="Z314" i="5" s="1"/>
  <c r="AA314" i="5"/>
  <c r="AB314" i="5"/>
  <c r="AC314" i="5"/>
  <c r="AD314" i="5"/>
  <c r="AF314" i="5" s="1"/>
  <c r="AE314" i="5"/>
  <c r="N315" i="5"/>
  <c r="X315" i="5" s="1"/>
  <c r="Y315" i="5"/>
  <c r="Z315" i="5" s="1"/>
  <c r="AA315" i="5"/>
  <c r="AB315" i="5"/>
  <c r="AC315" i="5"/>
  <c r="AD315" i="5"/>
  <c r="AE315" i="5"/>
  <c r="N316" i="5"/>
  <c r="X316" i="5" s="1"/>
  <c r="Y316" i="5"/>
  <c r="Z316" i="5" s="1"/>
  <c r="AA316" i="5"/>
  <c r="AB316" i="5"/>
  <c r="AC316" i="5"/>
  <c r="AD316" i="5"/>
  <c r="AE316" i="5"/>
  <c r="N317" i="5"/>
  <c r="X317" i="5" s="1"/>
  <c r="Y317" i="5"/>
  <c r="Z317" i="5" s="1"/>
  <c r="AA317" i="5"/>
  <c r="AB317" i="5"/>
  <c r="AC317" i="5"/>
  <c r="AD317" i="5"/>
  <c r="AE317" i="5"/>
  <c r="N318" i="5"/>
  <c r="X318" i="5" s="1"/>
  <c r="Y318" i="5"/>
  <c r="Z318" i="5" s="1"/>
  <c r="AA318" i="5"/>
  <c r="AB318" i="5"/>
  <c r="AC318" i="5"/>
  <c r="AD318" i="5"/>
  <c r="AF318" i="5" s="1"/>
  <c r="AE318" i="5"/>
  <c r="N319" i="5"/>
  <c r="X319" i="5" s="1"/>
  <c r="Y319" i="5"/>
  <c r="Z319" i="5" s="1"/>
  <c r="AA319" i="5"/>
  <c r="AB319" i="5"/>
  <c r="AC319" i="5"/>
  <c r="AD319" i="5"/>
  <c r="AE319" i="5"/>
  <c r="N320" i="5"/>
  <c r="X320" i="5" s="1"/>
  <c r="Y320" i="5"/>
  <c r="Z320" i="5" s="1"/>
  <c r="AA320" i="5"/>
  <c r="AB320" i="5"/>
  <c r="AC320" i="5"/>
  <c r="AD320" i="5"/>
  <c r="AE320" i="5"/>
  <c r="N321" i="5"/>
  <c r="X321" i="5" s="1"/>
  <c r="Y321" i="5"/>
  <c r="Z321" i="5" s="1"/>
  <c r="AA321" i="5"/>
  <c r="AB321" i="5"/>
  <c r="AC321" i="5"/>
  <c r="AD321" i="5"/>
  <c r="AE321" i="5"/>
  <c r="N322" i="5"/>
  <c r="X322" i="5" s="1"/>
  <c r="Y322" i="5"/>
  <c r="Z322" i="5" s="1"/>
  <c r="AA322" i="5"/>
  <c r="AB322" i="5"/>
  <c r="AC322" i="5"/>
  <c r="AD322" i="5"/>
  <c r="AF322" i="5" s="1"/>
  <c r="AE322" i="5"/>
  <c r="N323" i="5"/>
  <c r="X323" i="5" s="1"/>
  <c r="Y323" i="5"/>
  <c r="Z323" i="5" s="1"/>
  <c r="AA323" i="5"/>
  <c r="AB323" i="5"/>
  <c r="AC323" i="5"/>
  <c r="AD323" i="5"/>
  <c r="AE323" i="5"/>
  <c r="N324" i="5"/>
  <c r="X324" i="5" s="1"/>
  <c r="Y324" i="5"/>
  <c r="Z324" i="5" s="1"/>
  <c r="AA324" i="5"/>
  <c r="AB324" i="5"/>
  <c r="AC324" i="5"/>
  <c r="AD324" i="5"/>
  <c r="AE324" i="5"/>
  <c r="N325" i="5"/>
  <c r="X325" i="5" s="1"/>
  <c r="Y325" i="5"/>
  <c r="Z325" i="5" s="1"/>
  <c r="AA325" i="5"/>
  <c r="AB325" i="5"/>
  <c r="AC325" i="5"/>
  <c r="AD325" i="5"/>
  <c r="AE325" i="5"/>
  <c r="N326" i="5"/>
  <c r="X326" i="5" s="1"/>
  <c r="Y326" i="5"/>
  <c r="Z326" i="5" s="1"/>
  <c r="AA326" i="5"/>
  <c r="AB326" i="5"/>
  <c r="AC326" i="5"/>
  <c r="AD326" i="5"/>
  <c r="AF326" i="5" s="1"/>
  <c r="AE326" i="5"/>
  <c r="N327" i="5"/>
  <c r="X327" i="5" s="1"/>
  <c r="Y327" i="5"/>
  <c r="Z327" i="5" s="1"/>
  <c r="AA327" i="5"/>
  <c r="AB327" i="5"/>
  <c r="AC327" i="5"/>
  <c r="AD327" i="5"/>
  <c r="AE327" i="5"/>
  <c r="N328" i="5"/>
  <c r="X328" i="5" s="1"/>
  <c r="Y328" i="5"/>
  <c r="Z328" i="5" s="1"/>
  <c r="AA328" i="5"/>
  <c r="AB328" i="5"/>
  <c r="AC328" i="5"/>
  <c r="AD328" i="5"/>
  <c r="AE328" i="5"/>
  <c r="N329" i="5"/>
  <c r="X329" i="5" s="1"/>
  <c r="Y329" i="5"/>
  <c r="Z329" i="5" s="1"/>
  <c r="AA329" i="5"/>
  <c r="AB329" i="5"/>
  <c r="AC329" i="5"/>
  <c r="AD329" i="5"/>
  <c r="AE329" i="5"/>
  <c r="N330" i="5"/>
  <c r="X330" i="5" s="1"/>
  <c r="Y330" i="5"/>
  <c r="Z330" i="5" s="1"/>
  <c r="AA330" i="5"/>
  <c r="AB330" i="5"/>
  <c r="AC330" i="5"/>
  <c r="AD330" i="5"/>
  <c r="AF330" i="5" s="1"/>
  <c r="AE330" i="5"/>
  <c r="N331" i="5"/>
  <c r="X331" i="5" s="1"/>
  <c r="Y331" i="5"/>
  <c r="Z331" i="5" s="1"/>
  <c r="AA331" i="5"/>
  <c r="AB331" i="5"/>
  <c r="AC331" i="5"/>
  <c r="AD331" i="5"/>
  <c r="AE331" i="5"/>
  <c r="N332" i="5"/>
  <c r="X332" i="5" s="1"/>
  <c r="Y332" i="5"/>
  <c r="Z332" i="5" s="1"/>
  <c r="AA332" i="5"/>
  <c r="AB332" i="5"/>
  <c r="AC332" i="5"/>
  <c r="AD332" i="5"/>
  <c r="AE332" i="5"/>
  <c r="N333" i="5"/>
  <c r="X333" i="5" s="1"/>
  <c r="Y333" i="5"/>
  <c r="Z333" i="5" s="1"/>
  <c r="AA333" i="5"/>
  <c r="AB333" i="5"/>
  <c r="AC333" i="5"/>
  <c r="AD333" i="5"/>
  <c r="AE333" i="5"/>
  <c r="N334" i="5"/>
  <c r="X334" i="5" s="1"/>
  <c r="Y334" i="5"/>
  <c r="Z334" i="5" s="1"/>
  <c r="AA334" i="5"/>
  <c r="AB334" i="5"/>
  <c r="AC334" i="5"/>
  <c r="AD334" i="5"/>
  <c r="AF334" i="5" s="1"/>
  <c r="AE334" i="5"/>
  <c r="N335" i="5"/>
  <c r="X335" i="5" s="1"/>
  <c r="Y335" i="5"/>
  <c r="Z335" i="5" s="1"/>
  <c r="AA335" i="5"/>
  <c r="AB335" i="5"/>
  <c r="AC335" i="5"/>
  <c r="AD335" i="5"/>
  <c r="AE335" i="5"/>
  <c r="N336" i="5"/>
  <c r="X336" i="5" s="1"/>
  <c r="Y336" i="5"/>
  <c r="Z336" i="5" s="1"/>
  <c r="AA336" i="5"/>
  <c r="AB336" i="5"/>
  <c r="AC336" i="5"/>
  <c r="AD336" i="5"/>
  <c r="AE336" i="5"/>
  <c r="N337" i="5"/>
  <c r="X337" i="5" s="1"/>
  <c r="Y337" i="5"/>
  <c r="Z337" i="5" s="1"/>
  <c r="AA337" i="5"/>
  <c r="AB337" i="5"/>
  <c r="AC337" i="5"/>
  <c r="AD337" i="5"/>
  <c r="AE337" i="5"/>
  <c r="N338" i="5"/>
  <c r="X338" i="5" s="1"/>
  <c r="Y338" i="5"/>
  <c r="Z338" i="5" s="1"/>
  <c r="AA338" i="5"/>
  <c r="AB338" i="5"/>
  <c r="AC338" i="5"/>
  <c r="AD338" i="5"/>
  <c r="AE338" i="5"/>
  <c r="N339" i="5"/>
  <c r="X339" i="5" s="1"/>
  <c r="Y339" i="5"/>
  <c r="Z339" i="5" s="1"/>
  <c r="AA339" i="5"/>
  <c r="AB339" i="5"/>
  <c r="AC339" i="5"/>
  <c r="AD339" i="5"/>
  <c r="AE339" i="5"/>
  <c r="N340" i="5"/>
  <c r="X340" i="5" s="1"/>
  <c r="Y340" i="5"/>
  <c r="Z340" i="5" s="1"/>
  <c r="AA340" i="5"/>
  <c r="AB340" i="5"/>
  <c r="AC340" i="5"/>
  <c r="AD340" i="5"/>
  <c r="AE340" i="5"/>
  <c r="N341" i="5"/>
  <c r="X341" i="5" s="1"/>
  <c r="Y341" i="5"/>
  <c r="Z341" i="5" s="1"/>
  <c r="AA341" i="5"/>
  <c r="AB341" i="5"/>
  <c r="AC341" i="5"/>
  <c r="AD341" i="5"/>
  <c r="AE341" i="5"/>
  <c r="N342" i="5"/>
  <c r="X342" i="5" s="1"/>
  <c r="Y342" i="5"/>
  <c r="Z342" i="5" s="1"/>
  <c r="AA342" i="5"/>
  <c r="AB342" i="5"/>
  <c r="AC342" i="5"/>
  <c r="AD342" i="5"/>
  <c r="AE342" i="5"/>
  <c r="N343" i="5"/>
  <c r="X343" i="5" s="1"/>
  <c r="Y343" i="5"/>
  <c r="Z343" i="5" s="1"/>
  <c r="AA343" i="5"/>
  <c r="AB343" i="5"/>
  <c r="AC343" i="5"/>
  <c r="AD343" i="5"/>
  <c r="AF343" i="5" s="1"/>
  <c r="AE343" i="5"/>
  <c r="N344" i="5"/>
  <c r="X344" i="5" s="1"/>
  <c r="Y344" i="5"/>
  <c r="Z344" i="5" s="1"/>
  <c r="AA344" i="5"/>
  <c r="AB344" i="5"/>
  <c r="AC344" i="5"/>
  <c r="AD344" i="5"/>
  <c r="AE344" i="5"/>
  <c r="N345" i="5"/>
  <c r="X345" i="5" s="1"/>
  <c r="Y345" i="5"/>
  <c r="Z345" i="5" s="1"/>
  <c r="AA345" i="5"/>
  <c r="AB345" i="5"/>
  <c r="AC345" i="5"/>
  <c r="AD345" i="5"/>
  <c r="AE345" i="5"/>
  <c r="N346" i="5"/>
  <c r="X346" i="5" s="1"/>
  <c r="Y346" i="5"/>
  <c r="Z346" i="5" s="1"/>
  <c r="AA346" i="5"/>
  <c r="AB346" i="5"/>
  <c r="AC346" i="5"/>
  <c r="AD346" i="5"/>
  <c r="AE346" i="5"/>
  <c r="N347" i="5"/>
  <c r="X347" i="5" s="1"/>
  <c r="Y347" i="5"/>
  <c r="Z347" i="5" s="1"/>
  <c r="AA347" i="5"/>
  <c r="AB347" i="5"/>
  <c r="AC347" i="5"/>
  <c r="AD347" i="5"/>
  <c r="AF347" i="5" s="1"/>
  <c r="AE347" i="5"/>
  <c r="N348" i="5"/>
  <c r="X348" i="5" s="1"/>
  <c r="Y348" i="5"/>
  <c r="Z348" i="5" s="1"/>
  <c r="AA348" i="5"/>
  <c r="AB348" i="5"/>
  <c r="AC348" i="5"/>
  <c r="AD348" i="5"/>
  <c r="AE348" i="5"/>
  <c r="N349" i="5"/>
  <c r="X349" i="5" s="1"/>
  <c r="Y349" i="5"/>
  <c r="Z349" i="5" s="1"/>
  <c r="AA349" i="5"/>
  <c r="AB349" i="5"/>
  <c r="AC349" i="5"/>
  <c r="AD349" i="5"/>
  <c r="AE349" i="5"/>
  <c r="N350" i="5"/>
  <c r="X350" i="5" s="1"/>
  <c r="Y350" i="5"/>
  <c r="Z350" i="5" s="1"/>
  <c r="AA350" i="5"/>
  <c r="AB350" i="5"/>
  <c r="AC350" i="5"/>
  <c r="AD350" i="5"/>
  <c r="AE350" i="5"/>
  <c r="N351" i="5"/>
  <c r="X351" i="5" s="1"/>
  <c r="Y351" i="5"/>
  <c r="Z351" i="5" s="1"/>
  <c r="AA351" i="5"/>
  <c r="AB351" i="5"/>
  <c r="AC351" i="5"/>
  <c r="AD351" i="5"/>
  <c r="AE351" i="5"/>
  <c r="N352" i="5"/>
  <c r="X352" i="5" s="1"/>
  <c r="Y352" i="5"/>
  <c r="Z352" i="5" s="1"/>
  <c r="AA352" i="5"/>
  <c r="AB352" i="5"/>
  <c r="AC352" i="5"/>
  <c r="AD352" i="5"/>
  <c r="AE352" i="5"/>
  <c r="N353" i="5"/>
  <c r="X353" i="5" s="1"/>
  <c r="Y353" i="5"/>
  <c r="Z353" i="5" s="1"/>
  <c r="AA353" i="5"/>
  <c r="AB353" i="5"/>
  <c r="AC353" i="5"/>
  <c r="AD353" i="5"/>
  <c r="AE353" i="5"/>
  <c r="N354" i="5"/>
  <c r="X354" i="5" s="1"/>
  <c r="Y354" i="5"/>
  <c r="Z354" i="5" s="1"/>
  <c r="AA354" i="5"/>
  <c r="AB354" i="5"/>
  <c r="AC354" i="5"/>
  <c r="AD354" i="5"/>
  <c r="AE354" i="5"/>
  <c r="N355" i="5"/>
  <c r="X355" i="5" s="1"/>
  <c r="Y355" i="5"/>
  <c r="Z355" i="5" s="1"/>
  <c r="AA355" i="5"/>
  <c r="AB355" i="5"/>
  <c r="AC355" i="5"/>
  <c r="AD355" i="5"/>
  <c r="AF355" i="5" s="1"/>
  <c r="AE355" i="5"/>
  <c r="N356" i="5"/>
  <c r="X356" i="5" s="1"/>
  <c r="Y356" i="5"/>
  <c r="Z356" i="5" s="1"/>
  <c r="AA356" i="5"/>
  <c r="AB356" i="5"/>
  <c r="AC356" i="5"/>
  <c r="AD356" i="5"/>
  <c r="AE356" i="5"/>
  <c r="N357" i="5"/>
  <c r="X357" i="5" s="1"/>
  <c r="Y357" i="5"/>
  <c r="Z357" i="5" s="1"/>
  <c r="AA357" i="5"/>
  <c r="AB357" i="5"/>
  <c r="AC357" i="5"/>
  <c r="AD357" i="5"/>
  <c r="AE357" i="5"/>
  <c r="N358" i="5"/>
  <c r="X358" i="5" s="1"/>
  <c r="Y358" i="5"/>
  <c r="Z358" i="5" s="1"/>
  <c r="AA358" i="5"/>
  <c r="AB358" i="5"/>
  <c r="AC358" i="5"/>
  <c r="AD358" i="5"/>
  <c r="AE358" i="5"/>
  <c r="N359" i="5"/>
  <c r="X359" i="5" s="1"/>
  <c r="Y359" i="5"/>
  <c r="Z359" i="5" s="1"/>
  <c r="AA359" i="5"/>
  <c r="AB359" i="5"/>
  <c r="AC359" i="5"/>
  <c r="AD359" i="5"/>
  <c r="AE359" i="5"/>
  <c r="N360" i="5"/>
  <c r="X360" i="5" s="1"/>
  <c r="Y360" i="5"/>
  <c r="Z360" i="5" s="1"/>
  <c r="AA360" i="5"/>
  <c r="AB360" i="5"/>
  <c r="AC360" i="5"/>
  <c r="AD360" i="5"/>
  <c r="AE360" i="5"/>
  <c r="N361" i="5"/>
  <c r="X361" i="5" s="1"/>
  <c r="Y361" i="5"/>
  <c r="Z361" i="5" s="1"/>
  <c r="AA361" i="5"/>
  <c r="AB361" i="5"/>
  <c r="AC361" i="5"/>
  <c r="AD361" i="5"/>
  <c r="AE361" i="5"/>
  <c r="N362" i="5"/>
  <c r="X362" i="5" s="1"/>
  <c r="Y362" i="5"/>
  <c r="Z362" i="5" s="1"/>
  <c r="AA362" i="5"/>
  <c r="AB362" i="5"/>
  <c r="AC362" i="5"/>
  <c r="AD362" i="5"/>
  <c r="AE362" i="5"/>
  <c r="N363" i="5"/>
  <c r="X363" i="5" s="1"/>
  <c r="Y363" i="5"/>
  <c r="Z363" i="5" s="1"/>
  <c r="AA363" i="5"/>
  <c r="AB363" i="5"/>
  <c r="AC363" i="5"/>
  <c r="AD363" i="5"/>
  <c r="AE363" i="5"/>
  <c r="N364" i="5"/>
  <c r="X364" i="5" s="1"/>
  <c r="Y364" i="5"/>
  <c r="Z364" i="5" s="1"/>
  <c r="AA364" i="5"/>
  <c r="AB364" i="5"/>
  <c r="AC364" i="5"/>
  <c r="AD364" i="5"/>
  <c r="AE364" i="5"/>
  <c r="N365" i="5"/>
  <c r="X365" i="5" s="1"/>
  <c r="Y365" i="5"/>
  <c r="Z365" i="5" s="1"/>
  <c r="AA365" i="5"/>
  <c r="AB365" i="5"/>
  <c r="AC365" i="5"/>
  <c r="AD365" i="5"/>
  <c r="AE365" i="5"/>
  <c r="N366" i="5"/>
  <c r="X366" i="5" s="1"/>
  <c r="Y366" i="5"/>
  <c r="Z366" i="5" s="1"/>
  <c r="AA366" i="5"/>
  <c r="AB366" i="5"/>
  <c r="AC366" i="5"/>
  <c r="AD366" i="5"/>
  <c r="AE366" i="5"/>
  <c r="N367" i="5"/>
  <c r="X367" i="5" s="1"/>
  <c r="Y367" i="5"/>
  <c r="Z367" i="5" s="1"/>
  <c r="AA367" i="5"/>
  <c r="AB367" i="5"/>
  <c r="AC367" i="5"/>
  <c r="AD367" i="5"/>
  <c r="AE367" i="5"/>
  <c r="N368" i="5"/>
  <c r="X368" i="5" s="1"/>
  <c r="Y368" i="5"/>
  <c r="Z368" i="5" s="1"/>
  <c r="AA368" i="5"/>
  <c r="AB368" i="5"/>
  <c r="AC368" i="5"/>
  <c r="AD368" i="5"/>
  <c r="AE368" i="5"/>
  <c r="N369" i="5"/>
  <c r="X369" i="5" s="1"/>
  <c r="Y369" i="5"/>
  <c r="Z369" i="5" s="1"/>
  <c r="AA369" i="5"/>
  <c r="AB369" i="5"/>
  <c r="AC369" i="5"/>
  <c r="AD369" i="5"/>
  <c r="AE369" i="5"/>
  <c r="N370" i="5"/>
  <c r="X370" i="5" s="1"/>
  <c r="Y370" i="5"/>
  <c r="Z370" i="5" s="1"/>
  <c r="AA370" i="5"/>
  <c r="AB370" i="5"/>
  <c r="AC370" i="5"/>
  <c r="AD370" i="5"/>
  <c r="AE370" i="5"/>
  <c r="N371" i="5"/>
  <c r="X371" i="5" s="1"/>
  <c r="Y371" i="5"/>
  <c r="Z371" i="5" s="1"/>
  <c r="AA371" i="5"/>
  <c r="AB371" i="5"/>
  <c r="AC371" i="5"/>
  <c r="AD371" i="5"/>
  <c r="AE371" i="5"/>
  <c r="N372" i="5"/>
  <c r="X372" i="5" s="1"/>
  <c r="Y372" i="5"/>
  <c r="Z372" i="5" s="1"/>
  <c r="AA372" i="5"/>
  <c r="AB372" i="5"/>
  <c r="AC372" i="5"/>
  <c r="AD372" i="5"/>
  <c r="AE372" i="5"/>
  <c r="N373" i="5"/>
  <c r="X373" i="5" s="1"/>
  <c r="Y373" i="5"/>
  <c r="Z373" i="5" s="1"/>
  <c r="AA373" i="5"/>
  <c r="AB373" i="5"/>
  <c r="AC373" i="5"/>
  <c r="AD373" i="5"/>
  <c r="AE373" i="5"/>
  <c r="N374" i="5"/>
  <c r="X374" i="5" s="1"/>
  <c r="Y374" i="5"/>
  <c r="Z374" i="5" s="1"/>
  <c r="AA374" i="5"/>
  <c r="AB374" i="5"/>
  <c r="AC374" i="5"/>
  <c r="AD374" i="5"/>
  <c r="AE374" i="5"/>
  <c r="N375" i="5"/>
  <c r="X375" i="5" s="1"/>
  <c r="Y375" i="5"/>
  <c r="Z375" i="5" s="1"/>
  <c r="AA375" i="5"/>
  <c r="AB375" i="5"/>
  <c r="AC375" i="5"/>
  <c r="AD375" i="5"/>
  <c r="AE375" i="5"/>
  <c r="N376" i="5"/>
  <c r="X376" i="5" s="1"/>
  <c r="Y376" i="5"/>
  <c r="Z376" i="5" s="1"/>
  <c r="AA376" i="5"/>
  <c r="AB376" i="5"/>
  <c r="AC376" i="5"/>
  <c r="AD376" i="5"/>
  <c r="AE376" i="5"/>
  <c r="N377" i="5"/>
  <c r="X377" i="5" s="1"/>
  <c r="Y377" i="5"/>
  <c r="Z377" i="5" s="1"/>
  <c r="AA377" i="5"/>
  <c r="AB377" i="5"/>
  <c r="AC377" i="5"/>
  <c r="AD377" i="5"/>
  <c r="AE377" i="5"/>
  <c r="N378" i="5"/>
  <c r="X378" i="5" s="1"/>
  <c r="Y378" i="5"/>
  <c r="Z378" i="5" s="1"/>
  <c r="AA378" i="5"/>
  <c r="AB378" i="5"/>
  <c r="AC378" i="5"/>
  <c r="AD378" i="5"/>
  <c r="AE378" i="5"/>
  <c r="N379" i="5"/>
  <c r="X379" i="5" s="1"/>
  <c r="Y379" i="5"/>
  <c r="Z379" i="5" s="1"/>
  <c r="AA379" i="5"/>
  <c r="AB379" i="5"/>
  <c r="AC379" i="5"/>
  <c r="AD379" i="5"/>
  <c r="AE379" i="5"/>
  <c r="N380" i="5"/>
  <c r="X380" i="5" s="1"/>
  <c r="Y380" i="5"/>
  <c r="Z380" i="5" s="1"/>
  <c r="AA380" i="5"/>
  <c r="AB380" i="5"/>
  <c r="AC380" i="5"/>
  <c r="AD380" i="5"/>
  <c r="AE380" i="5"/>
  <c r="N381" i="5"/>
  <c r="X381" i="5" s="1"/>
  <c r="Y381" i="5"/>
  <c r="Z381" i="5" s="1"/>
  <c r="AA381" i="5"/>
  <c r="AB381" i="5"/>
  <c r="AC381" i="5"/>
  <c r="AD381" i="5"/>
  <c r="AE381" i="5"/>
  <c r="N382" i="5"/>
  <c r="X382" i="5" s="1"/>
  <c r="Y382" i="5"/>
  <c r="Z382" i="5" s="1"/>
  <c r="AA382" i="5"/>
  <c r="AB382" i="5"/>
  <c r="AC382" i="5"/>
  <c r="AD382" i="5"/>
  <c r="AE382" i="5"/>
  <c r="N383" i="5"/>
  <c r="X383" i="5" s="1"/>
  <c r="Y383" i="5"/>
  <c r="Z383" i="5" s="1"/>
  <c r="AA383" i="5"/>
  <c r="AB383" i="5"/>
  <c r="AC383" i="5"/>
  <c r="AD383" i="5"/>
  <c r="AE383" i="5"/>
  <c r="N384" i="5"/>
  <c r="X384" i="5" s="1"/>
  <c r="Y384" i="5"/>
  <c r="Z384" i="5" s="1"/>
  <c r="AA384" i="5"/>
  <c r="AB384" i="5"/>
  <c r="AC384" i="5"/>
  <c r="AD384" i="5"/>
  <c r="AE384" i="5"/>
  <c r="N385" i="5"/>
  <c r="X385" i="5" s="1"/>
  <c r="Y385" i="5"/>
  <c r="Z385" i="5" s="1"/>
  <c r="AA385" i="5"/>
  <c r="AB385" i="5"/>
  <c r="AC385" i="5"/>
  <c r="AD385" i="5"/>
  <c r="AE385" i="5"/>
  <c r="N386" i="5"/>
  <c r="X386" i="5" s="1"/>
  <c r="Y386" i="5"/>
  <c r="Z386" i="5" s="1"/>
  <c r="AA386" i="5"/>
  <c r="AB386" i="5"/>
  <c r="AC386" i="5"/>
  <c r="AD386" i="5"/>
  <c r="AE386" i="5"/>
  <c r="N387" i="5"/>
  <c r="X387" i="5" s="1"/>
  <c r="Y387" i="5"/>
  <c r="Z387" i="5" s="1"/>
  <c r="AA387" i="5"/>
  <c r="AB387" i="5"/>
  <c r="AC387" i="5"/>
  <c r="AD387" i="5"/>
  <c r="AE387" i="5"/>
  <c r="N388" i="5"/>
  <c r="X388" i="5" s="1"/>
  <c r="Y388" i="5"/>
  <c r="Z388" i="5" s="1"/>
  <c r="AA388" i="5"/>
  <c r="AB388" i="5"/>
  <c r="AC388" i="5"/>
  <c r="AD388" i="5"/>
  <c r="AE388" i="5"/>
  <c r="N389" i="5"/>
  <c r="X389" i="5" s="1"/>
  <c r="Y389" i="5"/>
  <c r="Z389" i="5" s="1"/>
  <c r="AA389" i="5"/>
  <c r="AB389" i="5"/>
  <c r="AC389" i="5"/>
  <c r="AD389" i="5"/>
  <c r="AE389" i="5"/>
  <c r="N390" i="5"/>
  <c r="X390" i="5" s="1"/>
  <c r="Y390" i="5"/>
  <c r="Z390" i="5" s="1"/>
  <c r="AA390" i="5"/>
  <c r="AB390" i="5"/>
  <c r="AC390" i="5"/>
  <c r="AD390" i="5"/>
  <c r="AE390" i="5"/>
  <c r="N391" i="5"/>
  <c r="X391" i="5" s="1"/>
  <c r="Y391" i="5"/>
  <c r="Z391" i="5" s="1"/>
  <c r="AA391" i="5"/>
  <c r="AB391" i="5"/>
  <c r="AC391" i="5"/>
  <c r="AD391" i="5"/>
  <c r="AE391" i="5"/>
  <c r="N392" i="5"/>
  <c r="X392" i="5" s="1"/>
  <c r="Y392" i="5"/>
  <c r="Z392" i="5" s="1"/>
  <c r="AA392" i="5"/>
  <c r="AB392" i="5"/>
  <c r="AC392" i="5"/>
  <c r="AD392" i="5"/>
  <c r="AE392" i="5"/>
  <c r="N393" i="5"/>
  <c r="X393" i="5" s="1"/>
  <c r="Y393" i="5"/>
  <c r="Z393" i="5" s="1"/>
  <c r="AA393" i="5"/>
  <c r="AB393" i="5"/>
  <c r="AC393" i="5"/>
  <c r="AD393" i="5"/>
  <c r="AE393" i="5"/>
  <c r="N394" i="5"/>
  <c r="X394" i="5" s="1"/>
  <c r="Y394" i="5"/>
  <c r="Z394" i="5" s="1"/>
  <c r="AA394" i="5"/>
  <c r="AB394" i="5"/>
  <c r="AC394" i="5"/>
  <c r="AD394" i="5"/>
  <c r="AE394" i="5"/>
  <c r="N395" i="5"/>
  <c r="X395" i="5" s="1"/>
  <c r="Y395" i="5"/>
  <c r="Z395" i="5" s="1"/>
  <c r="AA395" i="5"/>
  <c r="AB395" i="5"/>
  <c r="AC395" i="5"/>
  <c r="AD395" i="5"/>
  <c r="AE395" i="5"/>
  <c r="N396" i="5"/>
  <c r="X396" i="5" s="1"/>
  <c r="Y396" i="5"/>
  <c r="Z396" i="5" s="1"/>
  <c r="AA396" i="5"/>
  <c r="AB396" i="5"/>
  <c r="AC396" i="5"/>
  <c r="AD396" i="5"/>
  <c r="AE396" i="5"/>
  <c r="N397" i="5"/>
  <c r="X397" i="5" s="1"/>
  <c r="Y397" i="5"/>
  <c r="Z397" i="5" s="1"/>
  <c r="AA397" i="5"/>
  <c r="AB397" i="5"/>
  <c r="AC397" i="5"/>
  <c r="AD397" i="5"/>
  <c r="AE397" i="5"/>
  <c r="N398" i="5"/>
  <c r="X398" i="5" s="1"/>
  <c r="Y398" i="5"/>
  <c r="Z398" i="5" s="1"/>
  <c r="AA398" i="5"/>
  <c r="AB398" i="5"/>
  <c r="AC398" i="5"/>
  <c r="AD398" i="5"/>
  <c r="AE398" i="5"/>
  <c r="N399" i="5"/>
  <c r="X399" i="5" s="1"/>
  <c r="Y399" i="5"/>
  <c r="Z399" i="5" s="1"/>
  <c r="AA399" i="5"/>
  <c r="AB399" i="5"/>
  <c r="AC399" i="5"/>
  <c r="AD399" i="5"/>
  <c r="AE399" i="5"/>
  <c r="N400" i="5"/>
  <c r="X400" i="5" s="1"/>
  <c r="Y400" i="5"/>
  <c r="Z400" i="5" s="1"/>
  <c r="AA400" i="5"/>
  <c r="AB400" i="5"/>
  <c r="AC400" i="5"/>
  <c r="AD400" i="5"/>
  <c r="AE400" i="5"/>
  <c r="N401" i="5"/>
  <c r="X401" i="5" s="1"/>
  <c r="Y401" i="5"/>
  <c r="Z401" i="5" s="1"/>
  <c r="AA401" i="5"/>
  <c r="AB401" i="5"/>
  <c r="AC401" i="5"/>
  <c r="AD401" i="5"/>
  <c r="AE401" i="5"/>
  <c r="N402" i="5"/>
  <c r="X402" i="5" s="1"/>
  <c r="Y402" i="5"/>
  <c r="Z402" i="5" s="1"/>
  <c r="AA402" i="5"/>
  <c r="AB402" i="5"/>
  <c r="AC402" i="5"/>
  <c r="AD402" i="5"/>
  <c r="AE402" i="5"/>
  <c r="N403" i="5"/>
  <c r="X403" i="5" s="1"/>
  <c r="Y403" i="5"/>
  <c r="Z403" i="5" s="1"/>
  <c r="AA403" i="5"/>
  <c r="AB403" i="5"/>
  <c r="AC403" i="5"/>
  <c r="AD403" i="5"/>
  <c r="AE403" i="5"/>
  <c r="N404" i="5"/>
  <c r="X404" i="5" s="1"/>
  <c r="Y404" i="5"/>
  <c r="Z404" i="5" s="1"/>
  <c r="AA404" i="5"/>
  <c r="AB404" i="5"/>
  <c r="AC404" i="5"/>
  <c r="AD404" i="5"/>
  <c r="AE404" i="5"/>
  <c r="N405" i="5"/>
  <c r="X405" i="5" s="1"/>
  <c r="Y405" i="5"/>
  <c r="Z405" i="5" s="1"/>
  <c r="AA405" i="5"/>
  <c r="AB405" i="5"/>
  <c r="AC405" i="5"/>
  <c r="AD405" i="5"/>
  <c r="AE405" i="5"/>
  <c r="N406" i="5"/>
  <c r="X406" i="5" s="1"/>
  <c r="Y406" i="5"/>
  <c r="Z406" i="5" s="1"/>
  <c r="AA406" i="5"/>
  <c r="AB406" i="5"/>
  <c r="AC406" i="5"/>
  <c r="AD406" i="5"/>
  <c r="AE406" i="5"/>
  <c r="N407" i="5"/>
  <c r="X407" i="5" s="1"/>
  <c r="Y407" i="5"/>
  <c r="Z407" i="5" s="1"/>
  <c r="AA407" i="5"/>
  <c r="AB407" i="5"/>
  <c r="AC407" i="5"/>
  <c r="AD407" i="5"/>
  <c r="AE407" i="5"/>
  <c r="N408" i="5"/>
  <c r="X408" i="5" s="1"/>
  <c r="Y408" i="5"/>
  <c r="Z408" i="5" s="1"/>
  <c r="AA408" i="5"/>
  <c r="AB408" i="5"/>
  <c r="AC408" i="5"/>
  <c r="AD408" i="5"/>
  <c r="AE408" i="5"/>
  <c r="N409" i="5"/>
  <c r="X409" i="5" s="1"/>
  <c r="Y409" i="5"/>
  <c r="Z409" i="5" s="1"/>
  <c r="AA409" i="5"/>
  <c r="AB409" i="5"/>
  <c r="AC409" i="5"/>
  <c r="AD409" i="5"/>
  <c r="AE409" i="5"/>
  <c r="N410" i="5"/>
  <c r="X410" i="5" s="1"/>
  <c r="Y410" i="5"/>
  <c r="Z410" i="5" s="1"/>
  <c r="AA410" i="5"/>
  <c r="AB410" i="5"/>
  <c r="AC410" i="5"/>
  <c r="AD410" i="5"/>
  <c r="AE410" i="5"/>
  <c r="N411" i="5"/>
  <c r="X411" i="5" s="1"/>
  <c r="Y411" i="5"/>
  <c r="Z411" i="5" s="1"/>
  <c r="AA411" i="5"/>
  <c r="AB411" i="5"/>
  <c r="AC411" i="5"/>
  <c r="AD411" i="5"/>
  <c r="AE411" i="5"/>
  <c r="N412" i="5"/>
  <c r="X412" i="5" s="1"/>
  <c r="Y412" i="5"/>
  <c r="Z412" i="5" s="1"/>
  <c r="AA412" i="5"/>
  <c r="AB412" i="5"/>
  <c r="AC412" i="5"/>
  <c r="AD412" i="5"/>
  <c r="AE412" i="5"/>
  <c r="N413" i="5"/>
  <c r="X413" i="5" s="1"/>
  <c r="Y413" i="5"/>
  <c r="Z413" i="5" s="1"/>
  <c r="AA413" i="5"/>
  <c r="AB413" i="5"/>
  <c r="AC413" i="5"/>
  <c r="AD413" i="5"/>
  <c r="AE413" i="5"/>
  <c r="N414" i="5"/>
  <c r="X414" i="5" s="1"/>
  <c r="Y414" i="5"/>
  <c r="Z414" i="5" s="1"/>
  <c r="AA414" i="5"/>
  <c r="AB414" i="5"/>
  <c r="AC414" i="5"/>
  <c r="AD414" i="5"/>
  <c r="AE414" i="5"/>
  <c r="N415" i="5"/>
  <c r="X415" i="5" s="1"/>
  <c r="Y415" i="5"/>
  <c r="Z415" i="5" s="1"/>
  <c r="AA415" i="5"/>
  <c r="AB415" i="5"/>
  <c r="AC415" i="5"/>
  <c r="AD415" i="5"/>
  <c r="AE415" i="5"/>
  <c r="N416" i="5"/>
  <c r="X416" i="5" s="1"/>
  <c r="Y416" i="5"/>
  <c r="Z416" i="5" s="1"/>
  <c r="AA416" i="5"/>
  <c r="AB416" i="5"/>
  <c r="AC416" i="5"/>
  <c r="AD416" i="5"/>
  <c r="AE416" i="5"/>
  <c r="N417" i="5"/>
  <c r="X417" i="5" s="1"/>
  <c r="Y417" i="5"/>
  <c r="Z417" i="5" s="1"/>
  <c r="AA417" i="5"/>
  <c r="AB417" i="5"/>
  <c r="AC417" i="5"/>
  <c r="AD417" i="5"/>
  <c r="AE417" i="5"/>
  <c r="N418" i="5"/>
  <c r="X418" i="5" s="1"/>
  <c r="Y418" i="5"/>
  <c r="Z418" i="5" s="1"/>
  <c r="AA418" i="5"/>
  <c r="AB418" i="5"/>
  <c r="AC418" i="5"/>
  <c r="AD418" i="5"/>
  <c r="AE418" i="5"/>
  <c r="N419" i="5"/>
  <c r="X419" i="5" s="1"/>
  <c r="Y419" i="5"/>
  <c r="Z419" i="5" s="1"/>
  <c r="AA419" i="5"/>
  <c r="AB419" i="5"/>
  <c r="AC419" i="5"/>
  <c r="AD419" i="5"/>
  <c r="AE419" i="5"/>
  <c r="N420" i="5"/>
  <c r="X420" i="5" s="1"/>
  <c r="Y420" i="5"/>
  <c r="Z420" i="5" s="1"/>
  <c r="AA420" i="5"/>
  <c r="AB420" i="5"/>
  <c r="AC420" i="5"/>
  <c r="AD420" i="5"/>
  <c r="AE420" i="5"/>
  <c r="N421" i="5"/>
  <c r="X421" i="5" s="1"/>
  <c r="Y421" i="5"/>
  <c r="Z421" i="5" s="1"/>
  <c r="AA421" i="5"/>
  <c r="AB421" i="5"/>
  <c r="AC421" i="5"/>
  <c r="AD421" i="5"/>
  <c r="AE421" i="5"/>
  <c r="N422" i="5"/>
  <c r="X422" i="5" s="1"/>
  <c r="Y422" i="5"/>
  <c r="Z422" i="5" s="1"/>
  <c r="AA422" i="5"/>
  <c r="AB422" i="5"/>
  <c r="AC422" i="5"/>
  <c r="AD422" i="5"/>
  <c r="AE422" i="5"/>
  <c r="N423" i="5"/>
  <c r="X423" i="5" s="1"/>
  <c r="Y423" i="5"/>
  <c r="Z423" i="5" s="1"/>
  <c r="AA423" i="5"/>
  <c r="AB423" i="5"/>
  <c r="AC423" i="5"/>
  <c r="AD423" i="5"/>
  <c r="AE423" i="5"/>
  <c r="N424" i="5"/>
  <c r="X424" i="5" s="1"/>
  <c r="Y424" i="5"/>
  <c r="Z424" i="5" s="1"/>
  <c r="AA424" i="5"/>
  <c r="AB424" i="5"/>
  <c r="AC424" i="5"/>
  <c r="AD424" i="5"/>
  <c r="AE424" i="5"/>
  <c r="N425" i="5"/>
  <c r="X425" i="5" s="1"/>
  <c r="Y425" i="5"/>
  <c r="Z425" i="5" s="1"/>
  <c r="AA425" i="5"/>
  <c r="AB425" i="5"/>
  <c r="AC425" i="5"/>
  <c r="AD425" i="5"/>
  <c r="AE425" i="5"/>
  <c r="N426" i="5"/>
  <c r="X426" i="5" s="1"/>
  <c r="Y426" i="5"/>
  <c r="Z426" i="5" s="1"/>
  <c r="AA426" i="5"/>
  <c r="AB426" i="5"/>
  <c r="AC426" i="5"/>
  <c r="AD426" i="5"/>
  <c r="AE426" i="5"/>
  <c r="N427" i="5"/>
  <c r="X427" i="5" s="1"/>
  <c r="Y427" i="5"/>
  <c r="Z427" i="5" s="1"/>
  <c r="AA427" i="5"/>
  <c r="AB427" i="5"/>
  <c r="AC427" i="5"/>
  <c r="AD427" i="5"/>
  <c r="AE427" i="5"/>
  <c r="N428" i="5"/>
  <c r="X428" i="5" s="1"/>
  <c r="Y428" i="5"/>
  <c r="Z428" i="5" s="1"/>
  <c r="AA428" i="5"/>
  <c r="AB428" i="5"/>
  <c r="AC428" i="5"/>
  <c r="AD428" i="5"/>
  <c r="AE428" i="5"/>
  <c r="N429" i="5"/>
  <c r="X429" i="5" s="1"/>
  <c r="Y429" i="5"/>
  <c r="Z429" i="5" s="1"/>
  <c r="AA429" i="5"/>
  <c r="AB429" i="5"/>
  <c r="AC429" i="5"/>
  <c r="AD429" i="5"/>
  <c r="AE429" i="5"/>
  <c r="N430" i="5"/>
  <c r="X430" i="5" s="1"/>
  <c r="Y430" i="5"/>
  <c r="Z430" i="5" s="1"/>
  <c r="AA430" i="5"/>
  <c r="AB430" i="5"/>
  <c r="AC430" i="5"/>
  <c r="AD430" i="5"/>
  <c r="AE430" i="5"/>
  <c r="N431" i="5"/>
  <c r="X431" i="5" s="1"/>
  <c r="Y431" i="5"/>
  <c r="Z431" i="5" s="1"/>
  <c r="AA431" i="5"/>
  <c r="AB431" i="5"/>
  <c r="AC431" i="5"/>
  <c r="AD431" i="5"/>
  <c r="AE431" i="5"/>
  <c r="N432" i="5"/>
  <c r="X432" i="5" s="1"/>
  <c r="Y432" i="5"/>
  <c r="Z432" i="5" s="1"/>
  <c r="AA432" i="5"/>
  <c r="AB432" i="5"/>
  <c r="AC432" i="5"/>
  <c r="AD432" i="5"/>
  <c r="AE432" i="5"/>
  <c r="N433" i="5"/>
  <c r="X433" i="5" s="1"/>
  <c r="Y433" i="5"/>
  <c r="Z433" i="5" s="1"/>
  <c r="AA433" i="5"/>
  <c r="AB433" i="5"/>
  <c r="AC433" i="5"/>
  <c r="AD433" i="5"/>
  <c r="AE433" i="5"/>
  <c r="N434" i="5"/>
  <c r="X434" i="5" s="1"/>
  <c r="Y434" i="5"/>
  <c r="Z434" i="5" s="1"/>
  <c r="AA434" i="5"/>
  <c r="AB434" i="5"/>
  <c r="AC434" i="5"/>
  <c r="AD434" i="5"/>
  <c r="AE434" i="5"/>
  <c r="N435" i="5"/>
  <c r="X435" i="5" s="1"/>
  <c r="Y435" i="5"/>
  <c r="Z435" i="5" s="1"/>
  <c r="AA435" i="5"/>
  <c r="AB435" i="5"/>
  <c r="AC435" i="5"/>
  <c r="AD435" i="5"/>
  <c r="AE435" i="5"/>
  <c r="N436" i="5"/>
  <c r="X436" i="5" s="1"/>
  <c r="Y436" i="5"/>
  <c r="Z436" i="5" s="1"/>
  <c r="AA436" i="5"/>
  <c r="AB436" i="5"/>
  <c r="AC436" i="5"/>
  <c r="AD436" i="5"/>
  <c r="AE436" i="5"/>
  <c r="N437" i="5"/>
  <c r="X437" i="5" s="1"/>
  <c r="Y437" i="5"/>
  <c r="Z437" i="5" s="1"/>
  <c r="AA437" i="5"/>
  <c r="AB437" i="5"/>
  <c r="AC437" i="5"/>
  <c r="AD437" i="5"/>
  <c r="AE437" i="5"/>
  <c r="N438" i="5"/>
  <c r="X438" i="5" s="1"/>
  <c r="Y438" i="5"/>
  <c r="Z438" i="5" s="1"/>
  <c r="AA438" i="5"/>
  <c r="AB438" i="5"/>
  <c r="AC438" i="5"/>
  <c r="AD438" i="5"/>
  <c r="AE438" i="5"/>
  <c r="N439" i="5"/>
  <c r="X439" i="5" s="1"/>
  <c r="Y439" i="5"/>
  <c r="Z439" i="5" s="1"/>
  <c r="AA439" i="5"/>
  <c r="AB439" i="5"/>
  <c r="AC439" i="5"/>
  <c r="AD439" i="5"/>
  <c r="AE439" i="5"/>
  <c r="N440" i="5"/>
  <c r="X440" i="5" s="1"/>
  <c r="Y440" i="5"/>
  <c r="Z440" i="5" s="1"/>
  <c r="AA440" i="5"/>
  <c r="AB440" i="5"/>
  <c r="AC440" i="5"/>
  <c r="AD440" i="5"/>
  <c r="AE440" i="5"/>
  <c r="N441" i="5"/>
  <c r="X441" i="5" s="1"/>
  <c r="Y441" i="5"/>
  <c r="Z441" i="5" s="1"/>
  <c r="AA441" i="5"/>
  <c r="AB441" i="5"/>
  <c r="AC441" i="5"/>
  <c r="AD441" i="5"/>
  <c r="AE441" i="5"/>
  <c r="N442" i="5"/>
  <c r="X442" i="5" s="1"/>
  <c r="Y442" i="5"/>
  <c r="Z442" i="5" s="1"/>
  <c r="AA442" i="5"/>
  <c r="AB442" i="5"/>
  <c r="AC442" i="5"/>
  <c r="AD442" i="5"/>
  <c r="AE442" i="5"/>
  <c r="N443" i="5"/>
  <c r="X443" i="5" s="1"/>
  <c r="Y443" i="5"/>
  <c r="Z443" i="5" s="1"/>
  <c r="AA443" i="5"/>
  <c r="AB443" i="5"/>
  <c r="AC443" i="5"/>
  <c r="AD443" i="5"/>
  <c r="AE443" i="5"/>
  <c r="N444" i="5"/>
  <c r="X444" i="5" s="1"/>
  <c r="Y444" i="5"/>
  <c r="Z444" i="5" s="1"/>
  <c r="AA444" i="5"/>
  <c r="AB444" i="5"/>
  <c r="AC444" i="5"/>
  <c r="AD444" i="5"/>
  <c r="AE444" i="5"/>
  <c r="N445" i="5"/>
  <c r="X445" i="5" s="1"/>
  <c r="Y445" i="5"/>
  <c r="Z445" i="5" s="1"/>
  <c r="AA445" i="5"/>
  <c r="AB445" i="5"/>
  <c r="AC445" i="5"/>
  <c r="AD445" i="5"/>
  <c r="AE445" i="5"/>
  <c r="N446" i="5"/>
  <c r="X446" i="5" s="1"/>
  <c r="Y446" i="5"/>
  <c r="Z446" i="5" s="1"/>
  <c r="AA446" i="5"/>
  <c r="AB446" i="5"/>
  <c r="AC446" i="5"/>
  <c r="AD446" i="5"/>
  <c r="AE446" i="5"/>
  <c r="N447" i="5"/>
  <c r="X447" i="5" s="1"/>
  <c r="Y447" i="5"/>
  <c r="Z447" i="5" s="1"/>
  <c r="AA447" i="5"/>
  <c r="AB447" i="5"/>
  <c r="AC447" i="5"/>
  <c r="AD447" i="5"/>
  <c r="AE447" i="5"/>
  <c r="N448" i="5"/>
  <c r="X448" i="5" s="1"/>
  <c r="Y448" i="5"/>
  <c r="Z448" i="5" s="1"/>
  <c r="AA448" i="5"/>
  <c r="AB448" i="5"/>
  <c r="AC448" i="5"/>
  <c r="AD448" i="5"/>
  <c r="AE448" i="5"/>
  <c r="N449" i="5"/>
  <c r="X449" i="5" s="1"/>
  <c r="Y449" i="5"/>
  <c r="Z449" i="5" s="1"/>
  <c r="AA449" i="5"/>
  <c r="AB449" i="5"/>
  <c r="AC449" i="5"/>
  <c r="AD449" i="5"/>
  <c r="AE449" i="5"/>
  <c r="N450" i="5"/>
  <c r="X450" i="5" s="1"/>
  <c r="Y450" i="5"/>
  <c r="Z450" i="5" s="1"/>
  <c r="AA450" i="5"/>
  <c r="AB450" i="5"/>
  <c r="AC450" i="5"/>
  <c r="AD450" i="5"/>
  <c r="AE450" i="5"/>
  <c r="N451" i="5"/>
  <c r="X451" i="5" s="1"/>
  <c r="Y451" i="5"/>
  <c r="Z451" i="5" s="1"/>
  <c r="AA451" i="5"/>
  <c r="AB451" i="5"/>
  <c r="AC451" i="5"/>
  <c r="AD451" i="5"/>
  <c r="AE451" i="5"/>
  <c r="N452" i="5"/>
  <c r="X452" i="5" s="1"/>
  <c r="Y452" i="5"/>
  <c r="Z452" i="5" s="1"/>
  <c r="AA452" i="5"/>
  <c r="AB452" i="5"/>
  <c r="AC452" i="5"/>
  <c r="AD452" i="5"/>
  <c r="AE452" i="5"/>
  <c r="N453" i="5"/>
  <c r="X453" i="5" s="1"/>
  <c r="Y453" i="5"/>
  <c r="Z453" i="5" s="1"/>
  <c r="AA453" i="5"/>
  <c r="AB453" i="5"/>
  <c r="AC453" i="5"/>
  <c r="AD453" i="5"/>
  <c r="AE453" i="5"/>
  <c r="N454" i="5"/>
  <c r="X454" i="5" s="1"/>
  <c r="Y454" i="5"/>
  <c r="Z454" i="5" s="1"/>
  <c r="AA454" i="5"/>
  <c r="AB454" i="5"/>
  <c r="AC454" i="5"/>
  <c r="AD454" i="5"/>
  <c r="AE454" i="5"/>
  <c r="N455" i="5"/>
  <c r="X455" i="5" s="1"/>
  <c r="Y455" i="5"/>
  <c r="Z455" i="5" s="1"/>
  <c r="AA455" i="5"/>
  <c r="AB455" i="5"/>
  <c r="AC455" i="5"/>
  <c r="AD455" i="5"/>
  <c r="AE455" i="5"/>
  <c r="N456" i="5"/>
  <c r="X456" i="5" s="1"/>
  <c r="Y456" i="5"/>
  <c r="Z456" i="5" s="1"/>
  <c r="AA456" i="5"/>
  <c r="AB456" i="5"/>
  <c r="AC456" i="5"/>
  <c r="AD456" i="5"/>
  <c r="AE456" i="5"/>
  <c r="N457" i="5"/>
  <c r="X457" i="5" s="1"/>
  <c r="Y457" i="5"/>
  <c r="Z457" i="5" s="1"/>
  <c r="AA457" i="5"/>
  <c r="AB457" i="5"/>
  <c r="AC457" i="5"/>
  <c r="AD457" i="5"/>
  <c r="AE457" i="5"/>
  <c r="N458" i="5"/>
  <c r="X458" i="5" s="1"/>
  <c r="Y458" i="5"/>
  <c r="Z458" i="5" s="1"/>
  <c r="AA458" i="5"/>
  <c r="AB458" i="5"/>
  <c r="AC458" i="5"/>
  <c r="AD458" i="5"/>
  <c r="AE458" i="5"/>
  <c r="N459" i="5"/>
  <c r="X459" i="5" s="1"/>
  <c r="Y459" i="5"/>
  <c r="Z459" i="5" s="1"/>
  <c r="AA459" i="5"/>
  <c r="AB459" i="5"/>
  <c r="AC459" i="5"/>
  <c r="AD459" i="5"/>
  <c r="AE459" i="5"/>
  <c r="N460" i="5"/>
  <c r="X460" i="5" s="1"/>
  <c r="Y460" i="5"/>
  <c r="Z460" i="5" s="1"/>
  <c r="AA460" i="5"/>
  <c r="AB460" i="5"/>
  <c r="AC460" i="5"/>
  <c r="AD460" i="5"/>
  <c r="AE460" i="5"/>
  <c r="N461" i="5"/>
  <c r="X461" i="5" s="1"/>
  <c r="Y461" i="5"/>
  <c r="Z461" i="5" s="1"/>
  <c r="AA461" i="5"/>
  <c r="AB461" i="5"/>
  <c r="AC461" i="5"/>
  <c r="AD461" i="5"/>
  <c r="AE461" i="5"/>
  <c r="N462" i="5"/>
  <c r="X462" i="5" s="1"/>
  <c r="Y462" i="5"/>
  <c r="Z462" i="5" s="1"/>
  <c r="AA462" i="5"/>
  <c r="AB462" i="5"/>
  <c r="AC462" i="5"/>
  <c r="AD462" i="5"/>
  <c r="AE462" i="5"/>
  <c r="N463" i="5"/>
  <c r="X463" i="5" s="1"/>
  <c r="Y463" i="5"/>
  <c r="Z463" i="5" s="1"/>
  <c r="AA463" i="5"/>
  <c r="AB463" i="5"/>
  <c r="AC463" i="5"/>
  <c r="AD463" i="5"/>
  <c r="AE463" i="5"/>
  <c r="N464" i="5"/>
  <c r="X464" i="5" s="1"/>
  <c r="Y464" i="5"/>
  <c r="Z464" i="5" s="1"/>
  <c r="AA464" i="5"/>
  <c r="AB464" i="5"/>
  <c r="AC464" i="5"/>
  <c r="AD464" i="5"/>
  <c r="AE464" i="5"/>
  <c r="N465" i="5"/>
  <c r="X465" i="5" s="1"/>
  <c r="Y465" i="5"/>
  <c r="Z465" i="5" s="1"/>
  <c r="AA465" i="5"/>
  <c r="AB465" i="5"/>
  <c r="AC465" i="5"/>
  <c r="AD465" i="5"/>
  <c r="AE465" i="5"/>
  <c r="N466" i="5"/>
  <c r="X466" i="5" s="1"/>
  <c r="Y466" i="5"/>
  <c r="Z466" i="5" s="1"/>
  <c r="AA466" i="5"/>
  <c r="AB466" i="5"/>
  <c r="AC466" i="5"/>
  <c r="AD466" i="5"/>
  <c r="AE466" i="5"/>
  <c r="N467" i="5"/>
  <c r="X467" i="5" s="1"/>
  <c r="Y467" i="5"/>
  <c r="Z467" i="5" s="1"/>
  <c r="AA467" i="5"/>
  <c r="AB467" i="5"/>
  <c r="AC467" i="5"/>
  <c r="AD467" i="5"/>
  <c r="AE467" i="5"/>
  <c r="N468" i="5"/>
  <c r="X468" i="5" s="1"/>
  <c r="Y468" i="5"/>
  <c r="Z468" i="5" s="1"/>
  <c r="AA468" i="5"/>
  <c r="AB468" i="5"/>
  <c r="AC468" i="5"/>
  <c r="AD468" i="5"/>
  <c r="AE468" i="5"/>
  <c r="N469" i="5"/>
  <c r="X469" i="5" s="1"/>
  <c r="Y469" i="5"/>
  <c r="Z469" i="5" s="1"/>
  <c r="AA469" i="5"/>
  <c r="AB469" i="5"/>
  <c r="AC469" i="5"/>
  <c r="AD469" i="5"/>
  <c r="AE469" i="5"/>
  <c r="N470" i="5"/>
  <c r="X470" i="5" s="1"/>
  <c r="Y470" i="5"/>
  <c r="Z470" i="5" s="1"/>
  <c r="AA470" i="5"/>
  <c r="AB470" i="5"/>
  <c r="AC470" i="5"/>
  <c r="AD470" i="5"/>
  <c r="AE470" i="5"/>
  <c r="N471" i="5"/>
  <c r="X471" i="5" s="1"/>
  <c r="Y471" i="5"/>
  <c r="Z471" i="5" s="1"/>
  <c r="AA471" i="5"/>
  <c r="AB471" i="5"/>
  <c r="AC471" i="5"/>
  <c r="AD471" i="5"/>
  <c r="AE471" i="5"/>
  <c r="N472" i="5"/>
  <c r="X472" i="5" s="1"/>
  <c r="Y472" i="5"/>
  <c r="Z472" i="5" s="1"/>
  <c r="AA472" i="5"/>
  <c r="AB472" i="5"/>
  <c r="AC472" i="5"/>
  <c r="AD472" i="5"/>
  <c r="AE472" i="5"/>
  <c r="N473" i="5"/>
  <c r="X473" i="5" s="1"/>
  <c r="Y473" i="5"/>
  <c r="Z473" i="5" s="1"/>
  <c r="AA473" i="5"/>
  <c r="AB473" i="5"/>
  <c r="AC473" i="5"/>
  <c r="AD473" i="5"/>
  <c r="AE473" i="5"/>
  <c r="N474" i="5"/>
  <c r="X474" i="5" s="1"/>
  <c r="Y474" i="5"/>
  <c r="Z474" i="5" s="1"/>
  <c r="AA474" i="5"/>
  <c r="AB474" i="5"/>
  <c r="AC474" i="5"/>
  <c r="AD474" i="5"/>
  <c r="AE474" i="5"/>
  <c r="N475" i="5"/>
  <c r="X475" i="5" s="1"/>
  <c r="Y475" i="5"/>
  <c r="Z475" i="5" s="1"/>
  <c r="AA475" i="5"/>
  <c r="AB475" i="5"/>
  <c r="AC475" i="5"/>
  <c r="AD475" i="5"/>
  <c r="AE475" i="5"/>
  <c r="N476" i="5"/>
  <c r="X476" i="5" s="1"/>
  <c r="Y476" i="5"/>
  <c r="Z476" i="5" s="1"/>
  <c r="AA476" i="5"/>
  <c r="AB476" i="5"/>
  <c r="AC476" i="5"/>
  <c r="AD476" i="5"/>
  <c r="AE476" i="5"/>
  <c r="N477" i="5"/>
  <c r="X477" i="5" s="1"/>
  <c r="Y477" i="5"/>
  <c r="Z477" i="5" s="1"/>
  <c r="AA477" i="5"/>
  <c r="AB477" i="5"/>
  <c r="AC477" i="5"/>
  <c r="AD477" i="5"/>
  <c r="AE477" i="5"/>
  <c r="N478" i="5"/>
  <c r="X478" i="5" s="1"/>
  <c r="Y478" i="5"/>
  <c r="Z478" i="5" s="1"/>
  <c r="AA478" i="5"/>
  <c r="AB478" i="5"/>
  <c r="AC478" i="5"/>
  <c r="AD478" i="5"/>
  <c r="AE478" i="5"/>
  <c r="N479" i="5"/>
  <c r="X479" i="5" s="1"/>
  <c r="Y479" i="5"/>
  <c r="Z479" i="5" s="1"/>
  <c r="AA479" i="5"/>
  <c r="AB479" i="5"/>
  <c r="AC479" i="5"/>
  <c r="AD479" i="5"/>
  <c r="AE479" i="5"/>
  <c r="N480" i="5"/>
  <c r="X480" i="5" s="1"/>
  <c r="Y480" i="5"/>
  <c r="Z480" i="5" s="1"/>
  <c r="AA480" i="5"/>
  <c r="AB480" i="5"/>
  <c r="AC480" i="5"/>
  <c r="AD480" i="5"/>
  <c r="AE480" i="5"/>
  <c r="N481" i="5"/>
  <c r="X481" i="5" s="1"/>
  <c r="Y481" i="5"/>
  <c r="Z481" i="5" s="1"/>
  <c r="AA481" i="5"/>
  <c r="AB481" i="5"/>
  <c r="AC481" i="5"/>
  <c r="AD481" i="5"/>
  <c r="AE481" i="5"/>
  <c r="N482" i="5"/>
  <c r="X482" i="5" s="1"/>
  <c r="Y482" i="5"/>
  <c r="Z482" i="5" s="1"/>
  <c r="AA482" i="5"/>
  <c r="AB482" i="5"/>
  <c r="AC482" i="5"/>
  <c r="AD482" i="5"/>
  <c r="AE482" i="5"/>
  <c r="N483" i="5"/>
  <c r="X483" i="5" s="1"/>
  <c r="Y483" i="5"/>
  <c r="Z483" i="5" s="1"/>
  <c r="AA483" i="5"/>
  <c r="AB483" i="5"/>
  <c r="AC483" i="5"/>
  <c r="AD483" i="5"/>
  <c r="AE483" i="5"/>
  <c r="N484" i="5"/>
  <c r="X484" i="5" s="1"/>
  <c r="Y484" i="5"/>
  <c r="Z484" i="5" s="1"/>
  <c r="AA484" i="5"/>
  <c r="AB484" i="5"/>
  <c r="AC484" i="5"/>
  <c r="AD484" i="5"/>
  <c r="AE484" i="5"/>
  <c r="N485" i="5"/>
  <c r="X485" i="5" s="1"/>
  <c r="Y485" i="5"/>
  <c r="Z485" i="5" s="1"/>
  <c r="AA485" i="5"/>
  <c r="AB485" i="5"/>
  <c r="AC485" i="5"/>
  <c r="AD485" i="5"/>
  <c r="AE485" i="5"/>
  <c r="N486" i="5"/>
  <c r="X486" i="5" s="1"/>
  <c r="Y486" i="5"/>
  <c r="Z486" i="5" s="1"/>
  <c r="AA486" i="5"/>
  <c r="AB486" i="5"/>
  <c r="AC486" i="5"/>
  <c r="AD486" i="5"/>
  <c r="AE486" i="5"/>
  <c r="N487" i="5"/>
  <c r="X487" i="5" s="1"/>
  <c r="Y487" i="5"/>
  <c r="Z487" i="5" s="1"/>
  <c r="AA487" i="5"/>
  <c r="AB487" i="5"/>
  <c r="AC487" i="5"/>
  <c r="AD487" i="5"/>
  <c r="AE487" i="5"/>
  <c r="N488" i="5"/>
  <c r="X488" i="5" s="1"/>
  <c r="Y488" i="5"/>
  <c r="Z488" i="5" s="1"/>
  <c r="AA488" i="5"/>
  <c r="AB488" i="5"/>
  <c r="AC488" i="5"/>
  <c r="AD488" i="5"/>
  <c r="AE488" i="5"/>
  <c r="N489" i="5"/>
  <c r="X489" i="5" s="1"/>
  <c r="Y489" i="5"/>
  <c r="Z489" i="5" s="1"/>
  <c r="AA489" i="5"/>
  <c r="AB489" i="5"/>
  <c r="AC489" i="5"/>
  <c r="AD489" i="5"/>
  <c r="AE489" i="5"/>
  <c r="N490" i="5"/>
  <c r="X490" i="5" s="1"/>
  <c r="Y490" i="5"/>
  <c r="Z490" i="5" s="1"/>
  <c r="AA490" i="5"/>
  <c r="AB490" i="5"/>
  <c r="AC490" i="5"/>
  <c r="AD490" i="5"/>
  <c r="AE490" i="5"/>
  <c r="N491" i="5"/>
  <c r="X491" i="5" s="1"/>
  <c r="Y491" i="5"/>
  <c r="Z491" i="5" s="1"/>
  <c r="AA491" i="5"/>
  <c r="AB491" i="5"/>
  <c r="AC491" i="5"/>
  <c r="AD491" i="5"/>
  <c r="AE491" i="5"/>
  <c r="N492" i="5"/>
  <c r="X492" i="5" s="1"/>
  <c r="Y492" i="5"/>
  <c r="Z492" i="5" s="1"/>
  <c r="AA492" i="5"/>
  <c r="AB492" i="5"/>
  <c r="AC492" i="5"/>
  <c r="AD492" i="5"/>
  <c r="AE492" i="5"/>
  <c r="N493" i="5"/>
  <c r="X493" i="5" s="1"/>
  <c r="Y493" i="5"/>
  <c r="Z493" i="5" s="1"/>
  <c r="AA493" i="5"/>
  <c r="AB493" i="5"/>
  <c r="AC493" i="5"/>
  <c r="AD493" i="5"/>
  <c r="AE493" i="5"/>
  <c r="N494" i="5"/>
  <c r="X494" i="5" s="1"/>
  <c r="Y494" i="5"/>
  <c r="Z494" i="5" s="1"/>
  <c r="AA494" i="5"/>
  <c r="AB494" i="5"/>
  <c r="AC494" i="5"/>
  <c r="AD494" i="5"/>
  <c r="AE494" i="5"/>
  <c r="N495" i="5"/>
  <c r="X495" i="5" s="1"/>
  <c r="Y495" i="5"/>
  <c r="Z495" i="5" s="1"/>
  <c r="AA495" i="5"/>
  <c r="AB495" i="5"/>
  <c r="AC495" i="5"/>
  <c r="AD495" i="5"/>
  <c r="AE495" i="5"/>
  <c r="N496" i="5"/>
  <c r="X496" i="5" s="1"/>
  <c r="Y496" i="5"/>
  <c r="Z496" i="5" s="1"/>
  <c r="AA496" i="5"/>
  <c r="AB496" i="5"/>
  <c r="AC496" i="5"/>
  <c r="AD496" i="5"/>
  <c r="AE496" i="5"/>
  <c r="N497" i="5"/>
  <c r="X497" i="5" s="1"/>
  <c r="Y497" i="5"/>
  <c r="Z497" i="5" s="1"/>
  <c r="AA497" i="5"/>
  <c r="AB497" i="5"/>
  <c r="AC497" i="5"/>
  <c r="AD497" i="5"/>
  <c r="AE497" i="5"/>
  <c r="N498" i="5"/>
  <c r="X498" i="5" s="1"/>
  <c r="Y498" i="5"/>
  <c r="Z498" i="5" s="1"/>
  <c r="AA498" i="5"/>
  <c r="AB498" i="5"/>
  <c r="AC498" i="5"/>
  <c r="AD498" i="5"/>
  <c r="AE498" i="5"/>
  <c r="N499" i="5"/>
  <c r="X499" i="5" s="1"/>
  <c r="Y499" i="5"/>
  <c r="Z499" i="5" s="1"/>
  <c r="AA499" i="5"/>
  <c r="AB499" i="5"/>
  <c r="AC499" i="5"/>
  <c r="AD499" i="5"/>
  <c r="AE499" i="5"/>
  <c r="N500" i="5"/>
  <c r="X500" i="5" s="1"/>
  <c r="Y500" i="5"/>
  <c r="Z500" i="5" s="1"/>
  <c r="AA500" i="5"/>
  <c r="AB500" i="5"/>
  <c r="AC500" i="5"/>
  <c r="AD500" i="5"/>
  <c r="AE500" i="5"/>
  <c r="N501" i="5"/>
  <c r="X501" i="5" s="1"/>
  <c r="Y501" i="5"/>
  <c r="Z501" i="5" s="1"/>
  <c r="AA501" i="5"/>
  <c r="AB501" i="5"/>
  <c r="AC501" i="5"/>
  <c r="AD501" i="5"/>
  <c r="AE501" i="5"/>
  <c r="N502" i="5"/>
  <c r="X502" i="5" s="1"/>
  <c r="Y502" i="5"/>
  <c r="Z502" i="5" s="1"/>
  <c r="AA502" i="5"/>
  <c r="AB502" i="5"/>
  <c r="AC502" i="5"/>
  <c r="AD502" i="5"/>
  <c r="AE502" i="5"/>
  <c r="N503" i="5"/>
  <c r="X503" i="5" s="1"/>
  <c r="Y503" i="5"/>
  <c r="Z503" i="5" s="1"/>
  <c r="AA503" i="5"/>
  <c r="AB503" i="5"/>
  <c r="AC503" i="5"/>
  <c r="AD503" i="5"/>
  <c r="AE503" i="5"/>
  <c r="N504" i="5"/>
  <c r="X504" i="5" s="1"/>
  <c r="Y504" i="5"/>
  <c r="Z504" i="5" s="1"/>
  <c r="AA504" i="5"/>
  <c r="AB504" i="5"/>
  <c r="AC504" i="5"/>
  <c r="AD504" i="5"/>
  <c r="AE504" i="5"/>
  <c r="N505" i="5"/>
  <c r="X505" i="5" s="1"/>
  <c r="Y505" i="5"/>
  <c r="Z505" i="5" s="1"/>
  <c r="AA505" i="5"/>
  <c r="AB505" i="5"/>
  <c r="AC505" i="5"/>
  <c r="AD505" i="5"/>
  <c r="AE505" i="5"/>
  <c r="N506" i="5"/>
  <c r="X506" i="5" s="1"/>
  <c r="Y506" i="5"/>
  <c r="Z506" i="5" s="1"/>
  <c r="AA506" i="5"/>
  <c r="AB506" i="5"/>
  <c r="AC506" i="5"/>
  <c r="AD506" i="5"/>
  <c r="AE506" i="5"/>
  <c r="N507" i="5"/>
  <c r="X507" i="5" s="1"/>
  <c r="Y507" i="5"/>
  <c r="Z507" i="5" s="1"/>
  <c r="AA507" i="5"/>
  <c r="AB507" i="5"/>
  <c r="AC507" i="5"/>
  <c r="AD507" i="5"/>
  <c r="AE507" i="5"/>
  <c r="N508" i="5"/>
  <c r="X508" i="5" s="1"/>
  <c r="Y508" i="5"/>
  <c r="Z508" i="5" s="1"/>
  <c r="AA508" i="5"/>
  <c r="AB508" i="5"/>
  <c r="AC508" i="5"/>
  <c r="AD508" i="5"/>
  <c r="AE508" i="5"/>
  <c r="N509" i="5"/>
  <c r="X509" i="5" s="1"/>
  <c r="Y509" i="5"/>
  <c r="Z509" i="5" s="1"/>
  <c r="AA509" i="5"/>
  <c r="AB509" i="5"/>
  <c r="AC509" i="5"/>
  <c r="AD509" i="5"/>
  <c r="AE509" i="5"/>
  <c r="N510" i="5"/>
  <c r="X510" i="5" s="1"/>
  <c r="Y510" i="5"/>
  <c r="Z510" i="5" s="1"/>
  <c r="AA510" i="5"/>
  <c r="AB510" i="5"/>
  <c r="AC510" i="5"/>
  <c r="AD510" i="5"/>
  <c r="AE510" i="5"/>
  <c r="N511" i="5"/>
  <c r="X511" i="5" s="1"/>
  <c r="Y511" i="5"/>
  <c r="Z511" i="5" s="1"/>
  <c r="AA511" i="5"/>
  <c r="AB511" i="5"/>
  <c r="AC511" i="5"/>
  <c r="AD511" i="5"/>
  <c r="AE511" i="5"/>
  <c r="N512" i="5"/>
  <c r="X512" i="5" s="1"/>
  <c r="Y512" i="5"/>
  <c r="Z512" i="5" s="1"/>
  <c r="AA512" i="5"/>
  <c r="AB512" i="5"/>
  <c r="AC512" i="5"/>
  <c r="AD512" i="5"/>
  <c r="AE512" i="5"/>
  <c r="N513" i="5"/>
  <c r="X513" i="5" s="1"/>
  <c r="Y513" i="5"/>
  <c r="Z513" i="5" s="1"/>
  <c r="AA513" i="5"/>
  <c r="AB513" i="5"/>
  <c r="AC513" i="5"/>
  <c r="AD513" i="5"/>
  <c r="AE513" i="5"/>
  <c r="N514" i="5"/>
  <c r="X514" i="5" s="1"/>
  <c r="Y514" i="5"/>
  <c r="Z514" i="5" s="1"/>
  <c r="AA514" i="5"/>
  <c r="AB514" i="5"/>
  <c r="AC514" i="5"/>
  <c r="AD514" i="5"/>
  <c r="AE514" i="5"/>
  <c r="N515" i="5"/>
  <c r="X515" i="5" s="1"/>
  <c r="Y515" i="5"/>
  <c r="Z515" i="5" s="1"/>
  <c r="AA515" i="5"/>
  <c r="AB515" i="5"/>
  <c r="AC515" i="5"/>
  <c r="AD515" i="5"/>
  <c r="AE515" i="5"/>
  <c r="N516" i="5"/>
  <c r="X516" i="5" s="1"/>
  <c r="Y516" i="5"/>
  <c r="Z516" i="5" s="1"/>
  <c r="AA516" i="5"/>
  <c r="AB516" i="5"/>
  <c r="AC516" i="5"/>
  <c r="AD516" i="5"/>
  <c r="AE516" i="5"/>
  <c r="N517" i="5"/>
  <c r="X517" i="5" s="1"/>
  <c r="Y517" i="5"/>
  <c r="Z517" i="5" s="1"/>
  <c r="AA517" i="5"/>
  <c r="AB517" i="5"/>
  <c r="AC517" i="5"/>
  <c r="AD517" i="5"/>
  <c r="AE517" i="5"/>
  <c r="N518" i="5"/>
  <c r="X518" i="5" s="1"/>
  <c r="Y518" i="5"/>
  <c r="Z518" i="5" s="1"/>
  <c r="AA518" i="5"/>
  <c r="AB518" i="5"/>
  <c r="AC518" i="5"/>
  <c r="AD518" i="5"/>
  <c r="AE518" i="5"/>
  <c r="N519" i="5"/>
  <c r="X519" i="5" s="1"/>
  <c r="Y519" i="5"/>
  <c r="Z519" i="5" s="1"/>
  <c r="AA519" i="5"/>
  <c r="AB519" i="5"/>
  <c r="AC519" i="5"/>
  <c r="AD519" i="5"/>
  <c r="AE519" i="5"/>
  <c r="N520" i="5"/>
  <c r="X520" i="5" s="1"/>
  <c r="Y520" i="5"/>
  <c r="Z520" i="5" s="1"/>
  <c r="AA520" i="5"/>
  <c r="AB520" i="5"/>
  <c r="AC520" i="5"/>
  <c r="AD520" i="5"/>
  <c r="AE520" i="5"/>
  <c r="N521" i="5"/>
  <c r="X521" i="5" s="1"/>
  <c r="Y521" i="5"/>
  <c r="Z521" i="5" s="1"/>
  <c r="AA521" i="5"/>
  <c r="AB521" i="5"/>
  <c r="AC521" i="5"/>
  <c r="AD521" i="5"/>
  <c r="AE521" i="5"/>
  <c r="N522" i="5"/>
  <c r="X522" i="5" s="1"/>
  <c r="Y522" i="5"/>
  <c r="Z522" i="5" s="1"/>
  <c r="AA522" i="5"/>
  <c r="AB522" i="5"/>
  <c r="AC522" i="5"/>
  <c r="AD522" i="5"/>
  <c r="AE522" i="5"/>
  <c r="N523" i="5"/>
  <c r="X523" i="5" s="1"/>
  <c r="Y523" i="5"/>
  <c r="Z523" i="5" s="1"/>
  <c r="AA523" i="5"/>
  <c r="AB523" i="5"/>
  <c r="AC523" i="5"/>
  <c r="AD523" i="5"/>
  <c r="AE523" i="5"/>
  <c r="N524" i="5"/>
  <c r="X524" i="5" s="1"/>
  <c r="Y524" i="5"/>
  <c r="Z524" i="5" s="1"/>
  <c r="AA524" i="5"/>
  <c r="AB524" i="5"/>
  <c r="AC524" i="5"/>
  <c r="AD524" i="5"/>
  <c r="AE524" i="5"/>
  <c r="N525" i="5"/>
  <c r="X525" i="5" s="1"/>
  <c r="Y525" i="5"/>
  <c r="Z525" i="5" s="1"/>
  <c r="AA525" i="5"/>
  <c r="AB525" i="5"/>
  <c r="AC525" i="5"/>
  <c r="AD525" i="5"/>
  <c r="AE525" i="5"/>
  <c r="N526" i="5"/>
  <c r="X526" i="5" s="1"/>
  <c r="Y526" i="5"/>
  <c r="Z526" i="5" s="1"/>
  <c r="AA526" i="5"/>
  <c r="AB526" i="5"/>
  <c r="AC526" i="5"/>
  <c r="AD526" i="5"/>
  <c r="AE526" i="5"/>
  <c r="N527" i="5"/>
  <c r="X527" i="5" s="1"/>
  <c r="Y527" i="5"/>
  <c r="Z527" i="5" s="1"/>
  <c r="AA527" i="5"/>
  <c r="AB527" i="5"/>
  <c r="AC527" i="5"/>
  <c r="AD527" i="5"/>
  <c r="AE527" i="5"/>
  <c r="N528" i="5"/>
  <c r="X528" i="5" s="1"/>
  <c r="Y528" i="5"/>
  <c r="Z528" i="5" s="1"/>
  <c r="AA528" i="5"/>
  <c r="AB528" i="5"/>
  <c r="AC528" i="5"/>
  <c r="AD528" i="5"/>
  <c r="AE528" i="5"/>
  <c r="N529" i="5"/>
  <c r="X529" i="5" s="1"/>
  <c r="Y529" i="5"/>
  <c r="Z529" i="5" s="1"/>
  <c r="AA529" i="5"/>
  <c r="AB529" i="5"/>
  <c r="AC529" i="5"/>
  <c r="AD529" i="5"/>
  <c r="AE529" i="5"/>
  <c r="N530" i="5"/>
  <c r="X530" i="5" s="1"/>
  <c r="Y530" i="5"/>
  <c r="Z530" i="5" s="1"/>
  <c r="AA530" i="5"/>
  <c r="AB530" i="5"/>
  <c r="AC530" i="5"/>
  <c r="AD530" i="5"/>
  <c r="AE530" i="5"/>
  <c r="N531" i="5"/>
  <c r="X531" i="5" s="1"/>
  <c r="Y531" i="5"/>
  <c r="Z531" i="5" s="1"/>
  <c r="AA531" i="5"/>
  <c r="AB531" i="5"/>
  <c r="AC531" i="5"/>
  <c r="AD531" i="5"/>
  <c r="AE531" i="5"/>
  <c r="N532" i="5"/>
  <c r="X532" i="5" s="1"/>
  <c r="Y532" i="5"/>
  <c r="Z532" i="5" s="1"/>
  <c r="AA532" i="5"/>
  <c r="AB532" i="5"/>
  <c r="AC532" i="5"/>
  <c r="AD532" i="5"/>
  <c r="AE532" i="5"/>
  <c r="N533" i="5"/>
  <c r="X533" i="5" s="1"/>
  <c r="Y533" i="5"/>
  <c r="Z533" i="5" s="1"/>
  <c r="AA533" i="5"/>
  <c r="AB533" i="5"/>
  <c r="AC533" i="5"/>
  <c r="AD533" i="5"/>
  <c r="AE533" i="5"/>
  <c r="N534" i="5"/>
  <c r="X534" i="5" s="1"/>
  <c r="Y534" i="5"/>
  <c r="Z534" i="5" s="1"/>
  <c r="AA534" i="5"/>
  <c r="AB534" i="5"/>
  <c r="AC534" i="5"/>
  <c r="AD534" i="5"/>
  <c r="AE534" i="5"/>
  <c r="N535" i="5"/>
  <c r="X535" i="5" s="1"/>
  <c r="Y535" i="5"/>
  <c r="Z535" i="5" s="1"/>
  <c r="AA535" i="5"/>
  <c r="AB535" i="5"/>
  <c r="AC535" i="5"/>
  <c r="AD535" i="5"/>
  <c r="AE535" i="5"/>
  <c r="N536" i="5"/>
  <c r="X536" i="5" s="1"/>
  <c r="Y536" i="5"/>
  <c r="Z536" i="5" s="1"/>
  <c r="AA536" i="5"/>
  <c r="AB536" i="5"/>
  <c r="AC536" i="5"/>
  <c r="AD536" i="5"/>
  <c r="AE536" i="5"/>
  <c r="N537" i="5"/>
  <c r="X537" i="5" s="1"/>
  <c r="Y537" i="5"/>
  <c r="Z537" i="5" s="1"/>
  <c r="AA537" i="5"/>
  <c r="AB537" i="5"/>
  <c r="AC537" i="5"/>
  <c r="AD537" i="5"/>
  <c r="AE537" i="5"/>
  <c r="N538" i="5"/>
  <c r="X538" i="5" s="1"/>
  <c r="Y538" i="5"/>
  <c r="Z538" i="5" s="1"/>
  <c r="AA538" i="5"/>
  <c r="AB538" i="5"/>
  <c r="AC538" i="5"/>
  <c r="AD538" i="5"/>
  <c r="AE538" i="5"/>
  <c r="N539" i="5"/>
  <c r="X539" i="5" s="1"/>
  <c r="Y539" i="5"/>
  <c r="Z539" i="5" s="1"/>
  <c r="AA539" i="5"/>
  <c r="AB539" i="5"/>
  <c r="AC539" i="5"/>
  <c r="AD539" i="5"/>
  <c r="AE539" i="5"/>
  <c r="N540" i="5"/>
  <c r="X540" i="5" s="1"/>
  <c r="Y540" i="5"/>
  <c r="Z540" i="5" s="1"/>
  <c r="AA540" i="5"/>
  <c r="AB540" i="5"/>
  <c r="AC540" i="5"/>
  <c r="AD540" i="5"/>
  <c r="AE540" i="5"/>
  <c r="N541" i="5"/>
  <c r="X541" i="5" s="1"/>
  <c r="Y541" i="5"/>
  <c r="Z541" i="5" s="1"/>
  <c r="AA541" i="5"/>
  <c r="AB541" i="5"/>
  <c r="AC541" i="5"/>
  <c r="AD541" i="5"/>
  <c r="AE541" i="5"/>
  <c r="N542" i="5"/>
  <c r="X542" i="5" s="1"/>
  <c r="Y542" i="5"/>
  <c r="Z542" i="5" s="1"/>
  <c r="AA542" i="5"/>
  <c r="AB542" i="5"/>
  <c r="AC542" i="5"/>
  <c r="AD542" i="5"/>
  <c r="AE542" i="5"/>
  <c r="N543" i="5"/>
  <c r="X543" i="5" s="1"/>
  <c r="Y543" i="5"/>
  <c r="Z543" i="5" s="1"/>
  <c r="AA543" i="5"/>
  <c r="AB543" i="5"/>
  <c r="AC543" i="5"/>
  <c r="AD543" i="5"/>
  <c r="AE543" i="5"/>
  <c r="N544" i="5"/>
  <c r="X544" i="5" s="1"/>
  <c r="Y544" i="5"/>
  <c r="Z544" i="5" s="1"/>
  <c r="AA544" i="5"/>
  <c r="AB544" i="5"/>
  <c r="AC544" i="5"/>
  <c r="AD544" i="5"/>
  <c r="AE544" i="5"/>
  <c r="N545" i="5"/>
  <c r="X545" i="5" s="1"/>
  <c r="Y545" i="5"/>
  <c r="Z545" i="5" s="1"/>
  <c r="AA545" i="5"/>
  <c r="AB545" i="5"/>
  <c r="AC545" i="5"/>
  <c r="AD545" i="5"/>
  <c r="AE545" i="5"/>
  <c r="N546" i="5"/>
  <c r="X546" i="5" s="1"/>
  <c r="Y546" i="5"/>
  <c r="Z546" i="5" s="1"/>
  <c r="AA546" i="5"/>
  <c r="AB546" i="5"/>
  <c r="AC546" i="5"/>
  <c r="AD546" i="5"/>
  <c r="AE546" i="5"/>
  <c r="N547" i="5"/>
  <c r="X547" i="5" s="1"/>
  <c r="Y547" i="5"/>
  <c r="Z547" i="5" s="1"/>
  <c r="AA547" i="5"/>
  <c r="AB547" i="5"/>
  <c r="AC547" i="5"/>
  <c r="AD547" i="5"/>
  <c r="AE547" i="5"/>
  <c r="N548" i="5"/>
  <c r="X548" i="5" s="1"/>
  <c r="Y548" i="5"/>
  <c r="Z548" i="5" s="1"/>
  <c r="AA548" i="5"/>
  <c r="AB548" i="5"/>
  <c r="AC548" i="5"/>
  <c r="AD548" i="5"/>
  <c r="AE548" i="5"/>
  <c r="N549" i="5"/>
  <c r="X549" i="5" s="1"/>
  <c r="Y549" i="5"/>
  <c r="Z549" i="5" s="1"/>
  <c r="AA549" i="5"/>
  <c r="AB549" i="5"/>
  <c r="AC549" i="5"/>
  <c r="AD549" i="5"/>
  <c r="AE549" i="5"/>
  <c r="N550" i="5"/>
  <c r="X550" i="5" s="1"/>
  <c r="Y550" i="5"/>
  <c r="Z550" i="5" s="1"/>
  <c r="AA550" i="5"/>
  <c r="AB550" i="5"/>
  <c r="AC550" i="5"/>
  <c r="AD550" i="5"/>
  <c r="AE550" i="5"/>
  <c r="N551" i="5"/>
  <c r="X551" i="5" s="1"/>
  <c r="Y551" i="5"/>
  <c r="Z551" i="5" s="1"/>
  <c r="AA551" i="5"/>
  <c r="AB551" i="5"/>
  <c r="AC551" i="5"/>
  <c r="AD551" i="5"/>
  <c r="AE551" i="5"/>
  <c r="N552" i="5"/>
  <c r="X552" i="5" s="1"/>
  <c r="Y552" i="5"/>
  <c r="Z552" i="5" s="1"/>
  <c r="AA552" i="5"/>
  <c r="AB552" i="5"/>
  <c r="AC552" i="5"/>
  <c r="AD552" i="5"/>
  <c r="AE552" i="5"/>
  <c r="N553" i="5"/>
  <c r="X553" i="5" s="1"/>
  <c r="Y553" i="5"/>
  <c r="Z553" i="5" s="1"/>
  <c r="AA553" i="5"/>
  <c r="AB553" i="5"/>
  <c r="AC553" i="5"/>
  <c r="AD553" i="5"/>
  <c r="AF553" i="5" s="1"/>
  <c r="AE553" i="5"/>
  <c r="N554" i="5"/>
  <c r="X554" i="5" s="1"/>
  <c r="Y554" i="5"/>
  <c r="Z554" i="5" s="1"/>
  <c r="AA554" i="5"/>
  <c r="AB554" i="5"/>
  <c r="AC554" i="5"/>
  <c r="AD554" i="5"/>
  <c r="AE554" i="5"/>
  <c r="N555" i="5"/>
  <c r="X555" i="5" s="1"/>
  <c r="Y555" i="5"/>
  <c r="Z555" i="5" s="1"/>
  <c r="AA555" i="5"/>
  <c r="AB555" i="5"/>
  <c r="AC555" i="5"/>
  <c r="AD555" i="5"/>
  <c r="AE555" i="5"/>
  <c r="N556" i="5"/>
  <c r="X556" i="5" s="1"/>
  <c r="Y556" i="5"/>
  <c r="Z556" i="5" s="1"/>
  <c r="AA556" i="5"/>
  <c r="AB556" i="5"/>
  <c r="AC556" i="5"/>
  <c r="AD556" i="5"/>
  <c r="AE556" i="5"/>
  <c r="N557" i="5"/>
  <c r="X557" i="5" s="1"/>
  <c r="Y557" i="5"/>
  <c r="Z557" i="5" s="1"/>
  <c r="AA557" i="5"/>
  <c r="AB557" i="5"/>
  <c r="AC557" i="5"/>
  <c r="AD557" i="5"/>
  <c r="AF557" i="5" s="1"/>
  <c r="AE557" i="5"/>
  <c r="N558" i="5"/>
  <c r="X558" i="5" s="1"/>
  <c r="Y558" i="5"/>
  <c r="Z558" i="5" s="1"/>
  <c r="AA558" i="5"/>
  <c r="AB558" i="5"/>
  <c r="AC558" i="5"/>
  <c r="AD558" i="5"/>
  <c r="AE558" i="5"/>
  <c r="N559" i="5"/>
  <c r="X559" i="5" s="1"/>
  <c r="Y559" i="5"/>
  <c r="Z559" i="5" s="1"/>
  <c r="AA559" i="5"/>
  <c r="AB559" i="5"/>
  <c r="AC559" i="5"/>
  <c r="AD559" i="5"/>
  <c r="AE559" i="5"/>
  <c r="N560" i="5"/>
  <c r="X560" i="5" s="1"/>
  <c r="Y560" i="5"/>
  <c r="Z560" i="5" s="1"/>
  <c r="AA560" i="5"/>
  <c r="AB560" i="5"/>
  <c r="AC560" i="5"/>
  <c r="AD560" i="5"/>
  <c r="AE560" i="5"/>
  <c r="N561" i="5"/>
  <c r="X561" i="5" s="1"/>
  <c r="Y561" i="5"/>
  <c r="Z561" i="5" s="1"/>
  <c r="AA561" i="5"/>
  <c r="AB561" i="5"/>
  <c r="AC561" i="5"/>
  <c r="AD561" i="5"/>
  <c r="AF561" i="5" s="1"/>
  <c r="AE561" i="5"/>
  <c r="N562" i="5"/>
  <c r="X562" i="5" s="1"/>
  <c r="Y562" i="5"/>
  <c r="Z562" i="5" s="1"/>
  <c r="AA562" i="5"/>
  <c r="AB562" i="5"/>
  <c r="AC562" i="5"/>
  <c r="AD562" i="5"/>
  <c r="AE562" i="5"/>
  <c r="N563" i="5"/>
  <c r="X563" i="5" s="1"/>
  <c r="Y563" i="5"/>
  <c r="Z563" i="5" s="1"/>
  <c r="AA563" i="5"/>
  <c r="AB563" i="5"/>
  <c r="AC563" i="5"/>
  <c r="AD563" i="5"/>
  <c r="AE563" i="5"/>
  <c r="N564" i="5"/>
  <c r="X564" i="5" s="1"/>
  <c r="Y564" i="5"/>
  <c r="Z564" i="5" s="1"/>
  <c r="AA564" i="5"/>
  <c r="AB564" i="5"/>
  <c r="AC564" i="5"/>
  <c r="AD564" i="5"/>
  <c r="AE564" i="5"/>
  <c r="N565" i="5"/>
  <c r="X565" i="5" s="1"/>
  <c r="Y565" i="5"/>
  <c r="Z565" i="5" s="1"/>
  <c r="AA565" i="5"/>
  <c r="AB565" i="5"/>
  <c r="AC565" i="5"/>
  <c r="AD565" i="5"/>
  <c r="AF565" i="5" s="1"/>
  <c r="AE565" i="5"/>
  <c r="N566" i="5"/>
  <c r="X566" i="5" s="1"/>
  <c r="Y566" i="5"/>
  <c r="Z566" i="5" s="1"/>
  <c r="AA566" i="5"/>
  <c r="AB566" i="5"/>
  <c r="AC566" i="5"/>
  <c r="AD566" i="5"/>
  <c r="AE566" i="5"/>
  <c r="N567" i="5"/>
  <c r="X567" i="5" s="1"/>
  <c r="Y567" i="5"/>
  <c r="Z567" i="5" s="1"/>
  <c r="AA567" i="5"/>
  <c r="AB567" i="5"/>
  <c r="AC567" i="5"/>
  <c r="AD567" i="5"/>
  <c r="AE567" i="5"/>
  <c r="N568" i="5"/>
  <c r="X568" i="5" s="1"/>
  <c r="Y568" i="5"/>
  <c r="Z568" i="5" s="1"/>
  <c r="AA568" i="5"/>
  <c r="AB568" i="5"/>
  <c r="AC568" i="5"/>
  <c r="AD568" i="5"/>
  <c r="AE568" i="5"/>
  <c r="N569" i="5"/>
  <c r="X569" i="5" s="1"/>
  <c r="Y569" i="5"/>
  <c r="Z569" i="5" s="1"/>
  <c r="AA569" i="5"/>
  <c r="AB569" i="5"/>
  <c r="AC569" i="5"/>
  <c r="AD569" i="5"/>
  <c r="AF569" i="5" s="1"/>
  <c r="AE569" i="5"/>
  <c r="N570" i="5"/>
  <c r="X570" i="5" s="1"/>
  <c r="Y570" i="5"/>
  <c r="Z570" i="5" s="1"/>
  <c r="AA570" i="5"/>
  <c r="AB570" i="5"/>
  <c r="AC570" i="5"/>
  <c r="AD570" i="5"/>
  <c r="AE570" i="5"/>
  <c r="N571" i="5"/>
  <c r="X571" i="5" s="1"/>
  <c r="Y571" i="5"/>
  <c r="Z571" i="5" s="1"/>
  <c r="AA571" i="5"/>
  <c r="AB571" i="5"/>
  <c r="AC571" i="5"/>
  <c r="AD571" i="5"/>
  <c r="AE571" i="5"/>
  <c r="N572" i="5"/>
  <c r="X572" i="5" s="1"/>
  <c r="Y572" i="5"/>
  <c r="Z572" i="5" s="1"/>
  <c r="AA572" i="5"/>
  <c r="AB572" i="5"/>
  <c r="AC572" i="5"/>
  <c r="AD572" i="5"/>
  <c r="AE572" i="5"/>
  <c r="N573" i="5"/>
  <c r="X573" i="5" s="1"/>
  <c r="Y573" i="5"/>
  <c r="Z573" i="5" s="1"/>
  <c r="AA573" i="5"/>
  <c r="AB573" i="5"/>
  <c r="AC573" i="5"/>
  <c r="AD573" i="5"/>
  <c r="AF573" i="5" s="1"/>
  <c r="AE573" i="5"/>
  <c r="N574" i="5"/>
  <c r="X574" i="5" s="1"/>
  <c r="Y574" i="5"/>
  <c r="Z574" i="5" s="1"/>
  <c r="AA574" i="5"/>
  <c r="AB574" i="5"/>
  <c r="AC574" i="5"/>
  <c r="AD574" i="5"/>
  <c r="AE574" i="5"/>
  <c r="N575" i="5"/>
  <c r="X575" i="5" s="1"/>
  <c r="Y575" i="5"/>
  <c r="Z575" i="5" s="1"/>
  <c r="AA575" i="5"/>
  <c r="AB575" i="5"/>
  <c r="AC575" i="5"/>
  <c r="AD575" i="5"/>
  <c r="AE575" i="5"/>
  <c r="N576" i="5"/>
  <c r="X576" i="5" s="1"/>
  <c r="Y576" i="5"/>
  <c r="Z576" i="5" s="1"/>
  <c r="AA576" i="5"/>
  <c r="AB576" i="5"/>
  <c r="AC576" i="5"/>
  <c r="AD576" i="5"/>
  <c r="AE576" i="5"/>
  <c r="N577" i="5"/>
  <c r="X577" i="5" s="1"/>
  <c r="Y577" i="5"/>
  <c r="Z577" i="5" s="1"/>
  <c r="AA577" i="5"/>
  <c r="AB577" i="5"/>
  <c r="AC577" i="5"/>
  <c r="AD577" i="5"/>
  <c r="AF577" i="5" s="1"/>
  <c r="AE577" i="5"/>
  <c r="N578" i="5"/>
  <c r="X578" i="5" s="1"/>
  <c r="Y578" i="5"/>
  <c r="Z578" i="5" s="1"/>
  <c r="AA578" i="5"/>
  <c r="AB578" i="5"/>
  <c r="AC578" i="5"/>
  <c r="AD578" i="5"/>
  <c r="AE578" i="5"/>
  <c r="N579" i="5"/>
  <c r="X579" i="5" s="1"/>
  <c r="Y579" i="5"/>
  <c r="Z579" i="5" s="1"/>
  <c r="AA579" i="5"/>
  <c r="AB579" i="5"/>
  <c r="AC579" i="5"/>
  <c r="AD579" i="5"/>
  <c r="AE579" i="5"/>
  <c r="N580" i="5"/>
  <c r="X580" i="5" s="1"/>
  <c r="Y580" i="5"/>
  <c r="Z580" i="5" s="1"/>
  <c r="AA580" i="5"/>
  <c r="AB580" i="5"/>
  <c r="AC580" i="5"/>
  <c r="AD580" i="5"/>
  <c r="AE580" i="5"/>
  <c r="N581" i="5"/>
  <c r="X581" i="5" s="1"/>
  <c r="Y581" i="5"/>
  <c r="Z581" i="5" s="1"/>
  <c r="AA581" i="5"/>
  <c r="AB581" i="5"/>
  <c r="AC581" i="5"/>
  <c r="AD581" i="5"/>
  <c r="AF581" i="5" s="1"/>
  <c r="AE581" i="5"/>
  <c r="N582" i="5"/>
  <c r="X582" i="5" s="1"/>
  <c r="Y582" i="5"/>
  <c r="Z582" i="5" s="1"/>
  <c r="AA582" i="5"/>
  <c r="AB582" i="5"/>
  <c r="AC582" i="5"/>
  <c r="AD582" i="5"/>
  <c r="AE582" i="5"/>
  <c r="N583" i="5"/>
  <c r="X583" i="5" s="1"/>
  <c r="Y583" i="5"/>
  <c r="Z583" i="5" s="1"/>
  <c r="AA583" i="5"/>
  <c r="AB583" i="5"/>
  <c r="AC583" i="5"/>
  <c r="AD583" i="5"/>
  <c r="AE583" i="5"/>
  <c r="N584" i="5"/>
  <c r="X584" i="5" s="1"/>
  <c r="Y584" i="5"/>
  <c r="Z584" i="5" s="1"/>
  <c r="AA584" i="5"/>
  <c r="AB584" i="5"/>
  <c r="AC584" i="5"/>
  <c r="AD584" i="5"/>
  <c r="AE584" i="5"/>
  <c r="N585" i="5"/>
  <c r="X585" i="5" s="1"/>
  <c r="Y585" i="5"/>
  <c r="Z585" i="5" s="1"/>
  <c r="AA585" i="5"/>
  <c r="AB585" i="5"/>
  <c r="AC585" i="5"/>
  <c r="AD585" i="5"/>
  <c r="AF585" i="5" s="1"/>
  <c r="AE585" i="5"/>
  <c r="N586" i="5"/>
  <c r="X586" i="5" s="1"/>
  <c r="Y586" i="5"/>
  <c r="Z586" i="5" s="1"/>
  <c r="AA586" i="5"/>
  <c r="AB586" i="5"/>
  <c r="AC586" i="5"/>
  <c r="AD586" i="5"/>
  <c r="AE586" i="5"/>
  <c r="N587" i="5"/>
  <c r="X587" i="5" s="1"/>
  <c r="Y587" i="5"/>
  <c r="Z587" i="5" s="1"/>
  <c r="AA587" i="5"/>
  <c r="AB587" i="5"/>
  <c r="AC587" i="5"/>
  <c r="AD587" i="5"/>
  <c r="AE587" i="5"/>
  <c r="N588" i="5"/>
  <c r="X588" i="5" s="1"/>
  <c r="Y588" i="5"/>
  <c r="Z588" i="5" s="1"/>
  <c r="AA588" i="5"/>
  <c r="AB588" i="5"/>
  <c r="AC588" i="5"/>
  <c r="AD588" i="5"/>
  <c r="AE588" i="5"/>
  <c r="N589" i="5"/>
  <c r="X589" i="5" s="1"/>
  <c r="Y589" i="5"/>
  <c r="Z589" i="5" s="1"/>
  <c r="AA589" i="5"/>
  <c r="AB589" i="5"/>
  <c r="AC589" i="5"/>
  <c r="AD589" i="5"/>
  <c r="AF589" i="5" s="1"/>
  <c r="AE589" i="5"/>
  <c r="N590" i="5"/>
  <c r="X590" i="5" s="1"/>
  <c r="Y590" i="5"/>
  <c r="Z590" i="5" s="1"/>
  <c r="AA590" i="5"/>
  <c r="AB590" i="5"/>
  <c r="AC590" i="5"/>
  <c r="AD590" i="5"/>
  <c r="AE590" i="5"/>
  <c r="N591" i="5"/>
  <c r="X591" i="5" s="1"/>
  <c r="Y591" i="5"/>
  <c r="Z591" i="5" s="1"/>
  <c r="AA591" i="5"/>
  <c r="AB591" i="5"/>
  <c r="AC591" i="5"/>
  <c r="AD591" i="5"/>
  <c r="AE591" i="5"/>
  <c r="N592" i="5"/>
  <c r="X592" i="5" s="1"/>
  <c r="Y592" i="5"/>
  <c r="Z592" i="5" s="1"/>
  <c r="AA592" i="5"/>
  <c r="AB592" i="5"/>
  <c r="AC592" i="5"/>
  <c r="AD592" i="5"/>
  <c r="AE592" i="5"/>
  <c r="N593" i="5"/>
  <c r="X593" i="5" s="1"/>
  <c r="Y593" i="5"/>
  <c r="Z593" i="5" s="1"/>
  <c r="AA593" i="5"/>
  <c r="AB593" i="5"/>
  <c r="AC593" i="5"/>
  <c r="AD593" i="5"/>
  <c r="AF593" i="5" s="1"/>
  <c r="AE593" i="5"/>
  <c r="N594" i="5"/>
  <c r="X594" i="5" s="1"/>
  <c r="Y594" i="5"/>
  <c r="Z594" i="5" s="1"/>
  <c r="AA594" i="5"/>
  <c r="AB594" i="5"/>
  <c r="AC594" i="5"/>
  <c r="AD594" i="5"/>
  <c r="AE594" i="5"/>
  <c r="N595" i="5"/>
  <c r="X595" i="5" s="1"/>
  <c r="Y595" i="5"/>
  <c r="Z595" i="5" s="1"/>
  <c r="AA595" i="5"/>
  <c r="AB595" i="5"/>
  <c r="AC595" i="5"/>
  <c r="AD595" i="5"/>
  <c r="AE595" i="5"/>
  <c r="N596" i="5"/>
  <c r="X596" i="5" s="1"/>
  <c r="Y596" i="5"/>
  <c r="Z596" i="5" s="1"/>
  <c r="AA596" i="5"/>
  <c r="AB596" i="5"/>
  <c r="AC596" i="5"/>
  <c r="AD596" i="5"/>
  <c r="AE596" i="5"/>
  <c r="N597" i="5"/>
  <c r="X597" i="5" s="1"/>
  <c r="Y597" i="5"/>
  <c r="Z597" i="5" s="1"/>
  <c r="AA597" i="5"/>
  <c r="AB597" i="5"/>
  <c r="AC597" i="5"/>
  <c r="AD597" i="5"/>
  <c r="AF597" i="5" s="1"/>
  <c r="AE597" i="5"/>
  <c r="N598" i="5"/>
  <c r="X598" i="5" s="1"/>
  <c r="Y598" i="5"/>
  <c r="Z598" i="5" s="1"/>
  <c r="AA598" i="5"/>
  <c r="AB598" i="5"/>
  <c r="AC598" i="5"/>
  <c r="AD598" i="5"/>
  <c r="AE598" i="5"/>
  <c r="N599" i="5"/>
  <c r="X599" i="5" s="1"/>
  <c r="Y599" i="5"/>
  <c r="Z599" i="5" s="1"/>
  <c r="AA599" i="5"/>
  <c r="AB599" i="5"/>
  <c r="AC599" i="5"/>
  <c r="AD599" i="5"/>
  <c r="AE599" i="5"/>
  <c r="N600" i="5"/>
  <c r="X600" i="5" s="1"/>
  <c r="Y600" i="5"/>
  <c r="Z600" i="5" s="1"/>
  <c r="AA600" i="5"/>
  <c r="AB600" i="5"/>
  <c r="AC600" i="5"/>
  <c r="AD600" i="5"/>
  <c r="AE600" i="5"/>
  <c r="N601" i="5"/>
  <c r="X601" i="5" s="1"/>
  <c r="Y601" i="5"/>
  <c r="Z601" i="5" s="1"/>
  <c r="AA601" i="5"/>
  <c r="AB601" i="5"/>
  <c r="AC601" i="5"/>
  <c r="AD601" i="5"/>
  <c r="AF601" i="5" s="1"/>
  <c r="AE601" i="5"/>
  <c r="N602" i="5"/>
  <c r="X602" i="5" s="1"/>
  <c r="Y602" i="5"/>
  <c r="Z602" i="5" s="1"/>
  <c r="AA602" i="5"/>
  <c r="AB602" i="5"/>
  <c r="AC602" i="5"/>
  <c r="AD602" i="5"/>
  <c r="AE602" i="5"/>
  <c r="N603" i="5"/>
  <c r="X603" i="5" s="1"/>
  <c r="Y603" i="5"/>
  <c r="Z603" i="5" s="1"/>
  <c r="AA603" i="5"/>
  <c r="AB603" i="5"/>
  <c r="AC603" i="5"/>
  <c r="AD603" i="5"/>
  <c r="AE603" i="5"/>
  <c r="N604" i="5"/>
  <c r="X604" i="5" s="1"/>
  <c r="Y604" i="5"/>
  <c r="Z604" i="5" s="1"/>
  <c r="AA604" i="5"/>
  <c r="AB604" i="5"/>
  <c r="AC604" i="5"/>
  <c r="AD604" i="5"/>
  <c r="AE604" i="5"/>
  <c r="N605" i="5"/>
  <c r="X605" i="5" s="1"/>
  <c r="Y605" i="5"/>
  <c r="Z605" i="5" s="1"/>
  <c r="AA605" i="5"/>
  <c r="AB605" i="5"/>
  <c r="AC605" i="5"/>
  <c r="AD605" i="5"/>
  <c r="AF605" i="5" s="1"/>
  <c r="AE605" i="5"/>
  <c r="N606" i="5"/>
  <c r="X606" i="5" s="1"/>
  <c r="Y606" i="5"/>
  <c r="Z606" i="5" s="1"/>
  <c r="AA606" i="5"/>
  <c r="AB606" i="5"/>
  <c r="AC606" i="5"/>
  <c r="AD606" i="5"/>
  <c r="AE606" i="5"/>
  <c r="N607" i="5"/>
  <c r="X607" i="5" s="1"/>
  <c r="Y607" i="5"/>
  <c r="Z607" i="5" s="1"/>
  <c r="AA607" i="5"/>
  <c r="AB607" i="5"/>
  <c r="AC607" i="5"/>
  <c r="AD607" i="5"/>
  <c r="AE607" i="5"/>
  <c r="N608" i="5"/>
  <c r="X608" i="5" s="1"/>
  <c r="Y608" i="5"/>
  <c r="Z608" i="5" s="1"/>
  <c r="AA608" i="5"/>
  <c r="AB608" i="5"/>
  <c r="AC608" i="5"/>
  <c r="AD608" i="5"/>
  <c r="AE608" i="5"/>
  <c r="N609" i="5"/>
  <c r="X609" i="5" s="1"/>
  <c r="Y609" i="5"/>
  <c r="Z609" i="5" s="1"/>
  <c r="AA609" i="5"/>
  <c r="AB609" i="5"/>
  <c r="AC609" i="5"/>
  <c r="AD609" i="5"/>
  <c r="AF609" i="5" s="1"/>
  <c r="AE609" i="5"/>
  <c r="N610" i="5"/>
  <c r="X610" i="5" s="1"/>
  <c r="Y610" i="5"/>
  <c r="Z610" i="5" s="1"/>
  <c r="AA610" i="5"/>
  <c r="AB610" i="5"/>
  <c r="AC610" i="5"/>
  <c r="AD610" i="5"/>
  <c r="AE610" i="5"/>
  <c r="N611" i="5"/>
  <c r="X611" i="5" s="1"/>
  <c r="Y611" i="5"/>
  <c r="Z611" i="5" s="1"/>
  <c r="AA611" i="5"/>
  <c r="AB611" i="5"/>
  <c r="AC611" i="5"/>
  <c r="AD611" i="5"/>
  <c r="AE611" i="5"/>
  <c r="N612" i="5"/>
  <c r="X612" i="5" s="1"/>
  <c r="Y612" i="5"/>
  <c r="Z612" i="5" s="1"/>
  <c r="AA612" i="5"/>
  <c r="AB612" i="5"/>
  <c r="AC612" i="5"/>
  <c r="AD612" i="5"/>
  <c r="AE612" i="5"/>
  <c r="N613" i="5"/>
  <c r="X613" i="5" s="1"/>
  <c r="Y613" i="5"/>
  <c r="Z613" i="5" s="1"/>
  <c r="AA613" i="5"/>
  <c r="AB613" i="5"/>
  <c r="AC613" i="5"/>
  <c r="AD613" i="5"/>
  <c r="AF613" i="5" s="1"/>
  <c r="AE613" i="5"/>
  <c r="N614" i="5"/>
  <c r="X614" i="5" s="1"/>
  <c r="Y614" i="5"/>
  <c r="Z614" i="5" s="1"/>
  <c r="AA614" i="5"/>
  <c r="AB614" i="5"/>
  <c r="AC614" i="5"/>
  <c r="AD614" i="5"/>
  <c r="AE614" i="5"/>
  <c r="N615" i="5"/>
  <c r="X615" i="5" s="1"/>
  <c r="Y615" i="5"/>
  <c r="Z615" i="5" s="1"/>
  <c r="AA615" i="5"/>
  <c r="AB615" i="5"/>
  <c r="AC615" i="5"/>
  <c r="AD615" i="5"/>
  <c r="AE615" i="5"/>
  <c r="N616" i="5"/>
  <c r="X616" i="5" s="1"/>
  <c r="Y616" i="5"/>
  <c r="Z616" i="5" s="1"/>
  <c r="AA616" i="5"/>
  <c r="AB616" i="5"/>
  <c r="AC616" i="5"/>
  <c r="AD616" i="5"/>
  <c r="AE616" i="5"/>
  <c r="N617" i="5"/>
  <c r="X617" i="5" s="1"/>
  <c r="Y617" i="5"/>
  <c r="Z617" i="5" s="1"/>
  <c r="AA617" i="5"/>
  <c r="AB617" i="5"/>
  <c r="AC617" i="5"/>
  <c r="AD617" i="5"/>
  <c r="AF617" i="5" s="1"/>
  <c r="AE617" i="5"/>
  <c r="N618" i="5"/>
  <c r="X618" i="5" s="1"/>
  <c r="Y618" i="5"/>
  <c r="Z618" i="5" s="1"/>
  <c r="AA618" i="5"/>
  <c r="AB618" i="5"/>
  <c r="AC618" i="5"/>
  <c r="AD618" i="5"/>
  <c r="AE618" i="5"/>
  <c r="N619" i="5"/>
  <c r="X619" i="5" s="1"/>
  <c r="Y619" i="5"/>
  <c r="Z619" i="5" s="1"/>
  <c r="AA619" i="5"/>
  <c r="AB619" i="5"/>
  <c r="AC619" i="5"/>
  <c r="AD619" i="5"/>
  <c r="AE619" i="5"/>
  <c r="N620" i="5"/>
  <c r="X620" i="5" s="1"/>
  <c r="Y620" i="5"/>
  <c r="Z620" i="5" s="1"/>
  <c r="AA620" i="5"/>
  <c r="AB620" i="5"/>
  <c r="AC620" i="5"/>
  <c r="AD620" i="5"/>
  <c r="AE620" i="5"/>
  <c r="N621" i="5"/>
  <c r="X621" i="5" s="1"/>
  <c r="Y621" i="5"/>
  <c r="Z621" i="5" s="1"/>
  <c r="AA621" i="5"/>
  <c r="AB621" i="5"/>
  <c r="AC621" i="5"/>
  <c r="AD621" i="5"/>
  <c r="AF621" i="5" s="1"/>
  <c r="AE621" i="5"/>
  <c r="N622" i="5"/>
  <c r="X622" i="5" s="1"/>
  <c r="Y622" i="5"/>
  <c r="Z622" i="5" s="1"/>
  <c r="AA622" i="5"/>
  <c r="AB622" i="5"/>
  <c r="AC622" i="5"/>
  <c r="AD622" i="5"/>
  <c r="AE622" i="5"/>
  <c r="N623" i="5"/>
  <c r="X623" i="5" s="1"/>
  <c r="Y623" i="5"/>
  <c r="Z623" i="5" s="1"/>
  <c r="AA623" i="5"/>
  <c r="AB623" i="5"/>
  <c r="AC623" i="5"/>
  <c r="AD623" i="5"/>
  <c r="AE623" i="5"/>
  <c r="N624" i="5"/>
  <c r="X624" i="5" s="1"/>
  <c r="Y624" i="5"/>
  <c r="Z624" i="5" s="1"/>
  <c r="AA624" i="5"/>
  <c r="AB624" i="5"/>
  <c r="AC624" i="5"/>
  <c r="AD624" i="5"/>
  <c r="AE624" i="5"/>
  <c r="N625" i="5"/>
  <c r="X625" i="5" s="1"/>
  <c r="Y625" i="5"/>
  <c r="Z625" i="5" s="1"/>
  <c r="AA625" i="5"/>
  <c r="AB625" i="5"/>
  <c r="AC625" i="5"/>
  <c r="AD625" i="5"/>
  <c r="AF625" i="5" s="1"/>
  <c r="AE625" i="5"/>
  <c r="N626" i="5"/>
  <c r="X626" i="5" s="1"/>
  <c r="Y626" i="5"/>
  <c r="Z626" i="5" s="1"/>
  <c r="AA626" i="5"/>
  <c r="AB626" i="5"/>
  <c r="AC626" i="5"/>
  <c r="AD626" i="5"/>
  <c r="AE626" i="5"/>
  <c r="N627" i="5"/>
  <c r="X627" i="5" s="1"/>
  <c r="Y627" i="5"/>
  <c r="Z627" i="5" s="1"/>
  <c r="AA627" i="5"/>
  <c r="AB627" i="5"/>
  <c r="AC627" i="5"/>
  <c r="AD627" i="5"/>
  <c r="AE627" i="5"/>
  <c r="N628" i="5"/>
  <c r="X628" i="5" s="1"/>
  <c r="Y628" i="5"/>
  <c r="Z628" i="5" s="1"/>
  <c r="AA628" i="5"/>
  <c r="AB628" i="5"/>
  <c r="AC628" i="5"/>
  <c r="AD628" i="5"/>
  <c r="AE628" i="5"/>
  <c r="N629" i="5"/>
  <c r="X629" i="5" s="1"/>
  <c r="Y629" i="5"/>
  <c r="Z629" i="5" s="1"/>
  <c r="AA629" i="5"/>
  <c r="AB629" i="5"/>
  <c r="AC629" i="5"/>
  <c r="AD629" i="5"/>
  <c r="AF629" i="5" s="1"/>
  <c r="AE629" i="5"/>
  <c r="N630" i="5"/>
  <c r="X630" i="5" s="1"/>
  <c r="Y630" i="5"/>
  <c r="Z630" i="5" s="1"/>
  <c r="AA630" i="5"/>
  <c r="AB630" i="5"/>
  <c r="AC630" i="5"/>
  <c r="AD630" i="5"/>
  <c r="AE630" i="5"/>
  <c r="N631" i="5"/>
  <c r="X631" i="5" s="1"/>
  <c r="Y631" i="5"/>
  <c r="Z631" i="5" s="1"/>
  <c r="AA631" i="5"/>
  <c r="AB631" i="5"/>
  <c r="AC631" i="5"/>
  <c r="AD631" i="5"/>
  <c r="AE631" i="5"/>
  <c r="N632" i="5"/>
  <c r="X632" i="5" s="1"/>
  <c r="Y632" i="5"/>
  <c r="Z632" i="5" s="1"/>
  <c r="AA632" i="5"/>
  <c r="AB632" i="5"/>
  <c r="AC632" i="5"/>
  <c r="AD632" i="5"/>
  <c r="AE632" i="5"/>
  <c r="N633" i="5"/>
  <c r="X633" i="5" s="1"/>
  <c r="Y633" i="5"/>
  <c r="Z633" i="5" s="1"/>
  <c r="AA633" i="5"/>
  <c r="AB633" i="5"/>
  <c r="AC633" i="5"/>
  <c r="AD633" i="5"/>
  <c r="AF633" i="5" s="1"/>
  <c r="AE633" i="5"/>
  <c r="N634" i="5"/>
  <c r="X634" i="5" s="1"/>
  <c r="Y634" i="5"/>
  <c r="Z634" i="5" s="1"/>
  <c r="AA634" i="5"/>
  <c r="AB634" i="5"/>
  <c r="AC634" i="5"/>
  <c r="AD634" i="5"/>
  <c r="AE634" i="5"/>
  <c r="N635" i="5"/>
  <c r="X635" i="5" s="1"/>
  <c r="Y635" i="5"/>
  <c r="Z635" i="5" s="1"/>
  <c r="AA635" i="5"/>
  <c r="AB635" i="5"/>
  <c r="AC635" i="5"/>
  <c r="AD635" i="5"/>
  <c r="AE635" i="5"/>
  <c r="N636" i="5"/>
  <c r="X636" i="5" s="1"/>
  <c r="Y636" i="5"/>
  <c r="Z636" i="5" s="1"/>
  <c r="AA636" i="5"/>
  <c r="AB636" i="5"/>
  <c r="AC636" i="5"/>
  <c r="AD636" i="5"/>
  <c r="AE636" i="5"/>
  <c r="N637" i="5"/>
  <c r="X637" i="5" s="1"/>
  <c r="Y637" i="5"/>
  <c r="Z637" i="5" s="1"/>
  <c r="AA637" i="5"/>
  <c r="AB637" i="5"/>
  <c r="AC637" i="5"/>
  <c r="AD637" i="5"/>
  <c r="AF637" i="5" s="1"/>
  <c r="AE637" i="5"/>
  <c r="N638" i="5"/>
  <c r="X638" i="5" s="1"/>
  <c r="Y638" i="5"/>
  <c r="Z638" i="5" s="1"/>
  <c r="AA638" i="5"/>
  <c r="AB638" i="5"/>
  <c r="AC638" i="5"/>
  <c r="AD638" i="5"/>
  <c r="AE638" i="5"/>
  <c r="N639" i="5"/>
  <c r="X639" i="5" s="1"/>
  <c r="Y639" i="5"/>
  <c r="Z639" i="5" s="1"/>
  <c r="AA639" i="5"/>
  <c r="AB639" i="5"/>
  <c r="AC639" i="5"/>
  <c r="AD639" i="5"/>
  <c r="AE639" i="5"/>
  <c r="N640" i="5"/>
  <c r="X640" i="5" s="1"/>
  <c r="Y640" i="5"/>
  <c r="Z640" i="5" s="1"/>
  <c r="AA640" i="5"/>
  <c r="AB640" i="5"/>
  <c r="AC640" i="5"/>
  <c r="AD640" i="5"/>
  <c r="AE640" i="5"/>
  <c r="N641" i="5"/>
  <c r="X641" i="5" s="1"/>
  <c r="Y641" i="5"/>
  <c r="Z641" i="5" s="1"/>
  <c r="AA641" i="5"/>
  <c r="AB641" i="5"/>
  <c r="AC641" i="5"/>
  <c r="AD641" i="5"/>
  <c r="AF641" i="5" s="1"/>
  <c r="AE641" i="5"/>
  <c r="N642" i="5"/>
  <c r="X642" i="5" s="1"/>
  <c r="Y642" i="5"/>
  <c r="Z642" i="5" s="1"/>
  <c r="AA642" i="5"/>
  <c r="AB642" i="5"/>
  <c r="AC642" i="5"/>
  <c r="AD642" i="5"/>
  <c r="AE642" i="5"/>
  <c r="N643" i="5"/>
  <c r="X643" i="5" s="1"/>
  <c r="Y643" i="5"/>
  <c r="Z643" i="5" s="1"/>
  <c r="AA643" i="5"/>
  <c r="AB643" i="5"/>
  <c r="AC643" i="5"/>
  <c r="AD643" i="5"/>
  <c r="AE643" i="5"/>
  <c r="N644" i="5"/>
  <c r="X644" i="5" s="1"/>
  <c r="Y644" i="5"/>
  <c r="Z644" i="5" s="1"/>
  <c r="AA644" i="5"/>
  <c r="AB644" i="5"/>
  <c r="AC644" i="5"/>
  <c r="AD644" i="5"/>
  <c r="AE644" i="5"/>
  <c r="N645" i="5"/>
  <c r="X645" i="5" s="1"/>
  <c r="Y645" i="5"/>
  <c r="Z645" i="5" s="1"/>
  <c r="AA645" i="5"/>
  <c r="AB645" i="5"/>
  <c r="AC645" i="5"/>
  <c r="AD645" i="5"/>
  <c r="AF645" i="5" s="1"/>
  <c r="AE645" i="5"/>
  <c r="N646" i="5"/>
  <c r="X646" i="5" s="1"/>
  <c r="Y646" i="5"/>
  <c r="Z646" i="5" s="1"/>
  <c r="AA646" i="5"/>
  <c r="AB646" i="5"/>
  <c r="AC646" i="5"/>
  <c r="AD646" i="5"/>
  <c r="AE646" i="5"/>
  <c r="N647" i="5"/>
  <c r="X647" i="5" s="1"/>
  <c r="Y647" i="5"/>
  <c r="Z647" i="5" s="1"/>
  <c r="AA647" i="5"/>
  <c r="AB647" i="5"/>
  <c r="AC647" i="5"/>
  <c r="AD647" i="5"/>
  <c r="AE647" i="5"/>
  <c r="N648" i="5"/>
  <c r="X648" i="5" s="1"/>
  <c r="Y648" i="5"/>
  <c r="Z648" i="5" s="1"/>
  <c r="AA648" i="5"/>
  <c r="AB648" i="5"/>
  <c r="AC648" i="5"/>
  <c r="AD648" i="5"/>
  <c r="AE648" i="5"/>
  <c r="N649" i="5"/>
  <c r="X649" i="5" s="1"/>
  <c r="Y649" i="5"/>
  <c r="Z649" i="5" s="1"/>
  <c r="AA649" i="5"/>
  <c r="AB649" i="5"/>
  <c r="AC649" i="5"/>
  <c r="AD649" i="5"/>
  <c r="AF649" i="5" s="1"/>
  <c r="AE649" i="5"/>
  <c r="N650" i="5"/>
  <c r="X650" i="5" s="1"/>
  <c r="Y650" i="5"/>
  <c r="Z650" i="5" s="1"/>
  <c r="AA650" i="5"/>
  <c r="AB650" i="5"/>
  <c r="AC650" i="5"/>
  <c r="AD650" i="5"/>
  <c r="AE650" i="5"/>
  <c r="N651" i="5"/>
  <c r="X651" i="5" s="1"/>
  <c r="Y651" i="5"/>
  <c r="Z651" i="5" s="1"/>
  <c r="AA651" i="5"/>
  <c r="AB651" i="5"/>
  <c r="AC651" i="5"/>
  <c r="AD651" i="5"/>
  <c r="AE651" i="5"/>
  <c r="N652" i="5"/>
  <c r="X652" i="5" s="1"/>
  <c r="Y652" i="5"/>
  <c r="Z652" i="5" s="1"/>
  <c r="AA652" i="5"/>
  <c r="AB652" i="5"/>
  <c r="AC652" i="5"/>
  <c r="AD652" i="5"/>
  <c r="AE652" i="5"/>
  <c r="N653" i="5"/>
  <c r="X653" i="5" s="1"/>
  <c r="Y653" i="5"/>
  <c r="Z653" i="5" s="1"/>
  <c r="AA653" i="5"/>
  <c r="AB653" i="5"/>
  <c r="AC653" i="5"/>
  <c r="AD653" i="5"/>
  <c r="AF653" i="5" s="1"/>
  <c r="AE653" i="5"/>
  <c r="N654" i="5"/>
  <c r="X654" i="5" s="1"/>
  <c r="Y654" i="5"/>
  <c r="Z654" i="5" s="1"/>
  <c r="AA654" i="5"/>
  <c r="AB654" i="5"/>
  <c r="AC654" i="5"/>
  <c r="AD654" i="5"/>
  <c r="AE654" i="5"/>
  <c r="N655" i="5"/>
  <c r="X655" i="5" s="1"/>
  <c r="Y655" i="5"/>
  <c r="Z655" i="5" s="1"/>
  <c r="AA655" i="5"/>
  <c r="AB655" i="5"/>
  <c r="AC655" i="5"/>
  <c r="AD655" i="5"/>
  <c r="AE655" i="5"/>
  <c r="N656" i="5"/>
  <c r="X656" i="5" s="1"/>
  <c r="Y656" i="5"/>
  <c r="Z656" i="5" s="1"/>
  <c r="AA656" i="5"/>
  <c r="AB656" i="5"/>
  <c r="AC656" i="5"/>
  <c r="AD656" i="5"/>
  <c r="AE656" i="5"/>
  <c r="N657" i="5"/>
  <c r="X657" i="5" s="1"/>
  <c r="Y657" i="5"/>
  <c r="Z657" i="5" s="1"/>
  <c r="AA657" i="5"/>
  <c r="AB657" i="5"/>
  <c r="AC657" i="5"/>
  <c r="AD657" i="5"/>
  <c r="AF657" i="5" s="1"/>
  <c r="AE657" i="5"/>
  <c r="N658" i="5"/>
  <c r="X658" i="5" s="1"/>
  <c r="Y658" i="5"/>
  <c r="Z658" i="5" s="1"/>
  <c r="AA658" i="5"/>
  <c r="AB658" i="5"/>
  <c r="AC658" i="5"/>
  <c r="AD658" i="5"/>
  <c r="AE658" i="5"/>
  <c r="N659" i="5"/>
  <c r="X659" i="5" s="1"/>
  <c r="Y659" i="5"/>
  <c r="Z659" i="5" s="1"/>
  <c r="AA659" i="5"/>
  <c r="AB659" i="5"/>
  <c r="AC659" i="5"/>
  <c r="AD659" i="5"/>
  <c r="AE659" i="5"/>
  <c r="N660" i="5"/>
  <c r="X660" i="5" s="1"/>
  <c r="Y660" i="5"/>
  <c r="Z660" i="5" s="1"/>
  <c r="AA660" i="5"/>
  <c r="AB660" i="5"/>
  <c r="AC660" i="5"/>
  <c r="AD660" i="5"/>
  <c r="AE660" i="5"/>
  <c r="N661" i="5"/>
  <c r="X661" i="5" s="1"/>
  <c r="Y661" i="5"/>
  <c r="Z661" i="5" s="1"/>
  <c r="AA661" i="5"/>
  <c r="AB661" i="5"/>
  <c r="AC661" i="5"/>
  <c r="AD661" i="5"/>
  <c r="AF661" i="5" s="1"/>
  <c r="AE661" i="5"/>
  <c r="N662" i="5"/>
  <c r="X662" i="5" s="1"/>
  <c r="Y662" i="5"/>
  <c r="Z662" i="5" s="1"/>
  <c r="AA662" i="5"/>
  <c r="AB662" i="5"/>
  <c r="AC662" i="5"/>
  <c r="AD662" i="5"/>
  <c r="AE662" i="5"/>
  <c r="N663" i="5"/>
  <c r="X663" i="5" s="1"/>
  <c r="Y663" i="5"/>
  <c r="Z663" i="5" s="1"/>
  <c r="AA663" i="5"/>
  <c r="AB663" i="5"/>
  <c r="AC663" i="5"/>
  <c r="AD663" i="5"/>
  <c r="AE663" i="5"/>
  <c r="N664" i="5"/>
  <c r="X664" i="5" s="1"/>
  <c r="Y664" i="5"/>
  <c r="Z664" i="5" s="1"/>
  <c r="AA664" i="5"/>
  <c r="AB664" i="5"/>
  <c r="AC664" i="5"/>
  <c r="AD664" i="5"/>
  <c r="AE664" i="5"/>
  <c r="N665" i="5"/>
  <c r="X665" i="5" s="1"/>
  <c r="Y665" i="5"/>
  <c r="Z665" i="5" s="1"/>
  <c r="AA665" i="5"/>
  <c r="AB665" i="5"/>
  <c r="AC665" i="5"/>
  <c r="AD665" i="5"/>
  <c r="AF665" i="5" s="1"/>
  <c r="AE665" i="5"/>
  <c r="N666" i="5"/>
  <c r="X666" i="5" s="1"/>
  <c r="Y666" i="5"/>
  <c r="Z666" i="5" s="1"/>
  <c r="AA666" i="5"/>
  <c r="AB666" i="5"/>
  <c r="AC666" i="5"/>
  <c r="AD666" i="5"/>
  <c r="AE666" i="5"/>
  <c r="N667" i="5"/>
  <c r="X667" i="5" s="1"/>
  <c r="Y667" i="5"/>
  <c r="Z667" i="5" s="1"/>
  <c r="AA667" i="5"/>
  <c r="AB667" i="5"/>
  <c r="AC667" i="5"/>
  <c r="AD667" i="5"/>
  <c r="AE667" i="5"/>
  <c r="N668" i="5"/>
  <c r="X668" i="5" s="1"/>
  <c r="Y668" i="5"/>
  <c r="Z668" i="5" s="1"/>
  <c r="AA668" i="5"/>
  <c r="AB668" i="5"/>
  <c r="AC668" i="5"/>
  <c r="AD668" i="5"/>
  <c r="AE668" i="5"/>
  <c r="N669" i="5"/>
  <c r="X669" i="5" s="1"/>
  <c r="Y669" i="5"/>
  <c r="Z669" i="5" s="1"/>
  <c r="AA669" i="5"/>
  <c r="AB669" i="5"/>
  <c r="AC669" i="5"/>
  <c r="AD669" i="5"/>
  <c r="AF669" i="5" s="1"/>
  <c r="AE669" i="5"/>
  <c r="N670" i="5"/>
  <c r="X670" i="5" s="1"/>
  <c r="Y670" i="5"/>
  <c r="Z670" i="5" s="1"/>
  <c r="AA670" i="5"/>
  <c r="AB670" i="5"/>
  <c r="AC670" i="5"/>
  <c r="AD670" i="5"/>
  <c r="AE670" i="5"/>
  <c r="N671" i="5"/>
  <c r="X671" i="5" s="1"/>
  <c r="Y671" i="5"/>
  <c r="Z671" i="5" s="1"/>
  <c r="AA671" i="5"/>
  <c r="AB671" i="5"/>
  <c r="AC671" i="5"/>
  <c r="AD671" i="5"/>
  <c r="AE671" i="5"/>
  <c r="N672" i="5"/>
  <c r="X672" i="5" s="1"/>
  <c r="Y672" i="5"/>
  <c r="Z672" i="5" s="1"/>
  <c r="AA672" i="5"/>
  <c r="AB672" i="5"/>
  <c r="AC672" i="5"/>
  <c r="AD672" i="5"/>
  <c r="AE672" i="5"/>
  <c r="N673" i="5"/>
  <c r="X673" i="5" s="1"/>
  <c r="Y673" i="5"/>
  <c r="Z673" i="5" s="1"/>
  <c r="AA673" i="5"/>
  <c r="AB673" i="5"/>
  <c r="AC673" i="5"/>
  <c r="AD673" i="5"/>
  <c r="AF673" i="5" s="1"/>
  <c r="AE673" i="5"/>
  <c r="N674" i="5"/>
  <c r="X674" i="5" s="1"/>
  <c r="Y674" i="5"/>
  <c r="Z674" i="5" s="1"/>
  <c r="AA674" i="5"/>
  <c r="AB674" i="5"/>
  <c r="AC674" i="5"/>
  <c r="AD674" i="5"/>
  <c r="AE674" i="5"/>
  <c r="N675" i="5"/>
  <c r="X675" i="5" s="1"/>
  <c r="Y675" i="5"/>
  <c r="Z675" i="5" s="1"/>
  <c r="AA675" i="5"/>
  <c r="AB675" i="5"/>
  <c r="AC675" i="5"/>
  <c r="AD675" i="5"/>
  <c r="AE675" i="5"/>
  <c r="N676" i="5"/>
  <c r="X676" i="5" s="1"/>
  <c r="Y676" i="5"/>
  <c r="Z676" i="5" s="1"/>
  <c r="AA676" i="5"/>
  <c r="AB676" i="5"/>
  <c r="AC676" i="5"/>
  <c r="AD676" i="5"/>
  <c r="AE676" i="5"/>
  <c r="N677" i="5"/>
  <c r="X677" i="5" s="1"/>
  <c r="Y677" i="5"/>
  <c r="Z677" i="5" s="1"/>
  <c r="AA677" i="5"/>
  <c r="AB677" i="5"/>
  <c r="AC677" i="5"/>
  <c r="AD677" i="5"/>
  <c r="AF677" i="5" s="1"/>
  <c r="AE677" i="5"/>
  <c r="N678" i="5"/>
  <c r="X678" i="5" s="1"/>
  <c r="Y678" i="5"/>
  <c r="Z678" i="5" s="1"/>
  <c r="AA678" i="5"/>
  <c r="AB678" i="5"/>
  <c r="AC678" i="5"/>
  <c r="AD678" i="5"/>
  <c r="AE678" i="5"/>
  <c r="N679" i="5"/>
  <c r="X679" i="5" s="1"/>
  <c r="Y679" i="5"/>
  <c r="Z679" i="5" s="1"/>
  <c r="AA679" i="5"/>
  <c r="AB679" i="5"/>
  <c r="AC679" i="5"/>
  <c r="AD679" i="5"/>
  <c r="AE679" i="5"/>
  <c r="N680" i="5"/>
  <c r="X680" i="5" s="1"/>
  <c r="Y680" i="5"/>
  <c r="Z680" i="5" s="1"/>
  <c r="AA680" i="5"/>
  <c r="AB680" i="5"/>
  <c r="AC680" i="5"/>
  <c r="AD680" i="5"/>
  <c r="AE680" i="5"/>
  <c r="N681" i="5"/>
  <c r="X681" i="5" s="1"/>
  <c r="Y681" i="5"/>
  <c r="Z681" i="5" s="1"/>
  <c r="AA681" i="5"/>
  <c r="AB681" i="5"/>
  <c r="AC681" i="5"/>
  <c r="AD681" i="5"/>
  <c r="AF681" i="5" s="1"/>
  <c r="AE681" i="5"/>
  <c r="N682" i="5"/>
  <c r="X682" i="5" s="1"/>
  <c r="Y682" i="5"/>
  <c r="Z682" i="5" s="1"/>
  <c r="AA682" i="5"/>
  <c r="AB682" i="5"/>
  <c r="AC682" i="5"/>
  <c r="AD682" i="5"/>
  <c r="AE682" i="5"/>
  <c r="N683" i="5"/>
  <c r="X683" i="5" s="1"/>
  <c r="Y683" i="5"/>
  <c r="Z683" i="5" s="1"/>
  <c r="AA683" i="5"/>
  <c r="AB683" i="5"/>
  <c r="AC683" i="5"/>
  <c r="AD683" i="5"/>
  <c r="AE683" i="5"/>
  <c r="N684" i="5"/>
  <c r="X684" i="5" s="1"/>
  <c r="Y684" i="5"/>
  <c r="Z684" i="5" s="1"/>
  <c r="AA684" i="5"/>
  <c r="AB684" i="5"/>
  <c r="AC684" i="5"/>
  <c r="AD684" i="5"/>
  <c r="AE684" i="5"/>
  <c r="N685" i="5"/>
  <c r="X685" i="5" s="1"/>
  <c r="Y685" i="5"/>
  <c r="Z685" i="5" s="1"/>
  <c r="AA685" i="5"/>
  <c r="AB685" i="5"/>
  <c r="AC685" i="5"/>
  <c r="AD685" i="5"/>
  <c r="AF685" i="5" s="1"/>
  <c r="AE685" i="5"/>
  <c r="N686" i="5"/>
  <c r="X686" i="5" s="1"/>
  <c r="Y686" i="5"/>
  <c r="Z686" i="5" s="1"/>
  <c r="AA686" i="5"/>
  <c r="AB686" i="5"/>
  <c r="AC686" i="5"/>
  <c r="AD686" i="5"/>
  <c r="AE686" i="5"/>
  <c r="N687" i="5"/>
  <c r="X687" i="5" s="1"/>
  <c r="Y687" i="5"/>
  <c r="Z687" i="5" s="1"/>
  <c r="AA687" i="5"/>
  <c r="AB687" i="5"/>
  <c r="AC687" i="5"/>
  <c r="AD687" i="5"/>
  <c r="AE687" i="5"/>
  <c r="N688" i="5"/>
  <c r="X688" i="5" s="1"/>
  <c r="Y688" i="5"/>
  <c r="Z688" i="5" s="1"/>
  <c r="AA688" i="5"/>
  <c r="AB688" i="5"/>
  <c r="AC688" i="5"/>
  <c r="AD688" i="5"/>
  <c r="AE688" i="5"/>
  <c r="N689" i="5"/>
  <c r="X689" i="5" s="1"/>
  <c r="Y689" i="5"/>
  <c r="Z689" i="5" s="1"/>
  <c r="AA689" i="5"/>
  <c r="AB689" i="5"/>
  <c r="AC689" i="5"/>
  <c r="AD689" i="5"/>
  <c r="AF689" i="5" s="1"/>
  <c r="AE689" i="5"/>
  <c r="N690" i="5"/>
  <c r="X690" i="5" s="1"/>
  <c r="Y690" i="5"/>
  <c r="Z690" i="5" s="1"/>
  <c r="AA690" i="5"/>
  <c r="AB690" i="5"/>
  <c r="AC690" i="5"/>
  <c r="AD690" i="5"/>
  <c r="AE690" i="5"/>
  <c r="N691" i="5"/>
  <c r="X691" i="5" s="1"/>
  <c r="Y691" i="5"/>
  <c r="Z691" i="5" s="1"/>
  <c r="AA691" i="5"/>
  <c r="AB691" i="5"/>
  <c r="AC691" i="5"/>
  <c r="AD691" i="5"/>
  <c r="AE691" i="5"/>
  <c r="N692" i="5"/>
  <c r="X692" i="5" s="1"/>
  <c r="Y692" i="5"/>
  <c r="Z692" i="5" s="1"/>
  <c r="AA692" i="5"/>
  <c r="AB692" i="5"/>
  <c r="AC692" i="5"/>
  <c r="AD692" i="5"/>
  <c r="AE692" i="5"/>
  <c r="N693" i="5"/>
  <c r="X693" i="5" s="1"/>
  <c r="Y693" i="5"/>
  <c r="Z693" i="5" s="1"/>
  <c r="AA693" i="5"/>
  <c r="AB693" i="5"/>
  <c r="AC693" i="5"/>
  <c r="AD693" i="5"/>
  <c r="AF693" i="5" s="1"/>
  <c r="AE693" i="5"/>
  <c r="N694" i="5"/>
  <c r="X694" i="5" s="1"/>
  <c r="Y694" i="5"/>
  <c r="Z694" i="5" s="1"/>
  <c r="AA694" i="5"/>
  <c r="AB694" i="5"/>
  <c r="AC694" i="5"/>
  <c r="AD694" i="5"/>
  <c r="AE694" i="5"/>
  <c r="N695" i="5"/>
  <c r="X695" i="5" s="1"/>
  <c r="Y695" i="5"/>
  <c r="Z695" i="5" s="1"/>
  <c r="AA695" i="5"/>
  <c r="AB695" i="5"/>
  <c r="AC695" i="5"/>
  <c r="AD695" i="5"/>
  <c r="AE695" i="5"/>
  <c r="N696" i="5"/>
  <c r="X696" i="5" s="1"/>
  <c r="Y696" i="5"/>
  <c r="Z696" i="5" s="1"/>
  <c r="AA696" i="5"/>
  <c r="AB696" i="5"/>
  <c r="AC696" i="5"/>
  <c r="AD696" i="5"/>
  <c r="AE696" i="5"/>
  <c r="N697" i="5"/>
  <c r="X697" i="5" s="1"/>
  <c r="Y697" i="5"/>
  <c r="Z697" i="5" s="1"/>
  <c r="AA697" i="5"/>
  <c r="AB697" i="5"/>
  <c r="AC697" i="5"/>
  <c r="AD697" i="5"/>
  <c r="AF697" i="5" s="1"/>
  <c r="AE697" i="5"/>
  <c r="N698" i="5"/>
  <c r="X698" i="5" s="1"/>
  <c r="Y698" i="5"/>
  <c r="Z698" i="5" s="1"/>
  <c r="AA698" i="5"/>
  <c r="AB698" i="5"/>
  <c r="AC698" i="5"/>
  <c r="AD698" i="5"/>
  <c r="AE698" i="5"/>
  <c r="N699" i="5"/>
  <c r="X699" i="5" s="1"/>
  <c r="Y699" i="5"/>
  <c r="Z699" i="5" s="1"/>
  <c r="AA699" i="5"/>
  <c r="AB699" i="5"/>
  <c r="AC699" i="5"/>
  <c r="AD699" i="5"/>
  <c r="AE699" i="5"/>
  <c r="N700" i="5"/>
  <c r="X700" i="5" s="1"/>
  <c r="Y700" i="5"/>
  <c r="Z700" i="5" s="1"/>
  <c r="AA700" i="5"/>
  <c r="AB700" i="5"/>
  <c r="AC700" i="5"/>
  <c r="AD700" i="5"/>
  <c r="AE700" i="5"/>
  <c r="N701" i="5"/>
  <c r="X701" i="5" s="1"/>
  <c r="Y701" i="5"/>
  <c r="Z701" i="5" s="1"/>
  <c r="AA701" i="5"/>
  <c r="AB701" i="5"/>
  <c r="AC701" i="5"/>
  <c r="AD701" i="5"/>
  <c r="AF701" i="5" s="1"/>
  <c r="AE701" i="5"/>
  <c r="N702" i="5"/>
  <c r="X702" i="5" s="1"/>
  <c r="Y702" i="5"/>
  <c r="Z702" i="5" s="1"/>
  <c r="AA702" i="5"/>
  <c r="AB702" i="5"/>
  <c r="AC702" i="5"/>
  <c r="AD702" i="5"/>
  <c r="AE702" i="5"/>
  <c r="N703" i="5"/>
  <c r="X703" i="5" s="1"/>
  <c r="Y703" i="5"/>
  <c r="Z703" i="5" s="1"/>
  <c r="AA703" i="5"/>
  <c r="AB703" i="5"/>
  <c r="AC703" i="5"/>
  <c r="AD703" i="5"/>
  <c r="AE703" i="5"/>
  <c r="N704" i="5"/>
  <c r="X704" i="5" s="1"/>
  <c r="Y704" i="5"/>
  <c r="Z704" i="5" s="1"/>
  <c r="AA704" i="5"/>
  <c r="AB704" i="5"/>
  <c r="AC704" i="5"/>
  <c r="AD704" i="5"/>
  <c r="AE704" i="5"/>
  <c r="N705" i="5"/>
  <c r="X705" i="5" s="1"/>
  <c r="Y705" i="5"/>
  <c r="Z705" i="5" s="1"/>
  <c r="AA705" i="5"/>
  <c r="AB705" i="5"/>
  <c r="AC705" i="5"/>
  <c r="AD705" i="5"/>
  <c r="AF705" i="5" s="1"/>
  <c r="AE705" i="5"/>
  <c r="N706" i="5"/>
  <c r="X706" i="5" s="1"/>
  <c r="Y706" i="5"/>
  <c r="Z706" i="5" s="1"/>
  <c r="AA706" i="5"/>
  <c r="AB706" i="5"/>
  <c r="AC706" i="5"/>
  <c r="AD706" i="5"/>
  <c r="AE706" i="5"/>
  <c r="N707" i="5"/>
  <c r="X707" i="5" s="1"/>
  <c r="Y707" i="5"/>
  <c r="Z707" i="5" s="1"/>
  <c r="AA707" i="5"/>
  <c r="AB707" i="5"/>
  <c r="AC707" i="5"/>
  <c r="AD707" i="5"/>
  <c r="AE707" i="5"/>
  <c r="N708" i="5"/>
  <c r="X708" i="5" s="1"/>
  <c r="Y708" i="5"/>
  <c r="Z708" i="5" s="1"/>
  <c r="AA708" i="5"/>
  <c r="AB708" i="5"/>
  <c r="AC708" i="5"/>
  <c r="AD708" i="5"/>
  <c r="AE708" i="5"/>
  <c r="N709" i="5"/>
  <c r="X709" i="5" s="1"/>
  <c r="Y709" i="5"/>
  <c r="Z709" i="5" s="1"/>
  <c r="AA709" i="5"/>
  <c r="AB709" i="5"/>
  <c r="AC709" i="5"/>
  <c r="AD709" i="5"/>
  <c r="AF709" i="5" s="1"/>
  <c r="AE709" i="5"/>
  <c r="N710" i="5"/>
  <c r="X710" i="5" s="1"/>
  <c r="Y710" i="5"/>
  <c r="Z710" i="5" s="1"/>
  <c r="AA710" i="5"/>
  <c r="AB710" i="5"/>
  <c r="AC710" i="5"/>
  <c r="AD710" i="5"/>
  <c r="AE710" i="5"/>
  <c r="N711" i="5"/>
  <c r="X711" i="5" s="1"/>
  <c r="Y711" i="5"/>
  <c r="Z711" i="5" s="1"/>
  <c r="AA711" i="5"/>
  <c r="AB711" i="5"/>
  <c r="AC711" i="5"/>
  <c r="AD711" i="5"/>
  <c r="AE711" i="5"/>
  <c r="N712" i="5"/>
  <c r="X712" i="5" s="1"/>
  <c r="Y712" i="5"/>
  <c r="Z712" i="5" s="1"/>
  <c r="AA712" i="5"/>
  <c r="AB712" i="5"/>
  <c r="AC712" i="5"/>
  <c r="AD712" i="5"/>
  <c r="AE712" i="5"/>
  <c r="N713" i="5"/>
  <c r="X713" i="5" s="1"/>
  <c r="Y713" i="5"/>
  <c r="Z713" i="5" s="1"/>
  <c r="AA713" i="5"/>
  <c r="AB713" i="5"/>
  <c r="AC713" i="5"/>
  <c r="AD713" i="5"/>
  <c r="AF713" i="5" s="1"/>
  <c r="AE713" i="5"/>
  <c r="N714" i="5"/>
  <c r="X714" i="5" s="1"/>
  <c r="Y714" i="5"/>
  <c r="Z714" i="5" s="1"/>
  <c r="AA714" i="5"/>
  <c r="AB714" i="5"/>
  <c r="AC714" i="5"/>
  <c r="AD714" i="5"/>
  <c r="AE714" i="5"/>
  <c r="N715" i="5"/>
  <c r="X715" i="5" s="1"/>
  <c r="Y715" i="5"/>
  <c r="Z715" i="5" s="1"/>
  <c r="AA715" i="5"/>
  <c r="AB715" i="5"/>
  <c r="AC715" i="5"/>
  <c r="AD715" i="5"/>
  <c r="AE715" i="5"/>
  <c r="N716" i="5"/>
  <c r="X716" i="5" s="1"/>
  <c r="Y716" i="5"/>
  <c r="Z716" i="5" s="1"/>
  <c r="AA716" i="5"/>
  <c r="AB716" i="5"/>
  <c r="AC716" i="5"/>
  <c r="AD716" i="5"/>
  <c r="AE716" i="5"/>
  <c r="N717" i="5"/>
  <c r="X717" i="5" s="1"/>
  <c r="Y717" i="5"/>
  <c r="Z717" i="5" s="1"/>
  <c r="AA717" i="5"/>
  <c r="AB717" i="5"/>
  <c r="AC717" i="5"/>
  <c r="AD717" i="5"/>
  <c r="AF717" i="5" s="1"/>
  <c r="AE717" i="5"/>
  <c r="N718" i="5"/>
  <c r="X718" i="5" s="1"/>
  <c r="Y718" i="5"/>
  <c r="Z718" i="5" s="1"/>
  <c r="AA718" i="5"/>
  <c r="AB718" i="5"/>
  <c r="AC718" i="5"/>
  <c r="AD718" i="5"/>
  <c r="AE718" i="5"/>
  <c r="N719" i="5"/>
  <c r="X719" i="5" s="1"/>
  <c r="Y719" i="5"/>
  <c r="Z719" i="5" s="1"/>
  <c r="AA719" i="5"/>
  <c r="AB719" i="5"/>
  <c r="AC719" i="5"/>
  <c r="AD719" i="5"/>
  <c r="AE719" i="5"/>
  <c r="N720" i="5"/>
  <c r="X720" i="5" s="1"/>
  <c r="Y720" i="5"/>
  <c r="Z720" i="5" s="1"/>
  <c r="AA720" i="5"/>
  <c r="AB720" i="5"/>
  <c r="AC720" i="5"/>
  <c r="AD720" i="5"/>
  <c r="AE720" i="5"/>
  <c r="N721" i="5"/>
  <c r="X721" i="5" s="1"/>
  <c r="Y721" i="5"/>
  <c r="Z721" i="5" s="1"/>
  <c r="AA721" i="5"/>
  <c r="AB721" i="5"/>
  <c r="AC721" i="5"/>
  <c r="AD721" i="5"/>
  <c r="AF721" i="5" s="1"/>
  <c r="AE721" i="5"/>
  <c r="N722" i="5"/>
  <c r="X722" i="5" s="1"/>
  <c r="Y722" i="5"/>
  <c r="Z722" i="5" s="1"/>
  <c r="AA722" i="5"/>
  <c r="AB722" i="5"/>
  <c r="AC722" i="5"/>
  <c r="AD722" i="5"/>
  <c r="AE722" i="5"/>
  <c r="N723" i="5"/>
  <c r="X723" i="5" s="1"/>
  <c r="Y723" i="5"/>
  <c r="Z723" i="5" s="1"/>
  <c r="AA723" i="5"/>
  <c r="AB723" i="5"/>
  <c r="AC723" i="5"/>
  <c r="AD723" i="5"/>
  <c r="AE723" i="5"/>
  <c r="N724" i="5"/>
  <c r="X724" i="5" s="1"/>
  <c r="Y724" i="5"/>
  <c r="Z724" i="5" s="1"/>
  <c r="AA724" i="5"/>
  <c r="AB724" i="5"/>
  <c r="AC724" i="5"/>
  <c r="AD724" i="5"/>
  <c r="AE724" i="5"/>
  <c r="N725" i="5"/>
  <c r="X725" i="5" s="1"/>
  <c r="Y725" i="5"/>
  <c r="Z725" i="5" s="1"/>
  <c r="AA725" i="5"/>
  <c r="AB725" i="5"/>
  <c r="AC725" i="5"/>
  <c r="AD725" i="5"/>
  <c r="AF725" i="5" s="1"/>
  <c r="AE725" i="5"/>
  <c r="N726" i="5"/>
  <c r="X726" i="5" s="1"/>
  <c r="Y726" i="5"/>
  <c r="Z726" i="5" s="1"/>
  <c r="AA726" i="5"/>
  <c r="AB726" i="5"/>
  <c r="AC726" i="5"/>
  <c r="AD726" i="5"/>
  <c r="AE726" i="5"/>
  <c r="N727" i="5"/>
  <c r="X727" i="5" s="1"/>
  <c r="Y727" i="5"/>
  <c r="Z727" i="5" s="1"/>
  <c r="AA727" i="5"/>
  <c r="AB727" i="5"/>
  <c r="AC727" i="5"/>
  <c r="AD727" i="5"/>
  <c r="AE727" i="5"/>
  <c r="N728" i="5"/>
  <c r="X728" i="5" s="1"/>
  <c r="Y728" i="5"/>
  <c r="Z728" i="5" s="1"/>
  <c r="AA728" i="5"/>
  <c r="AB728" i="5"/>
  <c r="AC728" i="5"/>
  <c r="AD728" i="5"/>
  <c r="AE728" i="5"/>
  <c r="N729" i="5"/>
  <c r="X729" i="5" s="1"/>
  <c r="Y729" i="5"/>
  <c r="Z729" i="5" s="1"/>
  <c r="AA729" i="5"/>
  <c r="AB729" i="5"/>
  <c r="AC729" i="5"/>
  <c r="AD729" i="5"/>
  <c r="AF729" i="5" s="1"/>
  <c r="AE729" i="5"/>
  <c r="N730" i="5"/>
  <c r="X730" i="5" s="1"/>
  <c r="Y730" i="5"/>
  <c r="Z730" i="5" s="1"/>
  <c r="AA730" i="5"/>
  <c r="AB730" i="5"/>
  <c r="AC730" i="5"/>
  <c r="AD730" i="5"/>
  <c r="AE730" i="5"/>
  <c r="N731" i="5"/>
  <c r="X731" i="5" s="1"/>
  <c r="Y731" i="5"/>
  <c r="Z731" i="5" s="1"/>
  <c r="AA731" i="5"/>
  <c r="AB731" i="5"/>
  <c r="AC731" i="5"/>
  <c r="AD731" i="5"/>
  <c r="AE731" i="5"/>
  <c r="N732" i="5"/>
  <c r="X732" i="5" s="1"/>
  <c r="Y732" i="5"/>
  <c r="Z732" i="5" s="1"/>
  <c r="AA732" i="5"/>
  <c r="AB732" i="5"/>
  <c r="AC732" i="5"/>
  <c r="AD732" i="5"/>
  <c r="AE732" i="5"/>
  <c r="N733" i="5"/>
  <c r="X733" i="5" s="1"/>
  <c r="Y733" i="5"/>
  <c r="Z733" i="5" s="1"/>
  <c r="AA733" i="5"/>
  <c r="AB733" i="5"/>
  <c r="AC733" i="5"/>
  <c r="AD733" i="5"/>
  <c r="AF733" i="5" s="1"/>
  <c r="AE733" i="5"/>
  <c r="N734" i="5"/>
  <c r="X734" i="5" s="1"/>
  <c r="Y734" i="5"/>
  <c r="Z734" i="5" s="1"/>
  <c r="AA734" i="5"/>
  <c r="AB734" i="5"/>
  <c r="AC734" i="5"/>
  <c r="AD734" i="5"/>
  <c r="AE734" i="5"/>
  <c r="N735" i="5"/>
  <c r="X735" i="5" s="1"/>
  <c r="Y735" i="5"/>
  <c r="Z735" i="5" s="1"/>
  <c r="AA735" i="5"/>
  <c r="AB735" i="5"/>
  <c r="AC735" i="5"/>
  <c r="AD735" i="5"/>
  <c r="AE735" i="5"/>
  <c r="N736" i="5"/>
  <c r="X736" i="5" s="1"/>
  <c r="Y736" i="5"/>
  <c r="Z736" i="5" s="1"/>
  <c r="AA736" i="5"/>
  <c r="AB736" i="5"/>
  <c r="AC736" i="5"/>
  <c r="AD736" i="5"/>
  <c r="AE736" i="5"/>
  <c r="N737" i="5"/>
  <c r="X737" i="5" s="1"/>
  <c r="Y737" i="5"/>
  <c r="Z737" i="5" s="1"/>
  <c r="AA737" i="5"/>
  <c r="AB737" i="5"/>
  <c r="AC737" i="5"/>
  <c r="AD737" i="5"/>
  <c r="AF737" i="5" s="1"/>
  <c r="AE737" i="5"/>
  <c r="N738" i="5"/>
  <c r="X738" i="5" s="1"/>
  <c r="Y738" i="5"/>
  <c r="Z738" i="5" s="1"/>
  <c r="AA738" i="5"/>
  <c r="AB738" i="5"/>
  <c r="AC738" i="5"/>
  <c r="AD738" i="5"/>
  <c r="AE738" i="5"/>
  <c r="N739" i="5"/>
  <c r="X739" i="5" s="1"/>
  <c r="Y739" i="5"/>
  <c r="Z739" i="5" s="1"/>
  <c r="AA739" i="5"/>
  <c r="AB739" i="5"/>
  <c r="AC739" i="5"/>
  <c r="AD739" i="5"/>
  <c r="AE739" i="5"/>
  <c r="N740" i="5"/>
  <c r="X740" i="5" s="1"/>
  <c r="Y740" i="5"/>
  <c r="Z740" i="5" s="1"/>
  <c r="AA740" i="5"/>
  <c r="AB740" i="5"/>
  <c r="AC740" i="5"/>
  <c r="AD740" i="5"/>
  <c r="AE740" i="5"/>
  <c r="N741" i="5"/>
  <c r="X741" i="5" s="1"/>
  <c r="Y741" i="5"/>
  <c r="Z741" i="5" s="1"/>
  <c r="AA741" i="5"/>
  <c r="AB741" i="5"/>
  <c r="AC741" i="5"/>
  <c r="AD741" i="5"/>
  <c r="AF741" i="5" s="1"/>
  <c r="AE741" i="5"/>
  <c r="N742" i="5"/>
  <c r="X742" i="5" s="1"/>
  <c r="Y742" i="5"/>
  <c r="Z742" i="5" s="1"/>
  <c r="AA742" i="5"/>
  <c r="AB742" i="5"/>
  <c r="AC742" i="5"/>
  <c r="AD742" i="5"/>
  <c r="AE742" i="5"/>
  <c r="N743" i="5"/>
  <c r="X743" i="5" s="1"/>
  <c r="Y743" i="5"/>
  <c r="Z743" i="5" s="1"/>
  <c r="AA743" i="5"/>
  <c r="AB743" i="5"/>
  <c r="AC743" i="5"/>
  <c r="AD743" i="5"/>
  <c r="AE743" i="5"/>
  <c r="N744" i="5"/>
  <c r="X744" i="5" s="1"/>
  <c r="Y744" i="5"/>
  <c r="Z744" i="5" s="1"/>
  <c r="AA744" i="5"/>
  <c r="AB744" i="5"/>
  <c r="AC744" i="5"/>
  <c r="AD744" i="5"/>
  <c r="AE744" i="5"/>
  <c r="N745" i="5"/>
  <c r="X745" i="5" s="1"/>
  <c r="Y745" i="5"/>
  <c r="Z745" i="5" s="1"/>
  <c r="AA745" i="5"/>
  <c r="AB745" i="5"/>
  <c r="AC745" i="5"/>
  <c r="AD745" i="5"/>
  <c r="AF745" i="5" s="1"/>
  <c r="AE745" i="5"/>
  <c r="N746" i="5"/>
  <c r="X746" i="5" s="1"/>
  <c r="Y746" i="5"/>
  <c r="Z746" i="5" s="1"/>
  <c r="AA746" i="5"/>
  <c r="AB746" i="5"/>
  <c r="AC746" i="5"/>
  <c r="AD746" i="5"/>
  <c r="AE746" i="5"/>
  <c r="N747" i="5"/>
  <c r="X747" i="5" s="1"/>
  <c r="Y747" i="5"/>
  <c r="Z747" i="5" s="1"/>
  <c r="AA747" i="5"/>
  <c r="AB747" i="5"/>
  <c r="AC747" i="5"/>
  <c r="AD747" i="5"/>
  <c r="AE747" i="5"/>
  <c r="N748" i="5"/>
  <c r="X748" i="5" s="1"/>
  <c r="Y748" i="5"/>
  <c r="Z748" i="5" s="1"/>
  <c r="AA748" i="5"/>
  <c r="AB748" i="5"/>
  <c r="AC748" i="5"/>
  <c r="AD748" i="5"/>
  <c r="AE748" i="5"/>
  <c r="N749" i="5"/>
  <c r="X749" i="5" s="1"/>
  <c r="Y749" i="5"/>
  <c r="Z749" i="5" s="1"/>
  <c r="AA749" i="5"/>
  <c r="AB749" i="5"/>
  <c r="AC749" i="5"/>
  <c r="AD749" i="5"/>
  <c r="AF749" i="5" s="1"/>
  <c r="AE749" i="5"/>
  <c r="N750" i="5"/>
  <c r="X750" i="5" s="1"/>
  <c r="Y750" i="5"/>
  <c r="Z750" i="5" s="1"/>
  <c r="AA750" i="5"/>
  <c r="AB750" i="5"/>
  <c r="AC750" i="5"/>
  <c r="AD750" i="5"/>
  <c r="AE750" i="5"/>
  <c r="N751" i="5"/>
  <c r="X751" i="5" s="1"/>
  <c r="Y751" i="5"/>
  <c r="Z751" i="5" s="1"/>
  <c r="AA751" i="5"/>
  <c r="AB751" i="5"/>
  <c r="AC751" i="5"/>
  <c r="AD751" i="5"/>
  <c r="AE751" i="5"/>
  <c r="N752" i="5"/>
  <c r="X752" i="5" s="1"/>
  <c r="Y752" i="5"/>
  <c r="Z752" i="5" s="1"/>
  <c r="AA752" i="5"/>
  <c r="AB752" i="5"/>
  <c r="AC752" i="5"/>
  <c r="AD752" i="5"/>
  <c r="AE752" i="5"/>
  <c r="N753" i="5"/>
  <c r="X753" i="5" s="1"/>
  <c r="Y753" i="5"/>
  <c r="Z753" i="5" s="1"/>
  <c r="AA753" i="5"/>
  <c r="AB753" i="5"/>
  <c r="AC753" i="5"/>
  <c r="AD753" i="5"/>
  <c r="AF753" i="5" s="1"/>
  <c r="AE753" i="5"/>
  <c r="N754" i="5"/>
  <c r="X754" i="5" s="1"/>
  <c r="Y754" i="5"/>
  <c r="Z754" i="5" s="1"/>
  <c r="AA754" i="5"/>
  <c r="AB754" i="5"/>
  <c r="AC754" i="5"/>
  <c r="AD754" i="5"/>
  <c r="AE754" i="5"/>
  <c r="N755" i="5"/>
  <c r="X755" i="5" s="1"/>
  <c r="Y755" i="5"/>
  <c r="Z755" i="5" s="1"/>
  <c r="AA755" i="5"/>
  <c r="AB755" i="5"/>
  <c r="AC755" i="5"/>
  <c r="AD755" i="5"/>
  <c r="AE755" i="5"/>
  <c r="N756" i="5"/>
  <c r="X756" i="5" s="1"/>
  <c r="Y756" i="5"/>
  <c r="Z756" i="5" s="1"/>
  <c r="AA756" i="5"/>
  <c r="AB756" i="5"/>
  <c r="AC756" i="5"/>
  <c r="AD756" i="5"/>
  <c r="AE756" i="5"/>
  <c r="N757" i="5"/>
  <c r="X757" i="5" s="1"/>
  <c r="Y757" i="5"/>
  <c r="Z757" i="5" s="1"/>
  <c r="AA757" i="5"/>
  <c r="AB757" i="5"/>
  <c r="AC757" i="5"/>
  <c r="AD757" i="5"/>
  <c r="AE757" i="5"/>
  <c r="N758" i="5"/>
  <c r="X758" i="5" s="1"/>
  <c r="Y758" i="5"/>
  <c r="Z758" i="5" s="1"/>
  <c r="AA758" i="5"/>
  <c r="AB758" i="5"/>
  <c r="AC758" i="5"/>
  <c r="AD758" i="5"/>
  <c r="AE758" i="5"/>
  <c r="N759" i="5"/>
  <c r="X759" i="5" s="1"/>
  <c r="Y759" i="5"/>
  <c r="Z759" i="5" s="1"/>
  <c r="AA759" i="5"/>
  <c r="AB759" i="5"/>
  <c r="AC759" i="5"/>
  <c r="AD759" i="5"/>
  <c r="AE759" i="5"/>
  <c r="N760" i="5"/>
  <c r="X760" i="5" s="1"/>
  <c r="Y760" i="5"/>
  <c r="Z760" i="5" s="1"/>
  <c r="AA760" i="5"/>
  <c r="AB760" i="5"/>
  <c r="AC760" i="5"/>
  <c r="AD760" i="5"/>
  <c r="AE760" i="5"/>
  <c r="N761" i="5"/>
  <c r="X761" i="5" s="1"/>
  <c r="Y761" i="5"/>
  <c r="Z761" i="5" s="1"/>
  <c r="AA761" i="5"/>
  <c r="AB761" i="5"/>
  <c r="AC761" i="5"/>
  <c r="AD761" i="5"/>
  <c r="AF761" i="5" s="1"/>
  <c r="AE761" i="5"/>
  <c r="N762" i="5"/>
  <c r="X762" i="5" s="1"/>
  <c r="Y762" i="5"/>
  <c r="Z762" i="5" s="1"/>
  <c r="AA762" i="5"/>
  <c r="AB762" i="5"/>
  <c r="AC762" i="5"/>
  <c r="AD762" i="5"/>
  <c r="AE762" i="5"/>
  <c r="N763" i="5"/>
  <c r="X763" i="5" s="1"/>
  <c r="Y763" i="5"/>
  <c r="Z763" i="5" s="1"/>
  <c r="AA763" i="5"/>
  <c r="AB763" i="5"/>
  <c r="AC763" i="5"/>
  <c r="AD763" i="5"/>
  <c r="AE763" i="5"/>
  <c r="N764" i="5"/>
  <c r="X764" i="5" s="1"/>
  <c r="Y764" i="5"/>
  <c r="Z764" i="5" s="1"/>
  <c r="AA764" i="5"/>
  <c r="AB764" i="5"/>
  <c r="AC764" i="5"/>
  <c r="AD764" i="5"/>
  <c r="AE764" i="5"/>
  <c r="N765" i="5"/>
  <c r="X765" i="5" s="1"/>
  <c r="Y765" i="5"/>
  <c r="Z765" i="5" s="1"/>
  <c r="AA765" i="5"/>
  <c r="AB765" i="5"/>
  <c r="AC765" i="5"/>
  <c r="AD765" i="5"/>
  <c r="AF765" i="5" s="1"/>
  <c r="AE765" i="5"/>
  <c r="N766" i="5"/>
  <c r="X766" i="5" s="1"/>
  <c r="Y766" i="5"/>
  <c r="Z766" i="5" s="1"/>
  <c r="AA766" i="5"/>
  <c r="AB766" i="5"/>
  <c r="AC766" i="5"/>
  <c r="AD766" i="5"/>
  <c r="AE766" i="5"/>
  <c r="N767" i="5"/>
  <c r="X767" i="5" s="1"/>
  <c r="Y767" i="5"/>
  <c r="Z767" i="5" s="1"/>
  <c r="AA767" i="5"/>
  <c r="AB767" i="5"/>
  <c r="AC767" i="5"/>
  <c r="AD767" i="5"/>
  <c r="AE767" i="5"/>
  <c r="N768" i="5"/>
  <c r="X768" i="5" s="1"/>
  <c r="Y768" i="5"/>
  <c r="Z768" i="5" s="1"/>
  <c r="AA768" i="5"/>
  <c r="AB768" i="5"/>
  <c r="AC768" i="5"/>
  <c r="AD768" i="5"/>
  <c r="AE768" i="5"/>
  <c r="N769" i="5"/>
  <c r="X769" i="5" s="1"/>
  <c r="Y769" i="5"/>
  <c r="Z769" i="5" s="1"/>
  <c r="AA769" i="5"/>
  <c r="AB769" i="5"/>
  <c r="AC769" i="5"/>
  <c r="AD769" i="5"/>
  <c r="AF769" i="5" s="1"/>
  <c r="AE769" i="5"/>
  <c r="N770" i="5"/>
  <c r="X770" i="5" s="1"/>
  <c r="Y770" i="5"/>
  <c r="Z770" i="5" s="1"/>
  <c r="AA770" i="5"/>
  <c r="AB770" i="5"/>
  <c r="AC770" i="5"/>
  <c r="AD770" i="5"/>
  <c r="AE770" i="5"/>
  <c r="N771" i="5"/>
  <c r="X771" i="5" s="1"/>
  <c r="Y771" i="5"/>
  <c r="Z771" i="5" s="1"/>
  <c r="AA771" i="5"/>
  <c r="AB771" i="5"/>
  <c r="AC771" i="5"/>
  <c r="AD771" i="5"/>
  <c r="AE771" i="5"/>
  <c r="N772" i="5"/>
  <c r="X772" i="5" s="1"/>
  <c r="Y772" i="5"/>
  <c r="Z772" i="5" s="1"/>
  <c r="AA772" i="5"/>
  <c r="AB772" i="5"/>
  <c r="AC772" i="5"/>
  <c r="AD772" i="5"/>
  <c r="AE772" i="5"/>
  <c r="N773" i="5"/>
  <c r="X773" i="5" s="1"/>
  <c r="Y773" i="5"/>
  <c r="Z773" i="5" s="1"/>
  <c r="AA773" i="5"/>
  <c r="AB773" i="5"/>
  <c r="AC773" i="5"/>
  <c r="AD773" i="5"/>
  <c r="AF773" i="5" s="1"/>
  <c r="AE773" i="5"/>
  <c r="N774" i="5"/>
  <c r="X774" i="5" s="1"/>
  <c r="Y774" i="5"/>
  <c r="Z774" i="5" s="1"/>
  <c r="AA774" i="5"/>
  <c r="AB774" i="5"/>
  <c r="AC774" i="5"/>
  <c r="AD774" i="5"/>
  <c r="AE774" i="5"/>
  <c r="N775" i="5"/>
  <c r="X775" i="5" s="1"/>
  <c r="Y775" i="5"/>
  <c r="Z775" i="5" s="1"/>
  <c r="AA775" i="5"/>
  <c r="AB775" i="5"/>
  <c r="AC775" i="5"/>
  <c r="AD775" i="5"/>
  <c r="AE775" i="5"/>
  <c r="N776" i="5"/>
  <c r="X776" i="5" s="1"/>
  <c r="Y776" i="5"/>
  <c r="Z776" i="5" s="1"/>
  <c r="AA776" i="5"/>
  <c r="AB776" i="5"/>
  <c r="AC776" i="5"/>
  <c r="AD776" i="5"/>
  <c r="AE776" i="5"/>
  <c r="N777" i="5"/>
  <c r="X777" i="5" s="1"/>
  <c r="Y777" i="5"/>
  <c r="Z777" i="5" s="1"/>
  <c r="AA777" i="5"/>
  <c r="AB777" i="5"/>
  <c r="AC777" i="5"/>
  <c r="AD777" i="5"/>
  <c r="AF777" i="5" s="1"/>
  <c r="AE777" i="5"/>
  <c r="N778" i="5"/>
  <c r="X778" i="5" s="1"/>
  <c r="Y778" i="5"/>
  <c r="Z778" i="5" s="1"/>
  <c r="AA778" i="5"/>
  <c r="AB778" i="5"/>
  <c r="AC778" i="5"/>
  <c r="AD778" i="5"/>
  <c r="AE778" i="5"/>
  <c r="N779" i="5"/>
  <c r="X779" i="5" s="1"/>
  <c r="Y779" i="5"/>
  <c r="Z779" i="5" s="1"/>
  <c r="AA779" i="5"/>
  <c r="AB779" i="5"/>
  <c r="AC779" i="5"/>
  <c r="AD779" i="5"/>
  <c r="AE779" i="5"/>
  <c r="N780" i="5"/>
  <c r="X780" i="5" s="1"/>
  <c r="Y780" i="5"/>
  <c r="Z780" i="5" s="1"/>
  <c r="AA780" i="5"/>
  <c r="AB780" i="5"/>
  <c r="AC780" i="5"/>
  <c r="AD780" i="5"/>
  <c r="AE780" i="5"/>
  <c r="N781" i="5"/>
  <c r="X781" i="5" s="1"/>
  <c r="Y781" i="5"/>
  <c r="Z781" i="5" s="1"/>
  <c r="AA781" i="5"/>
  <c r="AB781" i="5"/>
  <c r="AC781" i="5"/>
  <c r="AD781" i="5"/>
  <c r="AF781" i="5" s="1"/>
  <c r="AE781" i="5"/>
  <c r="N782" i="5"/>
  <c r="X782" i="5" s="1"/>
  <c r="Y782" i="5"/>
  <c r="Z782" i="5" s="1"/>
  <c r="AA782" i="5"/>
  <c r="AB782" i="5"/>
  <c r="AC782" i="5"/>
  <c r="AD782" i="5"/>
  <c r="AE782" i="5"/>
  <c r="N783" i="5"/>
  <c r="X783" i="5" s="1"/>
  <c r="Y783" i="5"/>
  <c r="Z783" i="5" s="1"/>
  <c r="AA783" i="5"/>
  <c r="AB783" i="5"/>
  <c r="AC783" i="5"/>
  <c r="AD783" i="5"/>
  <c r="AE783" i="5"/>
  <c r="N784" i="5"/>
  <c r="X784" i="5" s="1"/>
  <c r="Y784" i="5"/>
  <c r="Z784" i="5" s="1"/>
  <c r="AA784" i="5"/>
  <c r="AB784" i="5"/>
  <c r="AC784" i="5"/>
  <c r="AD784" i="5"/>
  <c r="AE784" i="5"/>
  <c r="N785" i="5"/>
  <c r="X785" i="5" s="1"/>
  <c r="Y785" i="5"/>
  <c r="Z785" i="5" s="1"/>
  <c r="AA785" i="5"/>
  <c r="AB785" i="5"/>
  <c r="AC785" i="5"/>
  <c r="AD785" i="5"/>
  <c r="AF785" i="5" s="1"/>
  <c r="AE785" i="5"/>
  <c r="N786" i="5"/>
  <c r="X786" i="5" s="1"/>
  <c r="Y786" i="5"/>
  <c r="Z786" i="5" s="1"/>
  <c r="AA786" i="5"/>
  <c r="AB786" i="5"/>
  <c r="AC786" i="5"/>
  <c r="AD786" i="5"/>
  <c r="AE786" i="5"/>
  <c r="N787" i="5"/>
  <c r="X787" i="5" s="1"/>
  <c r="Y787" i="5"/>
  <c r="Z787" i="5" s="1"/>
  <c r="AA787" i="5"/>
  <c r="AB787" i="5"/>
  <c r="AC787" i="5"/>
  <c r="AD787" i="5"/>
  <c r="AE787" i="5"/>
  <c r="N788" i="5"/>
  <c r="X788" i="5" s="1"/>
  <c r="Y788" i="5"/>
  <c r="Z788" i="5" s="1"/>
  <c r="AA788" i="5"/>
  <c r="AB788" i="5"/>
  <c r="AC788" i="5"/>
  <c r="AD788" i="5"/>
  <c r="AE788" i="5"/>
  <c r="N789" i="5"/>
  <c r="X789" i="5" s="1"/>
  <c r="Y789" i="5"/>
  <c r="Z789" i="5" s="1"/>
  <c r="AA789" i="5"/>
  <c r="AB789" i="5"/>
  <c r="AC789" i="5"/>
  <c r="AD789" i="5"/>
  <c r="AF789" i="5" s="1"/>
  <c r="AE789" i="5"/>
  <c r="N790" i="5"/>
  <c r="X790" i="5" s="1"/>
  <c r="Y790" i="5"/>
  <c r="Z790" i="5" s="1"/>
  <c r="AA790" i="5"/>
  <c r="AB790" i="5"/>
  <c r="AC790" i="5"/>
  <c r="AD790" i="5"/>
  <c r="AE790" i="5"/>
  <c r="N791" i="5"/>
  <c r="X791" i="5" s="1"/>
  <c r="Y791" i="5"/>
  <c r="Z791" i="5" s="1"/>
  <c r="AA791" i="5"/>
  <c r="AB791" i="5"/>
  <c r="AC791" i="5"/>
  <c r="AD791" i="5"/>
  <c r="AE791" i="5"/>
  <c r="N792" i="5"/>
  <c r="X792" i="5" s="1"/>
  <c r="Y792" i="5"/>
  <c r="Z792" i="5" s="1"/>
  <c r="AA792" i="5"/>
  <c r="AB792" i="5"/>
  <c r="AC792" i="5"/>
  <c r="AD792" i="5"/>
  <c r="AE792" i="5"/>
  <c r="N793" i="5"/>
  <c r="X793" i="5" s="1"/>
  <c r="Y793" i="5"/>
  <c r="Z793" i="5" s="1"/>
  <c r="AA793" i="5"/>
  <c r="AB793" i="5"/>
  <c r="AC793" i="5"/>
  <c r="AD793" i="5"/>
  <c r="AF793" i="5" s="1"/>
  <c r="AE793" i="5"/>
  <c r="N794" i="5"/>
  <c r="X794" i="5" s="1"/>
  <c r="Y794" i="5"/>
  <c r="Z794" i="5" s="1"/>
  <c r="AA794" i="5"/>
  <c r="AB794" i="5"/>
  <c r="AC794" i="5"/>
  <c r="AD794" i="5"/>
  <c r="AE794" i="5"/>
  <c r="N795" i="5"/>
  <c r="X795" i="5" s="1"/>
  <c r="Y795" i="5"/>
  <c r="Z795" i="5" s="1"/>
  <c r="AA795" i="5"/>
  <c r="AB795" i="5"/>
  <c r="AC795" i="5"/>
  <c r="AD795" i="5"/>
  <c r="AE795" i="5"/>
  <c r="N796" i="5"/>
  <c r="X796" i="5" s="1"/>
  <c r="Y796" i="5"/>
  <c r="Z796" i="5" s="1"/>
  <c r="AA796" i="5"/>
  <c r="AB796" i="5"/>
  <c r="AC796" i="5"/>
  <c r="AD796" i="5"/>
  <c r="AE796" i="5"/>
  <c r="N797" i="5"/>
  <c r="X797" i="5" s="1"/>
  <c r="Y797" i="5"/>
  <c r="Z797" i="5" s="1"/>
  <c r="AA797" i="5"/>
  <c r="AB797" i="5"/>
  <c r="AC797" i="5"/>
  <c r="AD797" i="5"/>
  <c r="AF797" i="5" s="1"/>
  <c r="AE797" i="5"/>
  <c r="N798" i="5"/>
  <c r="X798" i="5" s="1"/>
  <c r="Y798" i="5"/>
  <c r="Z798" i="5" s="1"/>
  <c r="AA798" i="5"/>
  <c r="AB798" i="5"/>
  <c r="AC798" i="5"/>
  <c r="AD798" i="5"/>
  <c r="AE798" i="5"/>
  <c r="N799" i="5"/>
  <c r="X799" i="5" s="1"/>
  <c r="Y799" i="5"/>
  <c r="Z799" i="5" s="1"/>
  <c r="AA799" i="5"/>
  <c r="AB799" i="5"/>
  <c r="AC799" i="5"/>
  <c r="AD799" i="5"/>
  <c r="AE799" i="5"/>
  <c r="N800" i="5"/>
  <c r="X800" i="5" s="1"/>
  <c r="Y800" i="5"/>
  <c r="Z800" i="5" s="1"/>
  <c r="AA800" i="5"/>
  <c r="AB800" i="5"/>
  <c r="AC800" i="5"/>
  <c r="AD800" i="5"/>
  <c r="AE800" i="5"/>
  <c r="N801" i="5"/>
  <c r="X801" i="5" s="1"/>
  <c r="Y801" i="5"/>
  <c r="Z801" i="5" s="1"/>
  <c r="AA801" i="5"/>
  <c r="AB801" i="5"/>
  <c r="AC801" i="5"/>
  <c r="AD801" i="5"/>
  <c r="AF801" i="5" s="1"/>
  <c r="AE801" i="5"/>
  <c r="N802" i="5"/>
  <c r="X802" i="5" s="1"/>
  <c r="Y802" i="5"/>
  <c r="Z802" i="5" s="1"/>
  <c r="AA802" i="5"/>
  <c r="AB802" i="5"/>
  <c r="AC802" i="5"/>
  <c r="AD802" i="5"/>
  <c r="AE802" i="5"/>
  <c r="N803" i="5"/>
  <c r="X803" i="5" s="1"/>
  <c r="Y803" i="5"/>
  <c r="Z803" i="5" s="1"/>
  <c r="AA803" i="5"/>
  <c r="AB803" i="5"/>
  <c r="AC803" i="5"/>
  <c r="AD803" i="5"/>
  <c r="AE803" i="5"/>
  <c r="N804" i="5"/>
  <c r="X804" i="5" s="1"/>
  <c r="Y804" i="5"/>
  <c r="Z804" i="5" s="1"/>
  <c r="AA804" i="5"/>
  <c r="AB804" i="5"/>
  <c r="AC804" i="5"/>
  <c r="AD804" i="5"/>
  <c r="AE804" i="5"/>
  <c r="N805" i="5"/>
  <c r="X805" i="5" s="1"/>
  <c r="Y805" i="5"/>
  <c r="Z805" i="5" s="1"/>
  <c r="AA805" i="5"/>
  <c r="AB805" i="5"/>
  <c r="AC805" i="5"/>
  <c r="AD805" i="5"/>
  <c r="AF805" i="5" s="1"/>
  <c r="AE805" i="5"/>
  <c r="N806" i="5"/>
  <c r="X806" i="5" s="1"/>
  <c r="Y806" i="5"/>
  <c r="Z806" i="5" s="1"/>
  <c r="AA806" i="5"/>
  <c r="AB806" i="5"/>
  <c r="AC806" i="5"/>
  <c r="AD806" i="5"/>
  <c r="AE806" i="5"/>
  <c r="N807" i="5"/>
  <c r="X807" i="5" s="1"/>
  <c r="Y807" i="5"/>
  <c r="Z807" i="5" s="1"/>
  <c r="AA807" i="5"/>
  <c r="AB807" i="5"/>
  <c r="AC807" i="5"/>
  <c r="AD807" i="5"/>
  <c r="AE807" i="5"/>
  <c r="N808" i="5"/>
  <c r="X808" i="5" s="1"/>
  <c r="Y808" i="5"/>
  <c r="Z808" i="5" s="1"/>
  <c r="AA808" i="5"/>
  <c r="AB808" i="5"/>
  <c r="AC808" i="5"/>
  <c r="AD808" i="5"/>
  <c r="AE808" i="5"/>
  <c r="N809" i="5"/>
  <c r="X809" i="5" s="1"/>
  <c r="Y809" i="5"/>
  <c r="Z809" i="5" s="1"/>
  <c r="AA809" i="5"/>
  <c r="AB809" i="5"/>
  <c r="AC809" i="5"/>
  <c r="AD809" i="5"/>
  <c r="AF809" i="5" s="1"/>
  <c r="AE809" i="5"/>
  <c r="N810" i="5"/>
  <c r="X810" i="5" s="1"/>
  <c r="Y810" i="5"/>
  <c r="Z810" i="5" s="1"/>
  <c r="AA810" i="5"/>
  <c r="AB810" i="5"/>
  <c r="AC810" i="5"/>
  <c r="AD810" i="5"/>
  <c r="AE810" i="5"/>
  <c r="N811" i="5"/>
  <c r="X811" i="5" s="1"/>
  <c r="Y811" i="5"/>
  <c r="Z811" i="5" s="1"/>
  <c r="AA811" i="5"/>
  <c r="AB811" i="5"/>
  <c r="AC811" i="5"/>
  <c r="AD811" i="5"/>
  <c r="AE811" i="5"/>
  <c r="N812" i="5"/>
  <c r="X812" i="5" s="1"/>
  <c r="Y812" i="5"/>
  <c r="Z812" i="5" s="1"/>
  <c r="AA812" i="5"/>
  <c r="AB812" i="5"/>
  <c r="AC812" i="5"/>
  <c r="AD812" i="5"/>
  <c r="AE812" i="5"/>
  <c r="N813" i="5"/>
  <c r="X813" i="5" s="1"/>
  <c r="Y813" i="5"/>
  <c r="Z813" i="5" s="1"/>
  <c r="AA813" i="5"/>
  <c r="AB813" i="5"/>
  <c r="AC813" i="5"/>
  <c r="AD813" i="5"/>
  <c r="AF813" i="5" s="1"/>
  <c r="AE813" i="5"/>
  <c r="N814" i="5"/>
  <c r="X814" i="5" s="1"/>
  <c r="Y814" i="5"/>
  <c r="Z814" i="5" s="1"/>
  <c r="AA814" i="5"/>
  <c r="AB814" i="5"/>
  <c r="AC814" i="5"/>
  <c r="AD814" i="5"/>
  <c r="AE814" i="5"/>
  <c r="N815" i="5"/>
  <c r="X815" i="5" s="1"/>
  <c r="Y815" i="5"/>
  <c r="Z815" i="5" s="1"/>
  <c r="AA815" i="5"/>
  <c r="AB815" i="5"/>
  <c r="AC815" i="5"/>
  <c r="AD815" i="5"/>
  <c r="AE815" i="5"/>
  <c r="N816" i="5"/>
  <c r="X816" i="5" s="1"/>
  <c r="Y816" i="5"/>
  <c r="Z816" i="5" s="1"/>
  <c r="AA816" i="5"/>
  <c r="AB816" i="5"/>
  <c r="AC816" i="5"/>
  <c r="AD816" i="5"/>
  <c r="AE816" i="5"/>
  <c r="N817" i="5"/>
  <c r="X817" i="5" s="1"/>
  <c r="Y817" i="5"/>
  <c r="Z817" i="5" s="1"/>
  <c r="AA817" i="5"/>
  <c r="AB817" i="5"/>
  <c r="AC817" i="5"/>
  <c r="AD817" i="5"/>
  <c r="AF817" i="5" s="1"/>
  <c r="AE817" i="5"/>
  <c r="N818" i="5"/>
  <c r="X818" i="5" s="1"/>
  <c r="Y818" i="5"/>
  <c r="Z818" i="5" s="1"/>
  <c r="AA818" i="5"/>
  <c r="AB818" i="5"/>
  <c r="AC818" i="5"/>
  <c r="AD818" i="5"/>
  <c r="AE818" i="5"/>
  <c r="N819" i="5"/>
  <c r="X819" i="5" s="1"/>
  <c r="Y819" i="5"/>
  <c r="Z819" i="5" s="1"/>
  <c r="AA819" i="5"/>
  <c r="AB819" i="5"/>
  <c r="AC819" i="5"/>
  <c r="AD819" i="5"/>
  <c r="AE819" i="5"/>
  <c r="N820" i="5"/>
  <c r="X820" i="5" s="1"/>
  <c r="Y820" i="5"/>
  <c r="Z820" i="5" s="1"/>
  <c r="AA820" i="5"/>
  <c r="AB820" i="5"/>
  <c r="AC820" i="5"/>
  <c r="AD820" i="5"/>
  <c r="AE820" i="5"/>
  <c r="N821" i="5"/>
  <c r="X821" i="5" s="1"/>
  <c r="Y821" i="5"/>
  <c r="Z821" i="5" s="1"/>
  <c r="AA821" i="5"/>
  <c r="AB821" i="5"/>
  <c r="AC821" i="5"/>
  <c r="AD821" i="5"/>
  <c r="AF821" i="5" s="1"/>
  <c r="AE821" i="5"/>
  <c r="N822" i="5"/>
  <c r="X822" i="5" s="1"/>
  <c r="Y822" i="5"/>
  <c r="Z822" i="5" s="1"/>
  <c r="AA822" i="5"/>
  <c r="AB822" i="5"/>
  <c r="AC822" i="5"/>
  <c r="AD822" i="5"/>
  <c r="AE822" i="5"/>
  <c r="N823" i="5"/>
  <c r="X823" i="5" s="1"/>
  <c r="Y823" i="5"/>
  <c r="Z823" i="5" s="1"/>
  <c r="AA823" i="5"/>
  <c r="AB823" i="5"/>
  <c r="AC823" i="5"/>
  <c r="AD823" i="5"/>
  <c r="AE823" i="5"/>
  <c r="N824" i="5"/>
  <c r="X824" i="5" s="1"/>
  <c r="Y824" i="5"/>
  <c r="Z824" i="5" s="1"/>
  <c r="AA824" i="5"/>
  <c r="AB824" i="5"/>
  <c r="AC824" i="5"/>
  <c r="AD824" i="5"/>
  <c r="AE824" i="5"/>
  <c r="N825" i="5"/>
  <c r="X825" i="5" s="1"/>
  <c r="Y825" i="5"/>
  <c r="Z825" i="5" s="1"/>
  <c r="AA825" i="5"/>
  <c r="AB825" i="5"/>
  <c r="AC825" i="5"/>
  <c r="AD825" i="5"/>
  <c r="AF825" i="5" s="1"/>
  <c r="AE825" i="5"/>
  <c r="N826" i="5"/>
  <c r="X826" i="5" s="1"/>
  <c r="Y826" i="5"/>
  <c r="Z826" i="5" s="1"/>
  <c r="AA826" i="5"/>
  <c r="AB826" i="5"/>
  <c r="AC826" i="5"/>
  <c r="AD826" i="5"/>
  <c r="AE826" i="5"/>
  <c r="N827" i="5"/>
  <c r="X827" i="5" s="1"/>
  <c r="Y827" i="5"/>
  <c r="Z827" i="5" s="1"/>
  <c r="AA827" i="5"/>
  <c r="AB827" i="5"/>
  <c r="AC827" i="5"/>
  <c r="AD827" i="5"/>
  <c r="AE827" i="5"/>
  <c r="N828" i="5"/>
  <c r="X828" i="5" s="1"/>
  <c r="Y828" i="5"/>
  <c r="Z828" i="5" s="1"/>
  <c r="AA828" i="5"/>
  <c r="AB828" i="5"/>
  <c r="AC828" i="5"/>
  <c r="AD828" i="5"/>
  <c r="AE828" i="5"/>
  <c r="N829" i="5"/>
  <c r="X829" i="5" s="1"/>
  <c r="Y829" i="5"/>
  <c r="Z829" i="5" s="1"/>
  <c r="AA829" i="5"/>
  <c r="AB829" i="5"/>
  <c r="AC829" i="5"/>
  <c r="AD829" i="5"/>
  <c r="AF829" i="5" s="1"/>
  <c r="AE829" i="5"/>
  <c r="N830" i="5"/>
  <c r="X830" i="5" s="1"/>
  <c r="Y830" i="5"/>
  <c r="Z830" i="5" s="1"/>
  <c r="AA830" i="5"/>
  <c r="AB830" i="5"/>
  <c r="AC830" i="5"/>
  <c r="AD830" i="5"/>
  <c r="AE830" i="5"/>
  <c r="N831" i="5"/>
  <c r="X831" i="5" s="1"/>
  <c r="Y831" i="5"/>
  <c r="Z831" i="5" s="1"/>
  <c r="AA831" i="5"/>
  <c r="AB831" i="5"/>
  <c r="AC831" i="5"/>
  <c r="AD831" i="5"/>
  <c r="AE831" i="5"/>
  <c r="N832" i="5"/>
  <c r="X832" i="5" s="1"/>
  <c r="Y832" i="5"/>
  <c r="Z832" i="5" s="1"/>
  <c r="AA832" i="5"/>
  <c r="AB832" i="5"/>
  <c r="AC832" i="5"/>
  <c r="AD832" i="5"/>
  <c r="AE832" i="5"/>
  <c r="N833" i="5"/>
  <c r="X833" i="5" s="1"/>
  <c r="Y833" i="5"/>
  <c r="Z833" i="5" s="1"/>
  <c r="AA833" i="5"/>
  <c r="AB833" i="5"/>
  <c r="AC833" i="5"/>
  <c r="AD833" i="5"/>
  <c r="AF833" i="5" s="1"/>
  <c r="AE833" i="5"/>
  <c r="N834" i="5"/>
  <c r="X834" i="5" s="1"/>
  <c r="Y834" i="5"/>
  <c r="Z834" i="5" s="1"/>
  <c r="AA834" i="5"/>
  <c r="AB834" i="5"/>
  <c r="AC834" i="5"/>
  <c r="AD834" i="5"/>
  <c r="AE834" i="5"/>
  <c r="N835" i="5"/>
  <c r="X835" i="5" s="1"/>
  <c r="Y835" i="5"/>
  <c r="Z835" i="5" s="1"/>
  <c r="AA835" i="5"/>
  <c r="AB835" i="5"/>
  <c r="AC835" i="5"/>
  <c r="AD835" i="5"/>
  <c r="AE835" i="5"/>
  <c r="N836" i="5"/>
  <c r="X836" i="5" s="1"/>
  <c r="Y836" i="5"/>
  <c r="Z836" i="5" s="1"/>
  <c r="AA836" i="5"/>
  <c r="AB836" i="5"/>
  <c r="AC836" i="5"/>
  <c r="AD836" i="5"/>
  <c r="AE836" i="5"/>
  <c r="N837" i="5"/>
  <c r="X837" i="5" s="1"/>
  <c r="Y837" i="5"/>
  <c r="Z837" i="5" s="1"/>
  <c r="AA837" i="5"/>
  <c r="AB837" i="5"/>
  <c r="AC837" i="5"/>
  <c r="AD837" i="5"/>
  <c r="AF837" i="5" s="1"/>
  <c r="AE837" i="5"/>
  <c r="N838" i="5"/>
  <c r="X838" i="5" s="1"/>
  <c r="Y838" i="5"/>
  <c r="Z838" i="5" s="1"/>
  <c r="AA838" i="5"/>
  <c r="AB838" i="5"/>
  <c r="AC838" i="5"/>
  <c r="AD838" i="5"/>
  <c r="AE838" i="5"/>
  <c r="N839" i="5"/>
  <c r="X839" i="5" s="1"/>
  <c r="Y839" i="5"/>
  <c r="Z839" i="5" s="1"/>
  <c r="AA839" i="5"/>
  <c r="AB839" i="5"/>
  <c r="AC839" i="5"/>
  <c r="AD839" i="5"/>
  <c r="AE839" i="5"/>
  <c r="N840" i="5"/>
  <c r="X840" i="5" s="1"/>
  <c r="Y840" i="5"/>
  <c r="Z840" i="5" s="1"/>
  <c r="AA840" i="5"/>
  <c r="AB840" i="5"/>
  <c r="AC840" i="5"/>
  <c r="AD840" i="5"/>
  <c r="AE840" i="5"/>
  <c r="N841" i="5"/>
  <c r="X841" i="5" s="1"/>
  <c r="Y841" i="5"/>
  <c r="Z841" i="5" s="1"/>
  <c r="AA841" i="5"/>
  <c r="AB841" i="5"/>
  <c r="AC841" i="5"/>
  <c r="AD841" i="5"/>
  <c r="AF841" i="5" s="1"/>
  <c r="AE841" i="5"/>
  <c r="N842" i="5"/>
  <c r="X842" i="5" s="1"/>
  <c r="Y842" i="5"/>
  <c r="Z842" i="5" s="1"/>
  <c r="AA842" i="5"/>
  <c r="AB842" i="5"/>
  <c r="AC842" i="5"/>
  <c r="AD842" i="5"/>
  <c r="AE842" i="5"/>
  <c r="N843" i="5"/>
  <c r="X843" i="5" s="1"/>
  <c r="Y843" i="5"/>
  <c r="Z843" i="5" s="1"/>
  <c r="AA843" i="5"/>
  <c r="AB843" i="5"/>
  <c r="AC843" i="5"/>
  <c r="AD843" i="5"/>
  <c r="AE843" i="5"/>
  <c r="N844" i="5"/>
  <c r="X844" i="5" s="1"/>
  <c r="Y844" i="5"/>
  <c r="Z844" i="5" s="1"/>
  <c r="AA844" i="5"/>
  <c r="AB844" i="5"/>
  <c r="AC844" i="5"/>
  <c r="AD844" i="5"/>
  <c r="AE844" i="5"/>
  <c r="N845" i="5"/>
  <c r="X845" i="5" s="1"/>
  <c r="Y845" i="5"/>
  <c r="Z845" i="5" s="1"/>
  <c r="AA845" i="5"/>
  <c r="AB845" i="5"/>
  <c r="AC845" i="5"/>
  <c r="AD845" i="5"/>
  <c r="AF845" i="5" s="1"/>
  <c r="AE845" i="5"/>
  <c r="N846" i="5"/>
  <c r="X846" i="5" s="1"/>
  <c r="Y846" i="5"/>
  <c r="Z846" i="5" s="1"/>
  <c r="AA846" i="5"/>
  <c r="AB846" i="5"/>
  <c r="AC846" i="5"/>
  <c r="AD846" i="5"/>
  <c r="AE846" i="5"/>
  <c r="N847" i="5"/>
  <c r="X847" i="5" s="1"/>
  <c r="Y847" i="5"/>
  <c r="Z847" i="5" s="1"/>
  <c r="AA847" i="5"/>
  <c r="AB847" i="5"/>
  <c r="AC847" i="5"/>
  <c r="AD847" i="5"/>
  <c r="AE847" i="5"/>
  <c r="N848" i="5"/>
  <c r="X848" i="5" s="1"/>
  <c r="Y848" i="5"/>
  <c r="Z848" i="5" s="1"/>
  <c r="AA848" i="5"/>
  <c r="AB848" i="5"/>
  <c r="AC848" i="5"/>
  <c r="AD848" i="5"/>
  <c r="AE848" i="5"/>
  <c r="N849" i="5"/>
  <c r="X849" i="5" s="1"/>
  <c r="Y849" i="5"/>
  <c r="Z849" i="5" s="1"/>
  <c r="AA849" i="5"/>
  <c r="AB849" i="5"/>
  <c r="AC849" i="5"/>
  <c r="AD849" i="5"/>
  <c r="AF849" i="5" s="1"/>
  <c r="AE849" i="5"/>
  <c r="N850" i="5"/>
  <c r="X850" i="5" s="1"/>
  <c r="Y850" i="5"/>
  <c r="Z850" i="5" s="1"/>
  <c r="AA850" i="5"/>
  <c r="AB850" i="5"/>
  <c r="AC850" i="5"/>
  <c r="AD850" i="5"/>
  <c r="AE850" i="5"/>
  <c r="N851" i="5"/>
  <c r="X851" i="5" s="1"/>
  <c r="Y851" i="5"/>
  <c r="Z851" i="5" s="1"/>
  <c r="AA851" i="5"/>
  <c r="AB851" i="5"/>
  <c r="AC851" i="5"/>
  <c r="AD851" i="5"/>
  <c r="AE851" i="5"/>
  <c r="N852" i="5"/>
  <c r="X852" i="5" s="1"/>
  <c r="Y852" i="5"/>
  <c r="Z852" i="5" s="1"/>
  <c r="AA852" i="5"/>
  <c r="AB852" i="5"/>
  <c r="AC852" i="5"/>
  <c r="AD852" i="5"/>
  <c r="AE852" i="5"/>
  <c r="N853" i="5"/>
  <c r="X853" i="5" s="1"/>
  <c r="Y853" i="5"/>
  <c r="Z853" i="5" s="1"/>
  <c r="AA853" i="5"/>
  <c r="AB853" i="5"/>
  <c r="AC853" i="5"/>
  <c r="AD853" i="5"/>
  <c r="AF853" i="5" s="1"/>
  <c r="AE853" i="5"/>
  <c r="N854" i="5"/>
  <c r="X854" i="5" s="1"/>
  <c r="Y854" i="5"/>
  <c r="Z854" i="5" s="1"/>
  <c r="AA854" i="5"/>
  <c r="AB854" i="5"/>
  <c r="AC854" i="5"/>
  <c r="AD854" i="5"/>
  <c r="AE854" i="5"/>
  <c r="N855" i="5"/>
  <c r="X855" i="5" s="1"/>
  <c r="Y855" i="5"/>
  <c r="Z855" i="5" s="1"/>
  <c r="AA855" i="5"/>
  <c r="AB855" i="5"/>
  <c r="AC855" i="5"/>
  <c r="AD855" i="5"/>
  <c r="AE855" i="5"/>
  <c r="N856" i="5"/>
  <c r="X856" i="5" s="1"/>
  <c r="Y856" i="5"/>
  <c r="Z856" i="5" s="1"/>
  <c r="AA856" i="5"/>
  <c r="AB856" i="5"/>
  <c r="AC856" i="5"/>
  <c r="AD856" i="5"/>
  <c r="AE856" i="5"/>
  <c r="N857" i="5"/>
  <c r="X857" i="5" s="1"/>
  <c r="Y857" i="5"/>
  <c r="Z857" i="5" s="1"/>
  <c r="AA857" i="5"/>
  <c r="AB857" i="5"/>
  <c r="AC857" i="5"/>
  <c r="AD857" i="5"/>
  <c r="AF857" i="5" s="1"/>
  <c r="AE857" i="5"/>
  <c r="N858" i="5"/>
  <c r="X858" i="5" s="1"/>
  <c r="Y858" i="5"/>
  <c r="Z858" i="5" s="1"/>
  <c r="AA858" i="5"/>
  <c r="AB858" i="5"/>
  <c r="AC858" i="5"/>
  <c r="AD858" i="5"/>
  <c r="AE858" i="5"/>
  <c r="N859" i="5"/>
  <c r="X859" i="5" s="1"/>
  <c r="Y859" i="5"/>
  <c r="Z859" i="5" s="1"/>
  <c r="AA859" i="5"/>
  <c r="AB859" i="5"/>
  <c r="AC859" i="5"/>
  <c r="AD859" i="5"/>
  <c r="AE859" i="5"/>
  <c r="N860" i="5"/>
  <c r="X860" i="5" s="1"/>
  <c r="Y860" i="5"/>
  <c r="Z860" i="5" s="1"/>
  <c r="AA860" i="5"/>
  <c r="AB860" i="5"/>
  <c r="AC860" i="5"/>
  <c r="AD860" i="5"/>
  <c r="AE860" i="5"/>
  <c r="N861" i="5"/>
  <c r="X861" i="5" s="1"/>
  <c r="Y861" i="5"/>
  <c r="Z861" i="5" s="1"/>
  <c r="AA861" i="5"/>
  <c r="AB861" i="5"/>
  <c r="AC861" i="5"/>
  <c r="AD861" i="5"/>
  <c r="AF861" i="5" s="1"/>
  <c r="AE861" i="5"/>
  <c r="N862" i="5"/>
  <c r="X862" i="5" s="1"/>
  <c r="Y862" i="5"/>
  <c r="Z862" i="5" s="1"/>
  <c r="AA862" i="5"/>
  <c r="AB862" i="5"/>
  <c r="AC862" i="5"/>
  <c r="AD862" i="5"/>
  <c r="AE862" i="5"/>
  <c r="N863" i="5"/>
  <c r="X863" i="5" s="1"/>
  <c r="Y863" i="5"/>
  <c r="Z863" i="5" s="1"/>
  <c r="AA863" i="5"/>
  <c r="AB863" i="5"/>
  <c r="AC863" i="5"/>
  <c r="AD863" i="5"/>
  <c r="AE863" i="5"/>
  <c r="N864" i="5"/>
  <c r="X864" i="5" s="1"/>
  <c r="Y864" i="5"/>
  <c r="Z864" i="5" s="1"/>
  <c r="AA864" i="5"/>
  <c r="AB864" i="5"/>
  <c r="AC864" i="5"/>
  <c r="AD864" i="5"/>
  <c r="AE864" i="5"/>
  <c r="N865" i="5"/>
  <c r="X865" i="5" s="1"/>
  <c r="Y865" i="5"/>
  <c r="Z865" i="5" s="1"/>
  <c r="AA865" i="5"/>
  <c r="AB865" i="5"/>
  <c r="AC865" i="5"/>
  <c r="AD865" i="5"/>
  <c r="AF865" i="5" s="1"/>
  <c r="AE865" i="5"/>
  <c r="N866" i="5"/>
  <c r="X866" i="5" s="1"/>
  <c r="Y866" i="5"/>
  <c r="Z866" i="5" s="1"/>
  <c r="AA866" i="5"/>
  <c r="AB866" i="5"/>
  <c r="AC866" i="5"/>
  <c r="AD866" i="5"/>
  <c r="AE866" i="5"/>
  <c r="N867" i="5"/>
  <c r="X867" i="5" s="1"/>
  <c r="Y867" i="5"/>
  <c r="Z867" i="5" s="1"/>
  <c r="AA867" i="5"/>
  <c r="AB867" i="5"/>
  <c r="AC867" i="5"/>
  <c r="AD867" i="5"/>
  <c r="AE867" i="5"/>
  <c r="N868" i="5"/>
  <c r="X868" i="5" s="1"/>
  <c r="Y868" i="5"/>
  <c r="Z868" i="5" s="1"/>
  <c r="AA868" i="5"/>
  <c r="AB868" i="5"/>
  <c r="AC868" i="5"/>
  <c r="AD868" i="5"/>
  <c r="AE868" i="5"/>
  <c r="N869" i="5"/>
  <c r="X869" i="5" s="1"/>
  <c r="Y869" i="5"/>
  <c r="Z869" i="5" s="1"/>
  <c r="AA869" i="5"/>
  <c r="AB869" i="5"/>
  <c r="AC869" i="5"/>
  <c r="AD869" i="5"/>
  <c r="AF869" i="5" s="1"/>
  <c r="AE869" i="5"/>
  <c r="N870" i="5"/>
  <c r="X870" i="5" s="1"/>
  <c r="Y870" i="5"/>
  <c r="Z870" i="5" s="1"/>
  <c r="AA870" i="5"/>
  <c r="AB870" i="5"/>
  <c r="AC870" i="5"/>
  <c r="AD870" i="5"/>
  <c r="AE870" i="5"/>
  <c r="N871" i="5"/>
  <c r="X871" i="5" s="1"/>
  <c r="Y871" i="5"/>
  <c r="Z871" i="5" s="1"/>
  <c r="AA871" i="5"/>
  <c r="AB871" i="5"/>
  <c r="AC871" i="5"/>
  <c r="AD871" i="5"/>
  <c r="AE871" i="5"/>
  <c r="N872" i="5"/>
  <c r="X872" i="5" s="1"/>
  <c r="Y872" i="5"/>
  <c r="Z872" i="5" s="1"/>
  <c r="AA872" i="5"/>
  <c r="AB872" i="5"/>
  <c r="AC872" i="5"/>
  <c r="AD872" i="5"/>
  <c r="AE872" i="5"/>
  <c r="N873" i="5"/>
  <c r="X873" i="5" s="1"/>
  <c r="Y873" i="5"/>
  <c r="Z873" i="5" s="1"/>
  <c r="AA873" i="5"/>
  <c r="AB873" i="5"/>
  <c r="AC873" i="5"/>
  <c r="AD873" i="5"/>
  <c r="AF873" i="5" s="1"/>
  <c r="AE873" i="5"/>
  <c r="N874" i="5"/>
  <c r="X874" i="5" s="1"/>
  <c r="Y874" i="5"/>
  <c r="Z874" i="5" s="1"/>
  <c r="AA874" i="5"/>
  <c r="AB874" i="5"/>
  <c r="AC874" i="5"/>
  <c r="AD874" i="5"/>
  <c r="AE874" i="5"/>
  <c r="N875" i="5"/>
  <c r="X875" i="5" s="1"/>
  <c r="Y875" i="5"/>
  <c r="Z875" i="5" s="1"/>
  <c r="AA875" i="5"/>
  <c r="AB875" i="5"/>
  <c r="AC875" i="5"/>
  <c r="AD875" i="5"/>
  <c r="AE875" i="5"/>
  <c r="N876" i="5"/>
  <c r="X876" i="5" s="1"/>
  <c r="Y876" i="5"/>
  <c r="Z876" i="5" s="1"/>
  <c r="AA876" i="5"/>
  <c r="AB876" i="5"/>
  <c r="AC876" i="5"/>
  <c r="AD876" i="5"/>
  <c r="AE876" i="5"/>
  <c r="N877" i="5"/>
  <c r="X877" i="5" s="1"/>
  <c r="Y877" i="5"/>
  <c r="Z877" i="5" s="1"/>
  <c r="AA877" i="5"/>
  <c r="AB877" i="5"/>
  <c r="AC877" i="5"/>
  <c r="AD877" i="5"/>
  <c r="AF877" i="5" s="1"/>
  <c r="AE877" i="5"/>
  <c r="N878" i="5"/>
  <c r="X878" i="5" s="1"/>
  <c r="Y878" i="5"/>
  <c r="Z878" i="5" s="1"/>
  <c r="AA878" i="5"/>
  <c r="AB878" i="5"/>
  <c r="AC878" i="5"/>
  <c r="AD878" i="5"/>
  <c r="AE878" i="5"/>
  <c r="N879" i="5"/>
  <c r="X879" i="5" s="1"/>
  <c r="Y879" i="5"/>
  <c r="Z879" i="5" s="1"/>
  <c r="AA879" i="5"/>
  <c r="AB879" i="5"/>
  <c r="AC879" i="5"/>
  <c r="AD879" i="5"/>
  <c r="AE879" i="5"/>
  <c r="N880" i="5"/>
  <c r="X880" i="5" s="1"/>
  <c r="Y880" i="5"/>
  <c r="Z880" i="5" s="1"/>
  <c r="AA880" i="5"/>
  <c r="AB880" i="5"/>
  <c r="AC880" i="5"/>
  <c r="AD880" i="5"/>
  <c r="AE880" i="5"/>
  <c r="N881" i="5"/>
  <c r="X881" i="5" s="1"/>
  <c r="Y881" i="5"/>
  <c r="Z881" i="5" s="1"/>
  <c r="AA881" i="5"/>
  <c r="AB881" i="5"/>
  <c r="AC881" i="5"/>
  <c r="AD881" i="5"/>
  <c r="AF881" i="5" s="1"/>
  <c r="AE881" i="5"/>
  <c r="N882" i="5"/>
  <c r="X882" i="5" s="1"/>
  <c r="Y882" i="5"/>
  <c r="Z882" i="5" s="1"/>
  <c r="AA882" i="5"/>
  <c r="AB882" i="5"/>
  <c r="AC882" i="5"/>
  <c r="AD882" i="5"/>
  <c r="AE882" i="5"/>
  <c r="N883" i="5"/>
  <c r="X883" i="5" s="1"/>
  <c r="Y883" i="5"/>
  <c r="Z883" i="5" s="1"/>
  <c r="AA883" i="5"/>
  <c r="AB883" i="5"/>
  <c r="AC883" i="5"/>
  <c r="AD883" i="5"/>
  <c r="AE883" i="5"/>
  <c r="N884" i="5"/>
  <c r="X884" i="5" s="1"/>
  <c r="Y884" i="5"/>
  <c r="Z884" i="5" s="1"/>
  <c r="AA884" i="5"/>
  <c r="AB884" i="5"/>
  <c r="AC884" i="5"/>
  <c r="AD884" i="5"/>
  <c r="AE884" i="5"/>
  <c r="N885" i="5"/>
  <c r="X885" i="5" s="1"/>
  <c r="Y885" i="5"/>
  <c r="Z885" i="5" s="1"/>
  <c r="AA885" i="5"/>
  <c r="AB885" i="5"/>
  <c r="AC885" i="5"/>
  <c r="AD885" i="5"/>
  <c r="AF885" i="5" s="1"/>
  <c r="AE885" i="5"/>
  <c r="N886" i="5"/>
  <c r="X886" i="5" s="1"/>
  <c r="Y886" i="5"/>
  <c r="Z886" i="5" s="1"/>
  <c r="AA886" i="5"/>
  <c r="AB886" i="5"/>
  <c r="AC886" i="5"/>
  <c r="AD886" i="5"/>
  <c r="AE886" i="5"/>
  <c r="N887" i="5"/>
  <c r="X887" i="5" s="1"/>
  <c r="Y887" i="5"/>
  <c r="Z887" i="5" s="1"/>
  <c r="AA887" i="5"/>
  <c r="AB887" i="5"/>
  <c r="AC887" i="5"/>
  <c r="AD887" i="5"/>
  <c r="AE887" i="5"/>
  <c r="N888" i="5"/>
  <c r="X888" i="5" s="1"/>
  <c r="Y888" i="5"/>
  <c r="Z888" i="5" s="1"/>
  <c r="AA888" i="5"/>
  <c r="AB888" i="5"/>
  <c r="AC888" i="5"/>
  <c r="AD888" i="5"/>
  <c r="AE888" i="5"/>
  <c r="N889" i="5"/>
  <c r="X889" i="5" s="1"/>
  <c r="Y889" i="5"/>
  <c r="Z889" i="5" s="1"/>
  <c r="AA889" i="5"/>
  <c r="AB889" i="5"/>
  <c r="AC889" i="5"/>
  <c r="AD889" i="5"/>
  <c r="AF889" i="5" s="1"/>
  <c r="AE889" i="5"/>
  <c r="N890" i="5"/>
  <c r="X890" i="5" s="1"/>
  <c r="Y890" i="5"/>
  <c r="Z890" i="5" s="1"/>
  <c r="AA890" i="5"/>
  <c r="AB890" i="5"/>
  <c r="AC890" i="5"/>
  <c r="AD890" i="5"/>
  <c r="AE890" i="5"/>
  <c r="N891" i="5"/>
  <c r="X891" i="5" s="1"/>
  <c r="Y891" i="5"/>
  <c r="Z891" i="5" s="1"/>
  <c r="AA891" i="5"/>
  <c r="AB891" i="5"/>
  <c r="AC891" i="5"/>
  <c r="AD891" i="5"/>
  <c r="AE891" i="5"/>
  <c r="N892" i="5"/>
  <c r="X892" i="5" s="1"/>
  <c r="Y892" i="5"/>
  <c r="Z892" i="5" s="1"/>
  <c r="AA892" i="5"/>
  <c r="AB892" i="5"/>
  <c r="AC892" i="5"/>
  <c r="AD892" i="5"/>
  <c r="AE892" i="5"/>
  <c r="N893" i="5"/>
  <c r="X893" i="5" s="1"/>
  <c r="Y893" i="5"/>
  <c r="Z893" i="5" s="1"/>
  <c r="AA893" i="5"/>
  <c r="AB893" i="5"/>
  <c r="AC893" i="5"/>
  <c r="AD893" i="5"/>
  <c r="AF893" i="5" s="1"/>
  <c r="AE893" i="5"/>
  <c r="N894" i="5"/>
  <c r="X894" i="5" s="1"/>
  <c r="Y894" i="5"/>
  <c r="Z894" i="5" s="1"/>
  <c r="AA894" i="5"/>
  <c r="AB894" i="5"/>
  <c r="AC894" i="5"/>
  <c r="AD894" i="5"/>
  <c r="AE894" i="5"/>
  <c r="N895" i="5"/>
  <c r="X895" i="5" s="1"/>
  <c r="Y895" i="5"/>
  <c r="Z895" i="5" s="1"/>
  <c r="AA895" i="5"/>
  <c r="AB895" i="5"/>
  <c r="AC895" i="5"/>
  <c r="AD895" i="5"/>
  <c r="AE895" i="5"/>
  <c r="N896" i="5"/>
  <c r="X896" i="5" s="1"/>
  <c r="Y896" i="5"/>
  <c r="Z896" i="5" s="1"/>
  <c r="AA896" i="5"/>
  <c r="AB896" i="5"/>
  <c r="AC896" i="5"/>
  <c r="AD896" i="5"/>
  <c r="AE896" i="5"/>
  <c r="N897" i="5"/>
  <c r="X897" i="5" s="1"/>
  <c r="Y897" i="5"/>
  <c r="Z897" i="5" s="1"/>
  <c r="AA897" i="5"/>
  <c r="AB897" i="5"/>
  <c r="AC897" i="5"/>
  <c r="AD897" i="5"/>
  <c r="AF897" i="5" s="1"/>
  <c r="AE897" i="5"/>
  <c r="N898" i="5"/>
  <c r="X898" i="5" s="1"/>
  <c r="Y898" i="5"/>
  <c r="Z898" i="5" s="1"/>
  <c r="AA898" i="5"/>
  <c r="AB898" i="5"/>
  <c r="AC898" i="5"/>
  <c r="AD898" i="5"/>
  <c r="AE898" i="5"/>
  <c r="N899" i="5"/>
  <c r="X899" i="5" s="1"/>
  <c r="Y899" i="5"/>
  <c r="Z899" i="5" s="1"/>
  <c r="AA899" i="5"/>
  <c r="AB899" i="5"/>
  <c r="AC899" i="5"/>
  <c r="AD899" i="5"/>
  <c r="AE899" i="5"/>
  <c r="N900" i="5"/>
  <c r="X900" i="5" s="1"/>
  <c r="Y900" i="5"/>
  <c r="Z900" i="5" s="1"/>
  <c r="AA900" i="5"/>
  <c r="AB900" i="5"/>
  <c r="AC900" i="5"/>
  <c r="AD900" i="5"/>
  <c r="AE900" i="5"/>
  <c r="N901" i="5"/>
  <c r="X901" i="5" s="1"/>
  <c r="Y901" i="5"/>
  <c r="Z901" i="5" s="1"/>
  <c r="AA901" i="5"/>
  <c r="AB901" i="5"/>
  <c r="AC901" i="5"/>
  <c r="AD901" i="5"/>
  <c r="AF901" i="5" s="1"/>
  <c r="AE901" i="5"/>
  <c r="N902" i="5"/>
  <c r="X902" i="5" s="1"/>
  <c r="Y902" i="5"/>
  <c r="Z902" i="5" s="1"/>
  <c r="AA902" i="5"/>
  <c r="AB902" i="5"/>
  <c r="AC902" i="5"/>
  <c r="AD902" i="5"/>
  <c r="AE902" i="5"/>
  <c r="N903" i="5"/>
  <c r="X903" i="5" s="1"/>
  <c r="Y903" i="5"/>
  <c r="Z903" i="5" s="1"/>
  <c r="AA903" i="5"/>
  <c r="AB903" i="5"/>
  <c r="AC903" i="5"/>
  <c r="AD903" i="5"/>
  <c r="AE903" i="5"/>
  <c r="N904" i="5"/>
  <c r="X904" i="5" s="1"/>
  <c r="Y904" i="5"/>
  <c r="Z904" i="5" s="1"/>
  <c r="AA904" i="5"/>
  <c r="AB904" i="5"/>
  <c r="AC904" i="5"/>
  <c r="AD904" i="5"/>
  <c r="AE904" i="5"/>
  <c r="N905" i="5"/>
  <c r="X905" i="5" s="1"/>
  <c r="Y905" i="5"/>
  <c r="Z905" i="5" s="1"/>
  <c r="AA905" i="5"/>
  <c r="AB905" i="5"/>
  <c r="AC905" i="5"/>
  <c r="AD905" i="5"/>
  <c r="AF905" i="5" s="1"/>
  <c r="AE905" i="5"/>
  <c r="N906" i="5"/>
  <c r="X906" i="5" s="1"/>
  <c r="Y906" i="5"/>
  <c r="Z906" i="5" s="1"/>
  <c r="AA906" i="5"/>
  <c r="AB906" i="5"/>
  <c r="AC906" i="5"/>
  <c r="AD906" i="5"/>
  <c r="AE906" i="5"/>
  <c r="N907" i="5"/>
  <c r="X907" i="5" s="1"/>
  <c r="Y907" i="5"/>
  <c r="Z907" i="5" s="1"/>
  <c r="AA907" i="5"/>
  <c r="AB907" i="5"/>
  <c r="AC907" i="5"/>
  <c r="AD907" i="5"/>
  <c r="AE907" i="5"/>
  <c r="N908" i="5"/>
  <c r="X908" i="5" s="1"/>
  <c r="Y908" i="5"/>
  <c r="Z908" i="5" s="1"/>
  <c r="AA908" i="5"/>
  <c r="AB908" i="5"/>
  <c r="AC908" i="5"/>
  <c r="AD908" i="5"/>
  <c r="AE908" i="5"/>
  <c r="N909" i="5"/>
  <c r="X909" i="5" s="1"/>
  <c r="Y909" i="5"/>
  <c r="Z909" i="5" s="1"/>
  <c r="AA909" i="5"/>
  <c r="AB909" i="5"/>
  <c r="AC909" i="5"/>
  <c r="AD909" i="5"/>
  <c r="AF909" i="5" s="1"/>
  <c r="AE909" i="5"/>
  <c r="N910" i="5"/>
  <c r="X910" i="5" s="1"/>
  <c r="Y910" i="5"/>
  <c r="Z910" i="5" s="1"/>
  <c r="AA910" i="5"/>
  <c r="AB910" i="5"/>
  <c r="AC910" i="5"/>
  <c r="AD910" i="5"/>
  <c r="AE910" i="5"/>
  <c r="N911" i="5"/>
  <c r="X911" i="5" s="1"/>
  <c r="Y911" i="5"/>
  <c r="Z911" i="5" s="1"/>
  <c r="AA911" i="5"/>
  <c r="AB911" i="5"/>
  <c r="AC911" i="5"/>
  <c r="AD911" i="5"/>
  <c r="AE911" i="5"/>
  <c r="N912" i="5"/>
  <c r="X912" i="5" s="1"/>
  <c r="Y912" i="5"/>
  <c r="Z912" i="5" s="1"/>
  <c r="AA912" i="5"/>
  <c r="AB912" i="5"/>
  <c r="AC912" i="5"/>
  <c r="AD912" i="5"/>
  <c r="AE912" i="5"/>
  <c r="N913" i="5"/>
  <c r="X913" i="5" s="1"/>
  <c r="Y913" i="5"/>
  <c r="Z913" i="5" s="1"/>
  <c r="AA913" i="5"/>
  <c r="AB913" i="5"/>
  <c r="AC913" i="5"/>
  <c r="AD913" i="5"/>
  <c r="AE913" i="5"/>
  <c r="N914" i="5"/>
  <c r="X914" i="5" s="1"/>
  <c r="Y914" i="5"/>
  <c r="Z914" i="5" s="1"/>
  <c r="AA914" i="5"/>
  <c r="AB914" i="5"/>
  <c r="AC914" i="5"/>
  <c r="AD914" i="5"/>
  <c r="AE914" i="5"/>
  <c r="N915" i="5"/>
  <c r="X915" i="5" s="1"/>
  <c r="Y915" i="5"/>
  <c r="Z915" i="5" s="1"/>
  <c r="AA915" i="5"/>
  <c r="AB915" i="5"/>
  <c r="AC915" i="5"/>
  <c r="AD915" i="5"/>
  <c r="AE915" i="5"/>
  <c r="N916" i="5"/>
  <c r="X916" i="5" s="1"/>
  <c r="Y916" i="5"/>
  <c r="Z916" i="5" s="1"/>
  <c r="AA916" i="5"/>
  <c r="AB916" i="5"/>
  <c r="AC916" i="5"/>
  <c r="AD916" i="5"/>
  <c r="AE916" i="5"/>
  <c r="N917" i="5"/>
  <c r="X917" i="5" s="1"/>
  <c r="Y917" i="5"/>
  <c r="Z917" i="5" s="1"/>
  <c r="AA917" i="5"/>
  <c r="AB917" i="5"/>
  <c r="AC917" i="5"/>
  <c r="AD917" i="5"/>
  <c r="AE917" i="5"/>
  <c r="N918" i="5"/>
  <c r="X918" i="5" s="1"/>
  <c r="Y918" i="5"/>
  <c r="Z918" i="5" s="1"/>
  <c r="AA918" i="5"/>
  <c r="AB918" i="5"/>
  <c r="AC918" i="5"/>
  <c r="AD918" i="5"/>
  <c r="AE918" i="5"/>
  <c r="N919" i="5"/>
  <c r="X919" i="5" s="1"/>
  <c r="Y919" i="5"/>
  <c r="Z919" i="5" s="1"/>
  <c r="AA919" i="5"/>
  <c r="AB919" i="5"/>
  <c r="AC919" i="5"/>
  <c r="AD919" i="5"/>
  <c r="AE919" i="5"/>
  <c r="N920" i="5"/>
  <c r="X920" i="5" s="1"/>
  <c r="Y920" i="5"/>
  <c r="Z920" i="5" s="1"/>
  <c r="AA920" i="5"/>
  <c r="AB920" i="5"/>
  <c r="AC920" i="5"/>
  <c r="AD920" i="5"/>
  <c r="AE920" i="5"/>
  <c r="N921" i="5"/>
  <c r="X921" i="5" s="1"/>
  <c r="Y921" i="5"/>
  <c r="Z921" i="5" s="1"/>
  <c r="AA921" i="5"/>
  <c r="AB921" i="5"/>
  <c r="AC921" i="5"/>
  <c r="AD921" i="5"/>
  <c r="AE921" i="5"/>
  <c r="N922" i="5"/>
  <c r="X922" i="5" s="1"/>
  <c r="Y922" i="5"/>
  <c r="Z922" i="5" s="1"/>
  <c r="AA922" i="5"/>
  <c r="AB922" i="5"/>
  <c r="AC922" i="5"/>
  <c r="AD922" i="5"/>
  <c r="AE922" i="5"/>
  <c r="N923" i="5"/>
  <c r="X923" i="5" s="1"/>
  <c r="Y923" i="5"/>
  <c r="Z923" i="5" s="1"/>
  <c r="AA923" i="5"/>
  <c r="AB923" i="5"/>
  <c r="AC923" i="5"/>
  <c r="AD923" i="5"/>
  <c r="AE923" i="5"/>
  <c r="N924" i="5"/>
  <c r="X924" i="5" s="1"/>
  <c r="Y924" i="5"/>
  <c r="Z924" i="5" s="1"/>
  <c r="AA924" i="5"/>
  <c r="AB924" i="5"/>
  <c r="AC924" i="5"/>
  <c r="AD924" i="5"/>
  <c r="AE924" i="5"/>
  <c r="N925" i="5"/>
  <c r="X925" i="5" s="1"/>
  <c r="Y925" i="5"/>
  <c r="Z925" i="5" s="1"/>
  <c r="AA925" i="5"/>
  <c r="AB925" i="5"/>
  <c r="AC925" i="5"/>
  <c r="AD925" i="5"/>
  <c r="AE925" i="5"/>
  <c r="N926" i="5"/>
  <c r="X926" i="5" s="1"/>
  <c r="Y926" i="5"/>
  <c r="Z926" i="5" s="1"/>
  <c r="AA926" i="5"/>
  <c r="AB926" i="5"/>
  <c r="AC926" i="5"/>
  <c r="AD926" i="5"/>
  <c r="AE926" i="5"/>
  <c r="N927" i="5"/>
  <c r="X927" i="5" s="1"/>
  <c r="Y927" i="5"/>
  <c r="Z927" i="5" s="1"/>
  <c r="AA927" i="5"/>
  <c r="AB927" i="5"/>
  <c r="AC927" i="5"/>
  <c r="AD927" i="5"/>
  <c r="AE927" i="5"/>
  <c r="N928" i="5"/>
  <c r="X928" i="5" s="1"/>
  <c r="Y928" i="5"/>
  <c r="Z928" i="5" s="1"/>
  <c r="AA928" i="5"/>
  <c r="AB928" i="5"/>
  <c r="AC928" i="5"/>
  <c r="AD928" i="5"/>
  <c r="AE928" i="5"/>
  <c r="N929" i="5"/>
  <c r="X929" i="5" s="1"/>
  <c r="Y929" i="5"/>
  <c r="Z929" i="5" s="1"/>
  <c r="AA929" i="5"/>
  <c r="AB929" i="5"/>
  <c r="AC929" i="5"/>
  <c r="AD929" i="5"/>
  <c r="AE929" i="5"/>
  <c r="N930" i="5"/>
  <c r="X930" i="5" s="1"/>
  <c r="Y930" i="5"/>
  <c r="Z930" i="5" s="1"/>
  <c r="AA930" i="5"/>
  <c r="AB930" i="5"/>
  <c r="AC930" i="5"/>
  <c r="AD930" i="5"/>
  <c r="AE930" i="5"/>
  <c r="N931" i="5"/>
  <c r="X931" i="5" s="1"/>
  <c r="Y931" i="5"/>
  <c r="Z931" i="5" s="1"/>
  <c r="AA931" i="5"/>
  <c r="AB931" i="5"/>
  <c r="AC931" i="5"/>
  <c r="AD931" i="5"/>
  <c r="AE931" i="5"/>
  <c r="N932" i="5"/>
  <c r="X932" i="5" s="1"/>
  <c r="Y932" i="5"/>
  <c r="Z932" i="5" s="1"/>
  <c r="AA932" i="5"/>
  <c r="AB932" i="5"/>
  <c r="AC932" i="5"/>
  <c r="AD932" i="5"/>
  <c r="AE932" i="5"/>
  <c r="N933" i="5"/>
  <c r="X933" i="5" s="1"/>
  <c r="Y933" i="5"/>
  <c r="Z933" i="5" s="1"/>
  <c r="AA933" i="5"/>
  <c r="AB933" i="5"/>
  <c r="AC933" i="5"/>
  <c r="AD933" i="5"/>
  <c r="AE933" i="5"/>
  <c r="N934" i="5"/>
  <c r="X934" i="5" s="1"/>
  <c r="Y934" i="5"/>
  <c r="Z934" i="5" s="1"/>
  <c r="AA934" i="5"/>
  <c r="AB934" i="5"/>
  <c r="AC934" i="5"/>
  <c r="AD934" i="5"/>
  <c r="AE934" i="5"/>
  <c r="N935" i="5"/>
  <c r="X935" i="5" s="1"/>
  <c r="Y935" i="5"/>
  <c r="Z935" i="5" s="1"/>
  <c r="AA935" i="5"/>
  <c r="AB935" i="5"/>
  <c r="AC935" i="5"/>
  <c r="AD935" i="5"/>
  <c r="AE935" i="5"/>
  <c r="N936" i="5"/>
  <c r="X936" i="5" s="1"/>
  <c r="Y936" i="5"/>
  <c r="Z936" i="5" s="1"/>
  <c r="AA936" i="5"/>
  <c r="AB936" i="5"/>
  <c r="AC936" i="5"/>
  <c r="AD936" i="5"/>
  <c r="AE936" i="5"/>
  <c r="N937" i="5"/>
  <c r="X937" i="5" s="1"/>
  <c r="Y937" i="5"/>
  <c r="Z937" i="5" s="1"/>
  <c r="AA937" i="5"/>
  <c r="AB937" i="5"/>
  <c r="AC937" i="5"/>
  <c r="AD937" i="5"/>
  <c r="AE937" i="5"/>
  <c r="N938" i="5"/>
  <c r="X938" i="5" s="1"/>
  <c r="Y938" i="5"/>
  <c r="Z938" i="5" s="1"/>
  <c r="AA938" i="5"/>
  <c r="AB938" i="5"/>
  <c r="AC938" i="5"/>
  <c r="AD938" i="5"/>
  <c r="AE938" i="5"/>
  <c r="N939" i="5"/>
  <c r="X939" i="5" s="1"/>
  <c r="Y939" i="5"/>
  <c r="Z939" i="5" s="1"/>
  <c r="AA939" i="5"/>
  <c r="AB939" i="5"/>
  <c r="AC939" i="5"/>
  <c r="AD939" i="5"/>
  <c r="AE939" i="5"/>
  <c r="N940" i="5"/>
  <c r="X940" i="5" s="1"/>
  <c r="Y940" i="5"/>
  <c r="Z940" i="5" s="1"/>
  <c r="AA940" i="5"/>
  <c r="AB940" i="5"/>
  <c r="AC940" i="5"/>
  <c r="AD940" i="5"/>
  <c r="AE940" i="5"/>
  <c r="N941" i="5"/>
  <c r="X941" i="5" s="1"/>
  <c r="Y941" i="5"/>
  <c r="Z941" i="5" s="1"/>
  <c r="AA941" i="5"/>
  <c r="AB941" i="5"/>
  <c r="AC941" i="5"/>
  <c r="AD941" i="5"/>
  <c r="AE941" i="5"/>
  <c r="N942" i="5"/>
  <c r="X942" i="5" s="1"/>
  <c r="Y942" i="5"/>
  <c r="Z942" i="5" s="1"/>
  <c r="AA942" i="5"/>
  <c r="AB942" i="5"/>
  <c r="AC942" i="5"/>
  <c r="AD942" i="5"/>
  <c r="AE942" i="5"/>
  <c r="N943" i="5"/>
  <c r="X943" i="5" s="1"/>
  <c r="Y943" i="5"/>
  <c r="Z943" i="5" s="1"/>
  <c r="AA943" i="5"/>
  <c r="AB943" i="5"/>
  <c r="AC943" i="5"/>
  <c r="AD943" i="5"/>
  <c r="AE943" i="5"/>
  <c r="N944" i="5"/>
  <c r="X944" i="5" s="1"/>
  <c r="Y944" i="5"/>
  <c r="Z944" i="5" s="1"/>
  <c r="AA944" i="5"/>
  <c r="AB944" i="5"/>
  <c r="AC944" i="5"/>
  <c r="AD944" i="5"/>
  <c r="AE944" i="5"/>
  <c r="N945" i="5"/>
  <c r="X945" i="5" s="1"/>
  <c r="Y945" i="5"/>
  <c r="Z945" i="5" s="1"/>
  <c r="AA945" i="5"/>
  <c r="AB945" i="5"/>
  <c r="AC945" i="5"/>
  <c r="AD945" i="5"/>
  <c r="AE945" i="5"/>
  <c r="N946" i="5"/>
  <c r="X946" i="5" s="1"/>
  <c r="Y946" i="5"/>
  <c r="Z946" i="5" s="1"/>
  <c r="AA946" i="5"/>
  <c r="AB946" i="5"/>
  <c r="AC946" i="5"/>
  <c r="AD946" i="5"/>
  <c r="AE946" i="5"/>
  <c r="N947" i="5"/>
  <c r="X947" i="5" s="1"/>
  <c r="Y947" i="5"/>
  <c r="Z947" i="5" s="1"/>
  <c r="AA947" i="5"/>
  <c r="AB947" i="5"/>
  <c r="AC947" i="5"/>
  <c r="AD947" i="5"/>
  <c r="AE947" i="5"/>
  <c r="N948" i="5"/>
  <c r="X948" i="5" s="1"/>
  <c r="Y948" i="5"/>
  <c r="Z948" i="5" s="1"/>
  <c r="AA948" i="5"/>
  <c r="AB948" i="5"/>
  <c r="AC948" i="5"/>
  <c r="AD948" i="5"/>
  <c r="AE948" i="5"/>
  <c r="N949" i="5"/>
  <c r="X949" i="5" s="1"/>
  <c r="Y949" i="5"/>
  <c r="Z949" i="5" s="1"/>
  <c r="AA949" i="5"/>
  <c r="AB949" i="5"/>
  <c r="AC949" i="5"/>
  <c r="AD949" i="5"/>
  <c r="AE949" i="5"/>
  <c r="N950" i="5"/>
  <c r="X950" i="5" s="1"/>
  <c r="Y950" i="5"/>
  <c r="Z950" i="5" s="1"/>
  <c r="AA950" i="5"/>
  <c r="AB950" i="5"/>
  <c r="AC950" i="5"/>
  <c r="AD950" i="5"/>
  <c r="AE950" i="5"/>
  <c r="N951" i="5"/>
  <c r="X951" i="5" s="1"/>
  <c r="Y951" i="5"/>
  <c r="Z951" i="5" s="1"/>
  <c r="AA951" i="5"/>
  <c r="AB951" i="5"/>
  <c r="AC951" i="5"/>
  <c r="AD951" i="5"/>
  <c r="AE951" i="5"/>
  <c r="N952" i="5"/>
  <c r="X952" i="5" s="1"/>
  <c r="Y952" i="5"/>
  <c r="Z952" i="5" s="1"/>
  <c r="AA952" i="5"/>
  <c r="AB952" i="5"/>
  <c r="AC952" i="5"/>
  <c r="AD952" i="5"/>
  <c r="AE952" i="5"/>
  <c r="N953" i="5"/>
  <c r="X953" i="5" s="1"/>
  <c r="Y953" i="5"/>
  <c r="Z953" i="5" s="1"/>
  <c r="AA953" i="5"/>
  <c r="AB953" i="5"/>
  <c r="AC953" i="5"/>
  <c r="AD953" i="5"/>
  <c r="AE953" i="5"/>
  <c r="N954" i="5"/>
  <c r="X954" i="5" s="1"/>
  <c r="Y954" i="5"/>
  <c r="Z954" i="5" s="1"/>
  <c r="AA954" i="5"/>
  <c r="AB954" i="5"/>
  <c r="AC954" i="5"/>
  <c r="AD954" i="5"/>
  <c r="AE954" i="5"/>
  <c r="N955" i="5"/>
  <c r="X955" i="5" s="1"/>
  <c r="Y955" i="5"/>
  <c r="Z955" i="5" s="1"/>
  <c r="AA955" i="5"/>
  <c r="AB955" i="5"/>
  <c r="AC955" i="5"/>
  <c r="AD955" i="5"/>
  <c r="AE955" i="5"/>
  <c r="N956" i="5"/>
  <c r="X956" i="5" s="1"/>
  <c r="Y956" i="5"/>
  <c r="Z956" i="5" s="1"/>
  <c r="AA956" i="5"/>
  <c r="AB956" i="5"/>
  <c r="AC956" i="5"/>
  <c r="AD956" i="5"/>
  <c r="AE956" i="5"/>
  <c r="N957" i="5"/>
  <c r="X957" i="5" s="1"/>
  <c r="Y957" i="5"/>
  <c r="Z957" i="5" s="1"/>
  <c r="AA957" i="5"/>
  <c r="AB957" i="5"/>
  <c r="AC957" i="5"/>
  <c r="AD957" i="5"/>
  <c r="AE957" i="5"/>
  <c r="N958" i="5"/>
  <c r="X958" i="5" s="1"/>
  <c r="Y958" i="5"/>
  <c r="Z958" i="5" s="1"/>
  <c r="AA958" i="5"/>
  <c r="AB958" i="5"/>
  <c r="AC958" i="5"/>
  <c r="AD958" i="5"/>
  <c r="AE958" i="5"/>
  <c r="N959" i="5"/>
  <c r="X959" i="5" s="1"/>
  <c r="Y959" i="5"/>
  <c r="Z959" i="5" s="1"/>
  <c r="AA959" i="5"/>
  <c r="AB959" i="5"/>
  <c r="AC959" i="5"/>
  <c r="AD959" i="5"/>
  <c r="AE959" i="5"/>
  <c r="N960" i="5"/>
  <c r="X960" i="5" s="1"/>
  <c r="Y960" i="5"/>
  <c r="Z960" i="5" s="1"/>
  <c r="AA960" i="5"/>
  <c r="AB960" i="5"/>
  <c r="AC960" i="5"/>
  <c r="AD960" i="5"/>
  <c r="AE960" i="5"/>
  <c r="N961" i="5"/>
  <c r="X961" i="5" s="1"/>
  <c r="Y961" i="5"/>
  <c r="Z961" i="5" s="1"/>
  <c r="AA961" i="5"/>
  <c r="AB961" i="5"/>
  <c r="AC961" i="5"/>
  <c r="AD961" i="5"/>
  <c r="AE961" i="5"/>
  <c r="N962" i="5"/>
  <c r="X962" i="5" s="1"/>
  <c r="Y962" i="5"/>
  <c r="Z962" i="5" s="1"/>
  <c r="AA962" i="5"/>
  <c r="AB962" i="5"/>
  <c r="AC962" i="5"/>
  <c r="AD962" i="5"/>
  <c r="AE962" i="5"/>
  <c r="N963" i="5"/>
  <c r="X963" i="5" s="1"/>
  <c r="Y963" i="5"/>
  <c r="Z963" i="5" s="1"/>
  <c r="AA963" i="5"/>
  <c r="AB963" i="5"/>
  <c r="AC963" i="5"/>
  <c r="AD963" i="5"/>
  <c r="AE963" i="5"/>
  <c r="N964" i="5"/>
  <c r="X964" i="5" s="1"/>
  <c r="Y964" i="5"/>
  <c r="Z964" i="5" s="1"/>
  <c r="AA964" i="5"/>
  <c r="AB964" i="5"/>
  <c r="AC964" i="5"/>
  <c r="AD964" i="5"/>
  <c r="AE964" i="5"/>
  <c r="N965" i="5"/>
  <c r="X965" i="5" s="1"/>
  <c r="Y965" i="5"/>
  <c r="Z965" i="5" s="1"/>
  <c r="AA965" i="5"/>
  <c r="AB965" i="5"/>
  <c r="AC965" i="5"/>
  <c r="AD965" i="5"/>
  <c r="AE965" i="5"/>
  <c r="N966" i="5"/>
  <c r="X966" i="5" s="1"/>
  <c r="Y966" i="5"/>
  <c r="Z966" i="5" s="1"/>
  <c r="AA966" i="5"/>
  <c r="AB966" i="5"/>
  <c r="AC966" i="5"/>
  <c r="AD966" i="5"/>
  <c r="AE966" i="5"/>
  <c r="N967" i="5"/>
  <c r="X967" i="5" s="1"/>
  <c r="Y967" i="5"/>
  <c r="Z967" i="5" s="1"/>
  <c r="AA967" i="5"/>
  <c r="AB967" i="5"/>
  <c r="AC967" i="5"/>
  <c r="AD967" i="5"/>
  <c r="AE967" i="5"/>
  <c r="N968" i="5"/>
  <c r="X968" i="5" s="1"/>
  <c r="Y968" i="5"/>
  <c r="Z968" i="5" s="1"/>
  <c r="AA968" i="5"/>
  <c r="AB968" i="5"/>
  <c r="AC968" i="5"/>
  <c r="AD968" i="5"/>
  <c r="AE968" i="5"/>
  <c r="N969" i="5"/>
  <c r="X969" i="5" s="1"/>
  <c r="Y969" i="5"/>
  <c r="Z969" i="5" s="1"/>
  <c r="AA969" i="5"/>
  <c r="AB969" i="5"/>
  <c r="AC969" i="5"/>
  <c r="AD969" i="5"/>
  <c r="AE969" i="5"/>
  <c r="N970" i="5"/>
  <c r="X970" i="5" s="1"/>
  <c r="Y970" i="5"/>
  <c r="Z970" i="5" s="1"/>
  <c r="AA970" i="5"/>
  <c r="AB970" i="5"/>
  <c r="AC970" i="5"/>
  <c r="AD970" i="5"/>
  <c r="AE970" i="5"/>
  <c r="N971" i="5"/>
  <c r="X971" i="5" s="1"/>
  <c r="Y971" i="5"/>
  <c r="Z971" i="5" s="1"/>
  <c r="AA971" i="5"/>
  <c r="AB971" i="5"/>
  <c r="AC971" i="5"/>
  <c r="AD971" i="5"/>
  <c r="AE971" i="5"/>
  <c r="N972" i="5"/>
  <c r="X972" i="5" s="1"/>
  <c r="Y972" i="5"/>
  <c r="Z972" i="5" s="1"/>
  <c r="AA972" i="5"/>
  <c r="AB972" i="5"/>
  <c r="AC972" i="5"/>
  <c r="AD972" i="5"/>
  <c r="AE972" i="5"/>
  <c r="N973" i="5"/>
  <c r="X973" i="5" s="1"/>
  <c r="Y973" i="5"/>
  <c r="Z973" i="5" s="1"/>
  <c r="AA973" i="5"/>
  <c r="AB973" i="5"/>
  <c r="AC973" i="5"/>
  <c r="AD973" i="5"/>
  <c r="AE973" i="5"/>
  <c r="N974" i="5"/>
  <c r="X974" i="5" s="1"/>
  <c r="Y974" i="5"/>
  <c r="Z974" i="5" s="1"/>
  <c r="AA974" i="5"/>
  <c r="AB974" i="5"/>
  <c r="AC974" i="5"/>
  <c r="AD974" i="5"/>
  <c r="AE974" i="5"/>
  <c r="N975" i="5"/>
  <c r="X975" i="5" s="1"/>
  <c r="Y975" i="5"/>
  <c r="Z975" i="5" s="1"/>
  <c r="AA975" i="5"/>
  <c r="AB975" i="5"/>
  <c r="AC975" i="5"/>
  <c r="AD975" i="5"/>
  <c r="AE975" i="5"/>
  <c r="N976" i="5"/>
  <c r="X976" i="5" s="1"/>
  <c r="Y976" i="5"/>
  <c r="Z976" i="5" s="1"/>
  <c r="AA976" i="5"/>
  <c r="AB976" i="5"/>
  <c r="AC976" i="5"/>
  <c r="AD976" i="5"/>
  <c r="AE976" i="5"/>
  <c r="N977" i="5"/>
  <c r="X977" i="5" s="1"/>
  <c r="Y977" i="5"/>
  <c r="Z977" i="5" s="1"/>
  <c r="AA977" i="5"/>
  <c r="AB977" i="5"/>
  <c r="AC977" i="5"/>
  <c r="AD977" i="5"/>
  <c r="AE977" i="5"/>
  <c r="N978" i="5"/>
  <c r="X978" i="5" s="1"/>
  <c r="Y978" i="5"/>
  <c r="Z978" i="5" s="1"/>
  <c r="AA978" i="5"/>
  <c r="AB978" i="5"/>
  <c r="AC978" i="5"/>
  <c r="AD978" i="5"/>
  <c r="AE978" i="5"/>
  <c r="N979" i="5"/>
  <c r="X979" i="5" s="1"/>
  <c r="Y979" i="5"/>
  <c r="Z979" i="5" s="1"/>
  <c r="AA979" i="5"/>
  <c r="AB979" i="5"/>
  <c r="AC979" i="5"/>
  <c r="AD979" i="5"/>
  <c r="AE979" i="5"/>
  <c r="N980" i="5"/>
  <c r="X980" i="5" s="1"/>
  <c r="Y980" i="5"/>
  <c r="Z980" i="5" s="1"/>
  <c r="AA980" i="5"/>
  <c r="AB980" i="5"/>
  <c r="AC980" i="5"/>
  <c r="AD980" i="5"/>
  <c r="AE980" i="5"/>
  <c r="N981" i="5"/>
  <c r="X981" i="5" s="1"/>
  <c r="Y981" i="5"/>
  <c r="Z981" i="5" s="1"/>
  <c r="AA981" i="5"/>
  <c r="AB981" i="5"/>
  <c r="AC981" i="5"/>
  <c r="AD981" i="5"/>
  <c r="AE981" i="5"/>
  <c r="N982" i="5"/>
  <c r="X982" i="5" s="1"/>
  <c r="Y982" i="5"/>
  <c r="Z982" i="5" s="1"/>
  <c r="AA982" i="5"/>
  <c r="AB982" i="5"/>
  <c r="AC982" i="5"/>
  <c r="AD982" i="5"/>
  <c r="AE982" i="5"/>
  <c r="N983" i="5"/>
  <c r="X983" i="5" s="1"/>
  <c r="Y983" i="5"/>
  <c r="Z983" i="5" s="1"/>
  <c r="AA983" i="5"/>
  <c r="AB983" i="5"/>
  <c r="AC983" i="5"/>
  <c r="AD983" i="5"/>
  <c r="AE983" i="5"/>
  <c r="N984" i="5"/>
  <c r="X984" i="5" s="1"/>
  <c r="Y984" i="5"/>
  <c r="Z984" i="5" s="1"/>
  <c r="AA984" i="5"/>
  <c r="AB984" i="5"/>
  <c r="AC984" i="5"/>
  <c r="AD984" i="5"/>
  <c r="AE984" i="5"/>
  <c r="N985" i="5"/>
  <c r="X985" i="5" s="1"/>
  <c r="Y985" i="5"/>
  <c r="Z985" i="5" s="1"/>
  <c r="AA985" i="5"/>
  <c r="AB985" i="5"/>
  <c r="AC985" i="5"/>
  <c r="AD985" i="5"/>
  <c r="AE985" i="5"/>
  <c r="N986" i="5"/>
  <c r="X986" i="5" s="1"/>
  <c r="Y986" i="5"/>
  <c r="Z986" i="5" s="1"/>
  <c r="AA986" i="5"/>
  <c r="AB986" i="5"/>
  <c r="AC986" i="5"/>
  <c r="AD986" i="5"/>
  <c r="AE986" i="5"/>
  <c r="N987" i="5"/>
  <c r="X987" i="5" s="1"/>
  <c r="Y987" i="5"/>
  <c r="Z987" i="5" s="1"/>
  <c r="AA987" i="5"/>
  <c r="AB987" i="5"/>
  <c r="AC987" i="5"/>
  <c r="AD987" i="5"/>
  <c r="AE987" i="5"/>
  <c r="N988" i="5"/>
  <c r="X988" i="5" s="1"/>
  <c r="Y988" i="5"/>
  <c r="Z988" i="5" s="1"/>
  <c r="AA988" i="5"/>
  <c r="AB988" i="5"/>
  <c r="AC988" i="5"/>
  <c r="AD988" i="5"/>
  <c r="AE988" i="5"/>
  <c r="N989" i="5"/>
  <c r="X989" i="5" s="1"/>
  <c r="Y989" i="5"/>
  <c r="Z989" i="5" s="1"/>
  <c r="AA989" i="5"/>
  <c r="AB989" i="5"/>
  <c r="AC989" i="5"/>
  <c r="AD989" i="5"/>
  <c r="AE989" i="5"/>
  <c r="N990" i="5"/>
  <c r="X990" i="5" s="1"/>
  <c r="Y990" i="5"/>
  <c r="Z990" i="5" s="1"/>
  <c r="AA990" i="5"/>
  <c r="AB990" i="5"/>
  <c r="AC990" i="5"/>
  <c r="AD990" i="5"/>
  <c r="AE990" i="5"/>
  <c r="N991" i="5"/>
  <c r="X991" i="5" s="1"/>
  <c r="Y991" i="5"/>
  <c r="Z991" i="5" s="1"/>
  <c r="AA991" i="5"/>
  <c r="AB991" i="5"/>
  <c r="AC991" i="5"/>
  <c r="AD991" i="5"/>
  <c r="AE991" i="5"/>
  <c r="N992" i="5"/>
  <c r="X992" i="5" s="1"/>
  <c r="Y992" i="5"/>
  <c r="Z992" i="5" s="1"/>
  <c r="AA992" i="5"/>
  <c r="AB992" i="5"/>
  <c r="AC992" i="5"/>
  <c r="AD992" i="5"/>
  <c r="AE992" i="5"/>
  <c r="N993" i="5"/>
  <c r="X993" i="5" s="1"/>
  <c r="Y993" i="5"/>
  <c r="Z993" i="5" s="1"/>
  <c r="AA993" i="5"/>
  <c r="AB993" i="5"/>
  <c r="AC993" i="5"/>
  <c r="AD993" i="5"/>
  <c r="AE993" i="5"/>
  <c r="N994" i="5"/>
  <c r="X994" i="5" s="1"/>
  <c r="Y994" i="5"/>
  <c r="Z994" i="5" s="1"/>
  <c r="AA994" i="5"/>
  <c r="AB994" i="5"/>
  <c r="AC994" i="5"/>
  <c r="AD994" i="5"/>
  <c r="AE994" i="5"/>
  <c r="N995" i="5"/>
  <c r="X995" i="5" s="1"/>
  <c r="Y995" i="5"/>
  <c r="Z995" i="5" s="1"/>
  <c r="AA995" i="5"/>
  <c r="AB995" i="5"/>
  <c r="AC995" i="5"/>
  <c r="AD995" i="5"/>
  <c r="AE995" i="5"/>
  <c r="N996" i="5"/>
  <c r="X996" i="5" s="1"/>
  <c r="Y996" i="5"/>
  <c r="Z996" i="5" s="1"/>
  <c r="AA996" i="5"/>
  <c r="AB996" i="5"/>
  <c r="AC996" i="5"/>
  <c r="AD996" i="5"/>
  <c r="AE996" i="5"/>
  <c r="N997" i="5"/>
  <c r="X997" i="5" s="1"/>
  <c r="Y997" i="5"/>
  <c r="Z997" i="5" s="1"/>
  <c r="AA997" i="5"/>
  <c r="AB997" i="5"/>
  <c r="AC997" i="5"/>
  <c r="AD997" i="5"/>
  <c r="AE997" i="5"/>
  <c r="N998" i="5"/>
  <c r="X998" i="5" s="1"/>
  <c r="Y998" i="5"/>
  <c r="Z998" i="5" s="1"/>
  <c r="AA998" i="5"/>
  <c r="AB998" i="5"/>
  <c r="AC998" i="5"/>
  <c r="AD998" i="5"/>
  <c r="AE998" i="5"/>
  <c r="N999" i="5"/>
  <c r="X999" i="5" s="1"/>
  <c r="Y999" i="5"/>
  <c r="Z999" i="5" s="1"/>
  <c r="AA999" i="5"/>
  <c r="AB999" i="5"/>
  <c r="AC999" i="5"/>
  <c r="AD999" i="5"/>
  <c r="AE999" i="5"/>
  <c r="N1000" i="5"/>
  <c r="X1000" i="5" s="1"/>
  <c r="Y1000" i="5"/>
  <c r="Z1000" i="5" s="1"/>
  <c r="AA1000" i="5"/>
  <c r="AB1000" i="5"/>
  <c r="AC1000" i="5"/>
  <c r="AD1000" i="5"/>
  <c r="AE1000" i="5"/>
  <c r="N1001" i="5"/>
  <c r="X1001" i="5" s="1"/>
  <c r="Y1001" i="5"/>
  <c r="Z1001" i="5" s="1"/>
  <c r="AA1001" i="5"/>
  <c r="AB1001" i="5"/>
  <c r="AC1001" i="5"/>
  <c r="AD1001" i="5"/>
  <c r="AE1001" i="5"/>
  <c r="N1002" i="5"/>
  <c r="X1002" i="5" s="1"/>
  <c r="Y1002" i="5"/>
  <c r="Z1002" i="5" s="1"/>
  <c r="AA1002" i="5"/>
  <c r="AB1002" i="5"/>
  <c r="AC1002" i="5"/>
  <c r="AD1002" i="5"/>
  <c r="AE1002" i="5"/>
  <c r="N1003" i="5"/>
  <c r="X1003" i="5" s="1"/>
  <c r="Y1003" i="5"/>
  <c r="Z1003" i="5" s="1"/>
  <c r="AA1003" i="5"/>
  <c r="AB1003" i="5"/>
  <c r="AC1003" i="5"/>
  <c r="AD1003" i="5"/>
  <c r="AE1003" i="5"/>
  <c r="N1004" i="5"/>
  <c r="X1004" i="5" s="1"/>
  <c r="Y1004" i="5"/>
  <c r="Z1004" i="5" s="1"/>
  <c r="AA1004" i="5"/>
  <c r="AB1004" i="5"/>
  <c r="AC1004" i="5"/>
  <c r="AD1004" i="5"/>
  <c r="AE1004" i="5"/>
  <c r="N1005" i="5"/>
  <c r="X1005" i="5" s="1"/>
  <c r="Y1005" i="5"/>
  <c r="Z1005" i="5" s="1"/>
  <c r="AA1005" i="5"/>
  <c r="AB1005" i="5"/>
  <c r="AC1005" i="5"/>
  <c r="AD1005" i="5"/>
  <c r="AE1005" i="5"/>
  <c r="N1006" i="5"/>
  <c r="X1006" i="5" s="1"/>
  <c r="Y1006" i="5"/>
  <c r="Z1006" i="5" s="1"/>
  <c r="AA1006" i="5"/>
  <c r="AB1006" i="5"/>
  <c r="AC1006" i="5"/>
  <c r="AD1006" i="5"/>
  <c r="AE1006" i="5"/>
  <c r="N1007" i="5"/>
  <c r="X1007" i="5" s="1"/>
  <c r="Y1007" i="5"/>
  <c r="Z1007" i="5" s="1"/>
  <c r="AA1007" i="5"/>
  <c r="AB1007" i="5"/>
  <c r="AC1007" i="5"/>
  <c r="AD1007" i="5"/>
  <c r="AE1007" i="5"/>
  <c r="N1008" i="5"/>
  <c r="X1008" i="5" s="1"/>
  <c r="Y1008" i="5"/>
  <c r="Z1008" i="5" s="1"/>
  <c r="AA1008" i="5"/>
  <c r="AB1008" i="5"/>
  <c r="AC1008" i="5"/>
  <c r="AD1008" i="5"/>
  <c r="AE1008" i="5"/>
  <c r="N1009" i="5"/>
  <c r="X1009" i="5" s="1"/>
  <c r="Y1009" i="5"/>
  <c r="Z1009" i="5" s="1"/>
  <c r="AA1009" i="5"/>
  <c r="AB1009" i="5"/>
  <c r="AC1009" i="5"/>
  <c r="AD1009" i="5"/>
  <c r="AE1009" i="5"/>
  <c r="N1010" i="5"/>
  <c r="X1010" i="5" s="1"/>
  <c r="Y1010" i="5"/>
  <c r="Z1010" i="5" s="1"/>
  <c r="AA1010" i="5"/>
  <c r="AB1010" i="5"/>
  <c r="AC1010" i="5"/>
  <c r="AD1010" i="5"/>
  <c r="AE1010" i="5"/>
  <c r="N1011" i="5"/>
  <c r="X1011" i="5" s="1"/>
  <c r="Y1011" i="5"/>
  <c r="Z1011" i="5" s="1"/>
  <c r="AA1011" i="5"/>
  <c r="AB1011" i="5"/>
  <c r="AC1011" i="5"/>
  <c r="AD1011" i="5"/>
  <c r="AE1011" i="5"/>
  <c r="N1012" i="5"/>
  <c r="X1012" i="5" s="1"/>
  <c r="Y1012" i="5"/>
  <c r="Z1012" i="5" s="1"/>
  <c r="AA1012" i="5"/>
  <c r="AB1012" i="5"/>
  <c r="AC1012" i="5"/>
  <c r="AD1012" i="5"/>
  <c r="AE1012" i="5"/>
  <c r="N1013" i="5"/>
  <c r="X1013" i="5" s="1"/>
  <c r="Y1013" i="5"/>
  <c r="Z1013" i="5" s="1"/>
  <c r="AA1013" i="5"/>
  <c r="AB1013" i="5"/>
  <c r="AC1013" i="5"/>
  <c r="AD1013" i="5"/>
  <c r="AE1013" i="5"/>
  <c r="N1014" i="5"/>
  <c r="X1014" i="5" s="1"/>
  <c r="Y1014" i="5"/>
  <c r="Z1014" i="5" s="1"/>
  <c r="AA1014" i="5"/>
  <c r="AB1014" i="5"/>
  <c r="AC1014" i="5"/>
  <c r="AD1014" i="5"/>
  <c r="AE1014" i="5"/>
  <c r="N1015" i="5"/>
  <c r="X1015" i="5" s="1"/>
  <c r="Y1015" i="5"/>
  <c r="Z1015" i="5" s="1"/>
  <c r="AA1015" i="5"/>
  <c r="AB1015" i="5"/>
  <c r="AC1015" i="5"/>
  <c r="AD1015" i="5"/>
  <c r="AE1015" i="5"/>
  <c r="N1016" i="5"/>
  <c r="X1016" i="5" s="1"/>
  <c r="Y1016" i="5"/>
  <c r="Z1016" i="5" s="1"/>
  <c r="AA1016" i="5"/>
  <c r="AB1016" i="5"/>
  <c r="AC1016" i="5"/>
  <c r="AD1016" i="5"/>
  <c r="AE1016" i="5"/>
  <c r="N1017" i="5"/>
  <c r="X1017" i="5" s="1"/>
  <c r="Y1017" i="5"/>
  <c r="Z1017" i="5" s="1"/>
  <c r="AA1017" i="5"/>
  <c r="AB1017" i="5"/>
  <c r="AC1017" i="5"/>
  <c r="AD1017" i="5"/>
  <c r="AE1017" i="5"/>
  <c r="N1018" i="5"/>
  <c r="X1018" i="5" s="1"/>
  <c r="Y1018" i="5"/>
  <c r="Z1018" i="5" s="1"/>
  <c r="AA1018" i="5"/>
  <c r="AB1018" i="5"/>
  <c r="AC1018" i="5"/>
  <c r="AD1018" i="5"/>
  <c r="AE1018" i="5"/>
  <c r="N1019" i="5"/>
  <c r="X1019" i="5" s="1"/>
  <c r="Y1019" i="5"/>
  <c r="Z1019" i="5" s="1"/>
  <c r="AA1019" i="5"/>
  <c r="AB1019" i="5"/>
  <c r="AC1019" i="5"/>
  <c r="AD1019" i="5"/>
  <c r="AE1019" i="5"/>
  <c r="N1020" i="5"/>
  <c r="X1020" i="5" s="1"/>
  <c r="Y1020" i="5"/>
  <c r="Z1020" i="5" s="1"/>
  <c r="AA1020" i="5"/>
  <c r="AB1020" i="5"/>
  <c r="AC1020" i="5"/>
  <c r="AD1020" i="5"/>
  <c r="AE1020" i="5"/>
  <c r="N1021" i="5"/>
  <c r="X1021" i="5" s="1"/>
  <c r="Y1021" i="5"/>
  <c r="Z1021" i="5" s="1"/>
  <c r="AA1021" i="5"/>
  <c r="AB1021" i="5"/>
  <c r="AC1021" i="5"/>
  <c r="AD1021" i="5"/>
  <c r="AE1021" i="5"/>
  <c r="N1022" i="5"/>
  <c r="X1022" i="5" s="1"/>
  <c r="Y1022" i="5"/>
  <c r="Z1022" i="5" s="1"/>
  <c r="AA1022" i="5"/>
  <c r="AB1022" i="5"/>
  <c r="AC1022" i="5"/>
  <c r="AD1022" i="5"/>
  <c r="AE1022" i="5"/>
  <c r="N1023" i="5"/>
  <c r="X1023" i="5" s="1"/>
  <c r="Y1023" i="5"/>
  <c r="Z1023" i="5" s="1"/>
  <c r="AA1023" i="5"/>
  <c r="AB1023" i="5"/>
  <c r="AC1023" i="5"/>
  <c r="AD1023" i="5"/>
  <c r="AE1023" i="5"/>
  <c r="N1024" i="5"/>
  <c r="X1024" i="5" s="1"/>
  <c r="Y1024" i="5"/>
  <c r="Z1024" i="5" s="1"/>
  <c r="AA1024" i="5"/>
  <c r="AB1024" i="5"/>
  <c r="AC1024" i="5"/>
  <c r="AD1024" i="5"/>
  <c r="AE1024" i="5"/>
  <c r="N1025" i="5"/>
  <c r="X1025" i="5" s="1"/>
  <c r="Y1025" i="5"/>
  <c r="Z1025" i="5" s="1"/>
  <c r="AA1025" i="5"/>
  <c r="AB1025" i="5"/>
  <c r="AC1025" i="5"/>
  <c r="AD1025" i="5"/>
  <c r="AE1025" i="5"/>
  <c r="N1026" i="5"/>
  <c r="X1026" i="5" s="1"/>
  <c r="Y1026" i="5"/>
  <c r="Z1026" i="5" s="1"/>
  <c r="AA1026" i="5"/>
  <c r="AB1026" i="5"/>
  <c r="AC1026" i="5"/>
  <c r="AD1026" i="5"/>
  <c r="AE1026" i="5"/>
  <c r="N1027" i="5"/>
  <c r="X1027" i="5" s="1"/>
  <c r="Y1027" i="5"/>
  <c r="Z1027" i="5" s="1"/>
  <c r="AA1027" i="5"/>
  <c r="AB1027" i="5"/>
  <c r="AC1027" i="5"/>
  <c r="AD1027" i="5"/>
  <c r="AE1027" i="5"/>
  <c r="N1028" i="5"/>
  <c r="X1028" i="5" s="1"/>
  <c r="Y1028" i="5"/>
  <c r="Z1028" i="5" s="1"/>
  <c r="AA1028" i="5"/>
  <c r="AB1028" i="5"/>
  <c r="AC1028" i="5"/>
  <c r="AD1028" i="5"/>
  <c r="AE1028" i="5"/>
  <c r="N1029" i="5"/>
  <c r="X1029" i="5" s="1"/>
  <c r="Y1029" i="5"/>
  <c r="Z1029" i="5" s="1"/>
  <c r="AA1029" i="5"/>
  <c r="AB1029" i="5"/>
  <c r="AC1029" i="5"/>
  <c r="AD1029" i="5"/>
  <c r="AE1029" i="5"/>
  <c r="N1030" i="5"/>
  <c r="X1030" i="5" s="1"/>
  <c r="Y1030" i="5"/>
  <c r="Z1030" i="5" s="1"/>
  <c r="AA1030" i="5"/>
  <c r="AB1030" i="5"/>
  <c r="AC1030" i="5"/>
  <c r="AD1030" i="5"/>
  <c r="AE1030" i="5"/>
  <c r="N1031" i="5"/>
  <c r="X1031" i="5" s="1"/>
  <c r="Y1031" i="5"/>
  <c r="Z1031" i="5" s="1"/>
  <c r="AA1031" i="5"/>
  <c r="AB1031" i="5"/>
  <c r="AC1031" i="5"/>
  <c r="AD1031" i="5"/>
  <c r="AE1031" i="5"/>
  <c r="N1032" i="5"/>
  <c r="X1032" i="5" s="1"/>
  <c r="Y1032" i="5"/>
  <c r="Z1032" i="5" s="1"/>
  <c r="AA1032" i="5"/>
  <c r="AB1032" i="5"/>
  <c r="AC1032" i="5"/>
  <c r="AD1032" i="5"/>
  <c r="AE1032" i="5"/>
  <c r="N1033" i="5"/>
  <c r="X1033" i="5" s="1"/>
  <c r="Y1033" i="5"/>
  <c r="Z1033" i="5" s="1"/>
  <c r="AA1033" i="5"/>
  <c r="AB1033" i="5"/>
  <c r="AC1033" i="5"/>
  <c r="AD1033" i="5"/>
  <c r="AE1033" i="5"/>
  <c r="N1034" i="5"/>
  <c r="X1034" i="5" s="1"/>
  <c r="Y1034" i="5"/>
  <c r="Z1034" i="5" s="1"/>
  <c r="AA1034" i="5"/>
  <c r="AB1034" i="5"/>
  <c r="AC1034" i="5"/>
  <c r="AD1034" i="5"/>
  <c r="AE1034" i="5"/>
  <c r="N1035" i="5"/>
  <c r="X1035" i="5" s="1"/>
  <c r="Y1035" i="5"/>
  <c r="Z1035" i="5" s="1"/>
  <c r="AA1035" i="5"/>
  <c r="AB1035" i="5"/>
  <c r="AC1035" i="5"/>
  <c r="AD1035" i="5"/>
  <c r="AE1035" i="5"/>
  <c r="N1036" i="5"/>
  <c r="X1036" i="5" s="1"/>
  <c r="Y1036" i="5"/>
  <c r="Z1036" i="5" s="1"/>
  <c r="AA1036" i="5"/>
  <c r="AB1036" i="5"/>
  <c r="AC1036" i="5"/>
  <c r="AD1036" i="5"/>
  <c r="AE1036" i="5"/>
  <c r="N1037" i="5"/>
  <c r="X1037" i="5" s="1"/>
  <c r="Y1037" i="5"/>
  <c r="Z1037" i="5" s="1"/>
  <c r="AA1037" i="5"/>
  <c r="AB1037" i="5"/>
  <c r="AC1037" i="5"/>
  <c r="AD1037" i="5"/>
  <c r="AE1037" i="5"/>
  <c r="N1038" i="5"/>
  <c r="X1038" i="5" s="1"/>
  <c r="Y1038" i="5"/>
  <c r="Z1038" i="5" s="1"/>
  <c r="AA1038" i="5"/>
  <c r="AB1038" i="5"/>
  <c r="AC1038" i="5"/>
  <c r="AD1038" i="5"/>
  <c r="AE1038" i="5"/>
  <c r="N1039" i="5"/>
  <c r="X1039" i="5" s="1"/>
  <c r="Y1039" i="5"/>
  <c r="Z1039" i="5" s="1"/>
  <c r="AA1039" i="5"/>
  <c r="AB1039" i="5"/>
  <c r="AC1039" i="5"/>
  <c r="AD1039" i="5"/>
  <c r="AE1039" i="5"/>
  <c r="N1040" i="5"/>
  <c r="X1040" i="5" s="1"/>
  <c r="Y1040" i="5"/>
  <c r="Z1040" i="5" s="1"/>
  <c r="AA1040" i="5"/>
  <c r="AB1040" i="5"/>
  <c r="AC1040" i="5"/>
  <c r="AD1040" i="5"/>
  <c r="AE1040" i="5"/>
  <c r="N1041" i="5"/>
  <c r="X1041" i="5" s="1"/>
  <c r="Y1041" i="5"/>
  <c r="Z1041" i="5" s="1"/>
  <c r="AA1041" i="5"/>
  <c r="AB1041" i="5"/>
  <c r="AC1041" i="5"/>
  <c r="AD1041" i="5"/>
  <c r="AE1041" i="5"/>
  <c r="N1042" i="5"/>
  <c r="X1042" i="5" s="1"/>
  <c r="Y1042" i="5"/>
  <c r="Z1042" i="5" s="1"/>
  <c r="AA1042" i="5"/>
  <c r="AB1042" i="5"/>
  <c r="AC1042" i="5"/>
  <c r="AD1042" i="5"/>
  <c r="AE1042" i="5"/>
  <c r="N1043" i="5"/>
  <c r="X1043" i="5" s="1"/>
  <c r="Y1043" i="5"/>
  <c r="Z1043" i="5" s="1"/>
  <c r="AA1043" i="5"/>
  <c r="AB1043" i="5"/>
  <c r="AC1043" i="5"/>
  <c r="AD1043" i="5"/>
  <c r="AE1043" i="5"/>
  <c r="N1044" i="5"/>
  <c r="X1044" i="5" s="1"/>
  <c r="Y1044" i="5"/>
  <c r="Z1044" i="5" s="1"/>
  <c r="AA1044" i="5"/>
  <c r="AB1044" i="5"/>
  <c r="AC1044" i="5"/>
  <c r="AD1044" i="5"/>
  <c r="AE1044" i="5"/>
  <c r="N1045" i="5"/>
  <c r="X1045" i="5" s="1"/>
  <c r="Y1045" i="5"/>
  <c r="Z1045" i="5" s="1"/>
  <c r="AA1045" i="5"/>
  <c r="AB1045" i="5"/>
  <c r="AC1045" i="5"/>
  <c r="AD1045" i="5"/>
  <c r="AE1045" i="5"/>
  <c r="N1046" i="5"/>
  <c r="X1046" i="5" s="1"/>
  <c r="Y1046" i="5"/>
  <c r="Z1046" i="5" s="1"/>
  <c r="AA1046" i="5"/>
  <c r="AB1046" i="5"/>
  <c r="AC1046" i="5"/>
  <c r="AD1046" i="5"/>
  <c r="AE1046" i="5"/>
  <c r="N1047" i="5"/>
  <c r="X1047" i="5" s="1"/>
  <c r="Y1047" i="5"/>
  <c r="Z1047" i="5" s="1"/>
  <c r="AA1047" i="5"/>
  <c r="AB1047" i="5"/>
  <c r="AC1047" i="5"/>
  <c r="AD1047" i="5"/>
  <c r="AE1047" i="5"/>
  <c r="N1048" i="5"/>
  <c r="X1048" i="5" s="1"/>
  <c r="Y1048" i="5"/>
  <c r="Z1048" i="5" s="1"/>
  <c r="AA1048" i="5"/>
  <c r="AB1048" i="5"/>
  <c r="AC1048" i="5"/>
  <c r="AD1048" i="5"/>
  <c r="AE1048" i="5"/>
  <c r="N1049" i="5"/>
  <c r="X1049" i="5" s="1"/>
  <c r="Y1049" i="5"/>
  <c r="Z1049" i="5" s="1"/>
  <c r="AA1049" i="5"/>
  <c r="AB1049" i="5"/>
  <c r="AC1049" i="5"/>
  <c r="AD1049" i="5"/>
  <c r="AE1049" i="5"/>
  <c r="N1050" i="5"/>
  <c r="X1050" i="5" s="1"/>
  <c r="Y1050" i="5"/>
  <c r="Z1050" i="5" s="1"/>
  <c r="AA1050" i="5"/>
  <c r="AB1050" i="5"/>
  <c r="AC1050" i="5"/>
  <c r="AD1050" i="5"/>
  <c r="AE1050" i="5"/>
  <c r="N1051" i="5"/>
  <c r="X1051" i="5" s="1"/>
  <c r="Y1051" i="5"/>
  <c r="Z1051" i="5" s="1"/>
  <c r="AA1051" i="5"/>
  <c r="AB1051" i="5"/>
  <c r="AC1051" i="5"/>
  <c r="AD1051" i="5"/>
  <c r="AE1051" i="5"/>
  <c r="N1052" i="5"/>
  <c r="X1052" i="5" s="1"/>
  <c r="Y1052" i="5"/>
  <c r="Z1052" i="5" s="1"/>
  <c r="AA1052" i="5"/>
  <c r="AB1052" i="5"/>
  <c r="AC1052" i="5"/>
  <c r="AD1052" i="5"/>
  <c r="AE1052" i="5"/>
  <c r="N1053" i="5"/>
  <c r="X1053" i="5" s="1"/>
  <c r="Y1053" i="5"/>
  <c r="Z1053" i="5" s="1"/>
  <c r="AA1053" i="5"/>
  <c r="AB1053" i="5"/>
  <c r="AC1053" i="5"/>
  <c r="AD1053" i="5"/>
  <c r="AE1053" i="5"/>
  <c r="N1054" i="5"/>
  <c r="X1054" i="5" s="1"/>
  <c r="Y1054" i="5"/>
  <c r="Z1054" i="5" s="1"/>
  <c r="AA1054" i="5"/>
  <c r="AB1054" i="5"/>
  <c r="AC1054" i="5"/>
  <c r="AD1054" i="5"/>
  <c r="AE1054" i="5"/>
  <c r="N1055" i="5"/>
  <c r="X1055" i="5" s="1"/>
  <c r="Y1055" i="5"/>
  <c r="Z1055" i="5" s="1"/>
  <c r="AA1055" i="5"/>
  <c r="AB1055" i="5"/>
  <c r="AC1055" i="5"/>
  <c r="AD1055" i="5"/>
  <c r="AE1055" i="5"/>
  <c r="N1056" i="5"/>
  <c r="X1056" i="5" s="1"/>
  <c r="Y1056" i="5"/>
  <c r="Z1056" i="5" s="1"/>
  <c r="AA1056" i="5"/>
  <c r="AB1056" i="5"/>
  <c r="AC1056" i="5"/>
  <c r="AD1056" i="5"/>
  <c r="AE1056" i="5"/>
  <c r="N1057" i="5"/>
  <c r="X1057" i="5" s="1"/>
  <c r="Y1057" i="5"/>
  <c r="Z1057" i="5" s="1"/>
  <c r="AA1057" i="5"/>
  <c r="AB1057" i="5"/>
  <c r="AC1057" i="5"/>
  <c r="AD1057" i="5"/>
  <c r="AE1057" i="5"/>
  <c r="N1058" i="5"/>
  <c r="X1058" i="5" s="1"/>
  <c r="Y1058" i="5"/>
  <c r="Z1058" i="5" s="1"/>
  <c r="AA1058" i="5"/>
  <c r="AB1058" i="5"/>
  <c r="AC1058" i="5"/>
  <c r="AD1058" i="5"/>
  <c r="AE1058" i="5"/>
  <c r="N1059" i="5"/>
  <c r="X1059" i="5" s="1"/>
  <c r="Y1059" i="5"/>
  <c r="Z1059" i="5" s="1"/>
  <c r="AA1059" i="5"/>
  <c r="AB1059" i="5"/>
  <c r="AC1059" i="5"/>
  <c r="AD1059" i="5"/>
  <c r="AE1059" i="5"/>
  <c r="N1060" i="5"/>
  <c r="X1060" i="5" s="1"/>
  <c r="Y1060" i="5"/>
  <c r="Z1060" i="5" s="1"/>
  <c r="AA1060" i="5"/>
  <c r="AB1060" i="5"/>
  <c r="AC1060" i="5"/>
  <c r="AD1060" i="5"/>
  <c r="AE1060" i="5"/>
  <c r="N1061" i="5"/>
  <c r="X1061" i="5" s="1"/>
  <c r="Y1061" i="5"/>
  <c r="Z1061" i="5" s="1"/>
  <c r="AA1061" i="5"/>
  <c r="AB1061" i="5"/>
  <c r="AC1061" i="5"/>
  <c r="AD1061" i="5"/>
  <c r="AE1061" i="5"/>
  <c r="N1062" i="5"/>
  <c r="X1062" i="5" s="1"/>
  <c r="Y1062" i="5"/>
  <c r="Z1062" i="5" s="1"/>
  <c r="AA1062" i="5"/>
  <c r="AB1062" i="5"/>
  <c r="AC1062" i="5"/>
  <c r="AD1062" i="5"/>
  <c r="AE1062" i="5"/>
  <c r="N1063" i="5"/>
  <c r="X1063" i="5" s="1"/>
  <c r="Y1063" i="5"/>
  <c r="Z1063" i="5" s="1"/>
  <c r="AA1063" i="5"/>
  <c r="AB1063" i="5"/>
  <c r="AC1063" i="5"/>
  <c r="AD1063" i="5"/>
  <c r="AE1063" i="5"/>
  <c r="N1064" i="5"/>
  <c r="X1064" i="5" s="1"/>
  <c r="Y1064" i="5"/>
  <c r="Z1064" i="5" s="1"/>
  <c r="AA1064" i="5"/>
  <c r="AB1064" i="5"/>
  <c r="AC1064" i="5"/>
  <c r="AD1064" i="5"/>
  <c r="AE1064" i="5"/>
  <c r="N1065" i="5"/>
  <c r="X1065" i="5" s="1"/>
  <c r="Y1065" i="5"/>
  <c r="Z1065" i="5" s="1"/>
  <c r="AA1065" i="5"/>
  <c r="AB1065" i="5"/>
  <c r="AC1065" i="5"/>
  <c r="AD1065" i="5"/>
  <c r="AE1065" i="5"/>
  <c r="N1066" i="5"/>
  <c r="X1066" i="5" s="1"/>
  <c r="Y1066" i="5"/>
  <c r="Z1066" i="5" s="1"/>
  <c r="AA1066" i="5"/>
  <c r="AB1066" i="5"/>
  <c r="AC1066" i="5"/>
  <c r="AD1066" i="5"/>
  <c r="AE1066" i="5"/>
  <c r="N1067" i="5"/>
  <c r="X1067" i="5" s="1"/>
  <c r="Y1067" i="5"/>
  <c r="Z1067" i="5" s="1"/>
  <c r="AA1067" i="5"/>
  <c r="AB1067" i="5"/>
  <c r="AC1067" i="5"/>
  <c r="AD1067" i="5"/>
  <c r="AE1067" i="5"/>
  <c r="N1068" i="5"/>
  <c r="X1068" i="5" s="1"/>
  <c r="Y1068" i="5"/>
  <c r="Z1068" i="5" s="1"/>
  <c r="AA1068" i="5"/>
  <c r="AB1068" i="5"/>
  <c r="AC1068" i="5"/>
  <c r="AD1068" i="5"/>
  <c r="AE1068" i="5"/>
  <c r="N1069" i="5"/>
  <c r="X1069" i="5" s="1"/>
  <c r="Y1069" i="5"/>
  <c r="Z1069" i="5" s="1"/>
  <c r="AA1069" i="5"/>
  <c r="AB1069" i="5"/>
  <c r="AC1069" i="5"/>
  <c r="AD1069" i="5"/>
  <c r="AE1069" i="5"/>
  <c r="N1070" i="5"/>
  <c r="X1070" i="5" s="1"/>
  <c r="Y1070" i="5"/>
  <c r="Z1070" i="5" s="1"/>
  <c r="AA1070" i="5"/>
  <c r="AB1070" i="5"/>
  <c r="AC1070" i="5"/>
  <c r="AD1070" i="5"/>
  <c r="AE1070" i="5"/>
  <c r="N1071" i="5"/>
  <c r="X1071" i="5" s="1"/>
  <c r="Y1071" i="5"/>
  <c r="Z1071" i="5" s="1"/>
  <c r="AA1071" i="5"/>
  <c r="AB1071" i="5"/>
  <c r="AC1071" i="5"/>
  <c r="AD1071" i="5"/>
  <c r="AE1071" i="5"/>
  <c r="N1072" i="5"/>
  <c r="X1072" i="5" s="1"/>
  <c r="Y1072" i="5"/>
  <c r="Z1072" i="5" s="1"/>
  <c r="AA1072" i="5"/>
  <c r="AB1072" i="5"/>
  <c r="AC1072" i="5"/>
  <c r="AD1072" i="5"/>
  <c r="AE1072" i="5"/>
  <c r="N1073" i="5"/>
  <c r="X1073" i="5" s="1"/>
  <c r="Y1073" i="5"/>
  <c r="Z1073" i="5" s="1"/>
  <c r="AA1073" i="5"/>
  <c r="AB1073" i="5"/>
  <c r="AC1073" i="5"/>
  <c r="AD1073" i="5"/>
  <c r="AE1073" i="5"/>
  <c r="N1074" i="5"/>
  <c r="X1074" i="5" s="1"/>
  <c r="Y1074" i="5"/>
  <c r="Z1074" i="5" s="1"/>
  <c r="AA1074" i="5"/>
  <c r="AB1074" i="5"/>
  <c r="AC1074" i="5"/>
  <c r="AD1074" i="5"/>
  <c r="AE1074" i="5"/>
  <c r="N1075" i="5"/>
  <c r="X1075" i="5" s="1"/>
  <c r="Y1075" i="5"/>
  <c r="Z1075" i="5" s="1"/>
  <c r="AA1075" i="5"/>
  <c r="AB1075" i="5"/>
  <c r="AC1075" i="5"/>
  <c r="AD1075" i="5"/>
  <c r="AE1075" i="5"/>
  <c r="N1076" i="5"/>
  <c r="X1076" i="5" s="1"/>
  <c r="Y1076" i="5"/>
  <c r="Z1076" i="5" s="1"/>
  <c r="AA1076" i="5"/>
  <c r="AB1076" i="5"/>
  <c r="AC1076" i="5"/>
  <c r="AD1076" i="5"/>
  <c r="AE1076" i="5"/>
  <c r="N1077" i="5"/>
  <c r="X1077" i="5" s="1"/>
  <c r="Y1077" i="5"/>
  <c r="Z1077" i="5" s="1"/>
  <c r="AA1077" i="5"/>
  <c r="AB1077" i="5"/>
  <c r="AC1077" i="5"/>
  <c r="AD1077" i="5"/>
  <c r="AE1077" i="5"/>
  <c r="N1078" i="5"/>
  <c r="X1078" i="5" s="1"/>
  <c r="Y1078" i="5"/>
  <c r="Z1078" i="5" s="1"/>
  <c r="AA1078" i="5"/>
  <c r="AB1078" i="5"/>
  <c r="AC1078" i="5"/>
  <c r="AD1078" i="5"/>
  <c r="AE1078" i="5"/>
  <c r="N1079" i="5"/>
  <c r="X1079" i="5" s="1"/>
  <c r="Y1079" i="5"/>
  <c r="Z1079" i="5" s="1"/>
  <c r="AA1079" i="5"/>
  <c r="AB1079" i="5"/>
  <c r="AC1079" i="5"/>
  <c r="AD1079" i="5"/>
  <c r="AE1079" i="5"/>
  <c r="N1080" i="5"/>
  <c r="X1080" i="5" s="1"/>
  <c r="Y1080" i="5"/>
  <c r="Z1080" i="5" s="1"/>
  <c r="AA1080" i="5"/>
  <c r="AB1080" i="5"/>
  <c r="AC1080" i="5"/>
  <c r="AD1080" i="5"/>
  <c r="AE1080" i="5"/>
  <c r="N1081" i="5"/>
  <c r="X1081" i="5" s="1"/>
  <c r="Y1081" i="5"/>
  <c r="Z1081" i="5" s="1"/>
  <c r="AA1081" i="5"/>
  <c r="AB1081" i="5"/>
  <c r="AC1081" i="5"/>
  <c r="AD1081" i="5"/>
  <c r="AE1081" i="5"/>
  <c r="N1082" i="5"/>
  <c r="X1082" i="5" s="1"/>
  <c r="Y1082" i="5"/>
  <c r="Z1082" i="5" s="1"/>
  <c r="AA1082" i="5"/>
  <c r="AB1082" i="5"/>
  <c r="AC1082" i="5"/>
  <c r="AD1082" i="5"/>
  <c r="AE1082" i="5"/>
  <c r="N1083" i="5"/>
  <c r="X1083" i="5" s="1"/>
  <c r="Y1083" i="5"/>
  <c r="Z1083" i="5" s="1"/>
  <c r="AA1083" i="5"/>
  <c r="AB1083" i="5"/>
  <c r="AC1083" i="5"/>
  <c r="AD1083" i="5"/>
  <c r="AE1083" i="5"/>
  <c r="N1084" i="5"/>
  <c r="X1084" i="5" s="1"/>
  <c r="Y1084" i="5"/>
  <c r="Z1084" i="5" s="1"/>
  <c r="AA1084" i="5"/>
  <c r="AB1084" i="5"/>
  <c r="AC1084" i="5"/>
  <c r="AD1084" i="5"/>
  <c r="AE1084" i="5"/>
  <c r="N1085" i="5"/>
  <c r="X1085" i="5" s="1"/>
  <c r="Y1085" i="5"/>
  <c r="Z1085" i="5" s="1"/>
  <c r="AA1085" i="5"/>
  <c r="AB1085" i="5"/>
  <c r="AC1085" i="5"/>
  <c r="AD1085" i="5"/>
  <c r="AE1085" i="5"/>
  <c r="N1086" i="5"/>
  <c r="X1086" i="5" s="1"/>
  <c r="Y1086" i="5"/>
  <c r="Z1086" i="5" s="1"/>
  <c r="AA1086" i="5"/>
  <c r="AB1086" i="5"/>
  <c r="AC1086" i="5"/>
  <c r="AD1086" i="5"/>
  <c r="AE1086" i="5"/>
  <c r="N1087" i="5"/>
  <c r="X1087" i="5" s="1"/>
  <c r="Y1087" i="5"/>
  <c r="Z1087" i="5" s="1"/>
  <c r="AA1087" i="5"/>
  <c r="AB1087" i="5"/>
  <c r="AC1087" i="5"/>
  <c r="AD1087" i="5"/>
  <c r="AE1087" i="5"/>
  <c r="N1088" i="5"/>
  <c r="X1088" i="5" s="1"/>
  <c r="Y1088" i="5"/>
  <c r="Z1088" i="5" s="1"/>
  <c r="AA1088" i="5"/>
  <c r="AB1088" i="5"/>
  <c r="AC1088" i="5"/>
  <c r="AD1088" i="5"/>
  <c r="AE1088" i="5"/>
  <c r="N1089" i="5"/>
  <c r="X1089" i="5" s="1"/>
  <c r="Y1089" i="5"/>
  <c r="Z1089" i="5" s="1"/>
  <c r="AA1089" i="5"/>
  <c r="AB1089" i="5"/>
  <c r="AC1089" i="5"/>
  <c r="AD1089" i="5"/>
  <c r="AE1089" i="5"/>
  <c r="N1090" i="5"/>
  <c r="X1090" i="5" s="1"/>
  <c r="Y1090" i="5"/>
  <c r="Z1090" i="5" s="1"/>
  <c r="AA1090" i="5"/>
  <c r="AB1090" i="5"/>
  <c r="AC1090" i="5"/>
  <c r="AD1090" i="5"/>
  <c r="AE1090" i="5"/>
  <c r="N1091" i="5"/>
  <c r="X1091" i="5" s="1"/>
  <c r="Y1091" i="5"/>
  <c r="Z1091" i="5" s="1"/>
  <c r="AA1091" i="5"/>
  <c r="AB1091" i="5"/>
  <c r="AC1091" i="5"/>
  <c r="AD1091" i="5"/>
  <c r="AE1091" i="5"/>
  <c r="N1092" i="5"/>
  <c r="X1092" i="5" s="1"/>
  <c r="Y1092" i="5"/>
  <c r="Z1092" i="5" s="1"/>
  <c r="AA1092" i="5"/>
  <c r="AB1092" i="5"/>
  <c r="AC1092" i="5"/>
  <c r="AD1092" i="5"/>
  <c r="AE1092" i="5"/>
  <c r="N1093" i="5"/>
  <c r="X1093" i="5" s="1"/>
  <c r="Y1093" i="5"/>
  <c r="Z1093" i="5" s="1"/>
  <c r="AA1093" i="5"/>
  <c r="AB1093" i="5"/>
  <c r="AC1093" i="5"/>
  <c r="AD1093" i="5"/>
  <c r="AE1093" i="5"/>
  <c r="N1094" i="5"/>
  <c r="X1094" i="5" s="1"/>
  <c r="Y1094" i="5"/>
  <c r="Z1094" i="5" s="1"/>
  <c r="AA1094" i="5"/>
  <c r="AB1094" i="5"/>
  <c r="AC1094" i="5"/>
  <c r="AD1094" i="5"/>
  <c r="AE1094" i="5"/>
  <c r="N1095" i="5"/>
  <c r="X1095" i="5" s="1"/>
  <c r="Y1095" i="5"/>
  <c r="Z1095" i="5" s="1"/>
  <c r="AA1095" i="5"/>
  <c r="AB1095" i="5"/>
  <c r="AC1095" i="5"/>
  <c r="AD1095" i="5"/>
  <c r="AE1095" i="5"/>
  <c r="N1096" i="5"/>
  <c r="X1096" i="5" s="1"/>
  <c r="Y1096" i="5"/>
  <c r="Z1096" i="5" s="1"/>
  <c r="AA1096" i="5"/>
  <c r="AB1096" i="5"/>
  <c r="AC1096" i="5"/>
  <c r="AD1096" i="5"/>
  <c r="AE1096" i="5"/>
  <c r="N1097" i="5"/>
  <c r="X1097" i="5" s="1"/>
  <c r="Y1097" i="5"/>
  <c r="Z1097" i="5" s="1"/>
  <c r="AA1097" i="5"/>
  <c r="AB1097" i="5"/>
  <c r="AC1097" i="5"/>
  <c r="AD1097" i="5"/>
  <c r="AE1097" i="5"/>
  <c r="N1098" i="5"/>
  <c r="X1098" i="5" s="1"/>
  <c r="Y1098" i="5"/>
  <c r="Z1098" i="5" s="1"/>
  <c r="AA1098" i="5"/>
  <c r="AB1098" i="5"/>
  <c r="AC1098" i="5"/>
  <c r="AD1098" i="5"/>
  <c r="AE1098" i="5"/>
  <c r="N1099" i="5"/>
  <c r="X1099" i="5" s="1"/>
  <c r="Y1099" i="5"/>
  <c r="Z1099" i="5" s="1"/>
  <c r="AA1099" i="5"/>
  <c r="AB1099" i="5"/>
  <c r="AC1099" i="5"/>
  <c r="AD1099" i="5"/>
  <c r="AE1099" i="5"/>
  <c r="N1100" i="5"/>
  <c r="X1100" i="5" s="1"/>
  <c r="Y1100" i="5"/>
  <c r="Z1100" i="5" s="1"/>
  <c r="AA1100" i="5"/>
  <c r="AB1100" i="5"/>
  <c r="AC1100" i="5"/>
  <c r="AD1100" i="5"/>
  <c r="AE1100" i="5"/>
  <c r="N1101" i="5"/>
  <c r="X1101" i="5" s="1"/>
  <c r="Y1101" i="5"/>
  <c r="Z1101" i="5" s="1"/>
  <c r="AA1101" i="5"/>
  <c r="AB1101" i="5"/>
  <c r="AC1101" i="5"/>
  <c r="AD1101" i="5"/>
  <c r="AE1101" i="5"/>
  <c r="N1102" i="5"/>
  <c r="X1102" i="5" s="1"/>
  <c r="Y1102" i="5"/>
  <c r="Z1102" i="5" s="1"/>
  <c r="AA1102" i="5"/>
  <c r="AB1102" i="5"/>
  <c r="AC1102" i="5"/>
  <c r="AD1102" i="5"/>
  <c r="AE1102" i="5"/>
  <c r="N1103" i="5"/>
  <c r="X1103" i="5" s="1"/>
  <c r="Y1103" i="5"/>
  <c r="Z1103" i="5" s="1"/>
  <c r="AA1103" i="5"/>
  <c r="AB1103" i="5"/>
  <c r="AC1103" i="5"/>
  <c r="AD1103" i="5"/>
  <c r="AE1103" i="5"/>
  <c r="N1104" i="5"/>
  <c r="X1104" i="5" s="1"/>
  <c r="Y1104" i="5"/>
  <c r="Z1104" i="5" s="1"/>
  <c r="AA1104" i="5"/>
  <c r="AB1104" i="5"/>
  <c r="AC1104" i="5"/>
  <c r="AD1104" i="5"/>
  <c r="AE1104" i="5"/>
  <c r="N1105" i="5"/>
  <c r="X1105" i="5" s="1"/>
  <c r="Y1105" i="5"/>
  <c r="Z1105" i="5" s="1"/>
  <c r="AA1105" i="5"/>
  <c r="AB1105" i="5"/>
  <c r="AC1105" i="5"/>
  <c r="AD1105" i="5"/>
  <c r="AE1105" i="5"/>
  <c r="N1106" i="5"/>
  <c r="X1106" i="5" s="1"/>
  <c r="Y1106" i="5"/>
  <c r="Z1106" i="5" s="1"/>
  <c r="AA1106" i="5"/>
  <c r="AB1106" i="5"/>
  <c r="AC1106" i="5"/>
  <c r="AD1106" i="5"/>
  <c r="AE1106" i="5"/>
  <c r="N1107" i="5"/>
  <c r="X1107" i="5" s="1"/>
  <c r="Y1107" i="5"/>
  <c r="Z1107" i="5" s="1"/>
  <c r="AA1107" i="5"/>
  <c r="AB1107" i="5"/>
  <c r="AC1107" i="5"/>
  <c r="AD1107" i="5"/>
  <c r="AE1107" i="5"/>
  <c r="N1108" i="5"/>
  <c r="X1108" i="5" s="1"/>
  <c r="Y1108" i="5"/>
  <c r="Z1108" i="5" s="1"/>
  <c r="AA1108" i="5"/>
  <c r="AB1108" i="5"/>
  <c r="AC1108" i="5"/>
  <c r="AD1108" i="5"/>
  <c r="AE1108" i="5"/>
  <c r="N1109" i="5"/>
  <c r="X1109" i="5" s="1"/>
  <c r="Y1109" i="5"/>
  <c r="Z1109" i="5" s="1"/>
  <c r="AA1109" i="5"/>
  <c r="AB1109" i="5"/>
  <c r="AC1109" i="5"/>
  <c r="AD1109" i="5"/>
  <c r="AE1109" i="5"/>
  <c r="N1110" i="5"/>
  <c r="X1110" i="5" s="1"/>
  <c r="Y1110" i="5"/>
  <c r="Z1110" i="5" s="1"/>
  <c r="AA1110" i="5"/>
  <c r="AB1110" i="5"/>
  <c r="AC1110" i="5"/>
  <c r="AD1110" i="5"/>
  <c r="AE1110" i="5"/>
  <c r="N1111" i="5"/>
  <c r="X1111" i="5" s="1"/>
  <c r="Y1111" i="5"/>
  <c r="Z1111" i="5" s="1"/>
  <c r="AA1111" i="5"/>
  <c r="AB1111" i="5"/>
  <c r="AC1111" i="5"/>
  <c r="AD1111" i="5"/>
  <c r="AE1111" i="5"/>
  <c r="N1112" i="5"/>
  <c r="X1112" i="5" s="1"/>
  <c r="Y1112" i="5"/>
  <c r="Z1112" i="5" s="1"/>
  <c r="AA1112" i="5"/>
  <c r="AB1112" i="5"/>
  <c r="AC1112" i="5"/>
  <c r="AD1112" i="5"/>
  <c r="AE1112" i="5"/>
  <c r="N1113" i="5"/>
  <c r="X1113" i="5" s="1"/>
  <c r="Y1113" i="5"/>
  <c r="Z1113" i="5" s="1"/>
  <c r="AA1113" i="5"/>
  <c r="AB1113" i="5"/>
  <c r="AC1113" i="5"/>
  <c r="AD1113" i="5"/>
  <c r="AE1113" i="5"/>
  <c r="N1114" i="5"/>
  <c r="X1114" i="5" s="1"/>
  <c r="Y1114" i="5"/>
  <c r="Z1114" i="5" s="1"/>
  <c r="AA1114" i="5"/>
  <c r="AB1114" i="5"/>
  <c r="AC1114" i="5"/>
  <c r="AD1114" i="5"/>
  <c r="AE1114" i="5"/>
  <c r="N1115" i="5"/>
  <c r="X1115" i="5" s="1"/>
  <c r="Y1115" i="5"/>
  <c r="Z1115" i="5" s="1"/>
  <c r="AA1115" i="5"/>
  <c r="AB1115" i="5"/>
  <c r="AC1115" i="5"/>
  <c r="AD1115" i="5"/>
  <c r="AE1115" i="5"/>
  <c r="N1116" i="5"/>
  <c r="X1116" i="5" s="1"/>
  <c r="Y1116" i="5"/>
  <c r="Z1116" i="5" s="1"/>
  <c r="AA1116" i="5"/>
  <c r="AB1116" i="5"/>
  <c r="AC1116" i="5"/>
  <c r="AD1116" i="5"/>
  <c r="AE1116" i="5"/>
  <c r="N1117" i="5"/>
  <c r="X1117" i="5" s="1"/>
  <c r="Y1117" i="5"/>
  <c r="Z1117" i="5" s="1"/>
  <c r="AA1117" i="5"/>
  <c r="AB1117" i="5"/>
  <c r="AC1117" i="5"/>
  <c r="AD1117" i="5"/>
  <c r="AE1117" i="5"/>
  <c r="N1118" i="5"/>
  <c r="X1118" i="5" s="1"/>
  <c r="Y1118" i="5"/>
  <c r="Z1118" i="5" s="1"/>
  <c r="AA1118" i="5"/>
  <c r="AB1118" i="5"/>
  <c r="AC1118" i="5"/>
  <c r="AD1118" i="5"/>
  <c r="AE1118" i="5"/>
  <c r="N1119" i="5"/>
  <c r="X1119" i="5" s="1"/>
  <c r="Y1119" i="5"/>
  <c r="Z1119" i="5" s="1"/>
  <c r="AA1119" i="5"/>
  <c r="AB1119" i="5"/>
  <c r="AC1119" i="5"/>
  <c r="AD1119" i="5"/>
  <c r="AE1119" i="5"/>
  <c r="N1120" i="5"/>
  <c r="X1120" i="5" s="1"/>
  <c r="Y1120" i="5"/>
  <c r="Z1120" i="5" s="1"/>
  <c r="AA1120" i="5"/>
  <c r="AB1120" i="5"/>
  <c r="AC1120" i="5"/>
  <c r="AD1120" i="5"/>
  <c r="AE1120" i="5"/>
  <c r="N1121" i="5"/>
  <c r="X1121" i="5" s="1"/>
  <c r="Y1121" i="5"/>
  <c r="Z1121" i="5" s="1"/>
  <c r="AA1121" i="5"/>
  <c r="AB1121" i="5"/>
  <c r="AC1121" i="5"/>
  <c r="AD1121" i="5"/>
  <c r="AE1121" i="5"/>
  <c r="N1122" i="5"/>
  <c r="X1122" i="5" s="1"/>
  <c r="Y1122" i="5"/>
  <c r="Z1122" i="5" s="1"/>
  <c r="AA1122" i="5"/>
  <c r="AB1122" i="5"/>
  <c r="AC1122" i="5"/>
  <c r="AD1122" i="5"/>
  <c r="AE1122" i="5"/>
  <c r="N1123" i="5"/>
  <c r="X1123" i="5" s="1"/>
  <c r="Y1123" i="5"/>
  <c r="Z1123" i="5" s="1"/>
  <c r="AA1123" i="5"/>
  <c r="AB1123" i="5"/>
  <c r="AC1123" i="5"/>
  <c r="AD1123" i="5"/>
  <c r="AE1123" i="5"/>
  <c r="N1124" i="5"/>
  <c r="X1124" i="5" s="1"/>
  <c r="Y1124" i="5"/>
  <c r="Z1124" i="5" s="1"/>
  <c r="AA1124" i="5"/>
  <c r="AB1124" i="5"/>
  <c r="AC1124" i="5"/>
  <c r="AD1124" i="5"/>
  <c r="AE1124" i="5"/>
  <c r="N1125" i="5"/>
  <c r="X1125" i="5" s="1"/>
  <c r="Y1125" i="5"/>
  <c r="Z1125" i="5" s="1"/>
  <c r="AA1125" i="5"/>
  <c r="AB1125" i="5"/>
  <c r="AC1125" i="5"/>
  <c r="AD1125" i="5"/>
  <c r="AE1125" i="5"/>
  <c r="N1126" i="5"/>
  <c r="X1126" i="5" s="1"/>
  <c r="Y1126" i="5"/>
  <c r="Z1126" i="5" s="1"/>
  <c r="AA1126" i="5"/>
  <c r="AB1126" i="5"/>
  <c r="AC1126" i="5"/>
  <c r="AD1126" i="5"/>
  <c r="AE1126" i="5"/>
  <c r="N1127" i="5"/>
  <c r="X1127" i="5" s="1"/>
  <c r="Y1127" i="5"/>
  <c r="Z1127" i="5" s="1"/>
  <c r="AA1127" i="5"/>
  <c r="AB1127" i="5"/>
  <c r="AC1127" i="5"/>
  <c r="AD1127" i="5"/>
  <c r="AE1127" i="5"/>
  <c r="N1128" i="5"/>
  <c r="X1128" i="5" s="1"/>
  <c r="Y1128" i="5"/>
  <c r="Z1128" i="5" s="1"/>
  <c r="AA1128" i="5"/>
  <c r="AB1128" i="5"/>
  <c r="AC1128" i="5"/>
  <c r="AD1128" i="5"/>
  <c r="AE1128" i="5"/>
  <c r="N1129" i="5"/>
  <c r="X1129" i="5" s="1"/>
  <c r="Y1129" i="5"/>
  <c r="Z1129" i="5" s="1"/>
  <c r="AA1129" i="5"/>
  <c r="AB1129" i="5"/>
  <c r="AC1129" i="5"/>
  <c r="AD1129" i="5"/>
  <c r="AE1129" i="5"/>
  <c r="N1130" i="5"/>
  <c r="X1130" i="5" s="1"/>
  <c r="Y1130" i="5"/>
  <c r="Z1130" i="5" s="1"/>
  <c r="AA1130" i="5"/>
  <c r="AB1130" i="5"/>
  <c r="AC1130" i="5"/>
  <c r="AD1130" i="5"/>
  <c r="AE1130" i="5"/>
  <c r="N1131" i="5"/>
  <c r="X1131" i="5" s="1"/>
  <c r="Y1131" i="5"/>
  <c r="Z1131" i="5" s="1"/>
  <c r="AA1131" i="5"/>
  <c r="AB1131" i="5"/>
  <c r="AC1131" i="5"/>
  <c r="AD1131" i="5"/>
  <c r="AE1131" i="5"/>
  <c r="N1132" i="5"/>
  <c r="X1132" i="5" s="1"/>
  <c r="Y1132" i="5"/>
  <c r="Z1132" i="5" s="1"/>
  <c r="AA1132" i="5"/>
  <c r="AB1132" i="5"/>
  <c r="AC1132" i="5"/>
  <c r="AD1132" i="5"/>
  <c r="AE1132" i="5"/>
  <c r="N1133" i="5"/>
  <c r="X1133" i="5" s="1"/>
  <c r="Y1133" i="5"/>
  <c r="Z1133" i="5" s="1"/>
  <c r="AA1133" i="5"/>
  <c r="AB1133" i="5"/>
  <c r="AC1133" i="5"/>
  <c r="AD1133" i="5"/>
  <c r="AE1133" i="5"/>
  <c r="N1134" i="5"/>
  <c r="X1134" i="5" s="1"/>
  <c r="Y1134" i="5"/>
  <c r="Z1134" i="5" s="1"/>
  <c r="AA1134" i="5"/>
  <c r="AB1134" i="5"/>
  <c r="AC1134" i="5"/>
  <c r="AD1134" i="5"/>
  <c r="AE1134" i="5"/>
  <c r="N1135" i="5"/>
  <c r="X1135" i="5" s="1"/>
  <c r="Y1135" i="5"/>
  <c r="Z1135" i="5" s="1"/>
  <c r="AA1135" i="5"/>
  <c r="AB1135" i="5"/>
  <c r="AC1135" i="5"/>
  <c r="AD1135" i="5"/>
  <c r="AE1135" i="5"/>
  <c r="N1136" i="5"/>
  <c r="X1136" i="5" s="1"/>
  <c r="Y1136" i="5"/>
  <c r="Z1136" i="5" s="1"/>
  <c r="AA1136" i="5"/>
  <c r="AB1136" i="5"/>
  <c r="AC1136" i="5"/>
  <c r="AD1136" i="5"/>
  <c r="AE1136" i="5"/>
  <c r="N1137" i="5"/>
  <c r="X1137" i="5" s="1"/>
  <c r="Y1137" i="5"/>
  <c r="Z1137" i="5" s="1"/>
  <c r="AA1137" i="5"/>
  <c r="AB1137" i="5"/>
  <c r="AC1137" i="5"/>
  <c r="AD1137" i="5"/>
  <c r="AE1137" i="5"/>
  <c r="N1138" i="5"/>
  <c r="X1138" i="5" s="1"/>
  <c r="Y1138" i="5"/>
  <c r="Z1138" i="5" s="1"/>
  <c r="AA1138" i="5"/>
  <c r="AB1138" i="5"/>
  <c r="AC1138" i="5"/>
  <c r="AD1138" i="5"/>
  <c r="AE1138" i="5"/>
  <c r="N1139" i="5"/>
  <c r="X1139" i="5" s="1"/>
  <c r="Y1139" i="5"/>
  <c r="Z1139" i="5" s="1"/>
  <c r="AA1139" i="5"/>
  <c r="AB1139" i="5"/>
  <c r="AC1139" i="5"/>
  <c r="AD1139" i="5"/>
  <c r="AE1139" i="5"/>
  <c r="N1140" i="5"/>
  <c r="X1140" i="5" s="1"/>
  <c r="Y1140" i="5"/>
  <c r="Z1140" i="5" s="1"/>
  <c r="AA1140" i="5"/>
  <c r="AB1140" i="5"/>
  <c r="AC1140" i="5"/>
  <c r="AD1140" i="5"/>
  <c r="AE1140" i="5"/>
  <c r="N1141" i="5"/>
  <c r="X1141" i="5" s="1"/>
  <c r="Y1141" i="5"/>
  <c r="Z1141" i="5" s="1"/>
  <c r="AA1141" i="5"/>
  <c r="AB1141" i="5"/>
  <c r="AC1141" i="5"/>
  <c r="AD1141" i="5"/>
  <c r="AE1141" i="5"/>
  <c r="N1142" i="5"/>
  <c r="X1142" i="5" s="1"/>
  <c r="Y1142" i="5"/>
  <c r="Z1142" i="5" s="1"/>
  <c r="AA1142" i="5"/>
  <c r="AB1142" i="5"/>
  <c r="AC1142" i="5"/>
  <c r="AD1142" i="5"/>
  <c r="AE1142" i="5"/>
  <c r="N1143" i="5"/>
  <c r="X1143" i="5" s="1"/>
  <c r="Y1143" i="5"/>
  <c r="Z1143" i="5" s="1"/>
  <c r="AA1143" i="5"/>
  <c r="AB1143" i="5"/>
  <c r="AC1143" i="5"/>
  <c r="AD1143" i="5"/>
  <c r="AE1143" i="5"/>
  <c r="N1144" i="5"/>
  <c r="X1144" i="5" s="1"/>
  <c r="Y1144" i="5"/>
  <c r="Z1144" i="5" s="1"/>
  <c r="AA1144" i="5"/>
  <c r="AB1144" i="5"/>
  <c r="AC1144" i="5"/>
  <c r="AD1144" i="5"/>
  <c r="AE1144" i="5"/>
  <c r="N1145" i="5"/>
  <c r="X1145" i="5" s="1"/>
  <c r="Y1145" i="5"/>
  <c r="Z1145" i="5" s="1"/>
  <c r="AA1145" i="5"/>
  <c r="AB1145" i="5"/>
  <c r="AC1145" i="5"/>
  <c r="AD1145" i="5"/>
  <c r="AE1145" i="5"/>
  <c r="N1146" i="5"/>
  <c r="X1146" i="5" s="1"/>
  <c r="Y1146" i="5"/>
  <c r="Z1146" i="5" s="1"/>
  <c r="AA1146" i="5"/>
  <c r="AB1146" i="5"/>
  <c r="AC1146" i="5"/>
  <c r="AD1146" i="5"/>
  <c r="AE1146" i="5"/>
  <c r="N1147" i="5"/>
  <c r="X1147" i="5" s="1"/>
  <c r="Y1147" i="5"/>
  <c r="Z1147" i="5" s="1"/>
  <c r="AA1147" i="5"/>
  <c r="AB1147" i="5"/>
  <c r="AC1147" i="5"/>
  <c r="AD1147" i="5"/>
  <c r="AE1147" i="5"/>
  <c r="N1148" i="5"/>
  <c r="X1148" i="5" s="1"/>
  <c r="Y1148" i="5"/>
  <c r="Z1148" i="5" s="1"/>
  <c r="AA1148" i="5"/>
  <c r="AB1148" i="5"/>
  <c r="AC1148" i="5"/>
  <c r="AD1148" i="5"/>
  <c r="AE1148" i="5"/>
  <c r="N1149" i="5"/>
  <c r="X1149" i="5" s="1"/>
  <c r="Y1149" i="5"/>
  <c r="Z1149" i="5" s="1"/>
  <c r="AA1149" i="5"/>
  <c r="AB1149" i="5"/>
  <c r="AC1149" i="5"/>
  <c r="AD1149" i="5"/>
  <c r="AE1149" i="5"/>
  <c r="N1150" i="5"/>
  <c r="X1150" i="5" s="1"/>
  <c r="Y1150" i="5"/>
  <c r="Z1150" i="5" s="1"/>
  <c r="AA1150" i="5"/>
  <c r="AB1150" i="5"/>
  <c r="AC1150" i="5"/>
  <c r="AD1150" i="5"/>
  <c r="AE1150" i="5"/>
  <c r="N1151" i="5"/>
  <c r="X1151" i="5" s="1"/>
  <c r="Y1151" i="5"/>
  <c r="Z1151" i="5" s="1"/>
  <c r="AA1151" i="5"/>
  <c r="AB1151" i="5"/>
  <c r="AC1151" i="5"/>
  <c r="AD1151" i="5"/>
  <c r="AE1151" i="5"/>
  <c r="N1152" i="5"/>
  <c r="X1152" i="5" s="1"/>
  <c r="Y1152" i="5"/>
  <c r="Z1152" i="5" s="1"/>
  <c r="AA1152" i="5"/>
  <c r="AB1152" i="5"/>
  <c r="AC1152" i="5"/>
  <c r="AD1152" i="5"/>
  <c r="AE1152" i="5"/>
  <c r="N1153" i="5"/>
  <c r="X1153" i="5" s="1"/>
  <c r="Y1153" i="5"/>
  <c r="Z1153" i="5" s="1"/>
  <c r="AA1153" i="5"/>
  <c r="AB1153" i="5"/>
  <c r="AC1153" i="5"/>
  <c r="AD1153" i="5"/>
  <c r="AE1153" i="5"/>
  <c r="N1154" i="5"/>
  <c r="X1154" i="5" s="1"/>
  <c r="Y1154" i="5"/>
  <c r="Z1154" i="5" s="1"/>
  <c r="AA1154" i="5"/>
  <c r="AB1154" i="5"/>
  <c r="AC1154" i="5"/>
  <c r="AD1154" i="5"/>
  <c r="AE1154" i="5"/>
  <c r="N1155" i="5"/>
  <c r="X1155" i="5" s="1"/>
  <c r="Y1155" i="5"/>
  <c r="Z1155" i="5" s="1"/>
  <c r="AA1155" i="5"/>
  <c r="AB1155" i="5"/>
  <c r="AC1155" i="5"/>
  <c r="AD1155" i="5"/>
  <c r="AE1155" i="5"/>
  <c r="N1156" i="5"/>
  <c r="X1156" i="5" s="1"/>
  <c r="Y1156" i="5"/>
  <c r="Z1156" i="5" s="1"/>
  <c r="AA1156" i="5"/>
  <c r="AB1156" i="5"/>
  <c r="AC1156" i="5"/>
  <c r="AD1156" i="5"/>
  <c r="AE1156" i="5"/>
  <c r="N1157" i="5"/>
  <c r="X1157" i="5" s="1"/>
  <c r="Y1157" i="5"/>
  <c r="Z1157" i="5" s="1"/>
  <c r="AA1157" i="5"/>
  <c r="AB1157" i="5"/>
  <c r="AC1157" i="5"/>
  <c r="AD1157" i="5"/>
  <c r="AE1157" i="5"/>
  <c r="N1158" i="5"/>
  <c r="X1158" i="5" s="1"/>
  <c r="Y1158" i="5"/>
  <c r="Z1158" i="5" s="1"/>
  <c r="AA1158" i="5"/>
  <c r="AB1158" i="5"/>
  <c r="AC1158" i="5"/>
  <c r="AD1158" i="5"/>
  <c r="AE1158" i="5"/>
  <c r="N1159" i="5"/>
  <c r="X1159" i="5" s="1"/>
  <c r="Y1159" i="5"/>
  <c r="Z1159" i="5" s="1"/>
  <c r="AA1159" i="5"/>
  <c r="AB1159" i="5"/>
  <c r="AC1159" i="5"/>
  <c r="AD1159" i="5"/>
  <c r="AE1159" i="5"/>
  <c r="N1160" i="5"/>
  <c r="X1160" i="5" s="1"/>
  <c r="Y1160" i="5"/>
  <c r="Z1160" i="5" s="1"/>
  <c r="AA1160" i="5"/>
  <c r="AB1160" i="5"/>
  <c r="AC1160" i="5"/>
  <c r="AD1160" i="5"/>
  <c r="AE1160" i="5"/>
  <c r="N1161" i="5"/>
  <c r="X1161" i="5" s="1"/>
  <c r="Y1161" i="5"/>
  <c r="Z1161" i="5" s="1"/>
  <c r="AA1161" i="5"/>
  <c r="AB1161" i="5"/>
  <c r="AC1161" i="5"/>
  <c r="AD1161" i="5"/>
  <c r="AE1161" i="5"/>
  <c r="N1162" i="5"/>
  <c r="X1162" i="5" s="1"/>
  <c r="Y1162" i="5"/>
  <c r="Z1162" i="5" s="1"/>
  <c r="AA1162" i="5"/>
  <c r="AB1162" i="5"/>
  <c r="AC1162" i="5"/>
  <c r="AD1162" i="5"/>
  <c r="AE1162" i="5"/>
  <c r="N1163" i="5"/>
  <c r="X1163" i="5" s="1"/>
  <c r="Y1163" i="5"/>
  <c r="Z1163" i="5" s="1"/>
  <c r="AA1163" i="5"/>
  <c r="AB1163" i="5"/>
  <c r="AC1163" i="5"/>
  <c r="AD1163" i="5"/>
  <c r="AE1163" i="5"/>
  <c r="N1164" i="5"/>
  <c r="X1164" i="5" s="1"/>
  <c r="Y1164" i="5"/>
  <c r="Z1164" i="5" s="1"/>
  <c r="AA1164" i="5"/>
  <c r="AB1164" i="5"/>
  <c r="AC1164" i="5"/>
  <c r="AD1164" i="5"/>
  <c r="AE1164" i="5"/>
  <c r="N1165" i="5"/>
  <c r="X1165" i="5" s="1"/>
  <c r="Y1165" i="5"/>
  <c r="Z1165" i="5" s="1"/>
  <c r="AA1165" i="5"/>
  <c r="AB1165" i="5"/>
  <c r="AC1165" i="5"/>
  <c r="AD1165" i="5"/>
  <c r="AE1165" i="5"/>
  <c r="N1166" i="5"/>
  <c r="X1166" i="5" s="1"/>
  <c r="Y1166" i="5"/>
  <c r="Z1166" i="5" s="1"/>
  <c r="AA1166" i="5"/>
  <c r="AB1166" i="5"/>
  <c r="AC1166" i="5"/>
  <c r="AD1166" i="5"/>
  <c r="AE1166" i="5"/>
  <c r="N1167" i="5"/>
  <c r="X1167" i="5" s="1"/>
  <c r="Y1167" i="5"/>
  <c r="Z1167" i="5" s="1"/>
  <c r="AA1167" i="5"/>
  <c r="AB1167" i="5"/>
  <c r="AC1167" i="5"/>
  <c r="AD1167" i="5"/>
  <c r="AE1167" i="5"/>
  <c r="N1168" i="5"/>
  <c r="X1168" i="5" s="1"/>
  <c r="Y1168" i="5"/>
  <c r="Z1168" i="5" s="1"/>
  <c r="AA1168" i="5"/>
  <c r="AB1168" i="5"/>
  <c r="AC1168" i="5"/>
  <c r="AD1168" i="5"/>
  <c r="AE1168" i="5"/>
  <c r="N1169" i="5"/>
  <c r="X1169" i="5" s="1"/>
  <c r="Y1169" i="5"/>
  <c r="Z1169" i="5" s="1"/>
  <c r="AA1169" i="5"/>
  <c r="AB1169" i="5"/>
  <c r="AC1169" i="5"/>
  <c r="AD1169" i="5"/>
  <c r="AE1169" i="5"/>
  <c r="N1170" i="5"/>
  <c r="X1170" i="5" s="1"/>
  <c r="Y1170" i="5"/>
  <c r="Z1170" i="5" s="1"/>
  <c r="AA1170" i="5"/>
  <c r="AB1170" i="5"/>
  <c r="AC1170" i="5"/>
  <c r="AD1170" i="5"/>
  <c r="AE1170" i="5"/>
  <c r="N1171" i="5"/>
  <c r="X1171" i="5" s="1"/>
  <c r="Y1171" i="5"/>
  <c r="Z1171" i="5" s="1"/>
  <c r="AA1171" i="5"/>
  <c r="AB1171" i="5"/>
  <c r="AC1171" i="5"/>
  <c r="AD1171" i="5"/>
  <c r="AE1171" i="5"/>
  <c r="N1172" i="5"/>
  <c r="X1172" i="5" s="1"/>
  <c r="Y1172" i="5"/>
  <c r="Z1172" i="5" s="1"/>
  <c r="AA1172" i="5"/>
  <c r="AB1172" i="5"/>
  <c r="AC1172" i="5"/>
  <c r="AD1172" i="5"/>
  <c r="AE1172" i="5"/>
  <c r="N1173" i="5"/>
  <c r="X1173" i="5" s="1"/>
  <c r="Y1173" i="5"/>
  <c r="Z1173" i="5" s="1"/>
  <c r="AA1173" i="5"/>
  <c r="AB1173" i="5"/>
  <c r="AC1173" i="5"/>
  <c r="AD1173" i="5"/>
  <c r="AE1173" i="5"/>
  <c r="N1174" i="5"/>
  <c r="X1174" i="5" s="1"/>
  <c r="Y1174" i="5"/>
  <c r="Z1174" i="5" s="1"/>
  <c r="AA1174" i="5"/>
  <c r="AB1174" i="5"/>
  <c r="AC1174" i="5"/>
  <c r="AD1174" i="5"/>
  <c r="AE1174" i="5"/>
  <c r="N1175" i="5"/>
  <c r="X1175" i="5" s="1"/>
  <c r="Y1175" i="5"/>
  <c r="Z1175" i="5" s="1"/>
  <c r="AA1175" i="5"/>
  <c r="AB1175" i="5"/>
  <c r="AC1175" i="5"/>
  <c r="AD1175" i="5"/>
  <c r="AE1175" i="5"/>
  <c r="N1176" i="5"/>
  <c r="X1176" i="5" s="1"/>
  <c r="Y1176" i="5"/>
  <c r="Z1176" i="5" s="1"/>
  <c r="AA1176" i="5"/>
  <c r="AB1176" i="5"/>
  <c r="AC1176" i="5"/>
  <c r="AD1176" i="5"/>
  <c r="AE1176" i="5"/>
  <c r="N1177" i="5"/>
  <c r="X1177" i="5" s="1"/>
  <c r="Y1177" i="5"/>
  <c r="Z1177" i="5" s="1"/>
  <c r="AA1177" i="5"/>
  <c r="AB1177" i="5"/>
  <c r="AC1177" i="5"/>
  <c r="AD1177" i="5"/>
  <c r="AE1177" i="5"/>
  <c r="N1178" i="5"/>
  <c r="X1178" i="5" s="1"/>
  <c r="Y1178" i="5"/>
  <c r="Z1178" i="5" s="1"/>
  <c r="AA1178" i="5"/>
  <c r="AB1178" i="5"/>
  <c r="AC1178" i="5"/>
  <c r="AD1178" i="5"/>
  <c r="AE1178" i="5"/>
  <c r="N1179" i="5"/>
  <c r="X1179" i="5" s="1"/>
  <c r="Y1179" i="5"/>
  <c r="Z1179" i="5" s="1"/>
  <c r="AA1179" i="5"/>
  <c r="AB1179" i="5"/>
  <c r="AC1179" i="5"/>
  <c r="AD1179" i="5"/>
  <c r="AE1179" i="5"/>
  <c r="N1180" i="5"/>
  <c r="X1180" i="5" s="1"/>
  <c r="Y1180" i="5"/>
  <c r="Z1180" i="5" s="1"/>
  <c r="AA1180" i="5"/>
  <c r="AB1180" i="5"/>
  <c r="AC1180" i="5"/>
  <c r="AD1180" i="5"/>
  <c r="AE1180" i="5"/>
  <c r="N1181" i="5"/>
  <c r="X1181" i="5" s="1"/>
  <c r="Y1181" i="5"/>
  <c r="Z1181" i="5" s="1"/>
  <c r="AA1181" i="5"/>
  <c r="AB1181" i="5"/>
  <c r="AC1181" i="5"/>
  <c r="AD1181" i="5"/>
  <c r="AE1181" i="5"/>
  <c r="N1182" i="5"/>
  <c r="X1182" i="5" s="1"/>
  <c r="Y1182" i="5"/>
  <c r="Z1182" i="5" s="1"/>
  <c r="AA1182" i="5"/>
  <c r="AB1182" i="5"/>
  <c r="AC1182" i="5"/>
  <c r="AD1182" i="5"/>
  <c r="AE1182" i="5"/>
  <c r="N1183" i="5"/>
  <c r="X1183" i="5" s="1"/>
  <c r="Y1183" i="5"/>
  <c r="Z1183" i="5" s="1"/>
  <c r="AA1183" i="5"/>
  <c r="AB1183" i="5"/>
  <c r="AC1183" i="5"/>
  <c r="AD1183" i="5"/>
  <c r="AE1183" i="5"/>
  <c r="N1184" i="5"/>
  <c r="X1184" i="5" s="1"/>
  <c r="Y1184" i="5"/>
  <c r="Z1184" i="5" s="1"/>
  <c r="AA1184" i="5"/>
  <c r="AB1184" i="5"/>
  <c r="AC1184" i="5"/>
  <c r="AD1184" i="5"/>
  <c r="AE1184" i="5"/>
  <c r="N1185" i="5"/>
  <c r="X1185" i="5" s="1"/>
  <c r="Y1185" i="5"/>
  <c r="Z1185" i="5" s="1"/>
  <c r="AA1185" i="5"/>
  <c r="AB1185" i="5"/>
  <c r="AC1185" i="5"/>
  <c r="AD1185" i="5"/>
  <c r="AE1185" i="5"/>
  <c r="N1186" i="5"/>
  <c r="X1186" i="5" s="1"/>
  <c r="Y1186" i="5"/>
  <c r="Z1186" i="5" s="1"/>
  <c r="AA1186" i="5"/>
  <c r="AB1186" i="5"/>
  <c r="AC1186" i="5"/>
  <c r="AD1186" i="5"/>
  <c r="AE1186" i="5"/>
  <c r="N1187" i="5"/>
  <c r="X1187" i="5" s="1"/>
  <c r="Y1187" i="5"/>
  <c r="Z1187" i="5" s="1"/>
  <c r="AA1187" i="5"/>
  <c r="AB1187" i="5"/>
  <c r="AC1187" i="5"/>
  <c r="AD1187" i="5"/>
  <c r="AE1187" i="5"/>
  <c r="N1188" i="5"/>
  <c r="X1188" i="5" s="1"/>
  <c r="Y1188" i="5"/>
  <c r="Z1188" i="5" s="1"/>
  <c r="AA1188" i="5"/>
  <c r="AB1188" i="5"/>
  <c r="AC1188" i="5"/>
  <c r="AD1188" i="5"/>
  <c r="AE1188" i="5"/>
  <c r="N1189" i="5"/>
  <c r="X1189" i="5" s="1"/>
  <c r="Y1189" i="5"/>
  <c r="Z1189" i="5" s="1"/>
  <c r="AA1189" i="5"/>
  <c r="AB1189" i="5"/>
  <c r="AC1189" i="5"/>
  <c r="AD1189" i="5"/>
  <c r="AE1189" i="5"/>
  <c r="N1190" i="5"/>
  <c r="X1190" i="5" s="1"/>
  <c r="Y1190" i="5"/>
  <c r="Z1190" i="5" s="1"/>
  <c r="AA1190" i="5"/>
  <c r="AB1190" i="5"/>
  <c r="AC1190" i="5"/>
  <c r="AD1190" i="5"/>
  <c r="AE1190" i="5"/>
  <c r="N1191" i="5"/>
  <c r="X1191" i="5" s="1"/>
  <c r="Y1191" i="5"/>
  <c r="Z1191" i="5" s="1"/>
  <c r="AA1191" i="5"/>
  <c r="AB1191" i="5"/>
  <c r="AC1191" i="5"/>
  <c r="AD1191" i="5"/>
  <c r="AE1191" i="5"/>
  <c r="N1192" i="5"/>
  <c r="X1192" i="5" s="1"/>
  <c r="Y1192" i="5"/>
  <c r="Z1192" i="5" s="1"/>
  <c r="AA1192" i="5"/>
  <c r="AB1192" i="5"/>
  <c r="AC1192" i="5"/>
  <c r="AD1192" i="5"/>
  <c r="AE1192" i="5"/>
  <c r="N1193" i="5"/>
  <c r="X1193" i="5" s="1"/>
  <c r="Y1193" i="5"/>
  <c r="Z1193" i="5" s="1"/>
  <c r="AA1193" i="5"/>
  <c r="AB1193" i="5"/>
  <c r="AC1193" i="5"/>
  <c r="AD1193" i="5"/>
  <c r="AE1193" i="5"/>
  <c r="N1194" i="5"/>
  <c r="X1194" i="5" s="1"/>
  <c r="Y1194" i="5"/>
  <c r="Z1194" i="5" s="1"/>
  <c r="AA1194" i="5"/>
  <c r="AB1194" i="5"/>
  <c r="AC1194" i="5"/>
  <c r="AD1194" i="5"/>
  <c r="AE1194" i="5"/>
  <c r="N1195" i="5"/>
  <c r="X1195" i="5" s="1"/>
  <c r="Y1195" i="5"/>
  <c r="Z1195" i="5" s="1"/>
  <c r="AA1195" i="5"/>
  <c r="AB1195" i="5"/>
  <c r="AC1195" i="5"/>
  <c r="AD1195" i="5"/>
  <c r="AE1195" i="5"/>
  <c r="N1196" i="5"/>
  <c r="X1196" i="5" s="1"/>
  <c r="Y1196" i="5"/>
  <c r="Z1196" i="5" s="1"/>
  <c r="AA1196" i="5"/>
  <c r="AB1196" i="5"/>
  <c r="AC1196" i="5"/>
  <c r="AD1196" i="5"/>
  <c r="AE1196" i="5"/>
  <c r="N1197" i="5"/>
  <c r="X1197" i="5" s="1"/>
  <c r="Y1197" i="5"/>
  <c r="Z1197" i="5" s="1"/>
  <c r="AA1197" i="5"/>
  <c r="AB1197" i="5"/>
  <c r="AC1197" i="5"/>
  <c r="AD1197" i="5"/>
  <c r="AE1197" i="5"/>
  <c r="N1198" i="5"/>
  <c r="X1198" i="5" s="1"/>
  <c r="Y1198" i="5"/>
  <c r="Z1198" i="5" s="1"/>
  <c r="AA1198" i="5"/>
  <c r="AB1198" i="5"/>
  <c r="AC1198" i="5"/>
  <c r="AD1198" i="5"/>
  <c r="AE1198" i="5"/>
  <c r="N1199" i="5"/>
  <c r="X1199" i="5" s="1"/>
  <c r="Y1199" i="5"/>
  <c r="Z1199" i="5" s="1"/>
  <c r="AA1199" i="5"/>
  <c r="AB1199" i="5"/>
  <c r="AC1199" i="5"/>
  <c r="AD1199" i="5"/>
  <c r="AE1199" i="5"/>
  <c r="N1200" i="5"/>
  <c r="X1200" i="5" s="1"/>
  <c r="Y1200" i="5"/>
  <c r="Z1200" i="5" s="1"/>
  <c r="AA1200" i="5"/>
  <c r="AB1200" i="5"/>
  <c r="AC1200" i="5"/>
  <c r="AD1200" i="5"/>
  <c r="AE1200" i="5"/>
  <c r="N1201" i="5"/>
  <c r="X1201" i="5" s="1"/>
  <c r="Y1201" i="5"/>
  <c r="Z1201" i="5" s="1"/>
  <c r="AA1201" i="5"/>
  <c r="AB1201" i="5"/>
  <c r="AC1201" i="5"/>
  <c r="AD1201" i="5"/>
  <c r="AE1201" i="5"/>
  <c r="N1202" i="5"/>
  <c r="X1202" i="5" s="1"/>
  <c r="Y1202" i="5"/>
  <c r="Z1202" i="5" s="1"/>
  <c r="AA1202" i="5"/>
  <c r="AB1202" i="5"/>
  <c r="AC1202" i="5"/>
  <c r="AD1202" i="5"/>
  <c r="AF1202" i="5" s="1"/>
  <c r="AE1202" i="5"/>
  <c r="N1203" i="5"/>
  <c r="X1203" i="5" s="1"/>
  <c r="Y1203" i="5"/>
  <c r="Z1203" i="5" s="1"/>
  <c r="AA1203" i="5"/>
  <c r="AB1203" i="5"/>
  <c r="AC1203" i="5"/>
  <c r="AD1203" i="5"/>
  <c r="AE1203" i="5"/>
  <c r="N1204" i="5"/>
  <c r="X1204" i="5" s="1"/>
  <c r="Y1204" i="5"/>
  <c r="Z1204" i="5" s="1"/>
  <c r="AA1204" i="5"/>
  <c r="AB1204" i="5"/>
  <c r="AC1204" i="5"/>
  <c r="AD1204" i="5"/>
  <c r="AE1204" i="5"/>
  <c r="N1205" i="5"/>
  <c r="X1205" i="5" s="1"/>
  <c r="Y1205" i="5"/>
  <c r="Z1205" i="5" s="1"/>
  <c r="AA1205" i="5"/>
  <c r="AB1205" i="5"/>
  <c r="AC1205" i="5"/>
  <c r="AD1205" i="5"/>
  <c r="AE1205" i="5"/>
  <c r="N1206" i="5"/>
  <c r="X1206" i="5" s="1"/>
  <c r="Y1206" i="5"/>
  <c r="Z1206" i="5" s="1"/>
  <c r="AA1206" i="5"/>
  <c r="AB1206" i="5"/>
  <c r="AC1206" i="5"/>
  <c r="AD1206" i="5"/>
  <c r="AF1206" i="5" s="1"/>
  <c r="AE1206" i="5"/>
  <c r="N1207" i="5"/>
  <c r="X1207" i="5" s="1"/>
  <c r="Y1207" i="5"/>
  <c r="Z1207" i="5" s="1"/>
  <c r="AA1207" i="5"/>
  <c r="AB1207" i="5"/>
  <c r="AC1207" i="5"/>
  <c r="AD1207" i="5"/>
  <c r="AE1207" i="5"/>
  <c r="N1208" i="5"/>
  <c r="X1208" i="5" s="1"/>
  <c r="Y1208" i="5"/>
  <c r="Z1208" i="5" s="1"/>
  <c r="AA1208" i="5"/>
  <c r="AB1208" i="5"/>
  <c r="AC1208" i="5"/>
  <c r="AD1208" i="5"/>
  <c r="AE1208" i="5"/>
  <c r="N1209" i="5"/>
  <c r="X1209" i="5" s="1"/>
  <c r="Y1209" i="5"/>
  <c r="Z1209" i="5" s="1"/>
  <c r="AA1209" i="5"/>
  <c r="AB1209" i="5"/>
  <c r="AC1209" i="5"/>
  <c r="AD1209" i="5"/>
  <c r="AE1209" i="5"/>
  <c r="N1210" i="5"/>
  <c r="X1210" i="5" s="1"/>
  <c r="Y1210" i="5"/>
  <c r="Z1210" i="5" s="1"/>
  <c r="AA1210" i="5"/>
  <c r="AB1210" i="5"/>
  <c r="AC1210" i="5"/>
  <c r="AD1210" i="5"/>
  <c r="AF1210" i="5" s="1"/>
  <c r="AE1210" i="5"/>
  <c r="N1211" i="5"/>
  <c r="X1211" i="5" s="1"/>
  <c r="Y1211" i="5"/>
  <c r="Z1211" i="5" s="1"/>
  <c r="AA1211" i="5"/>
  <c r="AB1211" i="5"/>
  <c r="AC1211" i="5"/>
  <c r="AD1211" i="5"/>
  <c r="AE1211" i="5"/>
  <c r="N1212" i="5"/>
  <c r="X1212" i="5" s="1"/>
  <c r="Y1212" i="5"/>
  <c r="Z1212" i="5" s="1"/>
  <c r="AA1212" i="5"/>
  <c r="AB1212" i="5"/>
  <c r="AC1212" i="5"/>
  <c r="AD1212" i="5"/>
  <c r="AE1212" i="5"/>
  <c r="N1213" i="5"/>
  <c r="X1213" i="5" s="1"/>
  <c r="Y1213" i="5"/>
  <c r="Z1213" i="5" s="1"/>
  <c r="AA1213" i="5"/>
  <c r="AB1213" i="5"/>
  <c r="AC1213" i="5"/>
  <c r="AD1213" i="5"/>
  <c r="AE1213" i="5"/>
  <c r="N1214" i="5"/>
  <c r="X1214" i="5" s="1"/>
  <c r="Y1214" i="5"/>
  <c r="Z1214" i="5" s="1"/>
  <c r="AA1214" i="5"/>
  <c r="AB1214" i="5"/>
  <c r="AC1214" i="5"/>
  <c r="AD1214" i="5"/>
  <c r="AE1214" i="5"/>
  <c r="N1215" i="5"/>
  <c r="X1215" i="5" s="1"/>
  <c r="Y1215" i="5"/>
  <c r="Z1215" i="5" s="1"/>
  <c r="AA1215" i="5"/>
  <c r="AB1215" i="5"/>
  <c r="AC1215" i="5"/>
  <c r="AD1215" i="5"/>
  <c r="AE1215" i="5"/>
  <c r="N1216" i="5"/>
  <c r="X1216" i="5" s="1"/>
  <c r="Y1216" i="5"/>
  <c r="Z1216" i="5" s="1"/>
  <c r="AA1216" i="5"/>
  <c r="AB1216" i="5"/>
  <c r="AC1216" i="5"/>
  <c r="AD1216" i="5"/>
  <c r="AE1216" i="5"/>
  <c r="N1217" i="5"/>
  <c r="X1217" i="5" s="1"/>
  <c r="Y1217" i="5"/>
  <c r="Z1217" i="5" s="1"/>
  <c r="AA1217" i="5"/>
  <c r="AB1217" i="5"/>
  <c r="AC1217" i="5"/>
  <c r="AD1217" i="5"/>
  <c r="AE1217" i="5"/>
  <c r="N1218" i="5"/>
  <c r="X1218" i="5" s="1"/>
  <c r="Y1218" i="5"/>
  <c r="Z1218" i="5" s="1"/>
  <c r="AA1218" i="5"/>
  <c r="AB1218" i="5"/>
  <c r="AC1218" i="5"/>
  <c r="AD1218" i="5"/>
  <c r="AF1218" i="5" s="1"/>
  <c r="AE1218" i="5"/>
  <c r="N1219" i="5"/>
  <c r="X1219" i="5" s="1"/>
  <c r="Y1219" i="5"/>
  <c r="Z1219" i="5" s="1"/>
  <c r="AA1219" i="5"/>
  <c r="AB1219" i="5"/>
  <c r="AC1219" i="5"/>
  <c r="AD1219" i="5"/>
  <c r="AE1219" i="5"/>
  <c r="N1220" i="5"/>
  <c r="X1220" i="5" s="1"/>
  <c r="Y1220" i="5"/>
  <c r="Z1220" i="5" s="1"/>
  <c r="AA1220" i="5"/>
  <c r="AB1220" i="5"/>
  <c r="AC1220" i="5"/>
  <c r="AD1220" i="5"/>
  <c r="AE1220" i="5"/>
  <c r="N1221" i="5"/>
  <c r="X1221" i="5" s="1"/>
  <c r="Y1221" i="5"/>
  <c r="Z1221" i="5" s="1"/>
  <c r="AA1221" i="5"/>
  <c r="AB1221" i="5"/>
  <c r="AC1221" i="5"/>
  <c r="AD1221" i="5"/>
  <c r="AE1221" i="5"/>
  <c r="N1222" i="5"/>
  <c r="X1222" i="5" s="1"/>
  <c r="Y1222" i="5"/>
  <c r="Z1222" i="5" s="1"/>
  <c r="AA1222" i="5"/>
  <c r="AB1222" i="5"/>
  <c r="AC1222" i="5"/>
  <c r="AD1222" i="5"/>
  <c r="AF1222" i="5" s="1"/>
  <c r="AE1222" i="5"/>
  <c r="N1223" i="5"/>
  <c r="X1223" i="5" s="1"/>
  <c r="Y1223" i="5"/>
  <c r="Z1223" i="5" s="1"/>
  <c r="AA1223" i="5"/>
  <c r="AB1223" i="5"/>
  <c r="AC1223" i="5"/>
  <c r="AD1223" i="5"/>
  <c r="AE1223" i="5"/>
  <c r="N1224" i="5"/>
  <c r="X1224" i="5" s="1"/>
  <c r="Y1224" i="5"/>
  <c r="Z1224" i="5" s="1"/>
  <c r="AA1224" i="5"/>
  <c r="AB1224" i="5"/>
  <c r="AC1224" i="5"/>
  <c r="AD1224" i="5"/>
  <c r="AE1224" i="5"/>
  <c r="N1225" i="5"/>
  <c r="X1225" i="5" s="1"/>
  <c r="Y1225" i="5"/>
  <c r="Z1225" i="5" s="1"/>
  <c r="AA1225" i="5"/>
  <c r="AB1225" i="5"/>
  <c r="AC1225" i="5"/>
  <c r="AD1225" i="5"/>
  <c r="AE1225" i="5"/>
  <c r="N1226" i="5"/>
  <c r="X1226" i="5" s="1"/>
  <c r="Y1226" i="5"/>
  <c r="Z1226" i="5" s="1"/>
  <c r="AA1226" i="5"/>
  <c r="AB1226" i="5"/>
  <c r="AC1226" i="5"/>
  <c r="AD1226" i="5"/>
  <c r="AF1226" i="5" s="1"/>
  <c r="AE1226" i="5"/>
  <c r="N1227" i="5"/>
  <c r="X1227" i="5" s="1"/>
  <c r="Y1227" i="5"/>
  <c r="Z1227" i="5" s="1"/>
  <c r="AA1227" i="5"/>
  <c r="AB1227" i="5"/>
  <c r="AC1227" i="5"/>
  <c r="AD1227" i="5"/>
  <c r="AE1227" i="5"/>
  <c r="N1228" i="5"/>
  <c r="X1228" i="5" s="1"/>
  <c r="Y1228" i="5"/>
  <c r="Z1228" i="5" s="1"/>
  <c r="AA1228" i="5"/>
  <c r="AB1228" i="5"/>
  <c r="AC1228" i="5"/>
  <c r="AD1228" i="5"/>
  <c r="AF1228" i="5" s="1"/>
  <c r="AE1228" i="5"/>
  <c r="N1229" i="5"/>
  <c r="X1229" i="5" s="1"/>
  <c r="Y1229" i="5"/>
  <c r="Z1229" i="5" s="1"/>
  <c r="AA1229" i="5"/>
  <c r="AB1229" i="5"/>
  <c r="AC1229" i="5"/>
  <c r="AD1229" i="5"/>
  <c r="AE1229" i="5"/>
  <c r="N1230" i="5"/>
  <c r="X1230" i="5" s="1"/>
  <c r="Y1230" i="5"/>
  <c r="Z1230" i="5" s="1"/>
  <c r="AA1230" i="5"/>
  <c r="AB1230" i="5"/>
  <c r="AC1230" i="5"/>
  <c r="AD1230" i="5"/>
  <c r="AE1230" i="5"/>
  <c r="N1231" i="5"/>
  <c r="X1231" i="5" s="1"/>
  <c r="Y1231" i="5"/>
  <c r="Z1231" i="5" s="1"/>
  <c r="AA1231" i="5"/>
  <c r="AB1231" i="5"/>
  <c r="AC1231" i="5"/>
  <c r="AD1231" i="5"/>
  <c r="AE1231" i="5"/>
  <c r="N1232" i="5"/>
  <c r="X1232" i="5" s="1"/>
  <c r="Y1232" i="5"/>
  <c r="Z1232" i="5" s="1"/>
  <c r="AA1232" i="5"/>
  <c r="AB1232" i="5"/>
  <c r="AC1232" i="5"/>
  <c r="AD1232" i="5"/>
  <c r="AF1232" i="5" s="1"/>
  <c r="AE1232" i="5"/>
  <c r="N1233" i="5"/>
  <c r="X1233" i="5" s="1"/>
  <c r="Y1233" i="5"/>
  <c r="Z1233" i="5" s="1"/>
  <c r="AA1233" i="5"/>
  <c r="AB1233" i="5"/>
  <c r="AC1233" i="5"/>
  <c r="AD1233" i="5"/>
  <c r="AE1233" i="5"/>
  <c r="N1234" i="5"/>
  <c r="X1234" i="5" s="1"/>
  <c r="Y1234" i="5"/>
  <c r="Z1234" i="5" s="1"/>
  <c r="AA1234" i="5"/>
  <c r="AB1234" i="5"/>
  <c r="AC1234" i="5"/>
  <c r="AD1234" i="5"/>
  <c r="AF1234" i="5" s="1"/>
  <c r="AE1234" i="5"/>
  <c r="N1235" i="5"/>
  <c r="X1235" i="5" s="1"/>
  <c r="Y1235" i="5"/>
  <c r="Z1235" i="5" s="1"/>
  <c r="AA1235" i="5"/>
  <c r="AB1235" i="5"/>
  <c r="AC1235" i="5"/>
  <c r="AD1235" i="5"/>
  <c r="AE1235" i="5"/>
  <c r="N1236" i="5"/>
  <c r="X1236" i="5" s="1"/>
  <c r="Y1236" i="5"/>
  <c r="Z1236" i="5" s="1"/>
  <c r="AA1236" i="5"/>
  <c r="AB1236" i="5"/>
  <c r="AC1236" i="5"/>
  <c r="AD1236" i="5"/>
  <c r="AF1236" i="5" s="1"/>
  <c r="AE1236" i="5"/>
  <c r="N1237" i="5"/>
  <c r="X1237" i="5" s="1"/>
  <c r="Y1237" i="5"/>
  <c r="Z1237" i="5" s="1"/>
  <c r="AA1237" i="5"/>
  <c r="AB1237" i="5"/>
  <c r="AC1237" i="5"/>
  <c r="AD1237" i="5"/>
  <c r="AE1237" i="5"/>
  <c r="N1238" i="5"/>
  <c r="X1238" i="5" s="1"/>
  <c r="Y1238" i="5"/>
  <c r="Z1238" i="5" s="1"/>
  <c r="AA1238" i="5"/>
  <c r="AB1238" i="5"/>
  <c r="AC1238" i="5"/>
  <c r="AD1238" i="5"/>
  <c r="AF1238" i="5" s="1"/>
  <c r="AE1238" i="5"/>
  <c r="N1239" i="5"/>
  <c r="X1239" i="5" s="1"/>
  <c r="Y1239" i="5"/>
  <c r="Z1239" i="5" s="1"/>
  <c r="AA1239" i="5"/>
  <c r="AB1239" i="5"/>
  <c r="AC1239" i="5"/>
  <c r="AD1239" i="5"/>
  <c r="AE1239" i="5"/>
  <c r="N1240" i="5"/>
  <c r="X1240" i="5" s="1"/>
  <c r="Y1240" i="5"/>
  <c r="Z1240" i="5" s="1"/>
  <c r="AA1240" i="5"/>
  <c r="AB1240" i="5"/>
  <c r="AC1240" i="5"/>
  <c r="AD1240" i="5"/>
  <c r="AF1240" i="5" s="1"/>
  <c r="AE1240" i="5"/>
  <c r="N1241" i="5"/>
  <c r="X1241" i="5" s="1"/>
  <c r="Y1241" i="5"/>
  <c r="Z1241" i="5" s="1"/>
  <c r="AA1241" i="5"/>
  <c r="AB1241" i="5"/>
  <c r="AC1241" i="5"/>
  <c r="AD1241" i="5"/>
  <c r="AE1241" i="5"/>
  <c r="N1242" i="5"/>
  <c r="X1242" i="5" s="1"/>
  <c r="Y1242" i="5"/>
  <c r="Z1242" i="5" s="1"/>
  <c r="AA1242" i="5"/>
  <c r="AB1242" i="5"/>
  <c r="AC1242" i="5"/>
  <c r="AD1242" i="5"/>
  <c r="AF1242" i="5" s="1"/>
  <c r="AE1242" i="5"/>
  <c r="N1243" i="5"/>
  <c r="X1243" i="5" s="1"/>
  <c r="Y1243" i="5"/>
  <c r="Z1243" i="5" s="1"/>
  <c r="AA1243" i="5"/>
  <c r="AB1243" i="5"/>
  <c r="AC1243" i="5"/>
  <c r="AD1243" i="5"/>
  <c r="AE1243" i="5"/>
  <c r="N1244" i="5"/>
  <c r="X1244" i="5" s="1"/>
  <c r="Y1244" i="5"/>
  <c r="Z1244" i="5" s="1"/>
  <c r="AA1244" i="5"/>
  <c r="AB1244" i="5"/>
  <c r="AC1244" i="5"/>
  <c r="AD1244" i="5"/>
  <c r="AF1244" i="5" s="1"/>
  <c r="AE1244" i="5"/>
  <c r="N1245" i="5"/>
  <c r="X1245" i="5" s="1"/>
  <c r="Y1245" i="5"/>
  <c r="Z1245" i="5" s="1"/>
  <c r="AA1245" i="5"/>
  <c r="AB1245" i="5"/>
  <c r="AC1245" i="5"/>
  <c r="AD1245" i="5"/>
  <c r="AE1245" i="5"/>
  <c r="N1246" i="5"/>
  <c r="X1246" i="5" s="1"/>
  <c r="Y1246" i="5"/>
  <c r="Z1246" i="5" s="1"/>
  <c r="AA1246" i="5"/>
  <c r="AB1246" i="5"/>
  <c r="AC1246" i="5"/>
  <c r="AD1246" i="5"/>
  <c r="AE1246" i="5"/>
  <c r="N1247" i="5"/>
  <c r="X1247" i="5" s="1"/>
  <c r="Y1247" i="5"/>
  <c r="Z1247" i="5" s="1"/>
  <c r="AA1247" i="5"/>
  <c r="AB1247" i="5"/>
  <c r="AC1247" i="5"/>
  <c r="AD1247" i="5"/>
  <c r="AE1247" i="5"/>
  <c r="N1248" i="5"/>
  <c r="X1248" i="5" s="1"/>
  <c r="Y1248" i="5"/>
  <c r="Z1248" i="5" s="1"/>
  <c r="AA1248" i="5"/>
  <c r="AB1248" i="5"/>
  <c r="AC1248" i="5"/>
  <c r="AD1248" i="5"/>
  <c r="AF1248" i="5" s="1"/>
  <c r="AE1248" i="5"/>
  <c r="N1249" i="5"/>
  <c r="X1249" i="5" s="1"/>
  <c r="Y1249" i="5"/>
  <c r="Z1249" i="5" s="1"/>
  <c r="AA1249" i="5"/>
  <c r="AB1249" i="5"/>
  <c r="AC1249" i="5"/>
  <c r="AD1249" i="5"/>
  <c r="AE1249" i="5"/>
  <c r="N1250" i="5"/>
  <c r="X1250" i="5" s="1"/>
  <c r="Y1250" i="5"/>
  <c r="Z1250" i="5" s="1"/>
  <c r="AA1250" i="5"/>
  <c r="AB1250" i="5"/>
  <c r="AC1250" i="5"/>
  <c r="AD1250" i="5"/>
  <c r="AF1250" i="5" s="1"/>
  <c r="AE1250" i="5"/>
  <c r="N1251" i="5"/>
  <c r="X1251" i="5" s="1"/>
  <c r="Y1251" i="5"/>
  <c r="Z1251" i="5" s="1"/>
  <c r="AA1251" i="5"/>
  <c r="AB1251" i="5"/>
  <c r="AC1251" i="5"/>
  <c r="AD1251" i="5"/>
  <c r="AE1251" i="5"/>
  <c r="N1252" i="5"/>
  <c r="X1252" i="5" s="1"/>
  <c r="Y1252" i="5"/>
  <c r="Z1252" i="5" s="1"/>
  <c r="AA1252" i="5"/>
  <c r="AB1252" i="5"/>
  <c r="AC1252" i="5"/>
  <c r="AD1252" i="5"/>
  <c r="AF1252" i="5" s="1"/>
  <c r="AE1252" i="5"/>
  <c r="N1253" i="5"/>
  <c r="X1253" i="5" s="1"/>
  <c r="Y1253" i="5"/>
  <c r="Z1253" i="5" s="1"/>
  <c r="AA1253" i="5"/>
  <c r="AB1253" i="5"/>
  <c r="AC1253" i="5"/>
  <c r="AD1253" i="5"/>
  <c r="AE1253" i="5"/>
  <c r="N1254" i="5"/>
  <c r="X1254" i="5" s="1"/>
  <c r="Y1254" i="5"/>
  <c r="Z1254" i="5" s="1"/>
  <c r="AA1254" i="5"/>
  <c r="AB1254" i="5"/>
  <c r="AC1254" i="5"/>
  <c r="AD1254" i="5"/>
  <c r="AF1254" i="5" s="1"/>
  <c r="AE1254" i="5"/>
  <c r="N1255" i="5"/>
  <c r="X1255" i="5" s="1"/>
  <c r="Y1255" i="5"/>
  <c r="Z1255" i="5" s="1"/>
  <c r="AA1255" i="5"/>
  <c r="AB1255" i="5"/>
  <c r="AC1255" i="5"/>
  <c r="AD1255" i="5"/>
  <c r="AE1255" i="5"/>
  <c r="N1256" i="5"/>
  <c r="X1256" i="5" s="1"/>
  <c r="Y1256" i="5"/>
  <c r="Z1256" i="5" s="1"/>
  <c r="AA1256" i="5"/>
  <c r="AB1256" i="5"/>
  <c r="AC1256" i="5"/>
  <c r="AD1256" i="5"/>
  <c r="AF1256" i="5" s="1"/>
  <c r="AE1256" i="5"/>
  <c r="N1257" i="5"/>
  <c r="X1257" i="5" s="1"/>
  <c r="Y1257" i="5"/>
  <c r="Z1257" i="5" s="1"/>
  <c r="AA1257" i="5"/>
  <c r="AB1257" i="5"/>
  <c r="AC1257" i="5"/>
  <c r="AD1257" i="5"/>
  <c r="AE1257" i="5"/>
  <c r="N1258" i="5"/>
  <c r="X1258" i="5" s="1"/>
  <c r="Y1258" i="5"/>
  <c r="Z1258" i="5" s="1"/>
  <c r="AA1258" i="5"/>
  <c r="AB1258" i="5"/>
  <c r="AC1258" i="5"/>
  <c r="AD1258" i="5"/>
  <c r="AF1258" i="5" s="1"/>
  <c r="AE1258" i="5"/>
  <c r="N1259" i="5"/>
  <c r="X1259" i="5" s="1"/>
  <c r="Y1259" i="5"/>
  <c r="Z1259" i="5" s="1"/>
  <c r="AA1259" i="5"/>
  <c r="AB1259" i="5"/>
  <c r="AC1259" i="5"/>
  <c r="AD1259" i="5"/>
  <c r="AE1259" i="5"/>
  <c r="N1260" i="5"/>
  <c r="X1260" i="5" s="1"/>
  <c r="Y1260" i="5"/>
  <c r="Z1260" i="5" s="1"/>
  <c r="AA1260" i="5"/>
  <c r="AB1260" i="5"/>
  <c r="AC1260" i="5"/>
  <c r="AD1260" i="5"/>
  <c r="AF1260" i="5" s="1"/>
  <c r="AE1260" i="5"/>
  <c r="N1261" i="5"/>
  <c r="X1261" i="5" s="1"/>
  <c r="Y1261" i="5"/>
  <c r="Z1261" i="5" s="1"/>
  <c r="AA1261" i="5"/>
  <c r="AB1261" i="5"/>
  <c r="AC1261" i="5"/>
  <c r="AD1261" i="5"/>
  <c r="AE1261" i="5"/>
  <c r="N1262" i="5"/>
  <c r="X1262" i="5" s="1"/>
  <c r="Y1262" i="5"/>
  <c r="Z1262" i="5" s="1"/>
  <c r="AA1262" i="5"/>
  <c r="AB1262" i="5"/>
  <c r="AC1262" i="5"/>
  <c r="AD1262" i="5"/>
  <c r="AE1262" i="5"/>
  <c r="N1263" i="5"/>
  <c r="X1263" i="5" s="1"/>
  <c r="Y1263" i="5"/>
  <c r="Z1263" i="5" s="1"/>
  <c r="AA1263" i="5"/>
  <c r="AB1263" i="5"/>
  <c r="AC1263" i="5"/>
  <c r="AD1263" i="5"/>
  <c r="AE1263" i="5"/>
  <c r="N1264" i="5"/>
  <c r="X1264" i="5" s="1"/>
  <c r="Y1264" i="5"/>
  <c r="Z1264" i="5" s="1"/>
  <c r="AA1264" i="5"/>
  <c r="AB1264" i="5"/>
  <c r="AC1264" i="5"/>
  <c r="AD1264" i="5"/>
  <c r="AF1264" i="5" s="1"/>
  <c r="AE1264" i="5"/>
  <c r="N1265" i="5"/>
  <c r="X1265" i="5" s="1"/>
  <c r="Y1265" i="5"/>
  <c r="Z1265" i="5" s="1"/>
  <c r="AA1265" i="5"/>
  <c r="AB1265" i="5"/>
  <c r="AC1265" i="5"/>
  <c r="AD1265" i="5"/>
  <c r="AE1265" i="5"/>
  <c r="N1266" i="5"/>
  <c r="X1266" i="5" s="1"/>
  <c r="Y1266" i="5"/>
  <c r="Z1266" i="5" s="1"/>
  <c r="AA1266" i="5"/>
  <c r="AB1266" i="5"/>
  <c r="AC1266" i="5"/>
  <c r="AD1266" i="5"/>
  <c r="AF1266" i="5" s="1"/>
  <c r="AE1266" i="5"/>
  <c r="B5" i="5"/>
  <c r="B6" i="5" s="1"/>
  <c r="AF1224" i="5" l="1"/>
  <c r="AF1220" i="5"/>
  <c r="AF1216" i="5"/>
  <c r="AF1212" i="5"/>
  <c r="AF1208" i="5"/>
  <c r="AF1204" i="5"/>
  <c r="AF1200" i="5"/>
  <c r="AF1196" i="5"/>
  <c r="AF1192" i="5"/>
  <c r="AF1188" i="5"/>
  <c r="AF1184" i="5"/>
  <c r="AF1180" i="5"/>
  <c r="AF1176" i="5"/>
  <c r="AF1172" i="5"/>
  <c r="AF1168" i="5"/>
  <c r="AF1164" i="5"/>
  <c r="AF1160" i="5"/>
  <c r="AF1156" i="5"/>
  <c r="AF1152" i="5"/>
  <c r="AF1148" i="5"/>
  <c r="AF1144" i="5"/>
  <c r="AF1140" i="5"/>
  <c r="AF1136" i="5"/>
  <c r="AF1132" i="5"/>
  <c r="AF1128" i="5"/>
  <c r="AF1124" i="5"/>
  <c r="AF1120" i="5"/>
  <c r="AF1116" i="5"/>
  <c r="AF1112" i="5"/>
  <c r="AF1108" i="5"/>
  <c r="AF1104" i="5"/>
  <c r="AF1100" i="5"/>
  <c r="AF1096" i="5"/>
  <c r="AF1092" i="5"/>
  <c r="AF1088" i="5"/>
  <c r="AF1084" i="5"/>
  <c r="AF1080" i="5"/>
  <c r="AF1076" i="5"/>
  <c r="AF1072" i="5"/>
  <c r="AF1068" i="5"/>
  <c r="AF1064" i="5"/>
  <c r="AF1060" i="5"/>
  <c r="AF1056" i="5"/>
  <c r="AF1052" i="5"/>
  <c r="AF1048" i="5"/>
  <c r="AF1044" i="5"/>
  <c r="AF1040" i="5"/>
  <c r="AF1036" i="5"/>
  <c r="AF1032" i="5"/>
  <c r="AF1028" i="5"/>
  <c r="AF1024" i="5"/>
  <c r="AF1020" i="5"/>
  <c r="AF1016" i="5"/>
  <c r="AF1012" i="5"/>
  <c r="AF1008" i="5"/>
  <c r="AF1004" i="5"/>
  <c r="AF1000" i="5"/>
  <c r="AF996" i="5"/>
  <c r="AF992" i="5"/>
  <c r="AF988" i="5"/>
  <c r="AF984" i="5"/>
  <c r="AF980" i="5"/>
  <c r="AF976" i="5"/>
  <c r="AF972" i="5"/>
  <c r="AF968" i="5"/>
  <c r="AF964" i="5"/>
  <c r="AF960" i="5"/>
  <c r="AF956" i="5"/>
  <c r="AF952" i="5"/>
  <c r="AF948" i="5"/>
  <c r="AF944" i="5"/>
  <c r="AF940" i="5"/>
  <c r="AF936" i="5"/>
  <c r="AF932" i="5"/>
  <c r="AF928" i="5"/>
  <c r="AF924" i="5"/>
  <c r="AF920" i="5"/>
  <c r="AF916" i="5"/>
  <c r="AF912" i="5"/>
  <c r="AF908" i="5"/>
  <c r="AF904" i="5"/>
  <c r="AF900" i="5"/>
  <c r="AF896" i="5"/>
  <c r="AF892" i="5"/>
  <c r="AF888" i="5"/>
  <c r="AF884" i="5"/>
  <c r="AF880" i="5"/>
  <c r="AF876" i="5"/>
  <c r="AF872" i="5"/>
  <c r="AF868" i="5"/>
  <c r="AF864" i="5"/>
  <c r="AF860" i="5"/>
  <c r="AF856" i="5"/>
  <c r="AF852" i="5"/>
  <c r="AF848" i="5"/>
  <c r="AF844" i="5"/>
  <c r="AF840" i="5"/>
  <c r="AF836" i="5"/>
  <c r="AF832" i="5"/>
  <c r="AF828" i="5"/>
  <c r="AF824" i="5"/>
  <c r="AF820" i="5"/>
  <c r="AF816" i="5"/>
  <c r="AF812" i="5"/>
  <c r="AF808" i="5"/>
  <c r="AF804" i="5"/>
  <c r="AF800" i="5"/>
  <c r="AF796" i="5"/>
  <c r="AF792" i="5"/>
  <c r="AF788" i="5"/>
  <c r="AF784" i="5"/>
  <c r="AF780" i="5"/>
  <c r="AF776" i="5"/>
  <c r="AF772" i="5"/>
  <c r="AF768" i="5"/>
  <c r="AF764" i="5"/>
  <c r="AF760" i="5"/>
  <c r="AF756" i="5"/>
  <c r="AF752" i="5"/>
  <c r="AF748" i="5"/>
  <c r="AF744" i="5"/>
  <c r="AF740" i="5"/>
  <c r="AF736" i="5"/>
  <c r="AF732" i="5"/>
  <c r="AF728" i="5"/>
  <c r="AF724" i="5"/>
  <c r="AF720" i="5"/>
  <c r="AF716" i="5"/>
  <c r="AF712" i="5"/>
  <c r="AF708" i="5"/>
  <c r="AF704" i="5"/>
  <c r="AF700" i="5"/>
  <c r="AF696" i="5"/>
  <c r="AF130" i="5"/>
  <c r="AF126" i="5"/>
  <c r="AF122" i="5"/>
  <c r="AF118" i="5"/>
  <c r="AF114" i="5"/>
  <c r="AF110" i="5"/>
  <c r="AF106" i="5"/>
  <c r="AF102" i="5"/>
  <c r="AF98" i="5"/>
  <c r="AF94" i="5"/>
  <c r="AF90" i="5"/>
  <c r="AF86" i="5"/>
  <c r="AF82" i="5"/>
  <c r="AF78" i="5"/>
  <c r="AF74" i="5"/>
  <c r="AF70" i="5"/>
  <c r="AF66" i="5"/>
  <c r="AF62" i="5"/>
  <c r="AF58" i="5"/>
  <c r="AF54" i="5"/>
  <c r="AF50" i="5"/>
  <c r="AF46" i="5"/>
  <c r="AF42" i="5"/>
  <c r="AF38" i="5"/>
  <c r="AF34" i="5"/>
  <c r="AF10" i="5"/>
  <c r="AF351" i="5"/>
  <c r="AF692" i="5"/>
  <c r="AF688" i="5"/>
  <c r="AF684" i="5"/>
  <c r="AF680" i="5"/>
  <c r="AF676" i="5"/>
  <c r="AF672" i="5"/>
  <c r="AF668" i="5"/>
  <c r="AF664" i="5"/>
  <c r="AF660" i="5"/>
  <c r="AF656" i="5"/>
  <c r="AF652" i="5"/>
  <c r="AF648" i="5"/>
  <c r="AF644" i="5"/>
  <c r="AF640" i="5"/>
  <c r="AF636" i="5"/>
  <c r="AF632" i="5"/>
  <c r="AF628" i="5"/>
  <c r="AF624" i="5"/>
  <c r="AF620" i="5"/>
  <c r="AF616" i="5"/>
  <c r="AF612" i="5"/>
  <c r="AF608" i="5"/>
  <c r="AF604" i="5"/>
  <c r="AF600" i="5"/>
  <c r="AF596" i="5"/>
  <c r="AF592" i="5"/>
  <c r="AF588" i="5"/>
  <c r="AF584" i="5"/>
  <c r="AF580" i="5"/>
  <c r="AF576" i="5"/>
  <c r="AF572" i="5"/>
  <c r="AF568" i="5"/>
  <c r="AF564" i="5"/>
  <c r="AF560" i="5"/>
  <c r="AF556" i="5"/>
  <c r="AF552" i="5"/>
  <c r="AF548" i="5"/>
  <c r="AF544" i="5"/>
  <c r="AF540" i="5"/>
  <c r="AF536" i="5"/>
  <c r="AF532" i="5"/>
  <c r="AF528" i="5"/>
  <c r="AF524" i="5"/>
  <c r="AF520" i="5"/>
  <c r="AF516" i="5"/>
  <c r="AF512" i="5"/>
  <c r="AF508" i="5"/>
  <c r="AF504" i="5"/>
  <c r="AF500" i="5"/>
  <c r="AF496" i="5"/>
  <c r="AF492" i="5"/>
  <c r="AF488" i="5"/>
  <c r="AF484" i="5"/>
  <c r="AF480" i="5"/>
  <c r="AF476" i="5"/>
  <c r="AF472" i="5"/>
  <c r="AF468" i="5"/>
  <c r="AF464" i="5"/>
  <c r="AF460" i="5"/>
  <c r="AF456" i="5"/>
  <c r="AF452" i="5"/>
  <c r="AF448" i="5"/>
  <c r="AF444" i="5"/>
  <c r="AF440" i="5"/>
  <c r="AF436" i="5"/>
  <c r="AF432" i="5"/>
  <c r="AF428" i="5"/>
  <c r="AF424" i="5"/>
  <c r="AF420" i="5"/>
  <c r="AF416" i="5"/>
  <c r="AF412" i="5"/>
  <c r="AF408" i="5"/>
  <c r="AF404" i="5"/>
  <c r="AF400" i="5"/>
  <c r="AF396" i="5"/>
  <c r="AF392" i="5"/>
  <c r="AF388" i="5"/>
  <c r="AF384" i="5"/>
  <c r="AF380" i="5"/>
  <c r="AF376" i="5"/>
  <c r="AF372" i="5"/>
  <c r="AF368" i="5"/>
  <c r="AF364" i="5"/>
  <c r="AF360" i="5"/>
  <c r="AF348" i="5"/>
  <c r="AF1265" i="5"/>
  <c r="AF1261" i="5"/>
  <c r="AF1257" i="5"/>
  <c r="AF1253" i="5"/>
  <c r="AF1249" i="5"/>
  <c r="AF1245" i="5"/>
  <c r="AF1241" i="5"/>
  <c r="AF1237" i="5"/>
  <c r="AF1233" i="5"/>
  <c r="AF1229" i="5"/>
  <c r="AF1225" i="5"/>
  <c r="AF1221" i="5"/>
  <c r="AF1217" i="5"/>
  <c r="AF1213" i="5"/>
  <c r="AF1209" i="5"/>
  <c r="AF1205" i="5"/>
  <c r="AF1201" i="5"/>
  <c r="AF1197" i="5"/>
  <c r="AF1193" i="5"/>
  <c r="AF1189" i="5"/>
  <c r="AF1185" i="5"/>
  <c r="AF1181" i="5"/>
  <c r="AF1177" i="5"/>
  <c r="AF1173" i="5"/>
  <c r="AF1169" i="5"/>
  <c r="AF1165" i="5"/>
  <c r="AF1161" i="5"/>
  <c r="AF1157" i="5"/>
  <c r="AF1153" i="5"/>
  <c r="AF1149" i="5"/>
  <c r="AF1145" i="5"/>
  <c r="AF1141" i="5"/>
  <c r="AF1137" i="5"/>
  <c r="AF1133" i="5"/>
  <c r="AF1129" i="5"/>
  <c r="AF1125" i="5"/>
  <c r="AF1121" i="5"/>
  <c r="AF1117" i="5"/>
  <c r="AF1113" i="5"/>
  <c r="AF1109" i="5"/>
  <c r="AF1105" i="5"/>
  <c r="AF1101" i="5"/>
  <c r="AF1097" i="5"/>
  <c r="AF1093" i="5"/>
  <c r="AF1089" i="5"/>
  <c r="AF1085" i="5"/>
  <c r="AF1081" i="5"/>
  <c r="AF1077" i="5"/>
  <c r="AF1073" i="5"/>
  <c r="AF1069" i="5"/>
  <c r="AF1065" i="5"/>
  <c r="AF1061" i="5"/>
  <c r="AF1057" i="5"/>
  <c r="AF1053" i="5"/>
  <c r="AF1049" i="5"/>
  <c r="AF1045" i="5"/>
  <c r="AF1041" i="5"/>
  <c r="AF1037" i="5"/>
  <c r="AF1033" i="5"/>
  <c r="AF1029" i="5"/>
  <c r="AF1025" i="5"/>
  <c r="AF1021" i="5"/>
  <c r="AF1017" i="5"/>
  <c r="AF1263" i="5"/>
  <c r="AF1262" i="5"/>
  <c r="AF1259" i="5"/>
  <c r="AF1255" i="5"/>
  <c r="AF1251" i="5"/>
  <c r="AF1247" i="5"/>
  <c r="AF1246" i="5"/>
  <c r="AF1243" i="5"/>
  <c r="AF1239" i="5"/>
  <c r="AF1235" i="5"/>
  <c r="AF1231" i="5"/>
  <c r="AF1230" i="5"/>
  <c r="AF1227" i="5"/>
  <c r="AF1223" i="5"/>
  <c r="AF1219" i="5"/>
  <c r="AF1215" i="5"/>
  <c r="AF1214" i="5"/>
  <c r="AF1211" i="5"/>
  <c r="AF1207" i="5"/>
  <c r="AF1203" i="5"/>
  <c r="AF1199" i="5"/>
  <c r="AF1198" i="5"/>
  <c r="AF1195" i="5"/>
  <c r="AF1191" i="5"/>
  <c r="AF1187" i="5"/>
  <c r="AF1183" i="5"/>
  <c r="AF1179" i="5"/>
  <c r="AF1175" i="5"/>
  <c r="AF1171" i="5"/>
  <c r="AF1167" i="5"/>
  <c r="AF1163" i="5"/>
  <c r="AF1159" i="5"/>
  <c r="AF1155" i="5"/>
  <c r="AF1151" i="5"/>
  <c r="AF1147" i="5"/>
  <c r="AF1143" i="5"/>
  <c r="AF1139" i="5"/>
  <c r="AF1135" i="5"/>
  <c r="AF1131" i="5"/>
  <c r="AF1127" i="5"/>
  <c r="AF1123" i="5"/>
  <c r="AF1119" i="5"/>
  <c r="AF1115" i="5"/>
  <c r="AF1111" i="5"/>
  <c r="AF1107" i="5"/>
  <c r="AF1103" i="5"/>
  <c r="AF1099" i="5"/>
  <c r="AF1095" i="5"/>
  <c r="AF1091" i="5"/>
  <c r="AF1087" i="5"/>
  <c r="AF1083" i="5"/>
  <c r="AF1079" i="5"/>
  <c r="AF1075" i="5"/>
  <c r="AF1071" i="5"/>
  <c r="AF1067" i="5"/>
  <c r="AF1063" i="5"/>
  <c r="AF1059" i="5"/>
  <c r="AF1055" i="5"/>
  <c r="AF1051" i="5"/>
  <c r="AF1047" i="5"/>
  <c r="AF1043" i="5"/>
  <c r="AF1039" i="5"/>
  <c r="AF1035" i="5"/>
  <c r="AF1031" i="5"/>
  <c r="AF1027" i="5"/>
  <c r="AF1023" i="5"/>
  <c r="AF1019" i="5"/>
  <c r="AF1015" i="5"/>
  <c r="AF1011" i="5"/>
  <c r="AF1007" i="5"/>
  <c r="AF1003" i="5"/>
  <c r="AF999" i="5"/>
  <c r="AF995" i="5"/>
  <c r="AF991" i="5"/>
  <c r="AF987" i="5"/>
  <c r="AF983" i="5"/>
  <c r="AF979" i="5"/>
  <c r="AF975" i="5"/>
  <c r="AF971" i="5"/>
  <c r="AF967" i="5"/>
  <c r="AF963" i="5"/>
  <c r="AF959" i="5"/>
  <c r="AF955" i="5"/>
  <c r="AF951" i="5"/>
  <c r="AF947" i="5"/>
  <c r="AF943" i="5"/>
  <c r="AF939" i="5"/>
  <c r="AF935" i="5"/>
  <c r="AF931" i="5"/>
  <c r="AF927" i="5"/>
  <c r="AF923" i="5"/>
  <c r="AF919" i="5"/>
  <c r="AF915" i="5"/>
  <c r="AF911" i="5"/>
  <c r="AF907" i="5"/>
  <c r="AF903" i="5"/>
  <c r="AF899" i="5"/>
  <c r="AF895" i="5"/>
  <c r="AF891" i="5"/>
  <c r="AF887" i="5"/>
  <c r="AF883" i="5"/>
  <c r="AF879" i="5"/>
  <c r="AF875" i="5"/>
  <c r="AF871" i="5"/>
  <c r="AF867" i="5"/>
  <c r="AF863" i="5"/>
  <c r="AF859" i="5"/>
  <c r="AF855" i="5"/>
  <c r="AF851" i="5"/>
  <c r="AF847" i="5"/>
  <c r="AF843" i="5"/>
  <c r="AF839" i="5"/>
  <c r="AF835" i="5"/>
  <c r="AF831" i="5"/>
  <c r="AF827" i="5"/>
  <c r="AF823" i="5"/>
  <c r="AF819" i="5"/>
  <c r="AF815" i="5"/>
  <c r="AF811" i="5"/>
  <c r="AF807" i="5"/>
  <c r="AF803" i="5"/>
  <c r="AF799" i="5"/>
  <c r="AF795" i="5"/>
  <c r="AF791" i="5"/>
  <c r="AF787" i="5"/>
  <c r="AF783" i="5"/>
  <c r="AF779" i="5"/>
  <c r="AF775" i="5"/>
  <c r="AF771" i="5"/>
  <c r="AF767" i="5"/>
  <c r="AF763" i="5"/>
  <c r="AF759" i="5"/>
  <c r="AF755" i="5"/>
  <c r="AF751" i="5"/>
  <c r="AF747" i="5"/>
  <c r="AF743" i="5"/>
  <c r="AF739" i="5"/>
  <c r="AF735" i="5"/>
  <c r="AF731" i="5"/>
  <c r="AF727" i="5"/>
  <c r="AF723" i="5"/>
  <c r="AF719" i="5"/>
  <c r="AF715" i="5"/>
  <c r="AF711" i="5"/>
  <c r="AF707" i="5"/>
  <c r="AF703" i="5"/>
  <c r="AF699" i="5"/>
  <c r="AF695" i="5"/>
  <c r="AF1013" i="5"/>
  <c r="AF1009" i="5"/>
  <c r="AF1005" i="5"/>
  <c r="AF1001" i="5"/>
  <c r="AF997" i="5"/>
  <c r="AF993" i="5"/>
  <c r="AF989" i="5"/>
  <c r="AF985" i="5"/>
  <c r="AF981" i="5"/>
  <c r="AF977" i="5"/>
  <c r="AF973" i="5"/>
  <c r="AF969" i="5"/>
  <c r="AF965" i="5"/>
  <c r="AF961" i="5"/>
  <c r="AF957" i="5"/>
  <c r="AF953" i="5"/>
  <c r="AF949" i="5"/>
  <c r="AF945" i="5"/>
  <c r="AF941" i="5"/>
  <c r="AF937" i="5"/>
  <c r="AF933" i="5"/>
  <c r="AF929" i="5"/>
  <c r="AF925" i="5"/>
  <c r="AF921" i="5"/>
  <c r="AF917" i="5"/>
  <c r="AF913" i="5"/>
  <c r="AF691" i="5"/>
  <c r="AF687" i="5"/>
  <c r="AF683" i="5"/>
  <c r="AF679" i="5"/>
  <c r="AF675" i="5"/>
  <c r="AF671" i="5"/>
  <c r="AF667" i="5"/>
  <c r="AF451" i="5"/>
  <c r="AF447" i="5"/>
  <c r="AF443" i="5"/>
  <c r="AF439" i="5"/>
  <c r="AF435" i="5"/>
  <c r="AF431" i="5"/>
  <c r="AF427" i="5"/>
  <c r="AF423" i="5"/>
  <c r="AF419" i="5"/>
  <c r="AF415" i="5"/>
  <c r="AF411" i="5"/>
  <c r="AF407" i="5"/>
  <c r="AF403" i="5"/>
  <c r="AF399" i="5"/>
  <c r="AF395" i="5"/>
  <c r="AF391" i="5"/>
  <c r="AF387" i="5"/>
  <c r="AF383" i="5"/>
  <c r="AF379" i="5"/>
  <c r="AF375" i="5"/>
  <c r="AF371" i="5"/>
  <c r="AF367" i="5"/>
  <c r="AF363" i="5"/>
  <c r="AF359" i="5"/>
  <c r="AF354" i="5"/>
  <c r="AF350" i="5"/>
  <c r="AF346" i="5"/>
  <c r="AF342" i="5"/>
  <c r="AF338" i="5"/>
  <c r="AF337" i="5"/>
  <c r="AF333" i="5"/>
  <c r="AF329" i="5"/>
  <c r="AF325" i="5"/>
  <c r="AF321" i="5"/>
  <c r="AF317" i="5"/>
  <c r="AF313" i="5"/>
  <c r="AF309" i="5"/>
  <c r="AF305" i="5"/>
  <c r="AF301" i="5"/>
  <c r="AF297" i="5"/>
  <c r="AF293" i="5"/>
  <c r="AF289" i="5"/>
  <c r="AF285" i="5"/>
  <c r="AF281" i="5"/>
  <c r="AF277" i="5"/>
  <c r="AF273" i="5"/>
  <c r="AF269" i="5"/>
  <c r="AF265" i="5"/>
  <c r="AF261" i="5"/>
  <c r="AF257" i="5"/>
  <c r="AF253" i="5"/>
  <c r="AF249" i="5"/>
  <c r="AF245" i="5"/>
  <c r="AF241" i="5"/>
  <c r="AF237" i="5"/>
  <c r="AF233" i="5"/>
  <c r="AF229" i="5"/>
  <c r="AF225" i="5"/>
  <c r="AF221" i="5"/>
  <c r="AF217" i="5"/>
  <c r="AF213" i="5"/>
  <c r="AF209" i="5"/>
  <c r="AF205" i="5"/>
  <c r="AF201" i="5"/>
  <c r="AF197" i="5"/>
  <c r="AF193" i="5"/>
  <c r="AF189" i="5"/>
  <c r="AF185" i="5"/>
  <c r="AF181" i="5"/>
  <c r="AF177" i="5"/>
  <c r="AF173" i="5"/>
  <c r="AF169" i="5"/>
  <c r="AF165" i="5"/>
  <c r="AF161" i="5"/>
  <c r="AF157" i="5"/>
  <c r="AF153" i="5"/>
  <c r="AF149" i="5"/>
  <c r="AF145" i="5"/>
  <c r="AF141" i="5"/>
  <c r="AF137" i="5"/>
  <c r="AF133" i="5"/>
  <c r="AF129" i="5"/>
  <c r="AF125" i="5"/>
  <c r="AF121" i="5"/>
  <c r="AF117" i="5"/>
  <c r="AF113" i="5"/>
  <c r="AF109" i="5"/>
  <c r="AF105" i="5"/>
  <c r="AF101" i="5"/>
  <c r="AF97" i="5"/>
  <c r="AF93" i="5"/>
  <c r="AF89" i="5"/>
  <c r="AF85" i="5"/>
  <c r="AF81" i="5"/>
  <c r="AF77" i="5"/>
  <c r="AF73" i="5"/>
  <c r="AF69" i="5"/>
  <c r="AF65" i="5"/>
  <c r="AF61" i="5"/>
  <c r="AF57" i="5"/>
  <c r="AF53" i="5"/>
  <c r="AF49" i="5"/>
  <c r="AF45" i="5"/>
  <c r="AF41" i="5"/>
  <c r="AF37" i="5"/>
  <c r="AF33" i="5"/>
  <c r="AF29" i="5"/>
  <c r="AF25" i="5"/>
  <c r="AF21" i="5"/>
  <c r="AF17" i="5"/>
  <c r="AF13" i="5"/>
  <c r="AF9" i="5"/>
  <c r="AF5" i="5"/>
  <c r="AF757" i="5"/>
  <c r="AF549" i="5"/>
  <c r="AF545" i="5"/>
  <c r="AF541" i="5"/>
  <c r="AF537" i="5"/>
  <c r="AF533" i="5"/>
  <c r="AF529" i="5"/>
  <c r="AF525" i="5"/>
  <c r="AF521" i="5"/>
  <c r="AF517" i="5"/>
  <c r="AF513" i="5"/>
  <c r="AF509" i="5"/>
  <c r="AF505" i="5"/>
  <c r="AF501" i="5"/>
  <c r="AF497" i="5"/>
  <c r="AF493" i="5"/>
  <c r="AF489" i="5"/>
  <c r="AF485" i="5"/>
  <c r="AF481" i="5"/>
  <c r="AF477" i="5"/>
  <c r="AF473" i="5"/>
  <c r="AF469" i="5"/>
  <c r="AF465" i="5"/>
  <c r="AF461" i="5"/>
  <c r="AF457" i="5"/>
  <c r="AF1194" i="5"/>
  <c r="AF1190" i="5"/>
  <c r="AF1186" i="5"/>
  <c r="AF1182" i="5"/>
  <c r="AF1178" i="5"/>
  <c r="AF1174" i="5"/>
  <c r="AF1170" i="5"/>
  <c r="AF1166" i="5"/>
  <c r="AF1162" i="5"/>
  <c r="AF1158" i="5"/>
  <c r="AF1154" i="5"/>
  <c r="AF1150" i="5"/>
  <c r="AF1146" i="5"/>
  <c r="AF1142" i="5"/>
  <c r="AF1138" i="5"/>
  <c r="AF1134" i="5"/>
  <c r="AF1130" i="5"/>
  <c r="AF1126" i="5"/>
  <c r="AF1122" i="5"/>
  <c r="AF1118" i="5"/>
  <c r="AF1114" i="5"/>
  <c r="AF1110" i="5"/>
  <c r="AF1106" i="5"/>
  <c r="AF1102" i="5"/>
  <c r="AF1098" i="5"/>
  <c r="AF1094" i="5"/>
  <c r="AF1090" i="5"/>
  <c r="AF1086" i="5"/>
  <c r="AF1082" i="5"/>
  <c r="AF1078" i="5"/>
  <c r="AF1074" i="5"/>
  <c r="AF1070" i="5"/>
  <c r="AF1066" i="5"/>
  <c r="AF1062" i="5"/>
  <c r="AF1058" i="5"/>
  <c r="AF1054" i="5"/>
  <c r="AF1050" i="5"/>
  <c r="AF1046" i="5"/>
  <c r="AF1042" i="5"/>
  <c r="AF1038" i="5"/>
  <c r="AF1034" i="5"/>
  <c r="AF1030" i="5"/>
  <c r="AF1026" i="5"/>
  <c r="AF1022" i="5"/>
  <c r="AF1018" i="5"/>
  <c r="AF1014" i="5"/>
  <c r="AF1010" i="5"/>
  <c r="AF1006" i="5"/>
  <c r="AF1002" i="5"/>
  <c r="AF998" i="5"/>
  <c r="AF994" i="5"/>
  <c r="AF990" i="5"/>
  <c r="AF986" i="5"/>
  <c r="AF982" i="5"/>
  <c r="AF978" i="5"/>
  <c r="AF974" i="5"/>
  <c r="AF970" i="5"/>
  <c r="AF966" i="5"/>
  <c r="AF962" i="5"/>
  <c r="AF958" i="5"/>
  <c r="AF954" i="5"/>
  <c r="AF950" i="5"/>
  <c r="AF946" i="5"/>
  <c r="AF942" i="5"/>
  <c r="AF938" i="5"/>
  <c r="AF934" i="5"/>
  <c r="AF930" i="5"/>
  <c r="AF926" i="5"/>
  <c r="AF922" i="5"/>
  <c r="AF918" i="5"/>
  <c r="AF914" i="5"/>
  <c r="AF910" i="5"/>
  <c r="AF906" i="5"/>
  <c r="AF902" i="5"/>
  <c r="AF898" i="5"/>
  <c r="AF894" i="5"/>
  <c r="AF890" i="5"/>
  <c r="AF886" i="5"/>
  <c r="AF882" i="5"/>
  <c r="AF878" i="5"/>
  <c r="AF874" i="5"/>
  <c r="AF870" i="5"/>
  <c r="AF866" i="5"/>
  <c r="AF862" i="5"/>
  <c r="AF858" i="5"/>
  <c r="AF854" i="5"/>
  <c r="AF850" i="5"/>
  <c r="AF846" i="5"/>
  <c r="AF842" i="5"/>
  <c r="AF838" i="5"/>
  <c r="AF834" i="5"/>
  <c r="AF830" i="5"/>
  <c r="AF826" i="5"/>
  <c r="AF822" i="5"/>
  <c r="AF818" i="5"/>
  <c r="AF814" i="5"/>
  <c r="AF810" i="5"/>
  <c r="AF806" i="5"/>
  <c r="AF802" i="5"/>
  <c r="AF798" i="5"/>
  <c r="AF794" i="5"/>
  <c r="AF790" i="5"/>
  <c r="AF786" i="5"/>
  <c r="AF782" i="5"/>
  <c r="AF778" i="5"/>
  <c r="AF774" i="5"/>
  <c r="AF770" i="5"/>
  <c r="AF766" i="5"/>
  <c r="AF762" i="5"/>
  <c r="AF758" i="5"/>
  <c r="AF754" i="5"/>
  <c r="AF750" i="5"/>
  <c r="AF746" i="5"/>
  <c r="AF742" i="5"/>
  <c r="AF738" i="5"/>
  <c r="AF734" i="5"/>
  <c r="AF730" i="5"/>
  <c r="AF726" i="5"/>
  <c r="AF722" i="5"/>
  <c r="AF718" i="5"/>
  <c r="AF714" i="5"/>
  <c r="AF710" i="5"/>
  <c r="AF706" i="5"/>
  <c r="AF702" i="5"/>
  <c r="AF698" i="5"/>
  <c r="AF694" i="5"/>
  <c r="AF690" i="5"/>
  <c r="AF686" i="5"/>
  <c r="AF682" i="5"/>
  <c r="AF678" i="5"/>
  <c r="AF674" i="5"/>
  <c r="AF670" i="5"/>
  <c r="AF666" i="5"/>
  <c r="AF662" i="5"/>
  <c r="AF658" i="5"/>
  <c r="AF654" i="5"/>
  <c r="AF650" i="5"/>
  <c r="AF646" i="5"/>
  <c r="AF642" i="5"/>
  <c r="AF638" i="5"/>
  <c r="AF634" i="5"/>
  <c r="AF630" i="5"/>
  <c r="AF626" i="5"/>
  <c r="AF622" i="5"/>
  <c r="AF618" i="5"/>
  <c r="AF614" i="5"/>
  <c r="AF610" i="5"/>
  <c r="AF606" i="5"/>
  <c r="AF602" i="5"/>
  <c r="AF598" i="5"/>
  <c r="AF594" i="5"/>
  <c r="AF590" i="5"/>
  <c r="AF586" i="5"/>
  <c r="AF582" i="5"/>
  <c r="AF578" i="5"/>
  <c r="AF574" i="5"/>
  <c r="AF570" i="5"/>
  <c r="AF566" i="5"/>
  <c r="AF562" i="5"/>
  <c r="AF558" i="5"/>
  <c r="AF554" i="5"/>
  <c r="AF550" i="5"/>
  <c r="AF546" i="5"/>
  <c r="AF542" i="5"/>
  <c r="AF538" i="5"/>
  <c r="AF534" i="5"/>
  <c r="AF530" i="5"/>
  <c r="AF526" i="5"/>
  <c r="AF522" i="5"/>
  <c r="AF518" i="5"/>
  <c r="AF514" i="5"/>
  <c r="AF510" i="5"/>
  <c r="AF506" i="5"/>
  <c r="AF502" i="5"/>
  <c r="AF498" i="5"/>
  <c r="AF494" i="5"/>
  <c r="AF490" i="5"/>
  <c r="AF486" i="5"/>
  <c r="AF482" i="5"/>
  <c r="AF478" i="5"/>
  <c r="AF474" i="5"/>
  <c r="AF470" i="5"/>
  <c r="AF466" i="5"/>
  <c r="AF462" i="5"/>
  <c r="AF458" i="5"/>
  <c r="AF454" i="5"/>
  <c r="AF450" i="5"/>
  <c r="AF446" i="5"/>
  <c r="AF442" i="5"/>
  <c r="AF438" i="5"/>
  <c r="AF663" i="5"/>
  <c r="AF659" i="5"/>
  <c r="AF655" i="5"/>
  <c r="AF651" i="5"/>
  <c r="AF647" i="5"/>
  <c r="AF643" i="5"/>
  <c r="AF639" i="5"/>
  <c r="AF635" i="5"/>
  <c r="AF631" i="5"/>
  <c r="AF627" i="5"/>
  <c r="AF623" i="5"/>
  <c r="AF619" i="5"/>
  <c r="AF615" i="5"/>
  <c r="AF611" i="5"/>
  <c r="AF607" i="5"/>
  <c r="AF603" i="5"/>
  <c r="AF599" i="5"/>
  <c r="AF595" i="5"/>
  <c r="AF591" i="5"/>
  <c r="AF587" i="5"/>
  <c r="AF583" i="5"/>
  <c r="AF579" i="5"/>
  <c r="AF575" i="5"/>
  <c r="AF571" i="5"/>
  <c r="AF567" i="5"/>
  <c r="AF563" i="5"/>
  <c r="AF559" i="5"/>
  <c r="AF555" i="5"/>
  <c r="AF551" i="5"/>
  <c r="AF547" i="5"/>
  <c r="AF543" i="5"/>
  <c r="AF539" i="5"/>
  <c r="AF535" i="5"/>
  <c r="AF531" i="5"/>
  <c r="AF527" i="5"/>
  <c r="AF523" i="5"/>
  <c r="AF519" i="5"/>
  <c r="AF515" i="5"/>
  <c r="AF511" i="5"/>
  <c r="AF507" i="5"/>
  <c r="AF503" i="5"/>
  <c r="AF499" i="5"/>
  <c r="AF495" i="5"/>
  <c r="AF491" i="5"/>
  <c r="AF487" i="5"/>
  <c r="AF483" i="5"/>
  <c r="AF479" i="5"/>
  <c r="AF475" i="5"/>
  <c r="AF471" i="5"/>
  <c r="AF467" i="5"/>
  <c r="AF463" i="5"/>
  <c r="AF459" i="5"/>
  <c r="AF455" i="5"/>
  <c r="AF339" i="5"/>
  <c r="AF6" i="5"/>
  <c r="AF453" i="5"/>
  <c r="AF449" i="5"/>
  <c r="AF445" i="5"/>
  <c r="AF441" i="5"/>
  <c r="AF437" i="5"/>
  <c r="AF433" i="5"/>
  <c r="AF429" i="5"/>
  <c r="AF425" i="5"/>
  <c r="AF421" i="5"/>
  <c r="AF417" i="5"/>
  <c r="AF413" i="5"/>
  <c r="AF409" i="5"/>
  <c r="AF405" i="5"/>
  <c r="AF401" i="5"/>
  <c r="AF397" i="5"/>
  <c r="AF393" i="5"/>
  <c r="AF389" i="5"/>
  <c r="AF385" i="5"/>
  <c r="AF381" i="5"/>
  <c r="AF377" i="5"/>
  <c r="AF373" i="5"/>
  <c r="AF369" i="5"/>
  <c r="AF365" i="5"/>
  <c r="AF361" i="5"/>
  <c r="AF356" i="5"/>
  <c r="AF352" i="5"/>
  <c r="AF344" i="5"/>
  <c r="AF340" i="5"/>
  <c r="AF335" i="5"/>
  <c r="AF331" i="5"/>
  <c r="AF327" i="5"/>
  <c r="AF323" i="5"/>
  <c r="AF319" i="5"/>
  <c r="AF315" i="5"/>
  <c r="AF311" i="5"/>
  <c r="AF307" i="5"/>
  <c r="AF303" i="5"/>
  <c r="AF299" i="5"/>
  <c r="AF295" i="5"/>
  <c r="AF291" i="5"/>
  <c r="AF287" i="5"/>
  <c r="AF283" i="5"/>
  <c r="AF279" i="5"/>
  <c r="AF275" i="5"/>
  <c r="AF271" i="5"/>
  <c r="AF267" i="5"/>
  <c r="AF263" i="5"/>
  <c r="AF259" i="5"/>
  <c r="AF255" i="5"/>
  <c r="AF251" i="5"/>
  <c r="AF247" i="5"/>
  <c r="AF243" i="5"/>
  <c r="AF239" i="5"/>
  <c r="AF235" i="5"/>
  <c r="AF231" i="5"/>
  <c r="AF227" i="5"/>
  <c r="AF223" i="5"/>
  <c r="AF219" i="5"/>
  <c r="AF215" i="5"/>
  <c r="AF211" i="5"/>
  <c r="AF207" i="5"/>
  <c r="AF203" i="5"/>
  <c r="AF199" i="5"/>
  <c r="AF195" i="5"/>
  <c r="AF191" i="5"/>
  <c r="AF187" i="5"/>
  <c r="AF183" i="5"/>
  <c r="AF179" i="5"/>
  <c r="AF175" i="5"/>
  <c r="AF171" i="5"/>
  <c r="AF167" i="5"/>
  <c r="AF163" i="5"/>
  <c r="AF159" i="5"/>
  <c r="AF155" i="5"/>
  <c r="AF151" i="5"/>
  <c r="AF147" i="5"/>
  <c r="AF143" i="5"/>
  <c r="AF139" i="5"/>
  <c r="AF135" i="5"/>
  <c r="AF131" i="5"/>
  <c r="AF127" i="5"/>
  <c r="AF123" i="5"/>
  <c r="AF119" i="5"/>
  <c r="AF115" i="5"/>
  <c r="AF111" i="5"/>
  <c r="AF107" i="5"/>
  <c r="AF103" i="5"/>
  <c r="AF99" i="5"/>
  <c r="AF95" i="5"/>
  <c r="AF91" i="5"/>
  <c r="AF87" i="5"/>
  <c r="AF83" i="5"/>
  <c r="AF79" i="5"/>
  <c r="AF75" i="5"/>
  <c r="AF71" i="5"/>
  <c r="AF67" i="5"/>
  <c r="AF63" i="5"/>
  <c r="AF59" i="5"/>
  <c r="AF55" i="5"/>
  <c r="AF51" i="5"/>
  <c r="AF47" i="5"/>
  <c r="AF43" i="5"/>
  <c r="AF39" i="5"/>
  <c r="AF35" i="5"/>
  <c r="AF31" i="5"/>
  <c r="AF27" i="5"/>
  <c r="AF23" i="5"/>
  <c r="AF19" i="5"/>
  <c r="AF15" i="5"/>
  <c r="AF11" i="5"/>
  <c r="AF7" i="5"/>
  <c r="AF3" i="5"/>
  <c r="AF434" i="5"/>
  <c r="AF430" i="5"/>
  <c r="AF426" i="5"/>
  <c r="AF422" i="5"/>
  <c r="AF418" i="5"/>
  <c r="AF414" i="5"/>
  <c r="AF410" i="5"/>
  <c r="AF406" i="5"/>
  <c r="AF402" i="5"/>
  <c r="AF398" i="5"/>
  <c r="AF394" i="5"/>
  <c r="AF390" i="5"/>
  <c r="AF386" i="5"/>
  <c r="AF382" i="5"/>
  <c r="AF378" i="5"/>
  <c r="AF374" i="5"/>
  <c r="AF370" i="5"/>
  <c r="AF366" i="5"/>
  <c r="AF362" i="5"/>
  <c r="AF358" i="5"/>
  <c r="AF357" i="5"/>
  <c r="AF353" i="5"/>
  <c r="AF349" i="5"/>
  <c r="AF345" i="5"/>
  <c r="AF341" i="5"/>
  <c r="AF336" i="5"/>
  <c r="AF332" i="5"/>
  <c r="AF328" i="5"/>
  <c r="AF324" i="5"/>
  <c r="AF320" i="5"/>
  <c r="AF316" i="5"/>
  <c r="AF312" i="5"/>
  <c r="AF308" i="5"/>
  <c r="AF304" i="5"/>
  <c r="AF300" i="5"/>
  <c r="AF296" i="5"/>
  <c r="AF292" i="5"/>
  <c r="AF288" i="5"/>
  <c r="AF284" i="5"/>
  <c r="AF280" i="5"/>
  <c r="AF276" i="5"/>
  <c r="AF272" i="5"/>
  <c r="AF268" i="5"/>
  <c r="AF264" i="5"/>
  <c r="AF260" i="5"/>
  <c r="AF256" i="5"/>
  <c r="AF252" i="5"/>
  <c r="AF248" i="5"/>
  <c r="AF244" i="5"/>
  <c r="AF240" i="5"/>
  <c r="AF236" i="5"/>
  <c r="AF232" i="5"/>
  <c r="AF228" i="5"/>
  <c r="AF224" i="5"/>
  <c r="AF220" i="5"/>
  <c r="AF216" i="5"/>
  <c r="AF212" i="5"/>
  <c r="AF208" i="5"/>
  <c r="AF204" i="5"/>
  <c r="AF200" i="5"/>
  <c r="AF196" i="5"/>
  <c r="AF192" i="5"/>
  <c r="AF188" i="5"/>
  <c r="AF184" i="5"/>
  <c r="AF180" i="5"/>
  <c r="AF176" i="5"/>
  <c r="AF172" i="5"/>
  <c r="AF168" i="5"/>
  <c r="AF164" i="5"/>
  <c r="AF160" i="5"/>
  <c r="AF156" i="5"/>
  <c r="AF152" i="5"/>
  <c r="AF148" i="5"/>
  <c r="AF144" i="5"/>
  <c r="AF140" i="5"/>
  <c r="AF136" i="5"/>
  <c r="AF132" i="5"/>
  <c r="AF128" i="5"/>
  <c r="AF124" i="5"/>
  <c r="AF120" i="5"/>
  <c r="AF116" i="5"/>
  <c r="AF112" i="5"/>
  <c r="AF108" i="5"/>
  <c r="AF104" i="5"/>
  <c r="AF100" i="5"/>
  <c r="AF96" i="5"/>
  <c r="AF92" i="5"/>
  <c r="AF88" i="5"/>
  <c r="AF84" i="5"/>
  <c r="AF80" i="5"/>
  <c r="AF76" i="5"/>
  <c r="AF72" i="5"/>
  <c r="AF68" i="5"/>
  <c r="AF64" i="5"/>
  <c r="AF60" i="5"/>
  <c r="AF56" i="5"/>
  <c r="AF52" i="5"/>
  <c r="AF48" i="5"/>
  <c r="AF44" i="5"/>
  <c r="AF40" i="5"/>
  <c r="AF36" i="5"/>
  <c r="AF32" i="5"/>
  <c r="AF28" i="5"/>
  <c r="AF24" i="5"/>
  <c r="AF20" i="5"/>
  <c r="AF16" i="5"/>
  <c r="AF12" i="5"/>
  <c r="AF8" i="5"/>
  <c r="AF4" i="5"/>
  <c r="AH466" i="5"/>
  <c r="AS466" i="5" s="1"/>
  <c r="AI374" i="5"/>
  <c r="AH354" i="5"/>
  <c r="AW354" i="5" s="1"/>
  <c r="AJ361" i="5"/>
  <c r="AH465" i="5"/>
  <c r="AW465" i="5" s="1"/>
  <c r="AH362" i="5"/>
  <c r="AR362" i="5" s="1"/>
  <c r="AH330" i="5"/>
  <c r="AW330" i="5" s="1"/>
  <c r="AX3" i="5"/>
  <c r="AJ345" i="5"/>
  <c r="AJ341" i="5"/>
  <c r="AJ128" i="5"/>
  <c r="AH75" i="5"/>
  <c r="AJ15" i="5"/>
  <c r="AJ353" i="5"/>
  <c r="AH346" i="5"/>
  <c r="AV346" i="5" s="1"/>
  <c r="AJ73" i="5"/>
  <c r="AJ830" i="5"/>
  <c r="AI962" i="5"/>
  <c r="AG1208" i="5"/>
  <c r="AJ1169" i="5"/>
  <c r="AI954" i="5"/>
  <c r="AG872" i="5"/>
  <c r="AI802" i="5"/>
  <c r="AI770" i="5"/>
  <c r="AI762" i="5"/>
  <c r="AI754" i="5"/>
  <c r="AG745" i="5"/>
  <c r="AG737" i="5"/>
  <c r="AG729" i="5"/>
  <c r="AG721" i="5"/>
  <c r="AI196" i="5"/>
  <c r="AX196" i="5" s="1"/>
  <c r="AI241" i="5"/>
  <c r="AJ333" i="5"/>
  <c r="AJ337" i="5"/>
  <c r="AH350" i="5"/>
  <c r="AJ357" i="5"/>
  <c r="AI63" i="5"/>
  <c r="AH338" i="5"/>
  <c r="AV338" i="5" s="1"/>
  <c r="AJ349" i="5"/>
  <c r="AH358" i="5"/>
  <c r="AV358" i="5" s="1"/>
  <c r="AJ365" i="5"/>
  <c r="AJ482" i="5"/>
  <c r="AI84" i="5"/>
  <c r="AH470" i="5"/>
  <c r="AI1192" i="5"/>
  <c r="AJ1177" i="5"/>
  <c r="AI1144" i="5"/>
  <c r="AI1112" i="5"/>
  <c r="AJ1097" i="5"/>
  <c r="AJ1089" i="5"/>
  <c r="AJ1081" i="5"/>
  <c r="AG1064" i="5"/>
  <c r="AG884" i="5"/>
  <c r="AI830" i="5"/>
  <c r="AG1224" i="5"/>
  <c r="AI1158" i="5"/>
  <c r="AI1134" i="5"/>
  <c r="AH901" i="5"/>
  <c r="AV901" i="5" s="1"/>
  <c r="AH893" i="5"/>
  <c r="AW893" i="5" s="1"/>
  <c r="AG801" i="5"/>
  <c r="AI633" i="5"/>
  <c r="AI806" i="5"/>
  <c r="AJ369" i="5"/>
  <c r="AH342" i="5"/>
  <c r="AJ203" i="5"/>
  <c r="AG94" i="5"/>
  <c r="AH477" i="5"/>
  <c r="AV477" i="5" s="1"/>
  <c r="AH461" i="5"/>
  <c r="AW461" i="5" s="1"/>
  <c r="AI382" i="5"/>
  <c r="AH334" i="5"/>
  <c r="AI323" i="5"/>
  <c r="AI311" i="5"/>
  <c r="AG325" i="5"/>
  <c r="AI295" i="5"/>
  <c r="AH285" i="5"/>
  <c r="AW285" i="5" s="1"/>
  <c r="AJ179" i="5"/>
  <c r="AI135" i="5"/>
  <c r="AH107" i="5"/>
  <c r="AV107" i="5" s="1"/>
  <c r="AH103" i="5"/>
  <c r="AV103" i="5" s="1"/>
  <c r="AH57" i="5"/>
  <c r="AW57" i="5" s="1"/>
  <c r="AI23" i="5"/>
  <c r="AI21" i="5"/>
  <c r="AH489" i="5"/>
  <c r="AV489" i="5" s="1"/>
  <c r="AJ475" i="5"/>
  <c r="AV465" i="5"/>
  <c r="AJ385" i="5"/>
  <c r="AJ329" i="5"/>
  <c r="AG239" i="5"/>
  <c r="AJ124" i="5"/>
  <c r="AG82" i="5"/>
  <c r="AG69" i="5"/>
  <c r="AJ58" i="5"/>
  <c r="AJ31" i="5"/>
  <c r="AG797" i="5"/>
  <c r="AH469" i="5"/>
  <c r="AW469" i="5" s="1"/>
  <c r="AG570" i="5"/>
  <c r="AH462" i="5"/>
  <c r="AW462" i="5" s="1"/>
  <c r="AJ449" i="5"/>
  <c r="AH388" i="5"/>
  <c r="AI474" i="5"/>
  <c r="AJ377" i="5"/>
  <c r="AI370" i="5"/>
  <c r="AH366" i="5"/>
  <c r="AV366" i="5" s="1"/>
  <c r="AI366" i="5"/>
  <c r="AH326" i="5"/>
  <c r="AH309" i="5"/>
  <c r="AW309" i="5" s="1"/>
  <c r="AH318" i="5"/>
  <c r="AW318" i="5" s="1"/>
  <c r="AH293" i="5"/>
  <c r="AW293" i="5" s="1"/>
  <c r="AJ272" i="5"/>
  <c r="AG267" i="5"/>
  <c r="AH232" i="5"/>
  <c r="AW232" i="5" s="1"/>
  <c r="AG231" i="5"/>
  <c r="AH212" i="5"/>
  <c r="AS212" i="5" s="1"/>
  <c r="AJ175" i="5"/>
  <c r="AJ93" i="5"/>
  <c r="AH61" i="5"/>
  <c r="AV61" i="5" s="1"/>
  <c r="AI19" i="5"/>
  <c r="AI17" i="5"/>
  <c r="AH1203" i="5"/>
  <c r="AI1154" i="5"/>
  <c r="AJ1189" i="5"/>
  <c r="AI1172" i="5"/>
  <c r="AI1146" i="5"/>
  <c r="AI1132" i="5"/>
  <c r="AI1122" i="5"/>
  <c r="AI1190" i="5"/>
  <c r="AI1182" i="5"/>
  <c r="AI1174" i="5"/>
  <c r="AI1156" i="5"/>
  <c r="AI1102" i="5"/>
  <c r="AI1094" i="5"/>
  <c r="AI1086" i="5"/>
  <c r="AI1078" i="5"/>
  <c r="AI994" i="5"/>
  <c r="AI1130" i="5"/>
  <c r="AJ1217" i="5"/>
  <c r="AG1200" i="5"/>
  <c r="AJ1165" i="5"/>
  <c r="AJ1113" i="5"/>
  <c r="AG1212" i="5"/>
  <c r="AI1180" i="5"/>
  <c r="AI1136" i="5"/>
  <c r="AI1114" i="5"/>
  <c r="AJ1129" i="5"/>
  <c r="AI1194" i="5"/>
  <c r="AG1216" i="5"/>
  <c r="AI1106" i="5"/>
  <c r="AI1166" i="5"/>
  <c r="AI1186" i="5"/>
  <c r="AI1018" i="5"/>
  <c r="AI1110" i="5"/>
  <c r="AI1126" i="5"/>
  <c r="AJ1137" i="5"/>
  <c r="AJ1145" i="5"/>
  <c r="AJ1161" i="5"/>
  <c r="AI1170" i="5"/>
  <c r="AJ1173" i="5"/>
  <c r="AI1178" i="5"/>
  <c r="AJ1181" i="5"/>
  <c r="AG1196" i="5"/>
  <c r="AH1199" i="5"/>
  <c r="AV1199" i="5" s="1"/>
  <c r="AG1204" i="5"/>
  <c r="AG1220" i="5"/>
  <c r="AH1223" i="5"/>
  <c r="AW1223" i="5" s="1"/>
  <c r="AG1243" i="5"/>
  <c r="AI1196" i="5"/>
  <c r="AI1188" i="5"/>
  <c r="AI1128" i="5"/>
  <c r="AI1124" i="5"/>
  <c r="AJ1121" i="5"/>
  <c r="AI1120" i="5"/>
  <c r="AI1118" i="5"/>
  <c r="AI1076" i="5"/>
  <c r="AH1029" i="5"/>
  <c r="AW1029" i="5" s="1"/>
  <c r="AJ744" i="5"/>
  <c r="AG713" i="5"/>
  <c r="AH617" i="5"/>
  <c r="AI617" i="5"/>
  <c r="AH1253" i="5"/>
  <c r="AJ1101" i="5"/>
  <c r="AI1092" i="5"/>
  <c r="AI1084" i="5"/>
  <c r="AJ1077" i="5"/>
  <c r="AI1074" i="5"/>
  <c r="AH1066" i="5"/>
  <c r="AW1066" i="5" s="1"/>
  <c r="AJ1063" i="5"/>
  <c r="AH1061" i="5"/>
  <c r="AV1061" i="5" s="1"/>
  <c r="AI1002" i="5"/>
  <c r="AH933" i="5"/>
  <c r="AW933" i="5" s="1"/>
  <c r="AH929" i="5"/>
  <c r="AV929" i="5" s="1"/>
  <c r="AH925" i="5"/>
  <c r="AH921" i="5"/>
  <c r="AW921" i="5" s="1"/>
  <c r="AH917" i="5"/>
  <c r="AH913" i="5"/>
  <c r="AH909" i="5"/>
  <c r="AW909" i="5" s="1"/>
  <c r="AH905" i="5"/>
  <c r="AW905" i="5" s="1"/>
  <c r="AG902" i="5"/>
  <c r="AG894" i="5"/>
  <c r="AG876" i="5"/>
  <c r="AH865" i="5"/>
  <c r="AW865" i="5" s="1"/>
  <c r="AH809" i="5"/>
  <c r="AG787" i="5"/>
  <c r="AG779" i="5"/>
  <c r="AG771" i="5"/>
  <c r="AG763" i="5"/>
  <c r="AG755" i="5"/>
  <c r="AG747" i="5"/>
  <c r="AG739" i="5"/>
  <c r="AG731" i="5"/>
  <c r="AG723" i="5"/>
  <c r="AG715" i="5"/>
  <c r="AG628" i="5"/>
  <c r="AG599" i="5"/>
  <c r="AJ752" i="5"/>
  <c r="AJ756" i="5"/>
  <c r="AJ760" i="5"/>
  <c r="AJ764" i="5"/>
  <c r="AJ768" i="5"/>
  <c r="AJ772" i="5"/>
  <c r="AJ776" i="5"/>
  <c r="AJ780" i="5"/>
  <c r="AJ784" i="5"/>
  <c r="AJ788" i="5"/>
  <c r="AJ792" i="5"/>
  <c r="AJ796" i="5"/>
  <c r="AG799" i="5"/>
  <c r="AJ800" i="5"/>
  <c r="AG803" i="5"/>
  <c r="AJ804" i="5"/>
  <c r="AJ814" i="5"/>
  <c r="AJ822" i="5"/>
  <c r="AI938" i="5"/>
  <c r="AI978" i="5"/>
  <c r="AI1010" i="5"/>
  <c r="AI1058" i="5"/>
  <c r="AG709" i="5"/>
  <c r="AG717" i="5"/>
  <c r="AG725" i="5"/>
  <c r="AG733" i="5"/>
  <c r="AG741" i="5"/>
  <c r="AG749" i="5"/>
  <c r="AG753" i="5"/>
  <c r="AG757" i="5"/>
  <c r="AG761" i="5"/>
  <c r="AG765" i="5"/>
  <c r="AG769" i="5"/>
  <c r="AG773" i="5"/>
  <c r="AI774" i="5"/>
  <c r="AY774" i="5" s="1"/>
  <c r="AG777" i="5"/>
  <c r="AI778" i="5"/>
  <c r="AG781" i="5"/>
  <c r="AI782" i="5"/>
  <c r="AG785" i="5"/>
  <c r="AI786" i="5"/>
  <c r="AG789" i="5"/>
  <c r="AG603" i="5"/>
  <c r="AI629" i="5"/>
  <c r="AG632" i="5"/>
  <c r="AG711" i="5"/>
  <c r="AG719" i="5"/>
  <c r="AG727" i="5"/>
  <c r="AG735" i="5"/>
  <c r="AG743" i="5"/>
  <c r="AJ838" i="5"/>
  <c r="AG1255" i="5"/>
  <c r="AH1233" i="5"/>
  <c r="AW1233" i="5" s="1"/>
  <c r="AI1184" i="5"/>
  <c r="AI1164" i="5"/>
  <c r="AI1108" i="5"/>
  <c r="AI1100" i="5"/>
  <c r="AI1090" i="5"/>
  <c r="AI1082" i="5"/>
  <c r="AI1080" i="5"/>
  <c r="AH1074" i="5"/>
  <c r="AI1066" i="5"/>
  <c r="AI1162" i="5"/>
  <c r="AI1148" i="5"/>
  <c r="AJ1109" i="5"/>
  <c r="AI1042" i="5"/>
  <c r="AI1034" i="5"/>
  <c r="AH957" i="5"/>
  <c r="AI946" i="5"/>
  <c r="AH897" i="5"/>
  <c r="AV897" i="5" s="1"/>
  <c r="AG888" i="5"/>
  <c r="AH849" i="5"/>
  <c r="AG805" i="5"/>
  <c r="AI798" i="5"/>
  <c r="AG795" i="5"/>
  <c r="AG791" i="5"/>
  <c r="AI766" i="5"/>
  <c r="AI758" i="5"/>
  <c r="AI750" i="5"/>
  <c r="AG607" i="5"/>
  <c r="AJ600" i="5"/>
  <c r="AJ593" i="5"/>
  <c r="AH593" i="5"/>
  <c r="AG615" i="5"/>
  <c r="AG1239" i="5"/>
  <c r="AH1245" i="5"/>
  <c r="AV1245" i="5" s="1"/>
  <c r="AI1176" i="5"/>
  <c r="AI1168" i="5"/>
  <c r="AJ1105" i="5"/>
  <c r="AI1104" i="5"/>
  <c r="AI1098" i="5"/>
  <c r="AI1096" i="5"/>
  <c r="AH1093" i="5"/>
  <c r="AW1093" i="5" s="1"/>
  <c r="AJ1093" i="5"/>
  <c r="AI1088" i="5"/>
  <c r="AJ1085" i="5"/>
  <c r="AJ1193" i="5"/>
  <c r="AI1160" i="5"/>
  <c r="AH1153" i="5"/>
  <c r="AW1153" i="5" s="1"/>
  <c r="AJ1153" i="5"/>
  <c r="AI1152" i="5"/>
  <c r="AI1150" i="5"/>
  <c r="AI1142" i="5"/>
  <c r="AI1140" i="5"/>
  <c r="AI1138" i="5"/>
  <c r="AI1116" i="5"/>
  <c r="AJ1071" i="5"/>
  <c r="AI1026" i="5"/>
  <c r="AH1021" i="5"/>
  <c r="AI986" i="5"/>
  <c r="AG934" i="5"/>
  <c r="AG930" i="5"/>
  <c r="AG926" i="5"/>
  <c r="AG922" i="5"/>
  <c r="AG918" i="5"/>
  <c r="AG914" i="5"/>
  <c r="AG910" i="5"/>
  <c r="AG906" i="5"/>
  <c r="AG898" i="5"/>
  <c r="AG892" i="5"/>
  <c r="AG890" i="5"/>
  <c r="AG880" i="5"/>
  <c r="AH857" i="5"/>
  <c r="AW857" i="5" s="1"/>
  <c r="AJ846" i="5"/>
  <c r="AI846" i="5"/>
  <c r="AI794" i="5"/>
  <c r="AG793" i="5"/>
  <c r="AI790" i="5"/>
  <c r="AG783" i="5"/>
  <c r="AG775" i="5"/>
  <c r="AG767" i="5"/>
  <c r="AG759" i="5"/>
  <c r="AG751" i="5"/>
  <c r="AG623" i="5"/>
  <c r="AJ616" i="5"/>
  <c r="AI601" i="5"/>
  <c r="AJ594" i="5"/>
  <c r="AH949" i="5"/>
  <c r="AV857" i="5"/>
  <c r="AI838" i="5"/>
  <c r="AI746" i="5"/>
  <c r="AJ724" i="5"/>
  <c r="AG631" i="5"/>
  <c r="AI613" i="5"/>
  <c r="AI490" i="5"/>
  <c r="AJ470" i="5"/>
  <c r="AJ466" i="5"/>
  <c r="AJ462" i="5"/>
  <c r="AJ448" i="5"/>
  <c r="AH426" i="5"/>
  <c r="AR426" i="5" s="1"/>
  <c r="AJ389" i="5"/>
  <c r="AG388" i="5"/>
  <c r="AI386" i="5"/>
  <c r="AH380" i="5"/>
  <c r="AW380" i="5" s="1"/>
  <c r="AJ474" i="5"/>
  <c r="AH378" i="5"/>
  <c r="AJ748" i="5"/>
  <c r="AI710" i="5"/>
  <c r="AI630" i="5"/>
  <c r="AJ627" i="5"/>
  <c r="AJ614" i="5"/>
  <c r="AH485" i="5"/>
  <c r="AW485" i="5" s="1"/>
  <c r="AJ486" i="5"/>
  <c r="AH458" i="5"/>
  <c r="AS458" i="5" s="1"/>
  <c r="AJ381" i="5"/>
  <c r="AG380" i="5"/>
  <c r="AH372" i="5"/>
  <c r="AV372" i="5" s="1"/>
  <c r="AG372" i="5"/>
  <c r="AJ373" i="5"/>
  <c r="AI378" i="5"/>
  <c r="AH382" i="5"/>
  <c r="AH374" i="5"/>
  <c r="AI455" i="5"/>
  <c r="AJ1149" i="5"/>
  <c r="AH1053" i="5"/>
  <c r="AI1050" i="5"/>
  <c r="AH973" i="5"/>
  <c r="AI970" i="5"/>
  <c r="AI822" i="5"/>
  <c r="AG627" i="5"/>
  <c r="AJ618" i="5"/>
  <c r="AH481" i="5"/>
  <c r="AI482" i="5"/>
  <c r="AG477" i="5"/>
  <c r="AG476" i="5"/>
  <c r="AG450" i="5"/>
  <c r="AH434" i="5"/>
  <c r="AS434" i="5" s="1"/>
  <c r="AH390" i="5"/>
  <c r="AI390" i="5"/>
  <c r="AH384" i="5"/>
  <c r="AG384" i="5"/>
  <c r="AI451" i="5"/>
  <c r="AI814" i="5"/>
  <c r="AJ635" i="5"/>
  <c r="AH442" i="5"/>
  <c r="AV442" i="5" s="1"/>
  <c r="AJ483" i="5"/>
  <c r="AJ478" i="5"/>
  <c r="AH376" i="5"/>
  <c r="AW376" i="5" s="1"/>
  <c r="AI362" i="5"/>
  <c r="AH360" i="5"/>
  <c r="AV360" i="5" s="1"/>
  <c r="AG360" i="5"/>
  <c r="AI354" i="5"/>
  <c r="AH352" i="5"/>
  <c r="AV352" i="5" s="1"/>
  <c r="AG352" i="5"/>
  <c r="AI346" i="5"/>
  <c r="AH344" i="5"/>
  <c r="AG344" i="5"/>
  <c r="AW338" i="5"/>
  <c r="AI338" i="5"/>
  <c r="AH336" i="5"/>
  <c r="AG336" i="5"/>
  <c r="AI330" i="5"/>
  <c r="AH328" i="5"/>
  <c r="AV328" i="5" s="1"/>
  <c r="AG328" i="5"/>
  <c r="AH310" i="5"/>
  <c r="AW310" i="5" s="1"/>
  <c r="AH294" i="5"/>
  <c r="AW294" i="5" s="1"/>
  <c r="AG275" i="5"/>
  <c r="AG283" i="5"/>
  <c r="AI303" i="5"/>
  <c r="AH302" i="5"/>
  <c r="AV302" i="5" s="1"/>
  <c r="AI319" i="5"/>
  <c r="AJ490" i="5"/>
  <c r="AJ487" i="5"/>
  <c r="AH473" i="5"/>
  <c r="AV473" i="5" s="1"/>
  <c r="AI459" i="5"/>
  <c r="AH386" i="5"/>
  <c r="AG376" i="5"/>
  <c r="AH370" i="5"/>
  <c r="AH368" i="5"/>
  <c r="AV368" i="5" s="1"/>
  <c r="AH364" i="5"/>
  <c r="AS364" i="5" s="1"/>
  <c r="AG364" i="5"/>
  <c r="AI358" i="5"/>
  <c r="AH356" i="5"/>
  <c r="AG356" i="5"/>
  <c r="AW350" i="5"/>
  <c r="AI350" i="5"/>
  <c r="AX350" i="5" s="1"/>
  <c r="AH348" i="5"/>
  <c r="AG348" i="5"/>
  <c r="AI342" i="5"/>
  <c r="AH340" i="5"/>
  <c r="AV340" i="5" s="1"/>
  <c r="AG340" i="5"/>
  <c r="AI334" i="5"/>
  <c r="AH332" i="5"/>
  <c r="AW332" i="5" s="1"/>
  <c r="AG332" i="5"/>
  <c r="AI326" i="5"/>
  <c r="AH317" i="5"/>
  <c r="AJ479" i="5"/>
  <c r="AH454" i="5"/>
  <c r="AV454" i="5" s="1"/>
  <c r="AG368" i="5"/>
  <c r="AV350" i="5"/>
  <c r="AV342" i="5"/>
  <c r="AV330" i="5"/>
  <c r="AI228" i="5"/>
  <c r="AI172" i="5"/>
  <c r="AH143" i="5"/>
  <c r="AI143" i="5"/>
  <c r="AH138" i="5"/>
  <c r="AI137" i="5"/>
  <c r="AG129" i="5"/>
  <c r="AJ120" i="5"/>
  <c r="AJ95" i="5"/>
  <c r="AH95" i="5"/>
  <c r="AG90" i="5"/>
  <c r="AJ79" i="5"/>
  <c r="AJ50" i="5"/>
  <c r="AJ46" i="5"/>
  <c r="AG17" i="5"/>
  <c r="AJ35" i="5"/>
  <c r="AJ217" i="5"/>
  <c r="AI74" i="5"/>
  <c r="AI88" i="5"/>
  <c r="AX88" i="5" s="1"/>
  <c r="AH130" i="5"/>
  <c r="AW130" i="5" s="1"/>
  <c r="AJ136" i="5"/>
  <c r="AG139" i="5"/>
  <c r="AG162" i="5"/>
  <c r="AJ169" i="5"/>
  <c r="AI180" i="5"/>
  <c r="AJ183" i="5"/>
  <c r="AJ195" i="5"/>
  <c r="AI204" i="5"/>
  <c r="AJ211" i="5"/>
  <c r="AI11" i="5"/>
  <c r="AY11" i="5" s="1"/>
  <c r="AI36" i="5"/>
  <c r="AI92" i="5"/>
  <c r="AJ225" i="5"/>
  <c r="AH301" i="5"/>
  <c r="AW301" i="5" s="1"/>
  <c r="AI299" i="5"/>
  <c r="AJ277" i="5"/>
  <c r="AJ187" i="5"/>
  <c r="AJ22" i="5"/>
  <c r="AJ7" i="5"/>
  <c r="AI7" i="5"/>
  <c r="AH277" i="5"/>
  <c r="AJ264" i="5"/>
  <c r="AH244" i="5"/>
  <c r="AW244" i="5" s="1"/>
  <c r="AH240" i="5"/>
  <c r="AI188" i="5"/>
  <c r="AI140" i="5"/>
  <c r="AJ141" i="5"/>
  <c r="AI127" i="5"/>
  <c r="AJ116" i="5"/>
  <c r="AG86" i="5"/>
  <c r="AJ83" i="5"/>
  <c r="AH53" i="5"/>
  <c r="AI32" i="5"/>
  <c r="AJ20" i="5"/>
  <c r="AJ16" i="5"/>
  <c r="AI15" i="5"/>
  <c r="AH219" i="5"/>
  <c r="AJ191" i="5"/>
  <c r="AH72" i="5"/>
  <c r="AS72" i="5" s="1"/>
  <c r="AG72" i="5"/>
  <c r="AG65" i="5"/>
  <c r="AJ62" i="5"/>
  <c r="AJ54" i="5"/>
  <c r="AH49" i="5"/>
  <c r="AR49" i="5" s="1"/>
  <c r="AH45" i="5"/>
  <c r="AI34" i="5"/>
  <c r="AJ28" i="5"/>
  <c r="AH177" i="5"/>
  <c r="AV177" i="5" s="1"/>
  <c r="AG130" i="5"/>
  <c r="AI119" i="5"/>
  <c r="AI108" i="5"/>
  <c r="AY108" i="5" s="1"/>
  <c r="AH112" i="5"/>
  <c r="AV112" i="5" s="1"/>
  <c r="AI104" i="5"/>
  <c r="AI111" i="5"/>
  <c r="AI95" i="5"/>
  <c r="AH94" i="5"/>
  <c r="AR94" i="5" s="1"/>
  <c r="AJ92" i="5"/>
  <c r="AI75" i="5"/>
  <c r="AG21" i="5"/>
  <c r="AJ11" i="5"/>
  <c r="AH10" i="5"/>
  <c r="AH162" i="5"/>
  <c r="AV162" i="5" s="1"/>
  <c r="AH158" i="5"/>
  <c r="AS158" i="5" s="1"/>
  <c r="AH167" i="5"/>
  <c r="AW167" i="5" s="1"/>
  <c r="AH154" i="5"/>
  <c r="AJ164" i="5"/>
  <c r="AH150" i="5"/>
  <c r="AW150" i="5" s="1"/>
  <c r="AI163" i="5"/>
  <c r="AH146" i="5"/>
  <c r="AR146" i="5" s="1"/>
  <c r="AI139" i="5"/>
  <c r="AI100" i="5"/>
  <c r="AX100" i="5" s="1"/>
  <c r="AH91" i="5"/>
  <c r="AW91" i="5" s="1"/>
  <c r="AI71" i="5"/>
  <c r="AI67" i="5"/>
  <c r="AY67" i="5" s="1"/>
  <c r="AG74" i="5"/>
  <c r="AJ18" i="5"/>
  <c r="AI233" i="5"/>
  <c r="AH20" i="5"/>
  <c r="AW20" i="5" s="1"/>
  <c r="AH1266" i="5"/>
  <c r="AG1266" i="5"/>
  <c r="AI1266" i="5"/>
  <c r="AJ1266" i="5"/>
  <c r="AH1261" i="5"/>
  <c r="AH1258" i="5"/>
  <c r="AG1258" i="5"/>
  <c r="AI1258" i="5"/>
  <c r="AJ1258" i="5"/>
  <c r="AH1254" i="5"/>
  <c r="AG1254" i="5"/>
  <c r="AJ1254" i="5"/>
  <c r="AI1254" i="5"/>
  <c r="AH1242" i="5"/>
  <c r="AG1242" i="5"/>
  <c r="AI1242" i="5"/>
  <c r="AJ1242" i="5"/>
  <c r="AH1238" i="5"/>
  <c r="AG1238" i="5"/>
  <c r="AI1238" i="5"/>
  <c r="AJ1238" i="5"/>
  <c r="AH1234" i="5"/>
  <c r="AG1234" i="5"/>
  <c r="AJ1234" i="5"/>
  <c r="AI1234" i="5"/>
  <c r="AH1230" i="5"/>
  <c r="AG1230" i="5"/>
  <c r="AI1230" i="5"/>
  <c r="AJ1230" i="5"/>
  <c r="AH1226" i="5"/>
  <c r="AJ1257" i="5"/>
  <c r="AJ1261" i="5"/>
  <c r="AH1264" i="5"/>
  <c r="AG1226" i="5"/>
  <c r="AJ1226" i="5"/>
  <c r="AJ1225" i="5"/>
  <c r="AH1227" i="5"/>
  <c r="AJ1229" i="5"/>
  <c r="AH1232" i="5"/>
  <c r="AH1235" i="5"/>
  <c r="AJ1237" i="5"/>
  <c r="AH1239" i="5"/>
  <c r="AJ1241" i="5"/>
  <c r="AH1244" i="5"/>
  <c r="AH1248" i="5"/>
  <c r="AH1251" i="5"/>
  <c r="AH1252" i="5"/>
  <c r="AH1256" i="5"/>
  <c r="AH1259" i="5"/>
  <c r="AH1260" i="5"/>
  <c r="AH1263" i="5"/>
  <c r="AJ1265" i="5"/>
  <c r="AI1226" i="5"/>
  <c r="AH1228" i="5"/>
  <c r="AH1231" i="5"/>
  <c r="AJ1233" i="5"/>
  <c r="AH1236" i="5"/>
  <c r="AH1240" i="5"/>
  <c r="AH1243" i="5"/>
  <c r="AJ1245" i="5"/>
  <c r="AH1247" i="5"/>
  <c r="AJ1249" i="5"/>
  <c r="AJ1253" i="5"/>
  <c r="AH1255" i="5"/>
  <c r="AH1262" i="5"/>
  <c r="AG1262" i="5"/>
  <c r="AI1262" i="5"/>
  <c r="AJ1262" i="5"/>
  <c r="AV1253" i="5"/>
  <c r="AH1250" i="5"/>
  <c r="AG1250" i="5"/>
  <c r="AI1250" i="5"/>
  <c r="AJ1250" i="5"/>
  <c r="AH1246" i="5"/>
  <c r="AG1246" i="5"/>
  <c r="AI1246" i="5"/>
  <c r="AJ1246" i="5"/>
  <c r="AH1225" i="5"/>
  <c r="AJ1220" i="5"/>
  <c r="AH1220" i="5"/>
  <c r="AH1219" i="5"/>
  <c r="AJ1216" i="5"/>
  <c r="AK1216" i="5" s="1"/>
  <c r="AH1216" i="5"/>
  <c r="AH1215" i="5"/>
  <c r="AJ1212" i="5"/>
  <c r="AH1212" i="5"/>
  <c r="AH1211" i="5"/>
  <c r="AJ1208" i="5"/>
  <c r="AH1208" i="5"/>
  <c r="AH1207" i="5"/>
  <c r="AJ1260" i="5"/>
  <c r="AG1256" i="5"/>
  <c r="AI1253" i="5"/>
  <c r="AI1249" i="5"/>
  <c r="AJ1244" i="5"/>
  <c r="AG1240" i="5"/>
  <c r="AI1237" i="5"/>
  <c r="AJ1232" i="5"/>
  <c r="AJ1228" i="5"/>
  <c r="AI1222" i="5"/>
  <c r="AG1217" i="5"/>
  <c r="AI1217" i="5"/>
  <c r="AI1210" i="5"/>
  <c r="AG1209" i="5"/>
  <c r="AI1209" i="5"/>
  <c r="AJ1201" i="5"/>
  <c r="AG1201" i="5"/>
  <c r="AI1201" i="5"/>
  <c r="AG1189" i="5"/>
  <c r="AK1189" i="5" s="1"/>
  <c r="AI1189" i="5"/>
  <c r="AG1101" i="5"/>
  <c r="AI1101" i="5"/>
  <c r="AG1097" i="5"/>
  <c r="AK1097" i="5" s="1"/>
  <c r="AI1097" i="5"/>
  <c r="AH1002" i="5"/>
  <c r="AG1002" i="5"/>
  <c r="AJ1002" i="5"/>
  <c r="AI1263" i="5"/>
  <c r="AI1259" i="5"/>
  <c r="AI1251" i="5"/>
  <c r="AI1239" i="5"/>
  <c r="AI1235" i="5"/>
  <c r="AI1227" i="5"/>
  <c r="AJ1224" i="5"/>
  <c r="AH1224" i="5"/>
  <c r="AJ1200" i="5"/>
  <c r="AH1200" i="5"/>
  <c r="AJ1264" i="5"/>
  <c r="AG1260" i="5"/>
  <c r="AG1259" i="5"/>
  <c r="AJ1256" i="5"/>
  <c r="AG1252" i="5"/>
  <c r="AG1248" i="5"/>
  <c r="AG1244" i="5"/>
  <c r="AJ1240" i="5"/>
  <c r="AG1236" i="5"/>
  <c r="AI1233" i="5"/>
  <c r="AI1229" i="5"/>
  <c r="AI1225" i="5"/>
  <c r="AI1218" i="5"/>
  <c r="AI1214" i="5"/>
  <c r="AJ1209" i="5"/>
  <c r="AJ1205" i="5"/>
  <c r="AG1205" i="5"/>
  <c r="AI1205" i="5"/>
  <c r="AI1198" i="5"/>
  <c r="AG1185" i="5"/>
  <c r="AI1185" i="5"/>
  <c r="AG1181" i="5"/>
  <c r="AI1181" i="5"/>
  <c r="AG1177" i="5"/>
  <c r="AI1177" i="5"/>
  <c r="AG1173" i="5"/>
  <c r="AI1173" i="5"/>
  <c r="AG1169" i="5"/>
  <c r="AI1169" i="5"/>
  <c r="AG1165" i="5"/>
  <c r="AI1165" i="5"/>
  <c r="AG1161" i="5"/>
  <c r="AI1161" i="5"/>
  <c r="AG1157" i="5"/>
  <c r="AI1157" i="5"/>
  <c r="AG1141" i="5"/>
  <c r="AI1141" i="5"/>
  <c r="AG1133" i="5"/>
  <c r="AI1133" i="5"/>
  <c r="AG1129" i="5"/>
  <c r="AI1129" i="5"/>
  <c r="AG1125" i="5"/>
  <c r="AI1125" i="5"/>
  <c r="AG1121" i="5"/>
  <c r="AI1121" i="5"/>
  <c r="AG1117" i="5"/>
  <c r="AI1117" i="5"/>
  <c r="AG1113" i="5"/>
  <c r="AI1113" i="5"/>
  <c r="AG1109" i="5"/>
  <c r="AK1109" i="5" s="1"/>
  <c r="AI1109" i="5"/>
  <c r="AG1105" i="5"/>
  <c r="AI1105" i="5"/>
  <c r="AG1085" i="5"/>
  <c r="AI1085" i="5"/>
  <c r="AG1081" i="5"/>
  <c r="AI1081" i="5"/>
  <c r="AV1074" i="5"/>
  <c r="AG1073" i="5"/>
  <c r="AI1073" i="5"/>
  <c r="AJ1073" i="5"/>
  <c r="AJ1064" i="5"/>
  <c r="AH1064" i="5"/>
  <c r="AI1064" i="5"/>
  <c r="AH1026" i="5"/>
  <c r="AG1026" i="5"/>
  <c r="AJ1026" i="5"/>
  <c r="AH986" i="5"/>
  <c r="AG986" i="5"/>
  <c r="AJ986" i="5"/>
  <c r="AH978" i="5"/>
  <c r="AG978" i="5"/>
  <c r="AJ978" i="5"/>
  <c r="AH954" i="5"/>
  <c r="AG954" i="5"/>
  <c r="AJ954" i="5"/>
  <c r="AH946" i="5"/>
  <c r="AG946" i="5"/>
  <c r="AJ946" i="5"/>
  <c r="AH938" i="5"/>
  <c r="AG938" i="5"/>
  <c r="AJ938" i="5"/>
  <c r="AG1265" i="5"/>
  <c r="AG1257" i="5"/>
  <c r="AG1249" i="5"/>
  <c r="AG1241" i="5"/>
  <c r="AG1237" i="5"/>
  <c r="AG1229" i="5"/>
  <c r="AH1218" i="5"/>
  <c r="AJ1218" i="5"/>
  <c r="AH1217" i="5"/>
  <c r="AG1210" i="5"/>
  <c r="AG1206" i="5"/>
  <c r="AH1206" i="5"/>
  <c r="AJ1206" i="5"/>
  <c r="AH1205" i="5"/>
  <c r="AG1186" i="5"/>
  <c r="AH1186" i="5"/>
  <c r="AJ1186" i="5"/>
  <c r="AH1185" i="5"/>
  <c r="AG1182" i="5"/>
  <c r="AH1182" i="5"/>
  <c r="AJ1182" i="5"/>
  <c r="AH1181" i="5"/>
  <c r="AH1174" i="5"/>
  <c r="AJ1174" i="5"/>
  <c r="AH1173" i="5"/>
  <c r="AG1170" i="5"/>
  <c r="AH1170" i="5"/>
  <c r="AJ1170" i="5"/>
  <c r="AH1169" i="5"/>
  <c r="AG1166" i="5"/>
  <c r="AH1166" i="5"/>
  <c r="AJ1166" i="5"/>
  <c r="AH1165" i="5"/>
  <c r="AG1162" i="5"/>
  <c r="AH1162" i="5"/>
  <c r="AJ1162" i="5"/>
  <c r="AH1161" i="5"/>
  <c r="AG1154" i="5"/>
  <c r="AH1154" i="5"/>
  <c r="AJ1154" i="5"/>
  <c r="AG1150" i="5"/>
  <c r="AG1134" i="5"/>
  <c r="AH1134" i="5"/>
  <c r="AJ1134" i="5"/>
  <c r="AH1133" i="5"/>
  <c r="AG1130" i="5"/>
  <c r="AH1130" i="5"/>
  <c r="AJ1130" i="5"/>
  <c r="AH1129" i="5"/>
  <c r="AG1126" i="5"/>
  <c r="AG1118" i="5"/>
  <c r="AH1110" i="5"/>
  <c r="AJ1110" i="5"/>
  <c r="AG1106" i="5"/>
  <c r="AG1102" i="5"/>
  <c r="AH1101" i="5"/>
  <c r="AH1098" i="5"/>
  <c r="AJ1098" i="5"/>
  <c r="AH1097" i="5"/>
  <c r="AG1094" i="5"/>
  <c r="AH1094" i="5"/>
  <c r="AJ1094" i="5"/>
  <c r="AG1090" i="5"/>
  <c r="AG1082" i="5"/>
  <c r="AH1082" i="5"/>
  <c r="AJ1082" i="5"/>
  <c r="AH1081" i="5"/>
  <c r="AI1067" i="5"/>
  <c r="AG1067" i="5"/>
  <c r="AH1067" i="5"/>
  <c r="AG1045" i="5"/>
  <c r="AI1045" i="5"/>
  <c r="AJ1045" i="5"/>
  <c r="AG1037" i="5"/>
  <c r="AI1037" i="5"/>
  <c r="AJ1037" i="5"/>
  <c r="AG1013" i="5"/>
  <c r="AI1013" i="5"/>
  <c r="AJ1013" i="5"/>
  <c r="AG1005" i="5"/>
  <c r="AI1005" i="5"/>
  <c r="AJ1005" i="5"/>
  <c r="AG997" i="5"/>
  <c r="AI997" i="5"/>
  <c r="AJ997" i="5"/>
  <c r="AG989" i="5"/>
  <c r="AI989" i="5"/>
  <c r="AJ989" i="5"/>
  <c r="AG981" i="5"/>
  <c r="AI981" i="5"/>
  <c r="AJ981" i="5"/>
  <c r="AG965" i="5"/>
  <c r="AI965" i="5"/>
  <c r="AJ965" i="5"/>
  <c r="AG941" i="5"/>
  <c r="AI941" i="5"/>
  <c r="AJ941" i="5"/>
  <c r="AJ934" i="5"/>
  <c r="AH934" i="5"/>
  <c r="AI934" i="5"/>
  <c r="AJ922" i="5"/>
  <c r="AH922" i="5"/>
  <c r="AI922" i="5"/>
  <c r="AJ918" i="5"/>
  <c r="AH918" i="5"/>
  <c r="AI918" i="5"/>
  <c r="AJ914" i="5"/>
  <c r="AH914" i="5"/>
  <c r="AI914" i="5"/>
  <c r="AJ906" i="5"/>
  <c r="AH906" i="5"/>
  <c r="AI906" i="5"/>
  <c r="AJ898" i="5"/>
  <c r="AH898" i="5"/>
  <c r="AI898" i="5"/>
  <c r="AJ894" i="5"/>
  <c r="AH894" i="5"/>
  <c r="AI894" i="5"/>
  <c r="AG964" i="5"/>
  <c r="AG968" i="5"/>
  <c r="AG972" i="5"/>
  <c r="AG976" i="5"/>
  <c r="AG980" i="5"/>
  <c r="AG984" i="5"/>
  <c r="AG988" i="5"/>
  <c r="AG992" i="5"/>
  <c r="AG996" i="5"/>
  <c r="AG1000" i="5"/>
  <c r="AG1004" i="5"/>
  <c r="AG1008" i="5"/>
  <c r="AG1012" i="5"/>
  <c r="AG1016" i="5"/>
  <c r="AG1020" i="5"/>
  <c r="AG1024" i="5"/>
  <c r="AG1028" i="5"/>
  <c r="AG1032" i="5"/>
  <c r="AG1036" i="5"/>
  <c r="AG1040" i="5"/>
  <c r="AG1044" i="5"/>
  <c r="AG1048" i="5"/>
  <c r="AG1052" i="5"/>
  <c r="AG1056" i="5"/>
  <c r="AG1060" i="5"/>
  <c r="AH895" i="5"/>
  <c r="AG896" i="5"/>
  <c r="AH899" i="5"/>
  <c r="AG900" i="5"/>
  <c r="AH903" i="5"/>
  <c r="AG904" i="5"/>
  <c r="AH907" i="5"/>
  <c r="AG908" i="5"/>
  <c r="AH911" i="5"/>
  <c r="AG912" i="5"/>
  <c r="AH915" i="5"/>
  <c r="AG916" i="5"/>
  <c r="AH919" i="5"/>
  <c r="AG920" i="5"/>
  <c r="AH923" i="5"/>
  <c r="AG924" i="5"/>
  <c r="AH927" i="5"/>
  <c r="AG928" i="5"/>
  <c r="AH931" i="5"/>
  <c r="AG932" i="5"/>
  <c r="AH935" i="5"/>
  <c r="AG936" i="5"/>
  <c r="AH939" i="5"/>
  <c r="AH940" i="5"/>
  <c r="AH943" i="5"/>
  <c r="AH944" i="5"/>
  <c r="AH947" i="5"/>
  <c r="AH948" i="5"/>
  <c r="AH951" i="5"/>
  <c r="AH952" i="5"/>
  <c r="AH955" i="5"/>
  <c r="AH956" i="5"/>
  <c r="AH959" i="5"/>
  <c r="AH960" i="5"/>
  <c r="AH963" i="5"/>
  <c r="AH964" i="5"/>
  <c r="AH967" i="5"/>
  <c r="AH968" i="5"/>
  <c r="AH971" i="5"/>
  <c r="AH972" i="5"/>
  <c r="AH975" i="5"/>
  <c r="AH976" i="5"/>
  <c r="AH979" i="5"/>
  <c r="AH980" i="5"/>
  <c r="AH983" i="5"/>
  <c r="AH984" i="5"/>
  <c r="AH987" i="5"/>
  <c r="AH988" i="5"/>
  <c r="AH991" i="5"/>
  <c r="AH992" i="5"/>
  <c r="AH995" i="5"/>
  <c r="AH996" i="5"/>
  <c r="AH999" i="5"/>
  <c r="AH1000" i="5"/>
  <c r="AH1003" i="5"/>
  <c r="AH1004" i="5"/>
  <c r="AH1007" i="5"/>
  <c r="AH1008" i="5"/>
  <c r="AH1011" i="5"/>
  <c r="AH1012" i="5"/>
  <c r="AH1015" i="5"/>
  <c r="AH1016" i="5"/>
  <c r="AH1019" i="5"/>
  <c r="AH1020" i="5"/>
  <c r="AH1023" i="5"/>
  <c r="AH1024" i="5"/>
  <c r="AH1027" i="5"/>
  <c r="AH1028" i="5"/>
  <c r="AH1031" i="5"/>
  <c r="AH1032" i="5"/>
  <c r="AH1035" i="5"/>
  <c r="AH1036" i="5"/>
  <c r="AH1039" i="5"/>
  <c r="AH1040" i="5"/>
  <c r="AH1043" i="5"/>
  <c r="AH1044" i="5"/>
  <c r="AH1047" i="5"/>
  <c r="AH1048" i="5"/>
  <c r="AH1051" i="5"/>
  <c r="AH1052" i="5"/>
  <c r="AH1055" i="5"/>
  <c r="AH1056" i="5"/>
  <c r="AH1059" i="5"/>
  <c r="AH1060" i="5"/>
  <c r="AG1066" i="5"/>
  <c r="AG1070" i="5"/>
  <c r="AG1074" i="5"/>
  <c r="AI1255" i="5"/>
  <c r="AI1247" i="5"/>
  <c r="AI1243" i="5"/>
  <c r="AI1231" i="5"/>
  <c r="AJ1204" i="5"/>
  <c r="AK1204" i="5" s="1"/>
  <c r="AH1204" i="5"/>
  <c r="AW1199" i="5"/>
  <c r="AI1265" i="5"/>
  <c r="AG1264" i="5"/>
  <c r="AG1263" i="5"/>
  <c r="AI1261" i="5"/>
  <c r="AI1257" i="5"/>
  <c r="AJ1252" i="5"/>
  <c r="AG1251" i="5"/>
  <c r="AJ1248" i="5"/>
  <c r="AG1247" i="5"/>
  <c r="AI1245" i="5"/>
  <c r="AI1241" i="5"/>
  <c r="AJ1236" i="5"/>
  <c r="AG1235" i="5"/>
  <c r="AG1232" i="5"/>
  <c r="AG1231" i="5"/>
  <c r="AG1228" i="5"/>
  <c r="AG1227" i="5"/>
  <c r="AJ1221" i="5"/>
  <c r="AG1221" i="5"/>
  <c r="AI1221" i="5"/>
  <c r="AJ1213" i="5"/>
  <c r="AG1213" i="5"/>
  <c r="AI1213" i="5"/>
  <c r="AI1206" i="5"/>
  <c r="AI1202" i="5"/>
  <c r="AJ1197" i="5"/>
  <c r="AG1197" i="5"/>
  <c r="AI1197" i="5"/>
  <c r="AG1193" i="5"/>
  <c r="AI1193" i="5"/>
  <c r="AJ1185" i="5"/>
  <c r="AJ1157" i="5"/>
  <c r="AG1153" i="5"/>
  <c r="AI1153" i="5"/>
  <c r="AG1149" i="5"/>
  <c r="AK1149" i="5" s="1"/>
  <c r="AI1149" i="5"/>
  <c r="AG1145" i="5"/>
  <c r="AI1145" i="5"/>
  <c r="AJ1141" i="5"/>
  <c r="AG1137" i="5"/>
  <c r="AI1137" i="5"/>
  <c r="AJ1133" i="5"/>
  <c r="AK1133" i="5" s="1"/>
  <c r="AJ1125" i="5"/>
  <c r="AJ1117" i="5"/>
  <c r="AG1093" i="5"/>
  <c r="AI1093" i="5"/>
  <c r="AG1089" i="5"/>
  <c r="AI1089" i="5"/>
  <c r="AG1077" i="5"/>
  <c r="AI1077" i="5"/>
  <c r="AG1072" i="5"/>
  <c r="AJ1072" i="5"/>
  <c r="AH1072" i="5"/>
  <c r="AI1072" i="5"/>
  <c r="AG1065" i="5"/>
  <c r="AI1065" i="5"/>
  <c r="AJ1065" i="5"/>
  <c r="AH1058" i="5"/>
  <c r="AG1058" i="5"/>
  <c r="AJ1058" i="5"/>
  <c r="AH1050" i="5"/>
  <c r="AG1050" i="5"/>
  <c r="AJ1050" i="5"/>
  <c r="AH1042" i="5"/>
  <c r="AG1042" i="5"/>
  <c r="AJ1042" i="5"/>
  <c r="AH1034" i="5"/>
  <c r="AG1034" i="5"/>
  <c r="AJ1034" i="5"/>
  <c r="AH1018" i="5"/>
  <c r="AG1018" i="5"/>
  <c r="AJ1018" i="5"/>
  <c r="AH1010" i="5"/>
  <c r="AG1010" i="5"/>
  <c r="AJ1010" i="5"/>
  <c r="AH994" i="5"/>
  <c r="AG994" i="5"/>
  <c r="AJ994" i="5"/>
  <c r="AH970" i="5"/>
  <c r="AG970" i="5"/>
  <c r="AJ970" i="5"/>
  <c r="AH962" i="5"/>
  <c r="AG962" i="5"/>
  <c r="AJ962" i="5"/>
  <c r="AW901" i="5"/>
  <c r="AH1265" i="5"/>
  <c r="AG1261" i="5"/>
  <c r="AH1257" i="5"/>
  <c r="AG1253" i="5"/>
  <c r="AH1249" i="5"/>
  <c r="AG1245" i="5"/>
  <c r="AH1241" i="5"/>
  <c r="AH1237" i="5"/>
  <c r="AG1233" i="5"/>
  <c r="AH1229" i="5"/>
  <c r="AG1225" i="5"/>
  <c r="AG1222" i="5"/>
  <c r="AH1222" i="5"/>
  <c r="AJ1222" i="5"/>
  <c r="AH1221" i="5"/>
  <c r="AG1218" i="5"/>
  <c r="AG1214" i="5"/>
  <c r="AH1214" i="5"/>
  <c r="AJ1214" i="5"/>
  <c r="AH1213" i="5"/>
  <c r="AH1210" i="5"/>
  <c r="AJ1210" i="5"/>
  <c r="AH1209" i="5"/>
  <c r="AG1202" i="5"/>
  <c r="AH1202" i="5"/>
  <c r="AJ1202" i="5"/>
  <c r="AH1201" i="5"/>
  <c r="AG1198" i="5"/>
  <c r="AH1198" i="5"/>
  <c r="AJ1198" i="5"/>
  <c r="AH1197" i="5"/>
  <c r="AG1194" i="5"/>
  <c r="AH1194" i="5"/>
  <c r="AJ1194" i="5"/>
  <c r="AH1193" i="5"/>
  <c r="AG1190" i="5"/>
  <c r="AH1190" i="5"/>
  <c r="AJ1190" i="5"/>
  <c r="AH1189" i="5"/>
  <c r="AG1178" i="5"/>
  <c r="AH1178" i="5"/>
  <c r="AJ1178" i="5"/>
  <c r="AH1177" i="5"/>
  <c r="AG1174" i="5"/>
  <c r="AG1158" i="5"/>
  <c r="AH1158" i="5"/>
  <c r="AJ1158" i="5"/>
  <c r="AH1157" i="5"/>
  <c r="AH1150" i="5"/>
  <c r="AJ1150" i="5"/>
  <c r="AH1149" i="5"/>
  <c r="AG1146" i="5"/>
  <c r="AH1146" i="5"/>
  <c r="AJ1146" i="5"/>
  <c r="AH1145" i="5"/>
  <c r="AG1142" i="5"/>
  <c r="AH1142" i="5"/>
  <c r="AJ1142" i="5"/>
  <c r="AH1141" i="5"/>
  <c r="AG1138" i="5"/>
  <c r="AH1138" i="5"/>
  <c r="AJ1138" i="5"/>
  <c r="AH1137" i="5"/>
  <c r="AH1126" i="5"/>
  <c r="AJ1126" i="5"/>
  <c r="AH1125" i="5"/>
  <c r="AG1122" i="5"/>
  <c r="AH1122" i="5"/>
  <c r="AJ1122" i="5"/>
  <c r="AH1121" i="5"/>
  <c r="AH1118" i="5"/>
  <c r="AJ1118" i="5"/>
  <c r="AH1117" i="5"/>
  <c r="AG1114" i="5"/>
  <c r="AH1114" i="5"/>
  <c r="AJ1114" i="5"/>
  <c r="AH1113" i="5"/>
  <c r="AG1110" i="5"/>
  <c r="AH1109" i="5"/>
  <c r="AH1106" i="5"/>
  <c r="AJ1106" i="5"/>
  <c r="AH1105" i="5"/>
  <c r="AH1102" i="5"/>
  <c r="AJ1102" i="5"/>
  <c r="AG1098" i="5"/>
  <c r="AH1090" i="5"/>
  <c r="AJ1090" i="5"/>
  <c r="AK1090" i="5" s="1"/>
  <c r="AH1089" i="5"/>
  <c r="AG1086" i="5"/>
  <c r="AH1086" i="5"/>
  <c r="AJ1086" i="5"/>
  <c r="AH1085" i="5"/>
  <c r="AG1078" i="5"/>
  <c r="AH1078" i="5"/>
  <c r="AJ1078" i="5"/>
  <c r="AH1077" i="5"/>
  <c r="AX1076" i="5"/>
  <c r="AI1075" i="5"/>
  <c r="AG1075" i="5"/>
  <c r="AH1075" i="5"/>
  <c r="AH1073" i="5"/>
  <c r="AH1065" i="5"/>
  <c r="AG1061" i="5"/>
  <c r="AI1061" i="5"/>
  <c r="AJ1061" i="5"/>
  <c r="AG1053" i="5"/>
  <c r="AI1053" i="5"/>
  <c r="AJ1053" i="5"/>
  <c r="AH1045" i="5"/>
  <c r="AH1037" i="5"/>
  <c r="AG1029" i="5"/>
  <c r="AI1029" i="5"/>
  <c r="AJ1029" i="5"/>
  <c r="AG1021" i="5"/>
  <c r="AI1021" i="5"/>
  <c r="AJ1021" i="5"/>
  <c r="AH1013" i="5"/>
  <c r="AH1005" i="5"/>
  <c r="AH997" i="5"/>
  <c r="AH989" i="5"/>
  <c r="AH981" i="5"/>
  <c r="AG973" i="5"/>
  <c r="AI973" i="5"/>
  <c r="AJ973" i="5"/>
  <c r="AH965" i="5"/>
  <c r="AG957" i="5"/>
  <c r="AI957" i="5"/>
  <c r="AJ957" i="5"/>
  <c r="AG949" i="5"/>
  <c r="AI949" i="5"/>
  <c r="AJ949" i="5"/>
  <c r="AH941" i="5"/>
  <c r="AJ930" i="5"/>
  <c r="AK930" i="5" s="1"/>
  <c r="AH930" i="5"/>
  <c r="AI930" i="5"/>
  <c r="AJ926" i="5"/>
  <c r="AH926" i="5"/>
  <c r="AI926" i="5"/>
  <c r="AJ910" i="5"/>
  <c r="AK910" i="5" s="1"/>
  <c r="AH910" i="5"/>
  <c r="AI910" i="5"/>
  <c r="AJ902" i="5"/>
  <c r="AH902" i="5"/>
  <c r="AI902" i="5"/>
  <c r="AI1264" i="5"/>
  <c r="AJ1263" i="5"/>
  <c r="AI1260" i="5"/>
  <c r="AJ1259" i="5"/>
  <c r="AI1256" i="5"/>
  <c r="AJ1255" i="5"/>
  <c r="AI1252" i="5"/>
  <c r="AJ1251" i="5"/>
  <c r="AI1248" i="5"/>
  <c r="AJ1247" i="5"/>
  <c r="AK1247" i="5" s="1"/>
  <c r="AI1244" i="5"/>
  <c r="AJ1243" i="5"/>
  <c r="AI1240" i="5"/>
  <c r="AJ1239" i="5"/>
  <c r="AI1236" i="5"/>
  <c r="AJ1235" i="5"/>
  <c r="AI1232" i="5"/>
  <c r="AJ1231" i="5"/>
  <c r="AI1228" i="5"/>
  <c r="AJ1227" i="5"/>
  <c r="AI1224" i="5"/>
  <c r="AJ1223" i="5"/>
  <c r="AI1223" i="5"/>
  <c r="AG1223" i="5"/>
  <c r="AI1220" i="5"/>
  <c r="AJ1219" i="5"/>
  <c r="AI1219" i="5"/>
  <c r="AG1219" i="5"/>
  <c r="AI1216" i="5"/>
  <c r="AJ1215" i="5"/>
  <c r="AI1215" i="5"/>
  <c r="AG1215" i="5"/>
  <c r="AI1212" i="5"/>
  <c r="AJ1211" i="5"/>
  <c r="AI1211" i="5"/>
  <c r="AG1211" i="5"/>
  <c r="AI1208" i="5"/>
  <c r="AJ1207" i="5"/>
  <c r="AI1207" i="5"/>
  <c r="AG1207" i="5"/>
  <c r="AI1204" i="5"/>
  <c r="AJ1203" i="5"/>
  <c r="AI1203" i="5"/>
  <c r="AG1203" i="5"/>
  <c r="AI1200" i="5"/>
  <c r="AJ1199" i="5"/>
  <c r="AI1199" i="5"/>
  <c r="AG1199" i="5"/>
  <c r="AJ1195" i="5"/>
  <c r="AI1195" i="5"/>
  <c r="AG1195" i="5"/>
  <c r="AJ1191" i="5"/>
  <c r="AI1191" i="5"/>
  <c r="AG1191" i="5"/>
  <c r="AJ1187" i="5"/>
  <c r="AI1187" i="5"/>
  <c r="AG1187" i="5"/>
  <c r="AJ1183" i="5"/>
  <c r="AI1183" i="5"/>
  <c r="AG1183" i="5"/>
  <c r="AJ1179" i="5"/>
  <c r="AI1179" i="5"/>
  <c r="AG1179" i="5"/>
  <c r="AJ1175" i="5"/>
  <c r="AI1175" i="5"/>
  <c r="AG1175" i="5"/>
  <c r="AJ1171" i="5"/>
  <c r="AI1171" i="5"/>
  <c r="AG1171" i="5"/>
  <c r="AJ1167" i="5"/>
  <c r="AI1167" i="5"/>
  <c r="AG1167" i="5"/>
  <c r="AJ1163" i="5"/>
  <c r="AI1163" i="5"/>
  <c r="AG1163" i="5"/>
  <c r="AJ1159" i="5"/>
  <c r="AI1159" i="5"/>
  <c r="AG1159" i="5"/>
  <c r="AJ1155" i="5"/>
  <c r="AI1155" i="5"/>
  <c r="AG1155" i="5"/>
  <c r="AJ1151" i="5"/>
  <c r="AI1151" i="5"/>
  <c r="AG1151" i="5"/>
  <c r="AJ1147" i="5"/>
  <c r="AI1147" i="5"/>
  <c r="AG1147" i="5"/>
  <c r="AJ1143" i="5"/>
  <c r="AI1143" i="5"/>
  <c r="AG1143" i="5"/>
  <c r="AJ1139" i="5"/>
  <c r="AI1139" i="5"/>
  <c r="AG1139" i="5"/>
  <c r="AJ1135" i="5"/>
  <c r="AI1135" i="5"/>
  <c r="AG1135" i="5"/>
  <c r="AJ1131" i="5"/>
  <c r="AI1131" i="5"/>
  <c r="AG1131" i="5"/>
  <c r="AJ1127" i="5"/>
  <c r="AI1127" i="5"/>
  <c r="AG1127" i="5"/>
  <c r="AJ1123" i="5"/>
  <c r="AI1123" i="5"/>
  <c r="AG1123" i="5"/>
  <c r="AJ1119" i="5"/>
  <c r="AI1119" i="5"/>
  <c r="AG1119" i="5"/>
  <c r="AJ1115" i="5"/>
  <c r="AI1115" i="5"/>
  <c r="AG1115" i="5"/>
  <c r="AJ1111" i="5"/>
  <c r="AI1111" i="5"/>
  <c r="AG1111" i="5"/>
  <c r="AJ1107" i="5"/>
  <c r="AI1107" i="5"/>
  <c r="AG1107" i="5"/>
  <c r="AJ1103" i="5"/>
  <c r="AI1103" i="5"/>
  <c r="AG1103" i="5"/>
  <c r="AJ1099" i="5"/>
  <c r="AI1099" i="5"/>
  <c r="AG1099" i="5"/>
  <c r="AJ1095" i="5"/>
  <c r="AI1095" i="5"/>
  <c r="AG1095" i="5"/>
  <c r="AJ1091" i="5"/>
  <c r="AI1091" i="5"/>
  <c r="AG1091" i="5"/>
  <c r="AJ1087" i="5"/>
  <c r="AI1087" i="5"/>
  <c r="AG1087" i="5"/>
  <c r="AJ1083" i="5"/>
  <c r="AI1083" i="5"/>
  <c r="AG1083" i="5"/>
  <c r="AJ1079" i="5"/>
  <c r="AI1079" i="5"/>
  <c r="AG1079" i="5"/>
  <c r="AJ1075" i="5"/>
  <c r="AI1070" i="5"/>
  <c r="AH1070" i="5"/>
  <c r="AG1069" i="5"/>
  <c r="AI1069" i="5"/>
  <c r="AJ1069" i="5"/>
  <c r="AG1068" i="5"/>
  <c r="AJ1068" i="5"/>
  <c r="AH1068" i="5"/>
  <c r="AI1068" i="5"/>
  <c r="AJ1067" i="5"/>
  <c r="AI1062" i="5"/>
  <c r="AH1062" i="5"/>
  <c r="AG1062" i="5"/>
  <c r="AJ1062" i="5"/>
  <c r="AI1054" i="5"/>
  <c r="AH1054" i="5"/>
  <c r="AG1054" i="5"/>
  <c r="AJ1054" i="5"/>
  <c r="AI1046" i="5"/>
  <c r="AH1046" i="5"/>
  <c r="AG1046" i="5"/>
  <c r="AJ1046" i="5"/>
  <c r="AI1038" i="5"/>
  <c r="AH1038" i="5"/>
  <c r="AG1038" i="5"/>
  <c r="AJ1038" i="5"/>
  <c r="AI1030" i="5"/>
  <c r="AH1030" i="5"/>
  <c r="AG1030" i="5"/>
  <c r="AJ1030" i="5"/>
  <c r="AI1022" i="5"/>
  <c r="AH1022" i="5"/>
  <c r="AG1022" i="5"/>
  <c r="AJ1022" i="5"/>
  <c r="AI1014" i="5"/>
  <c r="AH1014" i="5"/>
  <c r="AG1014" i="5"/>
  <c r="AJ1014" i="5"/>
  <c r="AI1006" i="5"/>
  <c r="AH1006" i="5"/>
  <c r="AG1006" i="5"/>
  <c r="AJ1006" i="5"/>
  <c r="AY1002" i="5"/>
  <c r="AI998" i="5"/>
  <c r="AH998" i="5"/>
  <c r="AG998" i="5"/>
  <c r="AJ998" i="5"/>
  <c r="AI990" i="5"/>
  <c r="AH990" i="5"/>
  <c r="AG990" i="5"/>
  <c r="AJ990" i="5"/>
  <c r="AI982" i="5"/>
  <c r="AH982" i="5"/>
  <c r="AG982" i="5"/>
  <c r="AJ982" i="5"/>
  <c r="AI974" i="5"/>
  <c r="AH974" i="5"/>
  <c r="AG974" i="5"/>
  <c r="AJ974" i="5"/>
  <c r="AI966" i="5"/>
  <c r="AH966" i="5"/>
  <c r="AG966" i="5"/>
  <c r="AJ966" i="5"/>
  <c r="AI958" i="5"/>
  <c r="AH958" i="5"/>
  <c r="AG958" i="5"/>
  <c r="AJ958" i="5"/>
  <c r="AI950" i="5"/>
  <c r="AH950" i="5"/>
  <c r="AG950" i="5"/>
  <c r="AJ950" i="5"/>
  <c r="AI942" i="5"/>
  <c r="AH942" i="5"/>
  <c r="AG942" i="5"/>
  <c r="AJ942" i="5"/>
  <c r="AJ1196" i="5"/>
  <c r="AH1196" i="5"/>
  <c r="AH1195" i="5"/>
  <c r="AG1192" i="5"/>
  <c r="AJ1192" i="5"/>
  <c r="AH1192" i="5"/>
  <c r="AH1191" i="5"/>
  <c r="AX1190" i="5"/>
  <c r="AG1188" i="5"/>
  <c r="AJ1188" i="5"/>
  <c r="AH1188" i="5"/>
  <c r="AH1187" i="5"/>
  <c r="AG1184" i="5"/>
  <c r="AJ1184" i="5"/>
  <c r="AH1184" i="5"/>
  <c r="AH1183" i="5"/>
  <c r="AG1180" i="5"/>
  <c r="AJ1180" i="5"/>
  <c r="AH1180" i="5"/>
  <c r="AH1179" i="5"/>
  <c r="AG1176" i="5"/>
  <c r="AJ1176" i="5"/>
  <c r="AH1176" i="5"/>
  <c r="AH1175" i="5"/>
  <c r="AG1172" i="5"/>
  <c r="AJ1172" i="5"/>
  <c r="AH1172" i="5"/>
  <c r="AH1171" i="5"/>
  <c r="AG1168" i="5"/>
  <c r="AJ1168" i="5"/>
  <c r="AH1168" i="5"/>
  <c r="AH1167" i="5"/>
  <c r="AG1164" i="5"/>
  <c r="AJ1164" i="5"/>
  <c r="AH1164" i="5"/>
  <c r="AH1163" i="5"/>
  <c r="AG1160" i="5"/>
  <c r="AJ1160" i="5"/>
  <c r="AH1160" i="5"/>
  <c r="AH1159" i="5"/>
  <c r="AG1156" i="5"/>
  <c r="AJ1156" i="5"/>
  <c r="AH1156" i="5"/>
  <c r="AH1155" i="5"/>
  <c r="AG1152" i="5"/>
  <c r="AJ1152" i="5"/>
  <c r="AH1152" i="5"/>
  <c r="AH1151" i="5"/>
  <c r="AG1148" i="5"/>
  <c r="AJ1148" i="5"/>
  <c r="AH1148" i="5"/>
  <c r="AH1147" i="5"/>
  <c r="AG1144" i="5"/>
  <c r="AJ1144" i="5"/>
  <c r="AH1144" i="5"/>
  <c r="AH1143" i="5"/>
  <c r="AG1140" i="5"/>
  <c r="AJ1140" i="5"/>
  <c r="AH1140" i="5"/>
  <c r="AH1139" i="5"/>
  <c r="AG1136" i="5"/>
  <c r="AJ1136" i="5"/>
  <c r="AH1136" i="5"/>
  <c r="AH1135" i="5"/>
  <c r="AX1134" i="5"/>
  <c r="AG1132" i="5"/>
  <c r="AJ1132" i="5"/>
  <c r="AH1132" i="5"/>
  <c r="AH1131" i="5"/>
  <c r="AG1128" i="5"/>
  <c r="AJ1128" i="5"/>
  <c r="AH1128" i="5"/>
  <c r="AH1127" i="5"/>
  <c r="AG1124" i="5"/>
  <c r="AJ1124" i="5"/>
  <c r="AH1124" i="5"/>
  <c r="AH1123" i="5"/>
  <c r="AG1120" i="5"/>
  <c r="AJ1120" i="5"/>
  <c r="AH1120" i="5"/>
  <c r="AH1119" i="5"/>
  <c r="AG1116" i="5"/>
  <c r="AJ1116" i="5"/>
  <c r="AH1116" i="5"/>
  <c r="AH1115" i="5"/>
  <c r="AG1112" i="5"/>
  <c r="AJ1112" i="5"/>
  <c r="AH1112" i="5"/>
  <c r="AH1111" i="5"/>
  <c r="AG1108" i="5"/>
  <c r="AJ1108" i="5"/>
  <c r="AH1108" i="5"/>
  <c r="AH1107" i="5"/>
  <c r="AG1104" i="5"/>
  <c r="AJ1104" i="5"/>
  <c r="AH1104" i="5"/>
  <c r="AH1103" i="5"/>
  <c r="AY1102" i="5"/>
  <c r="AG1100" i="5"/>
  <c r="AJ1100" i="5"/>
  <c r="AH1100" i="5"/>
  <c r="AH1099" i="5"/>
  <c r="AY1098" i="5"/>
  <c r="AG1096" i="5"/>
  <c r="AJ1096" i="5"/>
  <c r="AH1096" i="5"/>
  <c r="AH1095" i="5"/>
  <c r="AG1092" i="5"/>
  <c r="AJ1092" i="5"/>
  <c r="AH1092" i="5"/>
  <c r="AH1091" i="5"/>
  <c r="AG1088" i="5"/>
  <c r="AJ1088" i="5"/>
  <c r="AH1088" i="5"/>
  <c r="AH1087" i="5"/>
  <c r="AG1084" i="5"/>
  <c r="AJ1084" i="5"/>
  <c r="AH1084" i="5"/>
  <c r="AH1083" i="5"/>
  <c r="AG1080" i="5"/>
  <c r="AJ1080" i="5"/>
  <c r="AH1080" i="5"/>
  <c r="AH1079" i="5"/>
  <c r="AG1076" i="5"/>
  <c r="AJ1076" i="5"/>
  <c r="AH1076" i="5"/>
  <c r="AI1071" i="5"/>
  <c r="AG1071" i="5"/>
  <c r="AH1071" i="5"/>
  <c r="AH1069" i="5"/>
  <c r="AI1063" i="5"/>
  <c r="AG1063" i="5"/>
  <c r="AK1063" i="5" s="1"/>
  <c r="AH1063" i="5"/>
  <c r="AH1057" i="5"/>
  <c r="AG1057" i="5"/>
  <c r="AI1057" i="5"/>
  <c r="AJ1057" i="5"/>
  <c r="AH1049" i="5"/>
  <c r="AG1049" i="5"/>
  <c r="AI1049" i="5"/>
  <c r="AJ1049" i="5"/>
  <c r="AH1041" i="5"/>
  <c r="AG1041" i="5"/>
  <c r="AI1041" i="5"/>
  <c r="AJ1041" i="5"/>
  <c r="AH1033" i="5"/>
  <c r="AG1033" i="5"/>
  <c r="AI1033" i="5"/>
  <c r="AJ1033" i="5"/>
  <c r="AH1025" i="5"/>
  <c r="AG1025" i="5"/>
  <c r="AI1025" i="5"/>
  <c r="AJ1025" i="5"/>
  <c r="AH1017" i="5"/>
  <c r="AG1017" i="5"/>
  <c r="AI1017" i="5"/>
  <c r="AJ1017" i="5"/>
  <c r="AH1009" i="5"/>
  <c r="AG1009" i="5"/>
  <c r="AI1009" i="5"/>
  <c r="AJ1009" i="5"/>
  <c r="AH1001" i="5"/>
  <c r="AG1001" i="5"/>
  <c r="AI1001" i="5"/>
  <c r="AJ1001" i="5"/>
  <c r="AH993" i="5"/>
  <c r="AG993" i="5"/>
  <c r="AI993" i="5"/>
  <c r="AJ993" i="5"/>
  <c r="AH985" i="5"/>
  <c r="AG985" i="5"/>
  <c r="AI985" i="5"/>
  <c r="AJ985" i="5"/>
  <c r="AH977" i="5"/>
  <c r="AG977" i="5"/>
  <c r="AI977" i="5"/>
  <c r="AJ977" i="5"/>
  <c r="AH969" i="5"/>
  <c r="AG969" i="5"/>
  <c r="AI969" i="5"/>
  <c r="AJ969" i="5"/>
  <c r="AH961" i="5"/>
  <c r="AG961" i="5"/>
  <c r="AI961" i="5"/>
  <c r="AJ961" i="5"/>
  <c r="AH953" i="5"/>
  <c r="AG953" i="5"/>
  <c r="AI953" i="5"/>
  <c r="AJ953" i="5"/>
  <c r="AH945" i="5"/>
  <c r="AG945" i="5"/>
  <c r="AI945" i="5"/>
  <c r="AJ945" i="5"/>
  <c r="AH937" i="5"/>
  <c r="AG937" i="5"/>
  <c r="AI937" i="5"/>
  <c r="AJ937" i="5"/>
  <c r="AV917" i="5"/>
  <c r="AV913" i="5"/>
  <c r="AV893" i="5"/>
  <c r="AI1059" i="5"/>
  <c r="AI1055" i="5"/>
  <c r="AI1051" i="5"/>
  <c r="AI1047" i="5"/>
  <c r="AI1043" i="5"/>
  <c r="AI1039" i="5"/>
  <c r="AI1035" i="5"/>
  <c r="AI1031" i="5"/>
  <c r="AI1027" i="5"/>
  <c r="AI1023" i="5"/>
  <c r="AI1019" i="5"/>
  <c r="AI1015" i="5"/>
  <c r="AI1011" i="5"/>
  <c r="AI1007" i="5"/>
  <c r="AI1003" i="5"/>
  <c r="AI999" i="5"/>
  <c r="AI995" i="5"/>
  <c r="AI991" i="5"/>
  <c r="AI987" i="5"/>
  <c r="AI983" i="5"/>
  <c r="AI979" i="5"/>
  <c r="AI975" i="5"/>
  <c r="AI971" i="5"/>
  <c r="AI967" i="5"/>
  <c r="AI963" i="5"/>
  <c r="AI959" i="5"/>
  <c r="AI955" i="5"/>
  <c r="AI951" i="5"/>
  <c r="AI947" i="5"/>
  <c r="AI943" i="5"/>
  <c r="AI939" i="5"/>
  <c r="AH936" i="5"/>
  <c r="AJ936" i="5"/>
  <c r="AH932" i="5"/>
  <c r="AJ932" i="5"/>
  <c r="AH928" i="5"/>
  <c r="AJ928" i="5"/>
  <c r="AK928" i="5" s="1"/>
  <c r="AH924" i="5"/>
  <c r="AJ924" i="5"/>
  <c r="AH920" i="5"/>
  <c r="AJ920" i="5"/>
  <c r="AX918" i="5"/>
  <c r="AH916" i="5"/>
  <c r="AJ916" i="5"/>
  <c r="AH912" i="5"/>
  <c r="AJ912" i="5"/>
  <c r="AH908" i="5"/>
  <c r="AJ908" i="5"/>
  <c r="AH904" i="5"/>
  <c r="AJ904" i="5"/>
  <c r="AH900" i="5"/>
  <c r="AJ900" i="5"/>
  <c r="AH896" i="5"/>
  <c r="AJ896" i="5"/>
  <c r="AH892" i="5"/>
  <c r="AJ892" i="5"/>
  <c r="AH891" i="5"/>
  <c r="AH888" i="5"/>
  <c r="AJ888" i="5"/>
  <c r="AH887" i="5"/>
  <c r="AH884" i="5"/>
  <c r="AJ884" i="5"/>
  <c r="AH883" i="5"/>
  <c r="AH880" i="5"/>
  <c r="AJ880" i="5"/>
  <c r="AH879" i="5"/>
  <c r="AS879" i="5" s="1"/>
  <c r="AH876" i="5"/>
  <c r="AJ876" i="5"/>
  <c r="AH875" i="5"/>
  <c r="AH872" i="5"/>
  <c r="AJ872" i="5"/>
  <c r="AH871" i="5"/>
  <c r="AG867" i="5"/>
  <c r="AH867" i="5"/>
  <c r="AR867" i="5" s="1"/>
  <c r="AI867" i="5"/>
  <c r="AG859" i="5"/>
  <c r="AH859" i="5"/>
  <c r="AI859" i="5"/>
  <c r="AG851" i="5"/>
  <c r="AH851" i="5"/>
  <c r="AS851" i="5" s="1"/>
  <c r="AI851" i="5"/>
  <c r="AY846" i="5"/>
  <c r="AH843" i="5"/>
  <c r="AG843" i="5"/>
  <c r="AI843" i="5"/>
  <c r="AJ843" i="5"/>
  <c r="AH840" i="5"/>
  <c r="AH835" i="5"/>
  <c r="AR835" i="5" s="1"/>
  <c r="AG835" i="5"/>
  <c r="AI835" i="5"/>
  <c r="AJ835" i="5"/>
  <c r="AH832" i="5"/>
  <c r="AH827" i="5"/>
  <c r="AG827" i="5"/>
  <c r="AI827" i="5"/>
  <c r="AJ827" i="5"/>
  <c r="AH824" i="5"/>
  <c r="AH819" i="5"/>
  <c r="AG819" i="5"/>
  <c r="AI819" i="5"/>
  <c r="AJ819" i="5"/>
  <c r="AH816" i="5"/>
  <c r="AH811" i="5"/>
  <c r="AG811" i="5"/>
  <c r="AI811" i="5"/>
  <c r="AJ811" i="5"/>
  <c r="AH808" i="5"/>
  <c r="AV808" i="5" s="1"/>
  <c r="AX806" i="5"/>
  <c r="AI742" i="5"/>
  <c r="AJ740" i="5"/>
  <c r="AI738" i="5"/>
  <c r="AJ736" i="5"/>
  <c r="AI734" i="5"/>
  <c r="AJ732" i="5"/>
  <c r="AI730" i="5"/>
  <c r="AJ728" i="5"/>
  <c r="AI726" i="5"/>
  <c r="AI722" i="5"/>
  <c r="AJ720" i="5"/>
  <c r="AI718" i="5"/>
  <c r="AJ716" i="5"/>
  <c r="AI714" i="5"/>
  <c r="AJ712" i="5"/>
  <c r="AJ1074" i="5"/>
  <c r="AJ1070" i="5"/>
  <c r="AJ1066" i="5"/>
  <c r="AJ1060" i="5"/>
  <c r="AG1059" i="5"/>
  <c r="AJ1056" i="5"/>
  <c r="AG1055" i="5"/>
  <c r="AJ1052" i="5"/>
  <c r="AK1052" i="5" s="1"/>
  <c r="AG1051" i="5"/>
  <c r="AJ1048" i="5"/>
  <c r="AG1047" i="5"/>
  <c r="AJ1044" i="5"/>
  <c r="AG1043" i="5"/>
  <c r="AJ1040" i="5"/>
  <c r="AG1039" i="5"/>
  <c r="AJ1036" i="5"/>
  <c r="AK1036" i="5" s="1"/>
  <c r="AG1035" i="5"/>
  <c r="AJ1032" i="5"/>
  <c r="AG1031" i="5"/>
  <c r="AJ1028" i="5"/>
  <c r="AG1027" i="5"/>
  <c r="AJ1024" i="5"/>
  <c r="AG1023" i="5"/>
  <c r="AJ1020" i="5"/>
  <c r="AK1020" i="5" s="1"/>
  <c r="AG1019" i="5"/>
  <c r="AJ1016" i="5"/>
  <c r="AG1015" i="5"/>
  <c r="AJ1012" i="5"/>
  <c r="AG1011" i="5"/>
  <c r="AJ1008" i="5"/>
  <c r="AG1007" i="5"/>
  <c r="AJ1004" i="5"/>
  <c r="AK1004" i="5" s="1"/>
  <c r="AG1003" i="5"/>
  <c r="AJ1000" i="5"/>
  <c r="AG999" i="5"/>
  <c r="AJ996" i="5"/>
  <c r="AG995" i="5"/>
  <c r="AJ992" i="5"/>
  <c r="AG991" i="5"/>
  <c r="AJ988" i="5"/>
  <c r="AK988" i="5" s="1"/>
  <c r="AG987" i="5"/>
  <c r="AJ984" i="5"/>
  <c r="AG983" i="5"/>
  <c r="AJ980" i="5"/>
  <c r="AG979" i="5"/>
  <c r="AJ976" i="5"/>
  <c r="AG975" i="5"/>
  <c r="AJ972" i="5"/>
  <c r="AK972" i="5" s="1"/>
  <c r="AG971" i="5"/>
  <c r="AJ968" i="5"/>
  <c r="AG967" i="5"/>
  <c r="AJ964" i="5"/>
  <c r="AG963" i="5"/>
  <c r="AG960" i="5"/>
  <c r="AJ960" i="5"/>
  <c r="AG959" i="5"/>
  <c r="AG956" i="5"/>
  <c r="AJ956" i="5"/>
  <c r="AG955" i="5"/>
  <c r="AG952" i="5"/>
  <c r="AJ952" i="5"/>
  <c r="AG951" i="5"/>
  <c r="AG948" i="5"/>
  <c r="AJ948" i="5"/>
  <c r="AG947" i="5"/>
  <c r="AG944" i="5"/>
  <c r="AJ944" i="5"/>
  <c r="AG943" i="5"/>
  <c r="AG940" i="5"/>
  <c r="AJ940" i="5"/>
  <c r="AG939" i="5"/>
  <c r="AJ933" i="5"/>
  <c r="AI933" i="5"/>
  <c r="AG933" i="5"/>
  <c r="AJ929" i="5"/>
  <c r="AI929" i="5"/>
  <c r="AG929" i="5"/>
  <c r="AJ925" i="5"/>
  <c r="AI925" i="5"/>
  <c r="AG925" i="5"/>
  <c r="AJ921" i="5"/>
  <c r="AI921" i="5"/>
  <c r="AG921" i="5"/>
  <c r="AJ917" i="5"/>
  <c r="AI917" i="5"/>
  <c r="AG917" i="5"/>
  <c r="AJ913" i="5"/>
  <c r="AI913" i="5"/>
  <c r="AG913" i="5"/>
  <c r="AJ909" i="5"/>
  <c r="AI909" i="5"/>
  <c r="AG909" i="5"/>
  <c r="AJ905" i="5"/>
  <c r="AI905" i="5"/>
  <c r="AG905" i="5"/>
  <c r="AJ901" i="5"/>
  <c r="AI901" i="5"/>
  <c r="AG901" i="5"/>
  <c r="AJ897" i="5"/>
  <c r="AI897" i="5"/>
  <c r="AG897" i="5"/>
  <c r="AJ893" i="5"/>
  <c r="AI893" i="5"/>
  <c r="AG893" i="5"/>
  <c r="AI890" i="5"/>
  <c r="AJ889" i="5"/>
  <c r="AI889" i="5"/>
  <c r="AG889" i="5"/>
  <c r="AI886" i="5"/>
  <c r="AJ885" i="5"/>
  <c r="AI885" i="5"/>
  <c r="AG885" i="5"/>
  <c r="AI882" i="5"/>
  <c r="AJ881" i="5"/>
  <c r="AI881" i="5"/>
  <c r="AG881" i="5"/>
  <c r="AI878" i="5"/>
  <c r="AJ877" i="5"/>
  <c r="AI877" i="5"/>
  <c r="AG877" i="5"/>
  <c r="AI874" i="5"/>
  <c r="AJ873" i="5"/>
  <c r="AI873" i="5"/>
  <c r="AG873" i="5"/>
  <c r="AI870" i="5"/>
  <c r="AJ870" i="5"/>
  <c r="AI869" i="5"/>
  <c r="AJ869" i="5"/>
  <c r="AG869" i="5"/>
  <c r="AG868" i="5"/>
  <c r="AH868" i="5"/>
  <c r="AI868" i="5"/>
  <c r="AJ868" i="5"/>
  <c r="AJ867" i="5"/>
  <c r="AI862" i="5"/>
  <c r="AJ862" i="5"/>
  <c r="AI861" i="5"/>
  <c r="AJ861" i="5"/>
  <c r="AG861" i="5"/>
  <c r="AG860" i="5"/>
  <c r="AH860" i="5"/>
  <c r="AI860" i="5"/>
  <c r="AJ860" i="5"/>
  <c r="AJ859" i="5"/>
  <c r="AI854" i="5"/>
  <c r="AJ854" i="5"/>
  <c r="AI853" i="5"/>
  <c r="AJ853" i="5"/>
  <c r="AG853" i="5"/>
  <c r="AG852" i="5"/>
  <c r="AH852" i="5"/>
  <c r="AI852" i="5"/>
  <c r="AJ852" i="5"/>
  <c r="AJ851" i="5"/>
  <c r="AI844" i="5"/>
  <c r="AJ844" i="5"/>
  <c r="AG844" i="5"/>
  <c r="AH841" i="5"/>
  <c r="AI836" i="5"/>
  <c r="AJ836" i="5"/>
  <c r="AG836" i="5"/>
  <c r="AH833" i="5"/>
  <c r="AI828" i="5"/>
  <c r="AJ828" i="5"/>
  <c r="AG828" i="5"/>
  <c r="AH825" i="5"/>
  <c r="AI820" i="5"/>
  <c r="AJ820" i="5"/>
  <c r="AG820" i="5"/>
  <c r="AH817" i="5"/>
  <c r="AI812" i="5"/>
  <c r="AJ812" i="5"/>
  <c r="AG812" i="5"/>
  <c r="AJ805" i="5"/>
  <c r="AK805" i="5" s="1"/>
  <c r="AH805" i="5"/>
  <c r="AI805" i="5"/>
  <c r="AH803" i="5"/>
  <c r="AR803" i="5" s="1"/>
  <c r="AI803" i="5"/>
  <c r="AJ803" i="5"/>
  <c r="AJ801" i="5"/>
  <c r="AH801" i="5"/>
  <c r="AI801" i="5"/>
  <c r="AH799" i="5"/>
  <c r="AS799" i="5" s="1"/>
  <c r="AI799" i="5"/>
  <c r="AJ799" i="5"/>
  <c r="AJ797" i="5"/>
  <c r="AK797" i="5" s="1"/>
  <c r="AH797" i="5"/>
  <c r="AI797" i="5"/>
  <c r="AH795" i="5"/>
  <c r="AI795" i="5"/>
  <c r="AJ795" i="5"/>
  <c r="AJ793" i="5"/>
  <c r="AH793" i="5"/>
  <c r="AR793" i="5" s="1"/>
  <c r="AI793" i="5"/>
  <c r="AH791" i="5"/>
  <c r="AI791" i="5"/>
  <c r="AJ791" i="5"/>
  <c r="AJ789" i="5"/>
  <c r="AH789" i="5"/>
  <c r="AI789" i="5"/>
  <c r="AH787" i="5"/>
  <c r="AI787" i="5"/>
  <c r="AJ787" i="5"/>
  <c r="AJ785" i="5"/>
  <c r="AK785" i="5" s="1"/>
  <c r="AH785" i="5"/>
  <c r="AI785" i="5"/>
  <c r="AH783" i="5"/>
  <c r="AS783" i="5" s="1"/>
  <c r="AI783" i="5"/>
  <c r="AJ783" i="5"/>
  <c r="AJ781" i="5"/>
  <c r="AH781" i="5"/>
  <c r="AI781" i="5"/>
  <c r="AH779" i="5"/>
  <c r="AI779" i="5"/>
  <c r="AJ779" i="5"/>
  <c r="AJ777" i="5"/>
  <c r="AK777" i="5" s="1"/>
  <c r="AH777" i="5"/>
  <c r="AI777" i="5"/>
  <c r="AH775" i="5"/>
  <c r="AI775" i="5"/>
  <c r="AJ775" i="5"/>
  <c r="AJ773" i="5"/>
  <c r="AH773" i="5"/>
  <c r="AI773" i="5"/>
  <c r="AH771" i="5"/>
  <c r="AR771" i="5" s="1"/>
  <c r="AI771" i="5"/>
  <c r="AJ771" i="5"/>
  <c r="AJ769" i="5"/>
  <c r="AH769" i="5"/>
  <c r="AI769" i="5"/>
  <c r="AH767" i="5"/>
  <c r="AS767" i="5" s="1"/>
  <c r="AI767" i="5"/>
  <c r="AJ767" i="5"/>
  <c r="AJ765" i="5"/>
  <c r="AH765" i="5"/>
  <c r="AI765" i="5"/>
  <c r="AH763" i="5"/>
  <c r="AI763" i="5"/>
  <c r="AJ763" i="5"/>
  <c r="AJ761" i="5"/>
  <c r="AH761" i="5"/>
  <c r="AI761" i="5"/>
  <c r="AH759" i="5"/>
  <c r="AI759" i="5"/>
  <c r="AJ759" i="5"/>
  <c r="AJ757" i="5"/>
  <c r="AH757" i="5"/>
  <c r="AI757" i="5"/>
  <c r="AH755" i="5"/>
  <c r="AI755" i="5"/>
  <c r="AJ755" i="5"/>
  <c r="AJ753" i="5"/>
  <c r="AH753" i="5"/>
  <c r="AI753" i="5"/>
  <c r="AH751" i="5"/>
  <c r="AR751" i="5" s="1"/>
  <c r="AI751" i="5"/>
  <c r="AJ751" i="5"/>
  <c r="AJ749" i="5"/>
  <c r="AH749" i="5"/>
  <c r="AI749" i="5"/>
  <c r="AH747" i="5"/>
  <c r="AI747" i="5"/>
  <c r="AJ747" i="5"/>
  <c r="AJ745" i="5"/>
  <c r="AK745" i="5" s="1"/>
  <c r="AH745" i="5"/>
  <c r="AI745" i="5"/>
  <c r="AH743" i="5"/>
  <c r="AI743" i="5"/>
  <c r="AJ743" i="5"/>
  <c r="AJ741" i="5"/>
  <c r="AH741" i="5"/>
  <c r="AI741" i="5"/>
  <c r="AH739" i="5"/>
  <c r="AR739" i="5" s="1"/>
  <c r="AI739" i="5"/>
  <c r="AJ739" i="5"/>
  <c r="AJ737" i="5"/>
  <c r="AH737" i="5"/>
  <c r="AI737" i="5"/>
  <c r="AH735" i="5"/>
  <c r="AS735" i="5" s="1"/>
  <c r="AI735" i="5"/>
  <c r="AJ735" i="5"/>
  <c r="AJ733" i="5"/>
  <c r="AH733" i="5"/>
  <c r="AI733" i="5"/>
  <c r="AH731" i="5"/>
  <c r="AI731" i="5"/>
  <c r="AJ731" i="5"/>
  <c r="AJ729" i="5"/>
  <c r="AK729" i="5" s="1"/>
  <c r="AH729" i="5"/>
  <c r="AR729" i="5" s="1"/>
  <c r="AI729" i="5"/>
  <c r="AH727" i="5"/>
  <c r="AI727" i="5"/>
  <c r="AJ727" i="5"/>
  <c r="AJ725" i="5"/>
  <c r="AK725" i="5" s="1"/>
  <c r="AH725" i="5"/>
  <c r="AI725" i="5"/>
  <c r="AH723" i="5"/>
  <c r="AI723" i="5"/>
  <c r="AJ723" i="5"/>
  <c r="AJ721" i="5"/>
  <c r="AH721" i="5"/>
  <c r="AI721" i="5"/>
  <c r="AH719" i="5"/>
  <c r="AS719" i="5" s="1"/>
  <c r="AI719" i="5"/>
  <c r="AJ719" i="5"/>
  <c r="AJ717" i="5"/>
  <c r="AH717" i="5"/>
  <c r="AI717" i="5"/>
  <c r="AH715" i="5"/>
  <c r="AI715" i="5"/>
  <c r="AJ715" i="5"/>
  <c r="AJ713" i="5"/>
  <c r="AH713" i="5"/>
  <c r="AI713" i="5"/>
  <c r="AH711" i="5"/>
  <c r="AI711" i="5"/>
  <c r="AJ711" i="5"/>
  <c r="AJ709" i="5"/>
  <c r="AH709" i="5"/>
  <c r="AI709" i="5"/>
  <c r="AG870" i="5"/>
  <c r="AJ708" i="5"/>
  <c r="AJ890" i="5"/>
  <c r="AH890" i="5"/>
  <c r="AH889" i="5"/>
  <c r="AG886" i="5"/>
  <c r="AJ886" i="5"/>
  <c r="AH886" i="5"/>
  <c r="AH885" i="5"/>
  <c r="AG882" i="5"/>
  <c r="AJ882" i="5"/>
  <c r="AH882" i="5"/>
  <c r="AH881" i="5"/>
  <c r="AG878" i="5"/>
  <c r="AJ878" i="5"/>
  <c r="AH878" i="5"/>
  <c r="AH877" i="5"/>
  <c r="AG874" i="5"/>
  <c r="AJ874" i="5"/>
  <c r="AH874" i="5"/>
  <c r="AH873" i="5"/>
  <c r="AH869" i="5"/>
  <c r="AG863" i="5"/>
  <c r="AH863" i="5"/>
  <c r="AI863" i="5"/>
  <c r="AH861" i="5"/>
  <c r="AG855" i="5"/>
  <c r="AH855" i="5"/>
  <c r="AI855" i="5"/>
  <c r="AH853" i="5"/>
  <c r="AH847" i="5"/>
  <c r="AS847" i="5" s="1"/>
  <c r="AG847" i="5"/>
  <c r="AI847" i="5"/>
  <c r="AJ847" i="5"/>
  <c r="AH844" i="5"/>
  <c r="AJ842" i="5"/>
  <c r="AI842" i="5"/>
  <c r="AH839" i="5"/>
  <c r="AG839" i="5"/>
  <c r="AI839" i="5"/>
  <c r="AJ839" i="5"/>
  <c r="AH836" i="5"/>
  <c r="AJ834" i="5"/>
  <c r="AI834" i="5"/>
  <c r="AH831" i="5"/>
  <c r="AS831" i="5" s="1"/>
  <c r="AG831" i="5"/>
  <c r="AI831" i="5"/>
  <c r="AJ831" i="5"/>
  <c r="AH828" i="5"/>
  <c r="AJ826" i="5"/>
  <c r="AI826" i="5"/>
  <c r="AH823" i="5"/>
  <c r="AG823" i="5"/>
  <c r="AI823" i="5"/>
  <c r="AJ823" i="5"/>
  <c r="AH820" i="5"/>
  <c r="AJ818" i="5"/>
  <c r="AI818" i="5"/>
  <c r="AH815" i="5"/>
  <c r="AS815" i="5" s="1"/>
  <c r="AG815" i="5"/>
  <c r="AI815" i="5"/>
  <c r="AJ815" i="5"/>
  <c r="AH812" i="5"/>
  <c r="AJ810" i="5"/>
  <c r="AI810" i="5"/>
  <c r="AH807" i="5"/>
  <c r="AG807" i="5"/>
  <c r="AI807" i="5"/>
  <c r="AJ807" i="5"/>
  <c r="AI1060" i="5"/>
  <c r="AJ1059" i="5"/>
  <c r="AI1056" i="5"/>
  <c r="AJ1055" i="5"/>
  <c r="AI1052" i="5"/>
  <c r="AJ1051" i="5"/>
  <c r="AI1048" i="5"/>
  <c r="AJ1047" i="5"/>
  <c r="AI1044" i="5"/>
  <c r="AJ1043" i="5"/>
  <c r="AI1040" i="5"/>
  <c r="AJ1039" i="5"/>
  <c r="AI1036" i="5"/>
  <c r="AJ1035" i="5"/>
  <c r="AI1032" i="5"/>
  <c r="AJ1031" i="5"/>
  <c r="AI1028" i="5"/>
  <c r="AJ1027" i="5"/>
  <c r="AI1024" i="5"/>
  <c r="AJ1023" i="5"/>
  <c r="AI1020" i="5"/>
  <c r="AJ1019" i="5"/>
  <c r="AI1016" i="5"/>
  <c r="AJ1015" i="5"/>
  <c r="AI1012" i="5"/>
  <c r="AJ1011" i="5"/>
  <c r="AI1008" i="5"/>
  <c r="AJ1007" i="5"/>
  <c r="AI1004" i="5"/>
  <c r="AJ1003" i="5"/>
  <c r="AI1000" i="5"/>
  <c r="AJ999" i="5"/>
  <c r="AI996" i="5"/>
  <c r="AJ995" i="5"/>
  <c r="AI992" i="5"/>
  <c r="AJ991" i="5"/>
  <c r="AI988" i="5"/>
  <c r="AJ987" i="5"/>
  <c r="AI984" i="5"/>
  <c r="AJ983" i="5"/>
  <c r="AI980" i="5"/>
  <c r="AJ979" i="5"/>
  <c r="AI976" i="5"/>
  <c r="AJ975" i="5"/>
  <c r="AI972" i="5"/>
  <c r="AJ971" i="5"/>
  <c r="AI968" i="5"/>
  <c r="AJ967" i="5"/>
  <c r="AI964" i="5"/>
  <c r="AJ963" i="5"/>
  <c r="AI960" i="5"/>
  <c r="AJ959" i="5"/>
  <c r="AI956" i="5"/>
  <c r="AJ955" i="5"/>
  <c r="AI952" i="5"/>
  <c r="AJ951" i="5"/>
  <c r="AI948" i="5"/>
  <c r="AJ947" i="5"/>
  <c r="AI944" i="5"/>
  <c r="AJ943" i="5"/>
  <c r="AI940" i="5"/>
  <c r="AJ939" i="5"/>
  <c r="AI936" i="5"/>
  <c r="AJ935" i="5"/>
  <c r="AG935" i="5"/>
  <c r="AI935" i="5"/>
  <c r="AI932" i="5"/>
  <c r="AJ931" i="5"/>
  <c r="AG931" i="5"/>
  <c r="AI931" i="5"/>
  <c r="AI928" i="5"/>
  <c r="AJ927" i="5"/>
  <c r="AG927" i="5"/>
  <c r="AI927" i="5"/>
  <c r="AI924" i="5"/>
  <c r="AJ923" i="5"/>
  <c r="AG923" i="5"/>
  <c r="AI923" i="5"/>
  <c r="AI920" i="5"/>
  <c r="AJ919" i="5"/>
  <c r="AG919" i="5"/>
  <c r="AI919" i="5"/>
  <c r="AI916" i="5"/>
  <c r="AJ915" i="5"/>
  <c r="AG915" i="5"/>
  <c r="AI915" i="5"/>
  <c r="AI912" i="5"/>
  <c r="AJ911" i="5"/>
  <c r="AG911" i="5"/>
  <c r="AI911" i="5"/>
  <c r="AI908" i="5"/>
  <c r="AJ907" i="5"/>
  <c r="AG907" i="5"/>
  <c r="AI907" i="5"/>
  <c r="AI904" i="5"/>
  <c r="AJ903" i="5"/>
  <c r="AG903" i="5"/>
  <c r="AI903" i="5"/>
  <c r="AI900" i="5"/>
  <c r="AJ899" i="5"/>
  <c r="AG899" i="5"/>
  <c r="AI899" i="5"/>
  <c r="AI896" i="5"/>
  <c r="AJ895" i="5"/>
  <c r="AG895" i="5"/>
  <c r="AI895" i="5"/>
  <c r="AI892" i="5"/>
  <c r="AJ891" i="5"/>
  <c r="AG891" i="5"/>
  <c r="AI891" i="5"/>
  <c r="AI888" i="5"/>
  <c r="AJ887" i="5"/>
  <c r="AG887" i="5"/>
  <c r="AI887" i="5"/>
  <c r="AI884" i="5"/>
  <c r="AJ883" i="5"/>
  <c r="AG883" i="5"/>
  <c r="AI883" i="5"/>
  <c r="AI880" i="5"/>
  <c r="AJ879" i="5"/>
  <c r="AG879" i="5"/>
  <c r="AI879" i="5"/>
  <c r="AI876" i="5"/>
  <c r="AJ875" i="5"/>
  <c r="AG875" i="5"/>
  <c r="AI875" i="5"/>
  <c r="AI872" i="5"/>
  <c r="AJ871" i="5"/>
  <c r="AG871" i="5"/>
  <c r="AI871" i="5"/>
  <c r="AI866" i="5"/>
  <c r="AJ866" i="5"/>
  <c r="AI865" i="5"/>
  <c r="AJ865" i="5"/>
  <c r="AG865" i="5"/>
  <c r="AG864" i="5"/>
  <c r="AH864" i="5"/>
  <c r="AR864" i="5" s="1"/>
  <c r="AI864" i="5"/>
  <c r="AJ864" i="5"/>
  <c r="AJ863" i="5"/>
  <c r="AI858" i="5"/>
  <c r="AJ858" i="5"/>
  <c r="AI857" i="5"/>
  <c r="AJ857" i="5"/>
  <c r="AG857" i="5"/>
  <c r="AG856" i="5"/>
  <c r="AH856" i="5"/>
  <c r="AI856" i="5"/>
  <c r="AJ856" i="5"/>
  <c r="AJ855" i="5"/>
  <c r="AI850" i="5"/>
  <c r="AJ850" i="5"/>
  <c r="AI849" i="5"/>
  <c r="AJ849" i="5"/>
  <c r="AG849" i="5"/>
  <c r="AG848" i="5"/>
  <c r="AH848" i="5"/>
  <c r="AI848" i="5"/>
  <c r="AJ848" i="5"/>
  <c r="AH845" i="5"/>
  <c r="AI840" i="5"/>
  <c r="AJ840" i="5"/>
  <c r="AG840" i="5"/>
  <c r="AH837" i="5"/>
  <c r="AV832" i="5"/>
  <c r="AI832" i="5"/>
  <c r="AJ832" i="5"/>
  <c r="AG832" i="5"/>
  <c r="AH829" i="5"/>
  <c r="AI824" i="5"/>
  <c r="AJ824" i="5"/>
  <c r="AG824" i="5"/>
  <c r="AH821" i="5"/>
  <c r="AI816" i="5"/>
  <c r="AJ816" i="5"/>
  <c r="AG816" i="5"/>
  <c r="AH813" i="5"/>
  <c r="AI808" i="5"/>
  <c r="AJ808" i="5"/>
  <c r="AG808" i="5"/>
  <c r="AG806" i="5"/>
  <c r="AJ806" i="5"/>
  <c r="AH806" i="5"/>
  <c r="AI804" i="5"/>
  <c r="AH804" i="5"/>
  <c r="AG804" i="5"/>
  <c r="AG802" i="5"/>
  <c r="AJ802" i="5"/>
  <c r="AH802" i="5"/>
  <c r="AI800" i="5"/>
  <c r="AH800" i="5"/>
  <c r="AG800" i="5"/>
  <c r="AG798" i="5"/>
  <c r="AJ798" i="5"/>
  <c r="AH798" i="5"/>
  <c r="AI796" i="5"/>
  <c r="AH796" i="5"/>
  <c r="AG796" i="5"/>
  <c r="AG794" i="5"/>
  <c r="AJ794" i="5"/>
  <c r="AH794" i="5"/>
  <c r="AI792" i="5"/>
  <c r="AH792" i="5"/>
  <c r="AG792" i="5"/>
  <c r="AG790" i="5"/>
  <c r="AJ790" i="5"/>
  <c r="AH790" i="5"/>
  <c r="AI788" i="5"/>
  <c r="AH788" i="5"/>
  <c r="AG788" i="5"/>
  <c r="AG786" i="5"/>
  <c r="AJ786" i="5"/>
  <c r="AH786" i="5"/>
  <c r="AI784" i="5"/>
  <c r="AH784" i="5"/>
  <c r="AG784" i="5"/>
  <c r="AK784" i="5" s="1"/>
  <c r="AG782" i="5"/>
  <c r="AJ782" i="5"/>
  <c r="AH782" i="5"/>
  <c r="AI780" i="5"/>
  <c r="AH780" i="5"/>
  <c r="AG780" i="5"/>
  <c r="AG778" i="5"/>
  <c r="AJ778" i="5"/>
  <c r="AH778" i="5"/>
  <c r="AI776" i="5"/>
  <c r="AH776" i="5"/>
  <c r="AG776" i="5"/>
  <c r="AG774" i="5"/>
  <c r="AJ774" i="5"/>
  <c r="AH774" i="5"/>
  <c r="AI772" i="5"/>
  <c r="AH772" i="5"/>
  <c r="AG772" i="5"/>
  <c r="AG770" i="5"/>
  <c r="AJ770" i="5"/>
  <c r="AH770" i="5"/>
  <c r="AI768" i="5"/>
  <c r="AH768" i="5"/>
  <c r="AG768" i="5"/>
  <c r="AK768" i="5" s="1"/>
  <c r="AG766" i="5"/>
  <c r="AJ766" i="5"/>
  <c r="AH766" i="5"/>
  <c r="AI764" i="5"/>
  <c r="AH764" i="5"/>
  <c r="AG764" i="5"/>
  <c r="AG762" i="5"/>
  <c r="AJ762" i="5"/>
  <c r="AH762" i="5"/>
  <c r="AI760" i="5"/>
  <c r="AH760" i="5"/>
  <c r="AG760" i="5"/>
  <c r="AG758" i="5"/>
  <c r="AJ758" i="5"/>
  <c r="AH758" i="5"/>
  <c r="AI756" i="5"/>
  <c r="AH756" i="5"/>
  <c r="AG756" i="5"/>
  <c r="AG754" i="5"/>
  <c r="AJ754" i="5"/>
  <c r="AH754" i="5"/>
  <c r="AI752" i="5"/>
  <c r="AH752" i="5"/>
  <c r="AG752" i="5"/>
  <c r="AK752" i="5" s="1"/>
  <c r="AG750" i="5"/>
  <c r="AJ750" i="5"/>
  <c r="AH750" i="5"/>
  <c r="AI748" i="5"/>
  <c r="AH748" i="5"/>
  <c r="AG748" i="5"/>
  <c r="AG746" i="5"/>
  <c r="AJ746" i="5"/>
  <c r="AH746" i="5"/>
  <c r="AI744" i="5"/>
  <c r="AH744" i="5"/>
  <c r="AG744" i="5"/>
  <c r="AG742" i="5"/>
  <c r="AJ742" i="5"/>
  <c r="AH742" i="5"/>
  <c r="AI740" i="5"/>
  <c r="AH740" i="5"/>
  <c r="AG740" i="5"/>
  <c r="AG738" i="5"/>
  <c r="AJ738" i="5"/>
  <c r="AH738" i="5"/>
  <c r="AI736" i="5"/>
  <c r="AH736" i="5"/>
  <c r="AG736" i="5"/>
  <c r="AG734" i="5"/>
  <c r="AJ734" i="5"/>
  <c r="AH734" i="5"/>
  <c r="AI732" i="5"/>
  <c r="AH732" i="5"/>
  <c r="AG732" i="5"/>
  <c r="AG730" i="5"/>
  <c r="AJ730" i="5"/>
  <c r="AH730" i="5"/>
  <c r="AI728" i="5"/>
  <c r="AH728" i="5"/>
  <c r="AG728" i="5"/>
  <c r="AG726" i="5"/>
  <c r="AJ726" i="5"/>
  <c r="AH726" i="5"/>
  <c r="AI724" i="5"/>
  <c r="AH724" i="5"/>
  <c r="AG724" i="5"/>
  <c r="AG722" i="5"/>
  <c r="AJ722" i="5"/>
  <c r="AH722" i="5"/>
  <c r="AI720" i="5"/>
  <c r="AH720" i="5"/>
  <c r="AG720" i="5"/>
  <c r="AG718" i="5"/>
  <c r="AJ718" i="5"/>
  <c r="AH718" i="5"/>
  <c r="AI716" i="5"/>
  <c r="AH716" i="5"/>
  <c r="AG716" i="5"/>
  <c r="AG714" i="5"/>
  <c r="AJ714" i="5"/>
  <c r="AH714" i="5"/>
  <c r="AI712" i="5"/>
  <c r="AH712" i="5"/>
  <c r="AG712" i="5"/>
  <c r="AG710" i="5"/>
  <c r="AJ710" i="5"/>
  <c r="AH710" i="5"/>
  <c r="AG833" i="5"/>
  <c r="AG829" i="5"/>
  <c r="AI708" i="5"/>
  <c r="AH708" i="5"/>
  <c r="AG707" i="5"/>
  <c r="AH707" i="5"/>
  <c r="AS707" i="5" s="1"/>
  <c r="AI706" i="5"/>
  <c r="AG706" i="5"/>
  <c r="AJ706" i="5"/>
  <c r="AG705" i="5"/>
  <c r="AJ705" i="5"/>
  <c r="AH705" i="5"/>
  <c r="AJ704" i="5"/>
  <c r="AI704" i="5"/>
  <c r="AH704" i="5"/>
  <c r="AG703" i="5"/>
  <c r="AH703" i="5"/>
  <c r="AI702" i="5"/>
  <c r="AG702" i="5"/>
  <c r="AJ702" i="5"/>
  <c r="AG701" i="5"/>
  <c r="AJ701" i="5"/>
  <c r="AH701" i="5"/>
  <c r="AJ700" i="5"/>
  <c r="AI700" i="5"/>
  <c r="AH700" i="5"/>
  <c r="AG699" i="5"/>
  <c r="AH699" i="5"/>
  <c r="AI698" i="5"/>
  <c r="AG698" i="5"/>
  <c r="AJ698" i="5"/>
  <c r="AG697" i="5"/>
  <c r="AJ697" i="5"/>
  <c r="AH697" i="5"/>
  <c r="AS697" i="5" s="1"/>
  <c r="AJ696" i="5"/>
  <c r="AI696" i="5"/>
  <c r="AH696" i="5"/>
  <c r="AG695" i="5"/>
  <c r="AH695" i="5"/>
  <c r="AI694" i="5"/>
  <c r="AG694" i="5"/>
  <c r="AJ694" i="5"/>
  <c r="AG693" i="5"/>
  <c r="AJ693" i="5"/>
  <c r="AH693" i="5"/>
  <c r="AJ692" i="5"/>
  <c r="AI692" i="5"/>
  <c r="AH692" i="5"/>
  <c r="AG691" i="5"/>
  <c r="AH691" i="5"/>
  <c r="AI690" i="5"/>
  <c r="AG690" i="5"/>
  <c r="AJ690" i="5"/>
  <c r="AG689" i="5"/>
  <c r="AJ689" i="5"/>
  <c r="AH689" i="5"/>
  <c r="AJ688" i="5"/>
  <c r="AI688" i="5"/>
  <c r="AH688" i="5"/>
  <c r="AG687" i="5"/>
  <c r="AH687" i="5"/>
  <c r="AS687" i="5" s="1"/>
  <c r="AI686" i="5"/>
  <c r="AG686" i="5"/>
  <c r="AJ686" i="5"/>
  <c r="AG685" i="5"/>
  <c r="AJ685" i="5"/>
  <c r="AH685" i="5"/>
  <c r="AJ684" i="5"/>
  <c r="AI684" i="5"/>
  <c r="AH684" i="5"/>
  <c r="AG683" i="5"/>
  <c r="AH683" i="5"/>
  <c r="AS683" i="5" s="1"/>
  <c r="AI682" i="5"/>
  <c r="AG682" i="5"/>
  <c r="AJ682" i="5"/>
  <c r="AG681" i="5"/>
  <c r="AJ681" i="5"/>
  <c r="AH681" i="5"/>
  <c r="AS681" i="5" s="1"/>
  <c r="AJ680" i="5"/>
  <c r="AI680" i="5"/>
  <c r="AH680" i="5"/>
  <c r="AG679" i="5"/>
  <c r="AH679" i="5"/>
  <c r="AI678" i="5"/>
  <c r="AG678" i="5"/>
  <c r="AJ678" i="5"/>
  <c r="AG677" i="5"/>
  <c r="AJ677" i="5"/>
  <c r="AH677" i="5"/>
  <c r="AJ676" i="5"/>
  <c r="AI676" i="5"/>
  <c r="AH676" i="5"/>
  <c r="AG675" i="5"/>
  <c r="AH675" i="5"/>
  <c r="AI674" i="5"/>
  <c r="AG674" i="5"/>
  <c r="AJ674" i="5"/>
  <c r="AG673" i="5"/>
  <c r="AJ673" i="5"/>
  <c r="AH673" i="5"/>
  <c r="AJ672" i="5"/>
  <c r="AI672" i="5"/>
  <c r="AH672" i="5"/>
  <c r="AG671" i="5"/>
  <c r="AH671" i="5"/>
  <c r="AS671" i="5" s="1"/>
  <c r="AI670" i="5"/>
  <c r="AG670" i="5"/>
  <c r="AJ670" i="5"/>
  <c r="AG669" i="5"/>
  <c r="AJ669" i="5"/>
  <c r="AH669" i="5"/>
  <c r="AJ668" i="5"/>
  <c r="AI668" i="5"/>
  <c r="AH668" i="5"/>
  <c r="AG667" i="5"/>
  <c r="AH667" i="5"/>
  <c r="AI666" i="5"/>
  <c r="AG666" i="5"/>
  <c r="AJ666" i="5"/>
  <c r="AG665" i="5"/>
  <c r="AJ665" i="5"/>
  <c r="AH665" i="5"/>
  <c r="AS665" i="5" s="1"/>
  <c r="AJ664" i="5"/>
  <c r="AI664" i="5"/>
  <c r="AH664" i="5"/>
  <c r="AG663" i="5"/>
  <c r="AH663" i="5"/>
  <c r="AI662" i="5"/>
  <c r="AG662" i="5"/>
  <c r="AJ662" i="5"/>
  <c r="AG661" i="5"/>
  <c r="AJ661" i="5"/>
  <c r="AH661" i="5"/>
  <c r="AJ660" i="5"/>
  <c r="AI660" i="5"/>
  <c r="AH660" i="5"/>
  <c r="AG659" i="5"/>
  <c r="AH659" i="5"/>
  <c r="AI658" i="5"/>
  <c r="AG658" i="5"/>
  <c r="AJ658" i="5"/>
  <c r="AG657" i="5"/>
  <c r="AJ657" i="5"/>
  <c r="AH657" i="5"/>
  <c r="AJ656" i="5"/>
  <c r="AI656" i="5"/>
  <c r="AH656" i="5"/>
  <c r="AG655" i="5"/>
  <c r="AH655" i="5"/>
  <c r="AS655" i="5" s="1"/>
  <c r="AI654" i="5"/>
  <c r="AG654" i="5"/>
  <c r="AJ654" i="5"/>
  <c r="AG653" i="5"/>
  <c r="AJ653" i="5"/>
  <c r="AH653" i="5"/>
  <c r="AJ652" i="5"/>
  <c r="AI652" i="5"/>
  <c r="AH652" i="5"/>
  <c r="AG651" i="5"/>
  <c r="AH651" i="5"/>
  <c r="AR651" i="5" s="1"/>
  <c r="AI650" i="5"/>
  <c r="AG650" i="5"/>
  <c r="AJ650" i="5"/>
  <c r="AG649" i="5"/>
  <c r="AJ649" i="5"/>
  <c r="AH649" i="5"/>
  <c r="AS649" i="5" s="1"/>
  <c r="AJ648" i="5"/>
  <c r="AI648" i="5"/>
  <c r="AH648" i="5"/>
  <c r="AG647" i="5"/>
  <c r="AH647" i="5"/>
  <c r="AI646" i="5"/>
  <c r="AG646" i="5"/>
  <c r="AJ646" i="5"/>
  <c r="AG645" i="5"/>
  <c r="AJ645" i="5"/>
  <c r="AH645" i="5"/>
  <c r="AJ644" i="5"/>
  <c r="AI644" i="5"/>
  <c r="AH644" i="5"/>
  <c r="AG643" i="5"/>
  <c r="AH643" i="5"/>
  <c r="AI642" i="5"/>
  <c r="AG642" i="5"/>
  <c r="AJ642" i="5"/>
  <c r="AG641" i="5"/>
  <c r="AJ641" i="5"/>
  <c r="AH641" i="5"/>
  <c r="AJ640" i="5"/>
  <c r="AI640" i="5"/>
  <c r="AH640" i="5"/>
  <c r="AG639" i="5"/>
  <c r="AH639" i="5"/>
  <c r="AI638" i="5"/>
  <c r="AG638" i="5"/>
  <c r="AJ638" i="5"/>
  <c r="AG637" i="5"/>
  <c r="AJ637" i="5"/>
  <c r="AH637" i="5"/>
  <c r="AJ636" i="5"/>
  <c r="AI636" i="5"/>
  <c r="AH636" i="5"/>
  <c r="AG635" i="5"/>
  <c r="AH635" i="5"/>
  <c r="AR635" i="5" s="1"/>
  <c r="AI634" i="5"/>
  <c r="AH631" i="5"/>
  <c r="AS631" i="5" s="1"/>
  <c r="AI631" i="5"/>
  <c r="AI626" i="5"/>
  <c r="AI625" i="5"/>
  <c r="AH625" i="5"/>
  <c r="AJ624" i="5"/>
  <c r="AJ622" i="5"/>
  <c r="AH615" i="5"/>
  <c r="AS615" i="5" s="1"/>
  <c r="AI615" i="5"/>
  <c r="AJ615" i="5"/>
  <c r="AI612" i="5"/>
  <c r="AG612" i="5"/>
  <c r="AH612" i="5"/>
  <c r="AI609" i="5"/>
  <c r="AH609" i="5"/>
  <c r="AJ608" i="5"/>
  <c r="AH870" i="5"/>
  <c r="AH866" i="5"/>
  <c r="AH862" i="5"/>
  <c r="AH858" i="5"/>
  <c r="AH854" i="5"/>
  <c r="AH850" i="5"/>
  <c r="AG845" i="5"/>
  <c r="AJ845" i="5"/>
  <c r="AG841" i="5"/>
  <c r="AJ841" i="5"/>
  <c r="AG837" i="5"/>
  <c r="AJ837" i="5"/>
  <c r="AJ833" i="5"/>
  <c r="AJ829" i="5"/>
  <c r="AG825" i="5"/>
  <c r="AJ825" i="5"/>
  <c r="AG821" i="5"/>
  <c r="AJ821" i="5"/>
  <c r="AG817" i="5"/>
  <c r="AJ817" i="5"/>
  <c r="AG813" i="5"/>
  <c r="AJ813" i="5"/>
  <c r="AG809" i="5"/>
  <c r="AJ809" i="5"/>
  <c r="AG708" i="5"/>
  <c r="AH706" i="5"/>
  <c r="AG704" i="5"/>
  <c r="AH702" i="5"/>
  <c r="AG700" i="5"/>
  <c r="AH698" i="5"/>
  <c r="AG696" i="5"/>
  <c r="AH694" i="5"/>
  <c r="AG692" i="5"/>
  <c r="AH690" i="5"/>
  <c r="AG688" i="5"/>
  <c r="AH686" i="5"/>
  <c r="AG684" i="5"/>
  <c r="AH682" i="5"/>
  <c r="AG680" i="5"/>
  <c r="AH678" i="5"/>
  <c r="AG676" i="5"/>
  <c r="AH674" i="5"/>
  <c r="AG672" i="5"/>
  <c r="AH670" i="5"/>
  <c r="AG668" i="5"/>
  <c r="AH666" i="5"/>
  <c r="AG664" i="5"/>
  <c r="AH662" i="5"/>
  <c r="AG660" i="5"/>
  <c r="AH658" i="5"/>
  <c r="AG656" i="5"/>
  <c r="AH654" i="5"/>
  <c r="AG652" i="5"/>
  <c r="AH650" i="5"/>
  <c r="AG648" i="5"/>
  <c r="AH646" i="5"/>
  <c r="AG644" i="5"/>
  <c r="AH642" i="5"/>
  <c r="AG640" i="5"/>
  <c r="AH638" i="5"/>
  <c r="AG636" i="5"/>
  <c r="AG633" i="5"/>
  <c r="AJ633" i="5"/>
  <c r="AH633" i="5"/>
  <c r="AJ630" i="5"/>
  <c r="AJ628" i="5"/>
  <c r="AI628" i="5"/>
  <c r="AH628" i="5"/>
  <c r="AG619" i="5"/>
  <c r="AH619" i="5"/>
  <c r="AI619" i="5"/>
  <c r="AJ619" i="5"/>
  <c r="AI616" i="5"/>
  <c r="AG616" i="5"/>
  <c r="AH616" i="5"/>
  <c r="AH613" i="5"/>
  <c r="AJ612" i="5"/>
  <c r="AG866" i="5"/>
  <c r="AG862" i="5"/>
  <c r="AG858" i="5"/>
  <c r="AG854" i="5"/>
  <c r="AG850" i="5"/>
  <c r="AH846" i="5"/>
  <c r="AG846" i="5"/>
  <c r="AH842" i="5"/>
  <c r="AG842" i="5"/>
  <c r="AH838" i="5"/>
  <c r="AG838" i="5"/>
  <c r="AH834" i="5"/>
  <c r="AG834" i="5"/>
  <c r="AH830" i="5"/>
  <c r="AG830" i="5"/>
  <c r="AH826" i="5"/>
  <c r="AG826" i="5"/>
  <c r="AH822" i="5"/>
  <c r="AG822" i="5"/>
  <c r="AH818" i="5"/>
  <c r="AG818" i="5"/>
  <c r="AH814" i="5"/>
  <c r="AG814" i="5"/>
  <c r="AH810" i="5"/>
  <c r="AG810" i="5"/>
  <c r="AJ707" i="5"/>
  <c r="AJ703" i="5"/>
  <c r="AJ699" i="5"/>
  <c r="AJ695" i="5"/>
  <c r="AJ691" i="5"/>
  <c r="AJ687" i="5"/>
  <c r="AJ683" i="5"/>
  <c r="AJ679" i="5"/>
  <c r="AJ675" i="5"/>
  <c r="AJ671" i="5"/>
  <c r="AJ667" i="5"/>
  <c r="AJ663" i="5"/>
  <c r="AJ659" i="5"/>
  <c r="AJ655" i="5"/>
  <c r="AJ651" i="5"/>
  <c r="AJ647" i="5"/>
  <c r="AJ643" i="5"/>
  <c r="AJ639" i="5"/>
  <c r="AH627" i="5"/>
  <c r="AI627" i="5"/>
  <c r="AH623" i="5"/>
  <c r="AI623" i="5"/>
  <c r="AJ623" i="5"/>
  <c r="AI620" i="5"/>
  <c r="AG620" i="5"/>
  <c r="AH620" i="5"/>
  <c r="AW617" i="5"/>
  <c r="AH607" i="5"/>
  <c r="AI607" i="5"/>
  <c r="AJ607" i="5"/>
  <c r="AH603" i="5"/>
  <c r="AI603" i="5"/>
  <c r="AJ603" i="5"/>
  <c r="AW593" i="5"/>
  <c r="AI845" i="5"/>
  <c r="AI841" i="5"/>
  <c r="AI837" i="5"/>
  <c r="AI833" i="5"/>
  <c r="AI829" i="5"/>
  <c r="AI825" i="5"/>
  <c r="AI821" i="5"/>
  <c r="AI817" i="5"/>
  <c r="AI813" i="5"/>
  <c r="AI809" i="5"/>
  <c r="AI707" i="5"/>
  <c r="AI705" i="5"/>
  <c r="AI703" i="5"/>
  <c r="AI701" i="5"/>
  <c r="AI699" i="5"/>
  <c r="AI697" i="5"/>
  <c r="AI695" i="5"/>
  <c r="AI693" i="5"/>
  <c r="AI691" i="5"/>
  <c r="AI689" i="5"/>
  <c r="AI687" i="5"/>
  <c r="AI685" i="5"/>
  <c r="AI683" i="5"/>
  <c r="AI681" i="5"/>
  <c r="AI679" i="5"/>
  <c r="AI677" i="5"/>
  <c r="AI675" i="5"/>
  <c r="AI673" i="5"/>
  <c r="AI671" i="5"/>
  <c r="AI669" i="5"/>
  <c r="AI667" i="5"/>
  <c r="AI665" i="5"/>
  <c r="AI663" i="5"/>
  <c r="AI661" i="5"/>
  <c r="AI659" i="5"/>
  <c r="AI657" i="5"/>
  <c r="AI655" i="5"/>
  <c r="AI653" i="5"/>
  <c r="AI651" i="5"/>
  <c r="AI649" i="5"/>
  <c r="AI647" i="5"/>
  <c r="AI645" i="5"/>
  <c r="AI643" i="5"/>
  <c r="AI641" i="5"/>
  <c r="AI639" i="5"/>
  <c r="AI637" i="5"/>
  <c r="AI635" i="5"/>
  <c r="AJ634" i="5"/>
  <c r="AX633" i="5"/>
  <c r="AJ632" i="5"/>
  <c r="AI632" i="5"/>
  <c r="AH632" i="5"/>
  <c r="AJ631" i="5"/>
  <c r="AG629" i="5"/>
  <c r="AJ629" i="5"/>
  <c r="AH629" i="5"/>
  <c r="AJ626" i="5"/>
  <c r="AI624" i="5"/>
  <c r="AG624" i="5"/>
  <c r="AH624" i="5"/>
  <c r="AI621" i="5"/>
  <c r="AH621" i="5"/>
  <c r="AJ620" i="5"/>
  <c r="AG611" i="5"/>
  <c r="AH611" i="5"/>
  <c r="AI611" i="5"/>
  <c r="AJ611" i="5"/>
  <c r="AI608" i="5"/>
  <c r="AG608" i="5"/>
  <c r="AH608" i="5"/>
  <c r="AI605" i="5"/>
  <c r="AJ604" i="5"/>
  <c r="AH599" i="5"/>
  <c r="AS599" i="5" s="1"/>
  <c r="AI599" i="5"/>
  <c r="AJ599" i="5"/>
  <c r="AH574" i="5"/>
  <c r="AI574" i="5"/>
  <c r="AJ574" i="5"/>
  <c r="AG574" i="5"/>
  <c r="AJ583" i="5"/>
  <c r="AJ585" i="5"/>
  <c r="AI590" i="5"/>
  <c r="AI593" i="5"/>
  <c r="AH598" i="5"/>
  <c r="AH602" i="5"/>
  <c r="AH606" i="5"/>
  <c r="AH610" i="5"/>
  <c r="AH614" i="5"/>
  <c r="AH618" i="5"/>
  <c r="AH622" i="5"/>
  <c r="AH626" i="5"/>
  <c r="AH630" i="5"/>
  <c r="AH634" i="5"/>
  <c r="AI576" i="5"/>
  <c r="AJ579" i="5"/>
  <c r="AJ581" i="5"/>
  <c r="AG586" i="5"/>
  <c r="AH588" i="5"/>
  <c r="AJ590" i="5"/>
  <c r="AG595" i="5"/>
  <c r="AH596" i="5"/>
  <c r="AH597" i="5"/>
  <c r="AI598" i="5"/>
  <c r="AG601" i="5"/>
  <c r="AI602" i="5"/>
  <c r="AG605" i="5"/>
  <c r="AI606" i="5"/>
  <c r="AG609" i="5"/>
  <c r="AI610" i="5"/>
  <c r="AG613" i="5"/>
  <c r="AI614" i="5"/>
  <c r="AG617" i="5"/>
  <c r="AI618" i="5"/>
  <c r="AG621" i="5"/>
  <c r="AI622" i="5"/>
  <c r="AG625" i="5"/>
  <c r="AJ575" i="5"/>
  <c r="AJ577" i="5"/>
  <c r="AG582" i="5"/>
  <c r="AH584" i="5"/>
  <c r="AI588" i="5"/>
  <c r="AI594" i="5"/>
  <c r="AJ595" i="5"/>
  <c r="AI597" i="5"/>
  <c r="AJ598" i="5"/>
  <c r="AH600" i="5"/>
  <c r="AH601" i="5"/>
  <c r="AR601" i="5" s="1"/>
  <c r="AJ602" i="5"/>
  <c r="AH604" i="5"/>
  <c r="AH605" i="5"/>
  <c r="AJ606" i="5"/>
  <c r="AJ610" i="5"/>
  <c r="AG578" i="5"/>
  <c r="AH580" i="5"/>
  <c r="AH583" i="5"/>
  <c r="AI584" i="5"/>
  <c r="AJ587" i="5"/>
  <c r="AJ589" i="5"/>
  <c r="AG591" i="5"/>
  <c r="AH592" i="5"/>
  <c r="AI592" i="5"/>
  <c r="AJ592" i="5"/>
  <c r="AH591" i="5"/>
  <c r="AI591" i="5"/>
  <c r="AX588" i="5"/>
  <c r="AI587" i="5"/>
  <c r="AG587" i="5"/>
  <c r="AV584" i="5"/>
  <c r="AH578" i="5"/>
  <c r="AI578" i="5"/>
  <c r="AJ578" i="5"/>
  <c r="AI604" i="5"/>
  <c r="AI600" i="5"/>
  <c r="AG594" i="5"/>
  <c r="AH594" i="5"/>
  <c r="AG592" i="5"/>
  <c r="AH587" i="5"/>
  <c r="AH582" i="5"/>
  <c r="AI582" i="5"/>
  <c r="AJ582" i="5"/>
  <c r="AI575" i="5"/>
  <c r="AG575" i="5"/>
  <c r="AH570" i="5"/>
  <c r="AI570" i="5"/>
  <c r="AJ570" i="5"/>
  <c r="AJ625" i="5"/>
  <c r="AJ621" i="5"/>
  <c r="AJ617" i="5"/>
  <c r="AJ613" i="5"/>
  <c r="AJ609" i="5"/>
  <c r="AJ605" i="5"/>
  <c r="AG604" i="5"/>
  <c r="AJ601" i="5"/>
  <c r="AG600" i="5"/>
  <c r="AJ597" i="5"/>
  <c r="AI596" i="5"/>
  <c r="AJ596" i="5"/>
  <c r="AH595" i="5"/>
  <c r="AI595" i="5"/>
  <c r="AH586" i="5"/>
  <c r="AI586" i="5"/>
  <c r="AJ586" i="5"/>
  <c r="AI579" i="5"/>
  <c r="AG579" i="5"/>
  <c r="AH575" i="5"/>
  <c r="AI572" i="5"/>
  <c r="AJ571" i="5"/>
  <c r="AG634" i="5"/>
  <c r="AG630" i="5"/>
  <c r="AG626" i="5"/>
  <c r="AG622" i="5"/>
  <c r="AG618" i="5"/>
  <c r="AG614" i="5"/>
  <c r="AG610" i="5"/>
  <c r="AG606" i="5"/>
  <c r="AG602" i="5"/>
  <c r="AG598" i="5"/>
  <c r="AG596" i="5"/>
  <c r="AJ591" i="5"/>
  <c r="AG590" i="5"/>
  <c r="AH590" i="5"/>
  <c r="AI583" i="5"/>
  <c r="AG583" i="5"/>
  <c r="AI580" i="5"/>
  <c r="AH579" i="5"/>
  <c r="AR579" i="5" s="1"/>
  <c r="AH576" i="5"/>
  <c r="AI492" i="5"/>
  <c r="AJ492" i="5"/>
  <c r="AI491" i="5"/>
  <c r="AH492" i="5"/>
  <c r="AH493" i="5"/>
  <c r="AJ498" i="5"/>
  <c r="AH506" i="5"/>
  <c r="AV506" i="5" s="1"/>
  <c r="AH509" i="5"/>
  <c r="AH513" i="5"/>
  <c r="AH517" i="5"/>
  <c r="AH521" i="5"/>
  <c r="AH525" i="5"/>
  <c r="AH529" i="5"/>
  <c r="AH533" i="5"/>
  <c r="AH537" i="5"/>
  <c r="AS537" i="5" s="1"/>
  <c r="AH541" i="5"/>
  <c r="AH545" i="5"/>
  <c r="AH549" i="5"/>
  <c r="AH553" i="5"/>
  <c r="AS553" i="5" s="1"/>
  <c r="AH557" i="5"/>
  <c r="AH561" i="5"/>
  <c r="AH565" i="5"/>
  <c r="AH569" i="5"/>
  <c r="AS569" i="5" s="1"/>
  <c r="AH573" i="5"/>
  <c r="AH577" i="5"/>
  <c r="AH581" i="5"/>
  <c r="AH585" i="5"/>
  <c r="AS585" i="5" s="1"/>
  <c r="AH589" i="5"/>
  <c r="AJ491" i="5"/>
  <c r="AH502" i="5"/>
  <c r="AI503" i="5"/>
  <c r="AH504" i="5"/>
  <c r="AH505" i="5"/>
  <c r="AI506" i="5"/>
  <c r="AG508" i="5"/>
  <c r="AI509" i="5"/>
  <c r="AG512" i="5"/>
  <c r="AI513" i="5"/>
  <c r="AG516" i="5"/>
  <c r="AI517" i="5"/>
  <c r="AG520" i="5"/>
  <c r="AI521" i="5"/>
  <c r="AG524" i="5"/>
  <c r="AI525" i="5"/>
  <c r="AG528" i="5"/>
  <c r="AI529" i="5"/>
  <c r="AG532" i="5"/>
  <c r="AI533" i="5"/>
  <c r="AG536" i="5"/>
  <c r="AI537" i="5"/>
  <c r="AG540" i="5"/>
  <c r="AI541" i="5"/>
  <c r="AG544" i="5"/>
  <c r="AI545" i="5"/>
  <c r="AG548" i="5"/>
  <c r="AI549" i="5"/>
  <c r="AG552" i="5"/>
  <c r="AI553" i="5"/>
  <c r="AG556" i="5"/>
  <c r="AI557" i="5"/>
  <c r="AG560" i="5"/>
  <c r="AI561" i="5"/>
  <c r="AG564" i="5"/>
  <c r="AI565" i="5"/>
  <c r="AG568" i="5"/>
  <c r="AI569" i="5"/>
  <c r="AG572" i="5"/>
  <c r="AI573" i="5"/>
  <c r="AG576" i="5"/>
  <c r="AI577" i="5"/>
  <c r="AG580" i="5"/>
  <c r="AI581" i="5"/>
  <c r="AG584" i="5"/>
  <c r="AI585" i="5"/>
  <c r="AG588" i="5"/>
  <c r="AI589" i="5"/>
  <c r="AG593" i="5"/>
  <c r="AG597" i="5"/>
  <c r="AH498" i="5"/>
  <c r="AS498" i="5" s="1"/>
  <c r="AI499" i="5"/>
  <c r="AH500" i="5"/>
  <c r="AH501" i="5"/>
  <c r="AI502" i="5"/>
  <c r="AJ503" i="5"/>
  <c r="AJ506" i="5"/>
  <c r="AH507" i="5"/>
  <c r="AR507" i="5" s="1"/>
  <c r="AH508" i="5"/>
  <c r="AJ509" i="5"/>
  <c r="AH511" i="5"/>
  <c r="AH512" i="5"/>
  <c r="AJ513" i="5"/>
  <c r="AH515" i="5"/>
  <c r="AH516" i="5"/>
  <c r="AJ517" i="5"/>
  <c r="AH519" i="5"/>
  <c r="AH520" i="5"/>
  <c r="AJ521" i="5"/>
  <c r="AH523" i="5"/>
  <c r="AH524" i="5"/>
  <c r="AJ525" i="5"/>
  <c r="AH527" i="5"/>
  <c r="AH528" i="5"/>
  <c r="AJ529" i="5"/>
  <c r="AH531" i="5"/>
  <c r="AH532" i="5"/>
  <c r="AJ533" i="5"/>
  <c r="AH535" i="5"/>
  <c r="AH536" i="5"/>
  <c r="AJ537" i="5"/>
  <c r="AH539" i="5"/>
  <c r="AH540" i="5"/>
  <c r="AJ541" i="5"/>
  <c r="AH543" i="5"/>
  <c r="AH544" i="5"/>
  <c r="AJ545" i="5"/>
  <c r="AH547" i="5"/>
  <c r="AH548" i="5"/>
  <c r="AJ549" i="5"/>
  <c r="AH551" i="5"/>
  <c r="AH552" i="5"/>
  <c r="AJ553" i="5"/>
  <c r="AH555" i="5"/>
  <c r="AH556" i="5"/>
  <c r="AJ557" i="5"/>
  <c r="AH559" i="5"/>
  <c r="AH560" i="5"/>
  <c r="AJ561" i="5"/>
  <c r="AH563" i="5"/>
  <c r="AH564" i="5"/>
  <c r="AJ565" i="5"/>
  <c r="AH567" i="5"/>
  <c r="AR567" i="5" s="1"/>
  <c r="AH568" i="5"/>
  <c r="AJ569" i="5"/>
  <c r="AH571" i="5"/>
  <c r="AH572" i="5"/>
  <c r="AJ573" i="5"/>
  <c r="AG492" i="5"/>
  <c r="AG493" i="5"/>
  <c r="AH494" i="5"/>
  <c r="AI495" i="5"/>
  <c r="AH496" i="5"/>
  <c r="AH497" i="5"/>
  <c r="AI498" i="5"/>
  <c r="AJ499" i="5"/>
  <c r="AJ502" i="5"/>
  <c r="AJ507" i="5"/>
  <c r="AI508" i="5"/>
  <c r="AG510" i="5"/>
  <c r="AJ511" i="5"/>
  <c r="AI512" i="5"/>
  <c r="AG514" i="5"/>
  <c r="AJ515" i="5"/>
  <c r="AI516" i="5"/>
  <c r="AG518" i="5"/>
  <c r="AJ519" i="5"/>
  <c r="AI520" i="5"/>
  <c r="AG522" i="5"/>
  <c r="AJ523" i="5"/>
  <c r="AI524" i="5"/>
  <c r="AG526" i="5"/>
  <c r="AJ527" i="5"/>
  <c r="AI528" i="5"/>
  <c r="AG530" i="5"/>
  <c r="AJ531" i="5"/>
  <c r="AI532" i="5"/>
  <c r="AG534" i="5"/>
  <c r="AJ535" i="5"/>
  <c r="AI536" i="5"/>
  <c r="AG538" i="5"/>
  <c r="AJ539" i="5"/>
  <c r="AI540" i="5"/>
  <c r="AG542" i="5"/>
  <c r="AJ543" i="5"/>
  <c r="AI544" i="5"/>
  <c r="AG546" i="5"/>
  <c r="AJ547" i="5"/>
  <c r="AI548" i="5"/>
  <c r="AG550" i="5"/>
  <c r="AJ551" i="5"/>
  <c r="AI552" i="5"/>
  <c r="AG554" i="5"/>
  <c r="AJ555" i="5"/>
  <c r="AI556" i="5"/>
  <c r="AG558" i="5"/>
  <c r="AJ559" i="5"/>
  <c r="AI560" i="5"/>
  <c r="AG562" i="5"/>
  <c r="AJ563" i="5"/>
  <c r="AI564" i="5"/>
  <c r="AG566" i="5"/>
  <c r="AJ567" i="5"/>
  <c r="AI568" i="5"/>
  <c r="AV485" i="5"/>
  <c r="AH566" i="5"/>
  <c r="AH562" i="5"/>
  <c r="AH558" i="5"/>
  <c r="AH554" i="5"/>
  <c r="AH550" i="5"/>
  <c r="AH546" i="5"/>
  <c r="AH542" i="5"/>
  <c r="AH538" i="5"/>
  <c r="AH534" i="5"/>
  <c r="AH530" i="5"/>
  <c r="AS530" i="5" s="1"/>
  <c r="AH526" i="5"/>
  <c r="AH522" i="5"/>
  <c r="AS522" i="5" s="1"/>
  <c r="AH518" i="5"/>
  <c r="AH514" i="5"/>
  <c r="AH510" i="5"/>
  <c r="AJ497" i="5"/>
  <c r="AI497" i="5"/>
  <c r="AI496" i="5"/>
  <c r="AJ496" i="5"/>
  <c r="AH495" i="5"/>
  <c r="AG495" i="5"/>
  <c r="AG494" i="5"/>
  <c r="AJ481" i="5"/>
  <c r="AI481" i="5"/>
  <c r="AH480" i="5"/>
  <c r="AI480" i="5"/>
  <c r="AJ480" i="5"/>
  <c r="AI479" i="5"/>
  <c r="AH479" i="5"/>
  <c r="AG479" i="5"/>
  <c r="AH478" i="5"/>
  <c r="AG478" i="5"/>
  <c r="AI471" i="5"/>
  <c r="AH471" i="5"/>
  <c r="AG471" i="5"/>
  <c r="AJ471" i="5"/>
  <c r="AI467" i="5"/>
  <c r="AH467" i="5"/>
  <c r="AG467" i="5"/>
  <c r="AJ467" i="5"/>
  <c r="AI463" i="5"/>
  <c r="AH463" i="5"/>
  <c r="AG463" i="5"/>
  <c r="AJ463" i="5"/>
  <c r="AG454" i="5"/>
  <c r="AI454" i="5"/>
  <c r="AJ454" i="5"/>
  <c r="AI449" i="5"/>
  <c r="AH449" i="5"/>
  <c r="AG449" i="5"/>
  <c r="AK449" i="5" s="1"/>
  <c r="AI437" i="5"/>
  <c r="AG437" i="5"/>
  <c r="AH437" i="5"/>
  <c r="AJ437" i="5"/>
  <c r="AH436" i="5"/>
  <c r="AI436" i="5"/>
  <c r="AG436" i="5"/>
  <c r="AJ436" i="5"/>
  <c r="AI425" i="5"/>
  <c r="AH425" i="5"/>
  <c r="AJ425" i="5"/>
  <c r="AG425" i="5"/>
  <c r="AH424" i="5"/>
  <c r="AI424" i="5"/>
  <c r="AG424" i="5"/>
  <c r="AJ424" i="5"/>
  <c r="AH412" i="5"/>
  <c r="AI412" i="5"/>
  <c r="AJ412" i="5"/>
  <c r="AG412" i="5"/>
  <c r="AH408" i="5"/>
  <c r="AI408" i="5"/>
  <c r="AJ408" i="5"/>
  <c r="AG408" i="5"/>
  <c r="AI571" i="5"/>
  <c r="AI567" i="5"/>
  <c r="AI563" i="5"/>
  <c r="AI559" i="5"/>
  <c r="AI555" i="5"/>
  <c r="AI551" i="5"/>
  <c r="AI547" i="5"/>
  <c r="AI543" i="5"/>
  <c r="AI539" i="5"/>
  <c r="AI535" i="5"/>
  <c r="AI531" i="5"/>
  <c r="AI527" i="5"/>
  <c r="AI523" i="5"/>
  <c r="AI519" i="5"/>
  <c r="AI515" i="5"/>
  <c r="AI511" i="5"/>
  <c r="AI507" i="5"/>
  <c r="AJ501" i="5"/>
  <c r="AI501" i="5"/>
  <c r="AI500" i="5"/>
  <c r="AJ500" i="5"/>
  <c r="AH499" i="5"/>
  <c r="AS499" i="5" s="1"/>
  <c r="AG499" i="5"/>
  <c r="AG498" i="5"/>
  <c r="AG497" i="5"/>
  <c r="AG496" i="5"/>
  <c r="AI486" i="5"/>
  <c r="AJ485" i="5"/>
  <c r="AI485" i="5"/>
  <c r="AH484" i="5"/>
  <c r="AI484" i="5"/>
  <c r="AJ484" i="5"/>
  <c r="AI483" i="5"/>
  <c r="AH483" i="5"/>
  <c r="AG483" i="5"/>
  <c r="AH482" i="5"/>
  <c r="AG482" i="5"/>
  <c r="AG481" i="5"/>
  <c r="AG480" i="5"/>
  <c r="AG470" i="5"/>
  <c r="AI470" i="5"/>
  <c r="AW466" i="5"/>
  <c r="AG466" i="5"/>
  <c r="AI466" i="5"/>
  <c r="AG462" i="5"/>
  <c r="AK462" i="5" s="1"/>
  <c r="AI462" i="5"/>
  <c r="AH455" i="5"/>
  <c r="AG455" i="5"/>
  <c r="AJ455" i="5"/>
  <c r="AI441" i="5"/>
  <c r="AH441" i="5"/>
  <c r="AJ441" i="5"/>
  <c r="AG441" i="5"/>
  <c r="AH440" i="5"/>
  <c r="AI440" i="5"/>
  <c r="AG440" i="5"/>
  <c r="AJ440" i="5"/>
  <c r="AH400" i="5"/>
  <c r="AI400" i="5"/>
  <c r="AJ400" i="5"/>
  <c r="AG400" i="5"/>
  <c r="AJ588" i="5"/>
  <c r="AJ584" i="5"/>
  <c r="AJ580" i="5"/>
  <c r="AJ576" i="5"/>
  <c r="AJ572" i="5"/>
  <c r="AG571" i="5"/>
  <c r="AJ568" i="5"/>
  <c r="AG567" i="5"/>
  <c r="AJ566" i="5"/>
  <c r="AJ564" i="5"/>
  <c r="AG563" i="5"/>
  <c r="AJ562" i="5"/>
  <c r="AJ560" i="5"/>
  <c r="AG559" i="5"/>
  <c r="AJ558" i="5"/>
  <c r="AJ556" i="5"/>
  <c r="AG555" i="5"/>
  <c r="AJ554" i="5"/>
  <c r="AJ552" i="5"/>
  <c r="AG551" i="5"/>
  <c r="AJ550" i="5"/>
  <c r="AJ548" i="5"/>
  <c r="AG547" i="5"/>
  <c r="AJ546" i="5"/>
  <c r="AJ544" i="5"/>
  <c r="AG543" i="5"/>
  <c r="AJ542" i="5"/>
  <c r="AJ540" i="5"/>
  <c r="AG539" i="5"/>
  <c r="AJ538" i="5"/>
  <c r="AJ536" i="5"/>
  <c r="AG535" i="5"/>
  <c r="AJ534" i="5"/>
  <c r="AJ532" i="5"/>
  <c r="AG531" i="5"/>
  <c r="AJ530" i="5"/>
  <c r="AJ528" i="5"/>
  <c r="AG527" i="5"/>
  <c r="AJ526" i="5"/>
  <c r="AJ524" i="5"/>
  <c r="AG523" i="5"/>
  <c r="AJ522" i="5"/>
  <c r="AJ520" i="5"/>
  <c r="AG519" i="5"/>
  <c r="AJ518" i="5"/>
  <c r="AJ516" i="5"/>
  <c r="AG515" i="5"/>
  <c r="AJ514" i="5"/>
  <c r="AJ512" i="5"/>
  <c r="AG511" i="5"/>
  <c r="AJ510" i="5"/>
  <c r="AJ508" i="5"/>
  <c r="AG507" i="5"/>
  <c r="AJ505" i="5"/>
  <c r="AI505" i="5"/>
  <c r="AI504" i="5"/>
  <c r="AJ504" i="5"/>
  <c r="AH503" i="5"/>
  <c r="AG503" i="5"/>
  <c r="AG502" i="5"/>
  <c r="AG501" i="5"/>
  <c r="AG500" i="5"/>
  <c r="AJ494" i="5"/>
  <c r="AJ489" i="5"/>
  <c r="AI489" i="5"/>
  <c r="AH488" i="5"/>
  <c r="AI488" i="5"/>
  <c r="AJ488" i="5"/>
  <c r="AI487" i="5"/>
  <c r="AH487" i="5"/>
  <c r="AG487" i="5"/>
  <c r="AH486" i="5"/>
  <c r="AG486" i="5"/>
  <c r="AG485" i="5"/>
  <c r="AG484" i="5"/>
  <c r="AI472" i="5"/>
  <c r="AJ472" i="5"/>
  <c r="AG472" i="5"/>
  <c r="AI468" i="5"/>
  <c r="AJ468" i="5"/>
  <c r="AG468" i="5"/>
  <c r="AI464" i="5"/>
  <c r="AJ464" i="5"/>
  <c r="AG464" i="5"/>
  <c r="AG458" i="5"/>
  <c r="AI458" i="5"/>
  <c r="AJ458" i="5"/>
  <c r="AJ450" i="5"/>
  <c r="AH450" i="5"/>
  <c r="AI450" i="5"/>
  <c r="AH448" i="5"/>
  <c r="AI448" i="5"/>
  <c r="AG448" i="5"/>
  <c r="AI445" i="5"/>
  <c r="AG445" i="5"/>
  <c r="AH445" i="5"/>
  <c r="AJ445" i="5"/>
  <c r="AH444" i="5"/>
  <c r="AI444" i="5"/>
  <c r="AG444" i="5"/>
  <c r="AJ444" i="5"/>
  <c r="AI429" i="5"/>
  <c r="AG429" i="5"/>
  <c r="AH429" i="5"/>
  <c r="AJ429" i="5"/>
  <c r="AH428" i="5"/>
  <c r="AI428" i="5"/>
  <c r="AG428" i="5"/>
  <c r="AJ428" i="5"/>
  <c r="AH396" i="5"/>
  <c r="AI396" i="5"/>
  <c r="AJ396" i="5"/>
  <c r="AG396" i="5"/>
  <c r="AG589" i="5"/>
  <c r="AG585" i="5"/>
  <c r="AG581" i="5"/>
  <c r="AG577" i="5"/>
  <c r="AG573" i="5"/>
  <c r="AG569" i="5"/>
  <c r="AI566" i="5"/>
  <c r="AG565" i="5"/>
  <c r="AI562" i="5"/>
  <c r="AG561" i="5"/>
  <c r="AI558" i="5"/>
  <c r="AG557" i="5"/>
  <c r="AI554" i="5"/>
  <c r="AG553" i="5"/>
  <c r="AI550" i="5"/>
  <c r="AG549" i="5"/>
  <c r="AI546" i="5"/>
  <c r="AG545" i="5"/>
  <c r="AI542" i="5"/>
  <c r="AG541" i="5"/>
  <c r="AI538" i="5"/>
  <c r="AG537" i="5"/>
  <c r="AI534" i="5"/>
  <c r="AG533" i="5"/>
  <c r="AI530" i="5"/>
  <c r="AG529" i="5"/>
  <c r="AI526" i="5"/>
  <c r="AG525" i="5"/>
  <c r="AI522" i="5"/>
  <c r="AG521" i="5"/>
  <c r="AI518" i="5"/>
  <c r="AG517" i="5"/>
  <c r="AI514" i="5"/>
  <c r="AG513" i="5"/>
  <c r="AI510" i="5"/>
  <c r="AG509" i="5"/>
  <c r="AG506" i="5"/>
  <c r="AG505" i="5"/>
  <c r="AG504" i="5"/>
  <c r="AJ495" i="5"/>
  <c r="AI494" i="5"/>
  <c r="AJ493" i="5"/>
  <c r="AI493" i="5"/>
  <c r="AH491" i="5"/>
  <c r="AG491" i="5"/>
  <c r="AH490" i="5"/>
  <c r="AG490" i="5"/>
  <c r="AK490" i="5" s="1"/>
  <c r="AG489" i="5"/>
  <c r="AG488" i="5"/>
  <c r="AI478" i="5"/>
  <c r="AJ477" i="5"/>
  <c r="AI477" i="5"/>
  <c r="AH476" i="5"/>
  <c r="AI476" i="5"/>
  <c r="AJ476" i="5"/>
  <c r="AI475" i="5"/>
  <c r="AH475" i="5"/>
  <c r="AG475" i="5"/>
  <c r="AH474" i="5"/>
  <c r="AG474" i="5"/>
  <c r="AK474" i="5" s="1"/>
  <c r="AH472" i="5"/>
  <c r="AH468" i="5"/>
  <c r="AH464" i="5"/>
  <c r="AH459" i="5"/>
  <c r="AG459" i="5"/>
  <c r="AJ459" i="5"/>
  <c r="AH451" i="5"/>
  <c r="AG451" i="5"/>
  <c r="AJ451" i="5"/>
  <c r="AI433" i="5"/>
  <c r="AH433" i="5"/>
  <c r="AJ433" i="5"/>
  <c r="AG433" i="5"/>
  <c r="AH432" i="5"/>
  <c r="AI432" i="5"/>
  <c r="AG432" i="5"/>
  <c r="AJ432" i="5"/>
  <c r="AI421" i="5"/>
  <c r="AG421" i="5"/>
  <c r="AH421" i="5"/>
  <c r="AJ421" i="5"/>
  <c r="AH420" i="5"/>
  <c r="AI420" i="5"/>
  <c r="AG420" i="5"/>
  <c r="AJ420" i="5"/>
  <c r="AH416" i="5"/>
  <c r="AI416" i="5"/>
  <c r="AJ416" i="5"/>
  <c r="AG416" i="5"/>
  <c r="AH392" i="5"/>
  <c r="AI392" i="5"/>
  <c r="AJ392" i="5"/>
  <c r="AG418" i="5"/>
  <c r="AI419" i="5"/>
  <c r="AG392" i="5"/>
  <c r="AH394" i="5"/>
  <c r="AS394" i="5" s="1"/>
  <c r="AI398" i="5"/>
  <c r="AJ401" i="5"/>
  <c r="AJ403" i="5"/>
  <c r="AH410" i="5"/>
  <c r="AI414" i="5"/>
  <c r="AJ417" i="5"/>
  <c r="AJ419" i="5"/>
  <c r="AI423" i="5"/>
  <c r="AI431" i="5"/>
  <c r="AI439" i="5"/>
  <c r="AI447" i="5"/>
  <c r="AI394" i="5"/>
  <c r="AJ397" i="5"/>
  <c r="AJ399" i="5"/>
  <c r="AG404" i="5"/>
  <c r="AH406" i="5"/>
  <c r="AH409" i="5"/>
  <c r="AI410" i="5"/>
  <c r="AJ413" i="5"/>
  <c r="AJ415" i="5"/>
  <c r="AI422" i="5"/>
  <c r="AJ423" i="5"/>
  <c r="AG426" i="5"/>
  <c r="AI430" i="5"/>
  <c r="AJ431" i="5"/>
  <c r="AG434" i="5"/>
  <c r="AI438" i="5"/>
  <c r="AJ439" i="5"/>
  <c r="AG442" i="5"/>
  <c r="AI446" i="5"/>
  <c r="AJ447" i="5"/>
  <c r="AJ393" i="5"/>
  <c r="AJ395" i="5"/>
  <c r="AH402" i="5"/>
  <c r="AH405" i="5"/>
  <c r="AI406" i="5"/>
  <c r="AJ409" i="5"/>
  <c r="AJ411" i="5"/>
  <c r="AH418" i="5"/>
  <c r="AI427" i="5"/>
  <c r="AI435" i="5"/>
  <c r="AI443" i="5"/>
  <c r="AG453" i="5"/>
  <c r="AG457" i="5"/>
  <c r="AG461" i="5"/>
  <c r="AG465" i="5"/>
  <c r="AG469" i="5"/>
  <c r="AG473" i="5"/>
  <c r="AJ391" i="5"/>
  <c r="AH398" i="5"/>
  <c r="AH401" i="5"/>
  <c r="AI402" i="5"/>
  <c r="AJ405" i="5"/>
  <c r="AJ407" i="5"/>
  <c r="AH414" i="5"/>
  <c r="AH417" i="5"/>
  <c r="AI418" i="5"/>
  <c r="AG422" i="5"/>
  <c r="AJ427" i="5"/>
  <c r="AG430" i="5"/>
  <c r="AJ435" i="5"/>
  <c r="AG438" i="5"/>
  <c r="AJ443" i="5"/>
  <c r="AG446" i="5"/>
  <c r="AH452" i="5"/>
  <c r="AH453" i="5"/>
  <c r="AH456" i="5"/>
  <c r="AH457" i="5"/>
  <c r="AH460" i="5"/>
  <c r="AI460" i="5"/>
  <c r="AI456" i="5"/>
  <c r="AI452" i="5"/>
  <c r="AJ446" i="5"/>
  <c r="AI442" i="5"/>
  <c r="AJ438" i="5"/>
  <c r="AI434" i="5"/>
  <c r="AJ430" i="5"/>
  <c r="AI426" i="5"/>
  <c r="AJ422" i="5"/>
  <c r="AX406" i="5"/>
  <c r="AI405" i="5"/>
  <c r="AG405" i="5"/>
  <c r="AJ473" i="5"/>
  <c r="AJ469" i="5"/>
  <c r="AJ465" i="5"/>
  <c r="AJ461" i="5"/>
  <c r="AG460" i="5"/>
  <c r="AJ457" i="5"/>
  <c r="AG456" i="5"/>
  <c r="AJ453" i="5"/>
  <c r="AG452" i="5"/>
  <c r="AI409" i="5"/>
  <c r="AG409" i="5"/>
  <c r="AI393" i="5"/>
  <c r="AG393" i="5"/>
  <c r="AJ442" i="5"/>
  <c r="AJ434" i="5"/>
  <c r="AJ426" i="5"/>
  <c r="AI413" i="5"/>
  <c r="AG413" i="5"/>
  <c r="AH404" i="5"/>
  <c r="AI404" i="5"/>
  <c r="AJ404" i="5"/>
  <c r="AI397" i="5"/>
  <c r="AG397" i="5"/>
  <c r="AH393" i="5"/>
  <c r="AI473" i="5"/>
  <c r="AI469" i="5"/>
  <c r="AI465" i="5"/>
  <c r="AI461" i="5"/>
  <c r="AJ460" i="5"/>
  <c r="AI457" i="5"/>
  <c r="AJ456" i="5"/>
  <c r="AI453" i="5"/>
  <c r="AJ452" i="5"/>
  <c r="AH446" i="5"/>
  <c r="AH438" i="5"/>
  <c r="AH430" i="5"/>
  <c r="AH422" i="5"/>
  <c r="AI417" i="5"/>
  <c r="AG417" i="5"/>
  <c r="AH413" i="5"/>
  <c r="AI401" i="5"/>
  <c r="AG401" i="5"/>
  <c r="AH397" i="5"/>
  <c r="AH389" i="5"/>
  <c r="AI389" i="5"/>
  <c r="AW388" i="5"/>
  <c r="AJ387" i="5"/>
  <c r="AH385" i="5"/>
  <c r="AI385" i="5"/>
  <c r="AW384" i="5"/>
  <c r="AJ383" i="5"/>
  <c r="AH381" i="5"/>
  <c r="AI381" i="5"/>
  <c r="AJ379" i="5"/>
  <c r="AH377" i="5"/>
  <c r="AI377" i="5"/>
  <c r="AJ375" i="5"/>
  <c r="AY374" i="5"/>
  <c r="AH373" i="5"/>
  <c r="AI373" i="5"/>
  <c r="AJ371" i="5"/>
  <c r="AY370" i="5"/>
  <c r="AH369" i="5"/>
  <c r="AI369" i="5"/>
  <c r="AW368" i="5"/>
  <c r="AJ367" i="5"/>
  <c r="AH365" i="5"/>
  <c r="AI365" i="5"/>
  <c r="AJ363" i="5"/>
  <c r="AH361" i="5"/>
  <c r="AI361" i="5"/>
  <c r="AJ359" i="5"/>
  <c r="AH357" i="5"/>
  <c r="AI357" i="5"/>
  <c r="AJ355" i="5"/>
  <c r="AH353" i="5"/>
  <c r="AR353" i="5" s="1"/>
  <c r="AI353" i="5"/>
  <c r="AW352" i="5"/>
  <c r="AJ351" i="5"/>
  <c r="AH349" i="5"/>
  <c r="AI349" i="5"/>
  <c r="AJ347" i="5"/>
  <c r="AH345" i="5"/>
  <c r="AS345" i="5" s="1"/>
  <c r="AI345" i="5"/>
  <c r="AW344" i="5"/>
  <c r="AJ343" i="5"/>
  <c r="AH341" i="5"/>
  <c r="AI341" i="5"/>
  <c r="AJ339" i="5"/>
  <c r="AH337" i="5"/>
  <c r="AI337" i="5"/>
  <c r="AW336" i="5"/>
  <c r="AJ335" i="5"/>
  <c r="AH333" i="5"/>
  <c r="AI333" i="5"/>
  <c r="AJ331" i="5"/>
  <c r="AH329" i="5"/>
  <c r="AI329" i="5"/>
  <c r="AW328" i="5"/>
  <c r="AJ327" i="5"/>
  <c r="AJ325" i="5"/>
  <c r="AH325" i="5"/>
  <c r="AJ324" i="5"/>
  <c r="AI324" i="5"/>
  <c r="AH324" i="5"/>
  <c r="AG323" i="5"/>
  <c r="AH323" i="5"/>
  <c r="AI322" i="5"/>
  <c r="AG322" i="5"/>
  <c r="AJ322" i="5"/>
  <c r="AI320" i="5"/>
  <c r="AG320" i="5"/>
  <c r="AH320" i="5"/>
  <c r="AJ320" i="5"/>
  <c r="AW317" i="5"/>
  <c r="AG314" i="5"/>
  <c r="AI314" i="5"/>
  <c r="AJ314" i="5"/>
  <c r="AI312" i="5"/>
  <c r="AG312" i="5"/>
  <c r="AH312" i="5"/>
  <c r="AJ312" i="5"/>
  <c r="AG306" i="5"/>
  <c r="AI306" i="5"/>
  <c r="AJ306" i="5"/>
  <c r="AI304" i="5"/>
  <c r="AG304" i="5"/>
  <c r="AH304" i="5"/>
  <c r="AJ304" i="5"/>
  <c r="AG298" i="5"/>
  <c r="AI298" i="5"/>
  <c r="AJ298" i="5"/>
  <c r="AI296" i="5"/>
  <c r="AG296" i="5"/>
  <c r="AH296" i="5"/>
  <c r="AJ296" i="5"/>
  <c r="AG290" i="5"/>
  <c r="AI290" i="5"/>
  <c r="AJ290" i="5"/>
  <c r="AI284" i="5"/>
  <c r="AJ284" i="5"/>
  <c r="AG284" i="5"/>
  <c r="AH279" i="5"/>
  <c r="AI279" i="5"/>
  <c r="AG279" i="5"/>
  <c r="AJ279" i="5"/>
  <c r="AW277" i="5"/>
  <c r="AH275" i="5"/>
  <c r="AI275" i="5"/>
  <c r="AJ275" i="5"/>
  <c r="AH267" i="5"/>
  <c r="AS267" i="5" s="1"/>
  <c r="AI267" i="5"/>
  <c r="AJ267" i="5"/>
  <c r="AJ256" i="5"/>
  <c r="AI256" i="5"/>
  <c r="AG256" i="5"/>
  <c r="AH256" i="5"/>
  <c r="AI247" i="5"/>
  <c r="AH247" i="5"/>
  <c r="AJ247" i="5"/>
  <c r="AH248" i="5"/>
  <c r="AG255" i="5"/>
  <c r="AJ260" i="5"/>
  <c r="AI261" i="5"/>
  <c r="AG271" i="5"/>
  <c r="AI274" i="5"/>
  <c r="AI277" i="5"/>
  <c r="AG280" i="5"/>
  <c r="AI282" i="5"/>
  <c r="AI285" i="5"/>
  <c r="AG288" i="5"/>
  <c r="AJ291" i="5"/>
  <c r="AG293" i="5"/>
  <c r="AJ295" i="5"/>
  <c r="AG297" i="5"/>
  <c r="AJ299" i="5"/>
  <c r="AG301" i="5"/>
  <c r="AJ303" i="5"/>
  <c r="AG305" i="5"/>
  <c r="AJ307" i="5"/>
  <c r="AG309" i="5"/>
  <c r="AJ311" i="5"/>
  <c r="AG313" i="5"/>
  <c r="AJ315" i="5"/>
  <c r="AG317" i="5"/>
  <c r="AJ319" i="5"/>
  <c r="AG321" i="5"/>
  <c r="AI265" i="5"/>
  <c r="AH273" i="5"/>
  <c r="AH280" i="5"/>
  <c r="AH281" i="5"/>
  <c r="AH288" i="5"/>
  <c r="AH289" i="5"/>
  <c r="AG247" i="5"/>
  <c r="AI253" i="5"/>
  <c r="AG263" i="5"/>
  <c r="AJ268" i="5"/>
  <c r="AI269" i="5"/>
  <c r="AI273" i="5"/>
  <c r="AI278" i="5"/>
  <c r="AI281" i="5"/>
  <c r="AI286" i="5"/>
  <c r="AI289" i="5"/>
  <c r="AG291" i="5"/>
  <c r="AG295" i="5"/>
  <c r="AG299" i="5"/>
  <c r="AG303" i="5"/>
  <c r="AG307" i="5"/>
  <c r="AG311" i="5"/>
  <c r="AG315" i="5"/>
  <c r="AG319" i="5"/>
  <c r="AI321" i="5"/>
  <c r="AW219" i="5"/>
  <c r="AJ418" i="5"/>
  <c r="AI415" i="5"/>
  <c r="AG414" i="5"/>
  <c r="AJ414" i="5"/>
  <c r="AI411" i="5"/>
  <c r="AG410" i="5"/>
  <c r="AJ410" i="5"/>
  <c r="AI407" i="5"/>
  <c r="AG406" i="5"/>
  <c r="AJ406" i="5"/>
  <c r="AI403" i="5"/>
  <c r="AG402" i="5"/>
  <c r="AJ402" i="5"/>
  <c r="AI399" i="5"/>
  <c r="AG398" i="5"/>
  <c r="AJ398" i="5"/>
  <c r="AI395" i="5"/>
  <c r="AG394" i="5"/>
  <c r="AJ394" i="5"/>
  <c r="AI391" i="5"/>
  <c r="AG390" i="5"/>
  <c r="AJ390" i="5"/>
  <c r="AG389" i="5"/>
  <c r="AJ388" i="5"/>
  <c r="AI387" i="5"/>
  <c r="AG386" i="5"/>
  <c r="AJ386" i="5"/>
  <c r="AG385" i="5"/>
  <c r="AK385" i="5" s="1"/>
  <c r="AJ384" i="5"/>
  <c r="AI383" i="5"/>
  <c r="AG382" i="5"/>
  <c r="AJ382" i="5"/>
  <c r="AG381" i="5"/>
  <c r="AJ380" i="5"/>
  <c r="AI379" i="5"/>
  <c r="AG378" i="5"/>
  <c r="AJ378" i="5"/>
  <c r="AG377" i="5"/>
  <c r="AJ376" i="5"/>
  <c r="AI375" i="5"/>
  <c r="AG374" i="5"/>
  <c r="AJ374" i="5"/>
  <c r="AG373" i="5"/>
  <c r="AJ372" i="5"/>
  <c r="AI371" i="5"/>
  <c r="AG370" i="5"/>
  <c r="AJ370" i="5"/>
  <c r="AG369" i="5"/>
  <c r="AJ368" i="5"/>
  <c r="AI367" i="5"/>
  <c r="AG366" i="5"/>
  <c r="AJ366" i="5"/>
  <c r="AG365" i="5"/>
  <c r="AK365" i="5" s="1"/>
  <c r="AJ364" i="5"/>
  <c r="AI363" i="5"/>
  <c r="AG362" i="5"/>
  <c r="AJ362" i="5"/>
  <c r="AG361" i="5"/>
  <c r="AJ360" i="5"/>
  <c r="AK360" i="5" s="1"/>
  <c r="AI359" i="5"/>
  <c r="AG358" i="5"/>
  <c r="AJ358" i="5"/>
  <c r="AG357" i="5"/>
  <c r="AJ356" i="5"/>
  <c r="AK356" i="5" s="1"/>
  <c r="AI355" i="5"/>
  <c r="AG354" i="5"/>
  <c r="AJ354" i="5"/>
  <c r="AG353" i="5"/>
  <c r="AK353" i="5" s="1"/>
  <c r="AJ352" i="5"/>
  <c r="AI351" i="5"/>
  <c r="AG350" i="5"/>
  <c r="AJ350" i="5"/>
  <c r="AG349" i="5"/>
  <c r="AK349" i="5" s="1"/>
  <c r="AJ348" i="5"/>
  <c r="AK348" i="5" s="1"/>
  <c r="AI347" i="5"/>
  <c r="AG346" i="5"/>
  <c r="AJ346" i="5"/>
  <c r="AG345" i="5"/>
  <c r="AJ344" i="5"/>
  <c r="AI343" i="5"/>
  <c r="AG342" i="5"/>
  <c r="AJ342" i="5"/>
  <c r="AG341" i="5"/>
  <c r="AJ340" i="5"/>
  <c r="AI339" i="5"/>
  <c r="AG338" i="5"/>
  <c r="AJ338" i="5"/>
  <c r="AG337" i="5"/>
  <c r="AK337" i="5" s="1"/>
  <c r="AJ336" i="5"/>
  <c r="AK336" i="5" s="1"/>
  <c r="AI335" i="5"/>
  <c r="AG334" i="5"/>
  <c r="AJ334" i="5"/>
  <c r="AG333" i="5"/>
  <c r="AK333" i="5" s="1"/>
  <c r="AJ332" i="5"/>
  <c r="AI331" i="5"/>
  <c r="AG330" i="5"/>
  <c r="AJ330" i="5"/>
  <c r="AG329" i="5"/>
  <c r="AJ328" i="5"/>
  <c r="AK328" i="5" s="1"/>
  <c r="AI327" i="5"/>
  <c r="AG326" i="5"/>
  <c r="AJ326" i="5"/>
  <c r="AG324" i="5"/>
  <c r="AH322" i="5"/>
  <c r="AI315" i="5"/>
  <c r="AH314" i="5"/>
  <c r="AS314" i="5" s="1"/>
  <c r="AI307" i="5"/>
  <c r="AH306" i="5"/>
  <c r="AS306" i="5" s="1"/>
  <c r="AH298" i="5"/>
  <c r="AI291" i="5"/>
  <c r="AH290" i="5"/>
  <c r="AJ286" i="5"/>
  <c r="AH284" i="5"/>
  <c r="AS284" i="5" s="1"/>
  <c r="AJ282" i="5"/>
  <c r="AI276" i="5"/>
  <c r="AJ276" i="5"/>
  <c r="AG276" i="5"/>
  <c r="AI257" i="5"/>
  <c r="AG251" i="5"/>
  <c r="AI249" i="5"/>
  <c r="AH447" i="5"/>
  <c r="AG447" i="5"/>
  <c r="AH443" i="5"/>
  <c r="AG443" i="5"/>
  <c r="AH439" i="5"/>
  <c r="AG439" i="5"/>
  <c r="AH435" i="5"/>
  <c r="AG435" i="5"/>
  <c r="AH431" i="5"/>
  <c r="AG431" i="5"/>
  <c r="AH427" i="5"/>
  <c r="AG427" i="5"/>
  <c r="AH423" i="5"/>
  <c r="AG423" i="5"/>
  <c r="AH419" i="5"/>
  <c r="AG419" i="5"/>
  <c r="AH415" i="5"/>
  <c r="AG415" i="5"/>
  <c r="AH411" i="5"/>
  <c r="AG411" i="5"/>
  <c r="AH407" i="5"/>
  <c r="AG407" i="5"/>
  <c r="AH403" i="5"/>
  <c r="AG403" i="5"/>
  <c r="AH399" i="5"/>
  <c r="AG399" i="5"/>
  <c r="AH395" i="5"/>
  <c r="AG395" i="5"/>
  <c r="AH391" i="5"/>
  <c r="AG391" i="5"/>
  <c r="AI388" i="5"/>
  <c r="AH387" i="5"/>
  <c r="AG387" i="5"/>
  <c r="AI384" i="5"/>
  <c r="AH383" i="5"/>
  <c r="AG383" i="5"/>
  <c r="AI380" i="5"/>
  <c r="AH379" i="5"/>
  <c r="AG379" i="5"/>
  <c r="AI376" i="5"/>
  <c r="AH375" i="5"/>
  <c r="AG375" i="5"/>
  <c r="AI372" i="5"/>
  <c r="AH371" i="5"/>
  <c r="AG371" i="5"/>
  <c r="AI368" i="5"/>
  <c r="AH367" i="5"/>
  <c r="AG367" i="5"/>
  <c r="AI364" i="5"/>
  <c r="AH363" i="5"/>
  <c r="AG363" i="5"/>
  <c r="AI360" i="5"/>
  <c r="AH359" i="5"/>
  <c r="AG359" i="5"/>
  <c r="AI356" i="5"/>
  <c r="AH355" i="5"/>
  <c r="AG355" i="5"/>
  <c r="AI352" i="5"/>
  <c r="AH351" i="5"/>
  <c r="AG351" i="5"/>
  <c r="AI348" i="5"/>
  <c r="AH347" i="5"/>
  <c r="AG347" i="5"/>
  <c r="AI344" i="5"/>
  <c r="AH343" i="5"/>
  <c r="AG343" i="5"/>
  <c r="AI340" i="5"/>
  <c r="AH339" i="5"/>
  <c r="AG339" i="5"/>
  <c r="AI336" i="5"/>
  <c r="AH335" i="5"/>
  <c r="AR335" i="5" s="1"/>
  <c r="AG335" i="5"/>
  <c r="AI332" i="5"/>
  <c r="AH331" i="5"/>
  <c r="AG331" i="5"/>
  <c r="AI328" i="5"/>
  <c r="AH327" i="5"/>
  <c r="AG327" i="5"/>
  <c r="AJ323" i="5"/>
  <c r="AH321" i="5"/>
  <c r="AG318" i="5"/>
  <c r="AI318" i="5"/>
  <c r="AJ318" i="5"/>
  <c r="AI316" i="5"/>
  <c r="AG316" i="5"/>
  <c r="AH316" i="5"/>
  <c r="AJ316" i="5"/>
  <c r="AH313" i="5"/>
  <c r="AG310" i="5"/>
  <c r="AI310" i="5"/>
  <c r="AJ310" i="5"/>
  <c r="AI308" i="5"/>
  <c r="AG308" i="5"/>
  <c r="AH308" i="5"/>
  <c r="AJ308" i="5"/>
  <c r="AH305" i="5"/>
  <c r="AG302" i="5"/>
  <c r="AI302" i="5"/>
  <c r="AJ302" i="5"/>
  <c r="AI300" i="5"/>
  <c r="AG300" i="5"/>
  <c r="AH300" i="5"/>
  <c r="AJ300" i="5"/>
  <c r="AH297" i="5"/>
  <c r="AG294" i="5"/>
  <c r="AI294" i="5"/>
  <c r="AJ294" i="5"/>
  <c r="AI292" i="5"/>
  <c r="AG292" i="5"/>
  <c r="AH292" i="5"/>
  <c r="AS292" i="5" s="1"/>
  <c r="AJ292" i="5"/>
  <c r="AJ285" i="5"/>
  <c r="AJ278" i="5"/>
  <c r="AH276" i="5"/>
  <c r="AS276" i="5" s="1"/>
  <c r="AJ274" i="5"/>
  <c r="AV388" i="5"/>
  <c r="AX382" i="5"/>
  <c r="AV344" i="5"/>
  <c r="AV336" i="5"/>
  <c r="AV332" i="5"/>
  <c r="AI325" i="5"/>
  <c r="AX299" i="5"/>
  <c r="AH287" i="5"/>
  <c r="AI287" i="5"/>
  <c r="AG287" i="5"/>
  <c r="AJ287" i="5"/>
  <c r="AH283" i="5"/>
  <c r="AS283" i="5" s="1"/>
  <c r="AI283" i="5"/>
  <c r="AJ283" i="5"/>
  <c r="AK283" i="5" s="1"/>
  <c r="AV277" i="5"/>
  <c r="AH319" i="5"/>
  <c r="AR319" i="5" s="1"/>
  <c r="AI317" i="5"/>
  <c r="AH315" i="5"/>
  <c r="AI313" i="5"/>
  <c r="AH311" i="5"/>
  <c r="AR311" i="5" s="1"/>
  <c r="AI309" i="5"/>
  <c r="AH307" i="5"/>
  <c r="AI305" i="5"/>
  <c r="AH303" i="5"/>
  <c r="AR303" i="5" s="1"/>
  <c r="AI301" i="5"/>
  <c r="AH299" i="5"/>
  <c r="AI297" i="5"/>
  <c r="AH295" i="5"/>
  <c r="AI293" i="5"/>
  <c r="AH291" i="5"/>
  <c r="AG286" i="5"/>
  <c r="AH286" i="5"/>
  <c r="AS286" i="5" s="1"/>
  <c r="AG278" i="5"/>
  <c r="AH278" i="5"/>
  <c r="AH263" i="5"/>
  <c r="AI263" i="5"/>
  <c r="AJ263" i="5"/>
  <c r="AH259" i="5"/>
  <c r="AI259" i="5"/>
  <c r="AJ259" i="5"/>
  <c r="AJ252" i="5"/>
  <c r="AI252" i="5"/>
  <c r="AG252" i="5"/>
  <c r="AJ289" i="5"/>
  <c r="AI288" i="5"/>
  <c r="AJ288" i="5"/>
  <c r="AJ281" i="5"/>
  <c r="AI280" i="5"/>
  <c r="AJ280" i="5"/>
  <c r="AJ273" i="5"/>
  <c r="AG259" i="5"/>
  <c r="AI255" i="5"/>
  <c r="AH255" i="5"/>
  <c r="AJ255" i="5"/>
  <c r="AH252" i="5"/>
  <c r="AS252" i="5" s="1"/>
  <c r="AJ248" i="5"/>
  <c r="AI248" i="5"/>
  <c r="AG248" i="5"/>
  <c r="AG233" i="5"/>
  <c r="AH233" i="5"/>
  <c r="AJ233" i="5"/>
  <c r="AH222" i="5"/>
  <c r="AS222" i="5" s="1"/>
  <c r="AI222" i="5"/>
  <c r="AJ222" i="5"/>
  <c r="AG222" i="5"/>
  <c r="AJ321" i="5"/>
  <c r="AJ317" i="5"/>
  <c r="AJ313" i="5"/>
  <c r="AJ309" i="5"/>
  <c r="AJ305" i="5"/>
  <c r="AJ301" i="5"/>
  <c r="AJ297" i="5"/>
  <c r="AJ293" i="5"/>
  <c r="AG282" i="5"/>
  <c r="AH282" i="5"/>
  <c r="AG274" i="5"/>
  <c r="AH274" i="5"/>
  <c r="AS274" i="5" s="1"/>
  <c r="AH271" i="5"/>
  <c r="AI271" i="5"/>
  <c r="AJ271" i="5"/>
  <c r="AI251" i="5"/>
  <c r="AH251" i="5"/>
  <c r="AJ251" i="5"/>
  <c r="AI245" i="5"/>
  <c r="AJ244" i="5"/>
  <c r="AI244" i="5"/>
  <c r="AG244" i="5"/>
  <c r="AG241" i="5"/>
  <c r="AH241" i="5"/>
  <c r="AJ241" i="5"/>
  <c r="AH227" i="5"/>
  <c r="AH214" i="5"/>
  <c r="AI214" i="5"/>
  <c r="AJ214" i="5"/>
  <c r="AG214" i="5"/>
  <c r="AH216" i="5"/>
  <c r="AH224" i="5"/>
  <c r="AJ230" i="5"/>
  <c r="AJ238" i="5"/>
  <c r="AH262" i="5"/>
  <c r="AH266" i="5"/>
  <c r="AH270" i="5"/>
  <c r="AJ221" i="5"/>
  <c r="AI229" i="5"/>
  <c r="AH236" i="5"/>
  <c r="AS236" i="5" s="1"/>
  <c r="AI237" i="5"/>
  <c r="AI246" i="5"/>
  <c r="AI250" i="5"/>
  <c r="AI254" i="5"/>
  <c r="AI258" i="5"/>
  <c r="AG261" i="5"/>
  <c r="AI262" i="5"/>
  <c r="AG265" i="5"/>
  <c r="AI266" i="5"/>
  <c r="AG269" i="5"/>
  <c r="AI270" i="5"/>
  <c r="AG273" i="5"/>
  <c r="AG277" i="5"/>
  <c r="AG281" i="5"/>
  <c r="AG285" i="5"/>
  <c r="AG289" i="5"/>
  <c r="AH220" i="5"/>
  <c r="AS220" i="5" s="1"/>
  <c r="AH228" i="5"/>
  <c r="AS228" i="5" s="1"/>
  <c r="AJ234" i="5"/>
  <c r="AJ242" i="5"/>
  <c r="AH245" i="5"/>
  <c r="AJ246" i="5"/>
  <c r="AH249" i="5"/>
  <c r="AJ250" i="5"/>
  <c r="AH253" i="5"/>
  <c r="AJ254" i="5"/>
  <c r="AH257" i="5"/>
  <c r="AJ258" i="5"/>
  <c r="AH260" i="5"/>
  <c r="AH261" i="5"/>
  <c r="AJ262" i="5"/>
  <c r="AH264" i="5"/>
  <c r="AH265" i="5"/>
  <c r="AJ266" i="5"/>
  <c r="AH268" i="5"/>
  <c r="AR268" i="5" s="1"/>
  <c r="AH269" i="5"/>
  <c r="AJ270" i="5"/>
  <c r="AH272" i="5"/>
  <c r="AI272" i="5"/>
  <c r="AI268" i="5"/>
  <c r="AI264" i="5"/>
  <c r="AI260" i="5"/>
  <c r="AG257" i="5"/>
  <c r="AJ257" i="5"/>
  <c r="AG253" i="5"/>
  <c r="AJ253" i="5"/>
  <c r="AG249" i="5"/>
  <c r="AJ249" i="5"/>
  <c r="AG245" i="5"/>
  <c r="AJ245" i="5"/>
  <c r="AI243" i="5"/>
  <c r="AJ243" i="5"/>
  <c r="AH243" i="5"/>
  <c r="AH242" i="5"/>
  <c r="AI242" i="5"/>
  <c r="AG242" i="5"/>
  <c r="AJ236" i="5"/>
  <c r="AI235" i="5"/>
  <c r="AJ235" i="5"/>
  <c r="AH235" i="5"/>
  <c r="AR235" i="5" s="1"/>
  <c r="AH234" i="5"/>
  <c r="AI234" i="5"/>
  <c r="AG234" i="5"/>
  <c r="AI223" i="5"/>
  <c r="AG223" i="5"/>
  <c r="AJ223" i="5"/>
  <c r="AI215" i="5"/>
  <c r="AG215" i="5"/>
  <c r="AJ215" i="5"/>
  <c r="AI207" i="5"/>
  <c r="AG207" i="5"/>
  <c r="AH207" i="5"/>
  <c r="AI199" i="5"/>
  <c r="AG199" i="5"/>
  <c r="AH199" i="5"/>
  <c r="AI191" i="5"/>
  <c r="AG191" i="5"/>
  <c r="AH191" i="5"/>
  <c r="AY188" i="5"/>
  <c r="AI183" i="5"/>
  <c r="AG183" i="5"/>
  <c r="AH183" i="5"/>
  <c r="AY180" i="5"/>
  <c r="AI175" i="5"/>
  <c r="AG175" i="5"/>
  <c r="AH175" i="5"/>
  <c r="AJ172" i="5"/>
  <c r="AG272" i="5"/>
  <c r="AJ269" i="5"/>
  <c r="AG268" i="5"/>
  <c r="AJ265" i="5"/>
  <c r="AG264" i="5"/>
  <c r="AJ261" i="5"/>
  <c r="AG260" i="5"/>
  <c r="AH258" i="5"/>
  <c r="AG258" i="5"/>
  <c r="AH254" i="5"/>
  <c r="AG254" i="5"/>
  <c r="AH250" i="5"/>
  <c r="AG250" i="5"/>
  <c r="AH246" i="5"/>
  <c r="AG246" i="5"/>
  <c r="AG243" i="5"/>
  <c r="AG237" i="5"/>
  <c r="AH237" i="5"/>
  <c r="AJ237" i="5"/>
  <c r="AG235" i="5"/>
  <c r="AH226" i="5"/>
  <c r="AI226" i="5"/>
  <c r="AJ226" i="5"/>
  <c r="AG226" i="5"/>
  <c r="AI224" i="5"/>
  <c r="AH223" i="5"/>
  <c r="AH218" i="5"/>
  <c r="AI218" i="5"/>
  <c r="AJ218" i="5"/>
  <c r="AG218" i="5"/>
  <c r="AH215" i="5"/>
  <c r="AJ213" i="5"/>
  <c r="AJ207" i="5"/>
  <c r="AJ199" i="5"/>
  <c r="AI171" i="5"/>
  <c r="AJ171" i="5"/>
  <c r="AG171" i="5"/>
  <c r="AH171" i="5"/>
  <c r="AG174" i="5"/>
  <c r="AX163" i="5"/>
  <c r="AG270" i="5"/>
  <c r="AG266" i="5"/>
  <c r="AG262" i="5"/>
  <c r="AJ240" i="5"/>
  <c r="AI239" i="5"/>
  <c r="AJ239" i="5"/>
  <c r="AH239" i="5"/>
  <c r="AH238" i="5"/>
  <c r="AI238" i="5"/>
  <c r="AG238" i="5"/>
  <c r="AJ232" i="5"/>
  <c r="AI231" i="5"/>
  <c r="AJ231" i="5"/>
  <c r="AH231" i="5"/>
  <c r="AH230" i="5"/>
  <c r="AI230" i="5"/>
  <c r="AG230" i="5"/>
  <c r="AI227" i="5"/>
  <c r="AG227" i="5"/>
  <c r="AJ227" i="5"/>
  <c r="AV219" i="5"/>
  <c r="AI219" i="5"/>
  <c r="AG219" i="5"/>
  <c r="AJ219" i="5"/>
  <c r="AI211" i="5"/>
  <c r="AG211" i="5"/>
  <c r="AK211" i="5" s="1"/>
  <c r="AH211" i="5"/>
  <c r="AR211" i="5" s="1"/>
  <c r="AI208" i="5"/>
  <c r="AI203" i="5"/>
  <c r="AG203" i="5"/>
  <c r="AH203" i="5"/>
  <c r="AI200" i="5"/>
  <c r="AI195" i="5"/>
  <c r="AG195" i="5"/>
  <c r="AK195" i="5" s="1"/>
  <c r="AH195" i="5"/>
  <c r="AI192" i="5"/>
  <c r="AI187" i="5"/>
  <c r="AG187" i="5"/>
  <c r="AK187" i="5" s="1"/>
  <c r="AH187" i="5"/>
  <c r="AI184" i="5"/>
  <c r="AI179" i="5"/>
  <c r="AG179" i="5"/>
  <c r="AH179" i="5"/>
  <c r="AS179" i="5" s="1"/>
  <c r="AI176" i="5"/>
  <c r="AG170" i="5"/>
  <c r="AH170" i="5"/>
  <c r="AI170" i="5"/>
  <c r="AJ170" i="5"/>
  <c r="AJ193" i="5"/>
  <c r="AJ197" i="5"/>
  <c r="AJ201" i="5"/>
  <c r="AJ205" i="5"/>
  <c r="AJ209" i="5"/>
  <c r="AH213" i="5"/>
  <c r="AH217" i="5"/>
  <c r="AH221" i="5"/>
  <c r="AH225" i="5"/>
  <c r="AG229" i="5"/>
  <c r="AG176" i="5"/>
  <c r="AG180" i="5"/>
  <c r="AG184" i="5"/>
  <c r="AG188" i="5"/>
  <c r="AG192" i="5"/>
  <c r="AG196" i="5"/>
  <c r="AG200" i="5"/>
  <c r="AG204" i="5"/>
  <c r="AG208" i="5"/>
  <c r="AG212" i="5"/>
  <c r="AI213" i="5"/>
  <c r="AG216" i="5"/>
  <c r="AI217" i="5"/>
  <c r="AG220" i="5"/>
  <c r="AI221" i="5"/>
  <c r="AG224" i="5"/>
  <c r="AI225" i="5"/>
  <c r="AG228" i="5"/>
  <c r="AH229" i="5"/>
  <c r="AG232" i="5"/>
  <c r="AG236" i="5"/>
  <c r="AG240" i="5"/>
  <c r="AH181" i="5"/>
  <c r="AG182" i="5"/>
  <c r="AH185" i="5"/>
  <c r="AG186" i="5"/>
  <c r="AH189" i="5"/>
  <c r="AG190" i="5"/>
  <c r="AH193" i="5"/>
  <c r="AG194" i="5"/>
  <c r="AH197" i="5"/>
  <c r="AG198" i="5"/>
  <c r="AH201" i="5"/>
  <c r="AG202" i="5"/>
  <c r="AH205" i="5"/>
  <c r="AG206" i="5"/>
  <c r="AH209" i="5"/>
  <c r="AG210" i="5"/>
  <c r="AI212" i="5"/>
  <c r="AI216" i="5"/>
  <c r="AI220" i="5"/>
  <c r="AJ229" i="5"/>
  <c r="AI240" i="5"/>
  <c r="AI236" i="5"/>
  <c r="AI232" i="5"/>
  <c r="AX228" i="5"/>
  <c r="AH210" i="5"/>
  <c r="AR210" i="5" s="1"/>
  <c r="AJ210" i="5"/>
  <c r="AH206" i="5"/>
  <c r="AJ206" i="5"/>
  <c r="AH202" i="5"/>
  <c r="AR202" i="5" s="1"/>
  <c r="AJ202" i="5"/>
  <c r="AH198" i="5"/>
  <c r="AJ198" i="5"/>
  <c r="AH194" i="5"/>
  <c r="AJ194" i="5"/>
  <c r="AH190" i="5"/>
  <c r="AJ190" i="5"/>
  <c r="AH186" i="5"/>
  <c r="AS186" i="5" s="1"/>
  <c r="AJ186" i="5"/>
  <c r="AH182" i="5"/>
  <c r="AJ182" i="5"/>
  <c r="AG178" i="5"/>
  <c r="AH178" i="5"/>
  <c r="AJ178" i="5"/>
  <c r="AH174" i="5"/>
  <c r="AJ174" i="5"/>
  <c r="AH173" i="5"/>
  <c r="AG169" i="5"/>
  <c r="AH169" i="5"/>
  <c r="AI169" i="5"/>
  <c r="AI164" i="5"/>
  <c r="AJ228" i="5"/>
  <c r="AJ224" i="5"/>
  <c r="AJ220" i="5"/>
  <c r="AJ216" i="5"/>
  <c r="AJ212" i="5"/>
  <c r="AJ208" i="5"/>
  <c r="AH208" i="5"/>
  <c r="AJ204" i="5"/>
  <c r="AH204" i="5"/>
  <c r="AS204" i="5" s="1"/>
  <c r="AJ200" i="5"/>
  <c r="AH200" i="5"/>
  <c r="AJ196" i="5"/>
  <c r="AH196" i="5"/>
  <c r="AS196" i="5" s="1"/>
  <c r="AJ192" i="5"/>
  <c r="AH192" i="5"/>
  <c r="AJ188" i="5"/>
  <c r="AH188" i="5"/>
  <c r="AS188" i="5" s="1"/>
  <c r="AJ184" i="5"/>
  <c r="AH184" i="5"/>
  <c r="AJ180" i="5"/>
  <c r="AH180" i="5"/>
  <c r="AS180" i="5" s="1"/>
  <c r="AJ176" i="5"/>
  <c r="AH176" i="5"/>
  <c r="AG165" i="5"/>
  <c r="AH165" i="5"/>
  <c r="AI165" i="5"/>
  <c r="AI161" i="5"/>
  <c r="AG161" i="5"/>
  <c r="AH161" i="5"/>
  <c r="AJ161" i="5"/>
  <c r="AI160" i="5"/>
  <c r="AV158" i="5"/>
  <c r="AI157" i="5"/>
  <c r="AG157" i="5"/>
  <c r="AH157" i="5"/>
  <c r="AJ157" i="5"/>
  <c r="AI156" i="5"/>
  <c r="AI153" i="5"/>
  <c r="AG153" i="5"/>
  <c r="AH153" i="5"/>
  <c r="AJ153" i="5"/>
  <c r="AI152" i="5"/>
  <c r="AV150" i="5"/>
  <c r="AI149" i="5"/>
  <c r="AG149" i="5"/>
  <c r="AH149" i="5"/>
  <c r="AJ149" i="5"/>
  <c r="AI148" i="5"/>
  <c r="AV146" i="5"/>
  <c r="AI145" i="5"/>
  <c r="AJ144" i="5"/>
  <c r="AG145" i="5"/>
  <c r="AG146" i="5"/>
  <c r="AI147" i="5"/>
  <c r="AJ148" i="5"/>
  <c r="AG150" i="5"/>
  <c r="AI151" i="5"/>
  <c r="AJ152" i="5"/>
  <c r="AG154" i="5"/>
  <c r="AI155" i="5"/>
  <c r="AJ156" i="5"/>
  <c r="AG158" i="5"/>
  <c r="AI159" i="5"/>
  <c r="AJ160" i="5"/>
  <c r="AH145" i="5"/>
  <c r="AG144" i="5"/>
  <c r="AJ145" i="5"/>
  <c r="AI146" i="5"/>
  <c r="AG148" i="5"/>
  <c r="AG152" i="5"/>
  <c r="AG156" i="5"/>
  <c r="AG160" i="5"/>
  <c r="AG164" i="5"/>
  <c r="AG168" i="5"/>
  <c r="AG172" i="5"/>
  <c r="AH151" i="5"/>
  <c r="AH155" i="5"/>
  <c r="AH159" i="5"/>
  <c r="AH163" i="5"/>
  <c r="AI144" i="5"/>
  <c r="AG225" i="5"/>
  <c r="AK225" i="5" s="1"/>
  <c r="AG221" i="5"/>
  <c r="AG217" i="5"/>
  <c r="AK217" i="5" s="1"/>
  <c r="AG213" i="5"/>
  <c r="AI210" i="5"/>
  <c r="AG209" i="5"/>
  <c r="AI209" i="5"/>
  <c r="AI206" i="5"/>
  <c r="AG205" i="5"/>
  <c r="AI205" i="5"/>
  <c r="AI202" i="5"/>
  <c r="AG201" i="5"/>
  <c r="AI201" i="5"/>
  <c r="AI198" i="5"/>
  <c r="AG197" i="5"/>
  <c r="AI197" i="5"/>
  <c r="AI194" i="5"/>
  <c r="AG193" i="5"/>
  <c r="AI193" i="5"/>
  <c r="AI190" i="5"/>
  <c r="AJ189" i="5"/>
  <c r="AG189" i="5"/>
  <c r="AI189" i="5"/>
  <c r="AI186" i="5"/>
  <c r="AJ185" i="5"/>
  <c r="AG185" i="5"/>
  <c r="AI185" i="5"/>
  <c r="AI182" i="5"/>
  <c r="AJ181" i="5"/>
  <c r="AG181" i="5"/>
  <c r="AI181" i="5"/>
  <c r="AI178" i="5"/>
  <c r="AJ177" i="5"/>
  <c r="AG177" i="5"/>
  <c r="AI177" i="5"/>
  <c r="AI174" i="5"/>
  <c r="AJ173" i="5"/>
  <c r="AG173" i="5"/>
  <c r="AI173" i="5"/>
  <c r="AI168" i="5"/>
  <c r="AJ168" i="5"/>
  <c r="AI167" i="5"/>
  <c r="AJ167" i="5"/>
  <c r="AG167" i="5"/>
  <c r="AG166" i="5"/>
  <c r="AH166" i="5"/>
  <c r="AI166" i="5"/>
  <c r="AJ166" i="5"/>
  <c r="AJ165" i="5"/>
  <c r="AH172" i="5"/>
  <c r="AS172" i="5" s="1"/>
  <c r="AH168" i="5"/>
  <c r="AG163" i="5"/>
  <c r="AG159" i="5"/>
  <c r="AG155" i="5"/>
  <c r="AG151" i="5"/>
  <c r="AH147" i="5"/>
  <c r="AG147" i="5"/>
  <c r="AH140" i="5"/>
  <c r="AS140" i="5" s="1"/>
  <c r="AG140" i="5"/>
  <c r="AV138" i="5"/>
  <c r="AG138" i="5"/>
  <c r="AJ138" i="5"/>
  <c r="AI138" i="5"/>
  <c r="AJ131" i="5"/>
  <c r="AH164" i="5"/>
  <c r="AS164" i="5" s="1"/>
  <c r="AI162" i="5"/>
  <c r="AH160" i="5"/>
  <c r="AI158" i="5"/>
  <c r="AH156" i="5"/>
  <c r="AR156" i="5" s="1"/>
  <c r="AI154" i="5"/>
  <c r="AH152" i="5"/>
  <c r="AI150" i="5"/>
  <c r="AH148" i="5"/>
  <c r="AS148" i="5" s="1"/>
  <c r="AH144" i="5"/>
  <c r="AW143" i="5"/>
  <c r="AI141" i="5"/>
  <c r="AH141" i="5"/>
  <c r="AJ163" i="5"/>
  <c r="AJ159" i="5"/>
  <c r="AJ155" i="5"/>
  <c r="AJ151" i="5"/>
  <c r="AJ147" i="5"/>
  <c r="AH142" i="5"/>
  <c r="AJ142" i="5"/>
  <c r="AI142" i="5"/>
  <c r="AG141" i="5"/>
  <c r="AW138" i="5"/>
  <c r="AI136" i="5"/>
  <c r="AH136" i="5"/>
  <c r="AG136" i="5"/>
  <c r="AK136" i="5" s="1"/>
  <c r="AG134" i="5"/>
  <c r="AJ134" i="5"/>
  <c r="AI134" i="5"/>
  <c r="AI132" i="5"/>
  <c r="AH132" i="5"/>
  <c r="AS132" i="5" s="1"/>
  <c r="AJ132" i="5"/>
  <c r="AI133" i="5"/>
  <c r="AG135" i="5"/>
  <c r="AI131" i="5"/>
  <c r="AG132" i="5"/>
  <c r="AG137" i="5"/>
  <c r="AG133" i="5"/>
  <c r="AJ162" i="5"/>
  <c r="AK162" i="5" s="1"/>
  <c r="AJ158" i="5"/>
  <c r="AJ154" i="5"/>
  <c r="AJ150" i="5"/>
  <c r="AJ146" i="5"/>
  <c r="AG143" i="5"/>
  <c r="AJ143" i="5"/>
  <c r="AG142" i="5"/>
  <c r="AJ140" i="5"/>
  <c r="AH139" i="5"/>
  <c r="AJ139" i="5"/>
  <c r="AJ135" i="5"/>
  <c r="AH134" i="5"/>
  <c r="AJ137" i="5"/>
  <c r="AJ133" i="5"/>
  <c r="AI130" i="5"/>
  <c r="AJ129" i="5"/>
  <c r="AK129" i="5" s="1"/>
  <c r="AG127" i="5"/>
  <c r="AH127" i="5"/>
  <c r="AI123" i="5"/>
  <c r="AG123" i="5"/>
  <c r="AH123" i="5"/>
  <c r="AG119" i="5"/>
  <c r="AH119" i="5"/>
  <c r="AI115" i="5"/>
  <c r="AG115" i="5"/>
  <c r="AH115" i="5"/>
  <c r="AH111" i="5"/>
  <c r="AH128" i="5"/>
  <c r="AI128" i="5"/>
  <c r="AH124" i="5"/>
  <c r="AR124" i="5" s="1"/>
  <c r="AI124" i="5"/>
  <c r="AH120" i="5"/>
  <c r="AI120" i="5"/>
  <c r="AH116" i="5"/>
  <c r="AS116" i="5" s="1"/>
  <c r="AI116" i="5"/>
  <c r="AI110" i="5"/>
  <c r="AG110" i="5"/>
  <c r="AH110" i="5"/>
  <c r="AJ109" i="5"/>
  <c r="AI106" i="5"/>
  <c r="AJ106" i="5"/>
  <c r="AG106" i="5"/>
  <c r="AH106" i="5"/>
  <c r="AJ105" i="5"/>
  <c r="AI102" i="5"/>
  <c r="AJ102" i="5"/>
  <c r="AG102" i="5"/>
  <c r="AH102" i="5"/>
  <c r="AJ101" i="5"/>
  <c r="AH135" i="5"/>
  <c r="AG131" i="5"/>
  <c r="AH131" i="5"/>
  <c r="AI129" i="5"/>
  <c r="AG128" i="5"/>
  <c r="AI126" i="5"/>
  <c r="AH125" i="5"/>
  <c r="AI125" i="5"/>
  <c r="AJ125" i="5"/>
  <c r="AG124" i="5"/>
  <c r="AI122" i="5"/>
  <c r="AH121" i="5"/>
  <c r="AI121" i="5"/>
  <c r="AJ121" i="5"/>
  <c r="AG120" i="5"/>
  <c r="AI118" i="5"/>
  <c r="AH117" i="5"/>
  <c r="AI117" i="5"/>
  <c r="AJ117" i="5"/>
  <c r="AG116" i="5"/>
  <c r="AK116" i="5" s="1"/>
  <c r="AI114" i="5"/>
  <c r="AH113" i="5"/>
  <c r="AI113" i="5"/>
  <c r="AJ113" i="5"/>
  <c r="AJ110" i="5"/>
  <c r="AH137" i="5"/>
  <c r="AH133" i="5"/>
  <c r="AJ130" i="5"/>
  <c r="AK130" i="5" s="1"/>
  <c r="AH129" i="5"/>
  <c r="AJ127" i="5"/>
  <c r="AH126" i="5"/>
  <c r="AJ126" i="5"/>
  <c r="AG126" i="5"/>
  <c r="AG125" i="5"/>
  <c r="AJ123" i="5"/>
  <c r="AH122" i="5"/>
  <c r="AJ122" i="5"/>
  <c r="AG122" i="5"/>
  <c r="AG121" i="5"/>
  <c r="AJ119" i="5"/>
  <c r="AH118" i="5"/>
  <c r="AJ118" i="5"/>
  <c r="AG118" i="5"/>
  <c r="AG117" i="5"/>
  <c r="AJ115" i="5"/>
  <c r="AH114" i="5"/>
  <c r="AJ114" i="5"/>
  <c r="AG114" i="5"/>
  <c r="AG113" i="5"/>
  <c r="AG112" i="5"/>
  <c r="AI112" i="5"/>
  <c r="AJ112" i="5"/>
  <c r="AH97" i="5"/>
  <c r="AI97" i="5"/>
  <c r="AJ96" i="5"/>
  <c r="AG101" i="5"/>
  <c r="AI103" i="5"/>
  <c r="AG105" i="5"/>
  <c r="AI107" i="5"/>
  <c r="AG109" i="5"/>
  <c r="AG98" i="5"/>
  <c r="AH100" i="5"/>
  <c r="AI101" i="5"/>
  <c r="AH104" i="5"/>
  <c r="AI105" i="5"/>
  <c r="AH108" i="5"/>
  <c r="AS108" i="5" s="1"/>
  <c r="AI109" i="5"/>
  <c r="AG97" i="5"/>
  <c r="AH99" i="5"/>
  <c r="AG103" i="5"/>
  <c r="AG107" i="5"/>
  <c r="AG111" i="5"/>
  <c r="AJ97" i="5"/>
  <c r="AI99" i="5"/>
  <c r="AJ108" i="5"/>
  <c r="AJ104" i="5"/>
  <c r="AJ100" i="5"/>
  <c r="AI96" i="5"/>
  <c r="AG96" i="5"/>
  <c r="AH96" i="5"/>
  <c r="AJ84" i="5"/>
  <c r="AG84" i="5"/>
  <c r="AH84" i="5"/>
  <c r="AH83" i="5"/>
  <c r="AJ81" i="5"/>
  <c r="AG81" i="5"/>
  <c r="AH81" i="5"/>
  <c r="AI81" i="5"/>
  <c r="AI80" i="5"/>
  <c r="AJ80" i="5"/>
  <c r="AG80" i="5"/>
  <c r="AH80" i="5"/>
  <c r="AG76" i="5"/>
  <c r="AJ77" i="5"/>
  <c r="AG78" i="5"/>
  <c r="AH79" i="5"/>
  <c r="AG77" i="5"/>
  <c r="AI83" i="5"/>
  <c r="AI87" i="5"/>
  <c r="AI91" i="5"/>
  <c r="AH77" i="5"/>
  <c r="AI77" i="5"/>
  <c r="AG91" i="5"/>
  <c r="AG95" i="5"/>
  <c r="AK95" i="5" s="1"/>
  <c r="AG99" i="5"/>
  <c r="AJ111" i="5"/>
  <c r="AJ107" i="5"/>
  <c r="AJ103" i="5"/>
  <c r="AJ99" i="5"/>
  <c r="AH98" i="5"/>
  <c r="AI98" i="5"/>
  <c r="AJ98" i="5"/>
  <c r="AJ87" i="5"/>
  <c r="AH86" i="5"/>
  <c r="AI86" i="5"/>
  <c r="AJ86" i="5"/>
  <c r="AJ85" i="5"/>
  <c r="AG85" i="5"/>
  <c r="AH85" i="5"/>
  <c r="AI85" i="5"/>
  <c r="AG108" i="5"/>
  <c r="AG104" i="5"/>
  <c r="AG100" i="5"/>
  <c r="AG92" i="5"/>
  <c r="AH92" i="5"/>
  <c r="AY88" i="5"/>
  <c r="AJ88" i="5"/>
  <c r="AG88" i="5"/>
  <c r="AH88" i="5"/>
  <c r="AH87" i="5"/>
  <c r="AY71" i="5"/>
  <c r="AH109" i="5"/>
  <c r="AH105" i="5"/>
  <c r="AH101" i="5"/>
  <c r="AI94" i="5"/>
  <c r="AJ94" i="5"/>
  <c r="AG93" i="5"/>
  <c r="AH93" i="5"/>
  <c r="AI93" i="5"/>
  <c r="AJ91" i="5"/>
  <c r="AH90" i="5"/>
  <c r="AI90" i="5"/>
  <c r="AJ90" i="5"/>
  <c r="AK90" i="5" s="1"/>
  <c r="AJ89" i="5"/>
  <c r="AG89" i="5"/>
  <c r="AH89" i="5"/>
  <c r="AI89" i="5"/>
  <c r="AH82" i="5"/>
  <c r="AS82" i="5" s="1"/>
  <c r="AI82" i="5"/>
  <c r="AJ82" i="5"/>
  <c r="AK82" i="5" s="1"/>
  <c r="AH78" i="5"/>
  <c r="AG87" i="5"/>
  <c r="AG83" i="5"/>
  <c r="AG79" i="5"/>
  <c r="AJ78" i="5"/>
  <c r="AJ75" i="5"/>
  <c r="AH74" i="5"/>
  <c r="AR74" i="5" s="1"/>
  <c r="AH73" i="5"/>
  <c r="AI73" i="5"/>
  <c r="AJ71" i="5"/>
  <c r="AH70" i="5"/>
  <c r="AJ63" i="5"/>
  <c r="AG63" i="5"/>
  <c r="AH63" i="5"/>
  <c r="AG60" i="5"/>
  <c r="AH60" i="5"/>
  <c r="AI60" i="5"/>
  <c r="AJ60" i="5"/>
  <c r="AJ59" i="5"/>
  <c r="AG59" i="5"/>
  <c r="AH59" i="5"/>
  <c r="AI59" i="5"/>
  <c r="AG56" i="5"/>
  <c r="AH56" i="5"/>
  <c r="AI56" i="5"/>
  <c r="AJ56" i="5"/>
  <c r="AJ55" i="5"/>
  <c r="AG55" i="5"/>
  <c r="AH55" i="5"/>
  <c r="AI55" i="5"/>
  <c r="AG52" i="5"/>
  <c r="AH52" i="5"/>
  <c r="AI52" i="5"/>
  <c r="AJ52" i="5"/>
  <c r="AJ51" i="5"/>
  <c r="AG51" i="5"/>
  <c r="AH51" i="5"/>
  <c r="AI51" i="5"/>
  <c r="AG48" i="5"/>
  <c r="AH48" i="5"/>
  <c r="AI48" i="5"/>
  <c r="AJ48" i="5"/>
  <c r="AJ47" i="5"/>
  <c r="AG47" i="5"/>
  <c r="AH47" i="5"/>
  <c r="AI47" i="5"/>
  <c r="AG44" i="5"/>
  <c r="AH44" i="5"/>
  <c r="AI44" i="5"/>
  <c r="AJ44" i="5"/>
  <c r="AJ43" i="5"/>
  <c r="AG43" i="5"/>
  <c r="AH43" i="5"/>
  <c r="AI43" i="5"/>
  <c r="AG40" i="5"/>
  <c r="AH40" i="5"/>
  <c r="AI40" i="5"/>
  <c r="AJ40" i="5"/>
  <c r="AG38" i="5"/>
  <c r="AJ39" i="5"/>
  <c r="AI42" i="5"/>
  <c r="AI46" i="5"/>
  <c r="AI50" i="5"/>
  <c r="AI54" i="5"/>
  <c r="AI58" i="5"/>
  <c r="AI62" i="5"/>
  <c r="AI66" i="5"/>
  <c r="AI70" i="5"/>
  <c r="AG39" i="5"/>
  <c r="AH39" i="5"/>
  <c r="AG42" i="5"/>
  <c r="AG46" i="5"/>
  <c r="AG50" i="5"/>
  <c r="AK50" i="5" s="1"/>
  <c r="AG54" i="5"/>
  <c r="AG58" i="5"/>
  <c r="AG62" i="5"/>
  <c r="AG66" i="5"/>
  <c r="AG70" i="5"/>
  <c r="AI39" i="5"/>
  <c r="AG41" i="5"/>
  <c r="AH42" i="5"/>
  <c r="AG45" i="5"/>
  <c r="AH46" i="5"/>
  <c r="AG49" i="5"/>
  <c r="AH50" i="5"/>
  <c r="AG53" i="5"/>
  <c r="AH54" i="5"/>
  <c r="AG57" i="5"/>
  <c r="AH58" i="5"/>
  <c r="AG61" i="5"/>
  <c r="AH62" i="5"/>
  <c r="AI38" i="5"/>
  <c r="AI78" i="5"/>
  <c r="AJ76" i="5"/>
  <c r="AJ74" i="5"/>
  <c r="AG73" i="5"/>
  <c r="AJ72" i="5"/>
  <c r="AJ66" i="5"/>
  <c r="AH65" i="5"/>
  <c r="AI65" i="5"/>
  <c r="AJ65" i="5"/>
  <c r="AK65" i="5" s="1"/>
  <c r="AJ64" i="5"/>
  <c r="AG64" i="5"/>
  <c r="AH64" i="5"/>
  <c r="AI64" i="5"/>
  <c r="AI79" i="5"/>
  <c r="AI76" i="5"/>
  <c r="AG75" i="5"/>
  <c r="AI72" i="5"/>
  <c r="AH71" i="5"/>
  <c r="AG71" i="5"/>
  <c r="AJ67" i="5"/>
  <c r="AG67" i="5"/>
  <c r="AH67" i="5"/>
  <c r="AH66" i="5"/>
  <c r="AH76" i="5"/>
  <c r="AV72" i="5"/>
  <c r="AJ70" i="5"/>
  <c r="AH69" i="5"/>
  <c r="AI69" i="5"/>
  <c r="AJ69" i="5"/>
  <c r="AJ68" i="5"/>
  <c r="AG68" i="5"/>
  <c r="AH68" i="5"/>
  <c r="AI68" i="5"/>
  <c r="AV45" i="5"/>
  <c r="AW45" i="5"/>
  <c r="AJ42" i="5"/>
  <c r="AH41" i="5"/>
  <c r="AI35" i="5"/>
  <c r="AG35" i="5"/>
  <c r="AI31" i="5"/>
  <c r="AG31" i="5"/>
  <c r="AG30" i="5"/>
  <c r="AH30" i="5"/>
  <c r="AI30" i="5"/>
  <c r="AJ30" i="5"/>
  <c r="AJ29" i="5"/>
  <c r="AH27" i="5"/>
  <c r="AI27" i="5"/>
  <c r="AJ27" i="5"/>
  <c r="AG27" i="5"/>
  <c r="AH26" i="5"/>
  <c r="AI24" i="5"/>
  <c r="AJ25" i="5"/>
  <c r="AG26" i="5"/>
  <c r="AI28" i="5"/>
  <c r="AG25" i="5"/>
  <c r="AH25" i="5"/>
  <c r="AG28" i="5"/>
  <c r="AI25" i="5"/>
  <c r="AJ61" i="5"/>
  <c r="AJ57" i="5"/>
  <c r="AJ53" i="5"/>
  <c r="AJ49" i="5"/>
  <c r="AJ45" i="5"/>
  <c r="AJ41" i="5"/>
  <c r="AG36" i="5"/>
  <c r="AJ36" i="5"/>
  <c r="AH36" i="5"/>
  <c r="AH35" i="5"/>
  <c r="AG32" i="5"/>
  <c r="AJ32" i="5"/>
  <c r="AH32" i="5"/>
  <c r="AS32" i="5" s="1"/>
  <c r="AH31" i="5"/>
  <c r="AW10" i="5"/>
  <c r="AI61" i="5"/>
  <c r="AI57" i="5"/>
  <c r="AI53" i="5"/>
  <c r="AI49" i="5"/>
  <c r="AI45" i="5"/>
  <c r="AI41" i="5"/>
  <c r="AJ37" i="5"/>
  <c r="AG37" i="5"/>
  <c r="AI37" i="5"/>
  <c r="AJ33" i="5"/>
  <c r="AG33" i="5"/>
  <c r="AI33" i="5"/>
  <c r="AH38" i="5"/>
  <c r="AJ38" i="5"/>
  <c r="AH37" i="5"/>
  <c r="AG34" i="5"/>
  <c r="AH34" i="5"/>
  <c r="AJ34" i="5"/>
  <c r="AH33" i="5"/>
  <c r="AX32" i="5"/>
  <c r="AG29" i="5"/>
  <c r="AH29" i="5"/>
  <c r="AI29" i="5"/>
  <c r="AJ24" i="5"/>
  <c r="AH28" i="5"/>
  <c r="AJ26" i="5"/>
  <c r="AH24" i="5"/>
  <c r="AH21" i="5"/>
  <c r="AJ21" i="5"/>
  <c r="AX19" i="5"/>
  <c r="AH17" i="5"/>
  <c r="AJ17" i="5"/>
  <c r="AG12" i="5"/>
  <c r="AH12" i="5"/>
  <c r="AI12" i="5"/>
  <c r="AG4" i="5"/>
  <c r="AH4" i="5"/>
  <c r="AI4" i="5"/>
  <c r="AI26" i="5"/>
  <c r="AI22" i="5"/>
  <c r="AG22" i="5"/>
  <c r="AI18" i="5"/>
  <c r="AG18" i="5"/>
  <c r="AI14" i="5"/>
  <c r="AJ14" i="5"/>
  <c r="AG14" i="5"/>
  <c r="AG13" i="5"/>
  <c r="AH13" i="5"/>
  <c r="AI13" i="5"/>
  <c r="AJ13" i="5"/>
  <c r="AJ12" i="5"/>
  <c r="AI6" i="5"/>
  <c r="AJ6" i="5"/>
  <c r="AG6" i="5"/>
  <c r="AG5" i="5"/>
  <c r="AH5" i="5"/>
  <c r="AI5" i="5"/>
  <c r="AJ5" i="5"/>
  <c r="AJ4" i="5"/>
  <c r="AG23" i="5"/>
  <c r="AJ23" i="5"/>
  <c r="AH23" i="5"/>
  <c r="AH22" i="5"/>
  <c r="AG19" i="5"/>
  <c r="AJ19" i="5"/>
  <c r="AH19" i="5"/>
  <c r="AH18" i="5"/>
  <c r="AX17" i="5"/>
  <c r="AG16" i="5"/>
  <c r="AH16" i="5"/>
  <c r="AS16" i="5" s="1"/>
  <c r="AI16" i="5"/>
  <c r="AH14" i="5"/>
  <c r="AG8" i="5"/>
  <c r="AH8" i="5"/>
  <c r="AS8" i="5" s="1"/>
  <c r="AI8" i="5"/>
  <c r="AH6" i="5"/>
  <c r="AG24" i="5"/>
  <c r="AG20" i="5"/>
  <c r="AI20" i="5"/>
  <c r="AI10" i="5"/>
  <c r="AJ10" i="5"/>
  <c r="AG10" i="5"/>
  <c r="AG9" i="5"/>
  <c r="AH9" i="5"/>
  <c r="AI9" i="5"/>
  <c r="AJ9" i="5"/>
  <c r="AJ8" i="5"/>
  <c r="AJ3" i="5"/>
  <c r="AG3" i="5"/>
  <c r="AG7" i="5"/>
  <c r="AG11" i="5"/>
  <c r="AG15" i="5"/>
  <c r="AK15" i="5" s="1"/>
  <c r="AH3" i="5"/>
  <c r="AH15" i="5"/>
  <c r="AH11" i="5"/>
  <c r="AH7" i="5"/>
  <c r="AY32" i="5" l="1"/>
  <c r="AX319" i="5"/>
  <c r="AY617" i="5"/>
  <c r="AY1026" i="5"/>
  <c r="AX978" i="5"/>
  <c r="AX1180" i="5"/>
  <c r="AY1180" i="5"/>
  <c r="AU6" i="5"/>
  <c r="AU25" i="5"/>
  <c r="AU190" i="5"/>
  <c r="AX212" i="5"/>
  <c r="AU361" i="5"/>
  <c r="AU433" i="5"/>
  <c r="AU428" i="5"/>
  <c r="AU703" i="5"/>
  <c r="AY111" i="5"/>
  <c r="AY140" i="5"/>
  <c r="AU334" i="5"/>
  <c r="AT110" i="5"/>
  <c r="AX245" i="5"/>
  <c r="AU343" i="5"/>
  <c r="AU457" i="5"/>
  <c r="AX1058" i="5"/>
  <c r="AY1178" i="5"/>
  <c r="AY1018" i="5"/>
  <c r="AX1136" i="5"/>
  <c r="AY994" i="5"/>
  <c r="AX1102" i="5"/>
  <c r="AY1190" i="5"/>
  <c r="AX1172" i="5"/>
  <c r="AT17" i="5"/>
  <c r="AX370" i="5"/>
  <c r="AX21" i="5"/>
  <c r="AX295" i="5"/>
  <c r="AY806" i="5"/>
  <c r="AT830" i="5"/>
  <c r="AY754" i="5"/>
  <c r="AY962" i="5"/>
  <c r="AT374" i="5"/>
  <c r="AU22" i="5"/>
  <c r="AU158" i="5"/>
  <c r="AU174" i="5"/>
  <c r="AU206" i="5"/>
  <c r="AU203" i="5"/>
  <c r="AU238" i="5"/>
  <c r="AU254" i="5"/>
  <c r="AU380" i="5"/>
  <c r="AU286" i="5"/>
  <c r="AX443" i="5"/>
  <c r="AU478" i="5"/>
  <c r="AU396" i="5"/>
  <c r="AU491" i="5"/>
  <c r="AU687" i="5"/>
  <c r="AX765" i="5"/>
  <c r="AY139" i="5"/>
  <c r="AX119" i="5"/>
  <c r="AX11" i="5"/>
  <c r="AX137" i="5"/>
  <c r="AY354" i="5"/>
  <c r="AY378" i="5"/>
  <c r="AX1150" i="5"/>
  <c r="AY758" i="5"/>
  <c r="AY1184" i="5"/>
  <c r="AX1110" i="5"/>
  <c r="AX84" i="5"/>
  <c r="AX802" i="5"/>
  <c r="AU62" i="5"/>
  <c r="AU43" i="5"/>
  <c r="AU159" i="5"/>
  <c r="AU300" i="5"/>
  <c r="AU316" i="5"/>
  <c r="AY334" i="5"/>
  <c r="AU422" i="5"/>
  <c r="AU463" i="5"/>
  <c r="AU615" i="5"/>
  <c r="AT631" i="5"/>
  <c r="AY802" i="5"/>
  <c r="AX986" i="5"/>
  <c r="AY338" i="5"/>
  <c r="AU814" i="5"/>
  <c r="AT455" i="5"/>
  <c r="AX386" i="5"/>
  <c r="AY746" i="5"/>
  <c r="AY1138" i="5"/>
  <c r="AT766" i="5"/>
  <c r="AX1100" i="5"/>
  <c r="AY778" i="5"/>
  <c r="AX1084" i="5"/>
  <c r="AU9" i="5"/>
  <c r="AU18" i="5"/>
  <c r="AU42" i="5"/>
  <c r="AU56" i="5"/>
  <c r="AU94" i="5"/>
  <c r="AU167" i="5"/>
  <c r="AX180" i="5"/>
  <c r="AU222" i="5"/>
  <c r="AY228" i="5"/>
  <c r="AU385" i="5"/>
  <c r="AU401" i="5"/>
  <c r="AU473" i="5"/>
  <c r="AU406" i="5"/>
  <c r="AU487" i="5"/>
  <c r="AU489" i="5"/>
  <c r="AU441" i="5"/>
  <c r="AU412" i="5"/>
  <c r="AU449" i="5"/>
  <c r="AT479" i="5"/>
  <c r="AU579" i="5"/>
  <c r="AU606" i="5"/>
  <c r="AT707" i="5"/>
  <c r="AU638" i="5"/>
  <c r="AU654" i="5"/>
  <c r="AU670" i="5"/>
  <c r="AU686" i="5"/>
  <c r="AU702" i="5"/>
  <c r="AX713" i="5"/>
  <c r="AX721" i="5"/>
  <c r="AU723" i="5"/>
  <c r="AX729" i="5"/>
  <c r="AX737" i="5"/>
  <c r="AU739" i="5"/>
  <c r="AX745" i="5"/>
  <c r="AX753" i="5"/>
  <c r="AX761" i="5"/>
  <c r="AX769" i="5"/>
  <c r="AX777" i="5"/>
  <c r="AX785" i="5"/>
  <c r="AX793" i="5"/>
  <c r="AX801" i="5"/>
  <c r="AX860" i="5"/>
  <c r="AX1138" i="5"/>
  <c r="AX1072" i="5"/>
  <c r="AX922" i="5"/>
  <c r="AY163" i="5"/>
  <c r="AU127" i="5"/>
  <c r="AX204" i="5"/>
  <c r="AU143" i="5"/>
  <c r="AY350" i="5"/>
  <c r="AX358" i="5"/>
  <c r="AX330" i="5"/>
  <c r="AY1050" i="5"/>
  <c r="AX838" i="5"/>
  <c r="AX629" i="5"/>
  <c r="AY1076" i="5"/>
  <c r="AX1122" i="5"/>
  <c r="AX23" i="5"/>
  <c r="AU135" i="5"/>
  <c r="AY382" i="5"/>
  <c r="AY1192" i="5"/>
  <c r="AU63" i="5"/>
  <c r="AX954" i="5"/>
  <c r="AU87" i="5"/>
  <c r="AU103" i="5"/>
  <c r="AU251" i="5"/>
  <c r="AU332" i="5"/>
  <c r="AU364" i="5"/>
  <c r="AU465" i="5"/>
  <c r="AX503" i="5"/>
  <c r="AX930" i="5"/>
  <c r="AX1230" i="5"/>
  <c r="AX1238" i="5"/>
  <c r="AX67" i="5"/>
  <c r="AY75" i="5"/>
  <c r="AY34" i="5"/>
  <c r="AX74" i="5"/>
  <c r="AY172" i="5"/>
  <c r="AY970" i="5"/>
  <c r="AY710" i="5"/>
  <c r="AY1116" i="5"/>
  <c r="AU798" i="5"/>
  <c r="AY323" i="5"/>
  <c r="AX1144" i="5"/>
  <c r="AY196" i="5"/>
  <c r="AU33" i="5"/>
  <c r="AU79" i="5"/>
  <c r="AU51" i="5"/>
  <c r="AU243" i="5"/>
  <c r="AU270" i="5"/>
  <c r="AU275" i="5"/>
  <c r="AU417" i="5"/>
  <c r="AU409" i="5"/>
  <c r="AU494" i="5"/>
  <c r="AT471" i="5"/>
  <c r="AU497" i="5"/>
  <c r="AU513" i="5"/>
  <c r="AU864" i="5"/>
  <c r="AX1198" i="5"/>
  <c r="AX1266" i="5"/>
  <c r="AY326" i="5"/>
  <c r="AX346" i="5"/>
  <c r="AT390" i="5"/>
  <c r="AX846" i="5"/>
  <c r="AX1152" i="5"/>
  <c r="AY946" i="5"/>
  <c r="AY786" i="5"/>
  <c r="AY1010" i="5"/>
  <c r="AX71" i="5"/>
  <c r="AY84" i="5"/>
  <c r="AT96" i="5"/>
  <c r="AY104" i="5"/>
  <c r="AT142" i="5"/>
  <c r="AU151" i="5"/>
  <c r="AX188" i="5"/>
  <c r="AU219" i="5"/>
  <c r="AU259" i="5"/>
  <c r="AX334" i="5"/>
  <c r="AX378" i="5"/>
  <c r="AU302" i="5"/>
  <c r="AU318" i="5"/>
  <c r="AU291" i="5"/>
  <c r="AU351" i="5"/>
  <c r="AU369" i="5"/>
  <c r="AU377" i="5"/>
  <c r="AU393" i="5"/>
  <c r="AX390" i="5"/>
  <c r="AU438" i="5"/>
  <c r="AT447" i="5"/>
  <c r="AU510" i="5"/>
  <c r="AU526" i="5"/>
  <c r="AU542" i="5"/>
  <c r="AU558" i="5"/>
  <c r="AT523" i="5"/>
  <c r="AU425" i="5"/>
  <c r="AT590" i="5"/>
  <c r="AX617" i="5"/>
  <c r="AU861" i="5"/>
  <c r="AU718" i="5"/>
  <c r="AY766" i="5"/>
  <c r="AX1182" i="5"/>
  <c r="AX1010" i="5"/>
  <c r="AX894" i="5"/>
  <c r="AX1222" i="5"/>
  <c r="AY100" i="5"/>
  <c r="AU95" i="5"/>
  <c r="AX108" i="5"/>
  <c r="AY299" i="5"/>
  <c r="AY36" i="5"/>
  <c r="AT88" i="5"/>
  <c r="AX342" i="5"/>
  <c r="AY362" i="5"/>
  <c r="AX482" i="5"/>
  <c r="AX822" i="5"/>
  <c r="AX630" i="5"/>
  <c r="AX1142" i="5"/>
  <c r="AY1088" i="5"/>
  <c r="AX1098" i="5"/>
  <c r="AY1176" i="5"/>
  <c r="AY750" i="5"/>
  <c r="AX1034" i="5"/>
  <c r="AX1162" i="5"/>
  <c r="AX1082" i="5"/>
  <c r="AX1164" i="5"/>
  <c r="AX782" i="5"/>
  <c r="AX774" i="5"/>
  <c r="AY938" i="5"/>
  <c r="AX1002" i="5"/>
  <c r="AX1118" i="5"/>
  <c r="AY1128" i="5"/>
  <c r="AY1170" i="5"/>
  <c r="AY1126" i="5"/>
  <c r="AY1166" i="5"/>
  <c r="AY1086" i="5"/>
  <c r="AY1174" i="5"/>
  <c r="AY1132" i="5"/>
  <c r="AY1154" i="5"/>
  <c r="AX366" i="5"/>
  <c r="AX1158" i="5"/>
  <c r="AK967" i="5"/>
  <c r="AK975" i="5"/>
  <c r="AK983" i="5"/>
  <c r="AK991" i="5"/>
  <c r="AK999" i="5"/>
  <c r="AK1007" i="5"/>
  <c r="AK1015" i="5"/>
  <c r="AK1023" i="5"/>
  <c r="AK1031" i="5"/>
  <c r="AK1039" i="5"/>
  <c r="AK1047" i="5"/>
  <c r="AK1055" i="5"/>
  <c r="AK231" i="5"/>
  <c r="AK838" i="5"/>
  <c r="AY782" i="5"/>
  <c r="AY1142" i="5"/>
  <c r="AX938" i="5"/>
  <c r="AX1088" i="5"/>
  <c r="AK16" i="5"/>
  <c r="AX36" i="5"/>
  <c r="AW158" i="5"/>
  <c r="AK21" i="5"/>
  <c r="AK83" i="5"/>
  <c r="AX95" i="5"/>
  <c r="AK344" i="5"/>
  <c r="AK389" i="5"/>
  <c r="AV244" i="5"/>
  <c r="AW434" i="5"/>
  <c r="AY482" i="5"/>
  <c r="AY630" i="5"/>
  <c r="AK709" i="5"/>
  <c r="AK741" i="5"/>
  <c r="AN741" i="5" s="1"/>
  <c r="AV905" i="5"/>
  <c r="AY1118" i="5"/>
  <c r="AX1128" i="5"/>
  <c r="AQ1074" i="5"/>
  <c r="AQ95" i="5"/>
  <c r="AK141" i="5"/>
  <c r="AK7" i="5"/>
  <c r="AK17" i="5"/>
  <c r="AM17" i="5" s="1"/>
  <c r="AW61" i="5"/>
  <c r="AY95" i="5"/>
  <c r="AY342" i="5"/>
  <c r="AY1082" i="5"/>
  <c r="AX1170" i="5"/>
  <c r="AQ390" i="5"/>
  <c r="AK388" i="5"/>
  <c r="AK477" i="5"/>
  <c r="AM477" i="5" s="1"/>
  <c r="AV462" i="5"/>
  <c r="AW454" i="5"/>
  <c r="AX1050" i="5"/>
  <c r="AK203" i="5"/>
  <c r="AM203" i="5" s="1"/>
  <c r="AW212" i="5"/>
  <c r="AW177" i="5"/>
  <c r="AV466" i="5"/>
  <c r="AK639" i="5"/>
  <c r="AN639" i="5" s="1"/>
  <c r="AK703" i="5"/>
  <c r="AL95" i="5"/>
  <c r="AK18" i="5"/>
  <c r="AK31" i="5"/>
  <c r="AM31" i="5" s="1"/>
  <c r="AW49" i="5"/>
  <c r="AY63" i="5"/>
  <c r="AK124" i="5"/>
  <c r="AK272" i="5"/>
  <c r="AM272" i="5" s="1"/>
  <c r="AK345" i="5"/>
  <c r="AK377" i="5"/>
  <c r="AK325" i="5"/>
  <c r="AY358" i="5"/>
  <c r="AK912" i="5"/>
  <c r="AK1153" i="5"/>
  <c r="AK175" i="5"/>
  <c r="AK183" i="5"/>
  <c r="AM183" i="5" s="1"/>
  <c r="AK191" i="5"/>
  <c r="AK341" i="5"/>
  <c r="AM341" i="5" s="1"/>
  <c r="AK373" i="5"/>
  <c r="AW340" i="5"/>
  <c r="AK614" i="5"/>
  <c r="AK735" i="5"/>
  <c r="AM735" i="5" s="1"/>
  <c r="AK751" i="5"/>
  <c r="AK783" i="5"/>
  <c r="AM783" i="5" s="1"/>
  <c r="AK799" i="5"/>
  <c r="AX754" i="5"/>
  <c r="AX786" i="5"/>
  <c r="AY830" i="5"/>
  <c r="AK872" i="5"/>
  <c r="AX1178" i="5"/>
  <c r="AX962" i="5"/>
  <c r="AX994" i="5"/>
  <c r="AK1239" i="5"/>
  <c r="AK1145" i="5"/>
  <c r="AM1145" i="5" s="1"/>
  <c r="AK1193" i="5"/>
  <c r="AK94" i="5"/>
  <c r="AM94" i="5" s="1"/>
  <c r="AW107" i="5"/>
  <c r="AX172" i="5"/>
  <c r="AX139" i="5"/>
  <c r="AX374" i="5"/>
  <c r="AV294" i="5"/>
  <c r="AK332" i="5"/>
  <c r="AN332" i="5" s="1"/>
  <c r="AK267" i="5"/>
  <c r="AW360" i="5"/>
  <c r="AY390" i="5"/>
  <c r="AX455" i="5"/>
  <c r="AK478" i="5"/>
  <c r="AK618" i="5"/>
  <c r="AM618" i="5" s="1"/>
  <c r="AK600" i="5"/>
  <c r="AK594" i="5"/>
  <c r="AM594" i="5" s="1"/>
  <c r="AK632" i="5"/>
  <c r="AK659" i="5"/>
  <c r="AN659" i="5" s="1"/>
  <c r="AK675" i="5"/>
  <c r="AK691" i="5"/>
  <c r="AN691" i="5" s="1"/>
  <c r="AK707" i="5"/>
  <c r="AK814" i="5"/>
  <c r="AN814" i="5" s="1"/>
  <c r="AK833" i="5"/>
  <c r="AK748" i="5"/>
  <c r="AM748" i="5" s="1"/>
  <c r="AK721" i="5"/>
  <c r="AK753" i="5"/>
  <c r="AN753" i="5" s="1"/>
  <c r="AK769" i="5"/>
  <c r="AX778" i="5"/>
  <c r="AX946" i="5"/>
  <c r="AX1018" i="5"/>
  <c r="AK1117" i="5"/>
  <c r="AK1157" i="5"/>
  <c r="AN1157" i="5" s="1"/>
  <c r="AK1248" i="5"/>
  <c r="AK1105" i="5"/>
  <c r="AM1105" i="5" s="1"/>
  <c r="AK1177" i="5"/>
  <c r="AV362" i="5"/>
  <c r="AW362" i="5"/>
  <c r="AL1162" i="5"/>
  <c r="AL1074" i="5"/>
  <c r="AL366" i="5"/>
  <c r="AQ75" i="5"/>
  <c r="AY119" i="5"/>
  <c r="AK352" i="5"/>
  <c r="AK381" i="5"/>
  <c r="AM381" i="5" s="1"/>
  <c r="AY455" i="5"/>
  <c r="AK476" i="5"/>
  <c r="AM476" i="5" s="1"/>
  <c r="AK482" i="5"/>
  <c r="AX830" i="5"/>
  <c r="AK890" i="5"/>
  <c r="AK723" i="5"/>
  <c r="AM723" i="5" s="1"/>
  <c r="AK755" i="5"/>
  <c r="AK787" i="5"/>
  <c r="AM787" i="5" s="1"/>
  <c r="AX766" i="5"/>
  <c r="AW1074" i="5"/>
  <c r="AK926" i="5"/>
  <c r="AK1089" i="5"/>
  <c r="AM1089" i="5" s="1"/>
  <c r="AK1125" i="5"/>
  <c r="AK1209" i="5"/>
  <c r="AM1209" i="5" s="1"/>
  <c r="AL1066" i="5"/>
  <c r="AX34" i="5"/>
  <c r="AK62" i="5"/>
  <c r="AK46" i="5"/>
  <c r="AN46" i="5" s="1"/>
  <c r="AY74" i="5"/>
  <c r="AX75" i="5"/>
  <c r="AY137" i="5"/>
  <c r="AK164" i="5"/>
  <c r="AM164" i="5" s="1"/>
  <c r="AX140" i="5"/>
  <c r="AK264" i="5"/>
  <c r="AM264" i="5" s="1"/>
  <c r="AV376" i="5"/>
  <c r="AK275" i="5"/>
  <c r="AM275" i="5" s="1"/>
  <c r="AW372" i="5"/>
  <c r="AK486" i="5"/>
  <c r="AM486" i="5" s="1"/>
  <c r="AK466" i="5"/>
  <c r="AK603" i="5"/>
  <c r="AN603" i="5" s="1"/>
  <c r="AK719" i="5"/>
  <c r="AK767" i="5"/>
  <c r="AM767" i="5" s="1"/>
  <c r="AX750" i="5"/>
  <c r="AK888" i="5"/>
  <c r="AM888" i="5" s="1"/>
  <c r="AX1086" i="5"/>
  <c r="AX1154" i="5"/>
  <c r="AY1162" i="5"/>
  <c r="AX1074" i="5"/>
  <c r="AX1132" i="5"/>
  <c r="AY1074" i="5"/>
  <c r="AK934" i="5"/>
  <c r="AK1101" i="5"/>
  <c r="AM1101" i="5" s="1"/>
  <c r="AY1034" i="5"/>
  <c r="AK22" i="5"/>
  <c r="AM22" i="5" s="1"/>
  <c r="AK368" i="5"/>
  <c r="AK384" i="5"/>
  <c r="AM384" i="5" s="1"/>
  <c r="AK418" i="5"/>
  <c r="AM418" i="5" s="1"/>
  <c r="AK616" i="5"/>
  <c r="AM616" i="5" s="1"/>
  <c r="AK628" i="5"/>
  <c r="AK760" i="5"/>
  <c r="AN760" i="5" s="1"/>
  <c r="AK776" i="5"/>
  <c r="AM776" i="5" s="1"/>
  <c r="AK792" i="5"/>
  <c r="AM792" i="5" s="1"/>
  <c r="AK713" i="5"/>
  <c r="AK761" i="5"/>
  <c r="AN761" i="5" s="1"/>
  <c r="AK793" i="5"/>
  <c r="AK1071" i="5"/>
  <c r="AM1071" i="5" s="1"/>
  <c r="AX1126" i="5"/>
  <c r="AX1166" i="5"/>
  <c r="AX1174" i="5"/>
  <c r="AK1259" i="5"/>
  <c r="AM1259" i="5" s="1"/>
  <c r="AK898" i="5"/>
  <c r="AV1223" i="5"/>
  <c r="AY1164" i="5"/>
  <c r="AK20" i="5"/>
  <c r="AN20" i="5" s="1"/>
  <c r="AZ95" i="5"/>
  <c r="AX111" i="5"/>
  <c r="AK86" i="5"/>
  <c r="AK139" i="5"/>
  <c r="AN139" i="5" s="1"/>
  <c r="AK179" i="5"/>
  <c r="AV434" i="5"/>
  <c r="AK631" i="5"/>
  <c r="AK739" i="5"/>
  <c r="AM739" i="5" s="1"/>
  <c r="AK771" i="5"/>
  <c r="AK795" i="5"/>
  <c r="AM795" i="5" s="1"/>
  <c r="AK803" i="5"/>
  <c r="AV921" i="5"/>
  <c r="AK1196" i="5"/>
  <c r="AK918" i="5"/>
  <c r="AN918" i="5" s="1"/>
  <c r="AK1129" i="5"/>
  <c r="AK1217" i="5"/>
  <c r="AN1217" i="5" s="1"/>
  <c r="AK1212" i="5"/>
  <c r="AK951" i="5"/>
  <c r="AM951" i="5" s="1"/>
  <c r="AL1094" i="5"/>
  <c r="AK297" i="5"/>
  <c r="AN297" i="5" s="1"/>
  <c r="AK313" i="5"/>
  <c r="AK580" i="5"/>
  <c r="AN580" i="5" s="1"/>
  <c r="AK1126" i="5"/>
  <c r="AQ346" i="5"/>
  <c r="AV49" i="5"/>
  <c r="AK120" i="5"/>
  <c r="AM120" i="5" s="1"/>
  <c r="AX143" i="5"/>
  <c r="AW302" i="5"/>
  <c r="AX362" i="5"/>
  <c r="AV380" i="5"/>
  <c r="AK369" i="5"/>
  <c r="AM369" i="5" s="1"/>
  <c r="AY330" i="5"/>
  <c r="AY346" i="5"/>
  <c r="AV426" i="5"/>
  <c r="AK516" i="5"/>
  <c r="AK532" i="5"/>
  <c r="AN532" i="5" s="1"/>
  <c r="AK548" i="5"/>
  <c r="AK564" i="5"/>
  <c r="AN564" i="5" s="1"/>
  <c r="AK470" i="5"/>
  <c r="AN470" i="5" s="1"/>
  <c r="AW489" i="5"/>
  <c r="AK822" i="5"/>
  <c r="AK635" i="5"/>
  <c r="AM635" i="5" s="1"/>
  <c r="AK772" i="5"/>
  <c r="AM772" i="5" s="1"/>
  <c r="AK788" i="5"/>
  <c r="AM788" i="5" s="1"/>
  <c r="AK715" i="5"/>
  <c r="AK747" i="5"/>
  <c r="AM747" i="5" s="1"/>
  <c r="AK779" i="5"/>
  <c r="AK1236" i="5"/>
  <c r="AN1236" i="5" s="1"/>
  <c r="AK922" i="5"/>
  <c r="AK1081" i="5"/>
  <c r="AM1081" i="5" s="1"/>
  <c r="AK1113" i="5"/>
  <c r="AK1161" i="5"/>
  <c r="AM1161" i="5" s="1"/>
  <c r="AV354" i="5"/>
  <c r="AQ362" i="5"/>
  <c r="AW346" i="5"/>
  <c r="AW366" i="5"/>
  <c r="AK69" i="5"/>
  <c r="AK74" i="5"/>
  <c r="AM74" i="5" s="1"/>
  <c r="AW94" i="5"/>
  <c r="AW103" i="5"/>
  <c r="AW112" i="5"/>
  <c r="AV167" i="5"/>
  <c r="AX354" i="5"/>
  <c r="AV318" i="5"/>
  <c r="AK572" i="5"/>
  <c r="AK588" i="5"/>
  <c r="AN588" i="5" s="1"/>
  <c r="AW426" i="5"/>
  <c r="AW477" i="5"/>
  <c r="AW473" i="5"/>
  <c r="AK976" i="5"/>
  <c r="AN976" i="5" s="1"/>
  <c r="AK992" i="5"/>
  <c r="AK1008" i="5"/>
  <c r="AN1008" i="5" s="1"/>
  <c r="AK1024" i="5"/>
  <c r="AK1040" i="5"/>
  <c r="AN1040" i="5" s="1"/>
  <c r="AK1056" i="5"/>
  <c r="AY798" i="5"/>
  <c r="AX1094" i="5"/>
  <c r="AX710" i="5"/>
  <c r="AK1227" i="5"/>
  <c r="AK1235" i="5"/>
  <c r="AM1235" i="5" s="1"/>
  <c r="AK1224" i="5"/>
  <c r="AK1208" i="5"/>
  <c r="AM1208" i="5" s="1"/>
  <c r="AY1144" i="5"/>
  <c r="AV94" i="5"/>
  <c r="AK11" i="5"/>
  <c r="AK72" i="5"/>
  <c r="AM72" i="5" s="1"/>
  <c r="AK128" i="5"/>
  <c r="AM128" i="5" s="1"/>
  <c r="AL143" i="5"/>
  <c r="AK277" i="5"/>
  <c r="AX338" i="5"/>
  <c r="AK329" i="5"/>
  <c r="AM329" i="5" s="1"/>
  <c r="AK364" i="5"/>
  <c r="AM364" i="5" s="1"/>
  <c r="AK380" i="5"/>
  <c r="AK452" i="5"/>
  <c r="AM452" i="5" s="1"/>
  <c r="AK460" i="5"/>
  <c r="AX491" i="5"/>
  <c r="AK479" i="5"/>
  <c r="AK1074" i="5"/>
  <c r="AN1074" i="5" s="1"/>
  <c r="AK1210" i="5"/>
  <c r="AR466" i="5"/>
  <c r="AS7" i="5"/>
  <c r="AR7" i="5"/>
  <c r="AU10" i="5"/>
  <c r="AT10" i="5"/>
  <c r="BB11" i="5"/>
  <c r="AS11" i="5"/>
  <c r="AR11" i="5"/>
  <c r="BA6" i="5"/>
  <c r="AS6" i="5"/>
  <c r="AR6" i="5"/>
  <c r="BB14" i="5"/>
  <c r="AS14" i="5"/>
  <c r="AR14" i="5"/>
  <c r="AU26" i="5"/>
  <c r="AT26" i="5"/>
  <c r="AU12" i="5"/>
  <c r="AT12" i="5"/>
  <c r="BB17" i="5"/>
  <c r="AS17" i="5"/>
  <c r="AR17" i="5"/>
  <c r="AU49" i="5"/>
  <c r="AT49" i="5"/>
  <c r="AU28" i="5"/>
  <c r="AT28" i="5"/>
  <c r="AS26" i="5"/>
  <c r="AR26" i="5"/>
  <c r="BB27" i="5"/>
  <c r="AS27" i="5"/>
  <c r="AR27" i="5"/>
  <c r="BB30" i="5"/>
  <c r="AS30" i="5"/>
  <c r="AR30" i="5"/>
  <c r="BB68" i="5"/>
  <c r="AS68" i="5"/>
  <c r="AR68" i="5"/>
  <c r="AU69" i="5"/>
  <c r="AT69" i="5"/>
  <c r="BB67" i="5"/>
  <c r="AS67" i="5"/>
  <c r="AR67" i="5"/>
  <c r="AS71" i="5"/>
  <c r="AR71" i="5"/>
  <c r="BB39" i="5"/>
  <c r="AS39" i="5"/>
  <c r="AR39" i="5"/>
  <c r="AU46" i="5"/>
  <c r="AT46" i="5"/>
  <c r="AU47" i="5"/>
  <c r="AT47" i="5"/>
  <c r="BD55" i="5"/>
  <c r="AU55" i="5"/>
  <c r="AU59" i="5"/>
  <c r="AT59" i="5"/>
  <c r="AS63" i="5"/>
  <c r="AR63" i="5"/>
  <c r="AS73" i="5"/>
  <c r="AR73" i="5"/>
  <c r="AS78" i="5"/>
  <c r="AR78" i="5"/>
  <c r="BD89" i="5"/>
  <c r="AU89" i="5"/>
  <c r="AT89" i="5"/>
  <c r="AU93" i="5"/>
  <c r="AT93" i="5"/>
  <c r="AS109" i="5"/>
  <c r="AR109" i="5"/>
  <c r="AS87" i="5"/>
  <c r="AR87" i="5"/>
  <c r="AU85" i="5"/>
  <c r="AT85" i="5"/>
  <c r="AU77" i="5"/>
  <c r="AT77" i="5"/>
  <c r="AU83" i="5"/>
  <c r="AT83" i="5"/>
  <c r="AS96" i="5"/>
  <c r="AR96" i="5"/>
  <c r="BA104" i="5"/>
  <c r="AS104" i="5"/>
  <c r="AR104" i="5"/>
  <c r="AS118" i="5"/>
  <c r="AR118" i="5"/>
  <c r="BB129" i="5"/>
  <c r="AS129" i="5"/>
  <c r="AR129" i="5"/>
  <c r="AS113" i="5"/>
  <c r="AR113" i="5"/>
  <c r="AU117" i="5"/>
  <c r="AT117" i="5"/>
  <c r="BD126" i="5"/>
  <c r="AU126" i="5"/>
  <c r="BB131" i="5"/>
  <c r="AS131" i="5"/>
  <c r="AR131" i="5"/>
  <c r="AS102" i="5"/>
  <c r="AR102" i="5"/>
  <c r="AS106" i="5"/>
  <c r="AR106" i="5"/>
  <c r="AU116" i="5"/>
  <c r="AT116" i="5"/>
  <c r="AU124" i="5"/>
  <c r="AT124" i="5"/>
  <c r="AS111" i="5"/>
  <c r="AR111" i="5"/>
  <c r="AS119" i="5"/>
  <c r="AR119" i="5"/>
  <c r="AU123" i="5"/>
  <c r="AT123" i="5"/>
  <c r="AU130" i="5"/>
  <c r="AT130" i="5"/>
  <c r="AS134" i="5"/>
  <c r="AR134" i="5"/>
  <c r="BB139" i="5"/>
  <c r="AS139" i="5"/>
  <c r="AR139" i="5"/>
  <c r="AU136" i="5"/>
  <c r="AT136" i="5"/>
  <c r="AU141" i="5"/>
  <c r="AT141" i="5"/>
  <c r="BD150" i="5"/>
  <c r="AU150" i="5"/>
  <c r="AT150" i="5"/>
  <c r="BA147" i="5"/>
  <c r="AS147" i="5"/>
  <c r="AR147" i="5"/>
  <c r="AU168" i="5"/>
  <c r="AT168" i="5"/>
  <c r="AU194" i="5"/>
  <c r="AT194" i="5"/>
  <c r="BD201" i="5"/>
  <c r="AU201" i="5"/>
  <c r="AT201" i="5"/>
  <c r="AU210" i="5"/>
  <c r="AT210" i="5"/>
  <c r="BD144" i="5"/>
  <c r="AU144" i="5"/>
  <c r="AT144" i="5"/>
  <c r="BA151" i="5"/>
  <c r="AS151" i="5"/>
  <c r="AR151" i="5"/>
  <c r="AX146" i="5"/>
  <c r="AU146" i="5"/>
  <c r="AT146" i="5"/>
  <c r="AU155" i="5"/>
  <c r="AT155" i="5"/>
  <c r="AU148" i="5"/>
  <c r="AT148" i="5"/>
  <c r="AU149" i="5"/>
  <c r="AT149" i="5"/>
  <c r="AU156" i="5"/>
  <c r="AT156" i="5"/>
  <c r="AU157" i="5"/>
  <c r="AT157" i="5"/>
  <c r="AS176" i="5"/>
  <c r="AR176" i="5"/>
  <c r="AS184" i="5"/>
  <c r="AR184" i="5"/>
  <c r="AS192" i="5"/>
  <c r="AR192" i="5"/>
  <c r="AS200" i="5"/>
  <c r="AR200" i="5"/>
  <c r="AS208" i="5"/>
  <c r="AR208" i="5"/>
  <c r="BB169" i="5"/>
  <c r="AS169" i="5"/>
  <c r="AR169" i="5"/>
  <c r="AS174" i="5"/>
  <c r="AR174" i="5"/>
  <c r="AS198" i="5"/>
  <c r="AR198" i="5"/>
  <c r="AU240" i="5"/>
  <c r="AT240" i="5"/>
  <c r="BC212" i="5"/>
  <c r="AU212" i="5"/>
  <c r="AT212" i="5"/>
  <c r="AS205" i="5"/>
  <c r="AR205" i="5"/>
  <c r="AS197" i="5"/>
  <c r="AR197" i="5"/>
  <c r="AS189" i="5"/>
  <c r="AR189" i="5"/>
  <c r="BB181" i="5"/>
  <c r="AS181" i="5"/>
  <c r="AR181" i="5"/>
  <c r="AS229" i="5"/>
  <c r="AR229" i="5"/>
  <c r="AU221" i="5"/>
  <c r="AT221" i="5"/>
  <c r="AU213" i="5"/>
  <c r="AT213" i="5"/>
  <c r="AS225" i="5"/>
  <c r="AR225" i="5"/>
  <c r="BD179" i="5"/>
  <c r="AU179" i="5"/>
  <c r="AT179" i="5"/>
  <c r="AU187" i="5"/>
  <c r="AT187" i="5"/>
  <c r="AU195" i="5"/>
  <c r="AT195" i="5"/>
  <c r="AU211" i="5"/>
  <c r="AT211" i="5"/>
  <c r="AU239" i="5"/>
  <c r="AT239" i="5"/>
  <c r="AU224" i="5"/>
  <c r="AT224" i="5"/>
  <c r="BB226" i="5"/>
  <c r="AS226" i="5"/>
  <c r="AR226" i="5"/>
  <c r="AU175" i="5"/>
  <c r="AT175" i="5"/>
  <c r="AU183" i="5"/>
  <c r="AT183" i="5"/>
  <c r="AU191" i="5"/>
  <c r="AT191" i="5"/>
  <c r="AU199" i="5"/>
  <c r="AT199" i="5"/>
  <c r="AU234" i="5"/>
  <c r="AT234" i="5"/>
  <c r="AU235" i="5"/>
  <c r="AT235" i="5"/>
  <c r="BB242" i="5"/>
  <c r="AS242" i="5"/>
  <c r="AR242" i="5"/>
  <c r="BD260" i="5"/>
  <c r="AU260" i="5"/>
  <c r="AT260" i="5"/>
  <c r="AS272" i="5"/>
  <c r="AR272" i="5"/>
  <c r="BA261" i="5"/>
  <c r="AS261" i="5"/>
  <c r="AR261" i="5"/>
  <c r="AU246" i="5"/>
  <c r="AT246" i="5"/>
  <c r="BB227" i="5"/>
  <c r="AS227" i="5"/>
  <c r="AU245" i="5"/>
  <c r="AT245" i="5"/>
  <c r="BA233" i="5"/>
  <c r="AS233" i="5"/>
  <c r="AR233" i="5"/>
  <c r="AU255" i="5"/>
  <c r="AT255" i="5"/>
  <c r="AU280" i="5"/>
  <c r="AT280" i="5"/>
  <c r="AS263" i="5"/>
  <c r="AR263" i="5"/>
  <c r="AU297" i="5"/>
  <c r="AT297" i="5"/>
  <c r="AU305" i="5"/>
  <c r="AT305" i="5"/>
  <c r="AU313" i="5"/>
  <c r="AT313" i="5"/>
  <c r="BB287" i="5"/>
  <c r="AS287" i="5"/>
  <c r="AR287" i="5"/>
  <c r="AQ294" i="5"/>
  <c r="AU294" i="5"/>
  <c r="AT294" i="5"/>
  <c r="BB305" i="5"/>
  <c r="AS305" i="5"/>
  <c r="AR305" i="5"/>
  <c r="BD308" i="5"/>
  <c r="AU308" i="5"/>
  <c r="AT308" i="5"/>
  <c r="BB313" i="5"/>
  <c r="AS313" i="5"/>
  <c r="AR313" i="5"/>
  <c r="BB327" i="5"/>
  <c r="AS327" i="5"/>
  <c r="AS343" i="5"/>
  <c r="AR343" i="5"/>
  <c r="BD348" i="5"/>
  <c r="AU348" i="5"/>
  <c r="AS359" i="5"/>
  <c r="AR359" i="5"/>
  <c r="AS375" i="5"/>
  <c r="AR375" i="5"/>
  <c r="AS391" i="5"/>
  <c r="AR391" i="5"/>
  <c r="AS399" i="5"/>
  <c r="AR399" i="5"/>
  <c r="AS407" i="5"/>
  <c r="AR407" i="5"/>
  <c r="AS415" i="5"/>
  <c r="AR415" i="5"/>
  <c r="AS423" i="5"/>
  <c r="AR423" i="5"/>
  <c r="BA431" i="5"/>
  <c r="AS431" i="5"/>
  <c r="AR431" i="5"/>
  <c r="BA439" i="5"/>
  <c r="AS439" i="5"/>
  <c r="AR439" i="5"/>
  <c r="BA447" i="5"/>
  <c r="AS447" i="5"/>
  <c r="AR447" i="5"/>
  <c r="AU331" i="5"/>
  <c r="AT331" i="5"/>
  <c r="AU347" i="5"/>
  <c r="AT347" i="5"/>
  <c r="AU363" i="5"/>
  <c r="AT363" i="5"/>
  <c r="AU379" i="5"/>
  <c r="AT379" i="5"/>
  <c r="AU403" i="5"/>
  <c r="AT403" i="5"/>
  <c r="AU289" i="5"/>
  <c r="AT289" i="5"/>
  <c r="AX273" i="5"/>
  <c r="AU273" i="5"/>
  <c r="AT273" i="5"/>
  <c r="AX253" i="5"/>
  <c r="AU253" i="5"/>
  <c r="AT253" i="5"/>
  <c r="BB281" i="5"/>
  <c r="AS281" i="5"/>
  <c r="AR281" i="5"/>
  <c r="AX277" i="5"/>
  <c r="AU277" i="5"/>
  <c r="AT277" i="5"/>
  <c r="AS247" i="5"/>
  <c r="AR247" i="5"/>
  <c r="AX256" i="5"/>
  <c r="AU256" i="5"/>
  <c r="AT256" i="5"/>
  <c r="BB279" i="5"/>
  <c r="AS279" i="5"/>
  <c r="AR279" i="5"/>
  <c r="AS325" i="5"/>
  <c r="AR325" i="5"/>
  <c r="BA337" i="5"/>
  <c r="AS337" i="5"/>
  <c r="AR337" i="5"/>
  <c r="BD341" i="5"/>
  <c r="AU341" i="5"/>
  <c r="AT341" i="5"/>
  <c r="BB361" i="5"/>
  <c r="AS361" i="5"/>
  <c r="AR361" i="5"/>
  <c r="BA365" i="5"/>
  <c r="AS365" i="5"/>
  <c r="AR365" i="5"/>
  <c r="BA369" i="5"/>
  <c r="AS369" i="5"/>
  <c r="AR369" i="5"/>
  <c r="AU373" i="5"/>
  <c r="AT373" i="5"/>
  <c r="BA385" i="5"/>
  <c r="AS385" i="5"/>
  <c r="AR385" i="5"/>
  <c r="AS389" i="5"/>
  <c r="AR389" i="5"/>
  <c r="BA422" i="5"/>
  <c r="AS422" i="5"/>
  <c r="AR422" i="5"/>
  <c r="AS446" i="5"/>
  <c r="AR446" i="5"/>
  <c r="AU469" i="5"/>
  <c r="AT469" i="5"/>
  <c r="AS393" i="5"/>
  <c r="AR393" i="5"/>
  <c r="BD404" i="5"/>
  <c r="AU404" i="5"/>
  <c r="AT404" i="5"/>
  <c r="AU426" i="5"/>
  <c r="AT426" i="5"/>
  <c r="BC442" i="5"/>
  <c r="AU442" i="5"/>
  <c r="AT442" i="5"/>
  <c r="AU460" i="5"/>
  <c r="AT460" i="5"/>
  <c r="AS453" i="5"/>
  <c r="AR453" i="5"/>
  <c r="BA398" i="5"/>
  <c r="AS398" i="5"/>
  <c r="AR398" i="5"/>
  <c r="AU443" i="5"/>
  <c r="AT443" i="5"/>
  <c r="AV402" i="5"/>
  <c r="AS402" i="5"/>
  <c r="AX446" i="5"/>
  <c r="AU446" i="5"/>
  <c r="AU410" i="5"/>
  <c r="AT410" i="5"/>
  <c r="AU439" i="5"/>
  <c r="AT439" i="5"/>
  <c r="AX419" i="5"/>
  <c r="AU419" i="5"/>
  <c r="AT419" i="5"/>
  <c r="AS392" i="5"/>
  <c r="AR392" i="5"/>
  <c r="AS416" i="5"/>
  <c r="AR416" i="5"/>
  <c r="AS420" i="5"/>
  <c r="AR420" i="5"/>
  <c r="BD421" i="5"/>
  <c r="AU421" i="5"/>
  <c r="AT421" i="5"/>
  <c r="AS432" i="5"/>
  <c r="AR432" i="5"/>
  <c r="AS451" i="5"/>
  <c r="AR451" i="5"/>
  <c r="BA472" i="5"/>
  <c r="AS472" i="5"/>
  <c r="AR472" i="5"/>
  <c r="AS475" i="5"/>
  <c r="AR475" i="5"/>
  <c r="BB476" i="5"/>
  <c r="AS476" i="5"/>
  <c r="AR476" i="5"/>
  <c r="BA490" i="5"/>
  <c r="AS490" i="5"/>
  <c r="AU444" i="5"/>
  <c r="AT444" i="5"/>
  <c r="AS448" i="5"/>
  <c r="AR448" i="5"/>
  <c r="BD468" i="5"/>
  <c r="AU468" i="5"/>
  <c r="AT468" i="5"/>
  <c r="AU472" i="5"/>
  <c r="AT472" i="5"/>
  <c r="BB486" i="5"/>
  <c r="AS486" i="5"/>
  <c r="AR486" i="5"/>
  <c r="AU504" i="5"/>
  <c r="AT504" i="5"/>
  <c r="BB400" i="5"/>
  <c r="AS400" i="5"/>
  <c r="AR400" i="5"/>
  <c r="BB440" i="5"/>
  <c r="AS440" i="5"/>
  <c r="AR440" i="5"/>
  <c r="BD462" i="5"/>
  <c r="AU462" i="5"/>
  <c r="BD484" i="5"/>
  <c r="AU484" i="5"/>
  <c r="AT484" i="5"/>
  <c r="BD486" i="5"/>
  <c r="AU486" i="5"/>
  <c r="AT486" i="5"/>
  <c r="BD500" i="5"/>
  <c r="AU500" i="5"/>
  <c r="AT500" i="5"/>
  <c r="BD511" i="5"/>
  <c r="AU511" i="5"/>
  <c r="AT511" i="5"/>
  <c r="BD527" i="5"/>
  <c r="AU527" i="5"/>
  <c r="AT527" i="5"/>
  <c r="BD543" i="5"/>
  <c r="AU543" i="5"/>
  <c r="BD559" i="5"/>
  <c r="AU559" i="5"/>
  <c r="AT559" i="5"/>
  <c r="BB436" i="5"/>
  <c r="AS436" i="5"/>
  <c r="AR436" i="5"/>
  <c r="BD437" i="5"/>
  <c r="AU437" i="5"/>
  <c r="AT437" i="5"/>
  <c r="AS478" i="5"/>
  <c r="AR478" i="5"/>
  <c r="BB495" i="5"/>
  <c r="AS495" i="5"/>
  <c r="AR495" i="5"/>
  <c r="BB518" i="5"/>
  <c r="AS518" i="5"/>
  <c r="AR518" i="5"/>
  <c r="BB534" i="5"/>
  <c r="AS534" i="5"/>
  <c r="AR534" i="5"/>
  <c r="BB550" i="5"/>
  <c r="AS550" i="5"/>
  <c r="AR550" i="5"/>
  <c r="BB566" i="5"/>
  <c r="AS566" i="5"/>
  <c r="AR566" i="5"/>
  <c r="AU564" i="5"/>
  <c r="AT564" i="5"/>
  <c r="AU548" i="5"/>
  <c r="AT548" i="5"/>
  <c r="AU532" i="5"/>
  <c r="AT532" i="5"/>
  <c r="AU516" i="5"/>
  <c r="AT516" i="5"/>
  <c r="AS496" i="5"/>
  <c r="AR496" i="5"/>
  <c r="BB564" i="5"/>
  <c r="AS564" i="5"/>
  <c r="AR564" i="5"/>
  <c r="BA559" i="5"/>
  <c r="AS559" i="5"/>
  <c r="AR559" i="5"/>
  <c r="BA548" i="5"/>
  <c r="AS548" i="5"/>
  <c r="AR548" i="5"/>
  <c r="BA543" i="5"/>
  <c r="AS543" i="5"/>
  <c r="BB532" i="5"/>
  <c r="AS532" i="5"/>
  <c r="AR532" i="5"/>
  <c r="BA527" i="5"/>
  <c r="AS527" i="5"/>
  <c r="AR527" i="5"/>
  <c r="BA516" i="5"/>
  <c r="AS516" i="5"/>
  <c r="AR516" i="5"/>
  <c r="BA511" i="5"/>
  <c r="AS511" i="5"/>
  <c r="AR511" i="5"/>
  <c r="BB500" i="5"/>
  <c r="AS500" i="5"/>
  <c r="AR500" i="5"/>
  <c r="AS505" i="5"/>
  <c r="AR505" i="5"/>
  <c r="AS577" i="5"/>
  <c r="AR577" i="5"/>
  <c r="AS561" i="5"/>
  <c r="AR561" i="5"/>
  <c r="AS545" i="5"/>
  <c r="AR545" i="5"/>
  <c r="AS529" i="5"/>
  <c r="AR529" i="5"/>
  <c r="AS513" i="5"/>
  <c r="AR513" i="5"/>
  <c r="BB493" i="5"/>
  <c r="AS493" i="5"/>
  <c r="AR493" i="5"/>
  <c r="AU492" i="5"/>
  <c r="AT492" i="5"/>
  <c r="AS575" i="5"/>
  <c r="AR575" i="5"/>
  <c r="BD586" i="5"/>
  <c r="AU586" i="5"/>
  <c r="AT586" i="5"/>
  <c r="BB570" i="5"/>
  <c r="AS570" i="5"/>
  <c r="AR570" i="5"/>
  <c r="BD582" i="5"/>
  <c r="AU582" i="5"/>
  <c r="AT582" i="5"/>
  <c r="BB594" i="5"/>
  <c r="AS594" i="5"/>
  <c r="AR594" i="5"/>
  <c r="BB578" i="5"/>
  <c r="AS578" i="5"/>
  <c r="AR578" i="5"/>
  <c r="BD592" i="5"/>
  <c r="AU592" i="5"/>
  <c r="AT592" i="5"/>
  <c r="BA604" i="5"/>
  <c r="AS604" i="5"/>
  <c r="AR604" i="5"/>
  <c r="BD588" i="5"/>
  <c r="AU588" i="5"/>
  <c r="AT588" i="5"/>
  <c r="BD618" i="5"/>
  <c r="AU618" i="5"/>
  <c r="AT618" i="5"/>
  <c r="AU610" i="5"/>
  <c r="AT610" i="5"/>
  <c r="BC602" i="5"/>
  <c r="AU602" i="5"/>
  <c r="AT602" i="5"/>
  <c r="AS596" i="5"/>
  <c r="AR596" i="5"/>
  <c r="BA634" i="5"/>
  <c r="AS634" i="5"/>
  <c r="AR634" i="5"/>
  <c r="BB618" i="5"/>
  <c r="AS618" i="5"/>
  <c r="AR618" i="5"/>
  <c r="BB602" i="5"/>
  <c r="AS602" i="5"/>
  <c r="AR602" i="5"/>
  <c r="BD574" i="5"/>
  <c r="AU574" i="5"/>
  <c r="AS611" i="5"/>
  <c r="AR611" i="5"/>
  <c r="AU621" i="5"/>
  <c r="AT621" i="5"/>
  <c r="AU639" i="5"/>
  <c r="AT639" i="5"/>
  <c r="AU647" i="5"/>
  <c r="AT647" i="5"/>
  <c r="AU655" i="5"/>
  <c r="AT655" i="5"/>
  <c r="AU663" i="5"/>
  <c r="AT663" i="5"/>
  <c r="BD671" i="5"/>
  <c r="AU671" i="5"/>
  <c r="AT671" i="5"/>
  <c r="AU679" i="5"/>
  <c r="AT679" i="5"/>
  <c r="AU695" i="5"/>
  <c r="AT695" i="5"/>
  <c r="AU813" i="5"/>
  <c r="AT813" i="5"/>
  <c r="AU829" i="5"/>
  <c r="AT829" i="5"/>
  <c r="AU845" i="5"/>
  <c r="AT845" i="5"/>
  <c r="AS603" i="5"/>
  <c r="AR603" i="5"/>
  <c r="BD620" i="5"/>
  <c r="AU620" i="5"/>
  <c r="AT620" i="5"/>
  <c r="AU627" i="5"/>
  <c r="AT627" i="5"/>
  <c r="BA814" i="5"/>
  <c r="AS814" i="5"/>
  <c r="AR814" i="5"/>
  <c r="BB822" i="5"/>
  <c r="AS822" i="5"/>
  <c r="AR822" i="5"/>
  <c r="BA830" i="5"/>
  <c r="AS830" i="5"/>
  <c r="AR830" i="5"/>
  <c r="BB838" i="5"/>
  <c r="AS838" i="5"/>
  <c r="AR838" i="5"/>
  <c r="BA846" i="5"/>
  <c r="AS846" i="5"/>
  <c r="AR846" i="5"/>
  <c r="BB616" i="5"/>
  <c r="AS616" i="5"/>
  <c r="AR616" i="5"/>
  <c r="BD619" i="5"/>
  <c r="AU619" i="5"/>
  <c r="AT619" i="5"/>
  <c r="BD628" i="5"/>
  <c r="AU628" i="5"/>
  <c r="AT628" i="5"/>
  <c r="BA633" i="5"/>
  <c r="AS633" i="5"/>
  <c r="BA638" i="5"/>
  <c r="AS638" i="5"/>
  <c r="AR638" i="5"/>
  <c r="BA646" i="5"/>
  <c r="AS646" i="5"/>
  <c r="AR646" i="5"/>
  <c r="BA654" i="5"/>
  <c r="AS654" i="5"/>
  <c r="AR654" i="5"/>
  <c r="BA662" i="5"/>
  <c r="AS662" i="5"/>
  <c r="AR662" i="5"/>
  <c r="BA670" i="5"/>
  <c r="AS670" i="5"/>
  <c r="AR670" i="5"/>
  <c r="BA678" i="5"/>
  <c r="AS678" i="5"/>
  <c r="AR678" i="5"/>
  <c r="BA686" i="5"/>
  <c r="AS686" i="5"/>
  <c r="AR686" i="5"/>
  <c r="BA694" i="5"/>
  <c r="AS694" i="5"/>
  <c r="AR694" i="5"/>
  <c r="BA702" i="5"/>
  <c r="AS702" i="5"/>
  <c r="AR702" i="5"/>
  <c r="BB858" i="5"/>
  <c r="AS858" i="5"/>
  <c r="AR858" i="5"/>
  <c r="BB625" i="5"/>
  <c r="AS625" i="5"/>
  <c r="AR625" i="5"/>
  <c r="AS636" i="5"/>
  <c r="AR636" i="5"/>
  <c r="AU640" i="5"/>
  <c r="AT640" i="5"/>
  <c r="AS643" i="5"/>
  <c r="AR643" i="5"/>
  <c r="AS652" i="5"/>
  <c r="AR652" i="5"/>
  <c r="AU656" i="5"/>
  <c r="AT656" i="5"/>
  <c r="AS659" i="5"/>
  <c r="AR659" i="5"/>
  <c r="AS668" i="5"/>
  <c r="AR668" i="5"/>
  <c r="AU672" i="5"/>
  <c r="AT672" i="5"/>
  <c r="AS675" i="5"/>
  <c r="AR675" i="5"/>
  <c r="AS684" i="5"/>
  <c r="AR684" i="5"/>
  <c r="AU688" i="5"/>
  <c r="AT688" i="5"/>
  <c r="AS691" i="5"/>
  <c r="AR691" i="5"/>
  <c r="AS700" i="5"/>
  <c r="AR700" i="5"/>
  <c r="AU704" i="5"/>
  <c r="AT704" i="5"/>
  <c r="BA714" i="5"/>
  <c r="AS714" i="5"/>
  <c r="AR714" i="5"/>
  <c r="AS716" i="5"/>
  <c r="AR716" i="5"/>
  <c r="BA722" i="5"/>
  <c r="AS722" i="5"/>
  <c r="AR722" i="5"/>
  <c r="AS724" i="5"/>
  <c r="AR724" i="5"/>
  <c r="BA730" i="5"/>
  <c r="AS730" i="5"/>
  <c r="AR730" i="5"/>
  <c r="AS732" i="5"/>
  <c r="AR732" i="5"/>
  <c r="BA738" i="5"/>
  <c r="AS738" i="5"/>
  <c r="AR738" i="5"/>
  <c r="BB740" i="5"/>
  <c r="AS740" i="5"/>
  <c r="AR740" i="5"/>
  <c r="BA746" i="5"/>
  <c r="AS746" i="5"/>
  <c r="AR746" i="5"/>
  <c r="AS748" i="5"/>
  <c r="AR748" i="5"/>
  <c r="BA754" i="5"/>
  <c r="AS754" i="5"/>
  <c r="AR754" i="5"/>
  <c r="AS756" i="5"/>
  <c r="AR756" i="5"/>
  <c r="BA762" i="5"/>
  <c r="AS762" i="5"/>
  <c r="AR762" i="5"/>
  <c r="AS764" i="5"/>
  <c r="AR764" i="5"/>
  <c r="AS770" i="5"/>
  <c r="AR770" i="5"/>
  <c r="BB772" i="5"/>
  <c r="AS772" i="5"/>
  <c r="AR772" i="5"/>
  <c r="BA778" i="5"/>
  <c r="AS778" i="5"/>
  <c r="AR778" i="5"/>
  <c r="BB780" i="5"/>
  <c r="AS780" i="5"/>
  <c r="AR780" i="5"/>
  <c r="BA786" i="5"/>
  <c r="AS786" i="5"/>
  <c r="AR786" i="5"/>
  <c r="BB788" i="5"/>
  <c r="AS788" i="5"/>
  <c r="AR788" i="5"/>
  <c r="BA794" i="5"/>
  <c r="AS794" i="5"/>
  <c r="AR794" i="5"/>
  <c r="BB796" i="5"/>
  <c r="AS796" i="5"/>
  <c r="AR796" i="5"/>
  <c r="BA802" i="5"/>
  <c r="AS802" i="5"/>
  <c r="AR802" i="5"/>
  <c r="AS804" i="5"/>
  <c r="AR804" i="5"/>
  <c r="AU816" i="5"/>
  <c r="AT816" i="5"/>
  <c r="AU824" i="5"/>
  <c r="AT824" i="5"/>
  <c r="BD832" i="5"/>
  <c r="AU832" i="5"/>
  <c r="AT832" i="5"/>
  <c r="BD848" i="5"/>
  <c r="AU848" i="5"/>
  <c r="AT848" i="5"/>
  <c r="AU866" i="5"/>
  <c r="AT866" i="5"/>
  <c r="AU872" i="5"/>
  <c r="AT872" i="5"/>
  <c r="AU876" i="5"/>
  <c r="AT876" i="5"/>
  <c r="BC880" i="5"/>
  <c r="AU880" i="5"/>
  <c r="AT880" i="5"/>
  <c r="BD884" i="5"/>
  <c r="AU884" i="5"/>
  <c r="AT884" i="5"/>
  <c r="BC888" i="5"/>
  <c r="AU888" i="5"/>
  <c r="AT888" i="5"/>
  <c r="AU892" i="5"/>
  <c r="AT892" i="5"/>
  <c r="BC896" i="5"/>
  <c r="AU896" i="5"/>
  <c r="AT896" i="5"/>
  <c r="BD900" i="5"/>
  <c r="AU900" i="5"/>
  <c r="AT900" i="5"/>
  <c r="BC904" i="5"/>
  <c r="AU904" i="5"/>
  <c r="AT904" i="5"/>
  <c r="BD908" i="5"/>
  <c r="AU908" i="5"/>
  <c r="AT908" i="5"/>
  <c r="BC912" i="5"/>
  <c r="AU912" i="5"/>
  <c r="AT912" i="5"/>
  <c r="BD916" i="5"/>
  <c r="AU916" i="5"/>
  <c r="AT916" i="5"/>
  <c r="BC920" i="5"/>
  <c r="AU920" i="5"/>
  <c r="AT920" i="5"/>
  <c r="BD924" i="5"/>
  <c r="AU924" i="5"/>
  <c r="AT924" i="5"/>
  <c r="BC928" i="5"/>
  <c r="AU928" i="5"/>
  <c r="AT928" i="5"/>
  <c r="BD932" i="5"/>
  <c r="AU932" i="5"/>
  <c r="AT932" i="5"/>
  <c r="BC936" i="5"/>
  <c r="AU936" i="5"/>
  <c r="AT936" i="5"/>
  <c r="AU944" i="5"/>
  <c r="AT944" i="5"/>
  <c r="BC952" i="5"/>
  <c r="AU952" i="5"/>
  <c r="AT952" i="5"/>
  <c r="BD960" i="5"/>
  <c r="AU960" i="5"/>
  <c r="AT960" i="5"/>
  <c r="BC968" i="5"/>
  <c r="AU968" i="5"/>
  <c r="AT968" i="5"/>
  <c r="AU976" i="5"/>
  <c r="AT976" i="5"/>
  <c r="BC984" i="5"/>
  <c r="AU984" i="5"/>
  <c r="AT984" i="5"/>
  <c r="BD992" i="5"/>
  <c r="AU992" i="5"/>
  <c r="AT992" i="5"/>
  <c r="AU1000" i="5"/>
  <c r="AT1000" i="5"/>
  <c r="AU1008" i="5"/>
  <c r="AT1008" i="5"/>
  <c r="AU1016" i="5"/>
  <c r="AT1016" i="5"/>
  <c r="BD1024" i="5"/>
  <c r="AU1024" i="5"/>
  <c r="AT1024" i="5"/>
  <c r="AU1032" i="5"/>
  <c r="AT1032" i="5"/>
  <c r="BD1040" i="5"/>
  <c r="AU1040" i="5"/>
  <c r="AT1040" i="5"/>
  <c r="AU1048" i="5"/>
  <c r="AT1048" i="5"/>
  <c r="BD1056" i="5"/>
  <c r="AU1056" i="5"/>
  <c r="AT1056" i="5"/>
  <c r="AS807" i="5"/>
  <c r="AR807" i="5"/>
  <c r="AU818" i="5"/>
  <c r="AT818" i="5"/>
  <c r="BC826" i="5"/>
  <c r="AU826" i="5"/>
  <c r="AT826" i="5"/>
  <c r="AU834" i="5"/>
  <c r="AT834" i="5"/>
  <c r="AU842" i="5"/>
  <c r="AT842" i="5"/>
  <c r="BB853" i="5"/>
  <c r="AS853" i="5"/>
  <c r="AR853" i="5"/>
  <c r="BB861" i="5"/>
  <c r="AS861" i="5"/>
  <c r="AR861" i="5"/>
  <c r="BB869" i="5"/>
  <c r="AS869" i="5"/>
  <c r="AR869" i="5"/>
  <c r="BD713" i="5"/>
  <c r="AU713" i="5"/>
  <c r="AT713" i="5"/>
  <c r="BD715" i="5"/>
  <c r="AU715" i="5"/>
  <c r="AT715" i="5"/>
  <c r="BD721" i="5"/>
  <c r="AU721" i="5"/>
  <c r="AT721" i="5"/>
  <c r="AU729" i="5"/>
  <c r="AT729" i="5"/>
  <c r="BD731" i="5"/>
  <c r="AU731" i="5"/>
  <c r="AT731" i="5"/>
  <c r="AU737" i="5"/>
  <c r="AT737" i="5"/>
  <c r="BD745" i="5"/>
  <c r="AU745" i="5"/>
  <c r="AT745" i="5"/>
  <c r="AU747" i="5"/>
  <c r="AT747" i="5"/>
  <c r="BD753" i="5"/>
  <c r="AU753" i="5"/>
  <c r="AT753" i="5"/>
  <c r="BD755" i="5"/>
  <c r="AU755" i="5"/>
  <c r="AU761" i="5"/>
  <c r="AT761" i="5"/>
  <c r="AU763" i="5"/>
  <c r="AT763" i="5"/>
  <c r="AU769" i="5"/>
  <c r="AT769" i="5"/>
  <c r="BD771" i="5"/>
  <c r="AU771" i="5"/>
  <c r="AU777" i="5"/>
  <c r="AT777" i="5"/>
  <c r="BD779" i="5"/>
  <c r="AU779" i="5"/>
  <c r="AT779" i="5"/>
  <c r="AU785" i="5"/>
  <c r="AT785" i="5"/>
  <c r="BD787" i="5"/>
  <c r="AU787" i="5"/>
  <c r="BD793" i="5"/>
  <c r="AU793" i="5"/>
  <c r="AT793" i="5"/>
  <c r="BD795" i="5"/>
  <c r="AU795" i="5"/>
  <c r="AT795" i="5"/>
  <c r="BD801" i="5"/>
  <c r="AU801" i="5"/>
  <c r="AT801" i="5"/>
  <c r="BD803" i="5"/>
  <c r="AU803" i="5"/>
  <c r="BB817" i="5"/>
  <c r="AS817" i="5"/>
  <c r="AR817" i="5"/>
  <c r="BA825" i="5"/>
  <c r="AS825" i="5"/>
  <c r="BA833" i="5"/>
  <c r="AS833" i="5"/>
  <c r="AR833" i="5"/>
  <c r="AS841" i="5"/>
  <c r="AR841" i="5"/>
  <c r="BD860" i="5"/>
  <c r="AU860" i="5"/>
  <c r="AT860" i="5"/>
  <c r="BD905" i="5"/>
  <c r="AU905" i="5"/>
  <c r="AT905" i="5"/>
  <c r="AU921" i="5"/>
  <c r="AT921" i="5"/>
  <c r="BD726" i="5"/>
  <c r="AU726" i="5"/>
  <c r="AT726" i="5"/>
  <c r="BD734" i="5"/>
  <c r="AU734" i="5"/>
  <c r="BD742" i="5"/>
  <c r="AU742" i="5"/>
  <c r="AT742" i="5"/>
  <c r="BD819" i="5"/>
  <c r="AU819" i="5"/>
  <c r="BD843" i="5"/>
  <c r="AU843" i="5"/>
  <c r="AT843" i="5"/>
  <c r="BD851" i="5"/>
  <c r="AU851" i="5"/>
  <c r="AT851" i="5"/>
  <c r="BD859" i="5"/>
  <c r="AU859" i="5"/>
  <c r="AT859" i="5"/>
  <c r="BD867" i="5"/>
  <c r="AU867" i="5"/>
  <c r="AT867" i="5"/>
  <c r="BB876" i="5"/>
  <c r="AS876" i="5"/>
  <c r="AR876" i="5"/>
  <c r="BB883" i="5"/>
  <c r="AS883" i="5"/>
  <c r="AR883" i="5"/>
  <c r="BB892" i="5"/>
  <c r="AS892" i="5"/>
  <c r="AR892" i="5"/>
  <c r="AS920" i="5"/>
  <c r="AR920" i="5"/>
  <c r="AS932" i="5"/>
  <c r="AR932" i="5"/>
  <c r="AU943" i="5"/>
  <c r="AT943" i="5"/>
  <c r="BD959" i="5"/>
  <c r="AU959" i="5"/>
  <c r="AT959" i="5"/>
  <c r="BD975" i="5"/>
  <c r="AU975" i="5"/>
  <c r="AT975" i="5"/>
  <c r="BD991" i="5"/>
  <c r="AU991" i="5"/>
  <c r="AT991" i="5"/>
  <c r="BD1007" i="5"/>
  <c r="AU1007" i="5"/>
  <c r="AT1007" i="5"/>
  <c r="BD1023" i="5"/>
  <c r="AU1023" i="5"/>
  <c r="AT1023" i="5"/>
  <c r="BD1039" i="5"/>
  <c r="AU1039" i="5"/>
  <c r="AT1039" i="5"/>
  <c r="BD1055" i="5"/>
  <c r="AU1055" i="5"/>
  <c r="AT1055" i="5"/>
  <c r="BD1063" i="5"/>
  <c r="AU1063" i="5"/>
  <c r="AT1063" i="5"/>
  <c r="BD1071" i="5"/>
  <c r="AU1071" i="5"/>
  <c r="AT1071" i="5"/>
  <c r="AS1079" i="5"/>
  <c r="AR1079" i="5"/>
  <c r="AS1087" i="5"/>
  <c r="AR1087" i="5"/>
  <c r="AS1091" i="5"/>
  <c r="AR1091" i="5"/>
  <c r="AS1100" i="5"/>
  <c r="AR1100" i="5"/>
  <c r="AS1119" i="5"/>
  <c r="AR1119" i="5"/>
  <c r="BB1128" i="5"/>
  <c r="AS1128" i="5"/>
  <c r="AR1128" i="5"/>
  <c r="BB1132" i="5"/>
  <c r="AS1132" i="5"/>
  <c r="AR1132" i="5"/>
  <c r="AS1135" i="5"/>
  <c r="AR1135" i="5"/>
  <c r="AS1143" i="5"/>
  <c r="AR1143" i="5"/>
  <c r="BB1147" i="5"/>
  <c r="AS1147" i="5"/>
  <c r="AR1147" i="5"/>
  <c r="BB1156" i="5"/>
  <c r="AS1156" i="5"/>
  <c r="AR1156" i="5"/>
  <c r="AS1159" i="5"/>
  <c r="AR1159" i="5"/>
  <c r="AS1167" i="5"/>
  <c r="AR1167" i="5"/>
  <c r="AS1175" i="5"/>
  <c r="AR1175" i="5"/>
  <c r="AS1184" i="5"/>
  <c r="AR1184" i="5"/>
  <c r="AS1188" i="5"/>
  <c r="AR1188" i="5"/>
  <c r="BB950" i="5"/>
  <c r="AS950" i="5"/>
  <c r="AR950" i="5"/>
  <c r="BC966" i="5"/>
  <c r="AU966" i="5"/>
  <c r="AT966" i="5"/>
  <c r="AU974" i="5"/>
  <c r="AT974" i="5"/>
  <c r="AS982" i="5"/>
  <c r="AR982" i="5"/>
  <c r="AU998" i="5"/>
  <c r="AT998" i="5"/>
  <c r="AU1014" i="5"/>
  <c r="AT1014" i="5"/>
  <c r="AU1038" i="5"/>
  <c r="AT1038" i="5"/>
  <c r="BD1046" i="5"/>
  <c r="AU1046" i="5"/>
  <c r="AT1046" i="5"/>
  <c r="BB1054" i="5"/>
  <c r="AS1054" i="5"/>
  <c r="AR1054" i="5"/>
  <c r="AS1070" i="5"/>
  <c r="AR1070" i="5"/>
  <c r="BD1091" i="5"/>
  <c r="AU1091" i="5"/>
  <c r="AT1091" i="5"/>
  <c r="BD1107" i="5"/>
  <c r="AU1107" i="5"/>
  <c r="AT1107" i="5"/>
  <c r="BD1123" i="5"/>
  <c r="AU1123" i="5"/>
  <c r="AT1123" i="5"/>
  <c r="BD1139" i="5"/>
  <c r="AU1139" i="5"/>
  <c r="AT1139" i="5"/>
  <c r="BD1155" i="5"/>
  <c r="AU1155" i="5"/>
  <c r="AT1155" i="5"/>
  <c r="AU1171" i="5"/>
  <c r="AT1171" i="5"/>
  <c r="AU1187" i="5"/>
  <c r="AT1187" i="5"/>
  <c r="AU902" i="5"/>
  <c r="AT902" i="5"/>
  <c r="BB910" i="5"/>
  <c r="AS910" i="5"/>
  <c r="AR910" i="5"/>
  <c r="AS941" i="5"/>
  <c r="AR941" i="5"/>
  <c r="AS989" i="5"/>
  <c r="AR989" i="5"/>
  <c r="AU1029" i="5"/>
  <c r="AT1029" i="5"/>
  <c r="BD1061" i="5"/>
  <c r="AU1061" i="5"/>
  <c r="AT1061" i="5"/>
  <c r="AS1075" i="5"/>
  <c r="AR1075" i="5"/>
  <c r="BA1077" i="5"/>
  <c r="AS1077" i="5"/>
  <c r="AR1077" i="5"/>
  <c r="BA1113" i="5"/>
  <c r="AS1113" i="5"/>
  <c r="AR1113" i="5"/>
  <c r="BA1117" i="5"/>
  <c r="AS1117" i="5"/>
  <c r="AR1117" i="5"/>
  <c r="BB1177" i="5"/>
  <c r="AS1177" i="5"/>
  <c r="AR1177" i="5"/>
  <c r="BA1189" i="5"/>
  <c r="AS1189" i="5"/>
  <c r="AR1189" i="5"/>
  <c r="BB1193" i="5"/>
  <c r="AS1193" i="5"/>
  <c r="AR1193" i="5"/>
  <c r="BA1197" i="5"/>
  <c r="AS1197" i="5"/>
  <c r="AR1197" i="5"/>
  <c r="BA1201" i="5"/>
  <c r="AS1201" i="5"/>
  <c r="AR1201" i="5"/>
  <c r="BB1209" i="5"/>
  <c r="AS1209" i="5"/>
  <c r="AR1209" i="5"/>
  <c r="BB1221" i="5"/>
  <c r="AS1221" i="5"/>
  <c r="AR1221" i="5"/>
  <c r="BB1241" i="5"/>
  <c r="AS1241" i="5"/>
  <c r="AR1241" i="5"/>
  <c r="BB1257" i="5"/>
  <c r="AS1257" i="5"/>
  <c r="AR1257" i="5"/>
  <c r="BB962" i="5"/>
  <c r="AS962" i="5"/>
  <c r="AR962" i="5"/>
  <c r="BB1018" i="5"/>
  <c r="AS1018" i="5"/>
  <c r="AR1018" i="5"/>
  <c r="BB1058" i="5"/>
  <c r="AS1058" i="5"/>
  <c r="AR1058" i="5"/>
  <c r="BD1072" i="5"/>
  <c r="AU1072" i="5"/>
  <c r="AT1072" i="5"/>
  <c r="AU1089" i="5"/>
  <c r="AT1089" i="5"/>
  <c r="AU1137" i="5"/>
  <c r="AT1137" i="5"/>
  <c r="AU1213" i="5"/>
  <c r="AT1213" i="5"/>
  <c r="AU1241" i="5"/>
  <c r="AT1241" i="5"/>
  <c r="AU1255" i="5"/>
  <c r="AT1255" i="5"/>
  <c r="AS1055" i="5"/>
  <c r="AR1055" i="5"/>
  <c r="BB1047" i="5"/>
  <c r="AS1047" i="5"/>
  <c r="AR1047" i="5"/>
  <c r="AS1039" i="5"/>
  <c r="AR1039" i="5"/>
  <c r="AS1031" i="5"/>
  <c r="AR1031" i="5"/>
  <c r="AS1023" i="5"/>
  <c r="AR1023" i="5"/>
  <c r="AS1015" i="5"/>
  <c r="AR1015" i="5"/>
  <c r="AS1007" i="5"/>
  <c r="AR1007" i="5"/>
  <c r="AS999" i="5"/>
  <c r="AR999" i="5"/>
  <c r="AS991" i="5"/>
  <c r="AR991" i="5"/>
  <c r="AS983" i="5"/>
  <c r="AR983" i="5"/>
  <c r="AS975" i="5"/>
  <c r="AR975" i="5"/>
  <c r="AS967" i="5"/>
  <c r="AR967" i="5"/>
  <c r="AS959" i="5"/>
  <c r="AR959" i="5"/>
  <c r="AS951" i="5"/>
  <c r="AR951" i="5"/>
  <c r="AS943" i="5"/>
  <c r="AR943" i="5"/>
  <c r="AS935" i="5"/>
  <c r="AR935" i="5"/>
  <c r="AS927" i="5"/>
  <c r="AR927" i="5"/>
  <c r="AS919" i="5"/>
  <c r="AR919" i="5"/>
  <c r="AS911" i="5"/>
  <c r="AR911" i="5"/>
  <c r="AS903" i="5"/>
  <c r="AR903" i="5"/>
  <c r="AS895" i="5"/>
  <c r="AR895" i="5"/>
  <c r="AU906" i="5"/>
  <c r="AT906" i="5"/>
  <c r="AS914" i="5"/>
  <c r="AR914" i="5"/>
  <c r="AU934" i="5"/>
  <c r="AT934" i="5"/>
  <c r="AU941" i="5"/>
  <c r="AT941" i="5"/>
  <c r="AU997" i="5"/>
  <c r="AT997" i="5"/>
  <c r="AU1045" i="5"/>
  <c r="AT1045" i="5"/>
  <c r="AU1067" i="5"/>
  <c r="AT1067" i="5"/>
  <c r="BB1094" i="5"/>
  <c r="AS1094" i="5"/>
  <c r="AR1094" i="5"/>
  <c r="BA1098" i="5"/>
  <c r="AS1098" i="5"/>
  <c r="AR1098" i="5"/>
  <c r="BB1154" i="5"/>
  <c r="AS1154" i="5"/>
  <c r="AR1154" i="5"/>
  <c r="BB1162" i="5"/>
  <c r="AS1162" i="5"/>
  <c r="AR1162" i="5"/>
  <c r="BB1166" i="5"/>
  <c r="AS1166" i="5"/>
  <c r="AR1166" i="5"/>
  <c r="BA1170" i="5"/>
  <c r="AS1170" i="5"/>
  <c r="AR1170" i="5"/>
  <c r="BB1174" i="5"/>
  <c r="AS1174" i="5"/>
  <c r="AR1174" i="5"/>
  <c r="BA1182" i="5"/>
  <c r="AS1182" i="5"/>
  <c r="AR1182" i="5"/>
  <c r="BA1186" i="5"/>
  <c r="AS1186" i="5"/>
  <c r="AR1186" i="5"/>
  <c r="AS1206" i="5"/>
  <c r="AR1206" i="5"/>
  <c r="AS946" i="5"/>
  <c r="AR946" i="5"/>
  <c r="BA1026" i="5"/>
  <c r="AS1026" i="5"/>
  <c r="AR1026" i="5"/>
  <c r="BD1085" i="5"/>
  <c r="AU1085" i="5"/>
  <c r="AT1085" i="5"/>
  <c r="BD1109" i="5"/>
  <c r="AU1109" i="5"/>
  <c r="AT1109" i="5"/>
  <c r="BD1117" i="5"/>
  <c r="AU1117" i="5"/>
  <c r="AT1117" i="5"/>
  <c r="AU1125" i="5"/>
  <c r="AT1125" i="5"/>
  <c r="BD1133" i="5"/>
  <c r="AU1133" i="5"/>
  <c r="AT1133" i="5"/>
  <c r="AU1157" i="5"/>
  <c r="AT1157" i="5"/>
  <c r="BD1165" i="5"/>
  <c r="AU1165" i="5"/>
  <c r="AT1165" i="5"/>
  <c r="AU1173" i="5"/>
  <c r="AT1173" i="5"/>
  <c r="AU1181" i="5"/>
  <c r="AT1181" i="5"/>
  <c r="BD1198" i="5"/>
  <c r="AU1198" i="5"/>
  <c r="AT1198" i="5"/>
  <c r="AU1229" i="5"/>
  <c r="AT1229" i="5"/>
  <c r="BB1200" i="5"/>
  <c r="AS1200" i="5"/>
  <c r="AR1200" i="5"/>
  <c r="BD1251" i="5"/>
  <c r="AU1251" i="5"/>
  <c r="AT1251" i="5"/>
  <c r="BD1101" i="5"/>
  <c r="AU1101" i="5"/>
  <c r="AT1101" i="5"/>
  <c r="BD1201" i="5"/>
  <c r="AU1201" i="5"/>
  <c r="AT1201" i="5"/>
  <c r="BD1222" i="5"/>
  <c r="AU1222" i="5"/>
  <c r="AT1222" i="5"/>
  <c r="AS1215" i="5"/>
  <c r="AR1215" i="5"/>
  <c r="BB1220" i="5"/>
  <c r="AS1220" i="5"/>
  <c r="AR1220" i="5"/>
  <c r="BB1225" i="5"/>
  <c r="AS1225" i="5"/>
  <c r="AR1225" i="5"/>
  <c r="BD1262" i="5"/>
  <c r="AU1262" i="5"/>
  <c r="AT1262" i="5"/>
  <c r="BA1240" i="5"/>
  <c r="AS1240" i="5"/>
  <c r="AR1240" i="5"/>
  <c r="BA1228" i="5"/>
  <c r="AS1228" i="5"/>
  <c r="AR1228" i="5"/>
  <c r="BA1260" i="5"/>
  <c r="AS1260" i="5"/>
  <c r="AR1260" i="5"/>
  <c r="BB1251" i="5"/>
  <c r="AS1251" i="5"/>
  <c r="AR1251" i="5"/>
  <c r="BA1239" i="5"/>
  <c r="AS1239" i="5"/>
  <c r="AR1239" i="5"/>
  <c r="BB1226" i="5"/>
  <c r="AS1226" i="5"/>
  <c r="AR1226" i="5"/>
  <c r="BB1230" i="5"/>
  <c r="AS1230" i="5"/>
  <c r="AR1230" i="5"/>
  <c r="BB1234" i="5"/>
  <c r="AS1234" i="5"/>
  <c r="AR1234" i="5"/>
  <c r="BB1238" i="5"/>
  <c r="AS1238" i="5"/>
  <c r="AR1238" i="5"/>
  <c r="BB1242" i="5"/>
  <c r="AS1242" i="5"/>
  <c r="AR1242" i="5"/>
  <c r="BD1266" i="5"/>
  <c r="AU1266" i="5"/>
  <c r="AT1266" i="5"/>
  <c r="BD233" i="5"/>
  <c r="AU233" i="5"/>
  <c r="AT233" i="5"/>
  <c r="BD71" i="5"/>
  <c r="AU71" i="5"/>
  <c r="BD139" i="5"/>
  <c r="AU139" i="5"/>
  <c r="AT139" i="5"/>
  <c r="BA162" i="5"/>
  <c r="AS162" i="5"/>
  <c r="AR162" i="5"/>
  <c r="BD75" i="5"/>
  <c r="AU75" i="5"/>
  <c r="AT75" i="5"/>
  <c r="BD111" i="5"/>
  <c r="AU111" i="5"/>
  <c r="BD119" i="5"/>
  <c r="AU119" i="5"/>
  <c r="BD34" i="5"/>
  <c r="AU34" i="5"/>
  <c r="BD140" i="5"/>
  <c r="AU140" i="5"/>
  <c r="AT140" i="5"/>
  <c r="BA301" i="5"/>
  <c r="AS301" i="5"/>
  <c r="AR301" i="5"/>
  <c r="BD11" i="5"/>
  <c r="AU11" i="5"/>
  <c r="AT11" i="5"/>
  <c r="BD74" i="5"/>
  <c r="AU74" i="5"/>
  <c r="AT74" i="5"/>
  <c r="BB95" i="5"/>
  <c r="AS95" i="5"/>
  <c r="AR95" i="5"/>
  <c r="BD137" i="5"/>
  <c r="AU137" i="5"/>
  <c r="AT137" i="5"/>
  <c r="BD172" i="5"/>
  <c r="AU172" i="5"/>
  <c r="AT172" i="5"/>
  <c r="AU326" i="5"/>
  <c r="AT326" i="5"/>
  <c r="BB348" i="5"/>
  <c r="AS348" i="5"/>
  <c r="AR348" i="5"/>
  <c r="BB356" i="5"/>
  <c r="AS356" i="5"/>
  <c r="AR356" i="5"/>
  <c r="AS368" i="5"/>
  <c r="AR368" i="5"/>
  <c r="BB386" i="5"/>
  <c r="AS386" i="5"/>
  <c r="AR386" i="5"/>
  <c r="BB376" i="5"/>
  <c r="AS376" i="5"/>
  <c r="AR376" i="5"/>
  <c r="BC451" i="5"/>
  <c r="AU451" i="5"/>
  <c r="AT451" i="5"/>
  <c r="AS390" i="5"/>
  <c r="AR390" i="5"/>
  <c r="BD1050" i="5"/>
  <c r="AU1050" i="5"/>
  <c r="AT1050" i="5"/>
  <c r="AS374" i="5"/>
  <c r="AR374" i="5"/>
  <c r="BB378" i="5"/>
  <c r="AS378" i="5"/>
  <c r="AR378" i="5"/>
  <c r="AU613" i="5"/>
  <c r="AT613" i="5"/>
  <c r="AU838" i="5"/>
  <c r="AT838" i="5"/>
  <c r="AU601" i="5"/>
  <c r="AT601" i="5"/>
  <c r="AU790" i="5"/>
  <c r="AT790" i="5"/>
  <c r="BC1026" i="5"/>
  <c r="AU1026" i="5"/>
  <c r="AT1026" i="5"/>
  <c r="AU1140" i="5"/>
  <c r="AT1140" i="5"/>
  <c r="BC1096" i="5"/>
  <c r="AU1096" i="5"/>
  <c r="AT1096" i="5"/>
  <c r="BC1168" i="5"/>
  <c r="AU1168" i="5"/>
  <c r="AT1168" i="5"/>
  <c r="AS849" i="5"/>
  <c r="AR849" i="5"/>
  <c r="BA957" i="5"/>
  <c r="AS957" i="5"/>
  <c r="AR957" i="5"/>
  <c r="AU1148" i="5"/>
  <c r="AT1148" i="5"/>
  <c r="AU1080" i="5"/>
  <c r="AT1080" i="5"/>
  <c r="BC1108" i="5"/>
  <c r="AU1108" i="5"/>
  <c r="AT1108" i="5"/>
  <c r="AU629" i="5"/>
  <c r="AT629" i="5"/>
  <c r="AU978" i="5"/>
  <c r="AT978" i="5"/>
  <c r="AW809" i="5"/>
  <c r="AS809" i="5"/>
  <c r="BA917" i="5"/>
  <c r="AS917" i="5"/>
  <c r="AR917" i="5"/>
  <c r="BA933" i="5"/>
  <c r="AS933" i="5"/>
  <c r="AR933" i="5"/>
  <c r="AS1066" i="5"/>
  <c r="AR1066" i="5"/>
  <c r="AU1092" i="5"/>
  <c r="AT1092" i="5"/>
  <c r="BA617" i="5"/>
  <c r="AS617" i="5"/>
  <c r="AU1076" i="5"/>
  <c r="AT1076" i="5"/>
  <c r="AU1124" i="5"/>
  <c r="AT1124" i="5"/>
  <c r="AS1199" i="5"/>
  <c r="AR1199" i="5"/>
  <c r="AU1186" i="5"/>
  <c r="AT1186" i="5"/>
  <c r="AU1194" i="5"/>
  <c r="AT1194" i="5"/>
  <c r="AU1180" i="5"/>
  <c r="AT1180" i="5"/>
  <c r="AU1078" i="5"/>
  <c r="AT1078" i="5"/>
  <c r="AU1156" i="5"/>
  <c r="AT1156" i="5"/>
  <c r="AU1122" i="5"/>
  <c r="AT1122" i="5"/>
  <c r="AU19" i="5"/>
  <c r="AT19" i="5"/>
  <c r="AV326" i="5"/>
  <c r="AS326" i="5"/>
  <c r="AR326" i="5"/>
  <c r="AS462" i="5"/>
  <c r="AR462" i="5"/>
  <c r="AU23" i="5"/>
  <c r="AT23" i="5"/>
  <c r="BC382" i="5"/>
  <c r="AU382" i="5"/>
  <c r="AT382" i="5"/>
  <c r="AU633" i="5"/>
  <c r="AT633" i="5"/>
  <c r="AU1134" i="5"/>
  <c r="AT1134" i="5"/>
  <c r="AU1192" i="5"/>
  <c r="AT1192" i="5"/>
  <c r="AU762" i="5"/>
  <c r="AT762" i="5"/>
  <c r="AU954" i="5"/>
  <c r="AT954" i="5"/>
  <c r="BB465" i="5"/>
  <c r="AS465" i="5"/>
  <c r="AR465" i="5"/>
  <c r="AR314" i="5"/>
  <c r="AR402" i="5"/>
  <c r="AR530" i="5"/>
  <c r="AR599" i="5"/>
  <c r="AR671" i="5"/>
  <c r="AR707" i="5"/>
  <c r="AT22" i="5"/>
  <c r="AT56" i="5"/>
  <c r="AR188" i="5"/>
  <c r="AR220" i="5"/>
  <c r="AR252" i="5"/>
  <c r="AR284" i="5"/>
  <c r="AT332" i="5"/>
  <c r="AT438" i="5"/>
  <c r="AT543" i="5"/>
  <c r="AT615" i="5"/>
  <c r="AT687" i="5"/>
  <c r="AT755" i="5"/>
  <c r="AT819" i="5"/>
  <c r="AT703" i="5"/>
  <c r="AR286" i="5"/>
  <c r="AT33" i="5"/>
  <c r="AT71" i="5"/>
  <c r="AT103" i="5"/>
  <c r="AT135" i="5"/>
  <c r="AT167" i="5"/>
  <c r="AT203" i="5"/>
  <c r="AR267" i="5"/>
  <c r="AT377" i="5"/>
  <c r="AT409" i="5"/>
  <c r="AT446" i="5"/>
  <c r="AT510" i="5"/>
  <c r="AT574" i="5"/>
  <c r="AT638" i="5"/>
  <c r="AT702" i="5"/>
  <c r="AR537" i="5"/>
  <c r="AR665" i="5"/>
  <c r="AR16" i="5"/>
  <c r="AT174" i="5"/>
  <c r="AT238" i="5"/>
  <c r="AT302" i="5"/>
  <c r="AT351" i="5"/>
  <c r="AT412" i="5"/>
  <c r="AT457" i="5"/>
  <c r="AT489" i="5"/>
  <c r="BD8" i="5"/>
  <c r="AU8" i="5"/>
  <c r="AT8" i="5"/>
  <c r="AS18" i="5"/>
  <c r="AR18" i="5"/>
  <c r="AS12" i="5"/>
  <c r="AR12" i="5"/>
  <c r="BA24" i="5"/>
  <c r="AS24" i="5"/>
  <c r="AS37" i="5"/>
  <c r="AR37" i="5"/>
  <c r="AS31" i="5"/>
  <c r="AR31" i="5"/>
  <c r="AS69" i="5"/>
  <c r="AR69" i="5"/>
  <c r="AU72" i="5"/>
  <c r="AT72" i="5"/>
  <c r="BD64" i="5"/>
  <c r="AU64" i="5"/>
  <c r="BD78" i="5"/>
  <c r="AU78" i="5"/>
  <c r="BB58" i="5"/>
  <c r="AS58" i="5"/>
  <c r="AS50" i="5"/>
  <c r="AR50" i="5"/>
  <c r="AS42" i="5"/>
  <c r="AR42" i="5"/>
  <c r="AU58" i="5"/>
  <c r="AT58" i="5"/>
  <c r="AU40" i="5"/>
  <c r="AT40" i="5"/>
  <c r="AS43" i="5"/>
  <c r="AR43" i="5"/>
  <c r="AU44" i="5"/>
  <c r="AT44" i="5"/>
  <c r="BB47" i="5"/>
  <c r="AS47" i="5"/>
  <c r="AR47" i="5"/>
  <c r="AU48" i="5"/>
  <c r="AT48" i="5"/>
  <c r="AS51" i="5"/>
  <c r="AR51" i="5"/>
  <c r="AU52" i="5"/>
  <c r="AT52" i="5"/>
  <c r="AS55" i="5"/>
  <c r="AR55" i="5"/>
  <c r="AS59" i="5"/>
  <c r="AR59" i="5"/>
  <c r="AU60" i="5"/>
  <c r="AT60" i="5"/>
  <c r="AS70" i="5"/>
  <c r="AR70" i="5"/>
  <c r="BA74" i="5"/>
  <c r="AS74" i="5"/>
  <c r="AS89" i="5"/>
  <c r="AR89" i="5"/>
  <c r="AU90" i="5"/>
  <c r="AT90" i="5"/>
  <c r="AS93" i="5"/>
  <c r="AR93" i="5"/>
  <c r="AS88" i="5"/>
  <c r="AR88" i="5"/>
  <c r="BA92" i="5"/>
  <c r="AS92" i="5"/>
  <c r="AR92" i="5"/>
  <c r="AS85" i="5"/>
  <c r="AR85" i="5"/>
  <c r="BD86" i="5"/>
  <c r="AU86" i="5"/>
  <c r="AT86" i="5"/>
  <c r="AS77" i="5"/>
  <c r="AR77" i="5"/>
  <c r="BD80" i="5"/>
  <c r="AU80" i="5"/>
  <c r="AU109" i="5"/>
  <c r="AT109" i="5"/>
  <c r="AU101" i="5"/>
  <c r="AT101" i="5"/>
  <c r="AU107" i="5"/>
  <c r="AT107" i="5"/>
  <c r="BC112" i="5"/>
  <c r="AU112" i="5"/>
  <c r="AT112" i="5"/>
  <c r="BA122" i="5"/>
  <c r="AS122" i="5"/>
  <c r="AU114" i="5"/>
  <c r="AT114" i="5"/>
  <c r="AS117" i="5"/>
  <c r="AR117" i="5"/>
  <c r="AU121" i="5"/>
  <c r="AT121" i="5"/>
  <c r="AS110" i="5"/>
  <c r="AR110" i="5"/>
  <c r="BB124" i="5"/>
  <c r="AS124" i="5"/>
  <c r="BB115" i="5"/>
  <c r="AS115" i="5"/>
  <c r="AR115" i="5"/>
  <c r="BA127" i="5"/>
  <c r="AS127" i="5"/>
  <c r="AR127" i="5"/>
  <c r="AU131" i="5"/>
  <c r="AT131" i="5"/>
  <c r="AS142" i="5"/>
  <c r="AR142" i="5"/>
  <c r="AS152" i="5"/>
  <c r="AR152" i="5"/>
  <c r="AS160" i="5"/>
  <c r="AR160" i="5"/>
  <c r="AU138" i="5"/>
  <c r="AT138" i="5"/>
  <c r="BB168" i="5"/>
  <c r="AS168" i="5"/>
  <c r="AR168" i="5"/>
  <c r="AU166" i="5"/>
  <c r="AT166" i="5"/>
  <c r="AU178" i="5"/>
  <c r="AT178" i="5"/>
  <c r="AU182" i="5"/>
  <c r="AT182" i="5"/>
  <c r="AU186" i="5"/>
  <c r="AT186" i="5"/>
  <c r="AU197" i="5"/>
  <c r="AT197" i="5"/>
  <c r="BA163" i="5"/>
  <c r="AS163" i="5"/>
  <c r="AR163" i="5"/>
  <c r="BB153" i="5"/>
  <c r="AS153" i="5"/>
  <c r="AR153" i="5"/>
  <c r="BB161" i="5"/>
  <c r="AS161" i="5"/>
  <c r="AR161" i="5"/>
  <c r="AU165" i="5"/>
  <c r="AT165" i="5"/>
  <c r="BB194" i="5"/>
  <c r="AS194" i="5"/>
  <c r="AR194" i="5"/>
  <c r="AS206" i="5"/>
  <c r="AR206" i="5"/>
  <c r="AS221" i="5"/>
  <c r="AR221" i="5"/>
  <c r="AU176" i="5"/>
  <c r="AT176" i="5"/>
  <c r="BC184" i="5"/>
  <c r="AU184" i="5"/>
  <c r="AT184" i="5"/>
  <c r="AU192" i="5"/>
  <c r="AT192" i="5"/>
  <c r="AU200" i="5"/>
  <c r="AT200" i="5"/>
  <c r="AU208" i="5"/>
  <c r="AT208" i="5"/>
  <c r="AU230" i="5"/>
  <c r="AT230" i="5"/>
  <c r="AU231" i="5"/>
  <c r="AT231" i="5"/>
  <c r="AS238" i="5"/>
  <c r="AR238" i="5"/>
  <c r="AU218" i="5"/>
  <c r="AT218" i="5"/>
  <c r="BB250" i="5"/>
  <c r="AS250" i="5"/>
  <c r="BB258" i="5"/>
  <c r="AS258" i="5"/>
  <c r="AR258" i="5"/>
  <c r="AS207" i="5"/>
  <c r="AR207" i="5"/>
  <c r="BB234" i="5"/>
  <c r="AS234" i="5"/>
  <c r="AR234" i="5"/>
  <c r="BB243" i="5"/>
  <c r="AS243" i="5"/>
  <c r="AR243" i="5"/>
  <c r="AU264" i="5"/>
  <c r="AT264" i="5"/>
  <c r="BA265" i="5"/>
  <c r="AS265" i="5"/>
  <c r="AR265" i="5"/>
  <c r="BA260" i="5"/>
  <c r="AS260" i="5"/>
  <c r="BA253" i="5"/>
  <c r="AS253" i="5"/>
  <c r="AR253" i="5"/>
  <c r="BA245" i="5"/>
  <c r="AS245" i="5"/>
  <c r="AR245" i="5"/>
  <c r="AU266" i="5"/>
  <c r="AT266" i="5"/>
  <c r="AU258" i="5"/>
  <c r="AT258" i="5"/>
  <c r="AU237" i="5"/>
  <c r="AT237" i="5"/>
  <c r="AS270" i="5"/>
  <c r="AR270" i="5"/>
  <c r="AU271" i="5"/>
  <c r="AT271" i="5"/>
  <c r="AS282" i="5"/>
  <c r="AR282" i="5"/>
  <c r="BC252" i="5"/>
  <c r="AU252" i="5"/>
  <c r="AT252" i="5"/>
  <c r="BB259" i="5"/>
  <c r="AS259" i="5"/>
  <c r="AR259" i="5"/>
  <c r="AS278" i="5"/>
  <c r="AR278" i="5"/>
  <c r="AS291" i="5"/>
  <c r="AR291" i="5"/>
  <c r="AS299" i="5"/>
  <c r="AR299" i="5"/>
  <c r="AS307" i="5"/>
  <c r="AR307" i="5"/>
  <c r="AS315" i="5"/>
  <c r="AR315" i="5"/>
  <c r="BB300" i="5"/>
  <c r="AS300" i="5"/>
  <c r="AR300" i="5"/>
  <c r="BB321" i="5"/>
  <c r="AS321" i="5"/>
  <c r="AR321" i="5"/>
  <c r="AU328" i="5"/>
  <c r="AT328" i="5"/>
  <c r="AS339" i="5"/>
  <c r="AR339" i="5"/>
  <c r="AU344" i="5"/>
  <c r="AT344" i="5"/>
  <c r="AS355" i="5"/>
  <c r="AR355" i="5"/>
  <c r="AU360" i="5"/>
  <c r="AT360" i="5"/>
  <c r="AS371" i="5"/>
  <c r="AR371" i="5"/>
  <c r="AU376" i="5"/>
  <c r="AT376" i="5"/>
  <c r="BB387" i="5"/>
  <c r="AS387" i="5"/>
  <c r="AR387" i="5"/>
  <c r="AU249" i="5"/>
  <c r="AT249" i="5"/>
  <c r="BA298" i="5"/>
  <c r="AS298" i="5"/>
  <c r="AR298" i="5"/>
  <c r="AU315" i="5"/>
  <c r="AT315" i="5"/>
  <c r="AU335" i="5"/>
  <c r="AT335" i="5"/>
  <c r="BC367" i="5"/>
  <c r="AU367" i="5"/>
  <c r="AT367" i="5"/>
  <c r="AU383" i="5"/>
  <c r="AT383" i="5"/>
  <c r="AU399" i="5"/>
  <c r="AT399" i="5"/>
  <c r="AU415" i="5"/>
  <c r="AT415" i="5"/>
  <c r="AU269" i="5"/>
  <c r="AT269" i="5"/>
  <c r="BB280" i="5"/>
  <c r="AS280" i="5"/>
  <c r="AR280" i="5"/>
  <c r="AU285" i="5"/>
  <c r="AT285" i="5"/>
  <c r="BD274" i="5"/>
  <c r="AU274" i="5"/>
  <c r="AT274" i="5"/>
  <c r="AU247" i="5"/>
  <c r="AT247" i="5"/>
  <c r="BD290" i="5"/>
  <c r="AU290" i="5"/>
  <c r="AT290" i="5"/>
  <c r="AS296" i="5"/>
  <c r="AR296" i="5"/>
  <c r="BD298" i="5"/>
  <c r="AU298" i="5"/>
  <c r="AT298" i="5"/>
  <c r="AS304" i="5"/>
  <c r="AR304" i="5"/>
  <c r="BD306" i="5"/>
  <c r="AU306" i="5"/>
  <c r="AT306" i="5"/>
  <c r="AS312" i="5"/>
  <c r="AR312" i="5"/>
  <c r="BD314" i="5"/>
  <c r="AU314" i="5"/>
  <c r="AT314" i="5"/>
  <c r="AS320" i="5"/>
  <c r="AR320" i="5"/>
  <c r="AS324" i="5"/>
  <c r="AR324" i="5"/>
  <c r="AU329" i="5"/>
  <c r="AT329" i="5"/>
  <c r="AS341" i="5"/>
  <c r="AR341" i="5"/>
  <c r="AU345" i="5"/>
  <c r="AT345" i="5"/>
  <c r="AU349" i="5"/>
  <c r="AT349" i="5"/>
  <c r="AS373" i="5"/>
  <c r="AR373" i="5"/>
  <c r="BA413" i="5"/>
  <c r="AS413" i="5"/>
  <c r="AR413" i="5"/>
  <c r="BA430" i="5"/>
  <c r="AS430" i="5"/>
  <c r="AR430" i="5"/>
  <c r="AS404" i="5"/>
  <c r="AR404" i="5"/>
  <c r="AU405" i="5"/>
  <c r="AT405" i="5"/>
  <c r="BB460" i="5"/>
  <c r="AS460" i="5"/>
  <c r="AR460" i="5"/>
  <c r="AS452" i="5"/>
  <c r="AR452" i="5"/>
  <c r="AU418" i="5"/>
  <c r="AT418" i="5"/>
  <c r="AU435" i="5"/>
  <c r="AT435" i="5"/>
  <c r="AS409" i="5"/>
  <c r="AR409" i="5"/>
  <c r="AU431" i="5"/>
  <c r="AT431" i="5"/>
  <c r="AU414" i="5"/>
  <c r="AT414" i="5"/>
  <c r="AU398" i="5"/>
  <c r="AT398" i="5"/>
  <c r="BA459" i="5"/>
  <c r="AS459" i="5"/>
  <c r="AR459" i="5"/>
  <c r="BD475" i="5"/>
  <c r="AU475" i="5"/>
  <c r="AT475" i="5"/>
  <c r="AU477" i="5"/>
  <c r="AT477" i="5"/>
  <c r="AU514" i="5"/>
  <c r="AT514" i="5"/>
  <c r="AU522" i="5"/>
  <c r="AT522" i="5"/>
  <c r="AU530" i="5"/>
  <c r="AT530" i="5"/>
  <c r="AU538" i="5"/>
  <c r="AT538" i="5"/>
  <c r="AU546" i="5"/>
  <c r="AT546" i="5"/>
  <c r="AU554" i="5"/>
  <c r="AT554" i="5"/>
  <c r="AU562" i="5"/>
  <c r="AT562" i="5"/>
  <c r="BB396" i="5"/>
  <c r="AS396" i="5"/>
  <c r="BB428" i="5"/>
  <c r="AS428" i="5"/>
  <c r="BD429" i="5"/>
  <c r="AU429" i="5"/>
  <c r="AT429" i="5"/>
  <c r="AS444" i="5"/>
  <c r="AR444" i="5"/>
  <c r="AU445" i="5"/>
  <c r="AT445" i="5"/>
  <c r="BD450" i="5"/>
  <c r="AU450" i="5"/>
  <c r="AT450" i="5"/>
  <c r="AU458" i="5"/>
  <c r="AT458" i="5"/>
  <c r="AU488" i="5"/>
  <c r="AT488" i="5"/>
  <c r="AX505" i="5"/>
  <c r="AU505" i="5"/>
  <c r="AS483" i="5"/>
  <c r="AR483" i="5"/>
  <c r="BB484" i="5"/>
  <c r="AS484" i="5"/>
  <c r="AR484" i="5"/>
  <c r="AU501" i="5"/>
  <c r="AT501" i="5"/>
  <c r="BD515" i="5"/>
  <c r="AU515" i="5"/>
  <c r="AT515" i="5"/>
  <c r="BD531" i="5"/>
  <c r="AU531" i="5"/>
  <c r="AT531" i="5"/>
  <c r="BD547" i="5"/>
  <c r="AU547" i="5"/>
  <c r="AT547" i="5"/>
  <c r="BD563" i="5"/>
  <c r="AU563" i="5"/>
  <c r="AU454" i="5"/>
  <c r="AT454" i="5"/>
  <c r="AS463" i="5"/>
  <c r="AR463" i="5"/>
  <c r="AS467" i="5"/>
  <c r="AR467" i="5"/>
  <c r="AS471" i="5"/>
  <c r="AR471" i="5"/>
  <c r="AU480" i="5"/>
  <c r="AT480" i="5"/>
  <c r="AS538" i="5"/>
  <c r="AR538" i="5"/>
  <c r="BB554" i="5"/>
  <c r="AS554" i="5"/>
  <c r="AR554" i="5"/>
  <c r="AU568" i="5"/>
  <c r="AT568" i="5"/>
  <c r="AU552" i="5"/>
  <c r="AT552" i="5"/>
  <c r="AU536" i="5"/>
  <c r="AT536" i="5"/>
  <c r="AU520" i="5"/>
  <c r="AT520" i="5"/>
  <c r="AU495" i="5"/>
  <c r="AT495" i="5"/>
  <c r="BB568" i="5"/>
  <c r="AS568" i="5"/>
  <c r="AR568" i="5"/>
  <c r="BB563" i="5"/>
  <c r="AS563" i="5"/>
  <c r="BB552" i="5"/>
  <c r="AS552" i="5"/>
  <c r="AR552" i="5"/>
  <c r="BB547" i="5"/>
  <c r="AS547" i="5"/>
  <c r="BB536" i="5"/>
  <c r="AS536" i="5"/>
  <c r="AR536" i="5"/>
  <c r="BB531" i="5"/>
  <c r="AS531" i="5"/>
  <c r="BB520" i="5"/>
  <c r="AS520" i="5"/>
  <c r="AR520" i="5"/>
  <c r="BB515" i="5"/>
  <c r="AS515" i="5"/>
  <c r="BC499" i="5"/>
  <c r="AU499" i="5"/>
  <c r="AT499" i="5"/>
  <c r="BD589" i="5"/>
  <c r="AU589" i="5"/>
  <c r="AT589" i="5"/>
  <c r="AU581" i="5"/>
  <c r="AT581" i="5"/>
  <c r="AU573" i="5"/>
  <c r="AT573" i="5"/>
  <c r="AU565" i="5"/>
  <c r="AT565" i="5"/>
  <c r="BD557" i="5"/>
  <c r="AU557" i="5"/>
  <c r="AT557" i="5"/>
  <c r="AU549" i="5"/>
  <c r="AT549" i="5"/>
  <c r="AU541" i="5"/>
  <c r="AT541" i="5"/>
  <c r="AU533" i="5"/>
  <c r="AT533" i="5"/>
  <c r="BD525" i="5"/>
  <c r="AU525" i="5"/>
  <c r="AT525" i="5"/>
  <c r="BD517" i="5"/>
  <c r="AU517" i="5"/>
  <c r="AT517" i="5"/>
  <c r="AU509" i="5"/>
  <c r="AT509" i="5"/>
  <c r="BB504" i="5"/>
  <c r="AS504" i="5"/>
  <c r="AR504" i="5"/>
  <c r="BB589" i="5"/>
  <c r="AS589" i="5"/>
  <c r="AR589" i="5"/>
  <c r="BB573" i="5"/>
  <c r="AS573" i="5"/>
  <c r="AR573" i="5"/>
  <c r="BB557" i="5"/>
  <c r="AS557" i="5"/>
  <c r="AR557" i="5"/>
  <c r="BB541" i="5"/>
  <c r="AS541" i="5"/>
  <c r="AR541" i="5"/>
  <c r="BB525" i="5"/>
  <c r="AS525" i="5"/>
  <c r="AR525" i="5"/>
  <c r="BB509" i="5"/>
  <c r="AS509" i="5"/>
  <c r="AR509" i="5"/>
  <c r="BB492" i="5"/>
  <c r="AS492" i="5"/>
  <c r="AR492" i="5"/>
  <c r="BB576" i="5"/>
  <c r="AS576" i="5"/>
  <c r="AR576" i="5"/>
  <c r="BD583" i="5"/>
  <c r="AU583" i="5"/>
  <c r="AT583" i="5"/>
  <c r="BB586" i="5"/>
  <c r="AS586" i="5"/>
  <c r="AR586" i="5"/>
  <c r="AU596" i="5"/>
  <c r="AT596" i="5"/>
  <c r="BB582" i="5"/>
  <c r="AS582" i="5"/>
  <c r="AR582" i="5"/>
  <c r="AU591" i="5"/>
  <c r="AT591" i="5"/>
  <c r="AS592" i="5"/>
  <c r="AR592" i="5"/>
  <c r="AU584" i="5"/>
  <c r="AT584" i="5"/>
  <c r="AU597" i="5"/>
  <c r="AT597" i="5"/>
  <c r="AS584" i="5"/>
  <c r="AR584" i="5"/>
  <c r="BB630" i="5"/>
  <c r="AS630" i="5"/>
  <c r="AR630" i="5"/>
  <c r="AS614" i="5"/>
  <c r="AR614" i="5"/>
  <c r="BB598" i="5"/>
  <c r="AS598" i="5"/>
  <c r="AR598" i="5"/>
  <c r="BB574" i="5"/>
  <c r="AS574" i="5"/>
  <c r="AR574" i="5"/>
  <c r="AU608" i="5"/>
  <c r="AT608" i="5"/>
  <c r="BB624" i="5"/>
  <c r="AS624" i="5"/>
  <c r="AR624" i="5"/>
  <c r="BB629" i="5"/>
  <c r="AS629" i="5"/>
  <c r="AR629" i="5"/>
  <c r="BB632" i="5"/>
  <c r="AS632" i="5"/>
  <c r="AR632" i="5"/>
  <c r="AU641" i="5"/>
  <c r="AT641" i="5"/>
  <c r="BC649" i="5"/>
  <c r="AU649" i="5"/>
  <c r="AT649" i="5"/>
  <c r="BC657" i="5"/>
  <c r="AU657" i="5"/>
  <c r="AT657" i="5"/>
  <c r="AU665" i="5"/>
  <c r="AT665" i="5"/>
  <c r="BC673" i="5"/>
  <c r="AU673" i="5"/>
  <c r="AT673" i="5"/>
  <c r="BC681" i="5"/>
  <c r="AU681" i="5"/>
  <c r="AT681" i="5"/>
  <c r="BC689" i="5"/>
  <c r="AU689" i="5"/>
  <c r="AT689" i="5"/>
  <c r="BC697" i="5"/>
  <c r="AU697" i="5"/>
  <c r="AT697" i="5"/>
  <c r="BC705" i="5"/>
  <c r="AU705" i="5"/>
  <c r="AT705" i="5"/>
  <c r="AU817" i="5"/>
  <c r="AT817" i="5"/>
  <c r="AU833" i="5"/>
  <c r="AT833" i="5"/>
  <c r="BB627" i="5"/>
  <c r="AS627" i="5"/>
  <c r="AR627" i="5"/>
  <c r="BB619" i="5"/>
  <c r="AS619" i="5"/>
  <c r="BB862" i="5"/>
  <c r="AS862" i="5"/>
  <c r="AR862" i="5"/>
  <c r="BA609" i="5"/>
  <c r="AS609" i="5"/>
  <c r="AR609" i="5"/>
  <c r="AU612" i="5"/>
  <c r="AT612" i="5"/>
  <c r="AU625" i="5"/>
  <c r="AT625" i="5"/>
  <c r="BD634" i="5"/>
  <c r="AU634" i="5"/>
  <c r="AT634" i="5"/>
  <c r="BD636" i="5"/>
  <c r="AU636" i="5"/>
  <c r="AT636" i="5"/>
  <c r="AS639" i="5"/>
  <c r="AR639" i="5"/>
  <c r="BB645" i="5"/>
  <c r="AS645" i="5"/>
  <c r="AR645" i="5"/>
  <c r="BB648" i="5"/>
  <c r="AS648" i="5"/>
  <c r="AR648" i="5"/>
  <c r="BD650" i="5"/>
  <c r="AU650" i="5"/>
  <c r="AT650" i="5"/>
  <c r="BD652" i="5"/>
  <c r="AU652" i="5"/>
  <c r="AT652" i="5"/>
  <c r="BB661" i="5"/>
  <c r="AS661" i="5"/>
  <c r="AR661" i="5"/>
  <c r="BB664" i="5"/>
  <c r="AS664" i="5"/>
  <c r="AR664" i="5"/>
  <c r="BD666" i="5"/>
  <c r="AU666" i="5"/>
  <c r="AT666" i="5"/>
  <c r="AU668" i="5"/>
  <c r="AT668" i="5"/>
  <c r="BB677" i="5"/>
  <c r="AS677" i="5"/>
  <c r="AR677" i="5"/>
  <c r="BB680" i="5"/>
  <c r="AS680" i="5"/>
  <c r="AR680" i="5"/>
  <c r="BD682" i="5"/>
  <c r="AU682" i="5"/>
  <c r="AT682" i="5"/>
  <c r="BD684" i="5"/>
  <c r="AU684" i="5"/>
  <c r="AT684" i="5"/>
  <c r="BB693" i="5"/>
  <c r="AS693" i="5"/>
  <c r="AR693" i="5"/>
  <c r="BB696" i="5"/>
  <c r="AS696" i="5"/>
  <c r="AR696" i="5"/>
  <c r="BD698" i="5"/>
  <c r="AU698" i="5"/>
  <c r="AT698" i="5"/>
  <c r="AU700" i="5"/>
  <c r="AT700" i="5"/>
  <c r="AS703" i="5"/>
  <c r="AR703" i="5"/>
  <c r="BD716" i="5"/>
  <c r="AU716" i="5"/>
  <c r="AT716" i="5"/>
  <c r="BD724" i="5"/>
  <c r="AU724" i="5"/>
  <c r="AT724" i="5"/>
  <c r="AU732" i="5"/>
  <c r="AT732" i="5"/>
  <c r="BD740" i="5"/>
  <c r="AU740" i="5"/>
  <c r="AT740" i="5"/>
  <c r="AU748" i="5"/>
  <c r="AT748" i="5"/>
  <c r="AU756" i="5"/>
  <c r="AT756" i="5"/>
  <c r="BD764" i="5"/>
  <c r="AU764" i="5"/>
  <c r="AT764" i="5"/>
  <c r="BD772" i="5"/>
  <c r="AU772" i="5"/>
  <c r="AT772" i="5"/>
  <c r="BD780" i="5"/>
  <c r="AU780" i="5"/>
  <c r="AT780" i="5"/>
  <c r="BD788" i="5"/>
  <c r="AU788" i="5"/>
  <c r="AT788" i="5"/>
  <c r="BD796" i="5"/>
  <c r="AU796" i="5"/>
  <c r="AT796" i="5"/>
  <c r="AU804" i="5"/>
  <c r="AT804" i="5"/>
  <c r="BA813" i="5"/>
  <c r="AS813" i="5"/>
  <c r="AR813" i="5"/>
  <c r="BB821" i="5"/>
  <c r="AS821" i="5"/>
  <c r="AR821" i="5"/>
  <c r="BB829" i="5"/>
  <c r="AS829" i="5"/>
  <c r="AR829" i="5"/>
  <c r="BD840" i="5"/>
  <c r="AU840" i="5"/>
  <c r="AS848" i="5"/>
  <c r="AR848" i="5"/>
  <c r="BC849" i="5"/>
  <c r="AU849" i="5"/>
  <c r="AT849" i="5"/>
  <c r="AU858" i="5"/>
  <c r="AT858" i="5"/>
  <c r="AU871" i="5"/>
  <c r="AT871" i="5"/>
  <c r="BD875" i="5"/>
  <c r="AU875" i="5"/>
  <c r="AT875" i="5"/>
  <c r="AU879" i="5"/>
  <c r="AT879" i="5"/>
  <c r="BD883" i="5"/>
  <c r="AU883" i="5"/>
  <c r="AT883" i="5"/>
  <c r="BD887" i="5"/>
  <c r="AU887" i="5"/>
  <c r="AT887" i="5"/>
  <c r="BD891" i="5"/>
  <c r="AU891" i="5"/>
  <c r="AT891" i="5"/>
  <c r="AU895" i="5"/>
  <c r="AT895" i="5"/>
  <c r="BD899" i="5"/>
  <c r="AU899" i="5"/>
  <c r="AT899" i="5"/>
  <c r="BD903" i="5"/>
  <c r="AU903" i="5"/>
  <c r="AT903" i="5"/>
  <c r="BD907" i="5"/>
  <c r="AU907" i="5"/>
  <c r="AT907" i="5"/>
  <c r="BD911" i="5"/>
  <c r="AU911" i="5"/>
  <c r="AT911" i="5"/>
  <c r="BD915" i="5"/>
  <c r="AU915" i="5"/>
  <c r="AT915" i="5"/>
  <c r="BD919" i="5"/>
  <c r="AU919" i="5"/>
  <c r="AT919" i="5"/>
  <c r="BD923" i="5"/>
  <c r="AU923" i="5"/>
  <c r="AT923" i="5"/>
  <c r="BD927" i="5"/>
  <c r="AU927" i="5"/>
  <c r="AT927" i="5"/>
  <c r="BD931" i="5"/>
  <c r="AU931" i="5"/>
  <c r="AT931" i="5"/>
  <c r="BD935" i="5"/>
  <c r="AU935" i="5"/>
  <c r="AT935" i="5"/>
  <c r="BC810" i="5"/>
  <c r="AU810" i="5"/>
  <c r="AT810" i="5"/>
  <c r="BD815" i="5"/>
  <c r="AU815" i="5"/>
  <c r="AT815" i="5"/>
  <c r="AU823" i="5"/>
  <c r="AT823" i="5"/>
  <c r="BD831" i="5"/>
  <c r="AU831" i="5"/>
  <c r="AT831" i="5"/>
  <c r="BD839" i="5"/>
  <c r="AU839" i="5"/>
  <c r="AT839" i="5"/>
  <c r="BD847" i="5"/>
  <c r="AU847" i="5"/>
  <c r="BD855" i="5"/>
  <c r="AU855" i="5"/>
  <c r="AT855" i="5"/>
  <c r="BD863" i="5"/>
  <c r="AU863" i="5"/>
  <c r="AT863" i="5"/>
  <c r="BB873" i="5"/>
  <c r="AS873" i="5"/>
  <c r="AR873" i="5"/>
  <c r="AS877" i="5"/>
  <c r="AR877" i="5"/>
  <c r="BB881" i="5"/>
  <c r="AS881" i="5"/>
  <c r="AR881" i="5"/>
  <c r="BA885" i="5"/>
  <c r="AS885" i="5"/>
  <c r="AR885" i="5"/>
  <c r="BB889" i="5"/>
  <c r="AS889" i="5"/>
  <c r="AR889" i="5"/>
  <c r="BB713" i="5"/>
  <c r="AS713" i="5"/>
  <c r="BB715" i="5"/>
  <c r="AS715" i="5"/>
  <c r="AR715" i="5"/>
  <c r="BB721" i="5"/>
  <c r="AS721" i="5"/>
  <c r="AR721" i="5"/>
  <c r="BB723" i="5"/>
  <c r="AS723" i="5"/>
  <c r="BB729" i="5"/>
  <c r="AS729" i="5"/>
  <c r="BB731" i="5"/>
  <c r="AS731" i="5"/>
  <c r="AR731" i="5"/>
  <c r="BB737" i="5"/>
  <c r="AS737" i="5"/>
  <c r="AR737" i="5"/>
  <c r="BB739" i="5"/>
  <c r="AS739" i="5"/>
  <c r="BB745" i="5"/>
  <c r="AS745" i="5"/>
  <c r="BB747" i="5"/>
  <c r="AS747" i="5"/>
  <c r="AR747" i="5"/>
  <c r="BB753" i="5"/>
  <c r="AS753" i="5"/>
  <c r="AR753" i="5"/>
  <c r="BB755" i="5"/>
  <c r="AS755" i="5"/>
  <c r="BB761" i="5"/>
  <c r="AS761" i="5"/>
  <c r="BB763" i="5"/>
  <c r="AS763" i="5"/>
  <c r="AR763" i="5"/>
  <c r="BB769" i="5"/>
  <c r="AS769" i="5"/>
  <c r="AR769" i="5"/>
  <c r="BB771" i="5"/>
  <c r="AS771" i="5"/>
  <c r="BB777" i="5"/>
  <c r="AS777" i="5"/>
  <c r="BB779" i="5"/>
  <c r="AS779" i="5"/>
  <c r="AR779" i="5"/>
  <c r="BB785" i="5"/>
  <c r="AS785" i="5"/>
  <c r="AR785" i="5"/>
  <c r="BB787" i="5"/>
  <c r="AS787" i="5"/>
  <c r="BB793" i="5"/>
  <c r="AS793" i="5"/>
  <c r="BB795" i="5"/>
  <c r="AS795" i="5"/>
  <c r="AR795" i="5"/>
  <c r="AS801" i="5"/>
  <c r="AR801" i="5"/>
  <c r="BB803" i="5"/>
  <c r="AS803" i="5"/>
  <c r="AU854" i="5"/>
  <c r="AT854" i="5"/>
  <c r="AS860" i="5"/>
  <c r="AR860" i="5"/>
  <c r="AU870" i="5"/>
  <c r="AT870" i="5"/>
  <c r="AU874" i="5"/>
  <c r="AT874" i="5"/>
  <c r="BC878" i="5"/>
  <c r="AU878" i="5"/>
  <c r="AT878" i="5"/>
  <c r="AU882" i="5"/>
  <c r="AT882" i="5"/>
  <c r="AU886" i="5"/>
  <c r="AT886" i="5"/>
  <c r="AU890" i="5"/>
  <c r="AT890" i="5"/>
  <c r="AU901" i="5"/>
  <c r="AT901" i="5"/>
  <c r="AU917" i="5"/>
  <c r="AT917" i="5"/>
  <c r="AU933" i="5"/>
  <c r="AT933" i="5"/>
  <c r="AS808" i="5"/>
  <c r="AR808" i="5"/>
  <c r="AS811" i="5"/>
  <c r="AR811" i="5"/>
  <c r="BD827" i="5"/>
  <c r="AU827" i="5"/>
  <c r="AT827" i="5"/>
  <c r="BB832" i="5"/>
  <c r="AS832" i="5"/>
  <c r="AR832" i="5"/>
  <c r="BB835" i="5"/>
  <c r="AS835" i="5"/>
  <c r="BB859" i="5"/>
  <c r="AS859" i="5"/>
  <c r="AR859" i="5"/>
  <c r="BB867" i="5"/>
  <c r="AS867" i="5"/>
  <c r="BB872" i="5"/>
  <c r="AS872" i="5"/>
  <c r="AR872" i="5"/>
  <c r="BB888" i="5"/>
  <c r="AS888" i="5"/>
  <c r="AR888" i="5"/>
  <c r="BB900" i="5"/>
  <c r="AS900" i="5"/>
  <c r="AR900" i="5"/>
  <c r="AS908" i="5"/>
  <c r="AR908" i="5"/>
  <c r="BB916" i="5"/>
  <c r="AS916" i="5"/>
  <c r="AR916" i="5"/>
  <c r="BB928" i="5"/>
  <c r="AS928" i="5"/>
  <c r="AR928" i="5"/>
  <c r="BD947" i="5"/>
  <c r="AU947" i="5"/>
  <c r="AT947" i="5"/>
  <c r="AU963" i="5"/>
  <c r="AT963" i="5"/>
  <c r="BD979" i="5"/>
  <c r="AU979" i="5"/>
  <c r="AT979" i="5"/>
  <c r="BD995" i="5"/>
  <c r="AU995" i="5"/>
  <c r="AT995" i="5"/>
  <c r="AU1011" i="5"/>
  <c r="AT1011" i="5"/>
  <c r="BD1027" i="5"/>
  <c r="AU1027" i="5"/>
  <c r="AT1027" i="5"/>
  <c r="BD1043" i="5"/>
  <c r="AU1043" i="5"/>
  <c r="AT1043" i="5"/>
  <c r="AU1059" i="5"/>
  <c r="AT1059" i="5"/>
  <c r="BB937" i="5"/>
  <c r="AS937" i="5"/>
  <c r="AR937" i="5"/>
  <c r="BB945" i="5"/>
  <c r="AS945" i="5"/>
  <c r="AR945" i="5"/>
  <c r="BB953" i="5"/>
  <c r="AS953" i="5"/>
  <c r="AR953" i="5"/>
  <c r="BB961" i="5"/>
  <c r="AS961" i="5"/>
  <c r="AR961" i="5"/>
  <c r="BB969" i="5"/>
  <c r="AS969" i="5"/>
  <c r="AR969" i="5"/>
  <c r="BB977" i="5"/>
  <c r="AS977" i="5"/>
  <c r="AR977" i="5"/>
  <c r="BB985" i="5"/>
  <c r="AS985" i="5"/>
  <c r="AR985" i="5"/>
  <c r="BB993" i="5"/>
  <c r="AS993" i="5"/>
  <c r="AR993" i="5"/>
  <c r="BB1001" i="5"/>
  <c r="AS1001" i="5"/>
  <c r="AR1001" i="5"/>
  <c r="BB1009" i="5"/>
  <c r="AS1009" i="5"/>
  <c r="AR1009" i="5"/>
  <c r="BB1017" i="5"/>
  <c r="AS1017" i="5"/>
  <c r="AR1017" i="5"/>
  <c r="BB1025" i="5"/>
  <c r="AS1025" i="5"/>
  <c r="AR1025" i="5"/>
  <c r="BB1033" i="5"/>
  <c r="AS1033" i="5"/>
  <c r="AR1033" i="5"/>
  <c r="BB1041" i="5"/>
  <c r="AS1041" i="5"/>
  <c r="AR1041" i="5"/>
  <c r="BB1049" i="5"/>
  <c r="AS1049" i="5"/>
  <c r="AR1049" i="5"/>
  <c r="BB1057" i="5"/>
  <c r="AS1057" i="5"/>
  <c r="AR1057" i="5"/>
  <c r="BB1069" i="5"/>
  <c r="AS1069" i="5"/>
  <c r="AR1069" i="5"/>
  <c r="AS1076" i="5"/>
  <c r="AR1076" i="5"/>
  <c r="BA1080" i="5"/>
  <c r="AS1080" i="5"/>
  <c r="AR1080" i="5"/>
  <c r="BB1088" i="5"/>
  <c r="AS1088" i="5"/>
  <c r="AR1088" i="5"/>
  <c r="BB1092" i="5"/>
  <c r="AS1092" i="5"/>
  <c r="AR1092" i="5"/>
  <c r="AS1095" i="5"/>
  <c r="AR1095" i="5"/>
  <c r="AS1103" i="5"/>
  <c r="AR1103" i="5"/>
  <c r="AS1107" i="5"/>
  <c r="AR1107" i="5"/>
  <c r="BB1120" i="5"/>
  <c r="AS1120" i="5"/>
  <c r="AR1120" i="5"/>
  <c r="BB1123" i="5"/>
  <c r="AS1123" i="5"/>
  <c r="AR1123" i="5"/>
  <c r="BA1136" i="5"/>
  <c r="AS1136" i="5"/>
  <c r="AR1136" i="5"/>
  <c r="BA1144" i="5"/>
  <c r="AS1144" i="5"/>
  <c r="AR1144" i="5"/>
  <c r="BB1148" i="5"/>
  <c r="AS1148" i="5"/>
  <c r="AR1148" i="5"/>
  <c r="AS1151" i="5"/>
  <c r="AR1151" i="5"/>
  <c r="AS1160" i="5"/>
  <c r="AR1160" i="5"/>
  <c r="BA1168" i="5"/>
  <c r="AS1168" i="5"/>
  <c r="AR1168" i="5"/>
  <c r="BA1176" i="5"/>
  <c r="AS1176" i="5"/>
  <c r="AR1176" i="5"/>
  <c r="AS1191" i="5"/>
  <c r="AR1191" i="5"/>
  <c r="BB1195" i="5"/>
  <c r="AS1195" i="5"/>
  <c r="AR1195" i="5"/>
  <c r="BC950" i="5"/>
  <c r="AU950" i="5"/>
  <c r="AT950" i="5"/>
  <c r="AS958" i="5"/>
  <c r="AR958" i="5"/>
  <c r="BD982" i="5"/>
  <c r="AU982" i="5"/>
  <c r="AT982" i="5"/>
  <c r="BB990" i="5"/>
  <c r="AS990" i="5"/>
  <c r="AR990" i="5"/>
  <c r="BB1006" i="5"/>
  <c r="AS1006" i="5"/>
  <c r="AR1006" i="5"/>
  <c r="BB1022" i="5"/>
  <c r="AS1022" i="5"/>
  <c r="AR1022" i="5"/>
  <c r="AU1054" i="5"/>
  <c r="AT1054" i="5"/>
  <c r="BB1062" i="5"/>
  <c r="AS1062" i="5"/>
  <c r="AR1062" i="5"/>
  <c r="BD1068" i="5"/>
  <c r="AU1068" i="5"/>
  <c r="AT1068" i="5"/>
  <c r="AU1070" i="5"/>
  <c r="AT1070" i="5"/>
  <c r="BD1087" i="5"/>
  <c r="AU1087" i="5"/>
  <c r="AT1087" i="5"/>
  <c r="BD1103" i="5"/>
  <c r="AU1103" i="5"/>
  <c r="AT1103" i="5"/>
  <c r="BD1119" i="5"/>
  <c r="AU1119" i="5"/>
  <c r="AT1119" i="5"/>
  <c r="BD1135" i="5"/>
  <c r="AU1135" i="5"/>
  <c r="AT1135" i="5"/>
  <c r="AU1151" i="5"/>
  <c r="AT1151" i="5"/>
  <c r="BD1167" i="5"/>
  <c r="AU1167" i="5"/>
  <c r="AT1167" i="5"/>
  <c r="BD1183" i="5"/>
  <c r="AU1183" i="5"/>
  <c r="AT1183" i="5"/>
  <c r="BD1199" i="5"/>
  <c r="AU1199" i="5"/>
  <c r="AT1199" i="5"/>
  <c r="BD1203" i="5"/>
  <c r="AU1203" i="5"/>
  <c r="AT1203" i="5"/>
  <c r="AU1207" i="5"/>
  <c r="AT1207" i="5"/>
  <c r="BD1211" i="5"/>
  <c r="AU1211" i="5"/>
  <c r="AT1211" i="5"/>
  <c r="BD1215" i="5"/>
  <c r="AU1215" i="5"/>
  <c r="AT1215" i="5"/>
  <c r="BD1219" i="5"/>
  <c r="AU1219" i="5"/>
  <c r="AT1219" i="5"/>
  <c r="AU1223" i="5"/>
  <c r="AT1223" i="5"/>
  <c r="AU1228" i="5"/>
  <c r="AT1228" i="5"/>
  <c r="BD1236" i="5"/>
  <c r="AU1236" i="5"/>
  <c r="AT1236" i="5"/>
  <c r="AU1244" i="5"/>
  <c r="AT1244" i="5"/>
  <c r="BD1252" i="5"/>
  <c r="AU1252" i="5"/>
  <c r="AT1252" i="5"/>
  <c r="AU1260" i="5"/>
  <c r="AT1260" i="5"/>
  <c r="BB902" i="5"/>
  <c r="AS902" i="5"/>
  <c r="AR902" i="5"/>
  <c r="BD930" i="5"/>
  <c r="AU930" i="5"/>
  <c r="AT930" i="5"/>
  <c r="BC957" i="5"/>
  <c r="AU957" i="5"/>
  <c r="AT957" i="5"/>
  <c r="BC973" i="5"/>
  <c r="AU973" i="5"/>
  <c r="AT973" i="5"/>
  <c r="AS997" i="5"/>
  <c r="AR997" i="5"/>
  <c r="BC1021" i="5"/>
  <c r="AU1021" i="5"/>
  <c r="AT1021" i="5"/>
  <c r="AU1053" i="5"/>
  <c r="AT1053" i="5"/>
  <c r="BA1085" i="5"/>
  <c r="AS1085" i="5"/>
  <c r="AR1085" i="5"/>
  <c r="BA1089" i="5"/>
  <c r="AS1089" i="5"/>
  <c r="AR1089" i="5"/>
  <c r="BA1106" i="5"/>
  <c r="AS1106" i="5"/>
  <c r="AR1106" i="5"/>
  <c r="BB1122" i="5"/>
  <c r="AS1122" i="5"/>
  <c r="AR1122" i="5"/>
  <c r="AS1126" i="5"/>
  <c r="AR1126" i="5"/>
  <c r="BB1137" i="5"/>
  <c r="AS1137" i="5"/>
  <c r="AR1137" i="5"/>
  <c r="BB1141" i="5"/>
  <c r="AS1141" i="5"/>
  <c r="AR1141" i="5"/>
  <c r="BB1145" i="5"/>
  <c r="AS1145" i="5"/>
  <c r="AR1145" i="5"/>
  <c r="BB1149" i="5"/>
  <c r="AS1149" i="5"/>
  <c r="AR1149" i="5"/>
  <c r="BA1157" i="5"/>
  <c r="AS1157" i="5"/>
  <c r="AR1157" i="5"/>
  <c r="BB1214" i="5"/>
  <c r="AS1214" i="5"/>
  <c r="AR1214" i="5"/>
  <c r="BB1229" i="5"/>
  <c r="AS1229" i="5"/>
  <c r="AR1229" i="5"/>
  <c r="BA1010" i="5"/>
  <c r="AS1010" i="5"/>
  <c r="AR1010" i="5"/>
  <c r="BB1050" i="5"/>
  <c r="AS1050" i="5"/>
  <c r="AR1050" i="5"/>
  <c r="AS1072" i="5"/>
  <c r="AR1072" i="5"/>
  <c r="AU1149" i="5"/>
  <c r="AT1149" i="5"/>
  <c r="BD1193" i="5"/>
  <c r="AU1193" i="5"/>
  <c r="AT1193" i="5"/>
  <c r="BD1245" i="5"/>
  <c r="AU1245" i="5"/>
  <c r="AT1245" i="5"/>
  <c r="BB1204" i="5"/>
  <c r="AS1204" i="5"/>
  <c r="AR1204" i="5"/>
  <c r="BD1231" i="5"/>
  <c r="AU1231" i="5"/>
  <c r="AT1231" i="5"/>
  <c r="BB1060" i="5"/>
  <c r="AS1060" i="5"/>
  <c r="AR1060" i="5"/>
  <c r="AS1052" i="5"/>
  <c r="AR1052" i="5"/>
  <c r="BB1044" i="5"/>
  <c r="AS1044" i="5"/>
  <c r="AR1044" i="5"/>
  <c r="BB1036" i="5"/>
  <c r="AS1036" i="5"/>
  <c r="AR1036" i="5"/>
  <c r="AS1028" i="5"/>
  <c r="AR1028" i="5"/>
  <c r="BB1020" i="5"/>
  <c r="AS1020" i="5"/>
  <c r="AR1020" i="5"/>
  <c r="BB1012" i="5"/>
  <c r="AS1012" i="5"/>
  <c r="AR1012" i="5"/>
  <c r="BB1004" i="5"/>
  <c r="AS1004" i="5"/>
  <c r="AR1004" i="5"/>
  <c r="BB996" i="5"/>
  <c r="AS996" i="5"/>
  <c r="AR996" i="5"/>
  <c r="BB988" i="5"/>
  <c r="AS988" i="5"/>
  <c r="AR988" i="5"/>
  <c r="BB980" i="5"/>
  <c r="AS980" i="5"/>
  <c r="AR980" i="5"/>
  <c r="BB972" i="5"/>
  <c r="AS972" i="5"/>
  <c r="AR972" i="5"/>
  <c r="BB964" i="5"/>
  <c r="AS964" i="5"/>
  <c r="AR964" i="5"/>
  <c r="BB956" i="5"/>
  <c r="AS956" i="5"/>
  <c r="AR956" i="5"/>
  <c r="BB948" i="5"/>
  <c r="AS948" i="5"/>
  <c r="AR948" i="5"/>
  <c r="BB940" i="5"/>
  <c r="AS940" i="5"/>
  <c r="AR940" i="5"/>
  <c r="AU898" i="5"/>
  <c r="AT898" i="5"/>
  <c r="BB906" i="5"/>
  <c r="AS906" i="5"/>
  <c r="AR906" i="5"/>
  <c r="BD922" i="5"/>
  <c r="AU922" i="5"/>
  <c r="AT922" i="5"/>
  <c r="BB934" i="5"/>
  <c r="AS934" i="5"/>
  <c r="AR934" i="5"/>
  <c r="BD989" i="5"/>
  <c r="AU989" i="5"/>
  <c r="AT989" i="5"/>
  <c r="BD1037" i="5"/>
  <c r="AU1037" i="5"/>
  <c r="AT1037" i="5"/>
  <c r="BB1081" i="5"/>
  <c r="AS1081" i="5"/>
  <c r="AR1081" i="5"/>
  <c r="BA1129" i="5"/>
  <c r="AS1129" i="5"/>
  <c r="AR1129" i="5"/>
  <c r="BB1133" i="5"/>
  <c r="AS1133" i="5"/>
  <c r="AR1133" i="5"/>
  <c r="BB1218" i="5"/>
  <c r="AS1218" i="5"/>
  <c r="AR1218" i="5"/>
  <c r="BA938" i="5"/>
  <c r="AS938" i="5"/>
  <c r="AR938" i="5"/>
  <c r="BA986" i="5"/>
  <c r="AS986" i="5"/>
  <c r="AR986" i="5"/>
  <c r="AU1064" i="5"/>
  <c r="AT1064" i="5"/>
  <c r="BD1205" i="5"/>
  <c r="AU1205" i="5"/>
  <c r="AT1205" i="5"/>
  <c r="AU1214" i="5"/>
  <c r="AT1214" i="5"/>
  <c r="BC1233" i="5"/>
  <c r="AU1233" i="5"/>
  <c r="AT1233" i="5"/>
  <c r="BD1227" i="5"/>
  <c r="AU1227" i="5"/>
  <c r="AT1227" i="5"/>
  <c r="BD1259" i="5"/>
  <c r="AU1259" i="5"/>
  <c r="AT1259" i="5"/>
  <c r="BA1002" i="5"/>
  <c r="AS1002" i="5"/>
  <c r="AR1002" i="5"/>
  <c r="AU1210" i="5"/>
  <c r="AT1210" i="5"/>
  <c r="BB1211" i="5"/>
  <c r="AS1211" i="5"/>
  <c r="AR1211" i="5"/>
  <c r="AS1216" i="5"/>
  <c r="AR1216" i="5"/>
  <c r="BB1246" i="5"/>
  <c r="AS1246" i="5"/>
  <c r="AR1246" i="5"/>
  <c r="BB1250" i="5"/>
  <c r="AS1250" i="5"/>
  <c r="AR1250" i="5"/>
  <c r="BA1247" i="5"/>
  <c r="AS1247" i="5"/>
  <c r="AR1247" i="5"/>
  <c r="AS1236" i="5"/>
  <c r="AR1236" i="5"/>
  <c r="AU1226" i="5"/>
  <c r="AT1226" i="5"/>
  <c r="BB1259" i="5"/>
  <c r="AS1259" i="5"/>
  <c r="AR1259" i="5"/>
  <c r="AS1248" i="5"/>
  <c r="AR1248" i="5"/>
  <c r="BB1227" i="5"/>
  <c r="AS1227" i="5"/>
  <c r="AR1227" i="5"/>
  <c r="BA1264" i="5"/>
  <c r="AS1264" i="5"/>
  <c r="AR1264" i="5"/>
  <c r="AU1234" i="5"/>
  <c r="AT1234" i="5"/>
  <c r="AS1254" i="5"/>
  <c r="AR1254" i="5"/>
  <c r="AS1258" i="5"/>
  <c r="AR1258" i="5"/>
  <c r="BB146" i="5"/>
  <c r="AS146" i="5"/>
  <c r="BB154" i="5"/>
  <c r="AS154" i="5"/>
  <c r="AR154" i="5"/>
  <c r="BA10" i="5"/>
  <c r="AS10" i="5"/>
  <c r="AU104" i="5"/>
  <c r="AT104" i="5"/>
  <c r="BB45" i="5"/>
  <c r="AS45" i="5"/>
  <c r="AR45" i="5"/>
  <c r="BB219" i="5"/>
  <c r="AS219" i="5"/>
  <c r="AR219" i="5"/>
  <c r="BD32" i="5"/>
  <c r="AU32" i="5"/>
  <c r="AT32" i="5"/>
  <c r="AU188" i="5"/>
  <c r="AT188" i="5"/>
  <c r="BB277" i="5"/>
  <c r="AS277" i="5"/>
  <c r="AR277" i="5"/>
  <c r="BD180" i="5"/>
  <c r="AU180" i="5"/>
  <c r="AT180" i="5"/>
  <c r="BB138" i="5"/>
  <c r="AS138" i="5"/>
  <c r="BD228" i="5"/>
  <c r="AU228" i="5"/>
  <c r="AT228" i="5"/>
  <c r="BB454" i="5"/>
  <c r="AS454" i="5"/>
  <c r="AR454" i="5"/>
  <c r="BB340" i="5"/>
  <c r="AS340" i="5"/>
  <c r="AR340" i="5"/>
  <c r="BC350" i="5"/>
  <c r="AU350" i="5"/>
  <c r="AT350" i="5"/>
  <c r="BD358" i="5"/>
  <c r="AU358" i="5"/>
  <c r="AU459" i="5"/>
  <c r="AT459" i="5"/>
  <c r="BC319" i="5"/>
  <c r="AU319" i="5"/>
  <c r="AT319" i="5"/>
  <c r="BB328" i="5"/>
  <c r="AS328" i="5"/>
  <c r="AR328" i="5"/>
  <c r="BB336" i="5"/>
  <c r="AS336" i="5"/>
  <c r="AR336" i="5"/>
  <c r="BB344" i="5"/>
  <c r="AS344" i="5"/>
  <c r="AR344" i="5"/>
  <c r="AS352" i="5"/>
  <c r="AR352" i="5"/>
  <c r="BB360" i="5"/>
  <c r="AS360" i="5"/>
  <c r="AR360" i="5"/>
  <c r="AS442" i="5"/>
  <c r="AR442" i="5"/>
  <c r="AU482" i="5"/>
  <c r="AT482" i="5"/>
  <c r="AU822" i="5"/>
  <c r="AT822" i="5"/>
  <c r="AS1053" i="5"/>
  <c r="AR1053" i="5"/>
  <c r="BA382" i="5"/>
  <c r="AS382" i="5"/>
  <c r="AR382" i="5"/>
  <c r="BB372" i="5"/>
  <c r="AS372" i="5"/>
  <c r="AR372" i="5"/>
  <c r="BD630" i="5"/>
  <c r="AU630" i="5"/>
  <c r="AT630" i="5"/>
  <c r="BB857" i="5"/>
  <c r="AS857" i="5"/>
  <c r="AR857" i="5"/>
  <c r="AU1142" i="5"/>
  <c r="AT1142" i="5"/>
  <c r="BA1153" i="5"/>
  <c r="AS1153" i="5"/>
  <c r="AR1153" i="5"/>
  <c r="BD1088" i="5"/>
  <c r="AU1088" i="5"/>
  <c r="AT1088" i="5"/>
  <c r="BD1098" i="5"/>
  <c r="AU1098" i="5"/>
  <c r="AT1098" i="5"/>
  <c r="AU1176" i="5"/>
  <c r="AT1176" i="5"/>
  <c r="BA593" i="5"/>
  <c r="AS593" i="5"/>
  <c r="AR593" i="5"/>
  <c r="BD750" i="5"/>
  <c r="AU750" i="5"/>
  <c r="BD1034" i="5"/>
  <c r="AU1034" i="5"/>
  <c r="AT1034" i="5"/>
  <c r="BD1162" i="5"/>
  <c r="AU1162" i="5"/>
  <c r="AT1162" i="5"/>
  <c r="BD1082" i="5"/>
  <c r="AU1082" i="5"/>
  <c r="AT1082" i="5"/>
  <c r="BD1164" i="5"/>
  <c r="AU1164" i="5"/>
  <c r="AT1164" i="5"/>
  <c r="BD782" i="5"/>
  <c r="AU782" i="5"/>
  <c r="AU774" i="5"/>
  <c r="AT774" i="5"/>
  <c r="BD938" i="5"/>
  <c r="AU938" i="5"/>
  <c r="AT938" i="5"/>
  <c r="BA865" i="5"/>
  <c r="AS865" i="5"/>
  <c r="AR865" i="5"/>
  <c r="BB905" i="5"/>
  <c r="AS905" i="5"/>
  <c r="AR905" i="5"/>
  <c r="BB921" i="5"/>
  <c r="AS921" i="5"/>
  <c r="AR921" i="5"/>
  <c r="BD1002" i="5"/>
  <c r="AU1002" i="5"/>
  <c r="AT1002" i="5"/>
  <c r="BD1074" i="5"/>
  <c r="AU1074" i="5"/>
  <c r="AT1074" i="5"/>
  <c r="AU1118" i="5"/>
  <c r="AT1118" i="5"/>
  <c r="BD1128" i="5"/>
  <c r="AU1128" i="5"/>
  <c r="AT1128" i="5"/>
  <c r="BB1223" i="5"/>
  <c r="AS1223" i="5"/>
  <c r="AR1223" i="5"/>
  <c r="BD1170" i="5"/>
  <c r="AU1170" i="5"/>
  <c r="AT1170" i="5"/>
  <c r="BD1126" i="5"/>
  <c r="AU1126" i="5"/>
  <c r="AT1126" i="5"/>
  <c r="BD1166" i="5"/>
  <c r="AU1166" i="5"/>
  <c r="AT1166" i="5"/>
  <c r="BD1086" i="5"/>
  <c r="AU1086" i="5"/>
  <c r="AT1086" i="5"/>
  <c r="BD1174" i="5"/>
  <c r="AU1174" i="5"/>
  <c r="AT1174" i="5"/>
  <c r="AU1132" i="5"/>
  <c r="AT1132" i="5"/>
  <c r="BD1154" i="5"/>
  <c r="AU1154" i="5"/>
  <c r="AT1154" i="5"/>
  <c r="BB61" i="5"/>
  <c r="AS61" i="5"/>
  <c r="AR61" i="5"/>
  <c r="BB293" i="5"/>
  <c r="AS293" i="5"/>
  <c r="AR293" i="5"/>
  <c r="BD366" i="5"/>
  <c r="AU366" i="5"/>
  <c r="AT366" i="5"/>
  <c r="AU474" i="5"/>
  <c r="AT474" i="5"/>
  <c r="BB57" i="5"/>
  <c r="AS57" i="5"/>
  <c r="AR57" i="5"/>
  <c r="AU311" i="5"/>
  <c r="AT311" i="5"/>
  <c r="BA461" i="5"/>
  <c r="AS461" i="5"/>
  <c r="AR461" i="5"/>
  <c r="BB342" i="5"/>
  <c r="AS342" i="5"/>
  <c r="AR342" i="5"/>
  <c r="BC1158" i="5"/>
  <c r="AU1158" i="5"/>
  <c r="AT1158" i="5"/>
  <c r="AU1112" i="5"/>
  <c r="AT1112" i="5"/>
  <c r="BB470" i="5"/>
  <c r="AS470" i="5"/>
  <c r="AR470" i="5"/>
  <c r="BB358" i="5"/>
  <c r="AS358" i="5"/>
  <c r="AR358" i="5"/>
  <c r="AU241" i="5"/>
  <c r="AT241" i="5"/>
  <c r="AU770" i="5"/>
  <c r="AT770" i="5"/>
  <c r="AS75" i="5"/>
  <c r="AR75" i="5"/>
  <c r="AU3" i="5"/>
  <c r="AT3" i="5"/>
  <c r="AT491" i="5"/>
  <c r="AR122" i="5"/>
  <c r="AR250" i="5"/>
  <c r="AR490" i="5"/>
  <c r="AR543" i="5"/>
  <c r="AR615" i="5"/>
  <c r="AR683" i="5"/>
  <c r="AR719" i="5"/>
  <c r="AR783" i="5"/>
  <c r="AR815" i="5"/>
  <c r="AR847" i="5"/>
  <c r="AR879" i="5"/>
  <c r="AT34" i="5"/>
  <c r="AT64" i="5"/>
  <c r="AR132" i="5"/>
  <c r="AR164" i="5"/>
  <c r="AR196" i="5"/>
  <c r="AR228" i="5"/>
  <c r="AR260" i="5"/>
  <c r="AR292" i="5"/>
  <c r="AR345" i="5"/>
  <c r="AR515" i="5"/>
  <c r="AT563" i="5"/>
  <c r="AT771" i="5"/>
  <c r="AT840" i="5"/>
  <c r="AR364" i="5"/>
  <c r="AT9" i="5"/>
  <c r="AT42" i="5"/>
  <c r="AT79" i="5"/>
  <c r="AT111" i="5"/>
  <c r="AT143" i="5"/>
  <c r="AR179" i="5"/>
  <c r="AT243" i="5"/>
  <c r="AT275" i="5"/>
  <c r="AT348" i="5"/>
  <c r="AT385" i="5"/>
  <c r="AT417" i="5"/>
  <c r="AT462" i="5"/>
  <c r="AT526" i="5"/>
  <c r="AT654" i="5"/>
  <c r="AT718" i="5"/>
  <c r="AT782" i="5"/>
  <c r="AT847" i="5"/>
  <c r="AR553" i="5"/>
  <c r="AR617" i="5"/>
  <c r="AR681" i="5"/>
  <c r="AR745" i="5"/>
  <c r="AR809" i="5"/>
  <c r="AR24" i="5"/>
  <c r="AT62" i="5"/>
  <c r="AT126" i="5"/>
  <c r="AT190" i="5"/>
  <c r="AT254" i="5"/>
  <c r="AT318" i="5"/>
  <c r="AT364" i="5"/>
  <c r="AT428" i="5"/>
  <c r="AT465" i="5"/>
  <c r="AT497" i="5"/>
  <c r="AS15" i="5"/>
  <c r="AR15" i="5"/>
  <c r="AU20" i="5"/>
  <c r="AT20" i="5"/>
  <c r="AU16" i="5"/>
  <c r="AT16" i="5"/>
  <c r="AU5" i="5"/>
  <c r="AT5" i="5"/>
  <c r="AU4" i="5"/>
  <c r="AT4" i="5"/>
  <c r="AS34" i="5"/>
  <c r="AR34" i="5"/>
  <c r="AU53" i="5"/>
  <c r="AT53" i="5"/>
  <c r="AU35" i="5"/>
  <c r="AT35" i="5"/>
  <c r="AS76" i="5"/>
  <c r="AR76" i="5"/>
  <c r="BA3" i="5"/>
  <c r="AS3" i="5"/>
  <c r="AR3" i="5"/>
  <c r="BB19" i="5"/>
  <c r="AS19" i="5"/>
  <c r="AR19" i="5"/>
  <c r="BB22" i="5"/>
  <c r="AS22" i="5"/>
  <c r="AR22" i="5"/>
  <c r="BB5" i="5"/>
  <c r="AS5" i="5"/>
  <c r="AR5" i="5"/>
  <c r="AU13" i="5"/>
  <c r="AT13" i="5"/>
  <c r="AS4" i="5"/>
  <c r="AR4" i="5"/>
  <c r="AU29" i="5"/>
  <c r="AT29" i="5"/>
  <c r="AU41" i="5"/>
  <c r="AT41" i="5"/>
  <c r="AU57" i="5"/>
  <c r="AT57" i="5"/>
  <c r="BA35" i="5"/>
  <c r="AS35" i="5"/>
  <c r="AR35" i="5"/>
  <c r="BB25" i="5"/>
  <c r="AS25" i="5"/>
  <c r="AR25" i="5"/>
  <c r="BB41" i="5"/>
  <c r="AS41" i="5"/>
  <c r="AS64" i="5"/>
  <c r="AR64" i="5"/>
  <c r="BD65" i="5"/>
  <c r="AU65" i="5"/>
  <c r="AT65" i="5"/>
  <c r="AU38" i="5"/>
  <c r="AT38" i="5"/>
  <c r="BC70" i="5"/>
  <c r="AU70" i="5"/>
  <c r="AT70" i="5"/>
  <c r="AU54" i="5"/>
  <c r="AT54" i="5"/>
  <c r="AS40" i="5"/>
  <c r="AR40" i="5"/>
  <c r="BB44" i="5"/>
  <c r="AS44" i="5"/>
  <c r="AR44" i="5"/>
  <c r="AS48" i="5"/>
  <c r="AR48" i="5"/>
  <c r="BB52" i="5"/>
  <c r="AS52" i="5"/>
  <c r="AR52" i="5"/>
  <c r="BB56" i="5"/>
  <c r="AS56" i="5"/>
  <c r="AR56" i="5"/>
  <c r="AS60" i="5"/>
  <c r="AR60" i="5"/>
  <c r="AU82" i="5"/>
  <c r="AT82" i="5"/>
  <c r="AS90" i="5"/>
  <c r="AR90" i="5"/>
  <c r="AS101" i="5"/>
  <c r="AR101" i="5"/>
  <c r="AS86" i="5"/>
  <c r="AR86" i="5"/>
  <c r="AU98" i="5"/>
  <c r="AT98" i="5"/>
  <c r="AU91" i="5"/>
  <c r="AT91" i="5"/>
  <c r="AS79" i="5"/>
  <c r="AR79" i="5"/>
  <c r="AS80" i="5"/>
  <c r="AR80" i="5"/>
  <c r="BD81" i="5"/>
  <c r="AU81" i="5"/>
  <c r="AT81" i="5"/>
  <c r="BB83" i="5"/>
  <c r="AS83" i="5"/>
  <c r="AR83" i="5"/>
  <c r="BD96" i="5"/>
  <c r="AU96" i="5"/>
  <c r="AU99" i="5"/>
  <c r="AT99" i="5"/>
  <c r="BB100" i="5"/>
  <c r="AS100" i="5"/>
  <c r="AR100" i="5"/>
  <c r="BD97" i="5"/>
  <c r="AU97" i="5"/>
  <c r="AT97" i="5"/>
  <c r="AS126" i="5"/>
  <c r="AR126" i="5"/>
  <c r="AS133" i="5"/>
  <c r="AR133" i="5"/>
  <c r="AU118" i="5"/>
  <c r="AT118" i="5"/>
  <c r="BB121" i="5"/>
  <c r="AS121" i="5"/>
  <c r="AR121" i="5"/>
  <c r="AU125" i="5"/>
  <c r="AT125" i="5"/>
  <c r="AU129" i="5"/>
  <c r="AT129" i="5"/>
  <c r="AS135" i="5"/>
  <c r="AR135" i="5"/>
  <c r="AU120" i="5"/>
  <c r="AT120" i="5"/>
  <c r="AU128" i="5"/>
  <c r="AT128" i="5"/>
  <c r="BB123" i="5"/>
  <c r="AS123" i="5"/>
  <c r="AR123" i="5"/>
  <c r="BD132" i="5"/>
  <c r="AU132" i="5"/>
  <c r="AT132" i="5"/>
  <c r="AS144" i="5"/>
  <c r="AR144" i="5"/>
  <c r="AU154" i="5"/>
  <c r="AT154" i="5"/>
  <c r="AQ162" i="5"/>
  <c r="AU162" i="5"/>
  <c r="AT162" i="5"/>
  <c r="AS166" i="5"/>
  <c r="AR166" i="5"/>
  <c r="AU173" i="5"/>
  <c r="AT173" i="5"/>
  <c r="AU177" i="5"/>
  <c r="AT177" i="5"/>
  <c r="AU181" i="5"/>
  <c r="AT181" i="5"/>
  <c r="AU185" i="5"/>
  <c r="AT185" i="5"/>
  <c r="AU189" i="5"/>
  <c r="AT189" i="5"/>
  <c r="BD193" i="5"/>
  <c r="AU193" i="5"/>
  <c r="AT193" i="5"/>
  <c r="AU202" i="5"/>
  <c r="AT202" i="5"/>
  <c r="BD209" i="5"/>
  <c r="AU209" i="5"/>
  <c r="AT209" i="5"/>
  <c r="AS159" i="5"/>
  <c r="AR159" i="5"/>
  <c r="AU147" i="5"/>
  <c r="AT147" i="5"/>
  <c r="AU145" i="5"/>
  <c r="AT145" i="5"/>
  <c r="AS149" i="5"/>
  <c r="AR149" i="5"/>
  <c r="AS157" i="5"/>
  <c r="AR157" i="5"/>
  <c r="AS165" i="5"/>
  <c r="AR165" i="5"/>
  <c r="BD164" i="5"/>
  <c r="AU164" i="5"/>
  <c r="AT164" i="5"/>
  <c r="BB173" i="5"/>
  <c r="AS173" i="5"/>
  <c r="AR173" i="5"/>
  <c r="BB178" i="5"/>
  <c r="AS178" i="5"/>
  <c r="AR178" i="5"/>
  <c r="AS182" i="5"/>
  <c r="AR182" i="5"/>
  <c r="BB202" i="5"/>
  <c r="AS202" i="5"/>
  <c r="AU232" i="5"/>
  <c r="AT232" i="5"/>
  <c r="BD220" i="5"/>
  <c r="AU220" i="5"/>
  <c r="AT220" i="5"/>
  <c r="AS209" i="5"/>
  <c r="AR209" i="5"/>
  <c r="AS201" i="5"/>
  <c r="AR201" i="5"/>
  <c r="AS193" i="5"/>
  <c r="AR193" i="5"/>
  <c r="AS185" i="5"/>
  <c r="AR185" i="5"/>
  <c r="BD225" i="5"/>
  <c r="AU225" i="5"/>
  <c r="AT225" i="5"/>
  <c r="BD217" i="5"/>
  <c r="AU217" i="5"/>
  <c r="AT217" i="5"/>
  <c r="AS217" i="5"/>
  <c r="AR217" i="5"/>
  <c r="AU170" i="5"/>
  <c r="AT170" i="5"/>
  <c r="BA187" i="5"/>
  <c r="AS187" i="5"/>
  <c r="BA195" i="5"/>
  <c r="AS195" i="5"/>
  <c r="BA203" i="5"/>
  <c r="AS203" i="5"/>
  <c r="AR203" i="5"/>
  <c r="BB211" i="5"/>
  <c r="AS211" i="5"/>
  <c r="AS230" i="5"/>
  <c r="AR230" i="5"/>
  <c r="AS239" i="5"/>
  <c r="AR239" i="5"/>
  <c r="AU171" i="5"/>
  <c r="AT171" i="5"/>
  <c r="AS215" i="5"/>
  <c r="AR215" i="5"/>
  <c r="AS218" i="5"/>
  <c r="AR218" i="5"/>
  <c r="AS175" i="5"/>
  <c r="AR175" i="5"/>
  <c r="BA183" i="5"/>
  <c r="AS183" i="5"/>
  <c r="AR183" i="5"/>
  <c r="AS191" i="5"/>
  <c r="AR191" i="5"/>
  <c r="BA199" i="5"/>
  <c r="AS199" i="5"/>
  <c r="AR199" i="5"/>
  <c r="AU223" i="5"/>
  <c r="AT223" i="5"/>
  <c r="BB235" i="5"/>
  <c r="AS235" i="5"/>
  <c r="AU268" i="5"/>
  <c r="AT268" i="5"/>
  <c r="AS269" i="5"/>
  <c r="AR269" i="5"/>
  <c r="AS264" i="5"/>
  <c r="AR264" i="5"/>
  <c r="BB266" i="5"/>
  <c r="AS266" i="5"/>
  <c r="AS224" i="5"/>
  <c r="AR224" i="5"/>
  <c r="AU214" i="5"/>
  <c r="AT214" i="5"/>
  <c r="BC244" i="5"/>
  <c r="AU244" i="5"/>
  <c r="AT244" i="5"/>
  <c r="BB251" i="5"/>
  <c r="AS251" i="5"/>
  <c r="AR251" i="5"/>
  <c r="BB271" i="5"/>
  <c r="AS271" i="5"/>
  <c r="AR271" i="5"/>
  <c r="AU293" i="5"/>
  <c r="AT293" i="5"/>
  <c r="AU301" i="5"/>
  <c r="AT301" i="5"/>
  <c r="AU309" i="5"/>
  <c r="AT309" i="5"/>
  <c r="AU317" i="5"/>
  <c r="AT317" i="5"/>
  <c r="AU283" i="5"/>
  <c r="AT283" i="5"/>
  <c r="AU292" i="5"/>
  <c r="AT292" i="5"/>
  <c r="AS308" i="5"/>
  <c r="AR308" i="5"/>
  <c r="AU310" i="5"/>
  <c r="AT310" i="5"/>
  <c r="AS316" i="5"/>
  <c r="AR316" i="5"/>
  <c r="BB335" i="5"/>
  <c r="AS335" i="5"/>
  <c r="AU340" i="5"/>
  <c r="AT340" i="5"/>
  <c r="BB351" i="5"/>
  <c r="AS351" i="5"/>
  <c r="AR351" i="5"/>
  <c r="AU356" i="5"/>
  <c r="AT356" i="5"/>
  <c r="AS367" i="5"/>
  <c r="AR367" i="5"/>
  <c r="AU372" i="5"/>
  <c r="AT372" i="5"/>
  <c r="AS383" i="5"/>
  <c r="AR383" i="5"/>
  <c r="AU388" i="5"/>
  <c r="AT388" i="5"/>
  <c r="AS395" i="5"/>
  <c r="AR395" i="5"/>
  <c r="BB403" i="5"/>
  <c r="AS403" i="5"/>
  <c r="AR403" i="5"/>
  <c r="BB411" i="5"/>
  <c r="AS411" i="5"/>
  <c r="AR411" i="5"/>
  <c r="BB419" i="5"/>
  <c r="AS419" i="5"/>
  <c r="AR419" i="5"/>
  <c r="AS427" i="5"/>
  <c r="AR427" i="5"/>
  <c r="BB435" i="5"/>
  <c r="AS435" i="5"/>
  <c r="AR435" i="5"/>
  <c r="AS443" i="5"/>
  <c r="AR443" i="5"/>
  <c r="AU276" i="5"/>
  <c r="AT276" i="5"/>
  <c r="BA290" i="5"/>
  <c r="AS290" i="5"/>
  <c r="AR290" i="5"/>
  <c r="AS322" i="5"/>
  <c r="AR322" i="5"/>
  <c r="BD339" i="5"/>
  <c r="AU339" i="5"/>
  <c r="AT339" i="5"/>
  <c r="AU355" i="5"/>
  <c r="AT355" i="5"/>
  <c r="AU371" i="5"/>
  <c r="AT371" i="5"/>
  <c r="AU387" i="5"/>
  <c r="AT387" i="5"/>
  <c r="AU395" i="5"/>
  <c r="AT395" i="5"/>
  <c r="AU411" i="5"/>
  <c r="AT411" i="5"/>
  <c r="AU281" i="5"/>
  <c r="AT281" i="5"/>
  <c r="BB289" i="5"/>
  <c r="AS289" i="5"/>
  <c r="AR289" i="5"/>
  <c r="BA273" i="5"/>
  <c r="AS273" i="5"/>
  <c r="AR273" i="5"/>
  <c r="BC282" i="5"/>
  <c r="AU282" i="5"/>
  <c r="AT282" i="5"/>
  <c r="AS248" i="5"/>
  <c r="AR248" i="5"/>
  <c r="BA256" i="5"/>
  <c r="AS256" i="5"/>
  <c r="AR256" i="5"/>
  <c r="BD322" i="5"/>
  <c r="AU322" i="5"/>
  <c r="AT322" i="5"/>
  <c r="AU324" i="5"/>
  <c r="AT324" i="5"/>
  <c r="AS329" i="5"/>
  <c r="AR329" i="5"/>
  <c r="AU333" i="5"/>
  <c r="AT333" i="5"/>
  <c r="BA349" i="5"/>
  <c r="AS349" i="5"/>
  <c r="AR349" i="5"/>
  <c r="BD353" i="5"/>
  <c r="AU353" i="5"/>
  <c r="AT353" i="5"/>
  <c r="AU357" i="5"/>
  <c r="AT357" i="5"/>
  <c r="AS377" i="5"/>
  <c r="AR377" i="5"/>
  <c r="BD381" i="5"/>
  <c r="AU381" i="5"/>
  <c r="AT381" i="5"/>
  <c r="BA397" i="5"/>
  <c r="AS397" i="5"/>
  <c r="AR397" i="5"/>
  <c r="BB438" i="5"/>
  <c r="AS438" i="5"/>
  <c r="AR438" i="5"/>
  <c r="AU453" i="5"/>
  <c r="AT453" i="5"/>
  <c r="AU461" i="5"/>
  <c r="AT461" i="5"/>
  <c r="BD397" i="5"/>
  <c r="AU397" i="5"/>
  <c r="AT397" i="5"/>
  <c r="AU434" i="5"/>
  <c r="AT434" i="5"/>
  <c r="AU452" i="5"/>
  <c r="AT452" i="5"/>
  <c r="AS457" i="5"/>
  <c r="AR457" i="5"/>
  <c r="AS417" i="5"/>
  <c r="AR417" i="5"/>
  <c r="AU402" i="5"/>
  <c r="AT402" i="5"/>
  <c r="AX427" i="5"/>
  <c r="AU427" i="5"/>
  <c r="AT427" i="5"/>
  <c r="AU430" i="5"/>
  <c r="AT430" i="5"/>
  <c r="BA406" i="5"/>
  <c r="AS406" i="5"/>
  <c r="AR406" i="5"/>
  <c r="AU394" i="5"/>
  <c r="AT394" i="5"/>
  <c r="AU423" i="5"/>
  <c r="AT423" i="5"/>
  <c r="AS410" i="5"/>
  <c r="AR410" i="5"/>
  <c r="AS421" i="5"/>
  <c r="AR421" i="5"/>
  <c r="BA464" i="5"/>
  <c r="AS464" i="5"/>
  <c r="AR464" i="5"/>
  <c r="BA474" i="5"/>
  <c r="AS474" i="5"/>
  <c r="AR474" i="5"/>
  <c r="AS491" i="5"/>
  <c r="AR491" i="5"/>
  <c r="AS450" i="5"/>
  <c r="AR450" i="5"/>
  <c r="AS487" i="5"/>
  <c r="AR487" i="5"/>
  <c r="AS488" i="5"/>
  <c r="AR488" i="5"/>
  <c r="AS503" i="5"/>
  <c r="AR503" i="5"/>
  <c r="AU470" i="5"/>
  <c r="AT470" i="5"/>
  <c r="AU483" i="5"/>
  <c r="AT483" i="5"/>
  <c r="BC485" i="5"/>
  <c r="AU485" i="5"/>
  <c r="AT485" i="5"/>
  <c r="AU519" i="5"/>
  <c r="AT519" i="5"/>
  <c r="AU535" i="5"/>
  <c r="AT535" i="5"/>
  <c r="AU551" i="5"/>
  <c r="AT551" i="5"/>
  <c r="AU567" i="5"/>
  <c r="AT567" i="5"/>
  <c r="AU408" i="5"/>
  <c r="AT408" i="5"/>
  <c r="AU424" i="5"/>
  <c r="AT424" i="5"/>
  <c r="BA425" i="5"/>
  <c r="AS425" i="5"/>
  <c r="AR425" i="5"/>
  <c r="BA437" i="5"/>
  <c r="AS437" i="5"/>
  <c r="AR437" i="5"/>
  <c r="BA449" i="5"/>
  <c r="AS449" i="5"/>
  <c r="AR449" i="5"/>
  <c r="AU467" i="5"/>
  <c r="AT467" i="5"/>
  <c r="BC471" i="5"/>
  <c r="AU471" i="5"/>
  <c r="AS479" i="5"/>
  <c r="AR479" i="5"/>
  <c r="AS480" i="5"/>
  <c r="AR480" i="5"/>
  <c r="AU496" i="5"/>
  <c r="AT496" i="5"/>
  <c r="BB510" i="5"/>
  <c r="AS510" i="5"/>
  <c r="AR510" i="5"/>
  <c r="BB526" i="5"/>
  <c r="AS526" i="5"/>
  <c r="AR526" i="5"/>
  <c r="BB542" i="5"/>
  <c r="AS542" i="5"/>
  <c r="AR542" i="5"/>
  <c r="BB558" i="5"/>
  <c r="AS558" i="5"/>
  <c r="AR558" i="5"/>
  <c r="AU556" i="5"/>
  <c r="AT556" i="5"/>
  <c r="AU540" i="5"/>
  <c r="AT540" i="5"/>
  <c r="AX524" i="5"/>
  <c r="AU524" i="5"/>
  <c r="AT524" i="5"/>
  <c r="AX508" i="5"/>
  <c r="AU508" i="5"/>
  <c r="AT508" i="5"/>
  <c r="AU498" i="5"/>
  <c r="AT498" i="5"/>
  <c r="BB494" i="5"/>
  <c r="AS494" i="5"/>
  <c r="AR494" i="5"/>
  <c r="BB572" i="5"/>
  <c r="AS572" i="5"/>
  <c r="AR572" i="5"/>
  <c r="BA567" i="5"/>
  <c r="AS567" i="5"/>
  <c r="AS556" i="5"/>
  <c r="AR556" i="5"/>
  <c r="BA551" i="5"/>
  <c r="AS551" i="5"/>
  <c r="AR551" i="5"/>
  <c r="BA540" i="5"/>
  <c r="AS540" i="5"/>
  <c r="AR540" i="5"/>
  <c r="AS535" i="5"/>
  <c r="AR535" i="5"/>
  <c r="AS524" i="5"/>
  <c r="AR524" i="5"/>
  <c r="BA519" i="5"/>
  <c r="AS519" i="5"/>
  <c r="AR519" i="5"/>
  <c r="BB508" i="5"/>
  <c r="AS508" i="5"/>
  <c r="AR508" i="5"/>
  <c r="AU502" i="5"/>
  <c r="AT502" i="5"/>
  <c r="AU503" i="5"/>
  <c r="AT503" i="5"/>
  <c r="AS521" i="5"/>
  <c r="AR521" i="5"/>
  <c r="BB506" i="5"/>
  <c r="AS506" i="5"/>
  <c r="AR506" i="5"/>
  <c r="BA579" i="5"/>
  <c r="AS579" i="5"/>
  <c r="BB590" i="5"/>
  <c r="AS590" i="5"/>
  <c r="AR590" i="5"/>
  <c r="BD595" i="5"/>
  <c r="AU595" i="5"/>
  <c r="BD575" i="5"/>
  <c r="AU575" i="5"/>
  <c r="AT575" i="5"/>
  <c r="BB587" i="5"/>
  <c r="AS587" i="5"/>
  <c r="AR587" i="5"/>
  <c r="BD600" i="5"/>
  <c r="AU600" i="5"/>
  <c r="AT600" i="5"/>
  <c r="BB591" i="5"/>
  <c r="AS591" i="5"/>
  <c r="AR591" i="5"/>
  <c r="BB583" i="5"/>
  <c r="AS583" i="5"/>
  <c r="BA601" i="5"/>
  <c r="AS601" i="5"/>
  <c r="BD622" i="5"/>
  <c r="AU622" i="5"/>
  <c r="BD614" i="5"/>
  <c r="AU614" i="5"/>
  <c r="AT614" i="5"/>
  <c r="AU598" i="5"/>
  <c r="AT598" i="5"/>
  <c r="BA626" i="5"/>
  <c r="AS626" i="5"/>
  <c r="AR626" i="5"/>
  <c r="BB610" i="5"/>
  <c r="AS610" i="5"/>
  <c r="AR610" i="5"/>
  <c r="AX593" i="5"/>
  <c r="AU593" i="5"/>
  <c r="AT593" i="5"/>
  <c r="AU605" i="5"/>
  <c r="AT605" i="5"/>
  <c r="BD632" i="5"/>
  <c r="AU632" i="5"/>
  <c r="AT632" i="5"/>
  <c r="BD635" i="5"/>
  <c r="AU635" i="5"/>
  <c r="AT635" i="5"/>
  <c r="BD643" i="5"/>
  <c r="AU643" i="5"/>
  <c r="AT643" i="5"/>
  <c r="BD651" i="5"/>
  <c r="AU651" i="5"/>
  <c r="BD659" i="5"/>
  <c r="AU659" i="5"/>
  <c r="AT659" i="5"/>
  <c r="BD667" i="5"/>
  <c r="AU667" i="5"/>
  <c r="AU675" i="5"/>
  <c r="AT675" i="5"/>
  <c r="BD683" i="5"/>
  <c r="AU683" i="5"/>
  <c r="AT683" i="5"/>
  <c r="AU691" i="5"/>
  <c r="AT691" i="5"/>
  <c r="BD699" i="5"/>
  <c r="AU699" i="5"/>
  <c r="AT699" i="5"/>
  <c r="BD707" i="5"/>
  <c r="AU707" i="5"/>
  <c r="AU821" i="5"/>
  <c r="AT821" i="5"/>
  <c r="AU837" i="5"/>
  <c r="AT837" i="5"/>
  <c r="BD607" i="5"/>
  <c r="AU607" i="5"/>
  <c r="AT607" i="5"/>
  <c r="BB620" i="5"/>
  <c r="AS620" i="5"/>
  <c r="AR620" i="5"/>
  <c r="AU623" i="5"/>
  <c r="AT623" i="5"/>
  <c r="AS810" i="5"/>
  <c r="AR810" i="5"/>
  <c r="AS818" i="5"/>
  <c r="AR818" i="5"/>
  <c r="AS826" i="5"/>
  <c r="AR826" i="5"/>
  <c r="AS834" i="5"/>
  <c r="AR834" i="5"/>
  <c r="AS842" i="5"/>
  <c r="AR842" i="5"/>
  <c r="AU616" i="5"/>
  <c r="AT616" i="5"/>
  <c r="BA642" i="5"/>
  <c r="AS642" i="5"/>
  <c r="AR642" i="5"/>
  <c r="BA650" i="5"/>
  <c r="AS650" i="5"/>
  <c r="AR650" i="5"/>
  <c r="BA658" i="5"/>
  <c r="AS658" i="5"/>
  <c r="AR658" i="5"/>
  <c r="BA666" i="5"/>
  <c r="AS666" i="5"/>
  <c r="AR666" i="5"/>
  <c r="BA674" i="5"/>
  <c r="AS674" i="5"/>
  <c r="AR674" i="5"/>
  <c r="BA682" i="5"/>
  <c r="AS682" i="5"/>
  <c r="AR682" i="5"/>
  <c r="BA690" i="5"/>
  <c r="AS690" i="5"/>
  <c r="AR690" i="5"/>
  <c r="BA698" i="5"/>
  <c r="AS698" i="5"/>
  <c r="AR698" i="5"/>
  <c r="BA706" i="5"/>
  <c r="AS706" i="5"/>
  <c r="AR706" i="5"/>
  <c r="BB850" i="5"/>
  <c r="AS850" i="5"/>
  <c r="AR850" i="5"/>
  <c r="AS866" i="5"/>
  <c r="AR866" i="5"/>
  <c r="AU609" i="5"/>
  <c r="AT609" i="5"/>
  <c r="AU626" i="5"/>
  <c r="AT626" i="5"/>
  <c r="BB635" i="5"/>
  <c r="AS635" i="5"/>
  <c r="AS641" i="5"/>
  <c r="AR641" i="5"/>
  <c r="BB644" i="5"/>
  <c r="AS644" i="5"/>
  <c r="AR644" i="5"/>
  <c r="BD646" i="5"/>
  <c r="AU646" i="5"/>
  <c r="AT646" i="5"/>
  <c r="BD648" i="5"/>
  <c r="AU648" i="5"/>
  <c r="AT648" i="5"/>
  <c r="BB651" i="5"/>
  <c r="AS651" i="5"/>
  <c r="BB657" i="5"/>
  <c r="AS657" i="5"/>
  <c r="AR657" i="5"/>
  <c r="BB660" i="5"/>
  <c r="AS660" i="5"/>
  <c r="AR660" i="5"/>
  <c r="BD662" i="5"/>
  <c r="AU662" i="5"/>
  <c r="AT662" i="5"/>
  <c r="BD664" i="5"/>
  <c r="AU664" i="5"/>
  <c r="AT664" i="5"/>
  <c r="BB667" i="5"/>
  <c r="AS667" i="5"/>
  <c r="BB673" i="5"/>
  <c r="AS673" i="5"/>
  <c r="AR673" i="5"/>
  <c r="BB676" i="5"/>
  <c r="AS676" i="5"/>
  <c r="AR676" i="5"/>
  <c r="AU678" i="5"/>
  <c r="AT678" i="5"/>
  <c r="BD680" i="5"/>
  <c r="AU680" i="5"/>
  <c r="AT680" i="5"/>
  <c r="BB689" i="5"/>
  <c r="AS689" i="5"/>
  <c r="AR689" i="5"/>
  <c r="BB692" i="5"/>
  <c r="AS692" i="5"/>
  <c r="AR692" i="5"/>
  <c r="BD694" i="5"/>
  <c r="AU694" i="5"/>
  <c r="AT694" i="5"/>
  <c r="BD696" i="5"/>
  <c r="AU696" i="5"/>
  <c r="AT696" i="5"/>
  <c r="BB699" i="5"/>
  <c r="AS699" i="5"/>
  <c r="BB705" i="5"/>
  <c r="AS705" i="5"/>
  <c r="AR705" i="5"/>
  <c r="BB708" i="5"/>
  <c r="AS708" i="5"/>
  <c r="AR708" i="5"/>
  <c r="AS710" i="5"/>
  <c r="AR710" i="5"/>
  <c r="BB712" i="5"/>
  <c r="AS712" i="5"/>
  <c r="AR712" i="5"/>
  <c r="BA718" i="5"/>
  <c r="AS718" i="5"/>
  <c r="AR718" i="5"/>
  <c r="BB720" i="5"/>
  <c r="AS720" i="5"/>
  <c r="AR720" i="5"/>
  <c r="AS726" i="5"/>
  <c r="AR726" i="5"/>
  <c r="BB728" i="5"/>
  <c r="AS728" i="5"/>
  <c r="AR728" i="5"/>
  <c r="BA734" i="5"/>
  <c r="AS734" i="5"/>
  <c r="AR734" i="5"/>
  <c r="BB736" i="5"/>
  <c r="AS736" i="5"/>
  <c r="AR736" i="5"/>
  <c r="BB742" i="5"/>
  <c r="AS742" i="5"/>
  <c r="AR742" i="5"/>
  <c r="BB744" i="5"/>
  <c r="AS744" i="5"/>
  <c r="AR744" i="5"/>
  <c r="BA750" i="5"/>
  <c r="AS750" i="5"/>
  <c r="AR750" i="5"/>
  <c r="BB752" i="5"/>
  <c r="AS752" i="5"/>
  <c r="AR752" i="5"/>
  <c r="AS758" i="5"/>
  <c r="AR758" i="5"/>
  <c r="BB760" i="5"/>
  <c r="AS760" i="5"/>
  <c r="AR760" i="5"/>
  <c r="BA766" i="5"/>
  <c r="AS766" i="5"/>
  <c r="AR766" i="5"/>
  <c r="BB768" i="5"/>
  <c r="AS768" i="5"/>
  <c r="AR768" i="5"/>
  <c r="BB774" i="5"/>
  <c r="AS774" i="5"/>
  <c r="AR774" i="5"/>
  <c r="BB776" i="5"/>
  <c r="AS776" i="5"/>
  <c r="AR776" i="5"/>
  <c r="BA782" i="5"/>
  <c r="AS782" i="5"/>
  <c r="AR782" i="5"/>
  <c r="BB784" i="5"/>
  <c r="AS784" i="5"/>
  <c r="AR784" i="5"/>
  <c r="BB790" i="5"/>
  <c r="AS790" i="5"/>
  <c r="AR790" i="5"/>
  <c r="BB792" i="5"/>
  <c r="AS792" i="5"/>
  <c r="AR792" i="5"/>
  <c r="BA798" i="5"/>
  <c r="AS798" i="5"/>
  <c r="AR798" i="5"/>
  <c r="BB800" i="5"/>
  <c r="AS800" i="5"/>
  <c r="AR800" i="5"/>
  <c r="BB806" i="5"/>
  <c r="AS806" i="5"/>
  <c r="AR806" i="5"/>
  <c r="BA837" i="5"/>
  <c r="AS837" i="5"/>
  <c r="AR837" i="5"/>
  <c r="BA845" i="5"/>
  <c r="AS845" i="5"/>
  <c r="AR845" i="5"/>
  <c r="BD856" i="5"/>
  <c r="AU856" i="5"/>
  <c r="AT856" i="5"/>
  <c r="BB864" i="5"/>
  <c r="AS864" i="5"/>
  <c r="AU865" i="5"/>
  <c r="AT865" i="5"/>
  <c r="BC940" i="5"/>
  <c r="AU940" i="5"/>
  <c r="AT940" i="5"/>
  <c r="BC948" i="5"/>
  <c r="AU948" i="5"/>
  <c r="AT948" i="5"/>
  <c r="BC956" i="5"/>
  <c r="AU956" i="5"/>
  <c r="AT956" i="5"/>
  <c r="BC964" i="5"/>
  <c r="AU964" i="5"/>
  <c r="AT964" i="5"/>
  <c r="BC972" i="5"/>
  <c r="AU972" i="5"/>
  <c r="AT972" i="5"/>
  <c r="BC980" i="5"/>
  <c r="AU980" i="5"/>
  <c r="AT980" i="5"/>
  <c r="BC988" i="5"/>
  <c r="AU988" i="5"/>
  <c r="AT988" i="5"/>
  <c r="BC996" i="5"/>
  <c r="AU996" i="5"/>
  <c r="AT996" i="5"/>
  <c r="BC1004" i="5"/>
  <c r="AU1004" i="5"/>
  <c r="AT1004" i="5"/>
  <c r="BC1012" i="5"/>
  <c r="AU1012" i="5"/>
  <c r="AT1012" i="5"/>
  <c r="BC1020" i="5"/>
  <c r="AU1020" i="5"/>
  <c r="AT1020" i="5"/>
  <c r="BC1028" i="5"/>
  <c r="AU1028" i="5"/>
  <c r="AT1028" i="5"/>
  <c r="BC1036" i="5"/>
  <c r="AU1036" i="5"/>
  <c r="AT1036" i="5"/>
  <c r="BC1044" i="5"/>
  <c r="AU1044" i="5"/>
  <c r="AT1044" i="5"/>
  <c r="BC1052" i="5"/>
  <c r="AU1052" i="5"/>
  <c r="AT1052" i="5"/>
  <c r="BC1060" i="5"/>
  <c r="AU1060" i="5"/>
  <c r="AT1060" i="5"/>
  <c r="AU807" i="5"/>
  <c r="AT807" i="5"/>
  <c r="BB820" i="5"/>
  <c r="AS820" i="5"/>
  <c r="AR820" i="5"/>
  <c r="BB828" i="5"/>
  <c r="AS828" i="5"/>
  <c r="AR828" i="5"/>
  <c r="BA836" i="5"/>
  <c r="AS836" i="5"/>
  <c r="AR836" i="5"/>
  <c r="BA844" i="5"/>
  <c r="AS844" i="5"/>
  <c r="AR844" i="5"/>
  <c r="AS855" i="5"/>
  <c r="AR855" i="5"/>
  <c r="BB863" i="5"/>
  <c r="AS863" i="5"/>
  <c r="BB874" i="5"/>
  <c r="AS874" i="5"/>
  <c r="AR874" i="5"/>
  <c r="BB878" i="5"/>
  <c r="AS878" i="5"/>
  <c r="AR878" i="5"/>
  <c r="BB882" i="5"/>
  <c r="AS882" i="5"/>
  <c r="AR882" i="5"/>
  <c r="AS886" i="5"/>
  <c r="AR886" i="5"/>
  <c r="BB890" i="5"/>
  <c r="AS890" i="5"/>
  <c r="AR890" i="5"/>
  <c r="AU709" i="5"/>
  <c r="AT709" i="5"/>
  <c r="AU711" i="5"/>
  <c r="AT711" i="5"/>
  <c r="AU717" i="5"/>
  <c r="AT717" i="5"/>
  <c r="AU719" i="5"/>
  <c r="AT719" i="5"/>
  <c r="AU725" i="5"/>
  <c r="AT725" i="5"/>
  <c r="AU727" i="5"/>
  <c r="AT727" i="5"/>
  <c r="AU733" i="5"/>
  <c r="AT733" i="5"/>
  <c r="AU735" i="5"/>
  <c r="AT735" i="5"/>
  <c r="AU741" i="5"/>
  <c r="AT741" i="5"/>
  <c r="AU743" i="5"/>
  <c r="AT743" i="5"/>
  <c r="AX749" i="5"/>
  <c r="AU749" i="5"/>
  <c r="AT749" i="5"/>
  <c r="AU751" i="5"/>
  <c r="AT751" i="5"/>
  <c r="AU757" i="5"/>
  <c r="AT757" i="5"/>
  <c r="AU759" i="5"/>
  <c r="AT759" i="5"/>
  <c r="AU765" i="5"/>
  <c r="AT765" i="5"/>
  <c r="AU767" i="5"/>
  <c r="AT767" i="5"/>
  <c r="AU773" i="5"/>
  <c r="AT773" i="5"/>
  <c r="BD775" i="5"/>
  <c r="AU775" i="5"/>
  <c r="AT775" i="5"/>
  <c r="AU781" i="5"/>
  <c r="AT781" i="5"/>
  <c r="AU783" i="5"/>
  <c r="AT783" i="5"/>
  <c r="AU789" i="5"/>
  <c r="AT789" i="5"/>
  <c r="BD791" i="5"/>
  <c r="AU791" i="5"/>
  <c r="AT791" i="5"/>
  <c r="AX797" i="5"/>
  <c r="AU797" i="5"/>
  <c r="AT797" i="5"/>
  <c r="AU799" i="5"/>
  <c r="AT799" i="5"/>
  <c r="AU805" i="5"/>
  <c r="AT805" i="5"/>
  <c r="AU852" i="5"/>
  <c r="AT852" i="5"/>
  <c r="AU868" i="5"/>
  <c r="AT868" i="5"/>
  <c r="BD897" i="5"/>
  <c r="AU897" i="5"/>
  <c r="AT897" i="5"/>
  <c r="BD913" i="5"/>
  <c r="AU913" i="5"/>
  <c r="AT913" i="5"/>
  <c r="BD929" i="5"/>
  <c r="AU929" i="5"/>
  <c r="AT929" i="5"/>
  <c r="BD730" i="5"/>
  <c r="AU730" i="5"/>
  <c r="AT730" i="5"/>
  <c r="BD738" i="5"/>
  <c r="AU738" i="5"/>
  <c r="AT738" i="5"/>
  <c r="BA816" i="5"/>
  <c r="AS816" i="5"/>
  <c r="AR816" i="5"/>
  <c r="BB819" i="5"/>
  <c r="AS819" i="5"/>
  <c r="BB840" i="5"/>
  <c r="AS840" i="5"/>
  <c r="AR840" i="5"/>
  <c r="BB843" i="5"/>
  <c r="AS843" i="5"/>
  <c r="AR843" i="5"/>
  <c r="BB875" i="5"/>
  <c r="AS875" i="5"/>
  <c r="AR875" i="5"/>
  <c r="AS884" i="5"/>
  <c r="AR884" i="5"/>
  <c r="AS891" i="5"/>
  <c r="AR891" i="5"/>
  <c r="BB936" i="5"/>
  <c r="AS936" i="5"/>
  <c r="AR936" i="5"/>
  <c r="AU951" i="5"/>
  <c r="AT951" i="5"/>
  <c r="BD967" i="5"/>
  <c r="AU967" i="5"/>
  <c r="AT967" i="5"/>
  <c r="BD983" i="5"/>
  <c r="AU983" i="5"/>
  <c r="AT983" i="5"/>
  <c r="BD999" i="5"/>
  <c r="AU999" i="5"/>
  <c r="AT999" i="5"/>
  <c r="BD1015" i="5"/>
  <c r="AU1015" i="5"/>
  <c r="AT1015" i="5"/>
  <c r="BD1031" i="5"/>
  <c r="AU1031" i="5"/>
  <c r="AT1031" i="5"/>
  <c r="BD1047" i="5"/>
  <c r="AU1047" i="5"/>
  <c r="AT1047" i="5"/>
  <c r="AS1063" i="5"/>
  <c r="AR1063" i="5"/>
  <c r="AS1071" i="5"/>
  <c r="AR1071" i="5"/>
  <c r="BB1083" i="5"/>
  <c r="AS1083" i="5"/>
  <c r="AR1083" i="5"/>
  <c r="BB1096" i="5"/>
  <c r="AS1096" i="5"/>
  <c r="AR1096" i="5"/>
  <c r="BA1104" i="5"/>
  <c r="AS1104" i="5"/>
  <c r="AR1104" i="5"/>
  <c r="AS1108" i="5"/>
  <c r="AR1108" i="5"/>
  <c r="BB1111" i="5"/>
  <c r="AS1111" i="5"/>
  <c r="AR1111" i="5"/>
  <c r="AS1115" i="5"/>
  <c r="AR1115" i="5"/>
  <c r="BB1124" i="5"/>
  <c r="AS1124" i="5"/>
  <c r="AR1124" i="5"/>
  <c r="BB1139" i="5"/>
  <c r="AS1139" i="5"/>
  <c r="AR1139" i="5"/>
  <c r="BA1152" i="5"/>
  <c r="AS1152" i="5"/>
  <c r="AR1152" i="5"/>
  <c r="BB1163" i="5"/>
  <c r="AS1163" i="5"/>
  <c r="AR1163" i="5"/>
  <c r="AS1171" i="5"/>
  <c r="AR1171" i="5"/>
  <c r="AS1179" i="5"/>
  <c r="AR1179" i="5"/>
  <c r="BB1192" i="5"/>
  <c r="AS1192" i="5"/>
  <c r="AR1192" i="5"/>
  <c r="AS1196" i="5"/>
  <c r="AR1196" i="5"/>
  <c r="AS942" i="5"/>
  <c r="AR942" i="5"/>
  <c r="AU958" i="5"/>
  <c r="AT958" i="5"/>
  <c r="BD990" i="5"/>
  <c r="AU990" i="5"/>
  <c r="AT990" i="5"/>
  <c r="BD1006" i="5"/>
  <c r="AU1006" i="5"/>
  <c r="AT1006" i="5"/>
  <c r="AU1022" i="5"/>
  <c r="AT1022" i="5"/>
  <c r="AS1030" i="5"/>
  <c r="AR1030" i="5"/>
  <c r="BD1062" i="5"/>
  <c r="AU1062" i="5"/>
  <c r="AT1062" i="5"/>
  <c r="AS1068" i="5"/>
  <c r="AR1068" i="5"/>
  <c r="BD1069" i="5"/>
  <c r="AU1069" i="5"/>
  <c r="AT1069" i="5"/>
  <c r="BD1083" i="5"/>
  <c r="AU1083" i="5"/>
  <c r="AT1083" i="5"/>
  <c r="BD1099" i="5"/>
  <c r="AU1099" i="5"/>
  <c r="AT1099" i="5"/>
  <c r="BD1115" i="5"/>
  <c r="AU1115" i="5"/>
  <c r="AT1115" i="5"/>
  <c r="BD1131" i="5"/>
  <c r="AU1131" i="5"/>
  <c r="AT1131" i="5"/>
  <c r="BD1147" i="5"/>
  <c r="AU1147" i="5"/>
  <c r="AT1147" i="5"/>
  <c r="BD1163" i="5"/>
  <c r="AU1163" i="5"/>
  <c r="AT1163" i="5"/>
  <c r="BD1179" i="5"/>
  <c r="AU1179" i="5"/>
  <c r="AT1179" i="5"/>
  <c r="BD1195" i="5"/>
  <c r="AU1195" i="5"/>
  <c r="AT1195" i="5"/>
  <c r="BC926" i="5"/>
  <c r="AU926" i="5"/>
  <c r="AT926" i="5"/>
  <c r="BB930" i="5"/>
  <c r="AS930" i="5"/>
  <c r="AR930" i="5"/>
  <c r="BD949" i="5"/>
  <c r="AU949" i="5"/>
  <c r="AT949" i="5"/>
  <c r="BB1005" i="5"/>
  <c r="AS1005" i="5"/>
  <c r="AR1005" i="5"/>
  <c r="BB1037" i="5"/>
  <c r="AS1037" i="5"/>
  <c r="AR1037" i="5"/>
  <c r="BB1065" i="5"/>
  <c r="AS1065" i="5"/>
  <c r="AR1065" i="5"/>
  <c r="AU1075" i="5"/>
  <c r="AT1075" i="5"/>
  <c r="BB1078" i="5"/>
  <c r="AS1078" i="5"/>
  <c r="AR1078" i="5"/>
  <c r="BA1102" i="5"/>
  <c r="AS1102" i="5"/>
  <c r="AR1102" i="5"/>
  <c r="BB1109" i="5"/>
  <c r="AS1109" i="5"/>
  <c r="AR1109" i="5"/>
  <c r="BB1114" i="5"/>
  <c r="AS1114" i="5"/>
  <c r="AR1114" i="5"/>
  <c r="BB1118" i="5"/>
  <c r="AS1118" i="5"/>
  <c r="AR1118" i="5"/>
  <c r="BA1178" i="5"/>
  <c r="AS1178" i="5"/>
  <c r="AR1178" i="5"/>
  <c r="BB1190" i="5"/>
  <c r="AS1190" i="5"/>
  <c r="AR1190" i="5"/>
  <c r="AS1194" i="5"/>
  <c r="AR1194" i="5"/>
  <c r="AS1198" i="5"/>
  <c r="AR1198" i="5"/>
  <c r="AS1202" i="5"/>
  <c r="AR1202" i="5"/>
  <c r="BB1210" i="5"/>
  <c r="AS1210" i="5"/>
  <c r="AR1210" i="5"/>
  <c r="BB1222" i="5"/>
  <c r="AS1222" i="5"/>
  <c r="AR1222" i="5"/>
  <c r="BB1249" i="5"/>
  <c r="AS1249" i="5"/>
  <c r="AR1249" i="5"/>
  <c r="AS1265" i="5"/>
  <c r="AR1265" i="5"/>
  <c r="BB994" i="5"/>
  <c r="AS994" i="5"/>
  <c r="AR994" i="5"/>
  <c r="BB1042" i="5"/>
  <c r="AS1042" i="5"/>
  <c r="AR1042" i="5"/>
  <c r="AU1065" i="5"/>
  <c r="AT1065" i="5"/>
  <c r="BD1077" i="5"/>
  <c r="AU1077" i="5"/>
  <c r="AT1077" i="5"/>
  <c r="AU1093" i="5"/>
  <c r="AT1093" i="5"/>
  <c r="BC1202" i="5"/>
  <c r="AU1202" i="5"/>
  <c r="AT1202" i="5"/>
  <c r="AU1257" i="5"/>
  <c r="AT1257" i="5"/>
  <c r="BD1265" i="5"/>
  <c r="AU1265" i="5"/>
  <c r="AT1265" i="5"/>
  <c r="BD1243" i="5"/>
  <c r="AU1243" i="5"/>
  <c r="AT1243" i="5"/>
  <c r="BB1059" i="5"/>
  <c r="AS1059" i="5"/>
  <c r="AR1059" i="5"/>
  <c r="BB1051" i="5"/>
  <c r="AS1051" i="5"/>
  <c r="AR1051" i="5"/>
  <c r="BB1043" i="5"/>
  <c r="AS1043" i="5"/>
  <c r="AR1043" i="5"/>
  <c r="BB1035" i="5"/>
  <c r="AS1035" i="5"/>
  <c r="AR1035" i="5"/>
  <c r="BB1027" i="5"/>
  <c r="AS1027" i="5"/>
  <c r="AR1027" i="5"/>
  <c r="BB1019" i="5"/>
  <c r="AS1019" i="5"/>
  <c r="AR1019" i="5"/>
  <c r="BB1011" i="5"/>
  <c r="AS1011" i="5"/>
  <c r="AR1011" i="5"/>
  <c r="AS1003" i="5"/>
  <c r="AR1003" i="5"/>
  <c r="BB995" i="5"/>
  <c r="AS995" i="5"/>
  <c r="AR995" i="5"/>
  <c r="BB987" i="5"/>
  <c r="AS987" i="5"/>
  <c r="AR987" i="5"/>
  <c r="BB979" i="5"/>
  <c r="AS979" i="5"/>
  <c r="AR979" i="5"/>
  <c r="AS971" i="5"/>
  <c r="AR971" i="5"/>
  <c r="BB963" i="5"/>
  <c r="AS963" i="5"/>
  <c r="AR963" i="5"/>
  <c r="BB955" i="5"/>
  <c r="AS955" i="5"/>
  <c r="AR955" i="5"/>
  <c r="BB947" i="5"/>
  <c r="AS947" i="5"/>
  <c r="AR947" i="5"/>
  <c r="AS939" i="5"/>
  <c r="AR939" i="5"/>
  <c r="BB931" i="5"/>
  <c r="AS931" i="5"/>
  <c r="AR931" i="5"/>
  <c r="BB923" i="5"/>
  <c r="AS923" i="5"/>
  <c r="AR923" i="5"/>
  <c r="BB915" i="5"/>
  <c r="AS915" i="5"/>
  <c r="AR915" i="5"/>
  <c r="BB907" i="5"/>
  <c r="AS907" i="5"/>
  <c r="AR907" i="5"/>
  <c r="BB899" i="5"/>
  <c r="AS899" i="5"/>
  <c r="AR899" i="5"/>
  <c r="AU894" i="5"/>
  <c r="AT894" i="5"/>
  <c r="BB898" i="5"/>
  <c r="AS898" i="5"/>
  <c r="AR898" i="5"/>
  <c r="BD918" i="5"/>
  <c r="AU918" i="5"/>
  <c r="AT918" i="5"/>
  <c r="BB922" i="5"/>
  <c r="AS922" i="5"/>
  <c r="AR922" i="5"/>
  <c r="BD981" i="5"/>
  <c r="AU981" i="5"/>
  <c r="AT981" i="5"/>
  <c r="BD1013" i="5"/>
  <c r="AU1013" i="5"/>
  <c r="AT1013" i="5"/>
  <c r="BB1067" i="5"/>
  <c r="AS1067" i="5"/>
  <c r="AR1067" i="5"/>
  <c r="AS1097" i="5"/>
  <c r="AR1097" i="5"/>
  <c r="BA1101" i="5"/>
  <c r="AS1101" i="5"/>
  <c r="AR1101" i="5"/>
  <c r="BB1110" i="5"/>
  <c r="AS1110" i="5"/>
  <c r="AR1110" i="5"/>
  <c r="BB1161" i="5"/>
  <c r="AS1161" i="5"/>
  <c r="AR1161" i="5"/>
  <c r="BA1165" i="5"/>
  <c r="AS1165" i="5"/>
  <c r="AR1165" i="5"/>
  <c r="BA1169" i="5"/>
  <c r="AS1169" i="5"/>
  <c r="AR1169" i="5"/>
  <c r="BA1173" i="5"/>
  <c r="AS1173" i="5"/>
  <c r="AR1173" i="5"/>
  <c r="BB1181" i="5"/>
  <c r="AS1181" i="5"/>
  <c r="AR1181" i="5"/>
  <c r="BB1185" i="5"/>
  <c r="AS1185" i="5"/>
  <c r="AR1185" i="5"/>
  <c r="BB1205" i="5"/>
  <c r="AS1205" i="5"/>
  <c r="AR1205" i="5"/>
  <c r="BB978" i="5"/>
  <c r="AS978" i="5"/>
  <c r="AR978" i="5"/>
  <c r="BB1064" i="5"/>
  <c r="AS1064" i="5"/>
  <c r="AR1064" i="5"/>
  <c r="AU1073" i="5"/>
  <c r="AT1073" i="5"/>
  <c r="AU1081" i="5"/>
  <c r="AT1081" i="5"/>
  <c r="AU1105" i="5"/>
  <c r="AT1105" i="5"/>
  <c r="BD1113" i="5"/>
  <c r="AU1113" i="5"/>
  <c r="AT1113" i="5"/>
  <c r="BD1121" i="5"/>
  <c r="AU1121" i="5"/>
  <c r="AT1121" i="5"/>
  <c r="BD1129" i="5"/>
  <c r="AU1129" i="5"/>
  <c r="AT1129" i="5"/>
  <c r="AU1141" i="5"/>
  <c r="AT1141" i="5"/>
  <c r="BD1161" i="5"/>
  <c r="AU1161" i="5"/>
  <c r="AT1161" i="5"/>
  <c r="BD1169" i="5"/>
  <c r="AU1169" i="5"/>
  <c r="AT1169" i="5"/>
  <c r="BD1177" i="5"/>
  <c r="AU1177" i="5"/>
  <c r="AT1177" i="5"/>
  <c r="BD1185" i="5"/>
  <c r="AU1185" i="5"/>
  <c r="AT1185" i="5"/>
  <c r="AU1218" i="5"/>
  <c r="AT1218" i="5"/>
  <c r="BD1235" i="5"/>
  <c r="AU1235" i="5"/>
  <c r="AT1235" i="5"/>
  <c r="BD1263" i="5"/>
  <c r="AU1263" i="5"/>
  <c r="AT1263" i="5"/>
  <c r="BD1097" i="5"/>
  <c r="AU1097" i="5"/>
  <c r="AT1097" i="5"/>
  <c r="AU1189" i="5"/>
  <c r="AT1189" i="5"/>
  <c r="BD1217" i="5"/>
  <c r="AU1217" i="5"/>
  <c r="AT1217" i="5"/>
  <c r="BD1249" i="5"/>
  <c r="AU1249" i="5"/>
  <c r="AT1249" i="5"/>
  <c r="AS1207" i="5"/>
  <c r="AR1207" i="5"/>
  <c r="BB1212" i="5"/>
  <c r="AS1212" i="5"/>
  <c r="AR1212" i="5"/>
  <c r="BB1262" i="5"/>
  <c r="AS1262" i="5"/>
  <c r="AR1262" i="5"/>
  <c r="BA1255" i="5"/>
  <c r="AS1255" i="5"/>
  <c r="AR1255" i="5"/>
  <c r="BB1256" i="5"/>
  <c r="AS1256" i="5"/>
  <c r="AR1256" i="5"/>
  <c r="BB1244" i="5"/>
  <c r="AS1244" i="5"/>
  <c r="AR1244" i="5"/>
  <c r="BB1235" i="5"/>
  <c r="AS1235" i="5"/>
  <c r="AR1235" i="5"/>
  <c r="BD1230" i="5"/>
  <c r="AU1230" i="5"/>
  <c r="AT1230" i="5"/>
  <c r="BD1238" i="5"/>
  <c r="AU1238" i="5"/>
  <c r="AT1238" i="5"/>
  <c r="BD1242" i="5"/>
  <c r="AU1242" i="5"/>
  <c r="AT1242" i="5"/>
  <c r="BD1254" i="5"/>
  <c r="AU1254" i="5"/>
  <c r="AT1254" i="5"/>
  <c r="BB1261" i="5"/>
  <c r="AS1261" i="5"/>
  <c r="AR1261" i="5"/>
  <c r="BB1266" i="5"/>
  <c r="AS1266" i="5"/>
  <c r="AR1266" i="5"/>
  <c r="BA91" i="5"/>
  <c r="AS91" i="5"/>
  <c r="AR91" i="5"/>
  <c r="BD163" i="5"/>
  <c r="AU163" i="5"/>
  <c r="AT163" i="5"/>
  <c r="BB167" i="5"/>
  <c r="AS167" i="5"/>
  <c r="AR167" i="5"/>
  <c r="BB94" i="5"/>
  <c r="AS94" i="5"/>
  <c r="AS112" i="5"/>
  <c r="AR112" i="5"/>
  <c r="BB177" i="5"/>
  <c r="AS177" i="5"/>
  <c r="AR177" i="5"/>
  <c r="BB49" i="5"/>
  <c r="AS49" i="5"/>
  <c r="AU15" i="5"/>
  <c r="AT15" i="5"/>
  <c r="BB53" i="5"/>
  <c r="AS53" i="5"/>
  <c r="AR53" i="5"/>
  <c r="AS240" i="5"/>
  <c r="AR240" i="5"/>
  <c r="AU7" i="5"/>
  <c r="AT7" i="5"/>
  <c r="AU92" i="5"/>
  <c r="AT92" i="5"/>
  <c r="AU204" i="5"/>
  <c r="AT204" i="5"/>
  <c r="AS130" i="5"/>
  <c r="AR130" i="5"/>
  <c r="BB332" i="5"/>
  <c r="AS332" i="5"/>
  <c r="AR332" i="5"/>
  <c r="BD342" i="5"/>
  <c r="AU342" i="5"/>
  <c r="AT342" i="5"/>
  <c r="BB370" i="5"/>
  <c r="AS370" i="5"/>
  <c r="BB473" i="5"/>
  <c r="AS473" i="5"/>
  <c r="AR473" i="5"/>
  <c r="BB302" i="5"/>
  <c r="AS302" i="5"/>
  <c r="AR302" i="5"/>
  <c r="BB294" i="5"/>
  <c r="AS294" i="5"/>
  <c r="AR294" i="5"/>
  <c r="BC330" i="5"/>
  <c r="AU330" i="5"/>
  <c r="AT330" i="5"/>
  <c r="AU338" i="5"/>
  <c r="AT338" i="5"/>
  <c r="AU346" i="5"/>
  <c r="AT346" i="5"/>
  <c r="BC354" i="5"/>
  <c r="AU354" i="5"/>
  <c r="AT354" i="5"/>
  <c r="BC362" i="5"/>
  <c r="AU362" i="5"/>
  <c r="AT362" i="5"/>
  <c r="AS384" i="5"/>
  <c r="AR384" i="5"/>
  <c r="BB481" i="5"/>
  <c r="AS481" i="5"/>
  <c r="AR481" i="5"/>
  <c r="AU970" i="5"/>
  <c r="AT970" i="5"/>
  <c r="BD378" i="5"/>
  <c r="AU378" i="5"/>
  <c r="AT378" i="5"/>
  <c r="BB485" i="5"/>
  <c r="AS485" i="5"/>
  <c r="AR485" i="5"/>
  <c r="BD710" i="5"/>
  <c r="AU710" i="5"/>
  <c r="AT710" i="5"/>
  <c r="BB380" i="5"/>
  <c r="AS380" i="5"/>
  <c r="AR380" i="5"/>
  <c r="BB426" i="5"/>
  <c r="AS426" i="5"/>
  <c r="AS949" i="5"/>
  <c r="AR949" i="5"/>
  <c r="BC794" i="5"/>
  <c r="AU794" i="5"/>
  <c r="AT794" i="5"/>
  <c r="AU986" i="5"/>
  <c r="AT986" i="5"/>
  <c r="BC1116" i="5"/>
  <c r="AU1116" i="5"/>
  <c r="AT1116" i="5"/>
  <c r="AU1150" i="5"/>
  <c r="AT1150" i="5"/>
  <c r="BC1160" i="5"/>
  <c r="AU1160" i="5"/>
  <c r="AT1160" i="5"/>
  <c r="AU1104" i="5"/>
  <c r="AT1104" i="5"/>
  <c r="AS1245" i="5"/>
  <c r="AR1245" i="5"/>
  <c r="BC758" i="5"/>
  <c r="AU758" i="5"/>
  <c r="AT758" i="5"/>
  <c r="BB897" i="5"/>
  <c r="AS897" i="5"/>
  <c r="AR897" i="5"/>
  <c r="AU1042" i="5"/>
  <c r="AT1042" i="5"/>
  <c r="BC1066" i="5"/>
  <c r="AU1066" i="5"/>
  <c r="AT1066" i="5"/>
  <c r="BC1090" i="5"/>
  <c r="AU1090" i="5"/>
  <c r="AT1090" i="5"/>
  <c r="BC1184" i="5"/>
  <c r="AU1184" i="5"/>
  <c r="AT1184" i="5"/>
  <c r="BC1058" i="5"/>
  <c r="AU1058" i="5"/>
  <c r="AT1058" i="5"/>
  <c r="AS909" i="5"/>
  <c r="AR909" i="5"/>
  <c r="BB925" i="5"/>
  <c r="AS925" i="5"/>
  <c r="AR925" i="5"/>
  <c r="BB1061" i="5"/>
  <c r="AS1061" i="5"/>
  <c r="AR1061" i="5"/>
  <c r="BB1253" i="5"/>
  <c r="AS1253" i="5"/>
  <c r="AR1253" i="5"/>
  <c r="AU1120" i="5"/>
  <c r="AT1120" i="5"/>
  <c r="BC1188" i="5"/>
  <c r="AU1188" i="5"/>
  <c r="AT1188" i="5"/>
  <c r="AU1110" i="5"/>
  <c r="AT1110" i="5"/>
  <c r="BC1106" i="5"/>
  <c r="AU1106" i="5"/>
  <c r="AT1106" i="5"/>
  <c r="AU1114" i="5"/>
  <c r="AT1114" i="5"/>
  <c r="BD1130" i="5"/>
  <c r="AU1130" i="5"/>
  <c r="AT1130" i="5"/>
  <c r="BC1094" i="5"/>
  <c r="AU1094" i="5"/>
  <c r="AT1094" i="5"/>
  <c r="AU1182" i="5"/>
  <c r="AT1182" i="5"/>
  <c r="BC1146" i="5"/>
  <c r="AU1146" i="5"/>
  <c r="AT1146" i="5"/>
  <c r="BB1203" i="5"/>
  <c r="AS1203" i="5"/>
  <c r="AR1203" i="5"/>
  <c r="BB232" i="5"/>
  <c r="AS232" i="5"/>
  <c r="AR232" i="5"/>
  <c r="BB318" i="5"/>
  <c r="AS318" i="5"/>
  <c r="BB366" i="5"/>
  <c r="AS366" i="5"/>
  <c r="AR366" i="5"/>
  <c r="BB388" i="5"/>
  <c r="AS388" i="5"/>
  <c r="AR388" i="5"/>
  <c r="BA469" i="5"/>
  <c r="AS469" i="5"/>
  <c r="AR469" i="5"/>
  <c r="BB489" i="5"/>
  <c r="AS489" i="5"/>
  <c r="AR489" i="5"/>
  <c r="BB103" i="5"/>
  <c r="AS103" i="5"/>
  <c r="AR103" i="5"/>
  <c r="BA285" i="5"/>
  <c r="AS285" i="5"/>
  <c r="AR285" i="5"/>
  <c r="AU323" i="5"/>
  <c r="AT323" i="5"/>
  <c r="BB477" i="5"/>
  <c r="AS477" i="5"/>
  <c r="AR477" i="5"/>
  <c r="AS893" i="5"/>
  <c r="AR893" i="5"/>
  <c r="AU1144" i="5"/>
  <c r="AT1144" i="5"/>
  <c r="BD84" i="5"/>
  <c r="AU84" i="5"/>
  <c r="AT84" i="5"/>
  <c r="BB350" i="5"/>
  <c r="AS350" i="5"/>
  <c r="AR350" i="5"/>
  <c r="AU196" i="5"/>
  <c r="AT196" i="5"/>
  <c r="AU802" i="5"/>
  <c r="AT802" i="5"/>
  <c r="BB346" i="5"/>
  <c r="AS346" i="5"/>
  <c r="AR346" i="5"/>
  <c r="BB330" i="5"/>
  <c r="AS330" i="5"/>
  <c r="AR330" i="5"/>
  <c r="BB354" i="5"/>
  <c r="AS354" i="5"/>
  <c r="AR354" i="5"/>
  <c r="AR10" i="5"/>
  <c r="AR138" i="5"/>
  <c r="AR266" i="5"/>
  <c r="AR370" i="5"/>
  <c r="AR434" i="5"/>
  <c r="AR498" i="5"/>
  <c r="AR547" i="5"/>
  <c r="AR583" i="5"/>
  <c r="AR619" i="5"/>
  <c r="AR655" i="5"/>
  <c r="AR687" i="5"/>
  <c r="AR723" i="5"/>
  <c r="AR755" i="5"/>
  <c r="AR787" i="5"/>
  <c r="AR819" i="5"/>
  <c r="AR851" i="5"/>
  <c r="AT6" i="5"/>
  <c r="AT43" i="5"/>
  <c r="AR72" i="5"/>
  <c r="AR108" i="5"/>
  <c r="AR140" i="5"/>
  <c r="AR172" i="5"/>
  <c r="AR204" i="5"/>
  <c r="AR236" i="5"/>
  <c r="AT300" i="5"/>
  <c r="AT406" i="5"/>
  <c r="AT487" i="5"/>
  <c r="AT579" i="5"/>
  <c r="AT651" i="5"/>
  <c r="AT723" i="5"/>
  <c r="AT787" i="5"/>
  <c r="AT861" i="5"/>
  <c r="AR158" i="5"/>
  <c r="AR396" i="5"/>
  <c r="AT55" i="5"/>
  <c r="AT87" i="5"/>
  <c r="AT119" i="5"/>
  <c r="AT151" i="5"/>
  <c r="AR187" i="5"/>
  <c r="AT219" i="5"/>
  <c r="AT251" i="5"/>
  <c r="AR283" i="5"/>
  <c r="AT361" i="5"/>
  <c r="AT393" i="5"/>
  <c r="AT425" i="5"/>
  <c r="AT478" i="5"/>
  <c r="AT542" i="5"/>
  <c r="AT606" i="5"/>
  <c r="AT670" i="5"/>
  <c r="AT734" i="5"/>
  <c r="AT798" i="5"/>
  <c r="AT864" i="5"/>
  <c r="AR274" i="5"/>
  <c r="AR569" i="5"/>
  <c r="AR633" i="5"/>
  <c r="AR697" i="5"/>
  <c r="AR761" i="5"/>
  <c r="AR825" i="5"/>
  <c r="AR32" i="5"/>
  <c r="AT78" i="5"/>
  <c r="AT206" i="5"/>
  <c r="AT270" i="5"/>
  <c r="AT334" i="5"/>
  <c r="AT380" i="5"/>
  <c r="AT441" i="5"/>
  <c r="AT473" i="5"/>
  <c r="AT505" i="5"/>
  <c r="BB9" i="5"/>
  <c r="AS9" i="5"/>
  <c r="AR9" i="5"/>
  <c r="AS23" i="5"/>
  <c r="AR23" i="5"/>
  <c r="AS13" i="5"/>
  <c r="AR13" i="5"/>
  <c r="AU14" i="5"/>
  <c r="AT14" i="5"/>
  <c r="BA21" i="5"/>
  <c r="AS21" i="5"/>
  <c r="AR21" i="5"/>
  <c r="AS28" i="5"/>
  <c r="AR28" i="5"/>
  <c r="AS29" i="5"/>
  <c r="AR29" i="5"/>
  <c r="BB33" i="5"/>
  <c r="AS33" i="5"/>
  <c r="AR33" i="5"/>
  <c r="BB38" i="5"/>
  <c r="AS38" i="5"/>
  <c r="AR38" i="5"/>
  <c r="AU37" i="5"/>
  <c r="AT37" i="5"/>
  <c r="AU45" i="5"/>
  <c r="AT45" i="5"/>
  <c r="AU61" i="5"/>
  <c r="AT61" i="5"/>
  <c r="AS36" i="5"/>
  <c r="AR36" i="5"/>
  <c r="BD24" i="5"/>
  <c r="AU24" i="5"/>
  <c r="AT24" i="5"/>
  <c r="AU27" i="5"/>
  <c r="AT27" i="5"/>
  <c r="AU30" i="5"/>
  <c r="AT30" i="5"/>
  <c r="AU31" i="5"/>
  <c r="AT31" i="5"/>
  <c r="AU68" i="5"/>
  <c r="AT68" i="5"/>
  <c r="AS66" i="5"/>
  <c r="AR66" i="5"/>
  <c r="AU76" i="5"/>
  <c r="AT76" i="5"/>
  <c r="AS65" i="5"/>
  <c r="AR65" i="5"/>
  <c r="AS62" i="5"/>
  <c r="AR62" i="5"/>
  <c r="AS54" i="5"/>
  <c r="AR54" i="5"/>
  <c r="BB46" i="5"/>
  <c r="AS46" i="5"/>
  <c r="AR46" i="5"/>
  <c r="AU39" i="5"/>
  <c r="AT39" i="5"/>
  <c r="AU66" i="5"/>
  <c r="AT66" i="5"/>
  <c r="AU50" i="5"/>
  <c r="AT50" i="5"/>
  <c r="BD73" i="5"/>
  <c r="AU73" i="5"/>
  <c r="AT73" i="5"/>
  <c r="AS105" i="5"/>
  <c r="AR105" i="5"/>
  <c r="AS98" i="5"/>
  <c r="AR98" i="5"/>
  <c r="AS81" i="5"/>
  <c r="AR81" i="5"/>
  <c r="BA84" i="5"/>
  <c r="AS84" i="5"/>
  <c r="AR84" i="5"/>
  <c r="BB99" i="5"/>
  <c r="AS99" i="5"/>
  <c r="AR99" i="5"/>
  <c r="BD105" i="5"/>
  <c r="AU105" i="5"/>
  <c r="AT105" i="5"/>
  <c r="AS97" i="5"/>
  <c r="AR97" i="5"/>
  <c r="AS114" i="5"/>
  <c r="AR114" i="5"/>
  <c r="BA137" i="5"/>
  <c r="AS137" i="5"/>
  <c r="AR137" i="5"/>
  <c r="BD113" i="5"/>
  <c r="AU113" i="5"/>
  <c r="AT113" i="5"/>
  <c r="AU122" i="5"/>
  <c r="AT122" i="5"/>
  <c r="AS125" i="5"/>
  <c r="AR125" i="5"/>
  <c r="BD102" i="5"/>
  <c r="AU102" i="5"/>
  <c r="AT102" i="5"/>
  <c r="AU106" i="5"/>
  <c r="AT106" i="5"/>
  <c r="BD110" i="5"/>
  <c r="AU110" i="5"/>
  <c r="AS120" i="5"/>
  <c r="AR120" i="5"/>
  <c r="AS128" i="5"/>
  <c r="AR128" i="5"/>
  <c r="AU115" i="5"/>
  <c r="AT115" i="5"/>
  <c r="AU133" i="5"/>
  <c r="AT133" i="5"/>
  <c r="AU134" i="5"/>
  <c r="AT134" i="5"/>
  <c r="AS136" i="5"/>
  <c r="AR136" i="5"/>
  <c r="BD142" i="5"/>
  <c r="AU142" i="5"/>
  <c r="AS141" i="5"/>
  <c r="AR141" i="5"/>
  <c r="BB156" i="5"/>
  <c r="AS156" i="5"/>
  <c r="AU198" i="5"/>
  <c r="AT198" i="5"/>
  <c r="AU205" i="5"/>
  <c r="AT205" i="5"/>
  <c r="BB155" i="5"/>
  <c r="AS155" i="5"/>
  <c r="AR155" i="5"/>
  <c r="AS145" i="5"/>
  <c r="AR145" i="5"/>
  <c r="AU152" i="5"/>
  <c r="AT152" i="5"/>
  <c r="AU153" i="5"/>
  <c r="AT153" i="5"/>
  <c r="AU160" i="5"/>
  <c r="AT160" i="5"/>
  <c r="AU161" i="5"/>
  <c r="AT161" i="5"/>
  <c r="AU169" i="5"/>
  <c r="AT169" i="5"/>
  <c r="AS190" i="5"/>
  <c r="AR190" i="5"/>
  <c r="BB210" i="5"/>
  <c r="AS210" i="5"/>
  <c r="AU236" i="5"/>
  <c r="AT236" i="5"/>
  <c r="AU216" i="5"/>
  <c r="AT216" i="5"/>
  <c r="AS213" i="5"/>
  <c r="AR213" i="5"/>
  <c r="AS170" i="5"/>
  <c r="AR170" i="5"/>
  <c r="AU227" i="5"/>
  <c r="AT227" i="5"/>
  <c r="AS231" i="5"/>
  <c r="AR231" i="5"/>
  <c r="AS171" i="5"/>
  <c r="AR171" i="5"/>
  <c r="AS223" i="5"/>
  <c r="AR223" i="5"/>
  <c r="AU226" i="5"/>
  <c r="AT226" i="5"/>
  <c r="AS237" i="5"/>
  <c r="AR237" i="5"/>
  <c r="AS246" i="5"/>
  <c r="AR246" i="5"/>
  <c r="AS254" i="5"/>
  <c r="AR254" i="5"/>
  <c r="AU207" i="5"/>
  <c r="AT207" i="5"/>
  <c r="AU215" i="5"/>
  <c r="AT215" i="5"/>
  <c r="AU242" i="5"/>
  <c r="AT242" i="5"/>
  <c r="AU272" i="5"/>
  <c r="AT272" i="5"/>
  <c r="BB268" i="5"/>
  <c r="AS268" i="5"/>
  <c r="AS257" i="5"/>
  <c r="AR257" i="5"/>
  <c r="BA249" i="5"/>
  <c r="AS249" i="5"/>
  <c r="AR249" i="5"/>
  <c r="AU262" i="5"/>
  <c r="AT262" i="5"/>
  <c r="AU250" i="5"/>
  <c r="AT250" i="5"/>
  <c r="AU229" i="5"/>
  <c r="AT229" i="5"/>
  <c r="AS262" i="5"/>
  <c r="AR262" i="5"/>
  <c r="AS216" i="5"/>
  <c r="AR216" i="5"/>
  <c r="AS214" i="5"/>
  <c r="AR214" i="5"/>
  <c r="BB241" i="5"/>
  <c r="AS241" i="5"/>
  <c r="AR241" i="5"/>
  <c r="AX248" i="5"/>
  <c r="AU248" i="5"/>
  <c r="AT248" i="5"/>
  <c r="AS255" i="5"/>
  <c r="AR255" i="5"/>
  <c r="BD288" i="5"/>
  <c r="AU288" i="5"/>
  <c r="AT288" i="5"/>
  <c r="AU263" i="5"/>
  <c r="AT263" i="5"/>
  <c r="BB295" i="5"/>
  <c r="AS295" i="5"/>
  <c r="AR295" i="5"/>
  <c r="BB303" i="5"/>
  <c r="AS303" i="5"/>
  <c r="BA311" i="5"/>
  <c r="AS311" i="5"/>
  <c r="BA319" i="5"/>
  <c r="AS319" i="5"/>
  <c r="AU287" i="5"/>
  <c r="AT287" i="5"/>
  <c r="AU325" i="5"/>
  <c r="AT325" i="5"/>
  <c r="AS297" i="5"/>
  <c r="AR297" i="5"/>
  <c r="AS331" i="5"/>
  <c r="AR331" i="5"/>
  <c r="AZ336" i="5"/>
  <c r="AU336" i="5"/>
  <c r="AT336" i="5"/>
  <c r="AS347" i="5"/>
  <c r="AR347" i="5"/>
  <c r="AZ352" i="5"/>
  <c r="AU352" i="5"/>
  <c r="AT352" i="5"/>
  <c r="AS363" i="5"/>
  <c r="AR363" i="5"/>
  <c r="AU368" i="5"/>
  <c r="AT368" i="5"/>
  <c r="AS379" i="5"/>
  <c r="AR379" i="5"/>
  <c r="BD384" i="5"/>
  <c r="AU384" i="5"/>
  <c r="AT384" i="5"/>
  <c r="BD257" i="5"/>
  <c r="AU257" i="5"/>
  <c r="AT257" i="5"/>
  <c r="AU307" i="5"/>
  <c r="AT307" i="5"/>
  <c r="AU327" i="5"/>
  <c r="AT327" i="5"/>
  <c r="BD359" i="5"/>
  <c r="AU359" i="5"/>
  <c r="AT359" i="5"/>
  <c r="AU375" i="5"/>
  <c r="AT375" i="5"/>
  <c r="AU391" i="5"/>
  <c r="AT391" i="5"/>
  <c r="AU407" i="5"/>
  <c r="AT407" i="5"/>
  <c r="AU321" i="5"/>
  <c r="AT321" i="5"/>
  <c r="AU278" i="5"/>
  <c r="AT278" i="5"/>
  <c r="AS288" i="5"/>
  <c r="AR288" i="5"/>
  <c r="BD265" i="5"/>
  <c r="AU265" i="5"/>
  <c r="AT265" i="5"/>
  <c r="AU261" i="5"/>
  <c r="AT261" i="5"/>
  <c r="AU267" i="5"/>
  <c r="AT267" i="5"/>
  <c r="AS275" i="5"/>
  <c r="AR275" i="5"/>
  <c r="AU279" i="5"/>
  <c r="AT279" i="5"/>
  <c r="AU284" i="5"/>
  <c r="AT284" i="5"/>
  <c r="AU296" i="5"/>
  <c r="AT296" i="5"/>
  <c r="AU304" i="5"/>
  <c r="AT304" i="5"/>
  <c r="AU312" i="5"/>
  <c r="AT312" i="5"/>
  <c r="BD320" i="5"/>
  <c r="AU320" i="5"/>
  <c r="AT320" i="5"/>
  <c r="BA323" i="5"/>
  <c r="AS323" i="5"/>
  <c r="AR323" i="5"/>
  <c r="BA333" i="5"/>
  <c r="AS333" i="5"/>
  <c r="AR333" i="5"/>
  <c r="AU337" i="5"/>
  <c r="AT337" i="5"/>
  <c r="BA353" i="5"/>
  <c r="AS353" i="5"/>
  <c r="AS357" i="5"/>
  <c r="AR357" i="5"/>
  <c r="AU365" i="5"/>
  <c r="AT365" i="5"/>
  <c r="BA381" i="5"/>
  <c r="AS381" i="5"/>
  <c r="AR381" i="5"/>
  <c r="BD389" i="5"/>
  <c r="AU389" i="5"/>
  <c r="AT389" i="5"/>
  <c r="BD413" i="5"/>
  <c r="AU413" i="5"/>
  <c r="AT413" i="5"/>
  <c r="AU456" i="5"/>
  <c r="AT456" i="5"/>
  <c r="AS456" i="5"/>
  <c r="AR456" i="5"/>
  <c r="BA414" i="5"/>
  <c r="AS414" i="5"/>
  <c r="AR414" i="5"/>
  <c r="BA401" i="5"/>
  <c r="AS401" i="5"/>
  <c r="AR401" i="5"/>
  <c r="BA418" i="5"/>
  <c r="AS418" i="5"/>
  <c r="AR418" i="5"/>
  <c r="AS405" i="5"/>
  <c r="AR405" i="5"/>
  <c r="BC447" i="5"/>
  <c r="AU447" i="5"/>
  <c r="AU392" i="5"/>
  <c r="AT392" i="5"/>
  <c r="BD416" i="5"/>
  <c r="AU416" i="5"/>
  <c r="AT416" i="5"/>
  <c r="AU420" i="5"/>
  <c r="AT420" i="5"/>
  <c r="AU432" i="5"/>
  <c r="AT432" i="5"/>
  <c r="BA433" i="5"/>
  <c r="AS433" i="5"/>
  <c r="AR433" i="5"/>
  <c r="BA468" i="5"/>
  <c r="AS468" i="5"/>
  <c r="AR468" i="5"/>
  <c r="AU476" i="5"/>
  <c r="AT476" i="5"/>
  <c r="AU493" i="5"/>
  <c r="AT493" i="5"/>
  <c r="AU518" i="5"/>
  <c r="AT518" i="5"/>
  <c r="AU534" i="5"/>
  <c r="AT534" i="5"/>
  <c r="AU550" i="5"/>
  <c r="AT550" i="5"/>
  <c r="AU566" i="5"/>
  <c r="AT566" i="5"/>
  <c r="BA429" i="5"/>
  <c r="AS429" i="5"/>
  <c r="AR429" i="5"/>
  <c r="AV445" i="5"/>
  <c r="AS445" i="5"/>
  <c r="AR445" i="5"/>
  <c r="BD448" i="5"/>
  <c r="AU448" i="5"/>
  <c r="AT448" i="5"/>
  <c r="AU464" i="5"/>
  <c r="AT464" i="5"/>
  <c r="AU400" i="5"/>
  <c r="AT400" i="5"/>
  <c r="AU440" i="5"/>
  <c r="AT440" i="5"/>
  <c r="AV441" i="5"/>
  <c r="AS441" i="5"/>
  <c r="AR441" i="5"/>
  <c r="BA455" i="5"/>
  <c r="AS455" i="5"/>
  <c r="AR455" i="5"/>
  <c r="AU466" i="5"/>
  <c r="AT466" i="5"/>
  <c r="AS482" i="5"/>
  <c r="AR482" i="5"/>
  <c r="BD507" i="5"/>
  <c r="AU507" i="5"/>
  <c r="AT507" i="5"/>
  <c r="BD523" i="5"/>
  <c r="AU523" i="5"/>
  <c r="BD539" i="5"/>
  <c r="AU539" i="5"/>
  <c r="AT539" i="5"/>
  <c r="BD555" i="5"/>
  <c r="AU555" i="5"/>
  <c r="AT555" i="5"/>
  <c r="AU571" i="5"/>
  <c r="AT571" i="5"/>
  <c r="AS408" i="5"/>
  <c r="AR408" i="5"/>
  <c r="AS412" i="5"/>
  <c r="AR412" i="5"/>
  <c r="BB424" i="5"/>
  <c r="AS424" i="5"/>
  <c r="AR424" i="5"/>
  <c r="BD436" i="5"/>
  <c r="AU436" i="5"/>
  <c r="AT436" i="5"/>
  <c r="AX479" i="5"/>
  <c r="AU479" i="5"/>
  <c r="AX481" i="5"/>
  <c r="AU481" i="5"/>
  <c r="BB514" i="5"/>
  <c r="AS514" i="5"/>
  <c r="AR514" i="5"/>
  <c r="AS546" i="5"/>
  <c r="AR546" i="5"/>
  <c r="AS562" i="5"/>
  <c r="AR562" i="5"/>
  <c r="AU560" i="5"/>
  <c r="AT560" i="5"/>
  <c r="AU544" i="5"/>
  <c r="AT544" i="5"/>
  <c r="AU528" i="5"/>
  <c r="AT528" i="5"/>
  <c r="AU512" i="5"/>
  <c r="AT512" i="5"/>
  <c r="AS497" i="5"/>
  <c r="AR497" i="5"/>
  <c r="AS571" i="5"/>
  <c r="AR571" i="5"/>
  <c r="BA560" i="5"/>
  <c r="AS560" i="5"/>
  <c r="AR560" i="5"/>
  <c r="BA555" i="5"/>
  <c r="AS555" i="5"/>
  <c r="AR555" i="5"/>
  <c r="BA544" i="5"/>
  <c r="AS544" i="5"/>
  <c r="AR544" i="5"/>
  <c r="BA539" i="5"/>
  <c r="AS539" i="5"/>
  <c r="AR539" i="5"/>
  <c r="BA528" i="5"/>
  <c r="AS528" i="5"/>
  <c r="AR528" i="5"/>
  <c r="BA523" i="5"/>
  <c r="AS523" i="5"/>
  <c r="AR523" i="5"/>
  <c r="BA512" i="5"/>
  <c r="AS512" i="5"/>
  <c r="AR512" i="5"/>
  <c r="BA507" i="5"/>
  <c r="AS507" i="5"/>
  <c r="AS501" i="5"/>
  <c r="AR501" i="5"/>
  <c r="AU585" i="5"/>
  <c r="AT585" i="5"/>
  <c r="AU577" i="5"/>
  <c r="AT577" i="5"/>
  <c r="AU569" i="5"/>
  <c r="AT569" i="5"/>
  <c r="AU561" i="5"/>
  <c r="AT561" i="5"/>
  <c r="AU553" i="5"/>
  <c r="AT553" i="5"/>
  <c r="AU545" i="5"/>
  <c r="AT545" i="5"/>
  <c r="AU537" i="5"/>
  <c r="AT537" i="5"/>
  <c r="AU529" i="5"/>
  <c r="AT529" i="5"/>
  <c r="AU521" i="5"/>
  <c r="AT521" i="5"/>
  <c r="AU506" i="5"/>
  <c r="AT506" i="5"/>
  <c r="AS502" i="5"/>
  <c r="AR502" i="5"/>
  <c r="AS581" i="5"/>
  <c r="AR581" i="5"/>
  <c r="AS565" i="5"/>
  <c r="AR565" i="5"/>
  <c r="AS549" i="5"/>
  <c r="AR549" i="5"/>
  <c r="AS533" i="5"/>
  <c r="AR533" i="5"/>
  <c r="AS517" i="5"/>
  <c r="AR517" i="5"/>
  <c r="AU580" i="5"/>
  <c r="AT580" i="5"/>
  <c r="BD572" i="5"/>
  <c r="AU572" i="5"/>
  <c r="AT572" i="5"/>
  <c r="BB595" i="5"/>
  <c r="AS595" i="5"/>
  <c r="BD570" i="5"/>
  <c r="AU570" i="5"/>
  <c r="AT570" i="5"/>
  <c r="BD604" i="5"/>
  <c r="AU604" i="5"/>
  <c r="AT604" i="5"/>
  <c r="BD578" i="5"/>
  <c r="AU578" i="5"/>
  <c r="AT578" i="5"/>
  <c r="BD587" i="5"/>
  <c r="AU587" i="5"/>
  <c r="AT587" i="5"/>
  <c r="BA580" i="5"/>
  <c r="AS580" i="5"/>
  <c r="AR580" i="5"/>
  <c r="BA605" i="5"/>
  <c r="AS605" i="5"/>
  <c r="AR605" i="5"/>
  <c r="BB600" i="5"/>
  <c r="AS600" i="5"/>
  <c r="AR600" i="5"/>
  <c r="BD594" i="5"/>
  <c r="AU594" i="5"/>
  <c r="AT594" i="5"/>
  <c r="BB597" i="5"/>
  <c r="AS597" i="5"/>
  <c r="AR597" i="5"/>
  <c r="BA588" i="5"/>
  <c r="AS588" i="5"/>
  <c r="AR588" i="5"/>
  <c r="AU576" i="5"/>
  <c r="AT576" i="5"/>
  <c r="BA622" i="5"/>
  <c r="AS622" i="5"/>
  <c r="AR622" i="5"/>
  <c r="BA606" i="5"/>
  <c r="AS606" i="5"/>
  <c r="AR606" i="5"/>
  <c r="BC590" i="5"/>
  <c r="AU590" i="5"/>
  <c r="BD599" i="5"/>
  <c r="AU599" i="5"/>
  <c r="AT599" i="5"/>
  <c r="BB608" i="5"/>
  <c r="AS608" i="5"/>
  <c r="AR608" i="5"/>
  <c r="BD611" i="5"/>
  <c r="AU611" i="5"/>
  <c r="AT611" i="5"/>
  <c r="BB621" i="5"/>
  <c r="AS621" i="5"/>
  <c r="AR621" i="5"/>
  <c r="BD624" i="5"/>
  <c r="AU624" i="5"/>
  <c r="AT624" i="5"/>
  <c r="BD637" i="5"/>
  <c r="AU637" i="5"/>
  <c r="AT637" i="5"/>
  <c r="BD645" i="5"/>
  <c r="AU645" i="5"/>
  <c r="AT645" i="5"/>
  <c r="BD653" i="5"/>
  <c r="AU653" i="5"/>
  <c r="AT653" i="5"/>
  <c r="BD661" i="5"/>
  <c r="AU661" i="5"/>
  <c r="AT661" i="5"/>
  <c r="BD669" i="5"/>
  <c r="AU669" i="5"/>
  <c r="AT669" i="5"/>
  <c r="BD677" i="5"/>
  <c r="AU677" i="5"/>
  <c r="AT677" i="5"/>
  <c r="BD685" i="5"/>
  <c r="AU685" i="5"/>
  <c r="AT685" i="5"/>
  <c r="BD693" i="5"/>
  <c r="AU693" i="5"/>
  <c r="AT693" i="5"/>
  <c r="BD701" i="5"/>
  <c r="AU701" i="5"/>
  <c r="AT701" i="5"/>
  <c r="BC809" i="5"/>
  <c r="AU809" i="5"/>
  <c r="AT809" i="5"/>
  <c r="BC825" i="5"/>
  <c r="AU825" i="5"/>
  <c r="AT825" i="5"/>
  <c r="BC841" i="5"/>
  <c r="AU841" i="5"/>
  <c r="AT841" i="5"/>
  <c r="BD603" i="5"/>
  <c r="AU603" i="5"/>
  <c r="AT603" i="5"/>
  <c r="AS607" i="5"/>
  <c r="AR607" i="5"/>
  <c r="AS623" i="5"/>
  <c r="AR623" i="5"/>
  <c r="BA613" i="5"/>
  <c r="AS613" i="5"/>
  <c r="AR613" i="5"/>
  <c r="BB628" i="5"/>
  <c r="AS628" i="5"/>
  <c r="AR628" i="5"/>
  <c r="BB854" i="5"/>
  <c r="AS854" i="5"/>
  <c r="AR854" i="5"/>
  <c r="BB870" i="5"/>
  <c r="AS870" i="5"/>
  <c r="AR870" i="5"/>
  <c r="AS612" i="5"/>
  <c r="AR612" i="5"/>
  <c r="BC631" i="5"/>
  <c r="AU631" i="5"/>
  <c r="BB637" i="5"/>
  <c r="AS637" i="5"/>
  <c r="AR637" i="5"/>
  <c r="BB640" i="5"/>
  <c r="AS640" i="5"/>
  <c r="AR640" i="5"/>
  <c r="AU642" i="5"/>
  <c r="AT642" i="5"/>
  <c r="BD644" i="5"/>
  <c r="AU644" i="5"/>
  <c r="AT644" i="5"/>
  <c r="AS647" i="5"/>
  <c r="AR647" i="5"/>
  <c r="BB653" i="5"/>
  <c r="AS653" i="5"/>
  <c r="AR653" i="5"/>
  <c r="BB656" i="5"/>
  <c r="AS656" i="5"/>
  <c r="AR656" i="5"/>
  <c r="BD658" i="5"/>
  <c r="AU658" i="5"/>
  <c r="AT658" i="5"/>
  <c r="AU660" i="5"/>
  <c r="AT660" i="5"/>
  <c r="BB663" i="5"/>
  <c r="AS663" i="5"/>
  <c r="AR663" i="5"/>
  <c r="BB669" i="5"/>
  <c r="AS669" i="5"/>
  <c r="AR669" i="5"/>
  <c r="BB672" i="5"/>
  <c r="AS672" i="5"/>
  <c r="AR672" i="5"/>
  <c r="BD674" i="5"/>
  <c r="AU674" i="5"/>
  <c r="AT674" i="5"/>
  <c r="BD676" i="5"/>
  <c r="AU676" i="5"/>
  <c r="AT676" i="5"/>
  <c r="AS679" i="5"/>
  <c r="AR679" i="5"/>
  <c r="BB685" i="5"/>
  <c r="AS685" i="5"/>
  <c r="AR685" i="5"/>
  <c r="BB688" i="5"/>
  <c r="AS688" i="5"/>
  <c r="AR688" i="5"/>
  <c r="BD690" i="5"/>
  <c r="AU690" i="5"/>
  <c r="AT690" i="5"/>
  <c r="BD692" i="5"/>
  <c r="AU692" i="5"/>
  <c r="AT692" i="5"/>
  <c r="AS695" i="5"/>
  <c r="AR695" i="5"/>
  <c r="BB701" i="5"/>
  <c r="AS701" i="5"/>
  <c r="AR701" i="5"/>
  <c r="BB704" i="5"/>
  <c r="AS704" i="5"/>
  <c r="AR704" i="5"/>
  <c r="BD706" i="5"/>
  <c r="AU706" i="5"/>
  <c r="AT706" i="5"/>
  <c r="AU708" i="5"/>
  <c r="AT708" i="5"/>
  <c r="BD712" i="5"/>
  <c r="AU712" i="5"/>
  <c r="AT712" i="5"/>
  <c r="BD720" i="5"/>
  <c r="AU720" i="5"/>
  <c r="AT720" i="5"/>
  <c r="BD728" i="5"/>
  <c r="AU728" i="5"/>
  <c r="AT728" i="5"/>
  <c r="BD736" i="5"/>
  <c r="AU736" i="5"/>
  <c r="AT736" i="5"/>
  <c r="BD744" i="5"/>
  <c r="AU744" i="5"/>
  <c r="AT744" i="5"/>
  <c r="BD752" i="5"/>
  <c r="AU752" i="5"/>
  <c r="AT752" i="5"/>
  <c r="BD760" i="5"/>
  <c r="AU760" i="5"/>
  <c r="AT760" i="5"/>
  <c r="BD768" i="5"/>
  <c r="AU768" i="5"/>
  <c r="AT768" i="5"/>
  <c r="BD776" i="5"/>
  <c r="AU776" i="5"/>
  <c r="AT776" i="5"/>
  <c r="BD784" i="5"/>
  <c r="AU784" i="5"/>
  <c r="AT784" i="5"/>
  <c r="BD792" i="5"/>
  <c r="AU792" i="5"/>
  <c r="AT792" i="5"/>
  <c r="BD800" i="5"/>
  <c r="AU800" i="5"/>
  <c r="AT800" i="5"/>
  <c r="BD808" i="5"/>
  <c r="AU808" i="5"/>
  <c r="AT808" i="5"/>
  <c r="AU850" i="5"/>
  <c r="AT850" i="5"/>
  <c r="BB856" i="5"/>
  <c r="AS856" i="5"/>
  <c r="AR856" i="5"/>
  <c r="BC857" i="5"/>
  <c r="AU857" i="5"/>
  <c r="AT857" i="5"/>
  <c r="BA812" i="5"/>
  <c r="AS812" i="5"/>
  <c r="AR812" i="5"/>
  <c r="AS823" i="5"/>
  <c r="AR823" i="5"/>
  <c r="AS839" i="5"/>
  <c r="AR839" i="5"/>
  <c r="BB709" i="5"/>
  <c r="AS709" i="5"/>
  <c r="AR709" i="5"/>
  <c r="AS711" i="5"/>
  <c r="AR711" i="5"/>
  <c r="BB717" i="5"/>
  <c r="AS717" i="5"/>
  <c r="AR717" i="5"/>
  <c r="BB725" i="5"/>
  <c r="AS725" i="5"/>
  <c r="AR725" i="5"/>
  <c r="AS727" i="5"/>
  <c r="AR727" i="5"/>
  <c r="BB733" i="5"/>
  <c r="AS733" i="5"/>
  <c r="AR733" i="5"/>
  <c r="BB741" i="5"/>
  <c r="AS741" i="5"/>
  <c r="AR741" i="5"/>
  <c r="BB743" i="5"/>
  <c r="AS743" i="5"/>
  <c r="AR743" i="5"/>
  <c r="BB749" i="5"/>
  <c r="AS749" i="5"/>
  <c r="AR749" i="5"/>
  <c r="BB751" i="5"/>
  <c r="AS751" i="5"/>
  <c r="BB757" i="5"/>
  <c r="AS757" i="5"/>
  <c r="AR757" i="5"/>
  <c r="BB759" i="5"/>
  <c r="AS759" i="5"/>
  <c r="AR759" i="5"/>
  <c r="BB765" i="5"/>
  <c r="AS765" i="5"/>
  <c r="AR765" i="5"/>
  <c r="BB773" i="5"/>
  <c r="AS773" i="5"/>
  <c r="AR773" i="5"/>
  <c r="AS775" i="5"/>
  <c r="AR775" i="5"/>
  <c r="BB781" i="5"/>
  <c r="AS781" i="5"/>
  <c r="AR781" i="5"/>
  <c r="BB789" i="5"/>
  <c r="AS789" i="5"/>
  <c r="AR789" i="5"/>
  <c r="AS791" i="5"/>
  <c r="AR791" i="5"/>
  <c r="BB797" i="5"/>
  <c r="AS797" i="5"/>
  <c r="AR797" i="5"/>
  <c r="BB805" i="5"/>
  <c r="AS805" i="5"/>
  <c r="AR805" i="5"/>
  <c r="BD812" i="5"/>
  <c r="AU812" i="5"/>
  <c r="AT812" i="5"/>
  <c r="BD820" i="5"/>
  <c r="AU820" i="5"/>
  <c r="AT820" i="5"/>
  <c r="BD828" i="5"/>
  <c r="AU828" i="5"/>
  <c r="AT828" i="5"/>
  <c r="BD836" i="5"/>
  <c r="AU836" i="5"/>
  <c r="AT836" i="5"/>
  <c r="BD844" i="5"/>
  <c r="AU844" i="5"/>
  <c r="AT844" i="5"/>
  <c r="BB852" i="5"/>
  <c r="AS852" i="5"/>
  <c r="AR852" i="5"/>
  <c r="BD853" i="5"/>
  <c r="AU853" i="5"/>
  <c r="AT853" i="5"/>
  <c r="BD862" i="5"/>
  <c r="AU862" i="5"/>
  <c r="AT862" i="5"/>
  <c r="BB868" i="5"/>
  <c r="AS868" i="5"/>
  <c r="AR868" i="5"/>
  <c r="AU869" i="5"/>
  <c r="AT869" i="5"/>
  <c r="BD873" i="5"/>
  <c r="AU873" i="5"/>
  <c r="AT873" i="5"/>
  <c r="BD877" i="5"/>
  <c r="AU877" i="5"/>
  <c r="BD881" i="5"/>
  <c r="AU881" i="5"/>
  <c r="AT881" i="5"/>
  <c r="BD885" i="5"/>
  <c r="AU885" i="5"/>
  <c r="AT885" i="5"/>
  <c r="BD889" i="5"/>
  <c r="AU889" i="5"/>
  <c r="AT889" i="5"/>
  <c r="BC893" i="5"/>
  <c r="AU893" i="5"/>
  <c r="AT893" i="5"/>
  <c r="BD909" i="5"/>
  <c r="AU909" i="5"/>
  <c r="AT909" i="5"/>
  <c r="BD925" i="5"/>
  <c r="AU925" i="5"/>
  <c r="AT925" i="5"/>
  <c r="BD714" i="5"/>
  <c r="AU714" i="5"/>
  <c r="AT714" i="5"/>
  <c r="BD722" i="5"/>
  <c r="AU722" i="5"/>
  <c r="AT722" i="5"/>
  <c r="BD811" i="5"/>
  <c r="AU811" i="5"/>
  <c r="AT811" i="5"/>
  <c r="BB824" i="5"/>
  <c r="AS824" i="5"/>
  <c r="AR824" i="5"/>
  <c r="BB827" i="5"/>
  <c r="AS827" i="5"/>
  <c r="AR827" i="5"/>
  <c r="AU835" i="5"/>
  <c r="AT835" i="5"/>
  <c r="BB871" i="5"/>
  <c r="AS871" i="5"/>
  <c r="AR871" i="5"/>
  <c r="BB880" i="5"/>
  <c r="AS880" i="5"/>
  <c r="AR880" i="5"/>
  <c r="AS887" i="5"/>
  <c r="AR887" i="5"/>
  <c r="BB896" i="5"/>
  <c r="AS896" i="5"/>
  <c r="AR896" i="5"/>
  <c r="BB904" i="5"/>
  <c r="AS904" i="5"/>
  <c r="AR904" i="5"/>
  <c r="BB912" i="5"/>
  <c r="AS912" i="5"/>
  <c r="AR912" i="5"/>
  <c r="BB924" i="5"/>
  <c r="AS924" i="5"/>
  <c r="AR924" i="5"/>
  <c r="AU939" i="5"/>
  <c r="AT939" i="5"/>
  <c r="AU955" i="5"/>
  <c r="AT955" i="5"/>
  <c r="AU971" i="5"/>
  <c r="AT971" i="5"/>
  <c r="AU987" i="5"/>
  <c r="AT987" i="5"/>
  <c r="AU1003" i="5"/>
  <c r="AT1003" i="5"/>
  <c r="AU1019" i="5"/>
  <c r="AT1019" i="5"/>
  <c r="AU1035" i="5"/>
  <c r="AT1035" i="5"/>
  <c r="AU1051" i="5"/>
  <c r="AT1051" i="5"/>
  <c r="BD937" i="5"/>
  <c r="AU937" i="5"/>
  <c r="AT937" i="5"/>
  <c r="BD945" i="5"/>
  <c r="AU945" i="5"/>
  <c r="AT945" i="5"/>
  <c r="BD953" i="5"/>
  <c r="AU953" i="5"/>
  <c r="AT953" i="5"/>
  <c r="BD961" i="5"/>
  <c r="AU961" i="5"/>
  <c r="AT961" i="5"/>
  <c r="BD969" i="5"/>
  <c r="AU969" i="5"/>
  <c r="AT969" i="5"/>
  <c r="BD977" i="5"/>
  <c r="AU977" i="5"/>
  <c r="AT977" i="5"/>
  <c r="BD985" i="5"/>
  <c r="AU985" i="5"/>
  <c r="AT985" i="5"/>
  <c r="BD993" i="5"/>
  <c r="AU993" i="5"/>
  <c r="AT993" i="5"/>
  <c r="BD1001" i="5"/>
  <c r="AU1001" i="5"/>
  <c r="AT1001" i="5"/>
  <c r="BD1009" i="5"/>
  <c r="AU1009" i="5"/>
  <c r="AT1009" i="5"/>
  <c r="BD1017" i="5"/>
  <c r="AU1017" i="5"/>
  <c r="AT1017" i="5"/>
  <c r="BD1025" i="5"/>
  <c r="AU1025" i="5"/>
  <c r="AT1025" i="5"/>
  <c r="BD1033" i="5"/>
  <c r="AU1033" i="5"/>
  <c r="AT1033" i="5"/>
  <c r="BD1041" i="5"/>
  <c r="AU1041" i="5"/>
  <c r="AT1041" i="5"/>
  <c r="AU1049" i="5"/>
  <c r="AT1049" i="5"/>
  <c r="BD1057" i="5"/>
  <c r="AU1057" i="5"/>
  <c r="AT1057" i="5"/>
  <c r="AS1084" i="5"/>
  <c r="AR1084" i="5"/>
  <c r="BB1099" i="5"/>
  <c r="AS1099" i="5"/>
  <c r="AR1099" i="5"/>
  <c r="BB1112" i="5"/>
  <c r="AS1112" i="5"/>
  <c r="AR1112" i="5"/>
  <c r="BB1116" i="5"/>
  <c r="AS1116" i="5"/>
  <c r="AR1116" i="5"/>
  <c r="AS1127" i="5"/>
  <c r="AR1127" i="5"/>
  <c r="AS1131" i="5"/>
  <c r="AR1131" i="5"/>
  <c r="BB1140" i="5"/>
  <c r="AS1140" i="5"/>
  <c r="AR1140" i="5"/>
  <c r="AS1155" i="5"/>
  <c r="AR1155" i="5"/>
  <c r="BB1164" i="5"/>
  <c r="AS1164" i="5"/>
  <c r="AR1164" i="5"/>
  <c r="BB1172" i="5"/>
  <c r="AS1172" i="5"/>
  <c r="AR1172" i="5"/>
  <c r="BB1180" i="5"/>
  <c r="AS1180" i="5"/>
  <c r="AR1180" i="5"/>
  <c r="AS1183" i="5"/>
  <c r="AR1183" i="5"/>
  <c r="BB1187" i="5"/>
  <c r="AS1187" i="5"/>
  <c r="AR1187" i="5"/>
  <c r="BD942" i="5"/>
  <c r="AU942" i="5"/>
  <c r="AT942" i="5"/>
  <c r="BB966" i="5"/>
  <c r="AS966" i="5"/>
  <c r="AR966" i="5"/>
  <c r="BB974" i="5"/>
  <c r="AS974" i="5"/>
  <c r="AR974" i="5"/>
  <c r="BB998" i="5"/>
  <c r="AS998" i="5"/>
  <c r="AR998" i="5"/>
  <c r="AS1014" i="5"/>
  <c r="AR1014" i="5"/>
  <c r="AU1030" i="5"/>
  <c r="AT1030" i="5"/>
  <c r="AS1038" i="5"/>
  <c r="AR1038" i="5"/>
  <c r="BB1046" i="5"/>
  <c r="AS1046" i="5"/>
  <c r="AR1046" i="5"/>
  <c r="AU1079" i="5"/>
  <c r="AT1079" i="5"/>
  <c r="AU1095" i="5"/>
  <c r="AT1095" i="5"/>
  <c r="AU1111" i="5"/>
  <c r="AT1111" i="5"/>
  <c r="AU1127" i="5"/>
  <c r="AT1127" i="5"/>
  <c r="AU1143" i="5"/>
  <c r="AT1143" i="5"/>
  <c r="AU1159" i="5"/>
  <c r="AT1159" i="5"/>
  <c r="AU1175" i="5"/>
  <c r="AT1175" i="5"/>
  <c r="AU1191" i="5"/>
  <c r="AT1191" i="5"/>
  <c r="AU1200" i="5"/>
  <c r="AT1200" i="5"/>
  <c r="AU1204" i="5"/>
  <c r="AT1204" i="5"/>
  <c r="AU1208" i="5"/>
  <c r="AT1208" i="5"/>
  <c r="AU1212" i="5"/>
  <c r="AT1212" i="5"/>
  <c r="AU1216" i="5"/>
  <c r="AT1216" i="5"/>
  <c r="AU1220" i="5"/>
  <c r="AT1220" i="5"/>
  <c r="AU1224" i="5"/>
  <c r="AT1224" i="5"/>
  <c r="AU1232" i="5"/>
  <c r="AT1232" i="5"/>
  <c r="AU1240" i="5"/>
  <c r="AT1240" i="5"/>
  <c r="BC1248" i="5"/>
  <c r="AU1248" i="5"/>
  <c r="AT1248" i="5"/>
  <c r="AU1256" i="5"/>
  <c r="AT1256" i="5"/>
  <c r="AU1264" i="5"/>
  <c r="AT1264" i="5"/>
  <c r="AU910" i="5"/>
  <c r="AT910" i="5"/>
  <c r="AS926" i="5"/>
  <c r="AR926" i="5"/>
  <c r="BB965" i="5"/>
  <c r="AS965" i="5"/>
  <c r="AR965" i="5"/>
  <c r="BB981" i="5"/>
  <c r="AS981" i="5"/>
  <c r="AR981" i="5"/>
  <c r="BB1013" i="5"/>
  <c r="AS1013" i="5"/>
  <c r="AR1013" i="5"/>
  <c r="BB1045" i="5"/>
  <c r="AS1045" i="5"/>
  <c r="AR1045" i="5"/>
  <c r="AS1073" i="5"/>
  <c r="AR1073" i="5"/>
  <c r="BB1086" i="5"/>
  <c r="AS1086" i="5"/>
  <c r="AR1086" i="5"/>
  <c r="AS1090" i="5"/>
  <c r="AR1090" i="5"/>
  <c r="BB1105" i="5"/>
  <c r="AS1105" i="5"/>
  <c r="AR1105" i="5"/>
  <c r="BB1121" i="5"/>
  <c r="AS1121" i="5"/>
  <c r="AR1121" i="5"/>
  <c r="BB1125" i="5"/>
  <c r="AS1125" i="5"/>
  <c r="AR1125" i="5"/>
  <c r="BA1138" i="5"/>
  <c r="AS1138" i="5"/>
  <c r="AR1138" i="5"/>
  <c r="BB1142" i="5"/>
  <c r="AS1142" i="5"/>
  <c r="AR1142" i="5"/>
  <c r="BB1146" i="5"/>
  <c r="AS1146" i="5"/>
  <c r="AR1146" i="5"/>
  <c r="BA1150" i="5"/>
  <c r="AS1150" i="5"/>
  <c r="AR1150" i="5"/>
  <c r="BB1158" i="5"/>
  <c r="AS1158" i="5"/>
  <c r="AR1158" i="5"/>
  <c r="BB1213" i="5"/>
  <c r="AS1213" i="5"/>
  <c r="AR1213" i="5"/>
  <c r="BB1237" i="5"/>
  <c r="AS1237" i="5"/>
  <c r="AR1237" i="5"/>
  <c r="AS970" i="5"/>
  <c r="AR970" i="5"/>
  <c r="AS1034" i="5"/>
  <c r="AR1034" i="5"/>
  <c r="BD1145" i="5"/>
  <c r="AU1145" i="5"/>
  <c r="AT1145" i="5"/>
  <c r="BC1153" i="5"/>
  <c r="AU1153" i="5"/>
  <c r="AT1153" i="5"/>
  <c r="BD1197" i="5"/>
  <c r="AU1197" i="5"/>
  <c r="AT1197" i="5"/>
  <c r="BC1206" i="5"/>
  <c r="AU1206" i="5"/>
  <c r="AT1206" i="5"/>
  <c r="BD1221" i="5"/>
  <c r="AU1221" i="5"/>
  <c r="AT1221" i="5"/>
  <c r="AU1261" i="5"/>
  <c r="AT1261" i="5"/>
  <c r="BD1247" i="5"/>
  <c r="AU1247" i="5"/>
  <c r="AT1247" i="5"/>
  <c r="BB1056" i="5"/>
  <c r="AS1056" i="5"/>
  <c r="AR1056" i="5"/>
  <c r="BB1048" i="5"/>
  <c r="AS1048" i="5"/>
  <c r="AR1048" i="5"/>
  <c r="BB1040" i="5"/>
  <c r="AS1040" i="5"/>
  <c r="AR1040" i="5"/>
  <c r="BB1032" i="5"/>
  <c r="AS1032" i="5"/>
  <c r="AR1032" i="5"/>
  <c r="BB1024" i="5"/>
  <c r="AS1024" i="5"/>
  <c r="AR1024" i="5"/>
  <c r="BB1016" i="5"/>
  <c r="AS1016" i="5"/>
  <c r="AR1016" i="5"/>
  <c r="BB1008" i="5"/>
  <c r="AS1008" i="5"/>
  <c r="AR1008" i="5"/>
  <c r="BB1000" i="5"/>
  <c r="AS1000" i="5"/>
  <c r="AR1000" i="5"/>
  <c r="BB992" i="5"/>
  <c r="AS992" i="5"/>
  <c r="AR992" i="5"/>
  <c r="BB984" i="5"/>
  <c r="AS984" i="5"/>
  <c r="AR984" i="5"/>
  <c r="BB976" i="5"/>
  <c r="AS976" i="5"/>
  <c r="AR976" i="5"/>
  <c r="BB968" i="5"/>
  <c r="AS968" i="5"/>
  <c r="AR968" i="5"/>
  <c r="BB960" i="5"/>
  <c r="AS960" i="5"/>
  <c r="AR960" i="5"/>
  <c r="BB952" i="5"/>
  <c r="AS952" i="5"/>
  <c r="AR952" i="5"/>
  <c r="BB944" i="5"/>
  <c r="AS944" i="5"/>
  <c r="AR944" i="5"/>
  <c r="BB894" i="5"/>
  <c r="AS894" i="5"/>
  <c r="AR894" i="5"/>
  <c r="BC914" i="5"/>
  <c r="AU914" i="5"/>
  <c r="AT914" i="5"/>
  <c r="AS918" i="5"/>
  <c r="AR918" i="5"/>
  <c r="BD965" i="5"/>
  <c r="AU965" i="5"/>
  <c r="AT965" i="5"/>
  <c r="BD1005" i="5"/>
  <c r="AU1005" i="5"/>
  <c r="AT1005" i="5"/>
  <c r="AS1082" i="5"/>
  <c r="AR1082" i="5"/>
  <c r="BB1130" i="5"/>
  <c r="AS1130" i="5"/>
  <c r="AR1130" i="5"/>
  <c r="BB1134" i="5"/>
  <c r="AS1134" i="5"/>
  <c r="AR1134" i="5"/>
  <c r="BA1217" i="5"/>
  <c r="AS1217" i="5"/>
  <c r="AR1217" i="5"/>
  <c r="BB954" i="5"/>
  <c r="AS954" i="5"/>
  <c r="AR954" i="5"/>
  <c r="AU1225" i="5"/>
  <c r="AT1225" i="5"/>
  <c r="AS1224" i="5"/>
  <c r="AR1224" i="5"/>
  <c r="AU1239" i="5"/>
  <c r="AT1239" i="5"/>
  <c r="AU1209" i="5"/>
  <c r="AT1209" i="5"/>
  <c r="AU1237" i="5"/>
  <c r="AT1237" i="5"/>
  <c r="AU1253" i="5"/>
  <c r="AT1253" i="5"/>
  <c r="BB1208" i="5"/>
  <c r="AS1208" i="5"/>
  <c r="AR1208" i="5"/>
  <c r="AS1219" i="5"/>
  <c r="AR1219" i="5"/>
  <c r="BD1246" i="5"/>
  <c r="AU1246" i="5"/>
  <c r="AT1246" i="5"/>
  <c r="AU1250" i="5"/>
  <c r="AT1250" i="5"/>
  <c r="BA1243" i="5"/>
  <c r="AS1243" i="5"/>
  <c r="AR1243" i="5"/>
  <c r="BA1231" i="5"/>
  <c r="AS1231" i="5"/>
  <c r="AR1231" i="5"/>
  <c r="BA1263" i="5"/>
  <c r="AS1263" i="5"/>
  <c r="AR1263" i="5"/>
  <c r="BB1252" i="5"/>
  <c r="AS1252" i="5"/>
  <c r="AR1252" i="5"/>
  <c r="BA1232" i="5"/>
  <c r="AS1232" i="5"/>
  <c r="AR1232" i="5"/>
  <c r="AU1258" i="5"/>
  <c r="AT1258" i="5"/>
  <c r="BA20" i="5"/>
  <c r="AS20" i="5"/>
  <c r="AR20" i="5"/>
  <c r="AU67" i="5"/>
  <c r="AT67" i="5"/>
  <c r="AU100" i="5"/>
  <c r="AT100" i="5"/>
  <c r="AS150" i="5"/>
  <c r="AR150" i="5"/>
  <c r="AU108" i="5"/>
  <c r="AT108" i="5"/>
  <c r="BB244" i="5"/>
  <c r="AS244" i="5"/>
  <c r="BD299" i="5"/>
  <c r="AU299" i="5"/>
  <c r="AT299" i="5"/>
  <c r="BD36" i="5"/>
  <c r="AU36" i="5"/>
  <c r="AT36" i="5"/>
  <c r="BD88" i="5"/>
  <c r="AU88" i="5"/>
  <c r="BA143" i="5"/>
  <c r="AS143" i="5"/>
  <c r="AR143" i="5"/>
  <c r="BA317" i="5"/>
  <c r="AS317" i="5"/>
  <c r="AR317" i="5"/>
  <c r="AU303" i="5"/>
  <c r="AT303" i="5"/>
  <c r="AS310" i="5"/>
  <c r="AR310" i="5"/>
  <c r="BD390" i="5"/>
  <c r="AU390" i="5"/>
  <c r="BA973" i="5"/>
  <c r="AS973" i="5"/>
  <c r="AR973" i="5"/>
  <c r="BD455" i="5"/>
  <c r="AU455" i="5"/>
  <c r="AU386" i="5"/>
  <c r="AT386" i="5"/>
  <c r="AU490" i="5"/>
  <c r="AT490" i="5"/>
  <c r="BC746" i="5"/>
  <c r="AU746" i="5"/>
  <c r="AT746" i="5"/>
  <c r="BD846" i="5"/>
  <c r="AU846" i="5"/>
  <c r="AT846" i="5"/>
  <c r="BA1021" i="5"/>
  <c r="AS1021" i="5"/>
  <c r="AR1021" i="5"/>
  <c r="BD1138" i="5"/>
  <c r="AU1138" i="5"/>
  <c r="AT1138" i="5"/>
  <c r="BD1152" i="5"/>
  <c r="AU1152" i="5"/>
  <c r="AT1152" i="5"/>
  <c r="BA1093" i="5"/>
  <c r="AS1093" i="5"/>
  <c r="AR1093" i="5"/>
  <c r="BD766" i="5"/>
  <c r="AU766" i="5"/>
  <c r="BD946" i="5"/>
  <c r="AU946" i="5"/>
  <c r="AT946" i="5"/>
  <c r="BB1074" i="5"/>
  <c r="AS1074" i="5"/>
  <c r="AR1074" i="5"/>
  <c r="BD1100" i="5"/>
  <c r="AU1100" i="5"/>
  <c r="AT1100" i="5"/>
  <c r="BB1233" i="5"/>
  <c r="AS1233" i="5"/>
  <c r="AR1233" i="5"/>
  <c r="BD786" i="5"/>
  <c r="AU786" i="5"/>
  <c r="AT786" i="5"/>
  <c r="BD778" i="5"/>
  <c r="AU778" i="5"/>
  <c r="AT778" i="5"/>
  <c r="BD1010" i="5"/>
  <c r="AU1010" i="5"/>
  <c r="AT1010" i="5"/>
  <c r="BA913" i="5"/>
  <c r="AS913" i="5"/>
  <c r="AR913" i="5"/>
  <c r="BA929" i="5"/>
  <c r="AS929" i="5"/>
  <c r="AR929" i="5"/>
  <c r="BC1084" i="5"/>
  <c r="AU1084" i="5"/>
  <c r="AT1084" i="5"/>
  <c r="BD617" i="5"/>
  <c r="AU617" i="5"/>
  <c r="AT617" i="5"/>
  <c r="BA1029" i="5"/>
  <c r="AS1029" i="5"/>
  <c r="AR1029" i="5"/>
  <c r="AU1196" i="5"/>
  <c r="AT1196" i="5"/>
  <c r="BD1178" i="5"/>
  <c r="AU1178" i="5"/>
  <c r="AT1178" i="5"/>
  <c r="BD1018" i="5"/>
  <c r="AU1018" i="5"/>
  <c r="AT1018" i="5"/>
  <c r="AU1136" i="5"/>
  <c r="AT1136" i="5"/>
  <c r="BD994" i="5"/>
  <c r="AU994" i="5"/>
  <c r="AT994" i="5"/>
  <c r="BD1102" i="5"/>
  <c r="AU1102" i="5"/>
  <c r="AT1102" i="5"/>
  <c r="BD1190" i="5"/>
  <c r="AU1190" i="5"/>
  <c r="AT1190" i="5"/>
  <c r="BC1172" i="5"/>
  <c r="AU1172" i="5"/>
  <c r="AT1172" i="5"/>
  <c r="BC17" i="5"/>
  <c r="AU17" i="5"/>
  <c r="BA309" i="5"/>
  <c r="AS309" i="5"/>
  <c r="AR309" i="5"/>
  <c r="BD370" i="5"/>
  <c r="AU370" i="5"/>
  <c r="AT370" i="5"/>
  <c r="AU21" i="5"/>
  <c r="AT21" i="5"/>
  <c r="BB107" i="5"/>
  <c r="AS107" i="5"/>
  <c r="AR107" i="5"/>
  <c r="BC295" i="5"/>
  <c r="AU295" i="5"/>
  <c r="AT295" i="5"/>
  <c r="BB334" i="5"/>
  <c r="AS334" i="5"/>
  <c r="AR334" i="5"/>
  <c r="BD806" i="5"/>
  <c r="AU806" i="5"/>
  <c r="AT806" i="5"/>
  <c r="AS901" i="5"/>
  <c r="AR901" i="5"/>
  <c r="BD830" i="5"/>
  <c r="AU830" i="5"/>
  <c r="BB338" i="5"/>
  <c r="AS338" i="5"/>
  <c r="AR338" i="5"/>
  <c r="BD754" i="5"/>
  <c r="AU754" i="5"/>
  <c r="AT754" i="5"/>
  <c r="BD962" i="5"/>
  <c r="AU962" i="5"/>
  <c r="AT962" i="5"/>
  <c r="BB362" i="5"/>
  <c r="AS362" i="5"/>
  <c r="BD374" i="5"/>
  <c r="AU374" i="5"/>
  <c r="AR58" i="5"/>
  <c r="AR186" i="5"/>
  <c r="AR306" i="5"/>
  <c r="AR394" i="5"/>
  <c r="AR458" i="5"/>
  <c r="AR522" i="5"/>
  <c r="AR563" i="5"/>
  <c r="AR595" i="5"/>
  <c r="AR631" i="5"/>
  <c r="AR667" i="5"/>
  <c r="AR699" i="5"/>
  <c r="AR735" i="5"/>
  <c r="AR767" i="5"/>
  <c r="AR799" i="5"/>
  <c r="AR831" i="5"/>
  <c r="AR863" i="5"/>
  <c r="AT18" i="5"/>
  <c r="AT51" i="5"/>
  <c r="AT80" i="5"/>
  <c r="AR116" i="5"/>
  <c r="AR148" i="5"/>
  <c r="AR180" i="5"/>
  <c r="AR212" i="5"/>
  <c r="AR244" i="5"/>
  <c r="AR276" i="5"/>
  <c r="AT316" i="5"/>
  <c r="AT358" i="5"/>
  <c r="AT422" i="5"/>
  <c r="AT463" i="5"/>
  <c r="AR499" i="5"/>
  <c r="AR531" i="5"/>
  <c r="AT595" i="5"/>
  <c r="AT667" i="5"/>
  <c r="AT739" i="5"/>
  <c r="AT803" i="5"/>
  <c r="AT877" i="5"/>
  <c r="AR222" i="5"/>
  <c r="AR428" i="5"/>
  <c r="AT25" i="5"/>
  <c r="AT63" i="5"/>
  <c r="AT95" i="5"/>
  <c r="AT127" i="5"/>
  <c r="AT159" i="5"/>
  <c r="AR195" i="5"/>
  <c r="AR227" i="5"/>
  <c r="AT259" i="5"/>
  <c r="AT291" i="5"/>
  <c r="AR327" i="5"/>
  <c r="AT369" i="5"/>
  <c r="AT401" i="5"/>
  <c r="AT433" i="5"/>
  <c r="AT494" i="5"/>
  <c r="AT558" i="5"/>
  <c r="AT622" i="5"/>
  <c r="AT686" i="5"/>
  <c r="AT750" i="5"/>
  <c r="AT814" i="5"/>
  <c r="AR82" i="5"/>
  <c r="AR318" i="5"/>
  <c r="AR585" i="5"/>
  <c r="AR649" i="5"/>
  <c r="AR713" i="5"/>
  <c r="AR777" i="5"/>
  <c r="AR8" i="5"/>
  <c r="AR41" i="5"/>
  <c r="AT94" i="5"/>
  <c r="AT158" i="5"/>
  <c r="AT222" i="5"/>
  <c r="AT286" i="5"/>
  <c r="AT343" i="5"/>
  <c r="AT396" i="5"/>
  <c r="AT449" i="5"/>
  <c r="AT481" i="5"/>
  <c r="AT513" i="5"/>
  <c r="AV1235" i="5"/>
  <c r="AV227" i="5"/>
  <c r="AK214" i="5"/>
  <c r="AN214" i="5" s="1"/>
  <c r="AK959" i="5"/>
  <c r="AK1240" i="5"/>
  <c r="AN1240" i="5" s="1"/>
  <c r="AK1256" i="5"/>
  <c r="AN1256" i="5" s="1"/>
  <c r="AK305" i="5"/>
  <c r="AN305" i="5" s="1"/>
  <c r="AK321" i="5"/>
  <c r="AK323" i="5"/>
  <c r="AM323" i="5" s="1"/>
  <c r="AK495" i="5"/>
  <c r="AK683" i="5"/>
  <c r="AM683" i="5" s="1"/>
  <c r="AV840" i="5"/>
  <c r="AV1252" i="5"/>
  <c r="AK465" i="5"/>
  <c r="BB186" i="5"/>
  <c r="BA186" i="5"/>
  <c r="BB297" i="5"/>
  <c r="BA297" i="5"/>
  <c r="BB457" i="5"/>
  <c r="BA457" i="5"/>
  <c r="BD675" i="5"/>
  <c r="BC675" i="5"/>
  <c r="BD691" i="5"/>
  <c r="BC691" i="5"/>
  <c r="BD626" i="5"/>
  <c r="BC626" i="5"/>
  <c r="BB641" i="5"/>
  <c r="BA641" i="5"/>
  <c r="BD678" i="5"/>
  <c r="BC678" i="5"/>
  <c r="BB683" i="5"/>
  <c r="BA683" i="5"/>
  <c r="BB710" i="5"/>
  <c r="BA710" i="5"/>
  <c r="BB726" i="5"/>
  <c r="BA726" i="5"/>
  <c r="BB758" i="5"/>
  <c r="BA758" i="5"/>
  <c r="BD869" i="5"/>
  <c r="BC869" i="5"/>
  <c r="BD835" i="5"/>
  <c r="BC835" i="5"/>
  <c r="BD1035" i="5"/>
  <c r="BC1035" i="5"/>
  <c r="BD1049" i="5"/>
  <c r="BC1049" i="5"/>
  <c r="BB1084" i="5"/>
  <c r="BA1084" i="5"/>
  <c r="BB1155" i="5"/>
  <c r="BA1155" i="5"/>
  <c r="BB1014" i="5"/>
  <c r="BA1014" i="5"/>
  <c r="BD1095" i="5"/>
  <c r="BC1095" i="5"/>
  <c r="BB918" i="5"/>
  <c r="BA918" i="5"/>
  <c r="BD1081" i="5"/>
  <c r="BC1081" i="5"/>
  <c r="BD1105" i="5"/>
  <c r="BC1105" i="5"/>
  <c r="BD1141" i="5"/>
  <c r="BC1141" i="5"/>
  <c r="BD1218" i="5"/>
  <c r="BC1218" i="5"/>
  <c r="BD1189" i="5"/>
  <c r="BC1189" i="5"/>
  <c r="BD188" i="5"/>
  <c r="BC188" i="5"/>
  <c r="BB368" i="5"/>
  <c r="BA368" i="5"/>
  <c r="BB390" i="5"/>
  <c r="BA390" i="5"/>
  <c r="BB901" i="5"/>
  <c r="BA901" i="5"/>
  <c r="BA890" i="5"/>
  <c r="BA1018" i="5"/>
  <c r="BA332" i="5"/>
  <c r="BC563" i="5"/>
  <c r="BC628" i="5"/>
  <c r="BC721" i="5"/>
  <c r="BA817" i="5"/>
  <c r="BC911" i="5"/>
  <c r="BA1037" i="5"/>
  <c r="BC1135" i="5"/>
  <c r="BC1262" i="5"/>
  <c r="BA1043" i="5"/>
  <c r="BA250" i="5"/>
  <c r="BC437" i="5"/>
  <c r="BC643" i="5"/>
  <c r="BC716" i="5"/>
  <c r="BA820" i="5"/>
  <c r="BA1036" i="5"/>
  <c r="BC1174" i="5"/>
  <c r="BA1246" i="5"/>
  <c r="BC404" i="5"/>
  <c r="BC557" i="5"/>
  <c r="BC764" i="5"/>
  <c r="BA965" i="5"/>
  <c r="BC1133" i="5"/>
  <c r="BA342" i="5"/>
  <c r="BC755" i="5"/>
  <c r="BC960" i="5"/>
  <c r="BA1060" i="5"/>
  <c r="BD166" i="5"/>
  <c r="BC166" i="5"/>
  <c r="AK200" i="5"/>
  <c r="AN200" i="5" s="1"/>
  <c r="BB218" i="5"/>
  <c r="BA218" i="5"/>
  <c r="BD373" i="5"/>
  <c r="BC373" i="5"/>
  <c r="BD581" i="5"/>
  <c r="BC581" i="5"/>
  <c r="BD573" i="5"/>
  <c r="BC573" i="5"/>
  <c r="BD565" i="5"/>
  <c r="BC565" i="5"/>
  <c r="BD549" i="5"/>
  <c r="BC549" i="5"/>
  <c r="BD541" i="5"/>
  <c r="BC541" i="5"/>
  <c r="BD533" i="5"/>
  <c r="BC533" i="5"/>
  <c r="BD509" i="5"/>
  <c r="BC509" i="5"/>
  <c r="BB575" i="5"/>
  <c r="BA575" i="5"/>
  <c r="BB612" i="5"/>
  <c r="BA612" i="5"/>
  <c r="BD615" i="5"/>
  <c r="BC615" i="5"/>
  <c r="BD642" i="5"/>
  <c r="BC642" i="5"/>
  <c r="BD660" i="5"/>
  <c r="BC660" i="5"/>
  <c r="BD708" i="5"/>
  <c r="BC708" i="5"/>
  <c r="BB848" i="5"/>
  <c r="BA848" i="5"/>
  <c r="BD944" i="5"/>
  <c r="BC944" i="5"/>
  <c r="BD976" i="5"/>
  <c r="BC976" i="5"/>
  <c r="BD1008" i="5"/>
  <c r="BC1008" i="5"/>
  <c r="BD818" i="5"/>
  <c r="BC818" i="5"/>
  <c r="BD834" i="5"/>
  <c r="BC834" i="5"/>
  <c r="BD723" i="5"/>
  <c r="BC723" i="5"/>
  <c r="BD729" i="5"/>
  <c r="BC729" i="5"/>
  <c r="BD737" i="5"/>
  <c r="BC737" i="5"/>
  <c r="BD739" i="5"/>
  <c r="BC739" i="5"/>
  <c r="BD747" i="5"/>
  <c r="BC747" i="5"/>
  <c r="BD761" i="5"/>
  <c r="BC761" i="5"/>
  <c r="BD763" i="5"/>
  <c r="BC763" i="5"/>
  <c r="BD769" i="5"/>
  <c r="BC769" i="5"/>
  <c r="BD777" i="5"/>
  <c r="BC777" i="5"/>
  <c r="BD785" i="5"/>
  <c r="BC785" i="5"/>
  <c r="BB841" i="5"/>
  <c r="BA841" i="5"/>
  <c r="BD943" i="5"/>
  <c r="BC943" i="5"/>
  <c r="BB1184" i="5"/>
  <c r="BA1184" i="5"/>
  <c r="BD974" i="5"/>
  <c r="BC974" i="5"/>
  <c r="BB982" i="5"/>
  <c r="BA982" i="5"/>
  <c r="BB1070" i="5"/>
  <c r="BA1070" i="5"/>
  <c r="BD1171" i="5"/>
  <c r="BC1171" i="5"/>
  <c r="BD1187" i="5"/>
  <c r="BC1187" i="5"/>
  <c r="BB941" i="5"/>
  <c r="BA941" i="5"/>
  <c r="BB989" i="5"/>
  <c r="BA989" i="5"/>
  <c r="BB1075" i="5"/>
  <c r="BA1075" i="5"/>
  <c r="BB1224" i="5"/>
  <c r="BA1224" i="5"/>
  <c r="BA49" i="5"/>
  <c r="BA922" i="5"/>
  <c r="BA1114" i="5"/>
  <c r="BA39" i="5"/>
  <c r="BC468" i="5"/>
  <c r="BA583" i="5"/>
  <c r="BC636" i="5"/>
  <c r="BC742" i="5"/>
  <c r="BC927" i="5"/>
  <c r="BA1045" i="5"/>
  <c r="BC1155" i="5"/>
  <c r="BC740" i="5"/>
  <c r="BA1203" i="5"/>
  <c r="BA279" i="5"/>
  <c r="BC455" i="5"/>
  <c r="BC652" i="5"/>
  <c r="BC724" i="5"/>
  <c r="BA828" i="5"/>
  <c r="BC942" i="5"/>
  <c r="BC1190" i="5"/>
  <c r="BC102" i="5"/>
  <c r="BC589" i="5"/>
  <c r="BC836" i="5"/>
  <c r="BA1005" i="5"/>
  <c r="BC1165" i="5"/>
  <c r="BA492" i="5"/>
  <c r="BC863" i="5"/>
  <c r="BC992" i="5"/>
  <c r="BA1124" i="5"/>
  <c r="BC793" i="5"/>
  <c r="BA1209" i="5"/>
  <c r="AK70" i="5"/>
  <c r="AK42" i="5"/>
  <c r="AN42" i="5" s="1"/>
  <c r="AX55" i="5"/>
  <c r="AK150" i="5"/>
  <c r="AN150" i="5" s="1"/>
  <c r="AK163" i="5"/>
  <c r="AK261" i="5"/>
  <c r="AN261" i="5" s="1"/>
  <c r="AK269" i="5"/>
  <c r="AN269" i="5" s="1"/>
  <c r="AK288" i="5"/>
  <c r="AM288" i="5" s="1"/>
  <c r="AK263" i="5"/>
  <c r="AZ294" i="5"/>
  <c r="AV281" i="5"/>
  <c r="BD344" i="5"/>
  <c r="BC344" i="5"/>
  <c r="BB355" i="5"/>
  <c r="BA355" i="5"/>
  <c r="BB556" i="5"/>
  <c r="BA556" i="5"/>
  <c r="BB524" i="5"/>
  <c r="BA524" i="5"/>
  <c r="BD491" i="5"/>
  <c r="BC491" i="5"/>
  <c r="AV583" i="5"/>
  <c r="BD610" i="5"/>
  <c r="BC610" i="5"/>
  <c r="BB596" i="5"/>
  <c r="BA596" i="5"/>
  <c r="BB611" i="5"/>
  <c r="BA611" i="5"/>
  <c r="BD627" i="5"/>
  <c r="BC627" i="5"/>
  <c r="BB643" i="5"/>
  <c r="BA643" i="5"/>
  <c r="BD654" i="5"/>
  <c r="BC654" i="5"/>
  <c r="BD864" i="5"/>
  <c r="BC864" i="5"/>
  <c r="BD871" i="5"/>
  <c r="BC871" i="5"/>
  <c r="BD879" i="5"/>
  <c r="BC879" i="5"/>
  <c r="BD895" i="5"/>
  <c r="BC895" i="5"/>
  <c r="AK939" i="5"/>
  <c r="AK955" i="5"/>
  <c r="AM955" i="5" s="1"/>
  <c r="BD823" i="5"/>
  <c r="BC823" i="5"/>
  <c r="BB877" i="5"/>
  <c r="BA877" i="5"/>
  <c r="BB801" i="5"/>
  <c r="BA801" i="5"/>
  <c r="AK905" i="5"/>
  <c r="AK921" i="5"/>
  <c r="AM921" i="5" s="1"/>
  <c r="BB811" i="5"/>
  <c r="BA811" i="5"/>
  <c r="BB851" i="5"/>
  <c r="BA851" i="5"/>
  <c r="BD963" i="5"/>
  <c r="BC963" i="5"/>
  <c r="BD1011" i="5"/>
  <c r="BC1011" i="5"/>
  <c r="BD1059" i="5"/>
  <c r="BC1059" i="5"/>
  <c r="BB1076" i="5"/>
  <c r="BA1076" i="5"/>
  <c r="BB1107" i="5"/>
  <c r="BA1107" i="5"/>
  <c r="BB1160" i="5"/>
  <c r="BA1160" i="5"/>
  <c r="BD1207" i="5"/>
  <c r="BC1207" i="5"/>
  <c r="BD1223" i="5"/>
  <c r="BC1223" i="5"/>
  <c r="BB997" i="5"/>
  <c r="BA997" i="5"/>
  <c r="AK1102" i="5"/>
  <c r="AN1102" i="5" s="1"/>
  <c r="BB1126" i="5"/>
  <c r="BA1126" i="5"/>
  <c r="BD1149" i="5"/>
  <c r="BC1149" i="5"/>
  <c r="AK1252" i="5"/>
  <c r="AM1252" i="5" s="1"/>
  <c r="BB1052" i="5"/>
  <c r="BA1052" i="5"/>
  <c r="BB1028" i="5"/>
  <c r="BA1028" i="5"/>
  <c r="AZ1074" i="5"/>
  <c r="BD1125" i="5"/>
  <c r="BC1125" i="5"/>
  <c r="BD1157" i="5"/>
  <c r="BC1157" i="5"/>
  <c r="BD1173" i="5"/>
  <c r="BC1173" i="5"/>
  <c r="BD1181" i="5"/>
  <c r="BC1181" i="5"/>
  <c r="AY1100" i="5"/>
  <c r="AV1021" i="5"/>
  <c r="AX1242" i="5"/>
  <c r="AV334" i="5"/>
  <c r="BD1142" i="5"/>
  <c r="BC1142" i="5"/>
  <c r="BD774" i="5"/>
  <c r="BC774" i="5"/>
  <c r="BD1118" i="5"/>
  <c r="BC1118" i="5"/>
  <c r="BD1132" i="5"/>
  <c r="BC1132" i="5"/>
  <c r="BB75" i="5"/>
  <c r="BA75" i="5"/>
  <c r="BC73" i="5"/>
  <c r="BA618" i="5"/>
  <c r="BA954" i="5"/>
  <c r="BA1146" i="5"/>
  <c r="BA219" i="5"/>
  <c r="BA380" i="5"/>
  <c r="BA591" i="5"/>
  <c r="BC644" i="5"/>
  <c r="BA856" i="5"/>
  <c r="BC979" i="5"/>
  <c r="BC1088" i="5"/>
  <c r="BA1200" i="5"/>
  <c r="BA715" i="5"/>
  <c r="BA107" i="5"/>
  <c r="BC358" i="5"/>
  <c r="BA526" i="5"/>
  <c r="BC684" i="5"/>
  <c r="BC745" i="5"/>
  <c r="BC847" i="5"/>
  <c r="BC990" i="5"/>
  <c r="BA1109" i="5"/>
  <c r="BA1233" i="5"/>
  <c r="BC172" i="5"/>
  <c r="BC517" i="5"/>
  <c r="BC659" i="5"/>
  <c r="BC1057" i="5"/>
  <c r="BC179" i="5"/>
  <c r="BA907" i="5"/>
  <c r="BA1012" i="5"/>
  <c r="BC667" i="5"/>
  <c r="BD134" i="5"/>
  <c r="BC134" i="5"/>
  <c r="BB145" i="5"/>
  <c r="BA145" i="5"/>
  <c r="AK174" i="5"/>
  <c r="AN174" i="5" s="1"/>
  <c r="BB395" i="5"/>
  <c r="BA395" i="5"/>
  <c r="BB427" i="5"/>
  <c r="BA427" i="5"/>
  <c r="BD276" i="5"/>
  <c r="BC276" i="5"/>
  <c r="BD371" i="5"/>
  <c r="BC371" i="5"/>
  <c r="BB329" i="5"/>
  <c r="BA329" i="5"/>
  <c r="BD405" i="5"/>
  <c r="BC405" i="5"/>
  <c r="BD477" i="5"/>
  <c r="BC477" i="5"/>
  <c r="BB478" i="5"/>
  <c r="BA478" i="5"/>
  <c r="BB502" i="5"/>
  <c r="BA502" i="5"/>
  <c r="BD668" i="5"/>
  <c r="BC668" i="5"/>
  <c r="BD700" i="5"/>
  <c r="BC700" i="5"/>
  <c r="BD732" i="5"/>
  <c r="BC732" i="5"/>
  <c r="BD748" i="5"/>
  <c r="BC748" i="5"/>
  <c r="BD756" i="5"/>
  <c r="BC756" i="5"/>
  <c r="BD804" i="5"/>
  <c r="BC804" i="5"/>
  <c r="AV824" i="5"/>
  <c r="BD850" i="5"/>
  <c r="BC850" i="5"/>
  <c r="AX862" i="5"/>
  <c r="BD807" i="5"/>
  <c r="BC807" i="5"/>
  <c r="BB886" i="5"/>
  <c r="BA886" i="5"/>
  <c r="BB1108" i="5"/>
  <c r="BA1108" i="5"/>
  <c r="BB1115" i="5"/>
  <c r="BA1115" i="5"/>
  <c r="BD958" i="5"/>
  <c r="BC958" i="5"/>
  <c r="BD1022" i="5"/>
  <c r="BC1022" i="5"/>
  <c r="BB1030" i="5"/>
  <c r="BA1030" i="5"/>
  <c r="BB1068" i="5"/>
  <c r="BA1068" i="5"/>
  <c r="BD1075" i="5"/>
  <c r="BC1075" i="5"/>
  <c r="BD1065" i="5"/>
  <c r="BC1065" i="5"/>
  <c r="BD1257" i="5"/>
  <c r="BC1257" i="5"/>
  <c r="BB1003" i="5"/>
  <c r="BA1003" i="5"/>
  <c r="BB971" i="5"/>
  <c r="BA971" i="5"/>
  <c r="BB939" i="5"/>
  <c r="BA939" i="5"/>
  <c r="BD894" i="5"/>
  <c r="BC894" i="5"/>
  <c r="BB1097" i="5"/>
  <c r="BA1097" i="5"/>
  <c r="BD1073" i="5"/>
  <c r="BC1073" i="5"/>
  <c r="BB1216" i="5"/>
  <c r="BA1216" i="5"/>
  <c r="AV1233" i="5"/>
  <c r="AV1256" i="5"/>
  <c r="AY1152" i="5"/>
  <c r="AX1254" i="5"/>
  <c r="AW334" i="5"/>
  <c r="BB949" i="5"/>
  <c r="BA949" i="5"/>
  <c r="BB1245" i="5"/>
  <c r="BA1245" i="5"/>
  <c r="BB909" i="5"/>
  <c r="BA909" i="5"/>
  <c r="BB893" i="5"/>
  <c r="BA893" i="5"/>
  <c r="BD1144" i="5"/>
  <c r="BC1144" i="5"/>
  <c r="BD196" i="5"/>
  <c r="BC196" i="5"/>
  <c r="BD802" i="5"/>
  <c r="BC802" i="5"/>
  <c r="BC105" i="5"/>
  <c r="BA850" i="5"/>
  <c r="BA1242" i="5"/>
  <c r="BA243" i="5"/>
  <c r="BC531" i="5"/>
  <c r="BC599" i="5"/>
  <c r="BC713" i="5"/>
  <c r="BA796" i="5"/>
  <c r="BC862" i="5"/>
  <c r="BC995" i="5"/>
  <c r="BA1208" i="5"/>
  <c r="BA779" i="5"/>
  <c r="BA155" i="5"/>
  <c r="BC366" i="5"/>
  <c r="BA598" i="5"/>
  <c r="BC692" i="5"/>
  <c r="BC753" i="5"/>
  <c r="BC860" i="5"/>
  <c r="BC1006" i="5"/>
  <c r="BC1126" i="5"/>
  <c r="BC1243" i="5"/>
  <c r="BC298" i="5"/>
  <c r="BC525" i="5"/>
  <c r="BC707" i="5"/>
  <c r="BA925" i="5"/>
  <c r="BA1256" i="5"/>
  <c r="BC228" i="5"/>
  <c r="BA53" i="5"/>
  <c r="BA950" i="5"/>
  <c r="AZ91" i="5"/>
  <c r="BD91" i="5"/>
  <c r="BC91" i="5"/>
  <c r="BA38" i="5"/>
  <c r="BC96" i="5"/>
  <c r="BA178" i="5"/>
  <c r="BC320" i="5"/>
  <c r="BA534" i="5"/>
  <c r="BA566" i="5"/>
  <c r="BC201" i="5"/>
  <c r="BC265" i="5"/>
  <c r="BA620" i="5"/>
  <c r="BA1190" i="5"/>
  <c r="BA19" i="5"/>
  <c r="BD26" i="5"/>
  <c r="BC26" i="5"/>
  <c r="BD12" i="5"/>
  <c r="BC12" i="5"/>
  <c r="BD33" i="5"/>
  <c r="BC33" i="5"/>
  <c r="AQ49" i="5"/>
  <c r="BD49" i="5"/>
  <c r="BC49" i="5"/>
  <c r="BD25" i="5"/>
  <c r="BC25" i="5"/>
  <c r="BD28" i="5"/>
  <c r="BC28" i="5"/>
  <c r="BB26" i="5"/>
  <c r="BA26" i="5"/>
  <c r="BD69" i="5"/>
  <c r="BC69" i="5"/>
  <c r="BB66" i="5"/>
  <c r="BA66" i="5"/>
  <c r="BD76" i="5"/>
  <c r="BC76" i="5"/>
  <c r="BB65" i="5"/>
  <c r="BA65" i="5"/>
  <c r="BB62" i="5"/>
  <c r="BA62" i="5"/>
  <c r="BB54" i="5"/>
  <c r="BA54" i="5"/>
  <c r="BD39" i="5"/>
  <c r="BC39" i="5"/>
  <c r="BD66" i="5"/>
  <c r="BC66" i="5"/>
  <c r="AX50" i="5"/>
  <c r="BD50" i="5"/>
  <c r="BC50" i="5"/>
  <c r="BB82" i="5"/>
  <c r="BA82" i="5"/>
  <c r="BB105" i="5"/>
  <c r="BA105" i="5"/>
  <c r="BB98" i="5"/>
  <c r="BA98" i="5"/>
  <c r="AX87" i="5"/>
  <c r="BD87" i="5"/>
  <c r="BC87" i="5"/>
  <c r="BB81" i="5"/>
  <c r="BA81" i="5"/>
  <c r="AX103" i="5"/>
  <c r="BD103" i="5"/>
  <c r="BC103" i="5"/>
  <c r="BB97" i="5"/>
  <c r="BA97" i="5"/>
  <c r="BB114" i="5"/>
  <c r="BA114" i="5"/>
  <c r="BD122" i="5"/>
  <c r="BC122" i="5"/>
  <c r="BB125" i="5"/>
  <c r="BA125" i="5"/>
  <c r="BD106" i="5"/>
  <c r="BC106" i="5"/>
  <c r="BB120" i="5"/>
  <c r="BA120" i="5"/>
  <c r="BB128" i="5"/>
  <c r="BA128" i="5"/>
  <c r="BD115" i="5"/>
  <c r="BC115" i="5"/>
  <c r="AX133" i="5"/>
  <c r="BD133" i="5"/>
  <c r="BC133" i="5"/>
  <c r="BB136" i="5"/>
  <c r="BA136" i="5"/>
  <c r="BB141" i="5"/>
  <c r="BA141" i="5"/>
  <c r="BD154" i="5"/>
  <c r="BC154" i="5"/>
  <c r="AX162" i="5"/>
  <c r="AZ138" i="5"/>
  <c r="BD138" i="5"/>
  <c r="BC138" i="5"/>
  <c r="AX174" i="5"/>
  <c r="BD174" i="5"/>
  <c r="BC174" i="5"/>
  <c r="AX178" i="5"/>
  <c r="BD178" i="5"/>
  <c r="BC178" i="5"/>
  <c r="BD182" i="5"/>
  <c r="BC182" i="5"/>
  <c r="BD186" i="5"/>
  <c r="BC186" i="5"/>
  <c r="AX190" i="5"/>
  <c r="BD190" i="5"/>
  <c r="BC190" i="5"/>
  <c r="BD197" i="5"/>
  <c r="BC197" i="5"/>
  <c r="AX206" i="5"/>
  <c r="BD206" i="5"/>
  <c r="BC206" i="5"/>
  <c r="BD159" i="5"/>
  <c r="BC159" i="5"/>
  <c r="BD169" i="5"/>
  <c r="BC169" i="5"/>
  <c r="BB190" i="5"/>
  <c r="BA190" i="5"/>
  <c r="AX236" i="5"/>
  <c r="BD236" i="5"/>
  <c r="AX216" i="5"/>
  <c r="BD216" i="5"/>
  <c r="BC216" i="5"/>
  <c r="BB213" i="5"/>
  <c r="BA213" i="5"/>
  <c r="BB170" i="5"/>
  <c r="BA170" i="5"/>
  <c r="AQ219" i="5"/>
  <c r="BD219" i="5"/>
  <c r="BC219" i="5"/>
  <c r="BD227" i="5"/>
  <c r="BC227" i="5"/>
  <c r="BB230" i="5"/>
  <c r="BA230" i="5"/>
  <c r="BB239" i="5"/>
  <c r="BA239" i="5"/>
  <c r="AX257" i="5"/>
  <c r="BD171" i="5"/>
  <c r="BC171" i="5"/>
  <c r="BB215" i="5"/>
  <c r="BA215" i="5"/>
  <c r="BD218" i="5"/>
  <c r="BC218" i="5"/>
  <c r="AX233" i="5"/>
  <c r="BD175" i="5"/>
  <c r="BC175" i="5"/>
  <c r="BD183" i="5"/>
  <c r="BC183" i="5"/>
  <c r="BD191" i="5"/>
  <c r="BC191" i="5"/>
  <c r="BD199" i="5"/>
  <c r="BC199" i="5"/>
  <c r="BD234" i="5"/>
  <c r="BC234" i="5"/>
  <c r="BD235" i="5"/>
  <c r="BC235" i="5"/>
  <c r="BB272" i="5"/>
  <c r="BA272" i="5"/>
  <c r="AL228" i="5"/>
  <c r="BA228" i="5"/>
  <c r="AX246" i="5"/>
  <c r="BD246" i="5"/>
  <c r="BC246" i="5"/>
  <c r="BD245" i="5"/>
  <c r="BC245" i="5"/>
  <c r="BD255" i="5"/>
  <c r="BC255" i="5"/>
  <c r="BD263" i="5"/>
  <c r="BC263" i="5"/>
  <c r="BB286" i="5"/>
  <c r="BA286" i="5"/>
  <c r="BB283" i="5"/>
  <c r="BA283" i="5"/>
  <c r="BD287" i="5"/>
  <c r="BC287" i="5"/>
  <c r="AQ302" i="5"/>
  <c r="BD302" i="5"/>
  <c r="BC302" i="5"/>
  <c r="BD328" i="5"/>
  <c r="BC328" i="5"/>
  <c r="BB339" i="5"/>
  <c r="BA339" i="5"/>
  <c r="BD360" i="5"/>
  <c r="BC360" i="5"/>
  <c r="BB371" i="5"/>
  <c r="BA371" i="5"/>
  <c r="BD376" i="5"/>
  <c r="BC376" i="5"/>
  <c r="AY233" i="5"/>
  <c r="BB284" i="5"/>
  <c r="BA284" i="5"/>
  <c r="BB314" i="5"/>
  <c r="BA314" i="5"/>
  <c r="AX331" i="5"/>
  <c r="BD331" i="5"/>
  <c r="BC331" i="5"/>
  <c r="AX347" i="5"/>
  <c r="BD347" i="5"/>
  <c r="BC347" i="5"/>
  <c r="AX363" i="5"/>
  <c r="BD363" i="5"/>
  <c r="BC363" i="5"/>
  <c r="AX379" i="5"/>
  <c r="BD379" i="5"/>
  <c r="BD403" i="5"/>
  <c r="BC403" i="5"/>
  <c r="AX289" i="5"/>
  <c r="BD289" i="5"/>
  <c r="BC289" i="5"/>
  <c r="BD273" i="5"/>
  <c r="BC273" i="5"/>
  <c r="BD253" i="5"/>
  <c r="BC253" i="5"/>
  <c r="AQ277" i="5"/>
  <c r="BD277" i="5"/>
  <c r="BC277" i="5"/>
  <c r="BB247" i="5"/>
  <c r="BA247" i="5"/>
  <c r="BD256" i="5"/>
  <c r="BC256" i="5"/>
  <c r="BB267" i="5"/>
  <c r="BA267" i="5"/>
  <c r="BB325" i="5"/>
  <c r="BA325" i="5"/>
  <c r="BB389" i="5"/>
  <c r="BA389" i="5"/>
  <c r="BD401" i="5"/>
  <c r="BC401" i="5"/>
  <c r="AX453" i="5"/>
  <c r="BD453" i="5"/>
  <c r="BC453" i="5"/>
  <c r="BD461" i="5"/>
  <c r="BC461" i="5"/>
  <c r="BB393" i="5"/>
  <c r="BA393" i="5"/>
  <c r="AX426" i="5"/>
  <c r="BD426" i="5"/>
  <c r="BC426" i="5"/>
  <c r="AZ442" i="5"/>
  <c r="BD442" i="5"/>
  <c r="BD460" i="5"/>
  <c r="BC460" i="5"/>
  <c r="BB453" i="5"/>
  <c r="BA453" i="5"/>
  <c r="BD443" i="5"/>
  <c r="BC443" i="5"/>
  <c r="BB402" i="5"/>
  <c r="BA402" i="5"/>
  <c r="BD446" i="5"/>
  <c r="BC446" i="5"/>
  <c r="AX410" i="5"/>
  <c r="BD410" i="5"/>
  <c r="BC410" i="5"/>
  <c r="AX439" i="5"/>
  <c r="BD439" i="5"/>
  <c r="BC439" i="5"/>
  <c r="BD419" i="5"/>
  <c r="BC419" i="5"/>
  <c r="BB392" i="5"/>
  <c r="BA392" i="5"/>
  <c r="BB416" i="5"/>
  <c r="BA416" i="5"/>
  <c r="BB420" i="5"/>
  <c r="BA420" i="5"/>
  <c r="BB432" i="5"/>
  <c r="BA432" i="5"/>
  <c r="BD433" i="5"/>
  <c r="BC433" i="5"/>
  <c r="BB451" i="5"/>
  <c r="BA451" i="5"/>
  <c r="BB475" i="5"/>
  <c r="BA475" i="5"/>
  <c r="BD396" i="5"/>
  <c r="BC396" i="5"/>
  <c r="BD428" i="5"/>
  <c r="BC428" i="5"/>
  <c r="BD444" i="5"/>
  <c r="BC444" i="5"/>
  <c r="BB448" i="5"/>
  <c r="BA448" i="5"/>
  <c r="BD472" i="5"/>
  <c r="BC472" i="5"/>
  <c r="AX487" i="5"/>
  <c r="BD487" i="5"/>
  <c r="BC487" i="5"/>
  <c r="AX489" i="5"/>
  <c r="BD489" i="5"/>
  <c r="BC489" i="5"/>
  <c r="BD400" i="5"/>
  <c r="BC400" i="5"/>
  <c r="BD440" i="5"/>
  <c r="BC440" i="5"/>
  <c r="BB441" i="5"/>
  <c r="BA441" i="5"/>
  <c r="AZ466" i="5"/>
  <c r="BD466" i="5"/>
  <c r="BB482" i="5"/>
  <c r="BA482" i="5"/>
  <c r="BD571" i="5"/>
  <c r="BC571" i="5"/>
  <c r="BB408" i="5"/>
  <c r="BA408" i="5"/>
  <c r="BB412" i="5"/>
  <c r="BA412" i="5"/>
  <c r="BD425" i="5"/>
  <c r="BC425" i="5"/>
  <c r="BD449" i="5"/>
  <c r="BC449" i="5"/>
  <c r="BD479" i="5"/>
  <c r="BC479" i="5"/>
  <c r="BD481" i="5"/>
  <c r="BC481" i="5"/>
  <c r="AX497" i="5"/>
  <c r="BD497" i="5"/>
  <c r="BC497" i="5"/>
  <c r="BB538" i="5"/>
  <c r="BA538" i="5"/>
  <c r="BB810" i="5"/>
  <c r="BA810" i="5"/>
  <c r="BB818" i="5"/>
  <c r="BA818" i="5"/>
  <c r="BB826" i="5"/>
  <c r="BA826" i="5"/>
  <c r="BB834" i="5"/>
  <c r="BA834" i="5"/>
  <c r="BB842" i="5"/>
  <c r="BA842" i="5"/>
  <c r="BD616" i="5"/>
  <c r="BC616" i="5"/>
  <c r="BB866" i="5"/>
  <c r="BA866" i="5"/>
  <c r="BB815" i="5"/>
  <c r="BA815" i="5"/>
  <c r="BB823" i="5"/>
  <c r="BA823" i="5"/>
  <c r="BB831" i="5"/>
  <c r="BA831" i="5"/>
  <c r="BB839" i="5"/>
  <c r="BA839" i="5"/>
  <c r="BB847" i="5"/>
  <c r="BA847" i="5"/>
  <c r="BD939" i="5"/>
  <c r="BC939" i="5"/>
  <c r="BD955" i="5"/>
  <c r="BC955" i="5"/>
  <c r="BD971" i="5"/>
  <c r="BC971" i="5"/>
  <c r="BD987" i="5"/>
  <c r="BC987" i="5"/>
  <c r="BD1003" i="5"/>
  <c r="BC1003" i="5"/>
  <c r="BD1019" i="5"/>
  <c r="BC1019" i="5"/>
  <c r="BD1051" i="5"/>
  <c r="BC1051" i="5"/>
  <c r="BB1127" i="5"/>
  <c r="BA1127" i="5"/>
  <c r="BB1131" i="5"/>
  <c r="BA1131" i="5"/>
  <c r="AX1030" i="5"/>
  <c r="BD1030" i="5"/>
  <c r="BC1030" i="5"/>
  <c r="BB1038" i="5"/>
  <c r="BA1038" i="5"/>
  <c r="BD1079" i="5"/>
  <c r="BC1079" i="5"/>
  <c r="BD1111" i="5"/>
  <c r="BC1111" i="5"/>
  <c r="BD1127" i="5"/>
  <c r="BC1127" i="5"/>
  <c r="BD1143" i="5"/>
  <c r="BC1143" i="5"/>
  <c r="BD1159" i="5"/>
  <c r="BC1159" i="5"/>
  <c r="BD1175" i="5"/>
  <c r="BC1175" i="5"/>
  <c r="BD1191" i="5"/>
  <c r="BC1191" i="5"/>
  <c r="AX1200" i="5"/>
  <c r="BD1200" i="5"/>
  <c r="BC1200" i="5"/>
  <c r="AX1204" i="5"/>
  <c r="BD1204" i="5"/>
  <c r="BC1204" i="5"/>
  <c r="BD1208" i="5"/>
  <c r="BC1208" i="5"/>
  <c r="BD1212" i="5"/>
  <c r="BC1212" i="5"/>
  <c r="AX1216" i="5"/>
  <c r="BD1216" i="5"/>
  <c r="BC1216" i="5"/>
  <c r="AX1220" i="5"/>
  <c r="BD1220" i="5"/>
  <c r="BC1220" i="5"/>
  <c r="BD1224" i="5"/>
  <c r="BC1224" i="5"/>
  <c r="AX1232" i="5"/>
  <c r="BD1232" i="5"/>
  <c r="BC1232" i="5"/>
  <c r="AX1240" i="5"/>
  <c r="BD1240" i="5"/>
  <c r="AX1248" i="5"/>
  <c r="BD1248" i="5"/>
  <c r="AX1256" i="5"/>
  <c r="BD1256" i="5"/>
  <c r="BC1256" i="5"/>
  <c r="AX1264" i="5"/>
  <c r="BD1264" i="5"/>
  <c r="BC1264" i="5"/>
  <c r="BD910" i="5"/>
  <c r="AX910" i="5"/>
  <c r="BB926" i="5"/>
  <c r="BA926" i="5"/>
  <c r="BB1073" i="5"/>
  <c r="BA1073" i="5"/>
  <c r="BB1090" i="5"/>
  <c r="BA1090" i="5"/>
  <c r="BB970" i="5"/>
  <c r="BA970" i="5"/>
  <c r="BB1034" i="5"/>
  <c r="BA1034" i="5"/>
  <c r="BB1082" i="5"/>
  <c r="AL1082" i="5"/>
  <c r="BB1236" i="5"/>
  <c r="BA1236" i="5"/>
  <c r="AV1236" i="5"/>
  <c r="AX1226" i="5"/>
  <c r="BD1226" i="5"/>
  <c r="BC1226" i="5"/>
  <c r="BB1248" i="5"/>
  <c r="BA1248" i="5"/>
  <c r="AX1234" i="5"/>
  <c r="BD1234" i="5"/>
  <c r="BB1254" i="5"/>
  <c r="BA1254" i="5"/>
  <c r="BB1258" i="5"/>
  <c r="BA1258" i="5"/>
  <c r="AL334" i="5"/>
  <c r="BD334" i="5"/>
  <c r="BC334" i="5"/>
  <c r="BB364" i="5"/>
  <c r="BA364" i="5"/>
  <c r="AY303" i="5"/>
  <c r="BD303" i="5"/>
  <c r="BC303" i="5"/>
  <c r="BB310" i="5"/>
  <c r="BA310" i="5"/>
  <c r="BA17" i="5"/>
  <c r="BA46" i="5"/>
  <c r="BC81" i="5"/>
  <c r="BC113" i="5"/>
  <c r="BC8" i="5"/>
  <c r="BA58" i="5"/>
  <c r="BA14" i="5"/>
  <c r="BA47" i="5"/>
  <c r="BC144" i="5"/>
  <c r="BA251" i="5"/>
  <c r="BC288" i="5"/>
  <c r="BA438" i="5"/>
  <c r="BC475" i="5"/>
  <c r="BC507" i="5"/>
  <c r="BC539" i="5"/>
  <c r="BA772" i="5"/>
  <c r="BA67" i="5"/>
  <c r="BA99" i="5"/>
  <c r="BA131" i="5"/>
  <c r="BA194" i="5"/>
  <c r="BA226" i="5"/>
  <c r="BA258" i="5"/>
  <c r="BA287" i="5"/>
  <c r="BC353" i="5"/>
  <c r="BC379" i="5"/>
  <c r="BC413" i="5"/>
  <c r="BA510" i="5"/>
  <c r="BA542" i="5"/>
  <c r="BA574" i="5"/>
  <c r="BA1086" i="5"/>
  <c r="BC78" i="5"/>
  <c r="BC110" i="5"/>
  <c r="BC142" i="5"/>
  <c r="BC209" i="5"/>
  <c r="BA241" i="5"/>
  <c r="BC274" i="5"/>
  <c r="BC306" i="5"/>
  <c r="BC339" i="5"/>
  <c r="BA378" i="5"/>
  <c r="BC416" i="5"/>
  <c r="BC450" i="5"/>
  <c r="BA305" i="5"/>
  <c r="BA403" i="5"/>
  <c r="BA435" i="5"/>
  <c r="BA465" i="5"/>
  <c r="BA500" i="5"/>
  <c r="BA532" i="5"/>
  <c r="BA564" i="5"/>
  <c r="BA625" i="5"/>
  <c r="BA1139" i="5"/>
  <c r="BC220" i="5"/>
  <c r="BA1222" i="5"/>
  <c r="BA27" i="5"/>
  <c r="BA121" i="5"/>
  <c r="BA153" i="5"/>
  <c r="BC381" i="5"/>
  <c r="BA56" i="5"/>
  <c r="BB23" i="5"/>
  <c r="BA23" i="5"/>
  <c r="BB13" i="5"/>
  <c r="BA13" i="5"/>
  <c r="BD22" i="5"/>
  <c r="BC22" i="5"/>
  <c r="BB29" i="5"/>
  <c r="BA29" i="5"/>
  <c r="AQ45" i="5"/>
  <c r="BD45" i="5"/>
  <c r="BC45" i="5"/>
  <c r="BB36" i="5"/>
  <c r="BA36" i="5"/>
  <c r="BD27" i="5"/>
  <c r="BC27" i="5"/>
  <c r="BD30" i="5"/>
  <c r="BC30" i="5"/>
  <c r="BD68" i="5"/>
  <c r="BC68" i="5"/>
  <c r="BB64" i="5"/>
  <c r="BA64" i="5"/>
  <c r="AX38" i="5"/>
  <c r="BD38" i="5"/>
  <c r="BC38" i="5"/>
  <c r="AX54" i="5"/>
  <c r="BD54" i="5"/>
  <c r="BC54" i="5"/>
  <c r="BB40" i="5"/>
  <c r="BA40" i="5"/>
  <c r="BB60" i="5"/>
  <c r="BA60" i="5"/>
  <c r="BD82" i="5"/>
  <c r="BC82" i="5"/>
  <c r="BB90" i="5"/>
  <c r="BA90" i="5"/>
  <c r="BD98" i="5"/>
  <c r="BC98" i="5"/>
  <c r="BB80" i="5"/>
  <c r="BA80" i="5"/>
  <c r="BD99" i="5"/>
  <c r="BC99" i="5"/>
  <c r="BB126" i="5"/>
  <c r="BA126" i="5"/>
  <c r="AX118" i="5"/>
  <c r="BD118" i="5"/>
  <c r="BD129" i="5"/>
  <c r="BC129" i="5"/>
  <c r="BD120" i="5"/>
  <c r="BC120" i="5"/>
  <c r="BB144" i="5"/>
  <c r="BA144" i="5"/>
  <c r="BB160" i="5"/>
  <c r="BA160" i="5"/>
  <c r="BD146" i="5"/>
  <c r="BC146" i="5"/>
  <c r="BD155" i="5"/>
  <c r="BC155" i="5"/>
  <c r="BD149" i="5"/>
  <c r="BC149" i="5"/>
  <c r="AX156" i="5"/>
  <c r="BD156" i="5"/>
  <c r="BC156" i="5"/>
  <c r="BD157" i="5"/>
  <c r="BC157" i="5"/>
  <c r="BB165" i="5"/>
  <c r="BA165" i="5"/>
  <c r="BB180" i="5"/>
  <c r="BA180" i="5"/>
  <c r="BB188" i="5"/>
  <c r="BA188" i="5"/>
  <c r="BB196" i="5"/>
  <c r="BA196" i="5"/>
  <c r="BB204" i="5"/>
  <c r="BA204" i="5"/>
  <c r="BD232" i="5"/>
  <c r="BC232" i="5"/>
  <c r="BB209" i="5"/>
  <c r="BA209" i="5"/>
  <c r="BB193" i="5"/>
  <c r="BA193" i="5"/>
  <c r="BB185" i="5"/>
  <c r="BA185" i="5"/>
  <c r="AX170" i="5"/>
  <c r="BD170" i="5"/>
  <c r="BD230" i="5"/>
  <c r="BC230" i="5"/>
  <c r="BD231" i="5"/>
  <c r="BC231" i="5"/>
  <c r="BB238" i="5"/>
  <c r="BA238" i="5"/>
  <c r="AX224" i="5"/>
  <c r="BD224" i="5"/>
  <c r="BC224" i="5"/>
  <c r="BB237" i="5"/>
  <c r="BA237" i="5"/>
  <c r="BB246" i="5"/>
  <c r="BA246" i="5"/>
  <c r="BB254" i="5"/>
  <c r="BA254" i="5"/>
  <c r="BD207" i="5"/>
  <c r="BC207" i="5"/>
  <c r="BD215" i="5"/>
  <c r="BC215" i="5"/>
  <c r="BD242" i="5"/>
  <c r="BC242" i="5"/>
  <c r="BD243" i="5"/>
  <c r="BC243" i="5"/>
  <c r="BD272" i="5"/>
  <c r="BC272" i="5"/>
  <c r="AX262" i="5"/>
  <c r="BD262" i="5"/>
  <c r="BC262" i="5"/>
  <c r="AX229" i="5"/>
  <c r="BD229" i="5"/>
  <c r="BC229" i="5"/>
  <c r="BB216" i="5"/>
  <c r="BA216" i="5"/>
  <c r="BD251" i="5"/>
  <c r="BC251" i="5"/>
  <c r="BB255" i="5"/>
  <c r="BA255" i="5"/>
  <c r="AZ301" i="5"/>
  <c r="BD301" i="5"/>
  <c r="BC301" i="5"/>
  <c r="AX317" i="5"/>
  <c r="BD317" i="5"/>
  <c r="BC317" i="5"/>
  <c r="BB292" i="5"/>
  <c r="BA292" i="5"/>
  <c r="AZ332" i="5"/>
  <c r="BD332" i="5"/>
  <c r="BC332" i="5"/>
  <c r="BB359" i="5"/>
  <c r="BA359" i="5"/>
  <c r="BD364" i="5"/>
  <c r="BC364" i="5"/>
  <c r="BB375" i="5"/>
  <c r="BA375" i="5"/>
  <c r="BB399" i="5"/>
  <c r="BA399" i="5"/>
  <c r="BB415" i="5"/>
  <c r="BA415" i="5"/>
  <c r="AX307" i="5"/>
  <c r="BD307" i="5"/>
  <c r="BC307" i="5"/>
  <c r="BD327" i="5"/>
  <c r="BC327" i="5"/>
  <c r="BD407" i="5"/>
  <c r="BC407" i="5"/>
  <c r="AX321" i="5"/>
  <c r="BD321" i="5"/>
  <c r="BC321" i="5"/>
  <c r="BB288" i="5"/>
  <c r="BA288" i="5"/>
  <c r="BB275" i="5"/>
  <c r="BA275" i="5"/>
  <c r="BD279" i="5"/>
  <c r="BC279" i="5"/>
  <c r="BD296" i="5"/>
  <c r="BC296" i="5"/>
  <c r="BD312" i="5"/>
  <c r="BC312" i="5"/>
  <c r="BD337" i="5"/>
  <c r="BC337" i="5"/>
  <c r="BD361" i="5"/>
  <c r="BC361" i="5"/>
  <c r="BD365" i="5"/>
  <c r="BC365" i="5"/>
  <c r="BD385" i="5"/>
  <c r="BC385" i="5"/>
  <c r="BD417" i="5"/>
  <c r="BC417" i="5"/>
  <c r="AX473" i="5"/>
  <c r="BD473" i="5"/>
  <c r="BC473" i="5"/>
  <c r="BD409" i="5"/>
  <c r="BC409" i="5"/>
  <c r="BB456" i="5"/>
  <c r="BA456" i="5"/>
  <c r="BB405" i="5"/>
  <c r="BA405" i="5"/>
  <c r="AX438" i="5"/>
  <c r="BD438" i="5"/>
  <c r="BC438" i="5"/>
  <c r="AX447" i="5"/>
  <c r="BD447" i="5"/>
  <c r="BD392" i="5"/>
  <c r="BC392" i="5"/>
  <c r="BD420" i="5"/>
  <c r="BC420" i="5"/>
  <c r="BD432" i="5"/>
  <c r="BC432" i="5"/>
  <c r="BD476" i="5"/>
  <c r="BC476" i="5"/>
  <c r="BD518" i="5"/>
  <c r="BC518" i="5"/>
  <c r="BD534" i="5"/>
  <c r="BC534" i="5"/>
  <c r="BD542" i="5"/>
  <c r="BC542" i="5"/>
  <c r="BD558" i="5"/>
  <c r="BC558" i="5"/>
  <c r="BD464" i="5"/>
  <c r="BC464" i="5"/>
  <c r="BB487" i="5"/>
  <c r="BA487" i="5"/>
  <c r="AZ470" i="5"/>
  <c r="BD470" i="5"/>
  <c r="BC470" i="5"/>
  <c r="AX483" i="5"/>
  <c r="BD483" i="5"/>
  <c r="BD535" i="5"/>
  <c r="BC535" i="5"/>
  <c r="BD551" i="5"/>
  <c r="BC551" i="5"/>
  <c r="BD408" i="5"/>
  <c r="BC408" i="5"/>
  <c r="AX463" i="5"/>
  <c r="BD463" i="5"/>
  <c r="AX471" i="5"/>
  <c r="BD471" i="5"/>
  <c r="BB480" i="5"/>
  <c r="BA480" i="5"/>
  <c r="BB522" i="5"/>
  <c r="BA522" i="5"/>
  <c r="AX564" i="5"/>
  <c r="BD564" i="5"/>
  <c r="BC564" i="5"/>
  <c r="AX548" i="5"/>
  <c r="BD548" i="5"/>
  <c r="BC548" i="5"/>
  <c r="AX516" i="5"/>
  <c r="BD516" i="5"/>
  <c r="BC516" i="5"/>
  <c r="BB505" i="5"/>
  <c r="BA505" i="5"/>
  <c r="BB577" i="5"/>
  <c r="BA577" i="5"/>
  <c r="BB545" i="5"/>
  <c r="BA545" i="5"/>
  <c r="BB513" i="5"/>
  <c r="BA513" i="5"/>
  <c r="BD492" i="5"/>
  <c r="BC492" i="5"/>
  <c r="BD623" i="5"/>
  <c r="BC623" i="5"/>
  <c r="BD612" i="5"/>
  <c r="BC612" i="5"/>
  <c r="BD709" i="5"/>
  <c r="BC709" i="5"/>
  <c r="AX709" i="5"/>
  <c r="BD719" i="5"/>
  <c r="BC719" i="5"/>
  <c r="BD725" i="5"/>
  <c r="BC725" i="5"/>
  <c r="AX725" i="5"/>
  <c r="BD727" i="5"/>
  <c r="BC727" i="5"/>
  <c r="BD733" i="5"/>
  <c r="BC733" i="5"/>
  <c r="BD743" i="5"/>
  <c r="BC743" i="5"/>
  <c r="BD749" i="5"/>
  <c r="BC749" i="5"/>
  <c r="BD759" i="5"/>
  <c r="BC759" i="5"/>
  <c r="BD765" i="5"/>
  <c r="BC765" i="5"/>
  <c r="BD773" i="5"/>
  <c r="BC773" i="5"/>
  <c r="AX773" i="5"/>
  <c r="BD783" i="5"/>
  <c r="BC783" i="5"/>
  <c r="BD789" i="5"/>
  <c r="BC789" i="5"/>
  <c r="AX789" i="5"/>
  <c r="BD799" i="5"/>
  <c r="BC799" i="5"/>
  <c r="BB884" i="5"/>
  <c r="BA884" i="5"/>
  <c r="BB1063" i="5"/>
  <c r="BA1063" i="5"/>
  <c r="BB1071" i="5"/>
  <c r="BA1071" i="5"/>
  <c r="BB1171" i="5"/>
  <c r="BA1171" i="5"/>
  <c r="BB1179" i="5"/>
  <c r="BA1179" i="5"/>
  <c r="BB1196" i="5"/>
  <c r="BA1196" i="5"/>
  <c r="BB942" i="5"/>
  <c r="BA942" i="5"/>
  <c r="BB1194" i="5"/>
  <c r="BA1194" i="5"/>
  <c r="BB1198" i="5"/>
  <c r="BA1198" i="5"/>
  <c r="BB1202" i="5"/>
  <c r="BA1202" i="5"/>
  <c r="BB1265" i="5"/>
  <c r="BA1265" i="5"/>
  <c r="BA9" i="5"/>
  <c r="BA100" i="5"/>
  <c r="BC132" i="5"/>
  <c r="BA211" i="5"/>
  <c r="BC359" i="5"/>
  <c r="BA5" i="5"/>
  <c r="BA123" i="5"/>
  <c r="BC233" i="5"/>
  <c r="BB15" i="5"/>
  <c r="BA15" i="5"/>
  <c r="BD20" i="5"/>
  <c r="BC20" i="5"/>
  <c r="BD16" i="5"/>
  <c r="BC16" i="5"/>
  <c r="BB18" i="5"/>
  <c r="BA18" i="5"/>
  <c r="AX5" i="5"/>
  <c r="BD5" i="5"/>
  <c r="BC5" i="5"/>
  <c r="BD18" i="5"/>
  <c r="BC18" i="5"/>
  <c r="BD4" i="5"/>
  <c r="BC4" i="5"/>
  <c r="BB12" i="5"/>
  <c r="BA12" i="5"/>
  <c r="BB34" i="5"/>
  <c r="BA34" i="5"/>
  <c r="BB37" i="5"/>
  <c r="BA37" i="5"/>
  <c r="BD53" i="5"/>
  <c r="BC53" i="5"/>
  <c r="BB31" i="5"/>
  <c r="BA31" i="5"/>
  <c r="BD35" i="5"/>
  <c r="BC35" i="5"/>
  <c r="BB69" i="5"/>
  <c r="BA69" i="5"/>
  <c r="BB76" i="5"/>
  <c r="BA76" i="5"/>
  <c r="BB71" i="5"/>
  <c r="BA71" i="5"/>
  <c r="BD79" i="5"/>
  <c r="BC79" i="5"/>
  <c r="AX62" i="5"/>
  <c r="BD62" i="5"/>
  <c r="AX46" i="5"/>
  <c r="BD46" i="5"/>
  <c r="BC46" i="5"/>
  <c r="AX43" i="5"/>
  <c r="BD43" i="5"/>
  <c r="BC43" i="5"/>
  <c r="AX47" i="5"/>
  <c r="BD47" i="5"/>
  <c r="BC47" i="5"/>
  <c r="AX51" i="5"/>
  <c r="BD51" i="5"/>
  <c r="BC51" i="5"/>
  <c r="AX59" i="5"/>
  <c r="BD59" i="5"/>
  <c r="BC59" i="5"/>
  <c r="BB63" i="5"/>
  <c r="BA63" i="5"/>
  <c r="BB73" i="5"/>
  <c r="BA73" i="5"/>
  <c r="BB78" i="5"/>
  <c r="BA78" i="5"/>
  <c r="BD93" i="5"/>
  <c r="BC93" i="5"/>
  <c r="AZ94" i="5"/>
  <c r="BD94" i="5"/>
  <c r="BB109" i="5"/>
  <c r="BA109" i="5"/>
  <c r="BB87" i="5"/>
  <c r="BA87" i="5"/>
  <c r="BD85" i="5"/>
  <c r="BC85" i="5"/>
  <c r="BD77" i="5"/>
  <c r="BC77" i="5"/>
  <c r="AX83" i="5"/>
  <c r="BD83" i="5"/>
  <c r="BC83" i="5"/>
  <c r="BB96" i="5"/>
  <c r="BA96" i="5"/>
  <c r="BB118" i="5"/>
  <c r="BA118" i="5"/>
  <c r="BB113" i="5"/>
  <c r="BA113" i="5"/>
  <c r="AX117" i="5"/>
  <c r="BD117" i="5"/>
  <c r="BC117" i="5"/>
  <c r="BB102" i="5"/>
  <c r="BA102" i="5"/>
  <c r="BB106" i="5"/>
  <c r="BA106" i="5"/>
  <c r="BD116" i="5"/>
  <c r="BC116" i="5"/>
  <c r="BD124" i="5"/>
  <c r="BC124" i="5"/>
  <c r="BB111" i="5"/>
  <c r="BA111" i="5"/>
  <c r="BB119" i="5"/>
  <c r="BA119" i="5"/>
  <c r="AX123" i="5"/>
  <c r="BD123" i="5"/>
  <c r="BC123" i="5"/>
  <c r="BD130" i="5"/>
  <c r="BC130" i="5"/>
  <c r="BB134" i="5"/>
  <c r="BA134" i="5"/>
  <c r="BD136" i="5"/>
  <c r="BC136" i="5"/>
  <c r="BD141" i="5"/>
  <c r="BC141" i="5"/>
  <c r="BB148" i="5"/>
  <c r="BA148" i="5"/>
  <c r="BD162" i="5"/>
  <c r="BC162" i="5"/>
  <c r="BB140" i="5"/>
  <c r="BA140" i="5"/>
  <c r="BB172" i="5"/>
  <c r="BA172" i="5"/>
  <c r="BB166" i="5"/>
  <c r="BA166" i="5"/>
  <c r="BD167" i="5"/>
  <c r="BC167" i="5"/>
  <c r="BD173" i="5"/>
  <c r="BC173" i="5"/>
  <c r="AQ177" i="5"/>
  <c r="BD177" i="5"/>
  <c r="BC177" i="5"/>
  <c r="BD181" i="5"/>
  <c r="BC181" i="5"/>
  <c r="BD185" i="5"/>
  <c r="BC185" i="5"/>
  <c r="BD189" i="5"/>
  <c r="BC189" i="5"/>
  <c r="AX202" i="5"/>
  <c r="BD202" i="5"/>
  <c r="BC202" i="5"/>
  <c r="BB159" i="5"/>
  <c r="BA159" i="5"/>
  <c r="BD147" i="5"/>
  <c r="BC147" i="5"/>
  <c r="BD145" i="5"/>
  <c r="BC145" i="5"/>
  <c r="BB149" i="5"/>
  <c r="BA149" i="5"/>
  <c r="BB157" i="5"/>
  <c r="BA157" i="5"/>
  <c r="AX164" i="5"/>
  <c r="BB176" i="5"/>
  <c r="BA176" i="5"/>
  <c r="BB184" i="5"/>
  <c r="BA184" i="5"/>
  <c r="BB192" i="5"/>
  <c r="BA192" i="5"/>
  <c r="BB200" i="5"/>
  <c r="BA200" i="5"/>
  <c r="BB208" i="5"/>
  <c r="BA208" i="5"/>
  <c r="BB174" i="5"/>
  <c r="BA174" i="5"/>
  <c r="BB198" i="5"/>
  <c r="BA198" i="5"/>
  <c r="BD240" i="5"/>
  <c r="BC240" i="5"/>
  <c r="AQ212" i="5"/>
  <c r="BD212" i="5"/>
  <c r="BB205" i="5"/>
  <c r="BA205" i="5"/>
  <c r="BB197" i="5"/>
  <c r="BA197" i="5"/>
  <c r="BB189" i="5"/>
  <c r="BA189" i="5"/>
  <c r="BB229" i="5"/>
  <c r="BA229" i="5"/>
  <c r="BD221" i="5"/>
  <c r="BC221" i="5"/>
  <c r="AX213" i="5"/>
  <c r="BD213" i="5"/>
  <c r="BC213" i="5"/>
  <c r="BB225" i="5"/>
  <c r="BA225" i="5"/>
  <c r="BD187" i="5"/>
  <c r="BC187" i="5"/>
  <c r="BD195" i="5"/>
  <c r="BC195" i="5"/>
  <c r="BD203" i="5"/>
  <c r="BC203" i="5"/>
  <c r="BD211" i="5"/>
  <c r="BC211" i="5"/>
  <c r="BB231" i="5"/>
  <c r="BA231" i="5"/>
  <c r="BB171" i="5"/>
  <c r="BA171" i="5"/>
  <c r="AV216" i="5"/>
  <c r="BB207" i="5"/>
  <c r="BA207" i="5"/>
  <c r="BD264" i="5"/>
  <c r="BC264" i="5"/>
  <c r="BB220" i="5"/>
  <c r="BA220" i="5"/>
  <c r="AX266" i="5"/>
  <c r="BD266" i="5"/>
  <c r="BC266" i="5"/>
  <c r="AX258" i="5"/>
  <c r="BD258" i="5"/>
  <c r="BC258" i="5"/>
  <c r="BD237" i="5"/>
  <c r="BC237" i="5"/>
  <c r="BB270" i="5"/>
  <c r="BA270" i="5"/>
  <c r="AK251" i="5"/>
  <c r="AM251" i="5" s="1"/>
  <c r="BD271" i="5"/>
  <c r="BC271" i="5"/>
  <c r="BB282" i="5"/>
  <c r="BA282" i="5"/>
  <c r="AX222" i="5"/>
  <c r="BD222" i="5"/>
  <c r="BC222" i="5"/>
  <c r="BB252" i="5"/>
  <c r="BA252" i="5"/>
  <c r="BD280" i="5"/>
  <c r="BC280" i="5"/>
  <c r="BD259" i="5"/>
  <c r="BC259" i="5"/>
  <c r="BB263" i="5"/>
  <c r="BA263" i="5"/>
  <c r="AX297" i="5"/>
  <c r="BD297" i="5"/>
  <c r="BC297" i="5"/>
  <c r="AX305" i="5"/>
  <c r="BD305" i="5"/>
  <c r="BC305" i="5"/>
  <c r="AX313" i="5"/>
  <c r="BD313" i="5"/>
  <c r="BC313" i="5"/>
  <c r="BD292" i="5"/>
  <c r="BC292" i="5"/>
  <c r="BB308" i="5"/>
  <c r="BA308" i="5"/>
  <c r="AQ310" i="5"/>
  <c r="BD310" i="5"/>
  <c r="BC310" i="5"/>
  <c r="BB316" i="5"/>
  <c r="BA316" i="5"/>
  <c r="AQ318" i="5"/>
  <c r="BD318" i="5"/>
  <c r="BC318" i="5"/>
  <c r="AZ340" i="5"/>
  <c r="BD340" i="5"/>
  <c r="BC340" i="5"/>
  <c r="BD356" i="5"/>
  <c r="BC356" i="5"/>
  <c r="BB367" i="5"/>
  <c r="BA367" i="5"/>
  <c r="AZ372" i="5"/>
  <c r="BD372" i="5"/>
  <c r="BC372" i="5"/>
  <c r="BB383" i="5"/>
  <c r="BA383" i="5"/>
  <c r="AZ388" i="5"/>
  <c r="BD388" i="5"/>
  <c r="BC388" i="5"/>
  <c r="BB443" i="5"/>
  <c r="BA443" i="5"/>
  <c r="AX249" i="5"/>
  <c r="BD249" i="5"/>
  <c r="AX315" i="5"/>
  <c r="BD315" i="5"/>
  <c r="BC315" i="5"/>
  <c r="AX335" i="5"/>
  <c r="BD335" i="5"/>
  <c r="BC335" i="5"/>
  <c r="AX351" i="5"/>
  <c r="BD351" i="5"/>
  <c r="BC351" i="5"/>
  <c r="AX367" i="5"/>
  <c r="BD367" i="5"/>
  <c r="AX383" i="5"/>
  <c r="BD383" i="5"/>
  <c r="BC383" i="5"/>
  <c r="AX399" i="5"/>
  <c r="BD399" i="5"/>
  <c r="BC399" i="5"/>
  <c r="AX415" i="5"/>
  <c r="BD415" i="5"/>
  <c r="BC415" i="5"/>
  <c r="BD286" i="5"/>
  <c r="BC286" i="5"/>
  <c r="AX269" i="5"/>
  <c r="BD269" i="5"/>
  <c r="BC269" i="5"/>
  <c r="AQ285" i="5"/>
  <c r="BD285" i="5"/>
  <c r="BC285" i="5"/>
  <c r="BD247" i="5"/>
  <c r="BC247" i="5"/>
  <c r="BB296" i="5"/>
  <c r="BA296" i="5"/>
  <c r="BB304" i="5"/>
  <c r="BA304" i="5"/>
  <c r="BB312" i="5"/>
  <c r="BA312" i="5"/>
  <c r="BB320" i="5"/>
  <c r="BA320" i="5"/>
  <c r="BB324" i="5"/>
  <c r="BA324" i="5"/>
  <c r="BD329" i="5"/>
  <c r="BC329" i="5"/>
  <c r="BB341" i="5"/>
  <c r="BA341" i="5"/>
  <c r="BD345" i="5"/>
  <c r="BC345" i="5"/>
  <c r="BD349" i="5"/>
  <c r="BC349" i="5"/>
  <c r="BB373" i="5"/>
  <c r="BA373" i="5"/>
  <c r="BD377" i="5"/>
  <c r="BC377" i="5"/>
  <c r="AX465" i="5"/>
  <c r="BD465" i="5"/>
  <c r="BC465" i="5"/>
  <c r="BB404" i="5"/>
  <c r="BA404" i="5"/>
  <c r="BD393" i="5"/>
  <c r="BC393" i="5"/>
  <c r="AK446" i="5"/>
  <c r="BB452" i="5"/>
  <c r="BA452" i="5"/>
  <c r="AX418" i="5"/>
  <c r="BD418" i="5"/>
  <c r="BC418" i="5"/>
  <c r="AX435" i="5"/>
  <c r="BD435" i="5"/>
  <c r="BC435" i="5"/>
  <c r="AX422" i="5"/>
  <c r="BD422" i="5"/>
  <c r="BC422" i="5"/>
  <c r="BB409" i="5"/>
  <c r="BA409" i="5"/>
  <c r="AX431" i="5"/>
  <c r="BD431" i="5"/>
  <c r="BC431" i="5"/>
  <c r="AX414" i="5"/>
  <c r="BD414" i="5"/>
  <c r="BC414" i="5"/>
  <c r="AX398" i="5"/>
  <c r="BD398" i="5"/>
  <c r="BC398" i="5"/>
  <c r="BD494" i="5"/>
  <c r="BC494" i="5"/>
  <c r="BD514" i="5"/>
  <c r="BC514" i="5"/>
  <c r="BD522" i="5"/>
  <c r="BC522" i="5"/>
  <c r="BD530" i="5"/>
  <c r="BC530" i="5"/>
  <c r="BD538" i="5"/>
  <c r="BC538" i="5"/>
  <c r="BD546" i="5"/>
  <c r="BC546" i="5"/>
  <c r="BD554" i="5"/>
  <c r="BC554" i="5"/>
  <c r="BD562" i="5"/>
  <c r="BC562" i="5"/>
  <c r="BB444" i="5"/>
  <c r="BA444" i="5"/>
  <c r="BD445" i="5"/>
  <c r="BC445" i="5"/>
  <c r="AZ458" i="5"/>
  <c r="BD458" i="5"/>
  <c r="BD504" i="5"/>
  <c r="BC504" i="5"/>
  <c r="AK512" i="5"/>
  <c r="AM512" i="5" s="1"/>
  <c r="AK528" i="5"/>
  <c r="AK544" i="5"/>
  <c r="AN544" i="5" s="1"/>
  <c r="AK560" i="5"/>
  <c r="AN560" i="5" s="1"/>
  <c r="BD441" i="5"/>
  <c r="BC441" i="5"/>
  <c r="AX556" i="5"/>
  <c r="BD556" i="5"/>
  <c r="BC556" i="5"/>
  <c r="BD540" i="5"/>
  <c r="AX540" i="5"/>
  <c r="BC540" i="5"/>
  <c r="BD524" i="5"/>
  <c r="BC524" i="5"/>
  <c r="BD508" i="5"/>
  <c r="BC508" i="5"/>
  <c r="BD498" i="5"/>
  <c r="BC498" i="5"/>
  <c r="BB535" i="5"/>
  <c r="BA535" i="5"/>
  <c r="BD502" i="5"/>
  <c r="BC502" i="5"/>
  <c r="BB498" i="5"/>
  <c r="BA498" i="5"/>
  <c r="BD503" i="5"/>
  <c r="BC503" i="5"/>
  <c r="BB585" i="5"/>
  <c r="BA585" i="5"/>
  <c r="BB569" i="5"/>
  <c r="BA569" i="5"/>
  <c r="BB553" i="5"/>
  <c r="BA553" i="5"/>
  <c r="BB537" i="5"/>
  <c r="BA537" i="5"/>
  <c r="BB521" i="5"/>
  <c r="BA521" i="5"/>
  <c r="AX621" i="5"/>
  <c r="BD621" i="5"/>
  <c r="BC621" i="5"/>
  <c r="BD639" i="5"/>
  <c r="BC639" i="5"/>
  <c r="BD647" i="5"/>
  <c r="BC647" i="5"/>
  <c r="BD655" i="5"/>
  <c r="BC655" i="5"/>
  <c r="BD663" i="5"/>
  <c r="BC663" i="5"/>
  <c r="BD679" i="5"/>
  <c r="BC679" i="5"/>
  <c r="BD687" i="5"/>
  <c r="BC687" i="5"/>
  <c r="BD695" i="5"/>
  <c r="BC695" i="5"/>
  <c r="BD703" i="5"/>
  <c r="BC703" i="5"/>
  <c r="AX813" i="5"/>
  <c r="BD813" i="5"/>
  <c r="BC813" i="5"/>
  <c r="AX829" i="5"/>
  <c r="BD829" i="5"/>
  <c r="BC829" i="5"/>
  <c r="AX845" i="5"/>
  <c r="BD845" i="5"/>
  <c r="BC845" i="5"/>
  <c r="BB603" i="5"/>
  <c r="BA603" i="5"/>
  <c r="AX733" i="5"/>
  <c r="BD858" i="5"/>
  <c r="BC858" i="5"/>
  <c r="BD866" i="5"/>
  <c r="BC866" i="5"/>
  <c r="BB920" i="5"/>
  <c r="BA920" i="5"/>
  <c r="BB932" i="5"/>
  <c r="BA932" i="5"/>
  <c r="BB1079" i="5"/>
  <c r="BA1079" i="5"/>
  <c r="BB1087" i="5"/>
  <c r="BA1087" i="5"/>
  <c r="BB1091" i="5"/>
  <c r="BA1091" i="5"/>
  <c r="BB1100" i="5"/>
  <c r="BA1100" i="5"/>
  <c r="BB1119" i="5"/>
  <c r="BA1119" i="5"/>
  <c r="BB1188" i="5"/>
  <c r="BA1188" i="5"/>
  <c r="AX998" i="5"/>
  <c r="BD998" i="5"/>
  <c r="BC998" i="5"/>
  <c r="AX1014" i="5"/>
  <c r="BD1014" i="5"/>
  <c r="BC1014" i="5"/>
  <c r="BD1089" i="5"/>
  <c r="BC1089" i="5"/>
  <c r="BD1137" i="5"/>
  <c r="BC1137" i="5"/>
  <c r="BD1213" i="5"/>
  <c r="BC1213" i="5"/>
  <c r="BD1241" i="5"/>
  <c r="BC1241" i="5"/>
  <c r="BD1255" i="5"/>
  <c r="BC1255" i="5"/>
  <c r="BB1055" i="5"/>
  <c r="BA1055" i="5"/>
  <c r="BB1039" i="5"/>
  <c r="BA1039" i="5"/>
  <c r="BB1031" i="5"/>
  <c r="BA1031" i="5"/>
  <c r="BB1023" i="5"/>
  <c r="BA1023" i="5"/>
  <c r="BB1015" i="5"/>
  <c r="BA1015" i="5"/>
  <c r="BB1007" i="5"/>
  <c r="BA1007" i="5"/>
  <c r="BB999" i="5"/>
  <c r="BA999" i="5"/>
  <c r="BB991" i="5"/>
  <c r="BA991" i="5"/>
  <c r="BB983" i="5"/>
  <c r="BA983" i="5"/>
  <c r="BB975" i="5"/>
  <c r="BA975" i="5"/>
  <c r="BB967" i="5"/>
  <c r="BA967" i="5"/>
  <c r="BB959" i="5"/>
  <c r="BA959" i="5"/>
  <c r="BB951" i="5"/>
  <c r="BA951" i="5"/>
  <c r="BB943" i="5"/>
  <c r="BA943" i="5"/>
  <c r="BB935" i="5"/>
  <c r="BA935" i="5"/>
  <c r="BB927" i="5"/>
  <c r="BA927" i="5"/>
  <c r="BB919" i="5"/>
  <c r="BA919" i="5"/>
  <c r="BB911" i="5"/>
  <c r="BA911" i="5"/>
  <c r="BB903" i="5"/>
  <c r="BA903" i="5"/>
  <c r="BB895" i="5"/>
  <c r="BA895" i="5"/>
  <c r="BD906" i="5"/>
  <c r="BC906" i="5"/>
  <c r="AX906" i="5"/>
  <c r="BB914" i="5"/>
  <c r="BA914" i="5"/>
  <c r="BD934" i="5"/>
  <c r="BC934" i="5"/>
  <c r="AX934" i="5"/>
  <c r="BD941" i="5"/>
  <c r="BC941" i="5"/>
  <c r="BD997" i="5"/>
  <c r="BC997" i="5"/>
  <c r="BD1045" i="5"/>
  <c r="BC1045" i="5"/>
  <c r="BD1067" i="5"/>
  <c r="BC1067" i="5"/>
  <c r="BB1206" i="5"/>
  <c r="BA1206" i="5"/>
  <c r="BB946" i="5"/>
  <c r="BA946" i="5"/>
  <c r="AL946" i="5"/>
  <c r="BD1225" i="5"/>
  <c r="BC1225" i="5"/>
  <c r="BD1239" i="5"/>
  <c r="BC1239" i="5"/>
  <c r="BD1209" i="5"/>
  <c r="BC1209" i="5"/>
  <c r="BD1237" i="5"/>
  <c r="BC1237" i="5"/>
  <c r="BD1253" i="5"/>
  <c r="BC1253" i="5"/>
  <c r="BB1219" i="5"/>
  <c r="BA1219" i="5"/>
  <c r="AY15" i="5"/>
  <c r="BD15" i="5"/>
  <c r="BC15" i="5"/>
  <c r="AY127" i="5"/>
  <c r="BD127" i="5"/>
  <c r="BC127" i="5"/>
  <c r="BB240" i="5"/>
  <c r="BA240" i="5"/>
  <c r="AX7" i="5"/>
  <c r="BD7" i="5"/>
  <c r="BC7" i="5"/>
  <c r="AY92" i="5"/>
  <c r="BD92" i="5"/>
  <c r="BC92" i="5"/>
  <c r="AY204" i="5"/>
  <c r="BD204" i="5"/>
  <c r="BB130" i="5"/>
  <c r="BA130" i="5"/>
  <c r="BD143" i="5"/>
  <c r="BC143" i="5"/>
  <c r="BA25" i="5"/>
  <c r="BC55" i="5"/>
  <c r="BC89" i="5"/>
  <c r="BC24" i="5"/>
  <c r="BC64" i="5"/>
  <c r="BA168" i="5"/>
  <c r="BA1082" i="5"/>
  <c r="BA1210" i="5"/>
  <c r="BA22" i="5"/>
  <c r="BA52" i="5"/>
  <c r="BA156" i="5"/>
  <c r="BA227" i="5"/>
  <c r="BA259" i="5"/>
  <c r="BA300" i="5"/>
  <c r="BC341" i="5"/>
  <c r="BC448" i="5"/>
  <c r="BC483" i="5"/>
  <c r="BC515" i="5"/>
  <c r="BC547" i="5"/>
  <c r="BA780" i="5"/>
  <c r="BA809" i="5"/>
  <c r="BC1234" i="5"/>
  <c r="BA139" i="5"/>
  <c r="BA173" i="5"/>
  <c r="BA202" i="5"/>
  <c r="BA234" i="5"/>
  <c r="BA266" i="5"/>
  <c r="BA295" i="5"/>
  <c r="BA327" i="5"/>
  <c r="BC389" i="5"/>
  <c r="BC421" i="5"/>
  <c r="BA486" i="5"/>
  <c r="BA518" i="5"/>
  <c r="BA550" i="5"/>
  <c r="BA582" i="5"/>
  <c r="BC775" i="5"/>
  <c r="BA1225" i="5"/>
  <c r="BC86" i="5"/>
  <c r="BC118" i="5"/>
  <c r="BC150" i="5"/>
  <c r="BC217" i="5"/>
  <c r="BC249" i="5"/>
  <c r="BC314" i="5"/>
  <c r="BC348" i="5"/>
  <c r="BC384" i="5"/>
  <c r="BA428" i="5"/>
  <c r="BC458" i="5"/>
  <c r="BA493" i="5"/>
  <c r="BA740" i="5"/>
  <c r="BA981" i="5"/>
  <c r="BA1013" i="5"/>
  <c r="BC1246" i="5"/>
  <c r="BA281" i="5"/>
  <c r="BA313" i="5"/>
  <c r="BA411" i="5"/>
  <c r="BA440" i="5"/>
  <c r="BA476" i="5"/>
  <c r="BA508" i="5"/>
  <c r="BA572" i="5"/>
  <c r="BC260" i="5"/>
  <c r="BA875" i="5"/>
  <c r="BA1259" i="5"/>
  <c r="BA129" i="5"/>
  <c r="BA161" i="5"/>
  <c r="BA351" i="5"/>
  <c r="BA1163" i="5"/>
  <c r="BB7" i="5"/>
  <c r="BA7" i="5"/>
  <c r="BD10" i="5"/>
  <c r="BC10" i="5"/>
  <c r="BD14" i="5"/>
  <c r="BC14" i="5"/>
  <c r="BB28" i="5"/>
  <c r="BA28" i="5"/>
  <c r="BD37" i="5"/>
  <c r="BC37" i="5"/>
  <c r="AQ61" i="5"/>
  <c r="BD61" i="5"/>
  <c r="BC61" i="5"/>
  <c r="BD31" i="5"/>
  <c r="BC31" i="5"/>
  <c r="AX70" i="5"/>
  <c r="BD70" i="5"/>
  <c r="BB48" i="5"/>
  <c r="BA48" i="5"/>
  <c r="BB101" i="5"/>
  <c r="BA101" i="5"/>
  <c r="BB86" i="5"/>
  <c r="BA86" i="5"/>
  <c r="BB79" i="5"/>
  <c r="BA79" i="5"/>
  <c r="BB108" i="5"/>
  <c r="BA108" i="5"/>
  <c r="BB133" i="5"/>
  <c r="BA133" i="5"/>
  <c r="AX125" i="5"/>
  <c r="BD125" i="5"/>
  <c r="BC125" i="5"/>
  <c r="BB135" i="5"/>
  <c r="BA135" i="5"/>
  <c r="BD128" i="5"/>
  <c r="BC128" i="5"/>
  <c r="BB152" i="5"/>
  <c r="BA152" i="5"/>
  <c r="AX168" i="5"/>
  <c r="BD168" i="5"/>
  <c r="BC168" i="5"/>
  <c r="BD194" i="5"/>
  <c r="BC194" i="5"/>
  <c r="BD210" i="5"/>
  <c r="BC210" i="5"/>
  <c r="BD148" i="5"/>
  <c r="BC148" i="5"/>
  <c r="BB182" i="5"/>
  <c r="BA182" i="5"/>
  <c r="BB201" i="5"/>
  <c r="BA201" i="5"/>
  <c r="BB217" i="5"/>
  <c r="BA217" i="5"/>
  <c r="BB179" i="5"/>
  <c r="BA179" i="5"/>
  <c r="BB257" i="5"/>
  <c r="BA257" i="5"/>
  <c r="BD270" i="5"/>
  <c r="BC270" i="5"/>
  <c r="AX250" i="5"/>
  <c r="BD250" i="5"/>
  <c r="BC250" i="5"/>
  <c r="BB262" i="5"/>
  <c r="BA262" i="5"/>
  <c r="BB214" i="5"/>
  <c r="BA214" i="5"/>
  <c r="BB274" i="5"/>
  <c r="BA274" i="5"/>
  <c r="BD248" i="5"/>
  <c r="BC248" i="5"/>
  <c r="BD293" i="5"/>
  <c r="BC293" i="5"/>
  <c r="BD309" i="5"/>
  <c r="BC309" i="5"/>
  <c r="BD283" i="5"/>
  <c r="BC283" i="5"/>
  <c r="BD294" i="5"/>
  <c r="BC294" i="5"/>
  <c r="BD316" i="5"/>
  <c r="BC316" i="5"/>
  <c r="BB343" i="5"/>
  <c r="BA343" i="5"/>
  <c r="AZ380" i="5"/>
  <c r="BD380" i="5"/>
  <c r="BC380" i="5"/>
  <c r="BB391" i="5"/>
  <c r="BA391" i="5"/>
  <c r="BB407" i="5"/>
  <c r="BA407" i="5"/>
  <c r="BB423" i="5"/>
  <c r="BA423" i="5"/>
  <c r="BD291" i="5"/>
  <c r="BC291" i="5"/>
  <c r="BD343" i="5"/>
  <c r="BC343" i="5"/>
  <c r="BD375" i="5"/>
  <c r="BC375" i="5"/>
  <c r="BD391" i="5"/>
  <c r="BC391" i="5"/>
  <c r="BD278" i="5"/>
  <c r="BC278" i="5"/>
  <c r="AX261" i="5"/>
  <c r="BD261" i="5"/>
  <c r="BC261" i="5"/>
  <c r="BD267" i="5"/>
  <c r="BC267" i="5"/>
  <c r="BD284" i="5"/>
  <c r="BC284" i="5"/>
  <c r="BD304" i="5"/>
  <c r="BC304" i="5"/>
  <c r="BB357" i="5"/>
  <c r="BA357" i="5"/>
  <c r="BD369" i="5"/>
  <c r="BC369" i="5"/>
  <c r="BD456" i="5"/>
  <c r="BC456" i="5"/>
  <c r="BD478" i="5"/>
  <c r="BC478" i="5"/>
  <c r="BD493" i="5"/>
  <c r="BC493" i="5"/>
  <c r="BD510" i="5"/>
  <c r="BC510" i="5"/>
  <c r="BD526" i="5"/>
  <c r="BC526" i="5"/>
  <c r="BD550" i="5"/>
  <c r="BC550" i="5"/>
  <c r="BD566" i="5"/>
  <c r="BC566" i="5"/>
  <c r="BB445" i="5"/>
  <c r="BA445" i="5"/>
  <c r="BB488" i="5"/>
  <c r="BA488" i="5"/>
  <c r="BB503" i="5"/>
  <c r="BA503" i="5"/>
  <c r="AZ485" i="5"/>
  <c r="BD485" i="5"/>
  <c r="BB499" i="5"/>
  <c r="BA499" i="5"/>
  <c r="BD519" i="5"/>
  <c r="BC519" i="5"/>
  <c r="BD567" i="5"/>
  <c r="BC567" i="5"/>
  <c r="BD412" i="5"/>
  <c r="BC412" i="5"/>
  <c r="BD424" i="5"/>
  <c r="BC424" i="5"/>
  <c r="AX467" i="5"/>
  <c r="BD467" i="5"/>
  <c r="BC467" i="5"/>
  <c r="BB479" i="5"/>
  <c r="BA479" i="5"/>
  <c r="BD496" i="5"/>
  <c r="BC496" i="5"/>
  <c r="AX532" i="5"/>
  <c r="BD532" i="5"/>
  <c r="BC532" i="5"/>
  <c r="BB496" i="5"/>
  <c r="BA496" i="5"/>
  <c r="BB561" i="5"/>
  <c r="BA561" i="5"/>
  <c r="BB529" i="5"/>
  <c r="BA529" i="5"/>
  <c r="BD711" i="5"/>
  <c r="BC711" i="5"/>
  <c r="BD717" i="5"/>
  <c r="BC717" i="5"/>
  <c r="BD735" i="5"/>
  <c r="BC735" i="5"/>
  <c r="BD741" i="5"/>
  <c r="BC741" i="5"/>
  <c r="AX741" i="5"/>
  <c r="BD751" i="5"/>
  <c r="BC751" i="5"/>
  <c r="BD757" i="5"/>
  <c r="BC757" i="5"/>
  <c r="AX757" i="5"/>
  <c r="BD767" i="5"/>
  <c r="BC767" i="5"/>
  <c r="BD781" i="5"/>
  <c r="BC781" i="5"/>
  <c r="BD797" i="5"/>
  <c r="BC797" i="5"/>
  <c r="BD805" i="5"/>
  <c r="BC805" i="5"/>
  <c r="AX805" i="5"/>
  <c r="BB891" i="5"/>
  <c r="BA891" i="5"/>
  <c r="BD9" i="5"/>
  <c r="BC9" i="5"/>
  <c r="BB8" i="5"/>
  <c r="BA8" i="5"/>
  <c r="BB16" i="5"/>
  <c r="BA16" i="5"/>
  <c r="BD6" i="5"/>
  <c r="BC6" i="5"/>
  <c r="AX13" i="5"/>
  <c r="BD13" i="5"/>
  <c r="BC13" i="5"/>
  <c r="BB4" i="5"/>
  <c r="BA4" i="5"/>
  <c r="BD29" i="5"/>
  <c r="BC29" i="5"/>
  <c r="BD41" i="5"/>
  <c r="BC41" i="5"/>
  <c r="BD57" i="5"/>
  <c r="BC57" i="5"/>
  <c r="BB32" i="5"/>
  <c r="BA32" i="5"/>
  <c r="AQ72" i="5"/>
  <c r="BD72" i="5"/>
  <c r="BC72" i="5"/>
  <c r="BB50" i="5"/>
  <c r="BA50" i="5"/>
  <c r="BB42" i="5"/>
  <c r="BA42" i="5"/>
  <c r="AX58" i="5"/>
  <c r="BD58" i="5"/>
  <c r="BC58" i="5"/>
  <c r="AX42" i="5"/>
  <c r="BD42" i="5"/>
  <c r="BC42" i="5"/>
  <c r="BD40" i="5"/>
  <c r="BC40" i="5"/>
  <c r="BB43" i="5"/>
  <c r="BA43" i="5"/>
  <c r="BD44" i="5"/>
  <c r="BC44" i="5"/>
  <c r="BD48" i="5"/>
  <c r="BC48" i="5"/>
  <c r="BB51" i="5"/>
  <c r="BA51" i="5"/>
  <c r="BD52" i="5"/>
  <c r="BC52" i="5"/>
  <c r="BB55" i="5"/>
  <c r="BA55" i="5"/>
  <c r="BD56" i="5"/>
  <c r="BC56" i="5"/>
  <c r="BB59" i="5"/>
  <c r="BA59" i="5"/>
  <c r="BD60" i="5"/>
  <c r="BC60" i="5"/>
  <c r="BB70" i="5"/>
  <c r="BA70" i="5"/>
  <c r="BB89" i="5"/>
  <c r="BA89" i="5"/>
  <c r="BD90" i="5"/>
  <c r="BC90" i="5"/>
  <c r="BB93" i="5"/>
  <c r="BA93" i="5"/>
  <c r="BB88" i="5"/>
  <c r="BA88" i="5"/>
  <c r="BB85" i="5"/>
  <c r="BA85" i="5"/>
  <c r="BB77" i="5"/>
  <c r="BA77" i="5"/>
  <c r="BD109" i="5"/>
  <c r="BC109" i="5"/>
  <c r="BD101" i="5"/>
  <c r="BC101" i="5"/>
  <c r="AZ107" i="5"/>
  <c r="BD107" i="5"/>
  <c r="BC107" i="5"/>
  <c r="AQ112" i="5"/>
  <c r="BD112" i="5"/>
  <c r="AX114" i="5"/>
  <c r="BD114" i="5"/>
  <c r="BC114" i="5"/>
  <c r="BB117" i="5"/>
  <c r="BA117" i="5"/>
  <c r="AX121" i="5"/>
  <c r="BD121" i="5"/>
  <c r="BC121" i="5"/>
  <c r="BB110" i="5"/>
  <c r="BA110" i="5"/>
  <c r="BB116" i="5"/>
  <c r="BA116" i="5"/>
  <c r="BD131" i="5"/>
  <c r="BC131" i="5"/>
  <c r="BB132" i="5"/>
  <c r="BA132" i="5"/>
  <c r="BB142" i="5"/>
  <c r="BA142" i="5"/>
  <c r="AQ158" i="5"/>
  <c r="BD158" i="5"/>
  <c r="BB164" i="5"/>
  <c r="BA164" i="5"/>
  <c r="AX198" i="5"/>
  <c r="BD198" i="5"/>
  <c r="BC198" i="5"/>
  <c r="BD205" i="5"/>
  <c r="BC205" i="5"/>
  <c r="BD151" i="5"/>
  <c r="BC151" i="5"/>
  <c r="BD152" i="5"/>
  <c r="BC152" i="5"/>
  <c r="BD153" i="5"/>
  <c r="BC153" i="5"/>
  <c r="BD160" i="5"/>
  <c r="BC160" i="5"/>
  <c r="BD161" i="5"/>
  <c r="BC161" i="5"/>
  <c r="BD165" i="5"/>
  <c r="BC165" i="5"/>
  <c r="BB206" i="5"/>
  <c r="BA206" i="5"/>
  <c r="BB221" i="5"/>
  <c r="BA221" i="5"/>
  <c r="AX176" i="5"/>
  <c r="BD176" i="5"/>
  <c r="BC176" i="5"/>
  <c r="AX184" i="5"/>
  <c r="BD184" i="5"/>
  <c r="AX192" i="5"/>
  <c r="BD192" i="5"/>
  <c r="BC192" i="5"/>
  <c r="AX200" i="5"/>
  <c r="BD200" i="5"/>
  <c r="BC200" i="5"/>
  <c r="AX208" i="5"/>
  <c r="BD208" i="5"/>
  <c r="BC208" i="5"/>
  <c r="AK219" i="5"/>
  <c r="AM219" i="5" s="1"/>
  <c r="AK227" i="5"/>
  <c r="AM227" i="5" s="1"/>
  <c r="BD238" i="5"/>
  <c r="BC238" i="5"/>
  <c r="BD239" i="5"/>
  <c r="BC239" i="5"/>
  <c r="BB223" i="5"/>
  <c r="BA223" i="5"/>
  <c r="BD226" i="5"/>
  <c r="BC226" i="5"/>
  <c r="BB175" i="5"/>
  <c r="BA175" i="5"/>
  <c r="BB191" i="5"/>
  <c r="BA191" i="5"/>
  <c r="BD223" i="5"/>
  <c r="BC223" i="5"/>
  <c r="BD268" i="5"/>
  <c r="BC268" i="5"/>
  <c r="BB269" i="5"/>
  <c r="BA269" i="5"/>
  <c r="BB264" i="5"/>
  <c r="BA264" i="5"/>
  <c r="BD254" i="5"/>
  <c r="BC254" i="5"/>
  <c r="BB236" i="5"/>
  <c r="BA236" i="5"/>
  <c r="BB224" i="5"/>
  <c r="BA224" i="5"/>
  <c r="BD214" i="5"/>
  <c r="BC214" i="5"/>
  <c r="AZ244" i="5"/>
  <c r="BD244" i="5"/>
  <c r="BB222" i="5"/>
  <c r="BA222" i="5"/>
  <c r="AX252" i="5"/>
  <c r="BD252" i="5"/>
  <c r="BB278" i="5"/>
  <c r="BA278" i="5"/>
  <c r="BB291" i="5"/>
  <c r="BA291" i="5"/>
  <c r="BB299" i="5"/>
  <c r="BA299" i="5"/>
  <c r="BB307" i="5"/>
  <c r="BA307" i="5"/>
  <c r="BB315" i="5"/>
  <c r="BA315" i="5"/>
  <c r="BD325" i="5"/>
  <c r="BC325" i="5"/>
  <c r="BB276" i="5"/>
  <c r="BA276" i="5"/>
  <c r="BD300" i="5"/>
  <c r="BC300" i="5"/>
  <c r="BB331" i="5"/>
  <c r="BA331" i="5"/>
  <c r="AQ336" i="5"/>
  <c r="BD336" i="5"/>
  <c r="BC336" i="5"/>
  <c r="BB347" i="5"/>
  <c r="BA347" i="5"/>
  <c r="AQ352" i="5"/>
  <c r="BD352" i="5"/>
  <c r="BC352" i="5"/>
  <c r="BB363" i="5"/>
  <c r="BA363" i="5"/>
  <c r="AQ368" i="5"/>
  <c r="BD368" i="5"/>
  <c r="BC368" i="5"/>
  <c r="BB379" i="5"/>
  <c r="BA379" i="5"/>
  <c r="BB306" i="5"/>
  <c r="BA306" i="5"/>
  <c r="BB322" i="5"/>
  <c r="BA322" i="5"/>
  <c r="BD355" i="5"/>
  <c r="BC355" i="5"/>
  <c r="BD387" i="5"/>
  <c r="BC387" i="5"/>
  <c r="BD395" i="5"/>
  <c r="BC395" i="5"/>
  <c r="BD411" i="5"/>
  <c r="BC411" i="5"/>
  <c r="AX281" i="5"/>
  <c r="BD281" i="5"/>
  <c r="BC281" i="5"/>
  <c r="AX282" i="5"/>
  <c r="BD282" i="5"/>
  <c r="BB248" i="5"/>
  <c r="BA248" i="5"/>
  <c r="BD275" i="5"/>
  <c r="BC275" i="5"/>
  <c r="BD324" i="5"/>
  <c r="BC324" i="5"/>
  <c r="BD333" i="5"/>
  <c r="BC333" i="5"/>
  <c r="BB345" i="5"/>
  <c r="BA345" i="5"/>
  <c r="BD357" i="5"/>
  <c r="BC357" i="5"/>
  <c r="BB377" i="5"/>
  <c r="BA377" i="5"/>
  <c r="BB446" i="5"/>
  <c r="BA446" i="5"/>
  <c r="BD457" i="5"/>
  <c r="BC457" i="5"/>
  <c r="AQ469" i="5"/>
  <c r="BD469" i="5"/>
  <c r="BC469" i="5"/>
  <c r="AZ434" i="5"/>
  <c r="BD434" i="5"/>
  <c r="BC434" i="5"/>
  <c r="BD452" i="5"/>
  <c r="BC452" i="5"/>
  <c r="BB417" i="5"/>
  <c r="BA417" i="5"/>
  <c r="AX402" i="5"/>
  <c r="BD402" i="5"/>
  <c r="BC402" i="5"/>
  <c r="BD427" i="5"/>
  <c r="BC427" i="5"/>
  <c r="BD406" i="5"/>
  <c r="BC406" i="5"/>
  <c r="BD430" i="5"/>
  <c r="BC430" i="5"/>
  <c r="BD394" i="5"/>
  <c r="BC394" i="5"/>
  <c r="AX423" i="5"/>
  <c r="BD423" i="5"/>
  <c r="BC423" i="5"/>
  <c r="BB410" i="5"/>
  <c r="BA410" i="5"/>
  <c r="BB394" i="5"/>
  <c r="BA394" i="5"/>
  <c r="BB421" i="5"/>
  <c r="BA421" i="5"/>
  <c r="BB491" i="5"/>
  <c r="BA491" i="5"/>
  <c r="BB450" i="5"/>
  <c r="BA450" i="5"/>
  <c r="BD488" i="5"/>
  <c r="BC488" i="5"/>
  <c r="BD505" i="5"/>
  <c r="BC505" i="5"/>
  <c r="BB483" i="5"/>
  <c r="BA483" i="5"/>
  <c r="AX501" i="5"/>
  <c r="BD501" i="5"/>
  <c r="AZ454" i="5"/>
  <c r="BD454" i="5"/>
  <c r="BC454" i="5"/>
  <c r="BB463" i="5"/>
  <c r="BA463" i="5"/>
  <c r="BB467" i="5"/>
  <c r="BA467" i="5"/>
  <c r="BB471" i="5"/>
  <c r="BA471" i="5"/>
  <c r="BD480" i="5"/>
  <c r="BC480" i="5"/>
  <c r="BB530" i="5"/>
  <c r="BA530" i="5"/>
  <c r="BB546" i="5"/>
  <c r="BA546" i="5"/>
  <c r="BB562" i="5"/>
  <c r="BA562" i="5"/>
  <c r="AX560" i="5"/>
  <c r="BD560" i="5"/>
  <c r="BC560" i="5"/>
  <c r="AX544" i="5"/>
  <c r="BD544" i="5"/>
  <c r="BC544" i="5"/>
  <c r="AX528" i="5"/>
  <c r="BD528" i="5"/>
  <c r="BC528" i="5"/>
  <c r="AX512" i="5"/>
  <c r="BD512" i="5"/>
  <c r="BC512" i="5"/>
  <c r="BB497" i="5"/>
  <c r="BA497" i="5"/>
  <c r="BB571" i="5"/>
  <c r="BA571" i="5"/>
  <c r="BB501" i="5"/>
  <c r="BA501" i="5"/>
  <c r="AX585" i="5"/>
  <c r="BD585" i="5"/>
  <c r="BC585" i="5"/>
  <c r="AX577" i="5"/>
  <c r="BD577" i="5"/>
  <c r="BC577" i="5"/>
  <c r="AX569" i="5"/>
  <c r="BD569" i="5"/>
  <c r="BC569" i="5"/>
  <c r="AX561" i="5"/>
  <c r="BD561" i="5"/>
  <c r="BC561" i="5"/>
  <c r="BD553" i="5"/>
  <c r="BC553" i="5"/>
  <c r="AX545" i="5"/>
  <c r="BD545" i="5"/>
  <c r="BC545" i="5"/>
  <c r="BD537" i="5"/>
  <c r="BC537" i="5"/>
  <c r="AX529" i="5"/>
  <c r="BD529" i="5"/>
  <c r="BC529" i="5"/>
  <c r="BD521" i="5"/>
  <c r="BC521" i="5"/>
  <c r="AX513" i="5"/>
  <c r="BD513" i="5"/>
  <c r="BC513" i="5"/>
  <c r="BD506" i="5"/>
  <c r="BC506" i="5"/>
  <c r="BB581" i="5"/>
  <c r="BA581" i="5"/>
  <c r="BB565" i="5"/>
  <c r="BA565" i="5"/>
  <c r="BB549" i="5"/>
  <c r="BA549" i="5"/>
  <c r="BB533" i="5"/>
  <c r="BA533" i="5"/>
  <c r="BB517" i="5"/>
  <c r="BA517" i="5"/>
  <c r="BD580" i="5"/>
  <c r="BC580" i="5"/>
  <c r="BD579" i="5"/>
  <c r="BC579" i="5"/>
  <c r="BD596" i="5"/>
  <c r="BC596" i="5"/>
  <c r="BD591" i="5"/>
  <c r="BC591" i="5"/>
  <c r="BB592" i="5"/>
  <c r="BA592" i="5"/>
  <c r="AX584" i="5"/>
  <c r="BD584" i="5"/>
  <c r="BC584" i="5"/>
  <c r="BD597" i="5"/>
  <c r="BC597" i="5"/>
  <c r="BB584" i="5"/>
  <c r="BA584" i="5"/>
  <c r="BB614" i="5"/>
  <c r="BA614" i="5"/>
  <c r="BD608" i="5"/>
  <c r="BC608" i="5"/>
  <c r="AX717" i="5"/>
  <c r="AX781" i="5"/>
  <c r="BB631" i="5"/>
  <c r="BA631" i="5"/>
  <c r="BB636" i="5"/>
  <c r="BA636" i="5"/>
  <c r="BD638" i="5"/>
  <c r="BC638" i="5"/>
  <c r="BD640" i="5"/>
  <c r="BC640" i="5"/>
  <c r="BB649" i="5"/>
  <c r="BA649" i="5"/>
  <c r="BB652" i="5"/>
  <c r="BA652" i="5"/>
  <c r="BD656" i="5"/>
  <c r="BC656" i="5"/>
  <c r="BB659" i="5"/>
  <c r="BA659" i="5"/>
  <c r="BB665" i="5"/>
  <c r="BA665" i="5"/>
  <c r="BB668" i="5"/>
  <c r="BA668" i="5"/>
  <c r="BD670" i="5"/>
  <c r="BC670" i="5"/>
  <c r="BD672" i="5"/>
  <c r="BC672" i="5"/>
  <c r="BB675" i="5"/>
  <c r="BA675" i="5"/>
  <c r="BB681" i="5"/>
  <c r="BA681" i="5"/>
  <c r="BB684" i="5"/>
  <c r="BA684" i="5"/>
  <c r="BD686" i="5"/>
  <c r="BC686" i="5"/>
  <c r="BD688" i="5"/>
  <c r="BC688" i="5"/>
  <c r="BB691" i="5"/>
  <c r="BA691" i="5"/>
  <c r="BB697" i="5"/>
  <c r="BA697" i="5"/>
  <c r="BB700" i="5"/>
  <c r="BA700" i="5"/>
  <c r="BD702" i="5"/>
  <c r="BC702" i="5"/>
  <c r="BD704" i="5"/>
  <c r="BC704" i="5"/>
  <c r="BB707" i="5"/>
  <c r="BA707" i="5"/>
  <c r="BB716" i="5"/>
  <c r="BA716" i="5"/>
  <c r="BB724" i="5"/>
  <c r="BA724" i="5"/>
  <c r="BB732" i="5"/>
  <c r="BA732" i="5"/>
  <c r="BB748" i="5"/>
  <c r="BA748" i="5"/>
  <c r="BB756" i="5"/>
  <c r="BA756" i="5"/>
  <c r="BB764" i="5"/>
  <c r="BA764" i="5"/>
  <c r="BB770" i="5"/>
  <c r="BA770" i="5"/>
  <c r="BB804" i="5"/>
  <c r="BA804" i="5"/>
  <c r="BD816" i="5"/>
  <c r="BC816" i="5"/>
  <c r="BD824" i="5"/>
  <c r="BC824" i="5"/>
  <c r="BD854" i="5"/>
  <c r="AX854" i="5"/>
  <c r="BC854" i="5"/>
  <c r="BB860" i="5"/>
  <c r="BA860" i="5"/>
  <c r="BD861" i="5"/>
  <c r="BC861" i="5"/>
  <c r="BD870" i="5"/>
  <c r="BC870" i="5"/>
  <c r="AX870" i="5"/>
  <c r="AX874" i="5"/>
  <c r="BD874" i="5"/>
  <c r="BC874" i="5"/>
  <c r="AX878" i="5"/>
  <c r="BD878" i="5"/>
  <c r="AX882" i="5"/>
  <c r="BD882" i="5"/>
  <c r="BC882" i="5"/>
  <c r="AX886" i="5"/>
  <c r="BD886" i="5"/>
  <c r="BC886" i="5"/>
  <c r="AX890" i="5"/>
  <c r="BD890" i="5"/>
  <c r="BC890" i="5"/>
  <c r="AQ901" i="5"/>
  <c r="BD901" i="5"/>
  <c r="BC901" i="5"/>
  <c r="AQ917" i="5"/>
  <c r="BD917" i="5"/>
  <c r="BC917" i="5"/>
  <c r="AQ933" i="5"/>
  <c r="BD933" i="5"/>
  <c r="BC933" i="5"/>
  <c r="BD718" i="5"/>
  <c r="BC718" i="5"/>
  <c r="BB808" i="5"/>
  <c r="BA808" i="5"/>
  <c r="BB908" i="5"/>
  <c r="BA908" i="5"/>
  <c r="BB958" i="5"/>
  <c r="BA958" i="5"/>
  <c r="BB1072" i="5"/>
  <c r="BA1072" i="5"/>
  <c r="AX1250" i="5"/>
  <c r="BD1250" i="5"/>
  <c r="BC1250" i="5"/>
  <c r="BD67" i="5"/>
  <c r="BC67" i="5"/>
  <c r="BD100" i="5"/>
  <c r="BC100" i="5"/>
  <c r="BB150" i="5"/>
  <c r="BA150" i="5"/>
  <c r="BB158" i="5"/>
  <c r="BA158" i="5"/>
  <c r="BD95" i="5"/>
  <c r="BC95" i="5"/>
  <c r="BD108" i="5"/>
  <c r="BC108" i="5"/>
  <c r="BB72" i="5"/>
  <c r="BA72" i="5"/>
  <c r="BB442" i="5"/>
  <c r="BA442" i="5"/>
  <c r="AW442" i="5"/>
  <c r="BB434" i="5"/>
  <c r="BA434" i="5"/>
  <c r="BD482" i="5"/>
  <c r="BC482" i="5"/>
  <c r="BD822" i="5"/>
  <c r="BC822" i="5"/>
  <c r="AY822" i="5"/>
  <c r="BB1053" i="5"/>
  <c r="AW1053" i="5"/>
  <c r="BA1053" i="5"/>
  <c r="AV1053" i="5"/>
  <c r="BB374" i="5"/>
  <c r="BA374" i="5"/>
  <c r="BB458" i="5"/>
  <c r="BA458" i="5"/>
  <c r="BD613" i="5"/>
  <c r="BC613" i="5"/>
  <c r="AY613" i="5"/>
  <c r="AX613" i="5"/>
  <c r="BD838" i="5"/>
  <c r="AY838" i="5"/>
  <c r="BC838" i="5"/>
  <c r="AX601" i="5"/>
  <c r="BD601" i="5"/>
  <c r="AY601" i="5"/>
  <c r="BC601" i="5"/>
  <c r="BD790" i="5"/>
  <c r="AY790" i="5"/>
  <c r="AX790" i="5"/>
  <c r="BD1026" i="5"/>
  <c r="AX1026" i="5"/>
  <c r="BD1140" i="5"/>
  <c r="AX1140" i="5"/>
  <c r="BC1140" i="5"/>
  <c r="AY1140" i="5"/>
  <c r="BD1096" i="5"/>
  <c r="AX1096" i="5"/>
  <c r="AY1096" i="5"/>
  <c r="BD1168" i="5"/>
  <c r="AX1168" i="5"/>
  <c r="AY1168" i="5"/>
  <c r="BA849" i="5"/>
  <c r="AW849" i="5"/>
  <c r="AX1148" i="5"/>
  <c r="BD1148" i="5"/>
  <c r="BC1148" i="5"/>
  <c r="AY1080" i="5"/>
  <c r="BD1080" i="5"/>
  <c r="BC1080" i="5"/>
  <c r="AX1080" i="5"/>
  <c r="AY1108" i="5"/>
  <c r="BD1108" i="5"/>
  <c r="AX1108" i="5"/>
  <c r="AY629" i="5"/>
  <c r="BD629" i="5"/>
  <c r="BC629" i="5"/>
  <c r="BD978" i="5"/>
  <c r="BC978" i="5"/>
  <c r="AY978" i="5"/>
  <c r="BB917" i="5"/>
  <c r="AW917" i="5"/>
  <c r="BB933" i="5"/>
  <c r="AV933" i="5"/>
  <c r="BB1066" i="5"/>
  <c r="BA1066" i="5"/>
  <c r="AV1066" i="5"/>
  <c r="AQ1066" i="5"/>
  <c r="BD1092" i="5"/>
  <c r="AY1092" i="5"/>
  <c r="BC1092" i="5"/>
  <c r="AX1092" i="5"/>
  <c r="BB617" i="5"/>
  <c r="AL617" i="5"/>
  <c r="AZ617" i="5"/>
  <c r="AV617" i="5"/>
  <c r="BD1076" i="5"/>
  <c r="BC1076" i="5"/>
  <c r="BD1124" i="5"/>
  <c r="AY1124" i="5"/>
  <c r="BC1124" i="5"/>
  <c r="AX1124" i="5"/>
  <c r="BB1199" i="5"/>
  <c r="BA1199" i="5"/>
  <c r="BD1186" i="5"/>
  <c r="BC1186" i="5"/>
  <c r="AY1186" i="5"/>
  <c r="AX1186" i="5"/>
  <c r="BD1194" i="5"/>
  <c r="AY1194" i="5"/>
  <c r="BC1194" i="5"/>
  <c r="AX1194" i="5"/>
  <c r="BD1180" i="5"/>
  <c r="BC1180" i="5"/>
  <c r="BD1078" i="5"/>
  <c r="AY1078" i="5"/>
  <c r="AX1078" i="5"/>
  <c r="BD1156" i="5"/>
  <c r="BC1156" i="5"/>
  <c r="AY1156" i="5"/>
  <c r="AX1156" i="5"/>
  <c r="BD1122" i="5"/>
  <c r="BC1122" i="5"/>
  <c r="AY1122" i="5"/>
  <c r="AY19" i="5"/>
  <c r="BD19" i="5"/>
  <c r="BC19" i="5"/>
  <c r="BB212" i="5"/>
  <c r="BA212" i="5"/>
  <c r="AV212" i="5"/>
  <c r="BB326" i="5"/>
  <c r="AW326" i="5"/>
  <c r="BA326" i="5"/>
  <c r="BB462" i="5"/>
  <c r="BA462" i="5"/>
  <c r="AY23" i="5"/>
  <c r="BD23" i="5"/>
  <c r="BC23" i="5"/>
  <c r="AY135" i="5"/>
  <c r="BD135" i="5"/>
  <c r="BC135" i="5"/>
  <c r="AX135" i="5"/>
  <c r="BD382" i="5"/>
  <c r="AL382" i="5"/>
  <c r="AY633" i="5"/>
  <c r="BD633" i="5"/>
  <c r="BC633" i="5"/>
  <c r="BD1134" i="5"/>
  <c r="BC1134" i="5"/>
  <c r="AY1134" i="5"/>
  <c r="BD1192" i="5"/>
  <c r="BC1192" i="5"/>
  <c r="AX1192" i="5"/>
  <c r="BD63" i="5"/>
  <c r="BC63" i="5"/>
  <c r="AX63" i="5"/>
  <c r="BD762" i="5"/>
  <c r="AY762" i="5"/>
  <c r="BC762" i="5"/>
  <c r="AX762" i="5"/>
  <c r="BD954" i="5"/>
  <c r="BC954" i="5"/>
  <c r="AL954" i="5"/>
  <c r="AY954" i="5"/>
  <c r="BB466" i="5"/>
  <c r="BA466" i="5"/>
  <c r="BA33" i="5"/>
  <c r="BC65" i="5"/>
  <c r="BC97" i="5"/>
  <c r="BA68" i="5"/>
  <c r="BA41" i="5"/>
  <c r="BC80" i="5"/>
  <c r="BA424" i="5"/>
  <c r="BA30" i="5"/>
  <c r="BA124" i="5"/>
  <c r="BC164" i="5"/>
  <c r="BA235" i="5"/>
  <c r="BA268" i="5"/>
  <c r="BC308" i="5"/>
  <c r="BA460" i="5"/>
  <c r="BC523" i="5"/>
  <c r="BC555" i="5"/>
  <c r="BC671" i="5"/>
  <c r="BA788" i="5"/>
  <c r="BC1240" i="5"/>
  <c r="BA400" i="5"/>
  <c r="BA83" i="5"/>
  <c r="BA115" i="5"/>
  <c r="BA181" i="5"/>
  <c r="BA210" i="5"/>
  <c r="BA242" i="5"/>
  <c r="BA271" i="5"/>
  <c r="BA303" i="5"/>
  <c r="BA335" i="5"/>
  <c r="BC397" i="5"/>
  <c r="BC429" i="5"/>
  <c r="BC463" i="5"/>
  <c r="BA494" i="5"/>
  <c r="BA558" i="5"/>
  <c r="BA590" i="5"/>
  <c r="BC791" i="5"/>
  <c r="BC910" i="5"/>
  <c r="BC1078" i="5"/>
  <c r="BA630" i="5"/>
  <c r="BC62" i="5"/>
  <c r="BC94" i="5"/>
  <c r="BC126" i="5"/>
  <c r="BC158" i="5"/>
  <c r="BC193" i="5"/>
  <c r="BC225" i="5"/>
  <c r="BC257" i="5"/>
  <c r="BC290" i="5"/>
  <c r="BC322" i="5"/>
  <c r="BA361" i="5"/>
  <c r="BA396" i="5"/>
  <c r="BC436" i="5"/>
  <c r="BC466" i="5"/>
  <c r="BC501" i="5"/>
  <c r="BC790" i="5"/>
  <c r="BA289" i="5"/>
  <c r="BA321" i="5"/>
  <c r="BA387" i="5"/>
  <c r="BA419" i="5"/>
  <c r="BA484" i="5"/>
  <c r="BC170" i="5"/>
  <c r="BC204" i="5"/>
  <c r="BC236" i="5"/>
  <c r="BA280" i="5"/>
  <c r="BA1158" i="5"/>
  <c r="BA1249" i="5"/>
  <c r="BA1047" i="5"/>
  <c r="BA1046" i="5"/>
  <c r="BA11" i="5"/>
  <c r="BA44" i="5"/>
  <c r="BA169" i="5"/>
  <c r="BA1227" i="5"/>
  <c r="AX606" i="5"/>
  <c r="BD606" i="5"/>
  <c r="AX598" i="5"/>
  <c r="BD598" i="5"/>
  <c r="AQ593" i="5"/>
  <c r="BD593" i="5"/>
  <c r="AK599" i="5"/>
  <c r="AN599" i="5" s="1"/>
  <c r="AX605" i="5"/>
  <c r="BD605" i="5"/>
  <c r="AX641" i="5"/>
  <c r="BD641" i="5"/>
  <c r="AX649" i="5"/>
  <c r="BD649" i="5"/>
  <c r="AX657" i="5"/>
  <c r="BD657" i="5"/>
  <c r="AX665" i="5"/>
  <c r="BD665" i="5"/>
  <c r="AX673" i="5"/>
  <c r="BD673" i="5"/>
  <c r="AX681" i="5"/>
  <c r="BD681" i="5"/>
  <c r="AX689" i="5"/>
  <c r="BD689" i="5"/>
  <c r="AX697" i="5"/>
  <c r="BD697" i="5"/>
  <c r="AX705" i="5"/>
  <c r="BD705" i="5"/>
  <c r="AX817" i="5"/>
  <c r="BD817" i="5"/>
  <c r="AX833" i="5"/>
  <c r="BD833" i="5"/>
  <c r="AK607" i="5"/>
  <c r="BB623" i="5"/>
  <c r="BA623" i="5"/>
  <c r="AK830" i="5"/>
  <c r="AM830" i="5" s="1"/>
  <c r="AK846" i="5"/>
  <c r="AX609" i="5"/>
  <c r="BD609" i="5"/>
  <c r="AK615" i="5"/>
  <c r="AM615" i="5" s="1"/>
  <c r="AX625" i="5"/>
  <c r="BD625" i="5"/>
  <c r="BB639" i="5"/>
  <c r="BA639" i="5"/>
  <c r="BB655" i="5"/>
  <c r="BA655" i="5"/>
  <c r="BB671" i="5"/>
  <c r="BA671" i="5"/>
  <c r="BB687" i="5"/>
  <c r="BA687" i="5"/>
  <c r="BB703" i="5"/>
  <c r="BA703" i="5"/>
  <c r="AX872" i="5"/>
  <c r="BD872" i="5"/>
  <c r="AX876" i="5"/>
  <c r="BD876" i="5"/>
  <c r="AX880" i="5"/>
  <c r="BD880" i="5"/>
  <c r="AX888" i="5"/>
  <c r="BD888" i="5"/>
  <c r="AX892" i="5"/>
  <c r="BD892" i="5"/>
  <c r="AX896" i="5"/>
  <c r="BD896" i="5"/>
  <c r="AX904" i="5"/>
  <c r="BD904" i="5"/>
  <c r="AX912" i="5"/>
  <c r="BD912" i="5"/>
  <c r="AX920" i="5"/>
  <c r="BD920" i="5"/>
  <c r="AX928" i="5"/>
  <c r="BD928" i="5"/>
  <c r="AX936" i="5"/>
  <c r="BD936" i="5"/>
  <c r="AX952" i="5"/>
  <c r="BD952" i="5"/>
  <c r="AX968" i="5"/>
  <c r="BD968" i="5"/>
  <c r="AX984" i="5"/>
  <c r="BD984" i="5"/>
  <c r="AX1000" i="5"/>
  <c r="BD1000" i="5"/>
  <c r="AX1016" i="5"/>
  <c r="BD1016" i="5"/>
  <c r="AX1032" i="5"/>
  <c r="BD1032" i="5"/>
  <c r="AX1048" i="5"/>
  <c r="BD1048" i="5"/>
  <c r="BB807" i="5"/>
  <c r="BA807" i="5"/>
  <c r="AX826" i="5"/>
  <c r="BD826" i="5"/>
  <c r="AX842" i="5"/>
  <c r="BD842" i="5"/>
  <c r="BB711" i="5"/>
  <c r="BA711" i="5"/>
  <c r="BB719" i="5"/>
  <c r="BA719" i="5"/>
  <c r="BB727" i="5"/>
  <c r="BA727" i="5"/>
  <c r="AK731" i="5"/>
  <c r="BB735" i="5"/>
  <c r="BA735" i="5"/>
  <c r="AK763" i="5"/>
  <c r="AM763" i="5" s="1"/>
  <c r="BB767" i="5"/>
  <c r="BA767" i="5"/>
  <c r="BB775" i="5"/>
  <c r="BA775" i="5"/>
  <c r="BB783" i="5"/>
  <c r="BA783" i="5"/>
  <c r="BB791" i="5"/>
  <c r="BA791" i="5"/>
  <c r="BB799" i="5"/>
  <c r="BA799" i="5"/>
  <c r="AX852" i="5"/>
  <c r="BD852" i="5"/>
  <c r="AX868" i="5"/>
  <c r="BD868" i="5"/>
  <c r="BB887" i="5"/>
  <c r="BA887" i="5"/>
  <c r="AK892" i="5"/>
  <c r="BB1095" i="5"/>
  <c r="BA1095" i="5"/>
  <c r="BB1103" i="5"/>
  <c r="BA1103" i="5"/>
  <c r="BB1183" i="5"/>
  <c r="BA1183" i="5"/>
  <c r="BB1191" i="5"/>
  <c r="BA1191" i="5"/>
  <c r="AX1038" i="5"/>
  <c r="BD1038" i="5"/>
  <c r="AK1243" i="5"/>
  <c r="AN1243" i="5" s="1"/>
  <c r="AX902" i="5"/>
  <c r="BD902" i="5"/>
  <c r="AZ1029" i="5"/>
  <c r="BD1029" i="5"/>
  <c r="AK1118" i="5"/>
  <c r="AK1137" i="5"/>
  <c r="AM1137" i="5" s="1"/>
  <c r="AX898" i="5"/>
  <c r="BD898" i="5"/>
  <c r="AK914" i="5"/>
  <c r="AX1064" i="5"/>
  <c r="BD1064" i="5"/>
  <c r="AX1229" i="5"/>
  <c r="BD1229" i="5"/>
  <c r="BB1215" i="5"/>
  <c r="BA1215" i="5"/>
  <c r="AV390" i="5"/>
  <c r="AL326" i="5"/>
  <c r="BD326" i="5"/>
  <c r="BB384" i="5"/>
  <c r="BA384" i="5"/>
  <c r="AX970" i="5"/>
  <c r="BD970" i="5"/>
  <c r="AX1176" i="5"/>
  <c r="BD1176" i="5"/>
  <c r="AX474" i="5"/>
  <c r="BD474" i="5"/>
  <c r="AY311" i="5"/>
  <c r="BD311" i="5"/>
  <c r="AY1158" i="5"/>
  <c r="BD1158" i="5"/>
  <c r="AY1112" i="5"/>
  <c r="BD1112" i="5"/>
  <c r="AY241" i="5"/>
  <c r="BD241" i="5"/>
  <c r="AY770" i="5"/>
  <c r="BD770" i="5"/>
  <c r="AY3" i="5"/>
  <c r="BD3" i="5"/>
  <c r="BA61" i="5"/>
  <c r="BC84" i="5"/>
  <c r="BA898" i="5"/>
  <c r="BA930" i="5"/>
  <c r="BA962" i="5"/>
  <c r="BA994" i="5"/>
  <c r="BA1050" i="5"/>
  <c r="BA1122" i="5"/>
  <c r="BA1154" i="5"/>
  <c r="BA1218" i="5"/>
  <c r="BA1250" i="5"/>
  <c r="BA354" i="5"/>
  <c r="BA372" i="5"/>
  <c r="BC390" i="5"/>
  <c r="BA495" i="5"/>
  <c r="BC575" i="5"/>
  <c r="BC583" i="5"/>
  <c r="BC603" i="5"/>
  <c r="BC619" i="5"/>
  <c r="BA632" i="5"/>
  <c r="BA640" i="5"/>
  <c r="BA645" i="5"/>
  <c r="BA653" i="5"/>
  <c r="BA661" i="5"/>
  <c r="BC676" i="5"/>
  <c r="BA685" i="5"/>
  <c r="BA693" i="5"/>
  <c r="BA701" i="5"/>
  <c r="BA709" i="5"/>
  <c r="BA717" i="5"/>
  <c r="BA725" i="5"/>
  <c r="BA733" i="5"/>
  <c r="BC772" i="5"/>
  <c r="BC780" i="5"/>
  <c r="BC788" i="5"/>
  <c r="BC796" i="5"/>
  <c r="BC801" i="5"/>
  <c r="BC817" i="5"/>
  <c r="BC848" i="5"/>
  <c r="BC856" i="5"/>
  <c r="BC883" i="5"/>
  <c r="BC899" i="5"/>
  <c r="BC915" i="5"/>
  <c r="BC931" i="5"/>
  <c r="BC947" i="5"/>
  <c r="BC967" i="5"/>
  <c r="BC983" i="5"/>
  <c r="BC999" i="5"/>
  <c r="BC1029" i="5"/>
  <c r="BC1037" i="5"/>
  <c r="BC1063" i="5"/>
  <c r="BA1092" i="5"/>
  <c r="BC1139" i="5"/>
  <c r="BC1222" i="5"/>
  <c r="BC1238" i="5"/>
  <c r="BA1244" i="5"/>
  <c r="BA1252" i="5"/>
  <c r="BC1266" i="5"/>
  <c r="BA651" i="5"/>
  <c r="BA723" i="5"/>
  <c r="BA787" i="5"/>
  <c r="BA819" i="5"/>
  <c r="BA859" i="5"/>
  <c r="BA1211" i="5"/>
  <c r="BC75" i="5"/>
  <c r="BC139" i="5"/>
  <c r="BC163" i="5"/>
  <c r="BC311" i="5"/>
  <c r="BA362" i="5"/>
  <c r="BA370" i="5"/>
  <c r="BC486" i="5"/>
  <c r="BC574" i="5"/>
  <c r="BC582" i="5"/>
  <c r="BC598" i="5"/>
  <c r="BC614" i="5"/>
  <c r="BA648" i="5"/>
  <c r="BA656" i="5"/>
  <c r="BA680" i="5"/>
  <c r="BA688" i="5"/>
  <c r="BA696" i="5"/>
  <c r="BA704" i="5"/>
  <c r="BA712" i="5"/>
  <c r="BA720" i="5"/>
  <c r="BA728" i="5"/>
  <c r="BA736" i="5"/>
  <c r="BA741" i="5"/>
  <c r="BA749" i="5"/>
  <c r="BA757" i="5"/>
  <c r="BC766" i="5"/>
  <c r="BC779" i="5"/>
  <c r="BC795" i="5"/>
  <c r="BC812" i="5"/>
  <c r="BC820" i="5"/>
  <c r="BC828" i="5"/>
  <c r="BC833" i="5"/>
  <c r="BC851" i="5"/>
  <c r="BA873" i="5"/>
  <c r="BC898" i="5"/>
  <c r="BC930" i="5"/>
  <c r="BC946" i="5"/>
  <c r="BC962" i="5"/>
  <c r="BC994" i="5"/>
  <c r="BC1010" i="5"/>
  <c r="BC1023" i="5"/>
  <c r="BA1044" i="5"/>
  <c r="BC1062" i="5"/>
  <c r="BC1082" i="5"/>
  <c r="BC1099" i="5"/>
  <c r="BC1109" i="5"/>
  <c r="BC1117" i="5"/>
  <c r="BC1130" i="5"/>
  <c r="BC1162" i="5"/>
  <c r="BC1178" i="5"/>
  <c r="BC1195" i="5"/>
  <c r="BC1211" i="5"/>
  <c r="BC1217" i="5"/>
  <c r="BC1247" i="5"/>
  <c r="BA790" i="5"/>
  <c r="BA1094" i="5"/>
  <c r="BA138" i="5"/>
  <c r="BA146" i="5"/>
  <c r="BA154" i="5"/>
  <c r="BA294" i="5"/>
  <c r="BA302" i="5"/>
  <c r="BA318" i="5"/>
  <c r="BA334" i="5"/>
  <c r="BC378" i="5"/>
  <c r="BA388" i="5"/>
  <c r="BA454" i="5"/>
  <c r="BA470" i="5"/>
  <c r="BA481" i="5"/>
  <c r="BA489" i="5"/>
  <c r="BC609" i="5"/>
  <c r="BC617" i="5"/>
  <c r="BC630" i="5"/>
  <c r="BA664" i="5"/>
  <c r="BA669" i="5"/>
  <c r="BA744" i="5"/>
  <c r="BA752" i="5"/>
  <c r="BA760" i="5"/>
  <c r="BA765" i="5"/>
  <c r="BC778" i="5"/>
  <c r="BC811" i="5"/>
  <c r="BC827" i="5"/>
  <c r="BA840" i="5"/>
  <c r="BA868" i="5"/>
  <c r="BC877" i="5"/>
  <c r="BC885" i="5"/>
  <c r="BC909" i="5"/>
  <c r="BC925" i="5"/>
  <c r="BC949" i="5"/>
  <c r="BC965" i="5"/>
  <c r="BC981" i="5"/>
  <c r="BC989" i="5"/>
  <c r="BC1005" i="5"/>
  <c r="BC1013" i="5"/>
  <c r="BC1039" i="5"/>
  <c r="BA1061" i="5"/>
  <c r="BA1069" i="5"/>
  <c r="BA1112" i="5"/>
  <c r="BA1120" i="5"/>
  <c r="BA1137" i="5"/>
  <c r="BA1145" i="5"/>
  <c r="BA1161" i="5"/>
  <c r="BA1177" i="5"/>
  <c r="BA1185" i="5"/>
  <c r="BA1193" i="5"/>
  <c r="BC342" i="5"/>
  <c r="BC484" i="5"/>
  <c r="BC500" i="5"/>
  <c r="BC572" i="5"/>
  <c r="BC588" i="5"/>
  <c r="BC604" i="5"/>
  <c r="BC620" i="5"/>
  <c r="BC625" i="5"/>
  <c r="BC641" i="5"/>
  <c r="BA743" i="5"/>
  <c r="BA751" i="5"/>
  <c r="BA759" i="5"/>
  <c r="BA853" i="5"/>
  <c r="BA858" i="5"/>
  <c r="BA867" i="5"/>
  <c r="BA876" i="5"/>
  <c r="BA892" i="5"/>
  <c r="BA900" i="5"/>
  <c r="BA916" i="5"/>
  <c r="BA924" i="5"/>
  <c r="BA940" i="5"/>
  <c r="BA948" i="5"/>
  <c r="BA956" i="5"/>
  <c r="BA964" i="5"/>
  <c r="BA972" i="5"/>
  <c r="BA980" i="5"/>
  <c r="BA988" i="5"/>
  <c r="BA996" i="5"/>
  <c r="BC1115" i="5"/>
  <c r="BA1147" i="5"/>
  <c r="BA232" i="5"/>
  <c r="BA619" i="5"/>
  <c r="BC694" i="5"/>
  <c r="BC710" i="5"/>
  <c r="BC726" i="5"/>
  <c r="BC734" i="5"/>
  <c r="BA883" i="5"/>
  <c r="BA915" i="5"/>
  <c r="BA947" i="5"/>
  <c r="BA979" i="5"/>
  <c r="BA1011" i="5"/>
  <c r="BC1097" i="5"/>
  <c r="BC1102" i="5"/>
  <c r="BA1134" i="5"/>
  <c r="BA1166" i="5"/>
  <c r="BA1230" i="5"/>
  <c r="BC1201" i="5"/>
  <c r="BC1249" i="5"/>
  <c r="BC646" i="5"/>
  <c r="BC662" i="5"/>
  <c r="BC1047" i="5"/>
  <c r="BC1152" i="5"/>
  <c r="BC1176" i="5"/>
  <c r="BC1046" i="5"/>
  <c r="BC1107" i="5"/>
  <c r="BC1259" i="5"/>
  <c r="BC11" i="5"/>
  <c r="BC137" i="5"/>
  <c r="BA672" i="5"/>
  <c r="BA677" i="5"/>
  <c r="BA773" i="5"/>
  <c r="BA781" i="5"/>
  <c r="BA789" i="5"/>
  <c r="BA806" i="5"/>
  <c r="BA822" i="5"/>
  <c r="BA894" i="5"/>
  <c r="BA990" i="5"/>
  <c r="BA1022" i="5"/>
  <c r="BC1068" i="5"/>
  <c r="BC1245" i="5"/>
  <c r="BA838" i="5"/>
  <c r="BA1128" i="5"/>
  <c r="BA1140" i="5"/>
  <c r="BA1148" i="5"/>
  <c r="BA1000" i="5"/>
  <c r="BA1020" i="5"/>
  <c r="BA1042" i="5"/>
  <c r="BA1123" i="5"/>
  <c r="BA1187" i="5"/>
  <c r="BC1227" i="5"/>
  <c r="AK508" i="5"/>
  <c r="AM508" i="5" s="1"/>
  <c r="AK514" i="5"/>
  <c r="AN514" i="5" s="1"/>
  <c r="AK524" i="5"/>
  <c r="AN524" i="5" s="1"/>
  <c r="AK530" i="5"/>
  <c r="AK540" i="5"/>
  <c r="AN540" i="5" s="1"/>
  <c r="AK546" i="5"/>
  <c r="AN546" i="5" s="1"/>
  <c r="AK556" i="5"/>
  <c r="AN556" i="5" s="1"/>
  <c r="AK562" i="5"/>
  <c r="AX568" i="5"/>
  <c r="BD568" i="5"/>
  <c r="AX552" i="5"/>
  <c r="BD552" i="5"/>
  <c r="AX536" i="5"/>
  <c r="BD536" i="5"/>
  <c r="AX520" i="5"/>
  <c r="BD520" i="5"/>
  <c r="AX495" i="5"/>
  <c r="BD495" i="5"/>
  <c r="AX499" i="5"/>
  <c r="BD499" i="5"/>
  <c r="AK591" i="5"/>
  <c r="AM591" i="5" s="1"/>
  <c r="AK582" i="5"/>
  <c r="AM582" i="5" s="1"/>
  <c r="AX576" i="5"/>
  <c r="BD576" i="5"/>
  <c r="AX590" i="5"/>
  <c r="BD590" i="5"/>
  <c r="AK620" i="5"/>
  <c r="AM620" i="5" s="1"/>
  <c r="AK629" i="5"/>
  <c r="AX821" i="5"/>
  <c r="BD821" i="5"/>
  <c r="AX837" i="5"/>
  <c r="BD837" i="5"/>
  <c r="AQ857" i="5"/>
  <c r="BD857" i="5"/>
  <c r="AZ865" i="5"/>
  <c r="BD865" i="5"/>
  <c r="AK963" i="5"/>
  <c r="AM963" i="5" s="1"/>
  <c r="AK995" i="5"/>
  <c r="AM995" i="5" s="1"/>
  <c r="AK1043" i="5"/>
  <c r="AM1043" i="5" s="1"/>
  <c r="AX810" i="5"/>
  <c r="BD810" i="5"/>
  <c r="AK717" i="5"/>
  <c r="AM717" i="5" s="1"/>
  <c r="AK749" i="5"/>
  <c r="AM749" i="5" s="1"/>
  <c r="AK765" i="5"/>
  <c r="AQ893" i="5"/>
  <c r="BD893" i="5"/>
  <c r="AK1066" i="5"/>
  <c r="AN1066" i="5" s="1"/>
  <c r="BB1135" i="5"/>
  <c r="BA1135" i="5"/>
  <c r="BB1143" i="5"/>
  <c r="BA1143" i="5"/>
  <c r="BB1159" i="5"/>
  <c r="BA1159" i="5"/>
  <c r="BB1167" i="5"/>
  <c r="BA1167" i="5"/>
  <c r="BB1175" i="5"/>
  <c r="BA1175" i="5"/>
  <c r="AX1054" i="5"/>
  <c r="BD1054" i="5"/>
  <c r="AX1070" i="5"/>
  <c r="BD1070" i="5"/>
  <c r="BD1151" i="5"/>
  <c r="BC1151" i="5"/>
  <c r="AX1228" i="5"/>
  <c r="BD1228" i="5"/>
  <c r="AX1244" i="5"/>
  <c r="BD1244" i="5"/>
  <c r="AX1260" i="5"/>
  <c r="BD1260" i="5"/>
  <c r="AK949" i="5"/>
  <c r="AM949" i="5" s="1"/>
  <c r="AZ957" i="5"/>
  <c r="BD957" i="5"/>
  <c r="AQ973" i="5"/>
  <c r="BD973" i="5"/>
  <c r="AQ1021" i="5"/>
  <c r="BD1021" i="5"/>
  <c r="AZ1053" i="5"/>
  <c r="BD1053" i="5"/>
  <c r="AK1078" i="5"/>
  <c r="AN1078" i="5" s="1"/>
  <c r="AQ1093" i="5"/>
  <c r="BD1093" i="5"/>
  <c r="AX1202" i="5"/>
  <c r="BD1202" i="5"/>
  <c r="AK1085" i="5"/>
  <c r="AK1173" i="5"/>
  <c r="AM1173" i="5" s="1"/>
  <c r="AX1214" i="5"/>
  <c r="BD1214" i="5"/>
  <c r="AZ1233" i="5"/>
  <c r="BD1233" i="5"/>
  <c r="AK1200" i="5"/>
  <c r="AN1200" i="5" s="1"/>
  <c r="AX1210" i="5"/>
  <c r="BD1210" i="5"/>
  <c r="AX1258" i="5"/>
  <c r="BD1258" i="5"/>
  <c r="AX104" i="5"/>
  <c r="BD104" i="5"/>
  <c r="AL350" i="5"/>
  <c r="BD350" i="5"/>
  <c r="AY459" i="5"/>
  <c r="BD459" i="5"/>
  <c r="AY319" i="5"/>
  <c r="BD319" i="5"/>
  <c r="BB352" i="5"/>
  <c r="BA352" i="5"/>
  <c r="AX814" i="5"/>
  <c r="BD814" i="5"/>
  <c r="AY794" i="5"/>
  <c r="BD794" i="5"/>
  <c r="AY986" i="5"/>
  <c r="BD986" i="5"/>
  <c r="AX1116" i="5"/>
  <c r="BD1116" i="5"/>
  <c r="AY1150" i="5"/>
  <c r="BD1150" i="5"/>
  <c r="AX1160" i="5"/>
  <c r="BD1160" i="5"/>
  <c r="AX1104" i="5"/>
  <c r="BD1104" i="5"/>
  <c r="AX758" i="5"/>
  <c r="BD758" i="5"/>
  <c r="AX798" i="5"/>
  <c r="BD798" i="5"/>
  <c r="AY1042" i="5"/>
  <c r="BD1042" i="5"/>
  <c r="AY1066" i="5"/>
  <c r="BD1066" i="5"/>
  <c r="AY1090" i="5"/>
  <c r="BD1090" i="5"/>
  <c r="AX1184" i="5"/>
  <c r="BD1184" i="5"/>
  <c r="AY1058" i="5"/>
  <c r="BD1058" i="5"/>
  <c r="AY1120" i="5"/>
  <c r="BD1120" i="5"/>
  <c r="AX1188" i="5"/>
  <c r="BD1188" i="5"/>
  <c r="AY1110" i="5"/>
  <c r="BD1110" i="5"/>
  <c r="AY1106" i="5"/>
  <c r="BD1106" i="5"/>
  <c r="AY1114" i="5"/>
  <c r="BD1114" i="5"/>
  <c r="AY1094" i="5"/>
  <c r="BD1094" i="5"/>
  <c r="AY1182" i="5"/>
  <c r="BD1182" i="5"/>
  <c r="AY1146" i="5"/>
  <c r="BD1146" i="5"/>
  <c r="AX323" i="5"/>
  <c r="BD323" i="5"/>
  <c r="BC32" i="5"/>
  <c r="BA45" i="5"/>
  <c r="BC88" i="5"/>
  <c r="BC104" i="5"/>
  <c r="BA328" i="5"/>
  <c r="BA602" i="5"/>
  <c r="BA874" i="5"/>
  <c r="BA906" i="5"/>
  <c r="BA1058" i="5"/>
  <c r="BA1130" i="5"/>
  <c r="BA1162" i="5"/>
  <c r="BA1226" i="5"/>
  <c r="BA386" i="5"/>
  <c r="BA426" i="5"/>
  <c r="BC474" i="5"/>
  <c r="BC495" i="5"/>
  <c r="BC511" i="5"/>
  <c r="BC527" i="5"/>
  <c r="BC543" i="5"/>
  <c r="BC559" i="5"/>
  <c r="BA587" i="5"/>
  <c r="BA595" i="5"/>
  <c r="BC607" i="5"/>
  <c r="BC632" i="5"/>
  <c r="BC645" i="5"/>
  <c r="BC653" i="5"/>
  <c r="BC661" i="5"/>
  <c r="BA676" i="5"/>
  <c r="BC685" i="5"/>
  <c r="BC693" i="5"/>
  <c r="BC701" i="5"/>
  <c r="BC750" i="5"/>
  <c r="BA768" i="5"/>
  <c r="BA776" i="5"/>
  <c r="BA784" i="5"/>
  <c r="BA792" i="5"/>
  <c r="BA797" i="5"/>
  <c r="BA805" i="5"/>
  <c r="BA821" i="5"/>
  <c r="BA829" i="5"/>
  <c r="BA852" i="5"/>
  <c r="BA861" i="5"/>
  <c r="BC887" i="5"/>
  <c r="BC903" i="5"/>
  <c r="BC919" i="5"/>
  <c r="BC935" i="5"/>
  <c r="BA1025" i="5"/>
  <c r="BA1033" i="5"/>
  <c r="BA1041" i="5"/>
  <c r="BC1083" i="5"/>
  <c r="BC1100" i="5"/>
  <c r="BC1110" i="5"/>
  <c r="BC1163" i="5"/>
  <c r="BC1179" i="5"/>
  <c r="BA1204" i="5"/>
  <c r="BA1213" i="5"/>
  <c r="BC1244" i="5"/>
  <c r="BC1252" i="5"/>
  <c r="BA1261" i="5"/>
  <c r="BC1236" i="5"/>
  <c r="BA627" i="5"/>
  <c r="BA699" i="5"/>
  <c r="BA731" i="5"/>
  <c r="BA795" i="5"/>
  <c r="BA827" i="5"/>
  <c r="BA1027" i="5"/>
  <c r="BA1099" i="5"/>
  <c r="BA95" i="5"/>
  <c r="BA103" i="5"/>
  <c r="BA167" i="5"/>
  <c r="BA177" i="5"/>
  <c r="BA340" i="5"/>
  <c r="BC370" i="5"/>
  <c r="BC459" i="5"/>
  <c r="BA473" i="5"/>
  <c r="BA506" i="5"/>
  <c r="BA514" i="5"/>
  <c r="BA554" i="5"/>
  <c r="BA570" i="5"/>
  <c r="BA578" i="5"/>
  <c r="BA586" i="5"/>
  <c r="BA594" i="5"/>
  <c r="BC618" i="5"/>
  <c r="BC635" i="5"/>
  <c r="BC648" i="5"/>
  <c r="BC665" i="5"/>
  <c r="BC680" i="5"/>
  <c r="BC696" i="5"/>
  <c r="BC712" i="5"/>
  <c r="BC720" i="5"/>
  <c r="BC728" i="5"/>
  <c r="BC736" i="5"/>
  <c r="BA800" i="5"/>
  <c r="BA824" i="5"/>
  <c r="BA832" i="5"/>
  <c r="BC842" i="5"/>
  <c r="BC855" i="5"/>
  <c r="BC865" i="5"/>
  <c r="BC873" i="5"/>
  <c r="BC902" i="5"/>
  <c r="BC918" i="5"/>
  <c r="BC982" i="5"/>
  <c r="BA1024" i="5"/>
  <c r="BA1032" i="5"/>
  <c r="BA1040" i="5"/>
  <c r="BC1050" i="5"/>
  <c r="BC1070" i="5"/>
  <c r="BC1087" i="5"/>
  <c r="BA1121" i="5"/>
  <c r="BC1150" i="5"/>
  <c r="BC1166" i="5"/>
  <c r="BC1182" i="5"/>
  <c r="BC1199" i="5"/>
  <c r="BA1212" i="5"/>
  <c r="BA1221" i="5"/>
  <c r="BA1229" i="5"/>
  <c r="BA1237" i="5"/>
  <c r="BC1251" i="5"/>
  <c r="BC1265" i="5"/>
  <c r="BC74" i="5"/>
  <c r="BC326" i="5"/>
  <c r="BA356" i="5"/>
  <c r="BC374" i="5"/>
  <c r="BC462" i="5"/>
  <c r="BC593" i="5"/>
  <c r="BA621" i="5"/>
  <c r="BC634" i="5"/>
  <c r="BC651" i="5"/>
  <c r="BC664" i="5"/>
  <c r="BC669" i="5"/>
  <c r="BC683" i="5"/>
  <c r="BC699" i="5"/>
  <c r="BC715" i="5"/>
  <c r="BC731" i="5"/>
  <c r="BC744" i="5"/>
  <c r="BC752" i="5"/>
  <c r="BC760" i="5"/>
  <c r="BC782" i="5"/>
  <c r="BC815" i="5"/>
  <c r="BC831" i="5"/>
  <c r="BC840" i="5"/>
  <c r="BC859" i="5"/>
  <c r="BA872" i="5"/>
  <c r="BA881" i="5"/>
  <c r="BA889" i="5"/>
  <c r="BA897" i="5"/>
  <c r="BA905" i="5"/>
  <c r="BA921" i="5"/>
  <c r="BA937" i="5"/>
  <c r="BA945" i="5"/>
  <c r="BA953" i="5"/>
  <c r="BA961" i="5"/>
  <c r="BA969" i="5"/>
  <c r="BA977" i="5"/>
  <c r="BA985" i="5"/>
  <c r="BA993" i="5"/>
  <c r="BA1001" i="5"/>
  <c r="BA1009" i="5"/>
  <c r="BA1017" i="5"/>
  <c r="BC1027" i="5"/>
  <c r="BC1043" i="5"/>
  <c r="BC1053" i="5"/>
  <c r="BC1061" i="5"/>
  <c r="BC1069" i="5"/>
  <c r="BC1077" i="5"/>
  <c r="BC1085" i="5"/>
  <c r="BC1098" i="5"/>
  <c r="BC1112" i="5"/>
  <c r="BC1120" i="5"/>
  <c r="BC1129" i="5"/>
  <c r="BC1145" i="5"/>
  <c r="BC1161" i="5"/>
  <c r="BC1169" i="5"/>
  <c r="BC1177" i="5"/>
  <c r="BC1185" i="5"/>
  <c r="BC1193" i="5"/>
  <c r="BC1210" i="5"/>
  <c r="BA1220" i="5"/>
  <c r="BC1254" i="5"/>
  <c r="BA277" i="5"/>
  <c r="BA293" i="5"/>
  <c r="BA338" i="5"/>
  <c r="BA346" i="5"/>
  <c r="BA504" i="5"/>
  <c r="BA520" i="5"/>
  <c r="BA536" i="5"/>
  <c r="BA552" i="5"/>
  <c r="BA568" i="5"/>
  <c r="BA576" i="5"/>
  <c r="BA600" i="5"/>
  <c r="BA608" i="5"/>
  <c r="BA616" i="5"/>
  <c r="BA624" i="5"/>
  <c r="BA629" i="5"/>
  <c r="BA637" i="5"/>
  <c r="BC853" i="5"/>
  <c r="BC867" i="5"/>
  <c r="BC876" i="5"/>
  <c r="BC884" i="5"/>
  <c r="BC892" i="5"/>
  <c r="BC900" i="5"/>
  <c r="BC908" i="5"/>
  <c r="BC916" i="5"/>
  <c r="BC924" i="5"/>
  <c r="BC932" i="5"/>
  <c r="BC1038" i="5"/>
  <c r="BC1231" i="5"/>
  <c r="BA742" i="5"/>
  <c r="BA862" i="5"/>
  <c r="BA923" i="5"/>
  <c r="BA955" i="5"/>
  <c r="BA987" i="5"/>
  <c r="BC1015" i="5"/>
  <c r="BA1110" i="5"/>
  <c r="BA1142" i="5"/>
  <c r="BA1174" i="5"/>
  <c r="BA1214" i="5"/>
  <c r="BA1238" i="5"/>
  <c r="BA1205" i="5"/>
  <c r="BA663" i="5"/>
  <c r="BA1067" i="5"/>
  <c r="BA1156" i="5"/>
  <c r="BA1164" i="5"/>
  <c r="BA1180" i="5"/>
  <c r="BA1016" i="5"/>
  <c r="BA1111" i="5"/>
  <c r="BA1235" i="5"/>
  <c r="BA57" i="5"/>
  <c r="BA344" i="5"/>
  <c r="BC677" i="5"/>
  <c r="BC798" i="5"/>
  <c r="BC806" i="5"/>
  <c r="BC814" i="5"/>
  <c r="BC830" i="5"/>
  <c r="BC839" i="5"/>
  <c r="BA902" i="5"/>
  <c r="BA934" i="5"/>
  <c r="BA966" i="5"/>
  <c r="BA998" i="5"/>
  <c r="BA1048" i="5"/>
  <c r="BA1056" i="5"/>
  <c r="BC1064" i="5"/>
  <c r="BA1241" i="5"/>
  <c r="BA1253" i="5"/>
  <c r="BA360" i="5"/>
  <c r="BA376" i="5"/>
  <c r="BC658" i="5"/>
  <c r="BA1051" i="5"/>
  <c r="BC1128" i="5"/>
  <c r="BA1172" i="5"/>
  <c r="BC1000" i="5"/>
  <c r="BC1042" i="5"/>
  <c r="BC1123" i="5"/>
  <c r="AX602" i="5"/>
  <c r="BD602" i="5"/>
  <c r="BB599" i="5"/>
  <c r="BA599" i="5"/>
  <c r="AQ809" i="5"/>
  <c r="BD809" i="5"/>
  <c r="AX825" i="5"/>
  <c r="BD825" i="5"/>
  <c r="AX841" i="5"/>
  <c r="BD841" i="5"/>
  <c r="BB607" i="5"/>
  <c r="BA607" i="5"/>
  <c r="BB615" i="5"/>
  <c r="BA615" i="5"/>
  <c r="AX631" i="5"/>
  <c r="BD631" i="5"/>
  <c r="BB647" i="5"/>
  <c r="BA647" i="5"/>
  <c r="BB679" i="5"/>
  <c r="BA679" i="5"/>
  <c r="BB695" i="5"/>
  <c r="BA695" i="5"/>
  <c r="AK764" i="5"/>
  <c r="AN764" i="5" s="1"/>
  <c r="AK780" i="5"/>
  <c r="AM780" i="5" s="1"/>
  <c r="AK796" i="5"/>
  <c r="AN796" i="5" s="1"/>
  <c r="AK804" i="5"/>
  <c r="AN804" i="5" s="1"/>
  <c r="AQ849" i="5"/>
  <c r="BD849" i="5"/>
  <c r="AX940" i="5"/>
  <c r="BD940" i="5"/>
  <c r="AX948" i="5"/>
  <c r="BD948" i="5"/>
  <c r="AX956" i="5"/>
  <c r="BD956" i="5"/>
  <c r="AX964" i="5"/>
  <c r="BD964" i="5"/>
  <c r="AX972" i="5"/>
  <c r="BD972" i="5"/>
  <c r="AX980" i="5"/>
  <c r="BD980" i="5"/>
  <c r="AX988" i="5"/>
  <c r="BD988" i="5"/>
  <c r="AX996" i="5"/>
  <c r="BD996" i="5"/>
  <c r="AX1004" i="5"/>
  <c r="BD1004" i="5"/>
  <c r="AX1012" i="5"/>
  <c r="BD1012" i="5"/>
  <c r="AX1020" i="5"/>
  <c r="BD1020" i="5"/>
  <c r="AX1028" i="5"/>
  <c r="BD1028" i="5"/>
  <c r="AX1036" i="5"/>
  <c r="BD1036" i="5"/>
  <c r="AX1044" i="5"/>
  <c r="BD1044" i="5"/>
  <c r="AX1052" i="5"/>
  <c r="BD1052" i="5"/>
  <c r="AX1060" i="5"/>
  <c r="BD1060" i="5"/>
  <c r="BB855" i="5"/>
  <c r="BA855" i="5"/>
  <c r="AK727" i="5"/>
  <c r="AM727" i="5" s="1"/>
  <c r="AK759" i="5"/>
  <c r="AM759" i="5" s="1"/>
  <c r="AK791" i="5"/>
  <c r="AQ921" i="5"/>
  <c r="BD921" i="5"/>
  <c r="AK968" i="5"/>
  <c r="AM968" i="5" s="1"/>
  <c r="AK984" i="5"/>
  <c r="AK1000" i="5"/>
  <c r="AM1000" i="5" s="1"/>
  <c r="AK1016" i="5"/>
  <c r="AN1016" i="5" s="1"/>
  <c r="AK1032" i="5"/>
  <c r="AM1032" i="5" s="1"/>
  <c r="AK1048" i="5"/>
  <c r="BB879" i="5"/>
  <c r="BA879" i="5"/>
  <c r="AK884" i="5"/>
  <c r="AN884" i="5" s="1"/>
  <c r="BC951" i="5"/>
  <c r="BD951" i="5"/>
  <c r="BB1151" i="5"/>
  <c r="BA1151" i="5"/>
  <c r="AX950" i="5"/>
  <c r="BD950" i="5"/>
  <c r="AX966" i="5"/>
  <c r="BD966" i="5"/>
  <c r="AK1255" i="5"/>
  <c r="AK1263" i="5"/>
  <c r="AM1263" i="5" s="1"/>
  <c r="AK902" i="5"/>
  <c r="AM902" i="5" s="1"/>
  <c r="AX926" i="5"/>
  <c r="BD926" i="5"/>
  <c r="AZ1153" i="5"/>
  <c r="BD1153" i="5"/>
  <c r="AX1206" i="5"/>
  <c r="BD1206" i="5"/>
  <c r="AX1261" i="5"/>
  <c r="BD1261" i="5"/>
  <c r="AX914" i="5"/>
  <c r="BD914" i="5"/>
  <c r="BB1207" i="5"/>
  <c r="BA1207" i="5"/>
  <c r="BB112" i="5"/>
  <c r="BA112" i="5"/>
  <c r="AL330" i="5"/>
  <c r="BD330" i="5"/>
  <c r="AL338" i="5"/>
  <c r="BD338" i="5"/>
  <c r="AL346" i="5"/>
  <c r="BD346" i="5"/>
  <c r="AL354" i="5"/>
  <c r="BD354" i="5"/>
  <c r="AL362" i="5"/>
  <c r="BD362" i="5"/>
  <c r="AY451" i="5"/>
  <c r="BD451" i="5"/>
  <c r="AY386" i="5"/>
  <c r="BD386" i="5"/>
  <c r="AX490" i="5"/>
  <c r="BD490" i="5"/>
  <c r="AX746" i="5"/>
  <c r="BD746" i="5"/>
  <c r="AY1084" i="5"/>
  <c r="BD1084" i="5"/>
  <c r="AY1196" i="5"/>
  <c r="BD1196" i="5"/>
  <c r="AY1136" i="5"/>
  <c r="BD1136" i="5"/>
  <c r="AY1172" i="5"/>
  <c r="BD1172" i="5"/>
  <c r="AY17" i="5"/>
  <c r="BD17" i="5"/>
  <c r="AY21" i="5"/>
  <c r="BD21" i="5"/>
  <c r="AY295" i="5"/>
  <c r="BD295" i="5"/>
  <c r="BC21" i="5"/>
  <c r="BC3" i="5"/>
  <c r="BC36" i="5"/>
  <c r="BA610" i="5"/>
  <c r="BA882" i="5"/>
  <c r="BA978" i="5"/>
  <c r="BA1074" i="5"/>
  <c r="BA1234" i="5"/>
  <c r="BA1266" i="5"/>
  <c r="BC34" i="5"/>
  <c r="BC140" i="5"/>
  <c r="BA350" i="5"/>
  <c r="BC386" i="5"/>
  <c r="BA515" i="5"/>
  <c r="BA531" i="5"/>
  <c r="BA547" i="5"/>
  <c r="BA563" i="5"/>
  <c r="BC587" i="5"/>
  <c r="BC595" i="5"/>
  <c r="BC611" i="5"/>
  <c r="BA628" i="5"/>
  <c r="BA644" i="5"/>
  <c r="BA657" i="5"/>
  <c r="BC666" i="5"/>
  <c r="BA689" i="5"/>
  <c r="BA705" i="5"/>
  <c r="BA713" i="5"/>
  <c r="BA721" i="5"/>
  <c r="BA729" i="5"/>
  <c r="BC738" i="5"/>
  <c r="BC754" i="5"/>
  <c r="BC768" i="5"/>
  <c r="BC776" i="5"/>
  <c r="BC784" i="5"/>
  <c r="BC792" i="5"/>
  <c r="BC821" i="5"/>
  <c r="BC844" i="5"/>
  <c r="BC852" i="5"/>
  <c r="BC875" i="5"/>
  <c r="BC891" i="5"/>
  <c r="BC907" i="5"/>
  <c r="BC923" i="5"/>
  <c r="BC959" i="5"/>
  <c r="BC975" i="5"/>
  <c r="BC991" i="5"/>
  <c r="BC1007" i="5"/>
  <c r="BC1025" i="5"/>
  <c r="BC1033" i="5"/>
  <c r="BC1041" i="5"/>
  <c r="BC1055" i="5"/>
  <c r="BC1071" i="5"/>
  <c r="BA1088" i="5"/>
  <c r="BA1096" i="5"/>
  <c r="BA1105" i="5"/>
  <c r="BC1114" i="5"/>
  <c r="BC1131" i="5"/>
  <c r="BC1147" i="5"/>
  <c r="BC1167" i="5"/>
  <c r="BC1183" i="5"/>
  <c r="BC1196" i="5"/>
  <c r="BC1230" i="5"/>
  <c r="BC1258" i="5"/>
  <c r="BC1261" i="5"/>
  <c r="BA635" i="5"/>
  <c r="BA771" i="5"/>
  <c r="BA803" i="5"/>
  <c r="BA843" i="5"/>
  <c r="BA1035" i="5"/>
  <c r="BA1195" i="5"/>
  <c r="BA1251" i="5"/>
  <c r="BC71" i="5"/>
  <c r="BC111" i="5"/>
  <c r="BC119" i="5"/>
  <c r="BC299" i="5"/>
  <c r="BC323" i="5"/>
  <c r="BA358" i="5"/>
  <c r="BA366" i="5"/>
  <c r="BC490" i="5"/>
  <c r="BC570" i="5"/>
  <c r="BC578" i="5"/>
  <c r="BC586" i="5"/>
  <c r="BC594" i="5"/>
  <c r="BC606" i="5"/>
  <c r="BC622" i="5"/>
  <c r="BA660" i="5"/>
  <c r="BA692" i="5"/>
  <c r="BA708" i="5"/>
  <c r="BA737" i="5"/>
  <c r="BA745" i="5"/>
  <c r="BA753" i="5"/>
  <c r="BA761" i="5"/>
  <c r="BC771" i="5"/>
  <c r="BC787" i="5"/>
  <c r="BC800" i="5"/>
  <c r="BC808" i="5"/>
  <c r="BC832" i="5"/>
  <c r="BC837" i="5"/>
  <c r="BC843" i="5"/>
  <c r="BA869" i="5"/>
  <c r="BC922" i="5"/>
  <c r="BC938" i="5"/>
  <c r="BC970" i="5"/>
  <c r="BC986" i="5"/>
  <c r="BC1002" i="5"/>
  <c r="BC1018" i="5"/>
  <c r="BC1024" i="5"/>
  <c r="BC1032" i="5"/>
  <c r="BC1040" i="5"/>
  <c r="BC1054" i="5"/>
  <c r="BC1074" i="5"/>
  <c r="BC1091" i="5"/>
  <c r="BC1104" i="5"/>
  <c r="BC1113" i="5"/>
  <c r="BC1121" i="5"/>
  <c r="BC1138" i="5"/>
  <c r="BC1154" i="5"/>
  <c r="BC1170" i="5"/>
  <c r="BC1203" i="5"/>
  <c r="BC1221" i="5"/>
  <c r="BC1229" i="5"/>
  <c r="BA1257" i="5"/>
  <c r="BC868" i="5"/>
  <c r="BA597" i="5"/>
  <c r="BA774" i="5"/>
  <c r="BA854" i="5"/>
  <c r="BA94" i="5"/>
  <c r="BC180" i="5"/>
  <c r="BC241" i="5"/>
  <c r="BA330" i="5"/>
  <c r="BA348" i="5"/>
  <c r="BA436" i="5"/>
  <c r="BA477" i="5"/>
  <c r="BA485" i="5"/>
  <c r="BA509" i="5"/>
  <c r="BA525" i="5"/>
  <c r="BA541" i="5"/>
  <c r="BA557" i="5"/>
  <c r="BA573" i="5"/>
  <c r="BA589" i="5"/>
  <c r="BC605" i="5"/>
  <c r="BC674" i="5"/>
  <c r="BC770" i="5"/>
  <c r="BC786" i="5"/>
  <c r="BC803" i="5"/>
  <c r="BC819" i="5"/>
  <c r="BC846" i="5"/>
  <c r="BA864" i="5"/>
  <c r="BC872" i="5"/>
  <c r="BC881" i="5"/>
  <c r="BC889" i="5"/>
  <c r="BC897" i="5"/>
  <c r="BC905" i="5"/>
  <c r="BC913" i="5"/>
  <c r="BC921" i="5"/>
  <c r="BC929" i="5"/>
  <c r="BC937" i="5"/>
  <c r="BC945" i="5"/>
  <c r="BC953" i="5"/>
  <c r="BC961" i="5"/>
  <c r="BC969" i="5"/>
  <c r="BC977" i="5"/>
  <c r="BC985" i="5"/>
  <c r="BC993" i="5"/>
  <c r="BC1001" i="5"/>
  <c r="BC1009" i="5"/>
  <c r="BC1017" i="5"/>
  <c r="BC1031" i="5"/>
  <c r="BA1049" i="5"/>
  <c r="BA1057" i="5"/>
  <c r="BA1065" i="5"/>
  <c r="BA1081" i="5"/>
  <c r="BC1086" i="5"/>
  <c r="BC1103" i="5"/>
  <c r="BA1116" i="5"/>
  <c r="BA1125" i="5"/>
  <c r="BA1133" i="5"/>
  <c r="BA1141" i="5"/>
  <c r="BA1149" i="5"/>
  <c r="BA1181" i="5"/>
  <c r="BC1198" i="5"/>
  <c r="BC1215" i="5"/>
  <c r="BC1228" i="5"/>
  <c r="BC1242" i="5"/>
  <c r="BC1260" i="5"/>
  <c r="BC338" i="5"/>
  <c r="BC346" i="5"/>
  <c r="BC520" i="5"/>
  <c r="BC536" i="5"/>
  <c r="BC552" i="5"/>
  <c r="BC568" i="5"/>
  <c r="BC576" i="5"/>
  <c r="BC592" i="5"/>
  <c r="BC600" i="5"/>
  <c r="BC624" i="5"/>
  <c r="BC637" i="5"/>
  <c r="BA739" i="5"/>
  <c r="BA747" i="5"/>
  <c r="BA755" i="5"/>
  <c r="BA763" i="5"/>
  <c r="BA857" i="5"/>
  <c r="BA863" i="5"/>
  <c r="BA871" i="5"/>
  <c r="BA880" i="5"/>
  <c r="BA888" i="5"/>
  <c r="BA896" i="5"/>
  <c r="BA904" i="5"/>
  <c r="BA912" i="5"/>
  <c r="BA928" i="5"/>
  <c r="BA936" i="5"/>
  <c r="BA944" i="5"/>
  <c r="BA952" i="5"/>
  <c r="BA960" i="5"/>
  <c r="BA968" i="5"/>
  <c r="BA976" i="5"/>
  <c r="BA984" i="5"/>
  <c r="BA992" i="5"/>
  <c r="BA1008" i="5"/>
  <c r="BA1054" i="5"/>
  <c r="BC1119" i="5"/>
  <c r="BA1223" i="5"/>
  <c r="BA244" i="5"/>
  <c r="BA336" i="5"/>
  <c r="BC682" i="5"/>
  <c r="BC690" i="5"/>
  <c r="BC698" i="5"/>
  <c r="BC706" i="5"/>
  <c r="BC714" i="5"/>
  <c r="BC722" i="5"/>
  <c r="BC730" i="5"/>
  <c r="BA870" i="5"/>
  <c r="BA899" i="5"/>
  <c r="BA931" i="5"/>
  <c r="BA963" i="5"/>
  <c r="BA995" i="5"/>
  <c r="BA1019" i="5"/>
  <c r="BC1093" i="5"/>
  <c r="BC1101" i="5"/>
  <c r="BA1118" i="5"/>
  <c r="BC1214" i="5"/>
  <c r="BA1262" i="5"/>
  <c r="BC1205" i="5"/>
  <c r="BC650" i="5"/>
  <c r="BA1083" i="5"/>
  <c r="BC1136" i="5"/>
  <c r="BC1164" i="5"/>
  <c r="BA1192" i="5"/>
  <c r="BC1016" i="5"/>
  <c r="BC1034" i="5"/>
  <c r="BA1078" i="5"/>
  <c r="BC1235" i="5"/>
  <c r="BA673" i="5"/>
  <c r="BA769" i="5"/>
  <c r="BA777" i="5"/>
  <c r="BA785" i="5"/>
  <c r="BA793" i="5"/>
  <c r="BA835" i="5"/>
  <c r="BA878" i="5"/>
  <c r="BA910" i="5"/>
  <c r="BA974" i="5"/>
  <c r="BA1006" i="5"/>
  <c r="BC1048" i="5"/>
  <c r="BC1056" i="5"/>
  <c r="BA1064" i="5"/>
  <c r="BC1072" i="5"/>
  <c r="BC1197" i="5"/>
  <c r="BA667" i="5"/>
  <c r="BA1059" i="5"/>
  <c r="BA1132" i="5"/>
  <c r="BA1004" i="5"/>
  <c r="BA1062" i="5"/>
  <c r="BC1219" i="5"/>
  <c r="BC1263" i="5"/>
  <c r="AQ354" i="5"/>
  <c r="AL390" i="5"/>
  <c r="AV508" i="5"/>
  <c r="AK868" i="5"/>
  <c r="AK1083" i="5"/>
  <c r="AM1083" i="5" s="1"/>
  <c r="AK1099" i="5"/>
  <c r="AM1099" i="5" s="1"/>
  <c r="AK1115" i="5"/>
  <c r="AM1115" i="5" s="1"/>
  <c r="AK1131" i="5"/>
  <c r="AK1147" i="5"/>
  <c r="AM1147" i="5" s="1"/>
  <c r="AK1163" i="5"/>
  <c r="AN1163" i="5" s="1"/>
  <c r="AK1179" i="5"/>
  <c r="AM1179" i="5" s="1"/>
  <c r="AK1195" i="5"/>
  <c r="AZ368" i="5"/>
  <c r="AX92" i="5"/>
  <c r="AX127" i="5"/>
  <c r="AK453" i="5"/>
  <c r="AV405" i="5"/>
  <c r="AL63" i="5"/>
  <c r="AQ91" i="5"/>
  <c r="AQ138" i="5"/>
  <c r="AK212" i="5"/>
  <c r="AN212" i="5" s="1"/>
  <c r="AK228" i="5"/>
  <c r="AM228" i="5" s="1"/>
  <c r="AK408" i="5"/>
  <c r="AN408" i="5" s="1"/>
  <c r="AK412" i="5"/>
  <c r="AK425" i="5"/>
  <c r="AN425" i="5" s="1"/>
  <c r="AK54" i="5"/>
  <c r="AM54" i="5" s="1"/>
  <c r="AQ143" i="5"/>
  <c r="AL1130" i="5"/>
  <c r="AV293" i="5"/>
  <c r="AZ366" i="5"/>
  <c r="AK1169" i="5"/>
  <c r="AM1169" i="5" s="1"/>
  <c r="AK244" i="5"/>
  <c r="AK316" i="5"/>
  <c r="AM316" i="5" s="1"/>
  <c r="AK318" i="5"/>
  <c r="AN318" i="5" s="1"/>
  <c r="AK468" i="5"/>
  <c r="AM468" i="5" s="1"/>
  <c r="AK612" i="5"/>
  <c r="AK901" i="5"/>
  <c r="AM901" i="5" s="1"/>
  <c r="AK917" i="5"/>
  <c r="AM917" i="5" s="1"/>
  <c r="AK933" i="5"/>
  <c r="AM933" i="5" s="1"/>
  <c r="AK948" i="5"/>
  <c r="AN948" i="5" s="1"/>
  <c r="AK49" i="5"/>
  <c r="AN49" i="5" s="1"/>
  <c r="AV14" i="5"/>
  <c r="AK111" i="5"/>
  <c r="AM111" i="5" s="1"/>
  <c r="AV114" i="5"/>
  <c r="AK285" i="5"/>
  <c r="AN285" i="5" s="1"/>
  <c r="AK819" i="5"/>
  <c r="AM819" i="5" s="1"/>
  <c r="AK1114" i="5"/>
  <c r="AN1114" i="5" s="1"/>
  <c r="AK994" i="5"/>
  <c r="AM994" i="5" s="1"/>
  <c r="AK53" i="5"/>
  <c r="AM53" i="5" s="1"/>
  <c r="AK154" i="5"/>
  <c r="AN154" i="5" s="1"/>
  <c r="AV535" i="5"/>
  <c r="AV260" i="5"/>
  <c r="BB260" i="5"/>
  <c r="AV245" i="5"/>
  <c r="BB245" i="5"/>
  <c r="AV273" i="5"/>
  <c r="BB273" i="5"/>
  <c r="AL459" i="5"/>
  <c r="BB459" i="5"/>
  <c r="AV714" i="5"/>
  <c r="BB714" i="5"/>
  <c r="AV722" i="5"/>
  <c r="BB722" i="5"/>
  <c r="AV730" i="5"/>
  <c r="BB730" i="5"/>
  <c r="AV738" i="5"/>
  <c r="BB738" i="5"/>
  <c r="AV754" i="5"/>
  <c r="BB754" i="5"/>
  <c r="AV1101" i="5"/>
  <c r="BB1101" i="5"/>
  <c r="AV1165" i="5"/>
  <c r="BB1165" i="5"/>
  <c r="AX15" i="5"/>
  <c r="AY7" i="5"/>
  <c r="AK73" i="5"/>
  <c r="AV122" i="5"/>
  <c r="BB122" i="5"/>
  <c r="AZ154" i="5"/>
  <c r="AV147" i="5"/>
  <c r="BB147" i="5"/>
  <c r="AQ146" i="5"/>
  <c r="AW146" i="5"/>
  <c r="AZ143" i="5"/>
  <c r="AK206" i="5"/>
  <c r="AN206" i="5" s="1"/>
  <c r="AK239" i="5"/>
  <c r="AN239" i="5" s="1"/>
  <c r="AV240" i="5"/>
  <c r="AL241" i="5"/>
  <c r="AV232" i="5"/>
  <c r="AL311" i="5"/>
  <c r="BB311" i="5"/>
  <c r="AL319" i="5"/>
  <c r="BB319" i="5"/>
  <c r="AX326" i="5"/>
  <c r="AV348" i="5"/>
  <c r="AV298" i="5"/>
  <c r="BB298" i="5"/>
  <c r="AX311" i="5"/>
  <c r="AK340" i="5"/>
  <c r="AM340" i="5" s="1"/>
  <c r="AK372" i="5"/>
  <c r="AL323" i="5"/>
  <c r="BB323" i="5"/>
  <c r="AV333" i="5"/>
  <c r="BB333" i="5"/>
  <c r="AV349" i="5"/>
  <c r="BB349" i="5"/>
  <c r="AW356" i="5"/>
  <c r="AV365" i="5"/>
  <c r="BB365" i="5"/>
  <c r="AV381" i="5"/>
  <c r="BB381" i="5"/>
  <c r="AV397" i="5"/>
  <c r="BB397" i="5"/>
  <c r="AV430" i="5"/>
  <c r="BB430" i="5"/>
  <c r="AQ461" i="5"/>
  <c r="AV409" i="5"/>
  <c r="AV406" i="5"/>
  <c r="BB406" i="5"/>
  <c r="AV464" i="5"/>
  <c r="BB464" i="5"/>
  <c r="AL474" i="5"/>
  <c r="BB474" i="5"/>
  <c r="AK448" i="5"/>
  <c r="AM448" i="5" s="1"/>
  <c r="AK487" i="5"/>
  <c r="AM487" i="5" s="1"/>
  <c r="AY490" i="5"/>
  <c r="AW470" i="5"/>
  <c r="AQ481" i="5"/>
  <c r="AV567" i="5"/>
  <c r="BB567" i="5"/>
  <c r="AV551" i="5"/>
  <c r="BB551" i="5"/>
  <c r="AV540" i="5"/>
  <c r="BB540" i="5"/>
  <c r="AV519" i="5"/>
  <c r="BB519" i="5"/>
  <c r="AV481" i="5"/>
  <c r="AV601" i="5"/>
  <c r="BB601" i="5"/>
  <c r="AV626" i="5"/>
  <c r="BB626" i="5"/>
  <c r="AK647" i="5"/>
  <c r="AM647" i="5" s="1"/>
  <c r="AL814" i="5"/>
  <c r="BB814" i="5"/>
  <c r="AL830" i="5"/>
  <c r="BB830" i="5"/>
  <c r="AL846" i="5"/>
  <c r="BB846" i="5"/>
  <c r="AL633" i="5"/>
  <c r="BB633" i="5"/>
  <c r="AV638" i="5"/>
  <c r="BB638" i="5"/>
  <c r="AV646" i="5"/>
  <c r="BB646" i="5"/>
  <c r="AV654" i="5"/>
  <c r="BB654" i="5"/>
  <c r="AV662" i="5"/>
  <c r="BB662" i="5"/>
  <c r="AV670" i="5"/>
  <c r="BB670" i="5"/>
  <c r="AV678" i="5"/>
  <c r="BB678" i="5"/>
  <c r="AV686" i="5"/>
  <c r="BB686" i="5"/>
  <c r="AV694" i="5"/>
  <c r="BB694" i="5"/>
  <c r="AV702" i="5"/>
  <c r="BB702" i="5"/>
  <c r="AK730" i="5"/>
  <c r="AM730" i="5" s="1"/>
  <c r="AK744" i="5"/>
  <c r="AM744" i="5" s="1"/>
  <c r="AK746" i="5"/>
  <c r="AM746" i="5" s="1"/>
  <c r="AV778" i="5"/>
  <c r="BB778" i="5"/>
  <c r="AV786" i="5"/>
  <c r="BB786" i="5"/>
  <c r="AV794" i="5"/>
  <c r="BB794" i="5"/>
  <c r="AV802" i="5"/>
  <c r="BB802" i="5"/>
  <c r="AV845" i="5"/>
  <c r="BB845" i="5"/>
  <c r="AV885" i="5"/>
  <c r="BB885" i="5"/>
  <c r="AK733" i="5"/>
  <c r="AK757" i="5"/>
  <c r="AN757" i="5" s="1"/>
  <c r="AK773" i="5"/>
  <c r="AN773" i="5" s="1"/>
  <c r="AK781" i="5"/>
  <c r="AN781" i="5" s="1"/>
  <c r="AK789" i="5"/>
  <c r="AZ909" i="5"/>
  <c r="AX770" i="5"/>
  <c r="AX794" i="5"/>
  <c r="AK950" i="5"/>
  <c r="AN950" i="5" s="1"/>
  <c r="AK966" i="5"/>
  <c r="AM966" i="5" s="1"/>
  <c r="AK1038" i="5"/>
  <c r="AM1038" i="5" s="1"/>
  <c r="AX1042" i="5"/>
  <c r="AK1067" i="5"/>
  <c r="AM1067" i="5" s="1"/>
  <c r="AX1120" i="5"/>
  <c r="AK1150" i="5"/>
  <c r="AN1150" i="5" s="1"/>
  <c r="AV1157" i="5"/>
  <c r="BB1157" i="5"/>
  <c r="AL1010" i="5"/>
  <c r="BB1010" i="5"/>
  <c r="AZ1066" i="5"/>
  <c r="AV1203" i="5"/>
  <c r="AX1112" i="5"/>
  <c r="AK1154" i="5"/>
  <c r="AN1154" i="5" s="1"/>
  <c r="AK1162" i="5"/>
  <c r="AN1162" i="5" s="1"/>
  <c r="AK1166" i="5"/>
  <c r="AN1166" i="5" s="1"/>
  <c r="AK1170" i="5"/>
  <c r="AM1170" i="5" s="1"/>
  <c r="AZ1253" i="5"/>
  <c r="AW1253" i="5"/>
  <c r="AW1061" i="5"/>
  <c r="AY1188" i="5"/>
  <c r="AV1248" i="5"/>
  <c r="AY1104" i="5"/>
  <c r="AV1255" i="5"/>
  <c r="BB1255" i="5"/>
  <c r="AW1245" i="5"/>
  <c r="AV91" i="5"/>
  <c r="BB91" i="5"/>
  <c r="AV143" i="5"/>
  <c r="BB143" i="5"/>
  <c r="AL358" i="5"/>
  <c r="AQ366" i="5"/>
  <c r="AW973" i="5"/>
  <c r="BB973" i="5"/>
  <c r="AV382" i="5"/>
  <c r="BB382" i="5"/>
  <c r="AW342" i="5"/>
  <c r="AW1021" i="5"/>
  <c r="BB1021" i="5"/>
  <c r="AV1093" i="5"/>
  <c r="BB1093" i="5"/>
  <c r="AW913" i="5"/>
  <c r="BB913" i="5"/>
  <c r="AW929" i="5"/>
  <c r="BB929" i="5"/>
  <c r="AV1029" i="5"/>
  <c r="BB1029" i="5"/>
  <c r="AV469" i="5"/>
  <c r="BB469" i="5"/>
  <c r="AV285" i="5"/>
  <c r="BB285" i="5"/>
  <c r="AL92" i="5"/>
  <c r="BB92" i="5"/>
  <c r="AL104" i="5"/>
  <c r="BB104" i="5"/>
  <c r="AV118" i="5"/>
  <c r="AV256" i="5"/>
  <c r="BB256" i="5"/>
  <c r="AV425" i="5"/>
  <c r="BB425" i="5"/>
  <c r="AV449" i="5"/>
  <c r="BB449" i="5"/>
  <c r="AK583" i="5"/>
  <c r="AN583" i="5" s="1"/>
  <c r="AV762" i="5"/>
  <c r="BB762" i="5"/>
  <c r="AV1173" i="5"/>
  <c r="BB1173" i="5"/>
  <c r="AV1264" i="5"/>
  <c r="BB1264" i="5"/>
  <c r="AV10" i="5"/>
  <c r="BB10" i="5"/>
  <c r="AK14" i="5"/>
  <c r="AW53" i="5"/>
  <c r="AV57" i="5"/>
  <c r="AK88" i="5"/>
  <c r="AN88" i="5" s="1"/>
  <c r="AK126" i="5"/>
  <c r="AK110" i="5"/>
  <c r="AM110" i="5" s="1"/>
  <c r="AL17" i="5"/>
  <c r="AV6" i="5"/>
  <c r="BB6" i="5"/>
  <c r="AQ57" i="5"/>
  <c r="AV35" i="5"/>
  <c r="BB35" i="5"/>
  <c r="AK28" i="5"/>
  <c r="AM28" i="5" s="1"/>
  <c r="AV53" i="5"/>
  <c r="AK58" i="5"/>
  <c r="AM58" i="5" s="1"/>
  <c r="AL74" i="5"/>
  <c r="BB74" i="5"/>
  <c r="AK79" i="5"/>
  <c r="AM79" i="5" s="1"/>
  <c r="AL88" i="5"/>
  <c r="AZ75" i="5"/>
  <c r="AK109" i="5"/>
  <c r="AN109" i="5" s="1"/>
  <c r="AQ130" i="5"/>
  <c r="AL163" i="5"/>
  <c r="BB163" i="5"/>
  <c r="AV154" i="5"/>
  <c r="AK204" i="5"/>
  <c r="AN204" i="5" s="1"/>
  <c r="AY143" i="5"/>
  <c r="AK169" i="5"/>
  <c r="AM169" i="5" s="1"/>
  <c r="AK170" i="5"/>
  <c r="AX241" i="5"/>
  <c r="AV249" i="5"/>
  <c r="BB249" i="5"/>
  <c r="AZ318" i="5"/>
  <c r="AZ356" i="5"/>
  <c r="AZ384" i="5"/>
  <c r="AW240" i="5"/>
  <c r="AV310" i="5"/>
  <c r="AQ384" i="5"/>
  <c r="AV290" i="5"/>
  <c r="BB290" i="5"/>
  <c r="AX303" i="5"/>
  <c r="AK357" i="5"/>
  <c r="AM357" i="5" s="1"/>
  <c r="AK376" i="5"/>
  <c r="AM376" i="5" s="1"/>
  <c r="AV337" i="5"/>
  <c r="BB337" i="5"/>
  <c r="AV353" i="5"/>
  <c r="BB353" i="5"/>
  <c r="AY366" i="5"/>
  <c r="AV369" i="5"/>
  <c r="BB369" i="5"/>
  <c r="AV385" i="5"/>
  <c r="BB385" i="5"/>
  <c r="AV438" i="5"/>
  <c r="AV446" i="5"/>
  <c r="AV414" i="5"/>
  <c r="BB414" i="5"/>
  <c r="AV401" i="5"/>
  <c r="BB401" i="5"/>
  <c r="AV418" i="5"/>
  <c r="BB418" i="5"/>
  <c r="AV433" i="5"/>
  <c r="BB433" i="5"/>
  <c r="AV468" i="5"/>
  <c r="BB468" i="5"/>
  <c r="AK475" i="5"/>
  <c r="AM475" i="5" s="1"/>
  <c r="AV429" i="5"/>
  <c r="BB429" i="5"/>
  <c r="AK450" i="5"/>
  <c r="AN450" i="5" s="1"/>
  <c r="AV458" i="5"/>
  <c r="AK494" i="5"/>
  <c r="AM494" i="5" s="1"/>
  <c r="AL455" i="5"/>
  <c r="BB455" i="5"/>
  <c r="AK483" i="5"/>
  <c r="AN483" i="5" s="1"/>
  <c r="AV560" i="5"/>
  <c r="BB560" i="5"/>
  <c r="AV555" i="5"/>
  <c r="BB555" i="5"/>
  <c r="AV544" i="5"/>
  <c r="BB544" i="5"/>
  <c r="AV539" i="5"/>
  <c r="BB539" i="5"/>
  <c r="AV528" i="5"/>
  <c r="BB528" i="5"/>
  <c r="AV523" i="5"/>
  <c r="BB523" i="5"/>
  <c r="AV512" i="5"/>
  <c r="BB512" i="5"/>
  <c r="AV507" i="5"/>
  <c r="BB507" i="5"/>
  <c r="AV579" i="5"/>
  <c r="BB579" i="5"/>
  <c r="AW481" i="5"/>
  <c r="AV572" i="5"/>
  <c r="AV580" i="5"/>
  <c r="BB580" i="5"/>
  <c r="AV605" i="5"/>
  <c r="BB605" i="5"/>
  <c r="AV588" i="5"/>
  <c r="BB588" i="5"/>
  <c r="AV622" i="5"/>
  <c r="BB622" i="5"/>
  <c r="AV606" i="5"/>
  <c r="BB606" i="5"/>
  <c r="AV608" i="5"/>
  <c r="AK623" i="5"/>
  <c r="AN623" i="5" s="1"/>
  <c r="AK645" i="5"/>
  <c r="AM645" i="5" s="1"/>
  <c r="AK677" i="5"/>
  <c r="AN677" i="5" s="1"/>
  <c r="AV718" i="5"/>
  <c r="BB718" i="5"/>
  <c r="AV734" i="5"/>
  <c r="BB734" i="5"/>
  <c r="AL750" i="5"/>
  <c r="BB750" i="5"/>
  <c r="AL766" i="5"/>
  <c r="BB766" i="5"/>
  <c r="AK794" i="5"/>
  <c r="AM794" i="5" s="1"/>
  <c r="AK800" i="5"/>
  <c r="AN800" i="5" s="1"/>
  <c r="AV813" i="5"/>
  <c r="BB813" i="5"/>
  <c r="AV812" i="5"/>
  <c r="BB812" i="5"/>
  <c r="AV836" i="5"/>
  <c r="BB836" i="5"/>
  <c r="AV844" i="5"/>
  <c r="BB844" i="5"/>
  <c r="AK711" i="5"/>
  <c r="AN711" i="5" s="1"/>
  <c r="AK743" i="5"/>
  <c r="AM743" i="5" s="1"/>
  <c r="AK775" i="5"/>
  <c r="AM775" i="5" s="1"/>
  <c r="AV825" i="5"/>
  <c r="BB825" i="5"/>
  <c r="AV833" i="5"/>
  <c r="BB833" i="5"/>
  <c r="AK1070" i="5"/>
  <c r="AY814" i="5"/>
  <c r="AK880" i="5"/>
  <c r="AN880" i="5" s="1"/>
  <c r="AK896" i="5"/>
  <c r="AM896" i="5" s="1"/>
  <c r="AK904" i="5"/>
  <c r="AK920" i="5"/>
  <c r="AM920" i="5" s="1"/>
  <c r="AK936" i="5"/>
  <c r="AM936" i="5" s="1"/>
  <c r="AX1090" i="5"/>
  <c r="AX1106" i="5"/>
  <c r="AX1114" i="5"/>
  <c r="AX1130" i="5"/>
  <c r="AX1146" i="5"/>
  <c r="AQ1061" i="5"/>
  <c r="AV1077" i="5"/>
  <c r="BB1077" i="5"/>
  <c r="AL1102" i="5"/>
  <c r="BB1102" i="5"/>
  <c r="AL1106" i="5"/>
  <c r="BB1106" i="5"/>
  <c r="AV1113" i="5"/>
  <c r="BB1113" i="5"/>
  <c r="AV1117" i="5"/>
  <c r="BB1117" i="5"/>
  <c r="AL1138" i="5"/>
  <c r="BB1138" i="5"/>
  <c r="AL1150" i="5"/>
  <c r="BB1150" i="5"/>
  <c r="AW897" i="5"/>
  <c r="AW925" i="5"/>
  <c r="AK1077" i="5"/>
  <c r="AM1077" i="5" s="1"/>
  <c r="AK981" i="5"/>
  <c r="AM981" i="5" s="1"/>
  <c r="AK1013" i="5"/>
  <c r="AM1013" i="5" s="1"/>
  <c r="AL1098" i="5"/>
  <c r="BB1098" i="5"/>
  <c r="AV1129" i="5"/>
  <c r="BB1129" i="5"/>
  <c r="AL1170" i="5"/>
  <c r="BB1170" i="5"/>
  <c r="AL1182" i="5"/>
  <c r="BB1182" i="5"/>
  <c r="AL1186" i="5"/>
  <c r="BB1186" i="5"/>
  <c r="AV1217" i="5"/>
  <c r="BB1217" i="5"/>
  <c r="AK1064" i="5"/>
  <c r="AK1181" i="5"/>
  <c r="AN1181" i="5" s="1"/>
  <c r="AV1227" i="5"/>
  <c r="AV949" i="5"/>
  <c r="AV1243" i="5"/>
  <c r="BB1243" i="5"/>
  <c r="AV1231" i="5"/>
  <c r="BB1231" i="5"/>
  <c r="AV1263" i="5"/>
  <c r="BB1263" i="5"/>
  <c r="AV1232" i="5"/>
  <c r="BB1232" i="5"/>
  <c r="AV130" i="5"/>
  <c r="AV301" i="5"/>
  <c r="BB301" i="5"/>
  <c r="AQ330" i="5"/>
  <c r="AL342" i="5"/>
  <c r="AW358" i="5"/>
  <c r="AL374" i="5"/>
  <c r="AV849" i="5"/>
  <c r="BB849" i="5"/>
  <c r="AW957" i="5"/>
  <c r="BB957" i="5"/>
  <c r="AV809" i="5"/>
  <c r="BB809" i="5"/>
  <c r="AV309" i="5"/>
  <c r="BB309" i="5"/>
  <c r="AV183" i="5"/>
  <c r="BB183" i="5"/>
  <c r="AV199" i="5"/>
  <c r="BB199" i="5"/>
  <c r="AV265" i="5"/>
  <c r="BB265" i="5"/>
  <c r="AV253" i="5"/>
  <c r="BB253" i="5"/>
  <c r="AV413" i="5"/>
  <c r="BB413" i="5"/>
  <c r="AV437" i="5"/>
  <c r="BB437" i="5"/>
  <c r="AL613" i="5"/>
  <c r="BB613" i="5"/>
  <c r="AV746" i="5"/>
  <c r="BB746" i="5"/>
  <c r="AV837" i="5"/>
  <c r="BB837" i="5"/>
  <c r="AV1169" i="5"/>
  <c r="BB1169" i="5"/>
  <c r="AL938" i="5"/>
  <c r="BB938" i="5"/>
  <c r="AL986" i="5"/>
  <c r="BB986" i="5"/>
  <c r="AV1247" i="5"/>
  <c r="BB1247" i="5"/>
  <c r="AV461" i="5"/>
  <c r="BB461" i="5"/>
  <c r="AV24" i="5"/>
  <c r="BB24" i="5"/>
  <c r="AK35" i="5"/>
  <c r="AM35" i="5" s="1"/>
  <c r="AK92" i="5"/>
  <c r="AN92" i="5" s="1"/>
  <c r="AV75" i="5"/>
  <c r="AV151" i="5"/>
  <c r="BB151" i="5"/>
  <c r="AL3" i="5"/>
  <c r="BB3" i="5"/>
  <c r="AL21" i="5"/>
  <c r="BB21" i="5"/>
  <c r="AW72" i="5"/>
  <c r="AK93" i="5"/>
  <c r="AN93" i="5" s="1"/>
  <c r="AL75" i="5"/>
  <c r="AW75" i="5"/>
  <c r="AL84" i="5"/>
  <c r="BB84" i="5"/>
  <c r="AL137" i="5"/>
  <c r="BB137" i="5"/>
  <c r="AL127" i="5"/>
  <c r="BB127" i="5"/>
  <c r="AK149" i="5"/>
  <c r="AW154" i="5"/>
  <c r="AZ232" i="5"/>
  <c r="AV187" i="5"/>
  <c r="BB187" i="5"/>
  <c r="AV195" i="5"/>
  <c r="BB195" i="5"/>
  <c r="AV203" i="5"/>
  <c r="BB203" i="5"/>
  <c r="AK171" i="5"/>
  <c r="AN171" i="5" s="1"/>
  <c r="AV261" i="5"/>
  <c r="BB261" i="5"/>
  <c r="AV228" i="5"/>
  <c r="BB228" i="5"/>
  <c r="AL233" i="5"/>
  <c r="BB233" i="5"/>
  <c r="AV356" i="5"/>
  <c r="AV364" i="5"/>
  <c r="AV384" i="5"/>
  <c r="AZ348" i="5"/>
  <c r="AZ364" i="5"/>
  <c r="AV431" i="5"/>
  <c r="BB431" i="5"/>
  <c r="AV439" i="5"/>
  <c r="BB439" i="5"/>
  <c r="AV447" i="5"/>
  <c r="BB447" i="5"/>
  <c r="AK361" i="5"/>
  <c r="AN361" i="5" s="1"/>
  <c r="AW348" i="5"/>
  <c r="AW364" i="5"/>
  <c r="AV422" i="5"/>
  <c r="BB422" i="5"/>
  <c r="AV398" i="5"/>
  <c r="BB398" i="5"/>
  <c r="AV472" i="5"/>
  <c r="BB472" i="5"/>
  <c r="AL490" i="5"/>
  <c r="BB490" i="5"/>
  <c r="AW458" i="5"/>
  <c r="AV470" i="5"/>
  <c r="AY474" i="5"/>
  <c r="AV559" i="5"/>
  <c r="BB559" i="5"/>
  <c r="AV548" i="5"/>
  <c r="BB548" i="5"/>
  <c r="AV543" i="5"/>
  <c r="BB543" i="5"/>
  <c r="AV527" i="5"/>
  <c r="BB527" i="5"/>
  <c r="AV516" i="5"/>
  <c r="BB516" i="5"/>
  <c r="AV511" i="5"/>
  <c r="BB511" i="5"/>
  <c r="AK593" i="5"/>
  <c r="AN593" i="5" s="1"/>
  <c r="AK570" i="5"/>
  <c r="AM570" i="5" s="1"/>
  <c r="AV604" i="5"/>
  <c r="BB604" i="5"/>
  <c r="AV634" i="5"/>
  <c r="BB634" i="5"/>
  <c r="AV642" i="5"/>
  <c r="BB642" i="5"/>
  <c r="AV650" i="5"/>
  <c r="BB650" i="5"/>
  <c r="AV658" i="5"/>
  <c r="BB658" i="5"/>
  <c r="AV666" i="5"/>
  <c r="BB666" i="5"/>
  <c r="AV674" i="5"/>
  <c r="BB674" i="5"/>
  <c r="AV682" i="5"/>
  <c r="BB682" i="5"/>
  <c r="AV690" i="5"/>
  <c r="BB690" i="5"/>
  <c r="AV698" i="5"/>
  <c r="BB698" i="5"/>
  <c r="AV706" i="5"/>
  <c r="BB706" i="5"/>
  <c r="AK829" i="5"/>
  <c r="AM829" i="5" s="1"/>
  <c r="AV609" i="5"/>
  <c r="BB609" i="5"/>
  <c r="AK641" i="5"/>
  <c r="AM641" i="5" s="1"/>
  <c r="AK673" i="5"/>
  <c r="AN673" i="5" s="1"/>
  <c r="AK705" i="5"/>
  <c r="AN705" i="5" s="1"/>
  <c r="AK724" i="5"/>
  <c r="AM724" i="5" s="1"/>
  <c r="AK756" i="5"/>
  <c r="AM756" i="5" s="1"/>
  <c r="AK758" i="5"/>
  <c r="AM758" i="5" s="1"/>
  <c r="AV770" i="5"/>
  <c r="AL782" i="5"/>
  <c r="BB782" i="5"/>
  <c r="AL798" i="5"/>
  <c r="BB798" i="5"/>
  <c r="AK943" i="5"/>
  <c r="AM943" i="5" s="1"/>
  <c r="AK737" i="5"/>
  <c r="AK801" i="5"/>
  <c r="AM801" i="5" s="1"/>
  <c r="AV816" i="5"/>
  <c r="BB816" i="5"/>
  <c r="AK876" i="5"/>
  <c r="AM876" i="5" s="1"/>
  <c r="AV909" i="5"/>
  <c r="AV925" i="5"/>
  <c r="AL1080" i="5"/>
  <c r="BB1080" i="5"/>
  <c r="AL1104" i="5"/>
  <c r="BB1104" i="5"/>
  <c r="AY1130" i="5"/>
  <c r="AL1136" i="5"/>
  <c r="BB1136" i="5"/>
  <c r="AL1144" i="5"/>
  <c r="BB1144" i="5"/>
  <c r="AL1152" i="5"/>
  <c r="BB1152" i="5"/>
  <c r="AL1168" i="5"/>
  <c r="BB1168" i="5"/>
  <c r="AL1176" i="5"/>
  <c r="BB1176" i="5"/>
  <c r="AX1066" i="5"/>
  <c r="AV1085" i="5"/>
  <c r="BB1085" i="5"/>
  <c r="AV1089" i="5"/>
  <c r="BB1089" i="5"/>
  <c r="AL1178" i="5"/>
  <c r="BB1178" i="5"/>
  <c r="AV1189" i="5"/>
  <c r="BB1189" i="5"/>
  <c r="AV1197" i="5"/>
  <c r="BB1197" i="5"/>
  <c r="AV1201" i="5"/>
  <c r="BB1201" i="5"/>
  <c r="AK1141" i="5"/>
  <c r="AN1141" i="5" s="1"/>
  <c r="AK1185" i="5"/>
  <c r="AK906" i="5"/>
  <c r="AM906" i="5" s="1"/>
  <c r="AL1026" i="5"/>
  <c r="BB1026" i="5"/>
  <c r="AW1203" i="5"/>
  <c r="AL1002" i="5"/>
  <c r="BB1002" i="5"/>
  <c r="AK1220" i="5"/>
  <c r="AN1220" i="5" s="1"/>
  <c r="AW949" i="5"/>
  <c r="AV1240" i="5"/>
  <c r="BB1240" i="5"/>
  <c r="AV1228" i="5"/>
  <c r="BB1228" i="5"/>
  <c r="AV1260" i="5"/>
  <c r="BB1260" i="5"/>
  <c r="AV1239" i="5"/>
  <c r="BB1239" i="5"/>
  <c r="AK1254" i="5"/>
  <c r="AM1254" i="5" s="1"/>
  <c r="AV20" i="5"/>
  <c r="BB20" i="5"/>
  <c r="AW162" i="5"/>
  <c r="BB162" i="5"/>
  <c r="AV374" i="5"/>
  <c r="AV317" i="5"/>
  <c r="BB317" i="5"/>
  <c r="AQ358" i="5"/>
  <c r="AV1153" i="5"/>
  <c r="BB1153" i="5"/>
  <c r="AV593" i="5"/>
  <c r="BB593" i="5"/>
  <c r="AV865" i="5"/>
  <c r="BB865" i="5"/>
  <c r="AK146" i="5"/>
  <c r="AZ158" i="5"/>
  <c r="AK330" i="5"/>
  <c r="AM330" i="5" s="1"/>
  <c r="AK346" i="5"/>
  <c r="AN346" i="5" s="1"/>
  <c r="AK362" i="5"/>
  <c r="AN362" i="5" s="1"/>
  <c r="AK378" i="5"/>
  <c r="AN378" i="5" s="1"/>
  <c r="AK402" i="5"/>
  <c r="AN402" i="5" s="1"/>
  <c r="AK488" i="5"/>
  <c r="AM488" i="5" s="1"/>
  <c r="AK9" i="5"/>
  <c r="AK114" i="5"/>
  <c r="AM114" i="5" s="1"/>
  <c r="AK123" i="5"/>
  <c r="AN123" i="5" s="1"/>
  <c r="AZ130" i="5"/>
  <c r="AK147" i="5"/>
  <c r="AN147" i="5" s="1"/>
  <c r="AK242" i="5"/>
  <c r="AM242" i="5" s="1"/>
  <c r="AK293" i="5"/>
  <c r="AM293" i="5" s="1"/>
  <c r="AK309" i="5"/>
  <c r="AN309" i="5" s="1"/>
  <c r="AK3" i="5"/>
  <c r="AM3" i="5" s="1"/>
  <c r="AK26" i="5"/>
  <c r="AM26" i="5" s="1"/>
  <c r="AZ72" i="5"/>
  <c r="AK76" i="5"/>
  <c r="AM76" i="5" s="1"/>
  <c r="AK190" i="5"/>
  <c r="AN190" i="5" s="1"/>
  <c r="AK207" i="5"/>
  <c r="AM207" i="5" s="1"/>
  <c r="AK237" i="5"/>
  <c r="AM237" i="5" s="1"/>
  <c r="AK265" i="5"/>
  <c r="AM265" i="5" s="1"/>
  <c r="AZ212" i="5"/>
  <c r="AK235" i="5"/>
  <c r="AM235" i="5" s="1"/>
  <c r="AK271" i="5"/>
  <c r="AN271" i="5" s="1"/>
  <c r="AK457" i="5"/>
  <c r="AN457" i="5" s="1"/>
  <c r="AK45" i="5"/>
  <c r="AK61" i="5"/>
  <c r="AM61" i="5" s="1"/>
  <c r="AK27" i="5"/>
  <c r="AM27" i="5" s="1"/>
  <c r="AK30" i="5"/>
  <c r="AM30" i="5" s="1"/>
  <c r="AK39" i="5"/>
  <c r="AK63" i="5"/>
  <c r="AM63" i="5" s="1"/>
  <c r="AK78" i="5"/>
  <c r="AN78" i="5" s="1"/>
  <c r="AK85" i="5"/>
  <c r="AM85" i="5" s="1"/>
  <c r="AK133" i="5"/>
  <c r="AK135" i="5"/>
  <c r="AM135" i="5" s="1"/>
  <c r="AK145" i="5"/>
  <c r="AM145" i="5" s="1"/>
  <c r="AK157" i="5"/>
  <c r="AN157" i="5" s="1"/>
  <c r="AK184" i="5"/>
  <c r="AN184" i="5" s="1"/>
  <c r="AK216" i="5"/>
  <c r="AN216" i="5" s="1"/>
  <c r="AK194" i="5"/>
  <c r="AN194" i="5" s="1"/>
  <c r="AK201" i="5"/>
  <c r="AN201" i="5" s="1"/>
  <c r="AK218" i="5"/>
  <c r="AN218" i="5" s="1"/>
  <c r="AK245" i="5"/>
  <c r="AM245" i="5" s="1"/>
  <c r="AK253" i="5"/>
  <c r="AM253" i="5" s="1"/>
  <c r="AK301" i="5"/>
  <c r="AN301" i="5" s="1"/>
  <c r="AK317" i="5"/>
  <c r="AN317" i="5" s="1"/>
  <c r="AK248" i="5"/>
  <c r="AN248" i="5" s="1"/>
  <c r="AZ285" i="5"/>
  <c r="AK442" i="5"/>
  <c r="AN442" i="5" s="1"/>
  <c r="AK438" i="5"/>
  <c r="AN438" i="5" s="1"/>
  <c r="AK459" i="5"/>
  <c r="AN459" i="5" s="1"/>
  <c r="AK428" i="5"/>
  <c r="AN428" i="5" s="1"/>
  <c r="AK429" i="5"/>
  <c r="AM429" i="5" s="1"/>
  <c r="AK501" i="5"/>
  <c r="AK559" i="5"/>
  <c r="AN559" i="5" s="1"/>
  <c r="AK543" i="5"/>
  <c r="AM543" i="5" s="1"/>
  <c r="AK605" i="5"/>
  <c r="AN605" i="5" s="1"/>
  <c r="AK621" i="5"/>
  <c r="AK679" i="5"/>
  <c r="AM679" i="5" s="1"/>
  <c r="AK619" i="5"/>
  <c r="AN619" i="5" s="1"/>
  <c r="AK637" i="5"/>
  <c r="AM637" i="5" s="1"/>
  <c r="AK697" i="5"/>
  <c r="AN697" i="5" s="1"/>
  <c r="AK701" i="5"/>
  <c r="AN701" i="5" s="1"/>
  <c r="AK710" i="5"/>
  <c r="AN710" i="5" s="1"/>
  <c r="AK1230" i="5"/>
  <c r="AM1230" i="5" s="1"/>
  <c r="AK1238" i="5"/>
  <c r="AK1242" i="5"/>
  <c r="AM1242" i="5" s="1"/>
  <c r="AQ338" i="5"/>
  <c r="AX459" i="5"/>
  <c r="AZ338" i="5"/>
  <c r="AZ334" i="5"/>
  <c r="AK280" i="5"/>
  <c r="AM280" i="5" s="1"/>
  <c r="AK311" i="5"/>
  <c r="AM311" i="5" s="1"/>
  <c r="AK295" i="5"/>
  <c r="AM295" i="5" s="1"/>
  <c r="AK493" i="5"/>
  <c r="AN493" i="5" s="1"/>
  <c r="AK518" i="5"/>
  <c r="AN518" i="5" s="1"/>
  <c r="AK534" i="5"/>
  <c r="AN534" i="5" s="1"/>
  <c r="AK550" i="5"/>
  <c r="AK566" i="5"/>
  <c r="AN566" i="5" s="1"/>
  <c r="AK485" i="5"/>
  <c r="AN485" i="5" s="1"/>
  <c r="AK499" i="5"/>
  <c r="AN499" i="5" s="1"/>
  <c r="AK823" i="5"/>
  <c r="AK831" i="5"/>
  <c r="AN831" i="5" s="1"/>
  <c r="AK820" i="5"/>
  <c r="AM820" i="5" s="1"/>
  <c r="AK828" i="5"/>
  <c r="AM828" i="5" s="1"/>
  <c r="AK1122" i="5"/>
  <c r="AK965" i="5"/>
  <c r="AN965" i="5" s="1"/>
  <c r="AK1005" i="5"/>
  <c r="AM1005" i="5" s="1"/>
  <c r="AK1130" i="5"/>
  <c r="AN1130" i="5" s="1"/>
  <c r="AK1134" i="5"/>
  <c r="AN1134" i="5" s="1"/>
  <c r="AK1246" i="5"/>
  <c r="AM1246" i="5" s="1"/>
  <c r="AK1250" i="5"/>
  <c r="AN1250" i="5" s="1"/>
  <c r="AK601" i="5"/>
  <c r="AN601" i="5" s="1"/>
  <c r="AK613" i="5"/>
  <c r="AN613" i="5" s="1"/>
  <c r="AK587" i="5"/>
  <c r="AM587" i="5" s="1"/>
  <c r="AK598" i="5"/>
  <c r="AM598" i="5" s="1"/>
  <c r="AK575" i="5"/>
  <c r="AM575" i="5" s="1"/>
  <c r="AK671" i="5"/>
  <c r="AK665" i="5"/>
  <c r="AN665" i="5" s="1"/>
  <c r="AK669" i="5"/>
  <c r="AN669" i="5" s="1"/>
  <c r="AK774" i="5"/>
  <c r="AM774" i="5" s="1"/>
  <c r="AK1079" i="5"/>
  <c r="AM1079" i="5" s="1"/>
  <c r="AK1095" i="5"/>
  <c r="AN1095" i="5" s="1"/>
  <c r="AK1111" i="5"/>
  <c r="AM1111" i="5" s="1"/>
  <c r="AK1127" i="5"/>
  <c r="AM1127" i="5" s="1"/>
  <c r="AK1143" i="5"/>
  <c r="AM1143" i="5" s="1"/>
  <c r="AK1159" i="5"/>
  <c r="AM1159" i="5" s="1"/>
  <c r="AK1175" i="5"/>
  <c r="AM1175" i="5" s="1"/>
  <c r="AK1191" i="5"/>
  <c r="AM1191" i="5" s="1"/>
  <c r="AK1121" i="5"/>
  <c r="AK1165" i="5"/>
  <c r="AM1165" i="5" s="1"/>
  <c r="AL994" i="5"/>
  <c r="AK861" i="5"/>
  <c r="AN861" i="5" s="1"/>
  <c r="AZ326" i="5"/>
  <c r="AQ334" i="5"/>
  <c r="AL978" i="5"/>
  <c r="AQ458" i="5"/>
  <c r="AW386" i="5"/>
  <c r="AZ386" i="5"/>
  <c r="AQ386" i="5"/>
  <c r="AK12" i="5"/>
  <c r="AN12" i="5" s="1"/>
  <c r="AK37" i="5"/>
  <c r="AM37" i="5" s="1"/>
  <c r="AK43" i="5"/>
  <c r="AN43" i="5" s="1"/>
  <c r="AK47" i="5"/>
  <c r="AN47" i="5" s="1"/>
  <c r="AK51" i="5"/>
  <c r="AN51" i="5" s="1"/>
  <c r="AK55" i="5"/>
  <c r="AN55" i="5" s="1"/>
  <c r="AK59" i="5"/>
  <c r="AN59" i="5" s="1"/>
  <c r="AK80" i="5"/>
  <c r="AN80" i="5" s="1"/>
  <c r="AK166" i="5"/>
  <c r="AM166" i="5" s="1"/>
  <c r="AX232" i="5"/>
  <c r="AK276" i="5"/>
  <c r="AM276" i="5" s="1"/>
  <c r="AK284" i="5"/>
  <c r="AN284" i="5" s="1"/>
  <c r="AX485" i="5"/>
  <c r="AK426" i="5"/>
  <c r="AN426" i="5" s="1"/>
  <c r="AK464" i="5"/>
  <c r="AM464" i="5" s="1"/>
  <c r="AK472" i="5"/>
  <c r="AM472" i="5" s="1"/>
  <c r="AK576" i="5"/>
  <c r="AM576" i="5" s="1"/>
  <c r="AK602" i="5"/>
  <c r="AM602" i="5" s="1"/>
  <c r="AK663" i="5"/>
  <c r="AM663" i="5" s="1"/>
  <c r="AK695" i="5"/>
  <c r="AM695" i="5" s="1"/>
  <c r="AK832" i="5"/>
  <c r="AM832" i="5" s="1"/>
  <c r="AK855" i="5"/>
  <c r="AK863" i="5"/>
  <c r="AM863" i="5" s="1"/>
  <c r="AK971" i="5"/>
  <c r="AN971" i="5" s="1"/>
  <c r="AK1003" i="5"/>
  <c r="AN1003" i="5" s="1"/>
  <c r="AK1051" i="5"/>
  <c r="AK844" i="5"/>
  <c r="AM844" i="5" s="1"/>
  <c r="AK859" i="5"/>
  <c r="AM859" i="5" s="1"/>
  <c r="AK869" i="5"/>
  <c r="AN869" i="5" s="1"/>
  <c r="AK964" i="5"/>
  <c r="AM964" i="5" s="1"/>
  <c r="AK980" i="5"/>
  <c r="AN980" i="5" s="1"/>
  <c r="AK996" i="5"/>
  <c r="AN996" i="5" s="1"/>
  <c r="AK1012" i="5"/>
  <c r="AN1012" i="5" s="1"/>
  <c r="AK1028" i="5"/>
  <c r="AN1028" i="5" s="1"/>
  <c r="AK1044" i="5"/>
  <c r="AM1044" i="5" s="1"/>
  <c r="AK1060" i="5"/>
  <c r="AN1060" i="5" s="1"/>
  <c r="AK908" i="5"/>
  <c r="AN908" i="5" s="1"/>
  <c r="AK924" i="5"/>
  <c r="AN924" i="5" s="1"/>
  <c r="AV973" i="5"/>
  <c r="AY1148" i="5"/>
  <c r="AV957" i="5"/>
  <c r="AZ350" i="5"/>
  <c r="AW370" i="5"/>
  <c r="AZ370" i="5"/>
  <c r="AQ370" i="5"/>
  <c r="AZ346" i="5"/>
  <c r="AV370" i="5"/>
  <c r="AL370" i="5"/>
  <c r="AW390" i="5"/>
  <c r="AZ390" i="5"/>
  <c r="AW374" i="5"/>
  <c r="AZ374" i="5"/>
  <c r="AQ374" i="5"/>
  <c r="AK627" i="5"/>
  <c r="AW378" i="5"/>
  <c r="AZ378" i="5"/>
  <c r="AQ378" i="5"/>
  <c r="AQ617" i="5"/>
  <c r="AK19" i="5"/>
  <c r="AM19" i="5" s="1"/>
  <c r="AK4" i="5"/>
  <c r="AM4" i="5" s="1"/>
  <c r="AK13" i="5"/>
  <c r="AN13" i="5" s="1"/>
  <c r="AZ45" i="5"/>
  <c r="AK64" i="5"/>
  <c r="AM64" i="5" s="1"/>
  <c r="AK66" i="5"/>
  <c r="AM66" i="5" s="1"/>
  <c r="AX91" i="5"/>
  <c r="AK98" i="5"/>
  <c r="AM98" i="5" s="1"/>
  <c r="AK103" i="5"/>
  <c r="AM103" i="5" s="1"/>
  <c r="AK81" i="5"/>
  <c r="AN81" i="5" s="1"/>
  <c r="AK84" i="5"/>
  <c r="AM84" i="5" s="1"/>
  <c r="AK122" i="5"/>
  <c r="AK113" i="5"/>
  <c r="AM113" i="5" s="1"/>
  <c r="AK106" i="5"/>
  <c r="AM106" i="5" s="1"/>
  <c r="AK167" i="5"/>
  <c r="AN167" i="5" s="1"/>
  <c r="AK173" i="5"/>
  <c r="AM173" i="5" s="1"/>
  <c r="AK177" i="5"/>
  <c r="AN177" i="5" s="1"/>
  <c r="AK181" i="5"/>
  <c r="AM181" i="5" s="1"/>
  <c r="AK185" i="5"/>
  <c r="AN185" i="5" s="1"/>
  <c r="AK189" i="5"/>
  <c r="AN189" i="5" s="1"/>
  <c r="AK182" i="5"/>
  <c r="AN182" i="5" s="1"/>
  <c r="AK198" i="5"/>
  <c r="AM198" i="5" s="1"/>
  <c r="AK210" i="5"/>
  <c r="AM210" i="5" s="1"/>
  <c r="AX244" i="5"/>
  <c r="AK241" i="5"/>
  <c r="AN241" i="5" s="1"/>
  <c r="AX285" i="5"/>
  <c r="AK259" i="5"/>
  <c r="AN259" i="5" s="1"/>
  <c r="AK382" i="5"/>
  <c r="AK398" i="5"/>
  <c r="AN398" i="5" s="1"/>
  <c r="AK414" i="5"/>
  <c r="AN414" i="5" s="1"/>
  <c r="AK434" i="5"/>
  <c r="AN434" i="5" s="1"/>
  <c r="AK469" i="5"/>
  <c r="AN469" i="5" s="1"/>
  <c r="AK409" i="5"/>
  <c r="AM409" i="5" s="1"/>
  <c r="AK397" i="5"/>
  <c r="AM397" i="5" s="1"/>
  <c r="AK420" i="5"/>
  <c r="AN420" i="5" s="1"/>
  <c r="AK421" i="5"/>
  <c r="AK432" i="5"/>
  <c r="AN432" i="5" s="1"/>
  <c r="AK505" i="5"/>
  <c r="AM505" i="5" s="1"/>
  <c r="AK510" i="5"/>
  <c r="AN510" i="5" s="1"/>
  <c r="AK520" i="5"/>
  <c r="AN520" i="5" s="1"/>
  <c r="AK526" i="5"/>
  <c r="AN526" i="5" s="1"/>
  <c r="AK536" i="5"/>
  <c r="AN536" i="5" s="1"/>
  <c r="AK542" i="5"/>
  <c r="AN542" i="5" s="1"/>
  <c r="AK552" i="5"/>
  <c r="AN552" i="5" s="1"/>
  <c r="AK558" i="5"/>
  <c r="AN558" i="5" s="1"/>
  <c r="AK568" i="5"/>
  <c r="AN568" i="5" s="1"/>
  <c r="AK400" i="5"/>
  <c r="AN400" i="5" s="1"/>
  <c r="AK441" i="5"/>
  <c r="AM441" i="5" s="1"/>
  <c r="AK454" i="5"/>
  <c r="AM454" i="5" s="1"/>
  <c r="AK480" i="5"/>
  <c r="AN480" i="5" s="1"/>
  <c r="AK481" i="5"/>
  <c r="AN481" i="5" s="1"/>
  <c r="AK578" i="5"/>
  <c r="AK655" i="5"/>
  <c r="AM655" i="5" s="1"/>
  <c r="AK687" i="5"/>
  <c r="AM687" i="5" s="1"/>
  <c r="AK633" i="5"/>
  <c r="AM633" i="5" s="1"/>
  <c r="AK657" i="5"/>
  <c r="AN657" i="5" s="1"/>
  <c r="AK661" i="5"/>
  <c r="AN661" i="5" s="1"/>
  <c r="AK689" i="5"/>
  <c r="AN689" i="5" s="1"/>
  <c r="AK693" i="5"/>
  <c r="AM693" i="5" s="1"/>
  <c r="AK726" i="5"/>
  <c r="AM726" i="5" s="1"/>
  <c r="AK762" i="5"/>
  <c r="AN762" i="5" s="1"/>
  <c r="AK790" i="5"/>
  <c r="AM790" i="5" s="1"/>
  <c r="AK808" i="5"/>
  <c r="AN808" i="5" s="1"/>
  <c r="AK840" i="5"/>
  <c r="AM840" i="5" s="1"/>
  <c r="AK848" i="5"/>
  <c r="AM848" i="5" s="1"/>
  <c r="AK856" i="5"/>
  <c r="AM856" i="5" s="1"/>
  <c r="AK864" i="5"/>
  <c r="AM864" i="5" s="1"/>
  <c r="AK947" i="5"/>
  <c r="AM947" i="5" s="1"/>
  <c r="AK979" i="5"/>
  <c r="AM979" i="5" s="1"/>
  <c r="AK1011" i="5"/>
  <c r="AM1011" i="5" s="1"/>
  <c r="AK1019" i="5"/>
  <c r="AM1019" i="5" s="1"/>
  <c r="AK1059" i="5"/>
  <c r="AK882" i="5"/>
  <c r="AN882" i="5" s="1"/>
  <c r="AK886" i="5"/>
  <c r="AN886" i="5" s="1"/>
  <c r="AK860" i="5"/>
  <c r="AN860" i="5" s="1"/>
  <c r="AK944" i="5"/>
  <c r="AK960" i="5"/>
  <c r="AN960" i="5" s="1"/>
  <c r="AK835" i="5"/>
  <c r="AN835" i="5" s="1"/>
  <c r="AK1076" i="5"/>
  <c r="AN1076" i="5" s="1"/>
  <c r="AK1084" i="5"/>
  <c r="AK1092" i="5"/>
  <c r="AN1092" i="5" s="1"/>
  <c r="AK1100" i="5"/>
  <c r="AN1100" i="5" s="1"/>
  <c r="AK1108" i="5"/>
  <c r="AN1108" i="5" s="1"/>
  <c r="AK1116" i="5"/>
  <c r="AK1124" i="5"/>
  <c r="AN1124" i="5" s="1"/>
  <c r="AK1132" i="5"/>
  <c r="AM1132" i="5" s="1"/>
  <c r="AK1140" i="5"/>
  <c r="AN1140" i="5" s="1"/>
  <c r="AK1148" i="5"/>
  <c r="AK1156" i="5"/>
  <c r="AN1156" i="5" s="1"/>
  <c r="AK1164" i="5"/>
  <c r="AN1164" i="5" s="1"/>
  <c r="AK1172" i="5"/>
  <c r="AN1172" i="5" s="1"/>
  <c r="AK1180" i="5"/>
  <c r="AK1188" i="5"/>
  <c r="AN1188" i="5" s="1"/>
  <c r="AK974" i="5"/>
  <c r="AM974" i="5" s="1"/>
  <c r="AK990" i="5"/>
  <c r="AM990" i="5" s="1"/>
  <c r="AK1006" i="5"/>
  <c r="AK1022" i="5"/>
  <c r="AN1022" i="5" s="1"/>
  <c r="AK1062" i="5"/>
  <c r="AN1062" i="5" s="1"/>
  <c r="AK1086" i="5"/>
  <c r="AM1086" i="5" s="1"/>
  <c r="AK1190" i="5"/>
  <c r="AN1190" i="5" s="1"/>
  <c r="AK1194" i="5"/>
  <c r="AM1194" i="5" s="1"/>
  <c r="AK1198" i="5"/>
  <c r="AN1198" i="5" s="1"/>
  <c r="AK1202" i="5"/>
  <c r="AM1202" i="5" s="1"/>
  <c r="AL1018" i="5"/>
  <c r="AK1197" i="5"/>
  <c r="AM1197" i="5" s="1"/>
  <c r="AK1221" i="5"/>
  <c r="AM1221" i="5" s="1"/>
  <c r="AX1196" i="5"/>
  <c r="AK986" i="5"/>
  <c r="AN986" i="5" s="1"/>
  <c r="AK1073" i="5"/>
  <c r="AM1073" i="5" s="1"/>
  <c r="AK1205" i="5"/>
  <c r="AM1205" i="5" s="1"/>
  <c r="AY1160" i="5"/>
  <c r="AV95" i="5"/>
  <c r="AW95" i="5"/>
  <c r="AX451" i="5"/>
  <c r="AZ358" i="5"/>
  <c r="AZ354" i="5"/>
  <c r="AQ350" i="5"/>
  <c r="AW382" i="5"/>
  <c r="AZ382" i="5"/>
  <c r="AQ382" i="5"/>
  <c r="AQ342" i="5"/>
  <c r="AQ94" i="5"/>
  <c r="AK10" i="5"/>
  <c r="AN10" i="5" s="1"/>
  <c r="AK23" i="5"/>
  <c r="AN23" i="5" s="1"/>
  <c r="AK34" i="5"/>
  <c r="AN34" i="5" s="1"/>
  <c r="AZ61" i="5"/>
  <c r="AK75" i="5"/>
  <c r="AN75" i="5" s="1"/>
  <c r="AK91" i="5"/>
  <c r="AN91" i="5" s="1"/>
  <c r="AK96" i="5"/>
  <c r="AN96" i="5" s="1"/>
  <c r="AK119" i="5"/>
  <c r="AM119" i="5" s="1"/>
  <c r="AK159" i="5"/>
  <c r="AM159" i="5" s="1"/>
  <c r="AK138" i="5"/>
  <c r="AN138" i="5" s="1"/>
  <c r="AK148" i="5"/>
  <c r="AM148" i="5" s="1"/>
  <c r="AK188" i="5"/>
  <c r="AN188" i="5" s="1"/>
  <c r="AK224" i="5"/>
  <c r="AN224" i="5" s="1"/>
  <c r="AK229" i="5"/>
  <c r="AK255" i="5"/>
  <c r="AM255" i="5" s="1"/>
  <c r="AK308" i="5"/>
  <c r="AM308" i="5" s="1"/>
  <c r="AK310" i="5"/>
  <c r="AM310" i="5" s="1"/>
  <c r="AK304" i="5"/>
  <c r="AM304" i="5" s="1"/>
  <c r="AK306" i="5"/>
  <c r="AN306" i="5" s="1"/>
  <c r="AK312" i="5"/>
  <c r="AM312" i="5" s="1"/>
  <c r="AK314" i="5"/>
  <c r="AN314" i="5" s="1"/>
  <c r="AK404" i="5"/>
  <c r="AK422" i="5"/>
  <c r="AN422" i="5" s="1"/>
  <c r="AK392" i="5"/>
  <c r="AM392" i="5" s="1"/>
  <c r="AK451" i="5"/>
  <c r="AM451" i="5" s="1"/>
  <c r="AK522" i="5"/>
  <c r="AK584" i="5"/>
  <c r="AN584" i="5" s="1"/>
  <c r="AK455" i="5"/>
  <c r="AM455" i="5" s="1"/>
  <c r="AK436" i="5"/>
  <c r="AN436" i="5" s="1"/>
  <c r="AK437" i="5"/>
  <c r="AM437" i="5" s="1"/>
  <c r="AK609" i="5"/>
  <c r="AM609" i="5" s="1"/>
  <c r="AK625" i="5"/>
  <c r="AN625" i="5" s="1"/>
  <c r="AX809" i="5"/>
  <c r="AK667" i="5"/>
  <c r="AN667" i="5" s="1"/>
  <c r="AK699" i="5"/>
  <c r="AM699" i="5" s="1"/>
  <c r="AK649" i="5"/>
  <c r="AN649" i="5" s="1"/>
  <c r="AK653" i="5"/>
  <c r="AM653" i="5" s="1"/>
  <c r="AK681" i="5"/>
  <c r="AN681" i="5" s="1"/>
  <c r="AK685" i="5"/>
  <c r="AN685" i="5" s="1"/>
  <c r="AK714" i="5"/>
  <c r="AM714" i="5" s="1"/>
  <c r="AK742" i="5"/>
  <c r="AN742" i="5" s="1"/>
  <c r="AK778" i="5"/>
  <c r="AM778" i="5" s="1"/>
  <c r="AK806" i="5"/>
  <c r="AM806" i="5" s="1"/>
  <c r="AK987" i="5"/>
  <c r="AM987" i="5" s="1"/>
  <c r="AK1027" i="5"/>
  <c r="AN1027" i="5" s="1"/>
  <c r="AK1035" i="5"/>
  <c r="AK851" i="5"/>
  <c r="AM851" i="5" s="1"/>
  <c r="AK867" i="5"/>
  <c r="AN867" i="5" s="1"/>
  <c r="AK900" i="5"/>
  <c r="AN900" i="5" s="1"/>
  <c r="AK916" i="5"/>
  <c r="AK932" i="5"/>
  <c r="AM932" i="5" s="1"/>
  <c r="AK1231" i="5"/>
  <c r="AN1231" i="5" s="1"/>
  <c r="AK1251" i="5"/>
  <c r="AM1251" i="5" s="1"/>
  <c r="AK1106" i="5"/>
  <c r="AL1190" i="5"/>
  <c r="AK1093" i="5"/>
  <c r="AM1093" i="5" s="1"/>
  <c r="AK894" i="5"/>
  <c r="AM894" i="5" s="1"/>
  <c r="AK978" i="5"/>
  <c r="AM978" i="5" s="1"/>
  <c r="AK1262" i="5"/>
  <c r="AM1262" i="5" s="1"/>
  <c r="AK1258" i="5"/>
  <c r="AM1258" i="5" s="1"/>
  <c r="AV378" i="5"/>
  <c r="AZ330" i="5"/>
  <c r="AZ362" i="5"/>
  <c r="AQ326" i="5"/>
  <c r="AV386" i="5"/>
  <c r="AL378" i="5"/>
  <c r="AZ342" i="5"/>
  <c r="AL386" i="5"/>
  <c r="AM136" i="5"/>
  <c r="AN136" i="5"/>
  <c r="AM217" i="5"/>
  <c r="AN217" i="5"/>
  <c r="AM345" i="5"/>
  <c r="AN345" i="5"/>
  <c r="AM377" i="5"/>
  <c r="AN377" i="5"/>
  <c r="AM1153" i="5"/>
  <c r="AN1153" i="5"/>
  <c r="AN462" i="5"/>
  <c r="AM462" i="5"/>
  <c r="AM764" i="5"/>
  <c r="AM179" i="5"/>
  <c r="AN179" i="5"/>
  <c r="AM1217" i="5"/>
  <c r="AN11" i="5"/>
  <c r="AM11" i="5"/>
  <c r="AM20" i="5"/>
  <c r="AM46" i="5"/>
  <c r="AM124" i="5"/>
  <c r="AN124" i="5"/>
  <c r="AM141" i="5"/>
  <c r="AN141" i="5"/>
  <c r="AN329" i="5"/>
  <c r="AM349" i="5"/>
  <c r="AN349" i="5"/>
  <c r="AN490" i="5"/>
  <c r="AM490" i="5"/>
  <c r="AM16" i="5"/>
  <c r="AN16" i="5"/>
  <c r="AM18" i="5"/>
  <c r="AN18" i="5"/>
  <c r="AM83" i="5"/>
  <c r="AN83" i="5"/>
  <c r="AM116" i="5"/>
  <c r="AN116" i="5"/>
  <c r="AM225" i="5"/>
  <c r="AN225" i="5"/>
  <c r="AM195" i="5"/>
  <c r="AN195" i="5"/>
  <c r="AN203" i="5"/>
  <c r="AM211" i="5"/>
  <c r="AN211" i="5"/>
  <c r="AM337" i="5"/>
  <c r="AN337" i="5"/>
  <c r="AM353" i="5"/>
  <c r="AN353" i="5"/>
  <c r="AN369" i="5"/>
  <c r="AM385" i="5"/>
  <c r="AN385" i="5"/>
  <c r="AN474" i="5"/>
  <c r="AM474" i="5"/>
  <c r="AM814" i="5"/>
  <c r="AM822" i="5"/>
  <c r="AN822" i="5"/>
  <c r="AM838" i="5"/>
  <c r="AN838" i="5"/>
  <c r="AM846" i="5"/>
  <c r="AN846" i="5"/>
  <c r="AM760" i="5"/>
  <c r="AM768" i="5"/>
  <c r="AN768" i="5"/>
  <c r="AM796" i="5"/>
  <c r="AM1149" i="5"/>
  <c r="AN1149" i="5"/>
  <c r="AN1105" i="5"/>
  <c r="AM62" i="5"/>
  <c r="AN62" i="5"/>
  <c r="AN618" i="5"/>
  <c r="AN128" i="5"/>
  <c r="AM333" i="5"/>
  <c r="AN333" i="5"/>
  <c r="AM365" i="5"/>
  <c r="AN365" i="5"/>
  <c r="AM478" i="5"/>
  <c r="AN478" i="5"/>
  <c r="AN744" i="5"/>
  <c r="AM752" i="5"/>
  <c r="AN752" i="5"/>
  <c r="AN772" i="5"/>
  <c r="AN15" i="5"/>
  <c r="AM15" i="5"/>
  <c r="AN31" i="5"/>
  <c r="AN272" i="5"/>
  <c r="AN277" i="5"/>
  <c r="AM277" i="5"/>
  <c r="AN341" i="5"/>
  <c r="AM373" i="5"/>
  <c r="AN373" i="5"/>
  <c r="AM389" i="5"/>
  <c r="AN389" i="5"/>
  <c r="AN466" i="5"/>
  <c r="AM466" i="5"/>
  <c r="AM470" i="5"/>
  <c r="AM479" i="5"/>
  <c r="AN479" i="5"/>
  <c r="AM614" i="5"/>
  <c r="AN614" i="5"/>
  <c r="AM600" i="5"/>
  <c r="AN600" i="5"/>
  <c r="AN776" i="5"/>
  <c r="AM784" i="5"/>
  <c r="AN784" i="5"/>
  <c r="AM804" i="5"/>
  <c r="AM1063" i="5"/>
  <c r="AN1063" i="5"/>
  <c r="AN1071" i="5"/>
  <c r="AM1193" i="5"/>
  <c r="AN1193" i="5"/>
  <c r="AQ7" i="5"/>
  <c r="AV7" i="5"/>
  <c r="AZ7" i="5"/>
  <c r="AW7" i="5"/>
  <c r="AV9" i="5"/>
  <c r="AZ9" i="5"/>
  <c r="AW9" i="5"/>
  <c r="AQ9" i="5"/>
  <c r="AX10" i="5"/>
  <c r="AY10" i="5"/>
  <c r="AL10" i="5"/>
  <c r="AY20" i="5"/>
  <c r="AX20" i="5"/>
  <c r="AL20" i="5"/>
  <c r="AV23" i="5"/>
  <c r="AZ23" i="5"/>
  <c r="AQ23" i="5"/>
  <c r="AW23" i="5"/>
  <c r="AN4" i="5"/>
  <c r="AN7" i="5"/>
  <c r="AM7" i="5"/>
  <c r="AV13" i="5"/>
  <c r="AZ13" i="5"/>
  <c r="AW13" i="5"/>
  <c r="AQ13" i="5"/>
  <c r="AX14" i="5"/>
  <c r="AY14" i="5"/>
  <c r="AL14" i="5"/>
  <c r="AY26" i="5"/>
  <c r="AL26" i="5"/>
  <c r="AY12" i="5"/>
  <c r="AL12" i="5"/>
  <c r="AX12" i="5"/>
  <c r="AV17" i="5"/>
  <c r="AZ17" i="5"/>
  <c r="AW17" i="5"/>
  <c r="AQ17" i="5"/>
  <c r="AZ20" i="5"/>
  <c r="AV34" i="5"/>
  <c r="AZ34" i="5"/>
  <c r="AQ34" i="5"/>
  <c r="AW34" i="5"/>
  <c r="AQ37" i="5"/>
  <c r="AW37" i="5"/>
  <c r="AV37" i="5"/>
  <c r="AZ37" i="5"/>
  <c r="AX26" i="5"/>
  <c r="AL53" i="5"/>
  <c r="AX53" i="5"/>
  <c r="AY53" i="5"/>
  <c r="AQ10" i="5"/>
  <c r="AW31" i="5"/>
  <c r="AQ31" i="5"/>
  <c r="AZ31" i="5"/>
  <c r="AX25" i="5"/>
  <c r="AY25" i="5"/>
  <c r="AL25" i="5"/>
  <c r="AY28" i="5"/>
  <c r="AL28" i="5"/>
  <c r="AQ26" i="5"/>
  <c r="AV26" i="5"/>
  <c r="AZ26" i="5"/>
  <c r="AW26" i="5"/>
  <c r="AV27" i="5"/>
  <c r="AZ27" i="5"/>
  <c r="AW27" i="5"/>
  <c r="AQ27" i="5"/>
  <c r="AL30" i="5"/>
  <c r="AY30" i="5"/>
  <c r="AY31" i="5"/>
  <c r="AL31" i="5"/>
  <c r="AX31" i="5"/>
  <c r="AY35" i="5"/>
  <c r="AL35" i="5"/>
  <c r="AX35" i="5"/>
  <c r="AM42" i="5"/>
  <c r="AZ49" i="5"/>
  <c r="AV69" i="5"/>
  <c r="AZ69" i="5"/>
  <c r="AW69" i="5"/>
  <c r="AQ69" i="5"/>
  <c r="AQ71" i="5"/>
  <c r="AW71" i="5"/>
  <c r="AZ71" i="5"/>
  <c r="AV71" i="5"/>
  <c r="AL79" i="5"/>
  <c r="AY79" i="5"/>
  <c r="AW62" i="5"/>
  <c r="AQ62" i="5"/>
  <c r="AV62" i="5"/>
  <c r="AZ62" i="5"/>
  <c r="AW54" i="5"/>
  <c r="AQ54" i="5"/>
  <c r="AV54" i="5"/>
  <c r="AZ54" i="5"/>
  <c r="AW46" i="5"/>
  <c r="AQ46" i="5"/>
  <c r="AV46" i="5"/>
  <c r="AZ46" i="5"/>
  <c r="AY39" i="5"/>
  <c r="AL39" i="5"/>
  <c r="AY66" i="5"/>
  <c r="AL66" i="5"/>
  <c r="AY50" i="5"/>
  <c r="AL50" i="5"/>
  <c r="AQ70" i="5"/>
  <c r="AZ70" i="5"/>
  <c r="AW70" i="5"/>
  <c r="AW73" i="5"/>
  <c r="AQ73" i="5"/>
  <c r="AZ73" i="5"/>
  <c r="AV73" i="5"/>
  <c r="AQ78" i="5"/>
  <c r="AV78" i="5"/>
  <c r="AZ78" i="5"/>
  <c r="AW78" i="5"/>
  <c r="AV82" i="5"/>
  <c r="AZ82" i="5"/>
  <c r="AW82" i="5"/>
  <c r="AQ82" i="5"/>
  <c r="AV90" i="5"/>
  <c r="AZ90" i="5"/>
  <c r="AW90" i="5"/>
  <c r="AQ90" i="5"/>
  <c r="AV105" i="5"/>
  <c r="AZ105" i="5"/>
  <c r="AQ105" i="5"/>
  <c r="AW105" i="5"/>
  <c r="AW87" i="5"/>
  <c r="AQ87" i="5"/>
  <c r="AZ87" i="5"/>
  <c r="AQ85" i="5"/>
  <c r="AV85" i="5"/>
  <c r="AZ85" i="5"/>
  <c r="AW85" i="5"/>
  <c r="AL86" i="5"/>
  <c r="AX86" i="5"/>
  <c r="AY86" i="5"/>
  <c r="AQ77" i="5"/>
  <c r="AV77" i="5"/>
  <c r="AZ77" i="5"/>
  <c r="AW77" i="5"/>
  <c r="AY80" i="5"/>
  <c r="AL80" i="5"/>
  <c r="AK100" i="5"/>
  <c r="AY99" i="5"/>
  <c r="AL99" i="5"/>
  <c r="AQ108" i="5"/>
  <c r="AW108" i="5"/>
  <c r="AZ108" i="5"/>
  <c r="AQ100" i="5"/>
  <c r="AW100" i="5"/>
  <c r="AZ100" i="5"/>
  <c r="AV100" i="5"/>
  <c r="AL97" i="5"/>
  <c r="AY97" i="5"/>
  <c r="AX97" i="5"/>
  <c r="AQ126" i="5"/>
  <c r="AW126" i="5"/>
  <c r="AZ126" i="5"/>
  <c r="AQ133" i="5"/>
  <c r="AZ133" i="5"/>
  <c r="AW133" i="5"/>
  <c r="AV133" i="5"/>
  <c r="AY113" i="5"/>
  <c r="AL113" i="5"/>
  <c r="AK117" i="5"/>
  <c r="AY122" i="5"/>
  <c r="AL122" i="5"/>
  <c r="AW125" i="5"/>
  <c r="AQ125" i="5"/>
  <c r="AV125" i="5"/>
  <c r="AZ125" i="5"/>
  <c r="AY129" i="5"/>
  <c r="AL129" i="5"/>
  <c r="AW106" i="5"/>
  <c r="AQ106" i="5"/>
  <c r="AZ106" i="5"/>
  <c r="AV106" i="5"/>
  <c r="AX113" i="5"/>
  <c r="AY115" i="5"/>
  <c r="AL115" i="5"/>
  <c r="AN129" i="5"/>
  <c r="AM129" i="5"/>
  <c r="AQ139" i="5"/>
  <c r="AV139" i="5"/>
  <c r="AW139" i="5"/>
  <c r="AZ139" i="5"/>
  <c r="AY133" i="5"/>
  <c r="AL133" i="5"/>
  <c r="AY134" i="5"/>
  <c r="AL134" i="5"/>
  <c r="AX134" i="5"/>
  <c r="AM163" i="5"/>
  <c r="AN163" i="5"/>
  <c r="AZ112" i="5"/>
  <c r="AW141" i="5"/>
  <c r="AV141" i="5"/>
  <c r="AZ141" i="5"/>
  <c r="AQ141" i="5"/>
  <c r="AV144" i="5"/>
  <c r="AZ144" i="5"/>
  <c r="AQ144" i="5"/>
  <c r="AW144" i="5"/>
  <c r="AL150" i="5"/>
  <c r="AY150" i="5"/>
  <c r="AV156" i="5"/>
  <c r="AZ156" i="5"/>
  <c r="AQ156" i="5"/>
  <c r="AW156" i="5"/>
  <c r="AV140" i="5"/>
  <c r="AZ140" i="5"/>
  <c r="AQ140" i="5"/>
  <c r="AW140" i="5"/>
  <c r="AV172" i="5"/>
  <c r="AZ172" i="5"/>
  <c r="AQ172" i="5"/>
  <c r="AW172" i="5"/>
  <c r="AL166" i="5"/>
  <c r="AY166" i="5"/>
  <c r="AM189" i="5"/>
  <c r="AL194" i="5"/>
  <c r="AY194" i="5"/>
  <c r="AY201" i="5"/>
  <c r="AX201" i="5"/>
  <c r="AL201" i="5"/>
  <c r="AL210" i="5"/>
  <c r="AY210" i="5"/>
  <c r="AQ159" i="5"/>
  <c r="AZ159" i="5"/>
  <c r="AW159" i="5"/>
  <c r="AK152" i="5"/>
  <c r="AY147" i="5"/>
  <c r="AL147" i="5"/>
  <c r="AX147" i="5"/>
  <c r="AL145" i="5"/>
  <c r="AX145" i="5"/>
  <c r="AY145" i="5"/>
  <c r="AW149" i="5"/>
  <c r="AQ149" i="5"/>
  <c r="AZ149" i="5"/>
  <c r="AV149" i="5"/>
  <c r="AZ150" i="5"/>
  <c r="AL152" i="5"/>
  <c r="AY152" i="5"/>
  <c r="AL153" i="5"/>
  <c r="AX153" i="5"/>
  <c r="AY153" i="5"/>
  <c r="AW157" i="5"/>
  <c r="AQ157" i="5"/>
  <c r="AZ157" i="5"/>
  <c r="AV157" i="5"/>
  <c r="AL160" i="5"/>
  <c r="AY160" i="5"/>
  <c r="AL161" i="5"/>
  <c r="AX161" i="5"/>
  <c r="AY161" i="5"/>
  <c r="AV180" i="5"/>
  <c r="AZ180" i="5"/>
  <c r="AQ180" i="5"/>
  <c r="AW180" i="5"/>
  <c r="AV196" i="5"/>
  <c r="AZ196" i="5"/>
  <c r="AQ196" i="5"/>
  <c r="AW196" i="5"/>
  <c r="AN228" i="5"/>
  <c r="AQ169" i="5"/>
  <c r="AV169" i="5"/>
  <c r="AZ169" i="5"/>
  <c r="AW169" i="5"/>
  <c r="AV174" i="5"/>
  <c r="AZ174" i="5"/>
  <c r="AW174" i="5"/>
  <c r="AQ174" i="5"/>
  <c r="AV194" i="5"/>
  <c r="AZ194" i="5"/>
  <c r="AW194" i="5"/>
  <c r="AQ194" i="5"/>
  <c r="AV210" i="5"/>
  <c r="AZ210" i="5"/>
  <c r="AW210" i="5"/>
  <c r="AQ210" i="5"/>
  <c r="AY240" i="5"/>
  <c r="AL240" i="5"/>
  <c r="AL220" i="5"/>
  <c r="AY220" i="5"/>
  <c r="AQ209" i="5"/>
  <c r="AW209" i="5"/>
  <c r="AZ209" i="5"/>
  <c r="AV209" i="5"/>
  <c r="AQ201" i="5"/>
  <c r="AW201" i="5"/>
  <c r="AZ201" i="5"/>
  <c r="AV201" i="5"/>
  <c r="AQ193" i="5"/>
  <c r="AW193" i="5"/>
  <c r="AZ193" i="5"/>
  <c r="AV193" i="5"/>
  <c r="AQ185" i="5"/>
  <c r="AW185" i="5"/>
  <c r="AZ185" i="5"/>
  <c r="AV185" i="5"/>
  <c r="AY225" i="5"/>
  <c r="AL225" i="5"/>
  <c r="AY217" i="5"/>
  <c r="AL217" i="5"/>
  <c r="AQ217" i="5"/>
  <c r="AZ217" i="5"/>
  <c r="AW217" i="5"/>
  <c r="AV217" i="5"/>
  <c r="AL170" i="5"/>
  <c r="AY170" i="5"/>
  <c r="AW179" i="5"/>
  <c r="AQ179" i="5"/>
  <c r="AZ179" i="5"/>
  <c r="AL184" i="5"/>
  <c r="AY184" i="5"/>
  <c r="AY195" i="5"/>
  <c r="AL195" i="5"/>
  <c r="AX195" i="5"/>
  <c r="AW211" i="5"/>
  <c r="AQ211" i="5"/>
  <c r="AZ211" i="5"/>
  <c r="AN219" i="5"/>
  <c r="AM231" i="5"/>
  <c r="AN231" i="5"/>
  <c r="AL238" i="5"/>
  <c r="AY238" i="5"/>
  <c r="AX238" i="5"/>
  <c r="AX239" i="5"/>
  <c r="AL239" i="5"/>
  <c r="AY239" i="5"/>
  <c r="AX171" i="5"/>
  <c r="AY171" i="5"/>
  <c r="AL171" i="5"/>
  <c r="AM191" i="5"/>
  <c r="AN191" i="5"/>
  <c r="AW215" i="5"/>
  <c r="AQ215" i="5"/>
  <c r="AZ215" i="5"/>
  <c r="AW223" i="5"/>
  <c r="AQ223" i="5"/>
  <c r="AZ223" i="5"/>
  <c r="AQ237" i="5"/>
  <c r="AV237" i="5"/>
  <c r="AZ237" i="5"/>
  <c r="AW237" i="5"/>
  <c r="AV250" i="5"/>
  <c r="AZ250" i="5"/>
  <c r="AQ250" i="5"/>
  <c r="AW250" i="5"/>
  <c r="AV258" i="5"/>
  <c r="AZ258" i="5"/>
  <c r="AQ258" i="5"/>
  <c r="AW258" i="5"/>
  <c r="AW175" i="5"/>
  <c r="AQ175" i="5"/>
  <c r="AZ175" i="5"/>
  <c r="AY183" i="5"/>
  <c r="AL183" i="5"/>
  <c r="AX183" i="5"/>
  <c r="AW191" i="5"/>
  <c r="AQ191" i="5"/>
  <c r="AZ191" i="5"/>
  <c r="AY199" i="5"/>
  <c r="AL199" i="5"/>
  <c r="AX199" i="5"/>
  <c r="AW207" i="5"/>
  <c r="AQ207" i="5"/>
  <c r="AZ207" i="5"/>
  <c r="AL234" i="5"/>
  <c r="AY234" i="5"/>
  <c r="AX234" i="5"/>
  <c r="AX235" i="5"/>
  <c r="AL235" i="5"/>
  <c r="AY235" i="5"/>
  <c r="AV242" i="5"/>
  <c r="AZ242" i="5"/>
  <c r="AW242" i="5"/>
  <c r="AQ242" i="5"/>
  <c r="AL260" i="5"/>
  <c r="AX260" i="5"/>
  <c r="AY260" i="5"/>
  <c r="AM187" i="5"/>
  <c r="AN187" i="5"/>
  <c r="AW269" i="5"/>
  <c r="AZ269" i="5"/>
  <c r="AQ269" i="5"/>
  <c r="AW264" i="5"/>
  <c r="AQ264" i="5"/>
  <c r="AZ264" i="5"/>
  <c r="AK258" i="5"/>
  <c r="AK250" i="5"/>
  <c r="AL254" i="5"/>
  <c r="AY254" i="5"/>
  <c r="AQ236" i="5"/>
  <c r="AW236" i="5"/>
  <c r="AZ236" i="5"/>
  <c r="AV236" i="5"/>
  <c r="AQ266" i="5"/>
  <c r="AZ266" i="5"/>
  <c r="AV266" i="5"/>
  <c r="AW266" i="5"/>
  <c r="AW224" i="5"/>
  <c r="AQ224" i="5"/>
  <c r="AZ224" i="5"/>
  <c r="AL214" i="5"/>
  <c r="AY214" i="5"/>
  <c r="AX214" i="5"/>
  <c r="AY245" i="5"/>
  <c r="AL245" i="5"/>
  <c r="AL251" i="5"/>
  <c r="AX251" i="5"/>
  <c r="AY251" i="5"/>
  <c r="AL271" i="5"/>
  <c r="AY271" i="5"/>
  <c r="AX271" i="5"/>
  <c r="AN313" i="5"/>
  <c r="AM313" i="5"/>
  <c r="AL255" i="5"/>
  <c r="AX255" i="5"/>
  <c r="AY255" i="5"/>
  <c r="AX280" i="5"/>
  <c r="AY280" i="5"/>
  <c r="AL280" i="5"/>
  <c r="AX288" i="5"/>
  <c r="AY288" i="5"/>
  <c r="AL288" i="5"/>
  <c r="AN263" i="5"/>
  <c r="AM263" i="5"/>
  <c r="AQ286" i="5"/>
  <c r="AV286" i="5"/>
  <c r="AZ286" i="5"/>
  <c r="AW286" i="5"/>
  <c r="AL293" i="5"/>
  <c r="AY293" i="5"/>
  <c r="AV299" i="5"/>
  <c r="AZ299" i="5"/>
  <c r="AQ299" i="5"/>
  <c r="AW299" i="5"/>
  <c r="AL309" i="5"/>
  <c r="AY309" i="5"/>
  <c r="AV315" i="5"/>
  <c r="AZ315" i="5"/>
  <c r="AQ315" i="5"/>
  <c r="AW315" i="5"/>
  <c r="AL325" i="5"/>
  <c r="AY325" i="5"/>
  <c r="AK274" i="5"/>
  <c r="AM285" i="5"/>
  <c r="AL292" i="5"/>
  <c r="AX292" i="5"/>
  <c r="AY292" i="5"/>
  <c r="AW308" i="5"/>
  <c r="AQ308" i="5"/>
  <c r="AZ308" i="5"/>
  <c r="AV308" i="5"/>
  <c r="AY310" i="5"/>
  <c r="AL310" i="5"/>
  <c r="AX310" i="5"/>
  <c r="AM318" i="5"/>
  <c r="AV321" i="5"/>
  <c r="AW321" i="5"/>
  <c r="AZ321" i="5"/>
  <c r="AQ321" i="5"/>
  <c r="AL328" i="5"/>
  <c r="AX328" i="5"/>
  <c r="AY328" i="5"/>
  <c r="AQ339" i="5"/>
  <c r="AW339" i="5"/>
  <c r="AZ339" i="5"/>
  <c r="AV339" i="5"/>
  <c r="AL344" i="5"/>
  <c r="AX344" i="5"/>
  <c r="AY344" i="5"/>
  <c r="AQ355" i="5"/>
  <c r="AW355" i="5"/>
  <c r="AZ355" i="5"/>
  <c r="AV355" i="5"/>
  <c r="AL360" i="5"/>
  <c r="AX360" i="5"/>
  <c r="AY360" i="5"/>
  <c r="AQ371" i="5"/>
  <c r="AW371" i="5"/>
  <c r="AZ371" i="5"/>
  <c r="AV371" i="5"/>
  <c r="AL376" i="5"/>
  <c r="AX376" i="5"/>
  <c r="AY376" i="5"/>
  <c r="AQ387" i="5"/>
  <c r="AW387" i="5"/>
  <c r="AZ387" i="5"/>
  <c r="AV387" i="5"/>
  <c r="AY249" i="5"/>
  <c r="AL249" i="5"/>
  <c r="AW284" i="5"/>
  <c r="AZ284" i="5"/>
  <c r="AQ284" i="5"/>
  <c r="AV284" i="5"/>
  <c r="AL307" i="5"/>
  <c r="AY307" i="5"/>
  <c r="AQ322" i="5"/>
  <c r="AZ322" i="5"/>
  <c r="AW322" i="5"/>
  <c r="AN330" i="5"/>
  <c r="AM336" i="5"/>
  <c r="AN336" i="5"/>
  <c r="AY339" i="5"/>
  <c r="AL339" i="5"/>
  <c r="AM352" i="5"/>
  <c r="AN352" i="5"/>
  <c r="AY355" i="5"/>
  <c r="AL355" i="5"/>
  <c r="AM368" i="5"/>
  <c r="AN368" i="5"/>
  <c r="AY371" i="5"/>
  <c r="AL371" i="5"/>
  <c r="AY387" i="5"/>
  <c r="AL387" i="5"/>
  <c r="AY395" i="5"/>
  <c r="AL395" i="5"/>
  <c r="AY411" i="5"/>
  <c r="AL411" i="5"/>
  <c r="AN418" i="5"/>
  <c r="AY286" i="5"/>
  <c r="AL286" i="5"/>
  <c r="AX286" i="5"/>
  <c r="AL269" i="5"/>
  <c r="AY269" i="5"/>
  <c r="AW280" i="5"/>
  <c r="AQ280" i="5"/>
  <c r="AV280" i="5"/>
  <c r="AZ280" i="5"/>
  <c r="AK319" i="5"/>
  <c r="AK303" i="5"/>
  <c r="AY285" i="5"/>
  <c r="AL285" i="5"/>
  <c r="AY274" i="5"/>
  <c r="AL274" i="5"/>
  <c r="AL247" i="5"/>
  <c r="AX247" i="5"/>
  <c r="AY247" i="5"/>
  <c r="AY256" i="5"/>
  <c r="AL256" i="5"/>
  <c r="AL267" i="5"/>
  <c r="AY267" i="5"/>
  <c r="AX267" i="5"/>
  <c r="AL279" i="5"/>
  <c r="AX279" i="5"/>
  <c r="AY279" i="5"/>
  <c r="AX284" i="5"/>
  <c r="AY284" i="5"/>
  <c r="AL284" i="5"/>
  <c r="AL296" i="5"/>
  <c r="AX296" i="5"/>
  <c r="AY296" i="5"/>
  <c r="AZ309" i="5"/>
  <c r="AW312" i="5"/>
  <c r="AQ312" i="5"/>
  <c r="AZ312" i="5"/>
  <c r="AV312" i="5"/>
  <c r="AY314" i="5"/>
  <c r="AL314" i="5"/>
  <c r="AX314" i="5"/>
  <c r="AQ317" i="5"/>
  <c r="AV322" i="5"/>
  <c r="AW324" i="5"/>
  <c r="AZ324" i="5"/>
  <c r="AQ324" i="5"/>
  <c r="AV324" i="5"/>
  <c r="AM325" i="5"/>
  <c r="AN325" i="5"/>
  <c r="AL329" i="5"/>
  <c r="AX329" i="5"/>
  <c r="AY329" i="5"/>
  <c r="AK335" i="5"/>
  <c r="AW341" i="5"/>
  <c r="AQ341" i="5"/>
  <c r="AZ341" i="5"/>
  <c r="AL345" i="5"/>
  <c r="AX345" i="5"/>
  <c r="AY345" i="5"/>
  <c r="AK351" i="5"/>
  <c r="AW357" i="5"/>
  <c r="AQ357" i="5"/>
  <c r="AZ357" i="5"/>
  <c r="AL361" i="5"/>
  <c r="AX361" i="5"/>
  <c r="AY361" i="5"/>
  <c r="AK367" i="5"/>
  <c r="AW373" i="5"/>
  <c r="AQ373" i="5"/>
  <c r="AZ373" i="5"/>
  <c r="AL377" i="5"/>
  <c r="AX377" i="5"/>
  <c r="AY377" i="5"/>
  <c r="AK383" i="5"/>
  <c r="AW389" i="5"/>
  <c r="AQ389" i="5"/>
  <c r="AZ389" i="5"/>
  <c r="AL457" i="5"/>
  <c r="AY457" i="5"/>
  <c r="AX325" i="5"/>
  <c r="AW393" i="5"/>
  <c r="AQ393" i="5"/>
  <c r="AZ393" i="5"/>
  <c r="AV404" i="5"/>
  <c r="AZ404" i="5"/>
  <c r="AQ404" i="5"/>
  <c r="AW404" i="5"/>
  <c r="AL413" i="5"/>
  <c r="AX413" i="5"/>
  <c r="AY413" i="5"/>
  <c r="AL393" i="5"/>
  <c r="AX393" i="5"/>
  <c r="AY393" i="5"/>
  <c r="AM469" i="5"/>
  <c r="AX339" i="5"/>
  <c r="AX355" i="5"/>
  <c r="AX371" i="5"/>
  <c r="AX387" i="5"/>
  <c r="AL426" i="5"/>
  <c r="AY426" i="5"/>
  <c r="AL452" i="5"/>
  <c r="AX452" i="5"/>
  <c r="AY452" i="5"/>
  <c r="AQ457" i="5"/>
  <c r="AZ457" i="5"/>
  <c r="AW457" i="5"/>
  <c r="AV457" i="5"/>
  <c r="AW417" i="5"/>
  <c r="AZ417" i="5"/>
  <c r="AQ417" i="5"/>
  <c r="AL402" i="5"/>
  <c r="AY402" i="5"/>
  <c r="AY427" i="5"/>
  <c r="AL427" i="5"/>
  <c r="AL406" i="5"/>
  <c r="AY406" i="5"/>
  <c r="AK393" i="5"/>
  <c r="AK439" i="5"/>
  <c r="AL430" i="5"/>
  <c r="AY430" i="5"/>
  <c r="AK415" i="5"/>
  <c r="AW406" i="5"/>
  <c r="AQ406" i="5"/>
  <c r="AZ406" i="5"/>
  <c r="AL394" i="5"/>
  <c r="AY394" i="5"/>
  <c r="AY423" i="5"/>
  <c r="AL423" i="5"/>
  <c r="AW410" i="5"/>
  <c r="AZ410" i="5"/>
  <c r="AQ410" i="5"/>
  <c r="AW394" i="5"/>
  <c r="AZ394" i="5"/>
  <c r="AQ394" i="5"/>
  <c r="AK416" i="5"/>
  <c r="AW421" i="5"/>
  <c r="AZ421" i="5"/>
  <c r="AQ421" i="5"/>
  <c r="AL475" i="5"/>
  <c r="AY475" i="5"/>
  <c r="AL477" i="5"/>
  <c r="AY477" i="5"/>
  <c r="AL493" i="5"/>
  <c r="AY493" i="5"/>
  <c r="AV444" i="5"/>
  <c r="AZ444" i="5"/>
  <c r="AQ444" i="5"/>
  <c r="AW444" i="5"/>
  <c r="AL445" i="5"/>
  <c r="AY445" i="5"/>
  <c r="AX445" i="5"/>
  <c r="AV448" i="5"/>
  <c r="AZ448" i="5"/>
  <c r="AQ448" i="5"/>
  <c r="AW448" i="5"/>
  <c r="AX488" i="5"/>
  <c r="AL488" i="5"/>
  <c r="AY488" i="5"/>
  <c r="AV503" i="5"/>
  <c r="AZ503" i="5"/>
  <c r="AQ503" i="5"/>
  <c r="AW503" i="5"/>
  <c r="AQ442" i="5"/>
  <c r="AY462" i="5"/>
  <c r="AL462" i="5"/>
  <c r="AX462" i="5"/>
  <c r="AQ462" i="5"/>
  <c r="AX475" i="5"/>
  <c r="AQ482" i="5"/>
  <c r="AW482" i="5"/>
  <c r="AZ482" i="5"/>
  <c r="AV482" i="5"/>
  <c r="AK484" i="5"/>
  <c r="AM485" i="5"/>
  <c r="AK500" i="5"/>
  <c r="AL507" i="5"/>
  <c r="AX507" i="5"/>
  <c r="AY507" i="5"/>
  <c r="AL523" i="5"/>
  <c r="AX523" i="5"/>
  <c r="AY523" i="5"/>
  <c r="AL539" i="5"/>
  <c r="AX539" i="5"/>
  <c r="AY539" i="5"/>
  <c r="AL555" i="5"/>
  <c r="AX555" i="5"/>
  <c r="AY555" i="5"/>
  <c r="AL571" i="5"/>
  <c r="AX571" i="5"/>
  <c r="AY571" i="5"/>
  <c r="AV408" i="5"/>
  <c r="AZ408" i="5"/>
  <c r="AQ408" i="5"/>
  <c r="AW408" i="5"/>
  <c r="AV412" i="5"/>
  <c r="AZ412" i="5"/>
  <c r="AQ412" i="5"/>
  <c r="AW412" i="5"/>
  <c r="AV424" i="5"/>
  <c r="AZ424" i="5"/>
  <c r="AQ424" i="5"/>
  <c r="AW424" i="5"/>
  <c r="AX425" i="5"/>
  <c r="AL425" i="5"/>
  <c r="AY425" i="5"/>
  <c r="AQ478" i="5"/>
  <c r="AW478" i="5"/>
  <c r="AV478" i="5"/>
  <c r="AZ478" i="5"/>
  <c r="AK496" i="5"/>
  <c r="AV514" i="5"/>
  <c r="AZ514" i="5"/>
  <c r="AQ514" i="5"/>
  <c r="AW514" i="5"/>
  <c r="AV522" i="5"/>
  <c r="AZ522" i="5"/>
  <c r="AQ522" i="5"/>
  <c r="AW522" i="5"/>
  <c r="AV530" i="5"/>
  <c r="AZ530" i="5"/>
  <c r="AQ530" i="5"/>
  <c r="AW530" i="5"/>
  <c r="AV538" i="5"/>
  <c r="AZ538" i="5"/>
  <c r="AQ538" i="5"/>
  <c r="AW538" i="5"/>
  <c r="AV546" i="5"/>
  <c r="AZ546" i="5"/>
  <c r="AQ546" i="5"/>
  <c r="AW546" i="5"/>
  <c r="AV554" i="5"/>
  <c r="AZ554" i="5"/>
  <c r="AQ554" i="5"/>
  <c r="AW554" i="5"/>
  <c r="AV562" i="5"/>
  <c r="AZ562" i="5"/>
  <c r="AQ562" i="5"/>
  <c r="AW562" i="5"/>
  <c r="AL568" i="5"/>
  <c r="AY568" i="5"/>
  <c r="AK563" i="5"/>
  <c r="AL552" i="5"/>
  <c r="AY552" i="5"/>
  <c r="AK547" i="5"/>
  <c r="AL536" i="5"/>
  <c r="AY536" i="5"/>
  <c r="AK531" i="5"/>
  <c r="AL520" i="5"/>
  <c r="AY520" i="5"/>
  <c r="AK515" i="5"/>
  <c r="AL495" i="5"/>
  <c r="AY495" i="5"/>
  <c r="AK573" i="5"/>
  <c r="AW568" i="5"/>
  <c r="AQ568" i="5"/>
  <c r="AZ568" i="5"/>
  <c r="AW563" i="5"/>
  <c r="AQ563" i="5"/>
  <c r="AZ563" i="5"/>
  <c r="AK557" i="5"/>
  <c r="AW552" i="5"/>
  <c r="AQ552" i="5"/>
  <c r="AZ552" i="5"/>
  <c r="AW547" i="5"/>
  <c r="AQ547" i="5"/>
  <c r="AZ547" i="5"/>
  <c r="AK541" i="5"/>
  <c r="AW536" i="5"/>
  <c r="AQ536" i="5"/>
  <c r="AZ536" i="5"/>
  <c r="AW531" i="5"/>
  <c r="AQ531" i="5"/>
  <c r="AZ531" i="5"/>
  <c r="AK525" i="5"/>
  <c r="AW520" i="5"/>
  <c r="AQ520" i="5"/>
  <c r="AZ520" i="5"/>
  <c r="AW515" i="5"/>
  <c r="AQ515" i="5"/>
  <c r="AZ515" i="5"/>
  <c r="AK509" i="5"/>
  <c r="AK503" i="5"/>
  <c r="AL499" i="5"/>
  <c r="AY499" i="5"/>
  <c r="AY589" i="5"/>
  <c r="AL589" i="5"/>
  <c r="AY581" i="5"/>
  <c r="AL581" i="5"/>
  <c r="AY573" i="5"/>
  <c r="AL573" i="5"/>
  <c r="AY565" i="5"/>
  <c r="AL565" i="5"/>
  <c r="AY557" i="5"/>
  <c r="AL557" i="5"/>
  <c r="AY549" i="5"/>
  <c r="AL549" i="5"/>
  <c r="AY541" i="5"/>
  <c r="AL541" i="5"/>
  <c r="AY533" i="5"/>
  <c r="AL533" i="5"/>
  <c r="AY525" i="5"/>
  <c r="AL525" i="5"/>
  <c r="AY517" i="5"/>
  <c r="AL517" i="5"/>
  <c r="AY509" i="5"/>
  <c r="AL509" i="5"/>
  <c r="AW504" i="5"/>
  <c r="AQ504" i="5"/>
  <c r="AZ504" i="5"/>
  <c r="AV504" i="5"/>
  <c r="AQ589" i="5"/>
  <c r="AV589" i="5"/>
  <c r="AW589" i="5"/>
  <c r="AZ589" i="5"/>
  <c r="AQ573" i="5"/>
  <c r="AZ573" i="5"/>
  <c r="AV573" i="5"/>
  <c r="AW573" i="5"/>
  <c r="AQ557" i="5"/>
  <c r="AZ557" i="5"/>
  <c r="AV557" i="5"/>
  <c r="AW557" i="5"/>
  <c r="AQ541" i="5"/>
  <c r="AZ541" i="5"/>
  <c r="AV541" i="5"/>
  <c r="AW541" i="5"/>
  <c r="AQ525" i="5"/>
  <c r="AZ525" i="5"/>
  <c r="AV525" i="5"/>
  <c r="AW525" i="5"/>
  <c r="AQ509" i="5"/>
  <c r="AZ509" i="5"/>
  <c r="AV509" i="5"/>
  <c r="AW509" i="5"/>
  <c r="AW492" i="5"/>
  <c r="AQ492" i="5"/>
  <c r="AZ492" i="5"/>
  <c r="AV492" i="5"/>
  <c r="AW576" i="5"/>
  <c r="AZ576" i="5"/>
  <c r="AQ576" i="5"/>
  <c r="AL580" i="5"/>
  <c r="AY580" i="5"/>
  <c r="AX509" i="5"/>
  <c r="AX525" i="5"/>
  <c r="AX541" i="5"/>
  <c r="AX557" i="5"/>
  <c r="AV576" i="5"/>
  <c r="AX580" i="5"/>
  <c r="AX589" i="5"/>
  <c r="AK596" i="5"/>
  <c r="AV520" i="5"/>
  <c r="AV552" i="5"/>
  <c r="AL570" i="5"/>
  <c r="AY570" i="5"/>
  <c r="AX570" i="5"/>
  <c r="AX573" i="5"/>
  <c r="AQ594" i="5"/>
  <c r="AV594" i="5"/>
  <c r="AZ594" i="5"/>
  <c r="AW594" i="5"/>
  <c r="AL578" i="5"/>
  <c r="AY578" i="5"/>
  <c r="AX578" i="5"/>
  <c r="AL591" i="5"/>
  <c r="AX591" i="5"/>
  <c r="AY591" i="5"/>
  <c r="AW592" i="5"/>
  <c r="AZ592" i="5"/>
  <c r="AQ592" i="5"/>
  <c r="AV592" i="5"/>
  <c r="AL584" i="5"/>
  <c r="AY584" i="5"/>
  <c r="AK610" i="5"/>
  <c r="AY597" i="5"/>
  <c r="AL597" i="5"/>
  <c r="AW584" i="5"/>
  <c r="AQ584" i="5"/>
  <c r="AZ584" i="5"/>
  <c r="AK581" i="5"/>
  <c r="AQ630" i="5"/>
  <c r="AW630" i="5"/>
  <c r="AZ630" i="5"/>
  <c r="AQ614" i="5"/>
  <c r="AZ614" i="5"/>
  <c r="AW614" i="5"/>
  <c r="AQ598" i="5"/>
  <c r="AZ598" i="5"/>
  <c r="AV598" i="5"/>
  <c r="AW598" i="5"/>
  <c r="AV574" i="5"/>
  <c r="AZ574" i="5"/>
  <c r="AQ574" i="5"/>
  <c r="AW574" i="5"/>
  <c r="AL599" i="5"/>
  <c r="AY599" i="5"/>
  <c r="AX599" i="5"/>
  <c r="AW608" i="5"/>
  <c r="AQ608" i="5"/>
  <c r="AZ608" i="5"/>
  <c r="AV629" i="5"/>
  <c r="AW629" i="5"/>
  <c r="AZ629" i="5"/>
  <c r="AQ629" i="5"/>
  <c r="AW632" i="5"/>
  <c r="AV632" i="5"/>
  <c r="AZ632" i="5"/>
  <c r="AQ632" i="5"/>
  <c r="AY637" i="5"/>
  <c r="AL637" i="5"/>
  <c r="AY645" i="5"/>
  <c r="AL645" i="5"/>
  <c r="AY653" i="5"/>
  <c r="AL653" i="5"/>
  <c r="AY661" i="5"/>
  <c r="AL661" i="5"/>
  <c r="AY669" i="5"/>
  <c r="AL669" i="5"/>
  <c r="AY677" i="5"/>
  <c r="AL677" i="5"/>
  <c r="AY685" i="5"/>
  <c r="AL685" i="5"/>
  <c r="AY693" i="5"/>
  <c r="AL693" i="5"/>
  <c r="AY701" i="5"/>
  <c r="AL701" i="5"/>
  <c r="AX597" i="5"/>
  <c r="AV607" i="5"/>
  <c r="AZ607" i="5"/>
  <c r="AQ607" i="5"/>
  <c r="AW607" i="5"/>
  <c r="AN616" i="5"/>
  <c r="AM623" i="5"/>
  <c r="AL627" i="5"/>
  <c r="AY627" i="5"/>
  <c r="AX627" i="5"/>
  <c r="AQ810" i="5"/>
  <c r="AW810" i="5"/>
  <c r="AZ810" i="5"/>
  <c r="AV810" i="5"/>
  <c r="AQ818" i="5"/>
  <c r="AW818" i="5"/>
  <c r="AZ818" i="5"/>
  <c r="AV818" i="5"/>
  <c r="AQ826" i="5"/>
  <c r="AW826" i="5"/>
  <c r="AZ826" i="5"/>
  <c r="AV826" i="5"/>
  <c r="AQ834" i="5"/>
  <c r="AW834" i="5"/>
  <c r="AZ834" i="5"/>
  <c r="AV834" i="5"/>
  <c r="AQ842" i="5"/>
  <c r="AW842" i="5"/>
  <c r="AZ842" i="5"/>
  <c r="AV842" i="5"/>
  <c r="AW616" i="5"/>
  <c r="AV616" i="5"/>
  <c r="AQ616" i="5"/>
  <c r="AZ616" i="5"/>
  <c r="AL619" i="5"/>
  <c r="AY619" i="5"/>
  <c r="AX619" i="5"/>
  <c r="AW628" i="5"/>
  <c r="AV628" i="5"/>
  <c r="AQ628" i="5"/>
  <c r="AZ628" i="5"/>
  <c r="AL629" i="5"/>
  <c r="AQ862" i="5"/>
  <c r="AV862" i="5"/>
  <c r="AZ862" i="5"/>
  <c r="AW862" i="5"/>
  <c r="AW612" i="5"/>
  <c r="AV612" i="5"/>
  <c r="AZ612" i="5"/>
  <c r="AQ612" i="5"/>
  <c r="AL615" i="5"/>
  <c r="AY615" i="5"/>
  <c r="AX615" i="5"/>
  <c r="AK622" i="5"/>
  <c r="AY625" i="5"/>
  <c r="AL625" i="5"/>
  <c r="AW636" i="5"/>
  <c r="AZ636" i="5"/>
  <c r="AQ636" i="5"/>
  <c r="AV636" i="5"/>
  <c r="AW640" i="5"/>
  <c r="AZ640" i="5"/>
  <c r="AQ640" i="5"/>
  <c r="AV640" i="5"/>
  <c r="AN641" i="5"/>
  <c r="AW644" i="5"/>
  <c r="AZ644" i="5"/>
  <c r="AQ644" i="5"/>
  <c r="AV644" i="5"/>
  <c r="AW648" i="5"/>
  <c r="AZ648" i="5"/>
  <c r="AQ648" i="5"/>
  <c r="AV648" i="5"/>
  <c r="AW652" i="5"/>
  <c r="AZ652" i="5"/>
  <c r="AQ652" i="5"/>
  <c r="AV652" i="5"/>
  <c r="AW656" i="5"/>
  <c r="AZ656" i="5"/>
  <c r="AQ656" i="5"/>
  <c r="AV656" i="5"/>
  <c r="AW660" i="5"/>
  <c r="AZ660" i="5"/>
  <c r="AQ660" i="5"/>
  <c r="AV660" i="5"/>
  <c r="AW664" i="5"/>
  <c r="AZ664" i="5"/>
  <c r="AQ664" i="5"/>
  <c r="AV664" i="5"/>
  <c r="AW668" i="5"/>
  <c r="AZ668" i="5"/>
  <c r="AQ668" i="5"/>
  <c r="AV668" i="5"/>
  <c r="AW672" i="5"/>
  <c r="AZ672" i="5"/>
  <c r="AQ672" i="5"/>
  <c r="AV672" i="5"/>
  <c r="AW676" i="5"/>
  <c r="AZ676" i="5"/>
  <c r="AQ676" i="5"/>
  <c r="AV676" i="5"/>
  <c r="AM677" i="5"/>
  <c r="AW680" i="5"/>
  <c r="AZ680" i="5"/>
  <c r="AQ680" i="5"/>
  <c r="AV680" i="5"/>
  <c r="AW684" i="5"/>
  <c r="AZ684" i="5"/>
  <c r="AQ684" i="5"/>
  <c r="AV684" i="5"/>
  <c r="AW688" i="5"/>
  <c r="AZ688" i="5"/>
  <c r="AQ688" i="5"/>
  <c r="AV688" i="5"/>
  <c r="AW692" i="5"/>
  <c r="AZ692" i="5"/>
  <c r="AQ692" i="5"/>
  <c r="AV692" i="5"/>
  <c r="AW696" i="5"/>
  <c r="AZ696" i="5"/>
  <c r="AQ696" i="5"/>
  <c r="AV696" i="5"/>
  <c r="AM697" i="5"/>
  <c r="AW700" i="5"/>
  <c r="AZ700" i="5"/>
  <c r="AQ700" i="5"/>
  <c r="AV700" i="5"/>
  <c r="AW704" i="5"/>
  <c r="AZ704" i="5"/>
  <c r="AQ704" i="5"/>
  <c r="AV704" i="5"/>
  <c r="AW708" i="5"/>
  <c r="AZ708" i="5"/>
  <c r="AQ708" i="5"/>
  <c r="AV708" i="5"/>
  <c r="AQ710" i="5"/>
  <c r="AZ710" i="5"/>
  <c r="AW710" i="5"/>
  <c r="AW716" i="5"/>
  <c r="AZ716" i="5"/>
  <c r="AQ716" i="5"/>
  <c r="AV716" i="5"/>
  <c r="AY720" i="5"/>
  <c r="AX720" i="5"/>
  <c r="AL720" i="5"/>
  <c r="AQ726" i="5"/>
  <c r="AZ726" i="5"/>
  <c r="AW726" i="5"/>
  <c r="AW732" i="5"/>
  <c r="AZ732" i="5"/>
  <c r="AQ732" i="5"/>
  <c r="AV732" i="5"/>
  <c r="AY736" i="5"/>
  <c r="AX736" i="5"/>
  <c r="AL736" i="5"/>
  <c r="AQ742" i="5"/>
  <c r="AZ742" i="5"/>
  <c r="AW742" i="5"/>
  <c r="AW748" i="5"/>
  <c r="AZ748" i="5"/>
  <c r="AQ748" i="5"/>
  <c r="AV748" i="5"/>
  <c r="AY752" i="5"/>
  <c r="AX752" i="5"/>
  <c r="AL752" i="5"/>
  <c r="AQ758" i="5"/>
  <c r="AZ758" i="5"/>
  <c r="AW758" i="5"/>
  <c r="AM762" i="5"/>
  <c r="AW764" i="5"/>
  <c r="AZ764" i="5"/>
  <c r="AQ764" i="5"/>
  <c r="AV764" i="5"/>
  <c r="AY768" i="5"/>
  <c r="AX768" i="5"/>
  <c r="AL768" i="5"/>
  <c r="AQ774" i="5"/>
  <c r="AZ774" i="5"/>
  <c r="AW774" i="5"/>
  <c r="AW780" i="5"/>
  <c r="AZ780" i="5"/>
  <c r="AQ780" i="5"/>
  <c r="AV780" i="5"/>
  <c r="AY784" i="5"/>
  <c r="AX784" i="5"/>
  <c r="AL784" i="5"/>
  <c r="AQ790" i="5"/>
  <c r="AZ790" i="5"/>
  <c r="AW790" i="5"/>
  <c r="AW796" i="5"/>
  <c r="AZ796" i="5"/>
  <c r="AQ796" i="5"/>
  <c r="AV796" i="5"/>
  <c r="AY800" i="5"/>
  <c r="AX800" i="5"/>
  <c r="AL800" i="5"/>
  <c r="AQ806" i="5"/>
  <c r="AW806" i="5"/>
  <c r="AZ806" i="5"/>
  <c r="AV806" i="5"/>
  <c r="AQ821" i="5"/>
  <c r="AZ821" i="5"/>
  <c r="AW821" i="5"/>
  <c r="AL832" i="5"/>
  <c r="AX832" i="5"/>
  <c r="AY832" i="5"/>
  <c r="AY850" i="5"/>
  <c r="AL850" i="5"/>
  <c r="AY858" i="5"/>
  <c r="AL858" i="5"/>
  <c r="AY866" i="5"/>
  <c r="AL866" i="5"/>
  <c r="AL944" i="5"/>
  <c r="AY944" i="5"/>
  <c r="AL960" i="5"/>
  <c r="AY960" i="5"/>
  <c r="AM967" i="5"/>
  <c r="AN967" i="5"/>
  <c r="AL976" i="5"/>
  <c r="AY976" i="5"/>
  <c r="AM983" i="5"/>
  <c r="AN983" i="5"/>
  <c r="AL992" i="5"/>
  <c r="AY992" i="5"/>
  <c r="AM999" i="5"/>
  <c r="AN999" i="5"/>
  <c r="AL1008" i="5"/>
  <c r="AY1008" i="5"/>
  <c r="AM1015" i="5"/>
  <c r="AN1015" i="5"/>
  <c r="AL1024" i="5"/>
  <c r="AY1024" i="5"/>
  <c r="AM1031" i="5"/>
  <c r="AN1031" i="5"/>
  <c r="AL1040" i="5"/>
  <c r="AY1040" i="5"/>
  <c r="AM1047" i="5"/>
  <c r="AN1047" i="5"/>
  <c r="AL1056" i="5"/>
  <c r="AY1056" i="5"/>
  <c r="AV807" i="5"/>
  <c r="AZ807" i="5"/>
  <c r="AQ807" i="5"/>
  <c r="AW807" i="5"/>
  <c r="AW820" i="5"/>
  <c r="AQ820" i="5"/>
  <c r="AZ820" i="5"/>
  <c r="AL823" i="5"/>
  <c r="AX823" i="5"/>
  <c r="AY823" i="5"/>
  <c r="AK826" i="5"/>
  <c r="AY834" i="5"/>
  <c r="AL834" i="5"/>
  <c r="AV839" i="5"/>
  <c r="AZ839" i="5"/>
  <c r="AQ839" i="5"/>
  <c r="AW839" i="5"/>
  <c r="AQ855" i="5"/>
  <c r="AV855" i="5"/>
  <c r="AZ855" i="5"/>
  <c r="AW855" i="5"/>
  <c r="AQ863" i="5"/>
  <c r="AV863" i="5"/>
  <c r="AZ863" i="5"/>
  <c r="AW863" i="5"/>
  <c r="AW873" i="5"/>
  <c r="AQ873" i="5"/>
  <c r="AZ873" i="5"/>
  <c r="AV886" i="5"/>
  <c r="AZ886" i="5"/>
  <c r="AQ886" i="5"/>
  <c r="AW886" i="5"/>
  <c r="AW889" i="5"/>
  <c r="AQ889" i="5"/>
  <c r="AZ889" i="5"/>
  <c r="AV709" i="5"/>
  <c r="AW709" i="5"/>
  <c r="AZ709" i="5"/>
  <c r="AQ709" i="5"/>
  <c r="AV711" i="5"/>
  <c r="AZ711" i="5"/>
  <c r="AW711" i="5"/>
  <c r="AQ711" i="5"/>
  <c r="AM715" i="5"/>
  <c r="AN715" i="5"/>
  <c r="AV717" i="5"/>
  <c r="AW717" i="5"/>
  <c r="AZ717" i="5"/>
  <c r="AQ717" i="5"/>
  <c r="AV719" i="5"/>
  <c r="AZ719" i="5"/>
  <c r="AW719" i="5"/>
  <c r="AQ719" i="5"/>
  <c r="AV725" i="5"/>
  <c r="AW725" i="5"/>
  <c r="AZ725" i="5"/>
  <c r="AQ725" i="5"/>
  <c r="AV727" i="5"/>
  <c r="AZ727" i="5"/>
  <c r="AW727" i="5"/>
  <c r="AQ727" i="5"/>
  <c r="AM731" i="5"/>
  <c r="AN731" i="5"/>
  <c r="AV733" i="5"/>
  <c r="AW733" i="5"/>
  <c r="AZ733" i="5"/>
  <c r="AQ733" i="5"/>
  <c r="AV735" i="5"/>
  <c r="AZ735" i="5"/>
  <c r="AW735" i="5"/>
  <c r="AQ735" i="5"/>
  <c r="AN739" i="5"/>
  <c r="AV741" i="5"/>
  <c r="AW741" i="5"/>
  <c r="AZ741" i="5"/>
  <c r="AQ741" i="5"/>
  <c r="AV743" i="5"/>
  <c r="AZ743" i="5"/>
  <c r="AW743" i="5"/>
  <c r="AQ743" i="5"/>
  <c r="AV749" i="5"/>
  <c r="AW749" i="5"/>
  <c r="AZ749" i="5"/>
  <c r="AQ749" i="5"/>
  <c r="AV751" i="5"/>
  <c r="AZ751" i="5"/>
  <c r="AW751" i="5"/>
  <c r="AQ751" i="5"/>
  <c r="AM755" i="5"/>
  <c r="AN755" i="5"/>
  <c r="AV757" i="5"/>
  <c r="AW757" i="5"/>
  <c r="AZ757" i="5"/>
  <c r="AQ757" i="5"/>
  <c r="AV759" i="5"/>
  <c r="AZ759" i="5"/>
  <c r="AW759" i="5"/>
  <c r="AQ759" i="5"/>
  <c r="AV765" i="5"/>
  <c r="AW765" i="5"/>
  <c r="AZ765" i="5"/>
  <c r="AQ765" i="5"/>
  <c r="AV767" i="5"/>
  <c r="AZ767" i="5"/>
  <c r="AW767" i="5"/>
  <c r="AQ767" i="5"/>
  <c r="AM771" i="5"/>
  <c r="AN771" i="5"/>
  <c r="AV773" i="5"/>
  <c r="AW773" i="5"/>
  <c r="AZ773" i="5"/>
  <c r="AQ773" i="5"/>
  <c r="AV775" i="5"/>
  <c r="AZ775" i="5"/>
  <c r="AW775" i="5"/>
  <c r="AQ775" i="5"/>
  <c r="AM779" i="5"/>
  <c r="AN779" i="5"/>
  <c r="AV781" i="5"/>
  <c r="AW781" i="5"/>
  <c r="AZ781" i="5"/>
  <c r="AQ781" i="5"/>
  <c r="AV783" i="5"/>
  <c r="AZ783" i="5"/>
  <c r="AW783" i="5"/>
  <c r="AQ783" i="5"/>
  <c r="AV789" i="5"/>
  <c r="AW789" i="5"/>
  <c r="AZ789" i="5"/>
  <c r="AQ789" i="5"/>
  <c r="AV791" i="5"/>
  <c r="AZ791" i="5"/>
  <c r="AW791" i="5"/>
  <c r="AQ791" i="5"/>
  <c r="AV797" i="5"/>
  <c r="AW797" i="5"/>
  <c r="AZ797" i="5"/>
  <c r="AQ797" i="5"/>
  <c r="AV799" i="5"/>
  <c r="AZ799" i="5"/>
  <c r="AW799" i="5"/>
  <c r="AQ799" i="5"/>
  <c r="AM803" i="5"/>
  <c r="AN803" i="5"/>
  <c r="AV805" i="5"/>
  <c r="AW805" i="5"/>
  <c r="AZ805" i="5"/>
  <c r="AQ805" i="5"/>
  <c r="AL820" i="5"/>
  <c r="AX820" i="5"/>
  <c r="AY820" i="5"/>
  <c r="AQ841" i="5"/>
  <c r="AZ841" i="5"/>
  <c r="AW841" i="5"/>
  <c r="AK854" i="5"/>
  <c r="AX858" i="5"/>
  <c r="AV860" i="5"/>
  <c r="AZ860" i="5"/>
  <c r="AW860" i="5"/>
  <c r="AQ860" i="5"/>
  <c r="AX861" i="5"/>
  <c r="AY861" i="5"/>
  <c r="AL861" i="5"/>
  <c r="AL868" i="5"/>
  <c r="AY868" i="5"/>
  <c r="AY897" i="5"/>
  <c r="AX897" i="5"/>
  <c r="AL897" i="5"/>
  <c r="AY913" i="5"/>
  <c r="AX913" i="5"/>
  <c r="AL913" i="5"/>
  <c r="AY929" i="5"/>
  <c r="AX929" i="5"/>
  <c r="AL929" i="5"/>
  <c r="AN964" i="5"/>
  <c r="AN972" i="5"/>
  <c r="AM972" i="5"/>
  <c r="AN988" i="5"/>
  <c r="AM988" i="5"/>
  <c r="AM996" i="5"/>
  <c r="AN1004" i="5"/>
  <c r="AM1004" i="5"/>
  <c r="AN1020" i="5"/>
  <c r="AM1020" i="5"/>
  <c r="AN1036" i="5"/>
  <c r="AM1036" i="5"/>
  <c r="AN1052" i="5"/>
  <c r="AM1052" i="5"/>
  <c r="AY718" i="5"/>
  <c r="AL718" i="5"/>
  <c r="AX718" i="5"/>
  <c r="AK728" i="5"/>
  <c r="AK736" i="5"/>
  <c r="AV811" i="5"/>
  <c r="AZ811" i="5"/>
  <c r="AQ811" i="5"/>
  <c r="AW811" i="5"/>
  <c r="AW816" i="5"/>
  <c r="AQ816" i="5"/>
  <c r="AZ816" i="5"/>
  <c r="AL819" i="5"/>
  <c r="AX819" i="5"/>
  <c r="AY819" i="5"/>
  <c r="AV827" i="5"/>
  <c r="AZ827" i="5"/>
  <c r="AQ827" i="5"/>
  <c r="AW827" i="5"/>
  <c r="AW832" i="5"/>
  <c r="AQ832" i="5"/>
  <c r="AZ832" i="5"/>
  <c r="AL835" i="5"/>
  <c r="AX835" i="5"/>
  <c r="AY835" i="5"/>
  <c r="AV843" i="5"/>
  <c r="AZ843" i="5"/>
  <c r="AQ843" i="5"/>
  <c r="AW843" i="5"/>
  <c r="AQ859" i="5"/>
  <c r="AV859" i="5"/>
  <c r="AZ859" i="5"/>
  <c r="AW859" i="5"/>
  <c r="AY867" i="5"/>
  <c r="AL867" i="5"/>
  <c r="AX867" i="5"/>
  <c r="AN872" i="5"/>
  <c r="AM872" i="5"/>
  <c r="AN876" i="5"/>
  <c r="AM880" i="5"/>
  <c r="AN888" i="5"/>
  <c r="AN892" i="5"/>
  <c r="AM892" i="5"/>
  <c r="AV896" i="5"/>
  <c r="AZ896" i="5"/>
  <c r="AW896" i="5"/>
  <c r="AQ896" i="5"/>
  <c r="AV912" i="5"/>
  <c r="AZ912" i="5"/>
  <c r="AW912" i="5"/>
  <c r="AQ912" i="5"/>
  <c r="AV928" i="5"/>
  <c r="AZ928" i="5"/>
  <c r="AW928" i="5"/>
  <c r="AQ928" i="5"/>
  <c r="AL943" i="5"/>
  <c r="AX943" i="5"/>
  <c r="AY943" i="5"/>
  <c r="AL959" i="5"/>
  <c r="AX959" i="5"/>
  <c r="AY959" i="5"/>
  <c r="AL975" i="5"/>
  <c r="AX975" i="5"/>
  <c r="AY975" i="5"/>
  <c r="AL991" i="5"/>
  <c r="AX991" i="5"/>
  <c r="AY991" i="5"/>
  <c r="AL1007" i="5"/>
  <c r="AX1007" i="5"/>
  <c r="AY1007" i="5"/>
  <c r="AL1023" i="5"/>
  <c r="AX1023" i="5"/>
  <c r="AY1023" i="5"/>
  <c r="AL1039" i="5"/>
  <c r="AX1039" i="5"/>
  <c r="AY1039" i="5"/>
  <c r="AL1055" i="5"/>
  <c r="AX1055" i="5"/>
  <c r="AY1055" i="5"/>
  <c r="AQ937" i="5"/>
  <c r="AW937" i="5"/>
  <c r="AZ937" i="5"/>
  <c r="AV937" i="5"/>
  <c r="AQ945" i="5"/>
  <c r="AW945" i="5"/>
  <c r="AZ945" i="5"/>
  <c r="AV945" i="5"/>
  <c r="AQ953" i="5"/>
  <c r="AW953" i="5"/>
  <c r="AZ953" i="5"/>
  <c r="AV953" i="5"/>
  <c r="AQ961" i="5"/>
  <c r="AW961" i="5"/>
  <c r="AZ961" i="5"/>
  <c r="AV961" i="5"/>
  <c r="AQ969" i="5"/>
  <c r="AW969" i="5"/>
  <c r="AZ969" i="5"/>
  <c r="AV969" i="5"/>
  <c r="AQ977" i="5"/>
  <c r="AW977" i="5"/>
  <c r="AZ977" i="5"/>
  <c r="AV977" i="5"/>
  <c r="AQ985" i="5"/>
  <c r="AW985" i="5"/>
  <c r="AZ985" i="5"/>
  <c r="AV985" i="5"/>
  <c r="AQ993" i="5"/>
  <c r="AW993" i="5"/>
  <c r="AZ993" i="5"/>
  <c r="AV993" i="5"/>
  <c r="AQ1001" i="5"/>
  <c r="AW1001" i="5"/>
  <c r="AZ1001" i="5"/>
  <c r="AV1001" i="5"/>
  <c r="AQ1009" i="5"/>
  <c r="AW1009" i="5"/>
  <c r="AZ1009" i="5"/>
  <c r="AV1009" i="5"/>
  <c r="AQ1017" i="5"/>
  <c r="AW1017" i="5"/>
  <c r="AZ1017" i="5"/>
  <c r="AV1017" i="5"/>
  <c r="AQ1025" i="5"/>
  <c r="AW1025" i="5"/>
  <c r="AZ1025" i="5"/>
  <c r="AV1025" i="5"/>
  <c r="AQ1033" i="5"/>
  <c r="AW1033" i="5"/>
  <c r="AZ1033" i="5"/>
  <c r="AV1033" i="5"/>
  <c r="AQ1041" i="5"/>
  <c r="AW1041" i="5"/>
  <c r="AZ1041" i="5"/>
  <c r="AV1041" i="5"/>
  <c r="AQ1049" i="5"/>
  <c r="AW1049" i="5"/>
  <c r="AZ1049" i="5"/>
  <c r="AV1049" i="5"/>
  <c r="AQ1057" i="5"/>
  <c r="AW1057" i="5"/>
  <c r="AZ1057" i="5"/>
  <c r="AV1057" i="5"/>
  <c r="AQ1069" i="5"/>
  <c r="AW1069" i="5"/>
  <c r="AV1069" i="5"/>
  <c r="AZ1069" i="5"/>
  <c r="AV1076" i="5"/>
  <c r="AZ1076" i="5"/>
  <c r="AQ1076" i="5"/>
  <c r="AW1076" i="5"/>
  <c r="AV1084" i="5"/>
  <c r="AZ1084" i="5"/>
  <c r="AQ1084" i="5"/>
  <c r="AW1084" i="5"/>
  <c r="AV1092" i="5"/>
  <c r="AZ1092" i="5"/>
  <c r="AQ1092" i="5"/>
  <c r="AW1092" i="5"/>
  <c r="AV1100" i="5"/>
  <c r="AZ1100" i="5"/>
  <c r="AQ1100" i="5"/>
  <c r="AW1100" i="5"/>
  <c r="AV1108" i="5"/>
  <c r="AZ1108" i="5"/>
  <c r="AQ1108" i="5"/>
  <c r="AW1108" i="5"/>
  <c r="AV1116" i="5"/>
  <c r="AZ1116" i="5"/>
  <c r="AQ1116" i="5"/>
  <c r="AW1116" i="5"/>
  <c r="AV1124" i="5"/>
  <c r="AZ1124" i="5"/>
  <c r="AQ1124" i="5"/>
  <c r="AW1124" i="5"/>
  <c r="AV1132" i="5"/>
  <c r="AZ1132" i="5"/>
  <c r="AQ1132" i="5"/>
  <c r="AW1132" i="5"/>
  <c r="AV1140" i="5"/>
  <c r="AZ1140" i="5"/>
  <c r="AQ1140" i="5"/>
  <c r="AW1140" i="5"/>
  <c r="AV1148" i="5"/>
  <c r="AZ1148" i="5"/>
  <c r="AQ1148" i="5"/>
  <c r="AW1148" i="5"/>
  <c r="AV1156" i="5"/>
  <c r="AZ1156" i="5"/>
  <c r="AQ1156" i="5"/>
  <c r="AW1156" i="5"/>
  <c r="AV1164" i="5"/>
  <c r="AZ1164" i="5"/>
  <c r="AQ1164" i="5"/>
  <c r="AW1164" i="5"/>
  <c r="AV1172" i="5"/>
  <c r="AZ1172" i="5"/>
  <c r="AQ1172" i="5"/>
  <c r="AW1172" i="5"/>
  <c r="AV1180" i="5"/>
  <c r="AZ1180" i="5"/>
  <c r="AQ1180" i="5"/>
  <c r="AW1180" i="5"/>
  <c r="AV1188" i="5"/>
  <c r="AZ1188" i="5"/>
  <c r="AQ1188" i="5"/>
  <c r="AW1188" i="5"/>
  <c r="AV1196" i="5"/>
  <c r="AZ1196" i="5"/>
  <c r="AW1196" i="5"/>
  <c r="AQ1196" i="5"/>
  <c r="AV942" i="5"/>
  <c r="AZ942" i="5"/>
  <c r="AQ942" i="5"/>
  <c r="AW942" i="5"/>
  <c r="AM950" i="5"/>
  <c r="AV958" i="5"/>
  <c r="AZ958" i="5"/>
  <c r="AQ958" i="5"/>
  <c r="AW958" i="5"/>
  <c r="AL974" i="5"/>
  <c r="AY974" i="5"/>
  <c r="AL990" i="5"/>
  <c r="AY990" i="5"/>
  <c r="AL1006" i="5"/>
  <c r="AY1006" i="5"/>
  <c r="AL1022" i="5"/>
  <c r="AY1022" i="5"/>
  <c r="AV1046" i="5"/>
  <c r="AZ1046" i="5"/>
  <c r="AQ1046" i="5"/>
  <c r="AW1046" i="5"/>
  <c r="AL1062" i="5"/>
  <c r="AX1062" i="5"/>
  <c r="AY1062" i="5"/>
  <c r="AN1067" i="5"/>
  <c r="AV1070" i="5"/>
  <c r="AZ1070" i="5"/>
  <c r="AQ1070" i="5"/>
  <c r="AW1070" i="5"/>
  <c r="AY1091" i="5"/>
  <c r="AX1091" i="5"/>
  <c r="AL1091" i="5"/>
  <c r="AM1095" i="5"/>
  <c r="AY1107" i="5"/>
  <c r="AX1107" i="5"/>
  <c r="AL1107" i="5"/>
  <c r="AY1123" i="5"/>
  <c r="AX1123" i="5"/>
  <c r="AL1123" i="5"/>
  <c r="AY1139" i="5"/>
  <c r="AX1139" i="5"/>
  <c r="AL1139" i="5"/>
  <c r="AN1143" i="5"/>
  <c r="AY1155" i="5"/>
  <c r="AX1155" i="5"/>
  <c r="AL1155" i="5"/>
  <c r="AY1171" i="5"/>
  <c r="AX1171" i="5"/>
  <c r="AL1171" i="5"/>
  <c r="AN1175" i="5"/>
  <c r="AY1187" i="5"/>
  <c r="AX1187" i="5"/>
  <c r="AL1187" i="5"/>
  <c r="AM1227" i="5"/>
  <c r="AN1227" i="5"/>
  <c r="AY1236" i="5"/>
  <c r="AL1236" i="5"/>
  <c r="AY1252" i="5"/>
  <c r="AL1252" i="5"/>
  <c r="AN902" i="5"/>
  <c r="AL926" i="5"/>
  <c r="AY926" i="5"/>
  <c r="AV930" i="5"/>
  <c r="AZ930" i="5"/>
  <c r="AW930" i="5"/>
  <c r="AQ930" i="5"/>
  <c r="AY949" i="5"/>
  <c r="AL949" i="5"/>
  <c r="AX949" i="5"/>
  <c r="AQ1005" i="5"/>
  <c r="AW1005" i="5"/>
  <c r="AZ1005" i="5"/>
  <c r="AV1005" i="5"/>
  <c r="AQ1037" i="5"/>
  <c r="AW1037" i="5"/>
  <c r="AZ1037" i="5"/>
  <c r="AV1037" i="5"/>
  <c r="AQ1065" i="5"/>
  <c r="AW1065" i="5"/>
  <c r="AZ1065" i="5"/>
  <c r="AY1075" i="5"/>
  <c r="AX1075" i="5"/>
  <c r="AL1075" i="5"/>
  <c r="AV1078" i="5"/>
  <c r="AZ1078" i="5"/>
  <c r="AW1078" i="5"/>
  <c r="AQ1078" i="5"/>
  <c r="AN1090" i="5"/>
  <c r="AM1090" i="5"/>
  <c r="AQ1105" i="5"/>
  <c r="AW1105" i="5"/>
  <c r="AZ1105" i="5"/>
  <c r="AQ1109" i="5"/>
  <c r="AW1109" i="5"/>
  <c r="AZ1109" i="5"/>
  <c r="AV1114" i="5"/>
  <c r="AZ1114" i="5"/>
  <c r="AW1114" i="5"/>
  <c r="AQ1114" i="5"/>
  <c r="AV1118" i="5"/>
  <c r="AZ1118" i="5"/>
  <c r="AQ1118" i="5"/>
  <c r="AW1118" i="5"/>
  <c r="AV1122" i="5"/>
  <c r="AZ1122" i="5"/>
  <c r="AW1122" i="5"/>
  <c r="AQ1122" i="5"/>
  <c r="AV1126" i="5"/>
  <c r="AZ1126" i="5"/>
  <c r="AQ1126" i="5"/>
  <c r="AW1126" i="5"/>
  <c r="AQ1137" i="5"/>
  <c r="AW1137" i="5"/>
  <c r="AZ1137" i="5"/>
  <c r="AQ1141" i="5"/>
  <c r="AW1141" i="5"/>
  <c r="AZ1141" i="5"/>
  <c r="AQ1145" i="5"/>
  <c r="AW1145" i="5"/>
  <c r="AZ1145" i="5"/>
  <c r="AQ1149" i="5"/>
  <c r="AW1149" i="5"/>
  <c r="AZ1149" i="5"/>
  <c r="AN1194" i="5"/>
  <c r="AQ1209" i="5"/>
  <c r="AW1209" i="5"/>
  <c r="AZ1209" i="5"/>
  <c r="AQ1213" i="5"/>
  <c r="AW1213" i="5"/>
  <c r="AZ1213" i="5"/>
  <c r="AQ1237" i="5"/>
  <c r="AW1237" i="5"/>
  <c r="AZ1237" i="5"/>
  <c r="AV1237" i="5"/>
  <c r="AN994" i="5"/>
  <c r="AX1006" i="5"/>
  <c r="AX1022" i="5"/>
  <c r="AV1034" i="5"/>
  <c r="AZ1034" i="5"/>
  <c r="AQ1034" i="5"/>
  <c r="AW1034" i="5"/>
  <c r="AV1042" i="5"/>
  <c r="AZ1042" i="5"/>
  <c r="AQ1042" i="5"/>
  <c r="AW1042" i="5"/>
  <c r="AV1050" i="5"/>
  <c r="AZ1050" i="5"/>
  <c r="AQ1050" i="5"/>
  <c r="AW1050" i="5"/>
  <c r="AV1058" i="5"/>
  <c r="AZ1058" i="5"/>
  <c r="AQ1058" i="5"/>
  <c r="AW1058" i="5"/>
  <c r="AL1118" i="5"/>
  <c r="AN1145" i="5"/>
  <c r="AM1177" i="5"/>
  <c r="AN1177" i="5"/>
  <c r="AY1193" i="5"/>
  <c r="AL1193" i="5"/>
  <c r="AX1193" i="5"/>
  <c r="AY1245" i="5"/>
  <c r="AL1245" i="5"/>
  <c r="AL1243" i="5"/>
  <c r="AX1243" i="5"/>
  <c r="AY1243" i="5"/>
  <c r="AW1059" i="5"/>
  <c r="AQ1059" i="5"/>
  <c r="AZ1059" i="5"/>
  <c r="AV1059" i="5"/>
  <c r="AW1051" i="5"/>
  <c r="AQ1051" i="5"/>
  <c r="AZ1051" i="5"/>
  <c r="AV1051" i="5"/>
  <c r="AW1043" i="5"/>
  <c r="AQ1043" i="5"/>
  <c r="AZ1043" i="5"/>
  <c r="AV1043" i="5"/>
  <c r="AW1035" i="5"/>
  <c r="AQ1035" i="5"/>
  <c r="AZ1035" i="5"/>
  <c r="AV1035" i="5"/>
  <c r="AW1027" i="5"/>
  <c r="AQ1027" i="5"/>
  <c r="AZ1027" i="5"/>
  <c r="AV1027" i="5"/>
  <c r="AW1019" i="5"/>
  <c r="AQ1019" i="5"/>
  <c r="AZ1019" i="5"/>
  <c r="AV1019" i="5"/>
  <c r="AW1011" i="5"/>
  <c r="AQ1011" i="5"/>
  <c r="AZ1011" i="5"/>
  <c r="AV1011" i="5"/>
  <c r="AW1003" i="5"/>
  <c r="AQ1003" i="5"/>
  <c r="AZ1003" i="5"/>
  <c r="AV1003" i="5"/>
  <c r="AW995" i="5"/>
  <c r="AQ995" i="5"/>
  <c r="AZ995" i="5"/>
  <c r="AV995" i="5"/>
  <c r="AW987" i="5"/>
  <c r="AQ987" i="5"/>
  <c r="AZ987" i="5"/>
  <c r="AV987" i="5"/>
  <c r="AW979" i="5"/>
  <c r="AQ979" i="5"/>
  <c r="AZ979" i="5"/>
  <c r="AV979" i="5"/>
  <c r="AW971" i="5"/>
  <c r="AQ971" i="5"/>
  <c r="AZ971" i="5"/>
  <c r="AV971" i="5"/>
  <c r="AW963" i="5"/>
  <c r="AQ963" i="5"/>
  <c r="AZ963" i="5"/>
  <c r="AV963" i="5"/>
  <c r="AW955" i="5"/>
  <c r="AQ955" i="5"/>
  <c r="AZ955" i="5"/>
  <c r="AV955" i="5"/>
  <c r="AW947" i="5"/>
  <c r="AQ947" i="5"/>
  <c r="AZ947" i="5"/>
  <c r="AV947" i="5"/>
  <c r="AW939" i="5"/>
  <c r="AQ939" i="5"/>
  <c r="AZ939" i="5"/>
  <c r="AV939" i="5"/>
  <c r="AQ931" i="5"/>
  <c r="AW931" i="5"/>
  <c r="AV931" i="5"/>
  <c r="AZ931" i="5"/>
  <c r="AQ923" i="5"/>
  <c r="AW923" i="5"/>
  <c r="AV923" i="5"/>
  <c r="AZ923" i="5"/>
  <c r="AQ915" i="5"/>
  <c r="AW915" i="5"/>
  <c r="AV915" i="5"/>
  <c r="AZ915" i="5"/>
  <c r="AQ907" i="5"/>
  <c r="AW907" i="5"/>
  <c r="AV907" i="5"/>
  <c r="AZ907" i="5"/>
  <c r="AQ899" i="5"/>
  <c r="AW899" i="5"/>
  <c r="AV899" i="5"/>
  <c r="AZ899" i="5"/>
  <c r="AL894" i="5"/>
  <c r="AY894" i="5"/>
  <c r="AV898" i="5"/>
  <c r="AZ898" i="5"/>
  <c r="AW898" i="5"/>
  <c r="AQ898" i="5"/>
  <c r="AL918" i="5"/>
  <c r="AY918" i="5"/>
  <c r="AV922" i="5"/>
  <c r="AZ922" i="5"/>
  <c r="AW922" i="5"/>
  <c r="AQ922" i="5"/>
  <c r="AN934" i="5"/>
  <c r="AM934" i="5"/>
  <c r="AY981" i="5"/>
  <c r="AL981" i="5"/>
  <c r="AX981" i="5"/>
  <c r="AN1005" i="5"/>
  <c r="AY1013" i="5"/>
  <c r="AL1013" i="5"/>
  <c r="AX1013" i="5"/>
  <c r="AW1067" i="5"/>
  <c r="AQ1067" i="5"/>
  <c r="AV1067" i="5"/>
  <c r="AZ1067" i="5"/>
  <c r="AQ1081" i="5"/>
  <c r="AW1081" i="5"/>
  <c r="AZ1081" i="5"/>
  <c r="AK1110" i="5"/>
  <c r="AM1134" i="5"/>
  <c r="AV1154" i="5"/>
  <c r="AZ1154" i="5"/>
  <c r="AQ1154" i="5"/>
  <c r="AW1154" i="5"/>
  <c r="AK1174" i="5"/>
  <c r="AQ1181" i="5"/>
  <c r="AW1181" i="5"/>
  <c r="AZ1181" i="5"/>
  <c r="AQ1185" i="5"/>
  <c r="AW1185" i="5"/>
  <c r="AZ1185" i="5"/>
  <c r="AK1218" i="5"/>
  <c r="AZ921" i="5"/>
  <c r="AQ929" i="5"/>
  <c r="AV938" i="5"/>
  <c r="AZ938" i="5"/>
  <c r="AQ938" i="5"/>
  <c r="AW938" i="5"/>
  <c r="AV946" i="5"/>
  <c r="AZ946" i="5"/>
  <c r="AQ946" i="5"/>
  <c r="AW946" i="5"/>
  <c r="AV954" i="5"/>
  <c r="AZ954" i="5"/>
  <c r="AQ954" i="5"/>
  <c r="AW954" i="5"/>
  <c r="AM986" i="5"/>
  <c r="AV1026" i="5"/>
  <c r="AZ1026" i="5"/>
  <c r="AQ1026" i="5"/>
  <c r="AW1026" i="5"/>
  <c r="AL1064" i="5"/>
  <c r="AY1064" i="5"/>
  <c r="AY1073" i="5"/>
  <c r="AX1073" i="5"/>
  <c r="AL1073" i="5"/>
  <c r="AN1081" i="5"/>
  <c r="AY1105" i="5"/>
  <c r="AL1105" i="5"/>
  <c r="AX1105" i="5"/>
  <c r="AM1109" i="5"/>
  <c r="AN1109" i="5"/>
  <c r="AM1113" i="5"/>
  <c r="AN1113" i="5"/>
  <c r="AY1121" i="5"/>
  <c r="AL1121" i="5"/>
  <c r="AX1121" i="5"/>
  <c r="AY1133" i="5"/>
  <c r="AL1133" i="5"/>
  <c r="AX1133" i="5"/>
  <c r="AY1141" i="5"/>
  <c r="AL1141" i="5"/>
  <c r="AX1141" i="5"/>
  <c r="AY1161" i="5"/>
  <c r="AL1161" i="5"/>
  <c r="AX1161" i="5"/>
  <c r="AY1177" i="5"/>
  <c r="AL1177" i="5"/>
  <c r="AX1177" i="5"/>
  <c r="AL1218" i="5"/>
  <c r="AY1218" i="5"/>
  <c r="AK1264" i="5"/>
  <c r="AQ1224" i="5"/>
  <c r="AZ1224" i="5"/>
  <c r="AV1224" i="5"/>
  <c r="AW1224" i="5"/>
  <c r="AX1239" i="5"/>
  <c r="AY1239" i="5"/>
  <c r="AL1239" i="5"/>
  <c r="AK1201" i="5"/>
  <c r="AY1217" i="5"/>
  <c r="AX1217" i="5"/>
  <c r="AL1217" i="5"/>
  <c r="AK1232" i="5"/>
  <c r="AY1249" i="5"/>
  <c r="AL1249" i="5"/>
  <c r="AX1218" i="5"/>
  <c r="AL1116" i="5"/>
  <c r="AV1149" i="5"/>
  <c r="AV1185" i="5"/>
  <c r="AL1196" i="5"/>
  <c r="AL1164" i="5"/>
  <c r="AK1249" i="5"/>
  <c r="AQ1240" i="5"/>
  <c r="AZ1240" i="5"/>
  <c r="AW1240" i="5"/>
  <c r="AQ1228" i="5"/>
  <c r="AZ1228" i="5"/>
  <c r="AW1228" i="5"/>
  <c r="AQ1260" i="5"/>
  <c r="AZ1260" i="5"/>
  <c r="AW1260" i="5"/>
  <c r="AW1251" i="5"/>
  <c r="AQ1251" i="5"/>
  <c r="AZ1251" i="5"/>
  <c r="AW1239" i="5"/>
  <c r="AQ1239" i="5"/>
  <c r="AZ1239" i="5"/>
  <c r="AK1229" i="5"/>
  <c r="AV1226" i="5"/>
  <c r="AZ1226" i="5"/>
  <c r="AQ1226" i="5"/>
  <c r="AW1226" i="5"/>
  <c r="AV1230" i="5"/>
  <c r="AZ1230" i="5"/>
  <c r="AW1230" i="5"/>
  <c r="AQ1230" i="5"/>
  <c r="AV1234" i="5"/>
  <c r="AZ1234" i="5"/>
  <c r="AQ1234" i="5"/>
  <c r="AW1234" i="5"/>
  <c r="AV1238" i="5"/>
  <c r="AZ1238" i="5"/>
  <c r="AW1238" i="5"/>
  <c r="AQ1238" i="5"/>
  <c r="AV1242" i="5"/>
  <c r="AZ1242" i="5"/>
  <c r="AQ1242" i="5"/>
  <c r="AW1242" i="5"/>
  <c r="AQ1245" i="5"/>
  <c r="AV1254" i="5"/>
  <c r="AZ1254" i="5"/>
  <c r="AW1254" i="5"/>
  <c r="AQ1254" i="5"/>
  <c r="AV1258" i="5"/>
  <c r="AZ1258" i="5"/>
  <c r="AW1258" i="5"/>
  <c r="AQ1258" i="5"/>
  <c r="AQ11" i="5"/>
  <c r="AV11" i="5"/>
  <c r="AZ11" i="5"/>
  <c r="AW11" i="5"/>
  <c r="AK8" i="5"/>
  <c r="AW6" i="5"/>
  <c r="AQ6" i="5"/>
  <c r="AZ6" i="5"/>
  <c r="AW14" i="5"/>
  <c r="AQ14" i="5"/>
  <c r="AZ14" i="5"/>
  <c r="AK5" i="5"/>
  <c r="AL7" i="5"/>
  <c r="AY18" i="5"/>
  <c r="AX18" i="5"/>
  <c r="AL18" i="5"/>
  <c r="AY22" i="5"/>
  <c r="AX22" i="5"/>
  <c r="AL22" i="5"/>
  <c r="AY4" i="5"/>
  <c r="AL4" i="5"/>
  <c r="AX4" i="5"/>
  <c r="AQ12" i="5"/>
  <c r="AV12" i="5"/>
  <c r="AZ12" i="5"/>
  <c r="AW12" i="5"/>
  <c r="AW24" i="5"/>
  <c r="AQ24" i="5"/>
  <c r="AZ24" i="5"/>
  <c r="AY29" i="5"/>
  <c r="AL29" i="5"/>
  <c r="AX29" i="5"/>
  <c r="AK38" i="5"/>
  <c r="AX28" i="5"/>
  <c r="AK33" i="5"/>
  <c r="AL41" i="5"/>
  <c r="AX41" i="5"/>
  <c r="AY41" i="5"/>
  <c r="AL57" i="5"/>
  <c r="AX57" i="5"/>
  <c r="AY57" i="5"/>
  <c r="AV32" i="5"/>
  <c r="AZ32" i="5"/>
  <c r="AQ32" i="5"/>
  <c r="AW32" i="5"/>
  <c r="AW35" i="5"/>
  <c r="AQ35" i="5"/>
  <c r="AZ35" i="5"/>
  <c r="AK41" i="5"/>
  <c r="AK57" i="5"/>
  <c r="AV30" i="5"/>
  <c r="AZ30" i="5"/>
  <c r="AW30" i="5"/>
  <c r="AQ30" i="5"/>
  <c r="AZ53" i="5"/>
  <c r="AK68" i="5"/>
  <c r="AN70" i="5"/>
  <c r="AM70" i="5"/>
  <c r="AW76" i="5"/>
  <c r="AQ76" i="5"/>
  <c r="AV76" i="5"/>
  <c r="AZ76" i="5"/>
  <c r="AK67" i="5"/>
  <c r="AL72" i="5"/>
  <c r="AX72" i="5"/>
  <c r="AY72" i="5"/>
  <c r="AY64" i="5"/>
  <c r="AL64" i="5"/>
  <c r="AX64" i="5"/>
  <c r="AM65" i="5"/>
  <c r="AN65" i="5"/>
  <c r="AN72" i="5"/>
  <c r="AY78" i="5"/>
  <c r="AL78" i="5"/>
  <c r="AX78" i="5"/>
  <c r="AQ39" i="5"/>
  <c r="AV39" i="5"/>
  <c r="AZ39" i="5"/>
  <c r="AW39" i="5"/>
  <c r="AY62" i="5"/>
  <c r="AL62" i="5"/>
  <c r="AY46" i="5"/>
  <c r="AL46" i="5"/>
  <c r="AK40" i="5"/>
  <c r="AY43" i="5"/>
  <c r="AL43" i="5"/>
  <c r="AK44" i="5"/>
  <c r="AY47" i="5"/>
  <c r="AL47" i="5"/>
  <c r="AK48" i="5"/>
  <c r="AY51" i="5"/>
  <c r="AL51" i="5"/>
  <c r="AK52" i="5"/>
  <c r="AY55" i="5"/>
  <c r="AL55" i="5"/>
  <c r="AK56" i="5"/>
  <c r="AY59" i="5"/>
  <c r="AL59" i="5"/>
  <c r="AK60" i="5"/>
  <c r="AQ63" i="5"/>
  <c r="AV63" i="5"/>
  <c r="AZ63" i="5"/>
  <c r="AW63" i="5"/>
  <c r="AK71" i="5"/>
  <c r="AQ74" i="5"/>
  <c r="AZ74" i="5"/>
  <c r="AV74" i="5"/>
  <c r="AW74" i="5"/>
  <c r="AK89" i="5"/>
  <c r="AM91" i="5"/>
  <c r="AN94" i="5"/>
  <c r="AX99" i="5"/>
  <c r="AX107" i="5"/>
  <c r="AX79" i="5"/>
  <c r="AQ88" i="5"/>
  <c r="AV88" i="5"/>
  <c r="AZ88" i="5"/>
  <c r="AW88" i="5"/>
  <c r="AV86" i="5"/>
  <c r="AZ86" i="5"/>
  <c r="AW86" i="5"/>
  <c r="AQ86" i="5"/>
  <c r="AX98" i="5"/>
  <c r="AL98" i="5"/>
  <c r="AY98" i="5"/>
  <c r="AK107" i="5"/>
  <c r="AY91" i="5"/>
  <c r="AL91" i="5"/>
  <c r="AV79" i="5"/>
  <c r="AZ79" i="5"/>
  <c r="AW79" i="5"/>
  <c r="AQ79" i="5"/>
  <c r="AW80" i="5"/>
  <c r="AQ80" i="5"/>
  <c r="AV80" i="5"/>
  <c r="AZ80" i="5"/>
  <c r="AX81" i="5"/>
  <c r="AY81" i="5"/>
  <c r="AL81" i="5"/>
  <c r="AW83" i="5"/>
  <c r="AQ83" i="5"/>
  <c r="AV83" i="5"/>
  <c r="AZ83" i="5"/>
  <c r="AQ96" i="5"/>
  <c r="AV96" i="5"/>
  <c r="AZ96" i="5"/>
  <c r="AW96" i="5"/>
  <c r="AK104" i="5"/>
  <c r="AK97" i="5"/>
  <c r="AQ99" i="5"/>
  <c r="AZ99" i="5"/>
  <c r="AV99" i="5"/>
  <c r="AW99" i="5"/>
  <c r="AL105" i="5"/>
  <c r="AX105" i="5"/>
  <c r="AY105" i="5"/>
  <c r="AL103" i="5"/>
  <c r="AY103" i="5"/>
  <c r="AV97" i="5"/>
  <c r="AZ97" i="5"/>
  <c r="AW97" i="5"/>
  <c r="AQ97" i="5"/>
  <c r="AQ114" i="5"/>
  <c r="AW114" i="5"/>
  <c r="AZ114" i="5"/>
  <c r="AK118" i="5"/>
  <c r="AK127" i="5"/>
  <c r="AW137" i="5"/>
  <c r="AQ137" i="5"/>
  <c r="AV137" i="5"/>
  <c r="AZ137" i="5"/>
  <c r="AW113" i="5"/>
  <c r="AQ113" i="5"/>
  <c r="AV113" i="5"/>
  <c r="AZ113" i="5"/>
  <c r="AY117" i="5"/>
  <c r="AL117" i="5"/>
  <c r="AK121" i="5"/>
  <c r="AY126" i="5"/>
  <c r="AL126" i="5"/>
  <c r="AV135" i="5"/>
  <c r="AZ135" i="5"/>
  <c r="AW135" i="5"/>
  <c r="AQ135" i="5"/>
  <c r="AK102" i="5"/>
  <c r="AZ103" i="5"/>
  <c r="AL108" i="5"/>
  <c r="AW110" i="5"/>
  <c r="AV110" i="5"/>
  <c r="AZ110" i="5"/>
  <c r="AQ110" i="5"/>
  <c r="AX122" i="5"/>
  <c r="AX126" i="5"/>
  <c r="AW111" i="5"/>
  <c r="AQ111" i="5"/>
  <c r="AV111" i="5"/>
  <c r="AZ111" i="5"/>
  <c r="AQ119" i="5"/>
  <c r="AV119" i="5"/>
  <c r="AZ119" i="5"/>
  <c r="AW119" i="5"/>
  <c r="AY123" i="5"/>
  <c r="AL123" i="5"/>
  <c r="AY130" i="5"/>
  <c r="AL130" i="5"/>
  <c r="AX130" i="5"/>
  <c r="AL135" i="5"/>
  <c r="AK140" i="5"/>
  <c r="AK158" i="5"/>
  <c r="AV126" i="5"/>
  <c r="AK132" i="5"/>
  <c r="AK134" i="5"/>
  <c r="AW136" i="5"/>
  <c r="AZ136" i="5"/>
  <c r="AQ136" i="5"/>
  <c r="AV136" i="5"/>
  <c r="AY142" i="5"/>
  <c r="AL142" i="5"/>
  <c r="AK151" i="5"/>
  <c r="AL141" i="5"/>
  <c r="AX141" i="5"/>
  <c r="AY141" i="5"/>
  <c r="AV152" i="5"/>
  <c r="AZ152" i="5"/>
  <c r="AQ152" i="5"/>
  <c r="AW152" i="5"/>
  <c r="AX158" i="5"/>
  <c r="AY162" i="5"/>
  <c r="AL162" i="5"/>
  <c r="AV163" i="5"/>
  <c r="AV166" i="5"/>
  <c r="AZ166" i="5"/>
  <c r="AW166" i="5"/>
  <c r="AQ166" i="5"/>
  <c r="AX167" i="5"/>
  <c r="AY167" i="5"/>
  <c r="AL167" i="5"/>
  <c r="AL174" i="5"/>
  <c r="AY174" i="5"/>
  <c r="AL178" i="5"/>
  <c r="AY178" i="5"/>
  <c r="AL182" i="5"/>
  <c r="AY182" i="5"/>
  <c r="AL186" i="5"/>
  <c r="AY186" i="5"/>
  <c r="AL190" i="5"/>
  <c r="AY190" i="5"/>
  <c r="AY197" i="5"/>
  <c r="AX197" i="5"/>
  <c r="AL197" i="5"/>
  <c r="AL206" i="5"/>
  <c r="AY206" i="5"/>
  <c r="AQ155" i="5"/>
  <c r="AZ155" i="5"/>
  <c r="AW155" i="5"/>
  <c r="AW145" i="5"/>
  <c r="AQ145" i="5"/>
  <c r="AZ145" i="5"/>
  <c r="AV145" i="5"/>
  <c r="AK156" i="5"/>
  <c r="AY151" i="5"/>
  <c r="AL151" i="5"/>
  <c r="AX151" i="5"/>
  <c r="AQ150" i="5"/>
  <c r="AK153" i="5"/>
  <c r="AV155" i="5"/>
  <c r="AK161" i="5"/>
  <c r="AY165" i="5"/>
  <c r="AL165" i="5"/>
  <c r="AX165" i="5"/>
  <c r="AV176" i="5"/>
  <c r="AZ176" i="5"/>
  <c r="AQ176" i="5"/>
  <c r="AW176" i="5"/>
  <c r="AK180" i="5"/>
  <c r="AX186" i="5"/>
  <c r="AV192" i="5"/>
  <c r="AZ192" i="5"/>
  <c r="AQ192" i="5"/>
  <c r="AW192" i="5"/>
  <c r="AK196" i="5"/>
  <c r="AV208" i="5"/>
  <c r="AZ208" i="5"/>
  <c r="AQ208" i="5"/>
  <c r="AW208" i="5"/>
  <c r="AX160" i="5"/>
  <c r="AK186" i="5"/>
  <c r="AV190" i="5"/>
  <c r="AZ190" i="5"/>
  <c r="AW190" i="5"/>
  <c r="AQ190" i="5"/>
  <c r="AK202" i="5"/>
  <c r="AV206" i="5"/>
  <c r="AZ206" i="5"/>
  <c r="AW206" i="5"/>
  <c r="AQ206" i="5"/>
  <c r="AZ167" i="5"/>
  <c r="AL216" i="5"/>
  <c r="AY216" i="5"/>
  <c r="AQ213" i="5"/>
  <c r="AZ213" i="5"/>
  <c r="AW213" i="5"/>
  <c r="AV213" i="5"/>
  <c r="AK197" i="5"/>
  <c r="AV170" i="5"/>
  <c r="AZ170" i="5"/>
  <c r="AW170" i="5"/>
  <c r="AQ170" i="5"/>
  <c r="AW187" i="5"/>
  <c r="AQ187" i="5"/>
  <c r="AZ187" i="5"/>
  <c r="AL192" i="5"/>
  <c r="AY192" i="5"/>
  <c r="AY203" i="5"/>
  <c r="AL203" i="5"/>
  <c r="AX203" i="5"/>
  <c r="AL230" i="5"/>
  <c r="AY230" i="5"/>
  <c r="AX230" i="5"/>
  <c r="AX231" i="5"/>
  <c r="AL231" i="5"/>
  <c r="AY231" i="5"/>
  <c r="AV238" i="5"/>
  <c r="AZ238" i="5"/>
  <c r="AW238" i="5"/>
  <c r="AQ238" i="5"/>
  <c r="AK240" i="5"/>
  <c r="AW171" i="5"/>
  <c r="AQ171" i="5"/>
  <c r="AZ171" i="5"/>
  <c r="AV171" i="5"/>
  <c r="AK199" i="5"/>
  <c r="AL218" i="5"/>
  <c r="AY218" i="5"/>
  <c r="AX218" i="5"/>
  <c r="AL224" i="5"/>
  <c r="AY224" i="5"/>
  <c r="AK226" i="5"/>
  <c r="AX166" i="5"/>
  <c r="AL180" i="5"/>
  <c r="AL196" i="5"/>
  <c r="AL215" i="5"/>
  <c r="AX215" i="5"/>
  <c r="AY215" i="5"/>
  <c r="AL223" i="5"/>
  <c r="AX223" i="5"/>
  <c r="AY223" i="5"/>
  <c r="AV234" i="5"/>
  <c r="AZ234" i="5"/>
  <c r="AW234" i="5"/>
  <c r="AQ234" i="5"/>
  <c r="AK236" i="5"/>
  <c r="AW243" i="5"/>
  <c r="AV243" i="5"/>
  <c r="AZ243" i="5"/>
  <c r="AQ243" i="5"/>
  <c r="AL264" i="5"/>
  <c r="AX264" i="5"/>
  <c r="AY264" i="5"/>
  <c r="AW268" i="5"/>
  <c r="AZ268" i="5"/>
  <c r="AQ268" i="5"/>
  <c r="AK262" i="5"/>
  <c r="AQ257" i="5"/>
  <c r="AZ257" i="5"/>
  <c r="AW257" i="5"/>
  <c r="AQ249" i="5"/>
  <c r="AZ249" i="5"/>
  <c r="AW249" i="5"/>
  <c r="AK234" i="5"/>
  <c r="AY270" i="5"/>
  <c r="AL270" i="5"/>
  <c r="AY262" i="5"/>
  <c r="AL262" i="5"/>
  <c r="AL250" i="5"/>
  <c r="AY250" i="5"/>
  <c r="AY229" i="5"/>
  <c r="AL229" i="5"/>
  <c r="AQ262" i="5"/>
  <c r="AZ262" i="5"/>
  <c r="AV262" i="5"/>
  <c r="AW262" i="5"/>
  <c r="AW216" i="5"/>
  <c r="AQ216" i="5"/>
  <c r="AZ216" i="5"/>
  <c r="AV214" i="5"/>
  <c r="AZ214" i="5"/>
  <c r="AQ214" i="5"/>
  <c r="AW214" i="5"/>
  <c r="AQ241" i="5"/>
  <c r="AV241" i="5"/>
  <c r="AZ241" i="5"/>
  <c r="AW241" i="5"/>
  <c r="AV257" i="5"/>
  <c r="AV271" i="5"/>
  <c r="AZ271" i="5"/>
  <c r="AQ271" i="5"/>
  <c r="AW271" i="5"/>
  <c r="AQ282" i="5"/>
  <c r="AV282" i="5"/>
  <c r="AZ282" i="5"/>
  <c r="AW282" i="5"/>
  <c r="AM317" i="5"/>
  <c r="AK222" i="5"/>
  <c r="AK233" i="5"/>
  <c r="AW252" i="5"/>
  <c r="AZ252" i="5"/>
  <c r="AQ252" i="5"/>
  <c r="AV252" i="5"/>
  <c r="AK273" i="5"/>
  <c r="AK281" i="5"/>
  <c r="AK289" i="5"/>
  <c r="AY252" i="5"/>
  <c r="AL252" i="5"/>
  <c r="AL259" i="5"/>
  <c r="AY259" i="5"/>
  <c r="AX259" i="5"/>
  <c r="AL263" i="5"/>
  <c r="AY263" i="5"/>
  <c r="AX263" i="5"/>
  <c r="AV295" i="5"/>
  <c r="AZ295" i="5"/>
  <c r="AQ295" i="5"/>
  <c r="AW295" i="5"/>
  <c r="AX301" i="5"/>
  <c r="AL305" i="5"/>
  <c r="AY305" i="5"/>
  <c r="AV311" i="5"/>
  <c r="AZ311" i="5"/>
  <c r="AQ311" i="5"/>
  <c r="AW311" i="5"/>
  <c r="AM283" i="5"/>
  <c r="AN283" i="5"/>
  <c r="AL287" i="5"/>
  <c r="AX287" i="5"/>
  <c r="AY287" i="5"/>
  <c r="AZ302" i="5"/>
  <c r="AZ240" i="5"/>
  <c r="AV268" i="5"/>
  <c r="AW276" i="5"/>
  <c r="AZ276" i="5"/>
  <c r="AQ276" i="5"/>
  <c r="AV276" i="5"/>
  <c r="AK292" i="5"/>
  <c r="AK294" i="5"/>
  <c r="AW297" i="5"/>
  <c r="AQ297" i="5"/>
  <c r="AZ297" i="5"/>
  <c r="AV297" i="5"/>
  <c r="AL300" i="5"/>
  <c r="AX300" i="5"/>
  <c r="AY300" i="5"/>
  <c r="AW316" i="5"/>
  <c r="AQ316" i="5"/>
  <c r="AZ316" i="5"/>
  <c r="AV316" i="5"/>
  <c r="AY318" i="5"/>
  <c r="AL318" i="5"/>
  <c r="AX318" i="5"/>
  <c r="AQ335" i="5"/>
  <c r="AW335" i="5"/>
  <c r="AZ335" i="5"/>
  <c r="AV335" i="5"/>
  <c r="AL340" i="5"/>
  <c r="AX340" i="5"/>
  <c r="AY340" i="5"/>
  <c r="AQ351" i="5"/>
  <c r="AW351" i="5"/>
  <c r="AZ351" i="5"/>
  <c r="AV351" i="5"/>
  <c r="AL356" i="5"/>
  <c r="AX356" i="5"/>
  <c r="AY356" i="5"/>
  <c r="AQ367" i="5"/>
  <c r="AW367" i="5"/>
  <c r="AZ367" i="5"/>
  <c r="AV367" i="5"/>
  <c r="AL372" i="5"/>
  <c r="AX372" i="5"/>
  <c r="AY372" i="5"/>
  <c r="AQ383" i="5"/>
  <c r="AW383" i="5"/>
  <c r="AZ383" i="5"/>
  <c r="AV383" i="5"/>
  <c r="AL388" i="5"/>
  <c r="AY388" i="5"/>
  <c r="AX388" i="5"/>
  <c r="AQ395" i="5"/>
  <c r="AZ395" i="5"/>
  <c r="AV395" i="5"/>
  <c r="AW395" i="5"/>
  <c r="AQ403" i="5"/>
  <c r="AZ403" i="5"/>
  <c r="AV403" i="5"/>
  <c r="AW403" i="5"/>
  <c r="AQ411" i="5"/>
  <c r="AZ411" i="5"/>
  <c r="AV411" i="5"/>
  <c r="AW411" i="5"/>
  <c r="AQ419" i="5"/>
  <c r="AZ419" i="5"/>
  <c r="AV419" i="5"/>
  <c r="AW419" i="5"/>
  <c r="AQ427" i="5"/>
  <c r="AZ427" i="5"/>
  <c r="AV427" i="5"/>
  <c r="AW427" i="5"/>
  <c r="AQ435" i="5"/>
  <c r="AZ435" i="5"/>
  <c r="AV435" i="5"/>
  <c r="AW435" i="5"/>
  <c r="AQ443" i="5"/>
  <c r="AZ443" i="5"/>
  <c r="AW443" i="5"/>
  <c r="AX276" i="5"/>
  <c r="AY276" i="5"/>
  <c r="AL276" i="5"/>
  <c r="AK286" i="5"/>
  <c r="AQ298" i="5"/>
  <c r="AZ298" i="5"/>
  <c r="AW298" i="5"/>
  <c r="AY327" i="5"/>
  <c r="AL327" i="5"/>
  <c r="AK334" i="5"/>
  <c r="AY343" i="5"/>
  <c r="AL343" i="5"/>
  <c r="AK350" i="5"/>
  <c r="AM356" i="5"/>
  <c r="AN356" i="5"/>
  <c r="AY359" i="5"/>
  <c r="AL359" i="5"/>
  <c r="AK366" i="5"/>
  <c r="AM372" i="5"/>
  <c r="AN372" i="5"/>
  <c r="AY375" i="5"/>
  <c r="AL375" i="5"/>
  <c r="AN382" i="5"/>
  <c r="AM382" i="5"/>
  <c r="AN388" i="5"/>
  <c r="AM388" i="5"/>
  <c r="AY391" i="5"/>
  <c r="AL391" i="5"/>
  <c r="AY407" i="5"/>
  <c r="AL407" i="5"/>
  <c r="AM414" i="5"/>
  <c r="AY281" i="5"/>
  <c r="AL281" i="5"/>
  <c r="AK268" i="5"/>
  <c r="AW289" i="5"/>
  <c r="AQ289" i="5"/>
  <c r="AZ289" i="5"/>
  <c r="AV289" i="5"/>
  <c r="AQ273" i="5"/>
  <c r="AW273" i="5"/>
  <c r="AZ273" i="5"/>
  <c r="AY282" i="5"/>
  <c r="AL282" i="5"/>
  <c r="AW248" i="5"/>
  <c r="AZ248" i="5"/>
  <c r="AQ248" i="5"/>
  <c r="AV248" i="5"/>
  <c r="AK256" i="5"/>
  <c r="AV267" i="5"/>
  <c r="AZ267" i="5"/>
  <c r="AQ267" i="5"/>
  <c r="AW267" i="5"/>
  <c r="AL275" i="5"/>
  <c r="AX275" i="5"/>
  <c r="AY275" i="5"/>
  <c r="AV279" i="5"/>
  <c r="AZ279" i="5"/>
  <c r="AW279" i="5"/>
  <c r="AQ279" i="5"/>
  <c r="AK296" i="5"/>
  <c r="AK298" i="5"/>
  <c r="AW304" i="5"/>
  <c r="AQ304" i="5"/>
  <c r="AZ304" i="5"/>
  <c r="AV304" i="5"/>
  <c r="AY306" i="5"/>
  <c r="AL306" i="5"/>
  <c r="AX306" i="5"/>
  <c r="AQ309" i="5"/>
  <c r="AL320" i="5"/>
  <c r="AX320" i="5"/>
  <c r="AY320" i="5"/>
  <c r="AY322" i="5"/>
  <c r="AL322" i="5"/>
  <c r="AX322" i="5"/>
  <c r="AY324" i="5"/>
  <c r="AX324" i="5"/>
  <c r="AL324" i="5"/>
  <c r="AW329" i="5"/>
  <c r="AQ329" i="5"/>
  <c r="AZ329" i="5"/>
  <c r="AL333" i="5"/>
  <c r="AX333" i="5"/>
  <c r="AY333" i="5"/>
  <c r="AK339" i="5"/>
  <c r="AW345" i="5"/>
  <c r="AQ345" i="5"/>
  <c r="AZ345" i="5"/>
  <c r="AL349" i="5"/>
  <c r="AX349" i="5"/>
  <c r="AY349" i="5"/>
  <c r="AK355" i="5"/>
  <c r="AW361" i="5"/>
  <c r="AQ361" i="5"/>
  <c r="AZ361" i="5"/>
  <c r="AL365" i="5"/>
  <c r="AX365" i="5"/>
  <c r="AY365" i="5"/>
  <c r="AK371" i="5"/>
  <c r="AW377" i="5"/>
  <c r="AQ377" i="5"/>
  <c r="AZ377" i="5"/>
  <c r="AL381" i="5"/>
  <c r="AX381" i="5"/>
  <c r="AY381" i="5"/>
  <c r="AK387" i="5"/>
  <c r="AV341" i="5"/>
  <c r="AV357" i="5"/>
  <c r="AV373" i="5"/>
  <c r="AX411" i="5"/>
  <c r="AL417" i="5"/>
  <c r="AX417" i="5"/>
  <c r="AY417" i="5"/>
  <c r="AQ422" i="5"/>
  <c r="AW422" i="5"/>
  <c r="AZ422" i="5"/>
  <c r="AQ430" i="5"/>
  <c r="AW430" i="5"/>
  <c r="AZ430" i="5"/>
  <c r="AQ438" i="5"/>
  <c r="AW438" i="5"/>
  <c r="AZ438" i="5"/>
  <c r="AQ446" i="5"/>
  <c r="AW446" i="5"/>
  <c r="AZ446" i="5"/>
  <c r="AL453" i="5"/>
  <c r="AY453" i="5"/>
  <c r="AM460" i="5"/>
  <c r="AN460" i="5"/>
  <c r="AL465" i="5"/>
  <c r="AY465" i="5"/>
  <c r="AL473" i="5"/>
  <c r="AY473" i="5"/>
  <c r="AV394" i="5"/>
  <c r="AX407" i="5"/>
  <c r="AX430" i="5"/>
  <c r="AQ340" i="5"/>
  <c r="AQ356" i="5"/>
  <c r="AQ372" i="5"/>
  <c r="AQ388" i="5"/>
  <c r="AV393" i="5"/>
  <c r="AK473" i="5"/>
  <c r="AL405" i="5"/>
  <c r="AX405" i="5"/>
  <c r="AY405" i="5"/>
  <c r="AK430" i="5"/>
  <c r="AX442" i="5"/>
  <c r="AL456" i="5"/>
  <c r="AX456" i="5"/>
  <c r="AY456" i="5"/>
  <c r="AW456" i="5"/>
  <c r="AQ456" i="5"/>
  <c r="AZ456" i="5"/>
  <c r="AV456" i="5"/>
  <c r="AK443" i="5"/>
  <c r="AK427" i="5"/>
  <c r="AW414" i="5"/>
  <c r="AZ414" i="5"/>
  <c r="AQ414" i="5"/>
  <c r="AW401" i="5"/>
  <c r="AZ401" i="5"/>
  <c r="AQ401" i="5"/>
  <c r="AW418" i="5"/>
  <c r="AQ418" i="5"/>
  <c r="AZ418" i="5"/>
  <c r="AW405" i="5"/>
  <c r="AQ405" i="5"/>
  <c r="AZ405" i="5"/>
  <c r="AK447" i="5"/>
  <c r="AL438" i="5"/>
  <c r="AY438" i="5"/>
  <c r="AK413" i="5"/>
  <c r="AY447" i="5"/>
  <c r="AL447" i="5"/>
  <c r="AK419" i="5"/>
  <c r="AK403" i="5"/>
  <c r="AL392" i="5"/>
  <c r="AY392" i="5"/>
  <c r="AX392" i="5"/>
  <c r="AL416" i="5"/>
  <c r="AY416" i="5"/>
  <c r="AX416" i="5"/>
  <c r="AL420" i="5"/>
  <c r="AY420" i="5"/>
  <c r="AX420" i="5"/>
  <c r="AK433" i="5"/>
  <c r="AQ434" i="5"/>
  <c r="AV451" i="5"/>
  <c r="AZ451" i="5"/>
  <c r="AQ451" i="5"/>
  <c r="AW451" i="5"/>
  <c r="AW464" i="5"/>
  <c r="AQ464" i="5"/>
  <c r="AZ464" i="5"/>
  <c r="AQ474" i="5"/>
  <c r="AW474" i="5"/>
  <c r="AV474" i="5"/>
  <c r="AZ474" i="5"/>
  <c r="AN477" i="5"/>
  <c r="AQ490" i="5"/>
  <c r="AW490" i="5"/>
  <c r="AV490" i="5"/>
  <c r="AZ490" i="5"/>
  <c r="AL510" i="5"/>
  <c r="AY510" i="5"/>
  <c r="AX510" i="5"/>
  <c r="AL518" i="5"/>
  <c r="AY518" i="5"/>
  <c r="AX518" i="5"/>
  <c r="AL526" i="5"/>
  <c r="AY526" i="5"/>
  <c r="AX526" i="5"/>
  <c r="AL534" i="5"/>
  <c r="AY534" i="5"/>
  <c r="AX534" i="5"/>
  <c r="AL542" i="5"/>
  <c r="AY542" i="5"/>
  <c r="AX542" i="5"/>
  <c r="AL550" i="5"/>
  <c r="AY550" i="5"/>
  <c r="AX550" i="5"/>
  <c r="AL558" i="5"/>
  <c r="AY558" i="5"/>
  <c r="AX558" i="5"/>
  <c r="AL566" i="5"/>
  <c r="AY566" i="5"/>
  <c r="AX566" i="5"/>
  <c r="AK396" i="5"/>
  <c r="AW429" i="5"/>
  <c r="AZ429" i="5"/>
  <c r="AQ429" i="5"/>
  <c r="AK444" i="5"/>
  <c r="AK445" i="5"/>
  <c r="AK458" i="5"/>
  <c r="AZ461" i="5"/>
  <c r="AZ465" i="5"/>
  <c r="AZ469" i="5"/>
  <c r="AV487" i="5"/>
  <c r="AZ487" i="5"/>
  <c r="AQ487" i="5"/>
  <c r="AW487" i="5"/>
  <c r="AW488" i="5"/>
  <c r="AQ488" i="5"/>
  <c r="AZ488" i="5"/>
  <c r="AV488" i="5"/>
  <c r="AK504" i="5"/>
  <c r="AN516" i="5"/>
  <c r="AM516" i="5"/>
  <c r="AN522" i="5"/>
  <c r="AM522" i="5"/>
  <c r="AM532" i="5"/>
  <c r="AK538" i="5"/>
  <c r="AN548" i="5"/>
  <c r="AM548" i="5"/>
  <c r="AK554" i="5"/>
  <c r="AM584" i="5"/>
  <c r="AL400" i="5"/>
  <c r="AY400" i="5"/>
  <c r="AX400" i="5"/>
  <c r="AL440" i="5"/>
  <c r="AY440" i="5"/>
  <c r="AX440" i="5"/>
  <c r="AW441" i="5"/>
  <c r="AQ441" i="5"/>
  <c r="AZ441" i="5"/>
  <c r="AY466" i="5"/>
  <c r="AL466" i="5"/>
  <c r="AX466" i="5"/>
  <c r="AQ466" i="5"/>
  <c r="AL484" i="5"/>
  <c r="AY484" i="5"/>
  <c r="AX484" i="5"/>
  <c r="AY486" i="5"/>
  <c r="AL486" i="5"/>
  <c r="AX486" i="5"/>
  <c r="AL500" i="5"/>
  <c r="AY500" i="5"/>
  <c r="AX500" i="5"/>
  <c r="AL511" i="5"/>
  <c r="AX511" i="5"/>
  <c r="AY511" i="5"/>
  <c r="AL527" i="5"/>
  <c r="AX527" i="5"/>
  <c r="AY527" i="5"/>
  <c r="AL543" i="5"/>
  <c r="AX543" i="5"/>
  <c r="AY543" i="5"/>
  <c r="AL559" i="5"/>
  <c r="AX559" i="5"/>
  <c r="AY559" i="5"/>
  <c r="AK424" i="5"/>
  <c r="AW437" i="5"/>
  <c r="AZ437" i="5"/>
  <c r="AQ437" i="5"/>
  <c r="AY454" i="5"/>
  <c r="AL454" i="5"/>
  <c r="AX454" i="5"/>
  <c r="AV463" i="5"/>
  <c r="AZ463" i="5"/>
  <c r="AQ463" i="5"/>
  <c r="AW463" i="5"/>
  <c r="AV467" i="5"/>
  <c r="AZ467" i="5"/>
  <c r="AQ467" i="5"/>
  <c r="AW467" i="5"/>
  <c r="AV471" i="5"/>
  <c r="AZ471" i="5"/>
  <c r="AQ471" i="5"/>
  <c r="AW471" i="5"/>
  <c r="AX480" i="5"/>
  <c r="AL480" i="5"/>
  <c r="AY480" i="5"/>
  <c r="AL482" i="5"/>
  <c r="AX496" i="5"/>
  <c r="AL496" i="5"/>
  <c r="AY496" i="5"/>
  <c r="AK567" i="5"/>
  <c r="AL556" i="5"/>
  <c r="AY556" i="5"/>
  <c r="AK551" i="5"/>
  <c r="AL540" i="5"/>
  <c r="AY540" i="5"/>
  <c r="AK535" i="5"/>
  <c r="AL524" i="5"/>
  <c r="AY524" i="5"/>
  <c r="AK519" i="5"/>
  <c r="AL508" i="5"/>
  <c r="AY508" i="5"/>
  <c r="AY498" i="5"/>
  <c r="AL498" i="5"/>
  <c r="AX498" i="5"/>
  <c r="AQ494" i="5"/>
  <c r="AW494" i="5"/>
  <c r="AV494" i="5"/>
  <c r="AZ494" i="5"/>
  <c r="AW572" i="5"/>
  <c r="AQ572" i="5"/>
  <c r="AZ572" i="5"/>
  <c r="AW567" i="5"/>
  <c r="AQ567" i="5"/>
  <c r="AZ567" i="5"/>
  <c r="AK561" i="5"/>
  <c r="AW556" i="5"/>
  <c r="AQ556" i="5"/>
  <c r="AZ556" i="5"/>
  <c r="AW551" i="5"/>
  <c r="AQ551" i="5"/>
  <c r="AZ551" i="5"/>
  <c r="AK545" i="5"/>
  <c r="AW540" i="5"/>
  <c r="AQ540" i="5"/>
  <c r="AZ540" i="5"/>
  <c r="AW535" i="5"/>
  <c r="AQ535" i="5"/>
  <c r="AZ535" i="5"/>
  <c r="AK529" i="5"/>
  <c r="AW524" i="5"/>
  <c r="AQ524" i="5"/>
  <c r="AZ524" i="5"/>
  <c r="AW519" i="5"/>
  <c r="AQ519" i="5"/>
  <c r="AZ519" i="5"/>
  <c r="AK513" i="5"/>
  <c r="AW508" i="5"/>
  <c r="AQ508" i="5"/>
  <c r="AZ508" i="5"/>
  <c r="AY502" i="5"/>
  <c r="AL502" i="5"/>
  <c r="AX502" i="5"/>
  <c r="AQ498" i="5"/>
  <c r="AW498" i="5"/>
  <c r="AZ498" i="5"/>
  <c r="AV498" i="5"/>
  <c r="AL503" i="5"/>
  <c r="AY503" i="5"/>
  <c r="AQ585" i="5"/>
  <c r="AZ585" i="5"/>
  <c r="AV585" i="5"/>
  <c r="AW585" i="5"/>
  <c r="AQ569" i="5"/>
  <c r="AZ569" i="5"/>
  <c r="AV569" i="5"/>
  <c r="AW569" i="5"/>
  <c r="AQ553" i="5"/>
  <c r="AZ553" i="5"/>
  <c r="AV553" i="5"/>
  <c r="AW553" i="5"/>
  <c r="AQ537" i="5"/>
  <c r="AZ537" i="5"/>
  <c r="AV537" i="5"/>
  <c r="AW537" i="5"/>
  <c r="AQ521" i="5"/>
  <c r="AZ521" i="5"/>
  <c r="AV521" i="5"/>
  <c r="AW521" i="5"/>
  <c r="AZ506" i="5"/>
  <c r="AQ506" i="5"/>
  <c r="AW506" i="5"/>
  <c r="AL491" i="5"/>
  <c r="AY491" i="5"/>
  <c r="AQ590" i="5"/>
  <c r="AV590" i="5"/>
  <c r="AZ590" i="5"/>
  <c r="AW590" i="5"/>
  <c r="AK571" i="5"/>
  <c r="AK586" i="5"/>
  <c r="AX596" i="5"/>
  <c r="AY596" i="5"/>
  <c r="AL596" i="5"/>
  <c r="AK617" i="5"/>
  <c r="AZ477" i="5"/>
  <c r="AZ481" i="5"/>
  <c r="AV570" i="5"/>
  <c r="AZ570" i="5"/>
  <c r="AQ570" i="5"/>
  <c r="AW570" i="5"/>
  <c r="AN582" i="5"/>
  <c r="AW587" i="5"/>
  <c r="AQ587" i="5"/>
  <c r="AZ587" i="5"/>
  <c r="AV515" i="5"/>
  <c r="AV531" i="5"/>
  <c r="AV547" i="5"/>
  <c r="AV563" i="5"/>
  <c r="AV578" i="5"/>
  <c r="AZ578" i="5"/>
  <c r="AQ578" i="5"/>
  <c r="AW578" i="5"/>
  <c r="AL587" i="5"/>
  <c r="AX587" i="5"/>
  <c r="AY587" i="5"/>
  <c r="AV591" i="5"/>
  <c r="AZ591" i="5"/>
  <c r="AW591" i="5"/>
  <c r="AQ591" i="5"/>
  <c r="AW583" i="5"/>
  <c r="AZ583" i="5"/>
  <c r="AQ583" i="5"/>
  <c r="AK606" i="5"/>
  <c r="AW601" i="5"/>
  <c r="AQ601" i="5"/>
  <c r="AZ601" i="5"/>
  <c r="AK595" i="5"/>
  <c r="AY622" i="5"/>
  <c r="AX622" i="5"/>
  <c r="AL622" i="5"/>
  <c r="AY614" i="5"/>
  <c r="AX614" i="5"/>
  <c r="AL614" i="5"/>
  <c r="AY606" i="5"/>
  <c r="AL606" i="5"/>
  <c r="AY598" i="5"/>
  <c r="AL598" i="5"/>
  <c r="AK590" i="5"/>
  <c r="AK579" i="5"/>
  <c r="AQ626" i="5"/>
  <c r="AW626" i="5"/>
  <c r="AZ626" i="5"/>
  <c r="AQ610" i="5"/>
  <c r="AZ610" i="5"/>
  <c r="AW610" i="5"/>
  <c r="AY593" i="5"/>
  <c r="AL593" i="5"/>
  <c r="AV599" i="5"/>
  <c r="AZ599" i="5"/>
  <c r="AQ599" i="5"/>
  <c r="AW599" i="5"/>
  <c r="AK604" i="5"/>
  <c r="AK611" i="5"/>
  <c r="AV621" i="5"/>
  <c r="AW621" i="5"/>
  <c r="AQ621" i="5"/>
  <c r="AZ621" i="5"/>
  <c r="AL624" i="5"/>
  <c r="AX624" i="5"/>
  <c r="AY624" i="5"/>
  <c r="AN629" i="5"/>
  <c r="AM629" i="5"/>
  <c r="AY632" i="5"/>
  <c r="AL632" i="5"/>
  <c r="AX632" i="5"/>
  <c r="AK634" i="5"/>
  <c r="AL639" i="5"/>
  <c r="AX639" i="5"/>
  <c r="AY639" i="5"/>
  <c r="AL647" i="5"/>
  <c r="AX647" i="5"/>
  <c r="AY647" i="5"/>
  <c r="AL655" i="5"/>
  <c r="AX655" i="5"/>
  <c r="AY655" i="5"/>
  <c r="AL663" i="5"/>
  <c r="AX663" i="5"/>
  <c r="AY663" i="5"/>
  <c r="AL671" i="5"/>
  <c r="AX671" i="5"/>
  <c r="AY671" i="5"/>
  <c r="AL679" i="5"/>
  <c r="AX679" i="5"/>
  <c r="AY679" i="5"/>
  <c r="AL687" i="5"/>
  <c r="AX687" i="5"/>
  <c r="AY687" i="5"/>
  <c r="AL695" i="5"/>
  <c r="AX695" i="5"/>
  <c r="AY695" i="5"/>
  <c r="AL703" i="5"/>
  <c r="AX703" i="5"/>
  <c r="AY703" i="5"/>
  <c r="AL809" i="5"/>
  <c r="AY809" i="5"/>
  <c r="AL817" i="5"/>
  <c r="AY817" i="5"/>
  <c r="AL825" i="5"/>
  <c r="AY825" i="5"/>
  <c r="AL833" i="5"/>
  <c r="AY833" i="5"/>
  <c r="AL841" i="5"/>
  <c r="AY841" i="5"/>
  <c r="AZ593" i="5"/>
  <c r="AW620" i="5"/>
  <c r="AV620" i="5"/>
  <c r="AQ620" i="5"/>
  <c r="AZ620" i="5"/>
  <c r="AL623" i="5"/>
  <c r="AY623" i="5"/>
  <c r="AX623" i="5"/>
  <c r="AV627" i="5"/>
  <c r="AZ627" i="5"/>
  <c r="AW627" i="5"/>
  <c r="AQ627" i="5"/>
  <c r="AK643" i="5"/>
  <c r="AK651" i="5"/>
  <c r="AM659" i="5"/>
  <c r="AM667" i="5"/>
  <c r="AM675" i="5"/>
  <c r="AN675" i="5"/>
  <c r="AM691" i="5"/>
  <c r="AM707" i="5"/>
  <c r="AN707" i="5"/>
  <c r="AV610" i="5"/>
  <c r="AV619" i="5"/>
  <c r="AZ619" i="5"/>
  <c r="AQ619" i="5"/>
  <c r="AW619" i="5"/>
  <c r="AY628" i="5"/>
  <c r="AX628" i="5"/>
  <c r="AL628" i="5"/>
  <c r="AK630" i="5"/>
  <c r="AQ642" i="5"/>
  <c r="AZ642" i="5"/>
  <c r="AW642" i="5"/>
  <c r="AQ650" i="5"/>
  <c r="AZ650" i="5"/>
  <c r="AW650" i="5"/>
  <c r="AQ658" i="5"/>
  <c r="AZ658" i="5"/>
  <c r="AW658" i="5"/>
  <c r="AQ666" i="5"/>
  <c r="AZ666" i="5"/>
  <c r="AW666" i="5"/>
  <c r="AQ674" i="5"/>
  <c r="AZ674" i="5"/>
  <c r="AW674" i="5"/>
  <c r="AQ682" i="5"/>
  <c r="AZ682" i="5"/>
  <c r="AW682" i="5"/>
  <c r="AQ690" i="5"/>
  <c r="AZ690" i="5"/>
  <c r="AW690" i="5"/>
  <c r="AQ698" i="5"/>
  <c r="AZ698" i="5"/>
  <c r="AW698" i="5"/>
  <c r="AQ706" i="5"/>
  <c r="AZ706" i="5"/>
  <c r="AW706" i="5"/>
  <c r="AK813" i="5"/>
  <c r="AK821" i="5"/>
  <c r="AK841" i="5"/>
  <c r="AQ850" i="5"/>
  <c r="AV850" i="5"/>
  <c r="AZ850" i="5"/>
  <c r="AW850" i="5"/>
  <c r="AQ866" i="5"/>
  <c r="AV866" i="5"/>
  <c r="AZ866" i="5"/>
  <c r="AW866" i="5"/>
  <c r="AK608" i="5"/>
  <c r="AV615" i="5"/>
  <c r="AZ615" i="5"/>
  <c r="AQ615" i="5"/>
  <c r="AW615" i="5"/>
  <c r="AY626" i="5"/>
  <c r="AX626" i="5"/>
  <c r="AL626" i="5"/>
  <c r="AY634" i="5"/>
  <c r="AL634" i="5"/>
  <c r="AX634" i="5"/>
  <c r="AY636" i="5"/>
  <c r="AX636" i="5"/>
  <c r="AL636" i="5"/>
  <c r="AY638" i="5"/>
  <c r="AL638" i="5"/>
  <c r="AX638" i="5"/>
  <c r="AY640" i="5"/>
  <c r="AX640" i="5"/>
  <c r="AL640" i="5"/>
  <c r="AY642" i="5"/>
  <c r="AL642" i="5"/>
  <c r="AX642" i="5"/>
  <c r="AY644" i="5"/>
  <c r="AX644" i="5"/>
  <c r="AL644" i="5"/>
  <c r="AY646" i="5"/>
  <c r="AL646" i="5"/>
  <c r="AX646" i="5"/>
  <c r="AY648" i="5"/>
  <c r="AX648" i="5"/>
  <c r="AL648" i="5"/>
  <c r="AY650" i="5"/>
  <c r="AL650" i="5"/>
  <c r="AX650" i="5"/>
  <c r="AY652" i="5"/>
  <c r="AX652" i="5"/>
  <c r="AL652" i="5"/>
  <c r="AY654" i="5"/>
  <c r="AL654" i="5"/>
  <c r="AX654" i="5"/>
  <c r="AY656" i="5"/>
  <c r="AX656" i="5"/>
  <c r="AL656" i="5"/>
  <c r="AY658" i="5"/>
  <c r="AL658" i="5"/>
  <c r="AX658" i="5"/>
  <c r="AY660" i="5"/>
  <c r="AX660" i="5"/>
  <c r="AL660" i="5"/>
  <c r="AY662" i="5"/>
  <c r="AL662" i="5"/>
  <c r="AX662" i="5"/>
  <c r="AY664" i="5"/>
  <c r="AX664" i="5"/>
  <c r="AL664" i="5"/>
  <c r="AY666" i="5"/>
  <c r="AL666" i="5"/>
  <c r="AX666" i="5"/>
  <c r="AY668" i="5"/>
  <c r="AX668" i="5"/>
  <c r="AL668" i="5"/>
  <c r="AY670" i="5"/>
  <c r="AL670" i="5"/>
  <c r="AX670" i="5"/>
  <c r="AY672" i="5"/>
  <c r="AX672" i="5"/>
  <c r="AL672" i="5"/>
  <c r="AY674" i="5"/>
  <c r="AL674" i="5"/>
  <c r="AX674" i="5"/>
  <c r="AY676" i="5"/>
  <c r="AX676" i="5"/>
  <c r="AL676" i="5"/>
  <c r="AY678" i="5"/>
  <c r="AL678" i="5"/>
  <c r="AX678" i="5"/>
  <c r="AY680" i="5"/>
  <c r="AX680" i="5"/>
  <c r="AL680" i="5"/>
  <c r="AY682" i="5"/>
  <c r="AL682" i="5"/>
  <c r="AX682" i="5"/>
  <c r="AY684" i="5"/>
  <c r="AX684" i="5"/>
  <c r="AL684" i="5"/>
  <c r="AY686" i="5"/>
  <c r="AL686" i="5"/>
  <c r="AX686" i="5"/>
  <c r="AY688" i="5"/>
  <c r="AX688" i="5"/>
  <c r="AL688" i="5"/>
  <c r="AY690" i="5"/>
  <c r="AL690" i="5"/>
  <c r="AX690" i="5"/>
  <c r="AY692" i="5"/>
  <c r="AX692" i="5"/>
  <c r="AL692" i="5"/>
  <c r="AY694" i="5"/>
  <c r="AL694" i="5"/>
  <c r="AX694" i="5"/>
  <c r="AY696" i="5"/>
  <c r="AX696" i="5"/>
  <c r="AL696" i="5"/>
  <c r="AY698" i="5"/>
  <c r="AL698" i="5"/>
  <c r="AX698" i="5"/>
  <c r="AY700" i="5"/>
  <c r="AX700" i="5"/>
  <c r="AL700" i="5"/>
  <c r="AY702" i="5"/>
  <c r="AL702" i="5"/>
  <c r="AX702" i="5"/>
  <c r="AY704" i="5"/>
  <c r="AX704" i="5"/>
  <c r="AL704" i="5"/>
  <c r="AY706" i="5"/>
  <c r="AL706" i="5"/>
  <c r="AX706" i="5"/>
  <c r="AY708" i="5"/>
  <c r="AX708" i="5"/>
  <c r="AL708" i="5"/>
  <c r="AM710" i="5"/>
  <c r="AW712" i="5"/>
  <c r="AZ712" i="5"/>
  <c r="AQ712" i="5"/>
  <c r="AV712" i="5"/>
  <c r="AY716" i="5"/>
  <c r="AX716" i="5"/>
  <c r="AL716" i="5"/>
  <c r="AQ722" i="5"/>
  <c r="AZ722" i="5"/>
  <c r="AW722" i="5"/>
  <c r="AW728" i="5"/>
  <c r="AZ728" i="5"/>
  <c r="AQ728" i="5"/>
  <c r="AV728" i="5"/>
  <c r="AY732" i="5"/>
  <c r="AX732" i="5"/>
  <c r="AL732" i="5"/>
  <c r="AQ738" i="5"/>
  <c r="AZ738" i="5"/>
  <c r="AW738" i="5"/>
  <c r="AW744" i="5"/>
  <c r="AZ744" i="5"/>
  <c r="AQ744" i="5"/>
  <c r="AV744" i="5"/>
  <c r="AY748" i="5"/>
  <c r="AX748" i="5"/>
  <c r="AL748" i="5"/>
  <c r="AV750" i="5"/>
  <c r="AQ754" i="5"/>
  <c r="AZ754" i="5"/>
  <c r="AW754" i="5"/>
  <c r="AN758" i="5"/>
  <c r="AW760" i="5"/>
  <c r="AZ760" i="5"/>
  <c r="AQ760" i="5"/>
  <c r="AV760" i="5"/>
  <c r="AY764" i="5"/>
  <c r="AX764" i="5"/>
  <c r="AL764" i="5"/>
  <c r="AV766" i="5"/>
  <c r="AQ770" i="5"/>
  <c r="AZ770" i="5"/>
  <c r="AW770" i="5"/>
  <c r="AW776" i="5"/>
  <c r="AZ776" i="5"/>
  <c r="AQ776" i="5"/>
  <c r="AV776" i="5"/>
  <c r="AY780" i="5"/>
  <c r="AX780" i="5"/>
  <c r="AL780" i="5"/>
  <c r="AV782" i="5"/>
  <c r="AQ786" i="5"/>
  <c r="AZ786" i="5"/>
  <c r="AW786" i="5"/>
  <c r="AW792" i="5"/>
  <c r="AZ792" i="5"/>
  <c r="AQ792" i="5"/>
  <c r="AV792" i="5"/>
  <c r="AY796" i="5"/>
  <c r="AX796" i="5"/>
  <c r="AL796" i="5"/>
  <c r="AV798" i="5"/>
  <c r="AQ802" i="5"/>
  <c r="AZ802" i="5"/>
  <c r="AW802" i="5"/>
  <c r="AL808" i="5"/>
  <c r="AX808" i="5"/>
  <c r="AY808" i="5"/>
  <c r="AK816" i="5"/>
  <c r="AQ829" i="5"/>
  <c r="AZ829" i="5"/>
  <c r="AW829" i="5"/>
  <c r="AL840" i="5"/>
  <c r="AX840" i="5"/>
  <c r="AY840" i="5"/>
  <c r="AL848" i="5"/>
  <c r="AY848" i="5"/>
  <c r="AK849" i="5"/>
  <c r="AL856" i="5"/>
  <c r="AY856" i="5"/>
  <c r="AK857" i="5"/>
  <c r="AL864" i="5"/>
  <c r="AY864" i="5"/>
  <c r="AK865" i="5"/>
  <c r="AK871" i="5"/>
  <c r="AK875" i="5"/>
  <c r="AK879" i="5"/>
  <c r="AK883" i="5"/>
  <c r="AK887" i="5"/>
  <c r="AK891" i="5"/>
  <c r="AK895" i="5"/>
  <c r="AK899" i="5"/>
  <c r="AK903" i="5"/>
  <c r="AK907" i="5"/>
  <c r="AK911" i="5"/>
  <c r="AK915" i="5"/>
  <c r="AK919" i="5"/>
  <c r="AK923" i="5"/>
  <c r="AK927" i="5"/>
  <c r="AK931" i="5"/>
  <c r="AK935" i="5"/>
  <c r="AL940" i="5"/>
  <c r="AY940" i="5"/>
  <c r="AL956" i="5"/>
  <c r="AY956" i="5"/>
  <c r="AN963" i="5"/>
  <c r="AL972" i="5"/>
  <c r="AY972" i="5"/>
  <c r="AL988" i="5"/>
  <c r="AY988" i="5"/>
  <c r="AL1004" i="5"/>
  <c r="AY1004" i="5"/>
  <c r="AL1020" i="5"/>
  <c r="AY1020" i="5"/>
  <c r="AL1036" i="5"/>
  <c r="AY1036" i="5"/>
  <c r="AL1052" i="5"/>
  <c r="AY1052" i="5"/>
  <c r="AM1059" i="5"/>
  <c r="AN1059" i="5"/>
  <c r="AK807" i="5"/>
  <c r="AY810" i="5"/>
  <c r="AL810" i="5"/>
  <c r="AV815" i="5"/>
  <c r="AZ815" i="5"/>
  <c r="AQ815" i="5"/>
  <c r="AW815" i="5"/>
  <c r="AV821" i="5"/>
  <c r="AW828" i="5"/>
  <c r="AQ828" i="5"/>
  <c r="AZ828" i="5"/>
  <c r="AL831" i="5"/>
  <c r="AX831" i="5"/>
  <c r="AY831" i="5"/>
  <c r="AK834" i="5"/>
  <c r="AK839" i="5"/>
  <c r="AY842" i="5"/>
  <c r="AL842" i="5"/>
  <c r="AV847" i="5"/>
  <c r="AZ847" i="5"/>
  <c r="AQ847" i="5"/>
  <c r="AW847" i="5"/>
  <c r="AV874" i="5"/>
  <c r="AZ874" i="5"/>
  <c r="AQ874" i="5"/>
  <c r="AW874" i="5"/>
  <c r="AW877" i="5"/>
  <c r="AQ877" i="5"/>
  <c r="AZ877" i="5"/>
  <c r="AV890" i="5"/>
  <c r="AZ890" i="5"/>
  <c r="AW890" i="5"/>
  <c r="AQ890" i="5"/>
  <c r="AK708" i="5"/>
  <c r="AN709" i="5"/>
  <c r="AM709" i="5"/>
  <c r="AY713" i="5"/>
  <c r="AL713" i="5"/>
  <c r="AL715" i="5"/>
  <c r="AX715" i="5"/>
  <c r="AY715" i="5"/>
  <c r="AN717" i="5"/>
  <c r="AY721" i="5"/>
  <c r="AL721" i="5"/>
  <c r="AL723" i="5"/>
  <c r="AX723" i="5"/>
  <c r="AY723" i="5"/>
  <c r="AN725" i="5"/>
  <c r="AM725" i="5"/>
  <c r="AY729" i="5"/>
  <c r="AL729" i="5"/>
  <c r="AL731" i="5"/>
  <c r="AX731" i="5"/>
  <c r="AY731" i="5"/>
  <c r="AN733" i="5"/>
  <c r="AM733" i="5"/>
  <c r="AY737" i="5"/>
  <c r="AL737" i="5"/>
  <c r="AL739" i="5"/>
  <c r="AX739" i="5"/>
  <c r="AY739" i="5"/>
  <c r="AY745" i="5"/>
  <c r="AL745" i="5"/>
  <c r="AL747" i="5"/>
  <c r="AX747" i="5"/>
  <c r="AY747" i="5"/>
  <c r="AY753" i="5"/>
  <c r="AL753" i="5"/>
  <c r="AL755" i="5"/>
  <c r="AX755" i="5"/>
  <c r="AY755" i="5"/>
  <c r="AY761" i="5"/>
  <c r="AL761" i="5"/>
  <c r="AL763" i="5"/>
  <c r="AX763" i="5"/>
  <c r="AY763" i="5"/>
  <c r="AN765" i="5"/>
  <c r="AM765" i="5"/>
  <c r="AY769" i="5"/>
  <c r="AL769" i="5"/>
  <c r="AL771" i="5"/>
  <c r="AX771" i="5"/>
  <c r="AY771" i="5"/>
  <c r="AM773" i="5"/>
  <c r="AY777" i="5"/>
  <c r="AL777" i="5"/>
  <c r="AL779" i="5"/>
  <c r="AX779" i="5"/>
  <c r="AY779" i="5"/>
  <c r="AY785" i="5"/>
  <c r="AL785" i="5"/>
  <c r="AL787" i="5"/>
  <c r="AX787" i="5"/>
  <c r="AY787" i="5"/>
  <c r="AN789" i="5"/>
  <c r="AM789" i="5"/>
  <c r="AY793" i="5"/>
  <c r="AL793" i="5"/>
  <c r="AL795" i="5"/>
  <c r="AX795" i="5"/>
  <c r="AY795" i="5"/>
  <c r="AN797" i="5"/>
  <c r="AM797" i="5"/>
  <c r="AY801" i="5"/>
  <c r="AL801" i="5"/>
  <c r="AL803" i="5"/>
  <c r="AX803" i="5"/>
  <c r="AY803" i="5"/>
  <c r="AN805" i="5"/>
  <c r="AM805" i="5"/>
  <c r="AQ817" i="5"/>
  <c r="AZ817" i="5"/>
  <c r="AW817" i="5"/>
  <c r="AV820" i="5"/>
  <c r="AL828" i="5"/>
  <c r="AX828" i="5"/>
  <c r="AY828" i="5"/>
  <c r="AK836" i="5"/>
  <c r="AX848" i="5"/>
  <c r="AK852" i="5"/>
  <c r="AY854" i="5"/>
  <c r="AL854" i="5"/>
  <c r="AN859" i="5"/>
  <c r="AK862" i="5"/>
  <c r="AX866" i="5"/>
  <c r="AV868" i="5"/>
  <c r="AZ868" i="5"/>
  <c r="AW868" i="5"/>
  <c r="AQ868" i="5"/>
  <c r="AX869" i="5"/>
  <c r="AY869" i="5"/>
  <c r="AL869" i="5"/>
  <c r="AY873" i="5"/>
  <c r="AX873" i="5"/>
  <c r="AL873" i="5"/>
  <c r="AY877" i="5"/>
  <c r="AX877" i="5"/>
  <c r="AL877" i="5"/>
  <c r="AY881" i="5"/>
  <c r="AX881" i="5"/>
  <c r="AL881" i="5"/>
  <c r="AY885" i="5"/>
  <c r="AX885" i="5"/>
  <c r="AL885" i="5"/>
  <c r="AY889" i="5"/>
  <c r="AX889" i="5"/>
  <c r="AL889" i="5"/>
  <c r="AY893" i="5"/>
  <c r="AX893" i="5"/>
  <c r="AL893" i="5"/>
  <c r="AK897" i="5"/>
  <c r="AY909" i="5"/>
  <c r="AX909" i="5"/>
  <c r="AL909" i="5"/>
  <c r="AK913" i="5"/>
  <c r="AY925" i="5"/>
  <c r="AX925" i="5"/>
  <c r="AL925" i="5"/>
  <c r="AK929" i="5"/>
  <c r="AN944" i="5"/>
  <c r="AM944" i="5"/>
  <c r="AK712" i="5"/>
  <c r="AK720" i="5"/>
  <c r="AY730" i="5"/>
  <c r="AL730" i="5"/>
  <c r="AX730" i="5"/>
  <c r="AY738" i="5"/>
  <c r="AL738" i="5"/>
  <c r="AX738" i="5"/>
  <c r="AL754" i="5"/>
  <c r="AL758" i="5"/>
  <c r="AL762" i="5"/>
  <c r="AL770" i="5"/>
  <c r="AL774" i="5"/>
  <c r="AL778" i="5"/>
  <c r="AL786" i="5"/>
  <c r="AL790" i="5"/>
  <c r="AL794" i="5"/>
  <c r="AL802" i="5"/>
  <c r="AL806" i="5"/>
  <c r="AK811" i="5"/>
  <c r="AV817" i="5"/>
  <c r="AK827" i="5"/>
  <c r="AK843" i="5"/>
  <c r="AQ867" i="5"/>
  <c r="AV867" i="5"/>
  <c r="AZ867" i="5"/>
  <c r="AW867" i="5"/>
  <c r="AV872" i="5"/>
  <c r="AZ872" i="5"/>
  <c r="AW872" i="5"/>
  <c r="AQ872" i="5"/>
  <c r="AV876" i="5"/>
  <c r="AZ876" i="5"/>
  <c r="AW876" i="5"/>
  <c r="AQ876" i="5"/>
  <c r="AV880" i="5"/>
  <c r="AZ880" i="5"/>
  <c r="AW880" i="5"/>
  <c r="AQ880" i="5"/>
  <c r="AV884" i="5"/>
  <c r="AZ884" i="5"/>
  <c r="AW884" i="5"/>
  <c r="AQ884" i="5"/>
  <c r="AV888" i="5"/>
  <c r="AZ888" i="5"/>
  <c r="AW888" i="5"/>
  <c r="AQ888" i="5"/>
  <c r="AV892" i="5"/>
  <c r="AZ892" i="5"/>
  <c r="AW892" i="5"/>
  <c r="AQ892" i="5"/>
  <c r="AN904" i="5"/>
  <c r="AM904" i="5"/>
  <c r="AV908" i="5"/>
  <c r="AZ908" i="5"/>
  <c r="AW908" i="5"/>
  <c r="AQ908" i="5"/>
  <c r="AN920" i="5"/>
  <c r="AV924" i="5"/>
  <c r="AZ924" i="5"/>
  <c r="AW924" i="5"/>
  <c r="AQ924" i="5"/>
  <c r="AN936" i="5"/>
  <c r="AL947" i="5"/>
  <c r="AX947" i="5"/>
  <c r="AY947" i="5"/>
  <c r="AL963" i="5"/>
  <c r="AX963" i="5"/>
  <c r="AY963" i="5"/>
  <c r="AL979" i="5"/>
  <c r="AX979" i="5"/>
  <c r="AY979" i="5"/>
  <c r="AL995" i="5"/>
  <c r="AX995" i="5"/>
  <c r="AY995" i="5"/>
  <c r="AL1011" i="5"/>
  <c r="AX1011" i="5"/>
  <c r="AY1011" i="5"/>
  <c r="AL1027" i="5"/>
  <c r="AX1027" i="5"/>
  <c r="AY1027" i="5"/>
  <c r="AL1043" i="5"/>
  <c r="AX1043" i="5"/>
  <c r="AY1043" i="5"/>
  <c r="AL1059" i="5"/>
  <c r="AX1059" i="5"/>
  <c r="AY1059" i="5"/>
  <c r="AK937" i="5"/>
  <c r="AK945" i="5"/>
  <c r="AK953" i="5"/>
  <c r="AK961" i="5"/>
  <c r="AK969" i="5"/>
  <c r="AK977" i="5"/>
  <c r="AK985" i="5"/>
  <c r="AK993" i="5"/>
  <c r="AK1001" i="5"/>
  <c r="AK1009" i="5"/>
  <c r="AK1017" i="5"/>
  <c r="AK1025" i="5"/>
  <c r="AK1033" i="5"/>
  <c r="AK1041" i="5"/>
  <c r="AK1049" i="5"/>
  <c r="AK1057" i="5"/>
  <c r="AW1063" i="5"/>
  <c r="AQ1063" i="5"/>
  <c r="AV1063" i="5"/>
  <c r="AZ1063" i="5"/>
  <c r="AW1071" i="5"/>
  <c r="AQ1071" i="5"/>
  <c r="AV1071" i="5"/>
  <c r="AZ1071" i="5"/>
  <c r="AW1079" i="5"/>
  <c r="AQ1079" i="5"/>
  <c r="AV1079" i="5"/>
  <c r="AZ1079" i="5"/>
  <c r="AN1084" i="5"/>
  <c r="AM1084" i="5"/>
  <c r="AW1087" i="5"/>
  <c r="AQ1087" i="5"/>
  <c r="AV1087" i="5"/>
  <c r="AZ1087" i="5"/>
  <c r="AW1095" i="5"/>
  <c r="AQ1095" i="5"/>
  <c r="AV1095" i="5"/>
  <c r="AZ1095" i="5"/>
  <c r="AW1103" i="5"/>
  <c r="AQ1103" i="5"/>
  <c r="AV1103" i="5"/>
  <c r="AZ1103" i="5"/>
  <c r="AW1111" i="5"/>
  <c r="AQ1111" i="5"/>
  <c r="AV1111" i="5"/>
  <c r="AZ1111" i="5"/>
  <c r="AN1116" i="5"/>
  <c r="AM1116" i="5"/>
  <c r="AW1119" i="5"/>
  <c r="AQ1119" i="5"/>
  <c r="AV1119" i="5"/>
  <c r="AZ1119" i="5"/>
  <c r="AW1127" i="5"/>
  <c r="AQ1127" i="5"/>
  <c r="AV1127" i="5"/>
  <c r="AZ1127" i="5"/>
  <c r="AN1132" i="5"/>
  <c r="AW1135" i="5"/>
  <c r="AQ1135" i="5"/>
  <c r="AV1135" i="5"/>
  <c r="AZ1135" i="5"/>
  <c r="AW1143" i="5"/>
  <c r="AQ1143" i="5"/>
  <c r="AV1143" i="5"/>
  <c r="AZ1143" i="5"/>
  <c r="AN1148" i="5"/>
  <c r="AM1148" i="5"/>
  <c r="AW1151" i="5"/>
  <c r="AQ1151" i="5"/>
  <c r="AV1151" i="5"/>
  <c r="AZ1151" i="5"/>
  <c r="AW1159" i="5"/>
  <c r="AQ1159" i="5"/>
  <c r="AV1159" i="5"/>
  <c r="AZ1159" i="5"/>
  <c r="AW1167" i="5"/>
  <c r="AQ1167" i="5"/>
  <c r="AV1167" i="5"/>
  <c r="AZ1167" i="5"/>
  <c r="AW1175" i="5"/>
  <c r="AQ1175" i="5"/>
  <c r="AV1175" i="5"/>
  <c r="AZ1175" i="5"/>
  <c r="AN1180" i="5"/>
  <c r="AM1180" i="5"/>
  <c r="AW1183" i="5"/>
  <c r="AQ1183" i="5"/>
  <c r="AV1183" i="5"/>
  <c r="AZ1183" i="5"/>
  <c r="AW1191" i="5"/>
  <c r="AQ1191" i="5"/>
  <c r="AV1191" i="5"/>
  <c r="AZ1191" i="5"/>
  <c r="AN1196" i="5"/>
  <c r="AM1196" i="5"/>
  <c r="AL942" i="5"/>
  <c r="AY942" i="5"/>
  <c r="AL958" i="5"/>
  <c r="AY958" i="5"/>
  <c r="AV982" i="5"/>
  <c r="AZ982" i="5"/>
  <c r="AQ982" i="5"/>
  <c r="AW982" i="5"/>
  <c r="AV998" i="5"/>
  <c r="AZ998" i="5"/>
  <c r="AQ998" i="5"/>
  <c r="AW998" i="5"/>
  <c r="AM1006" i="5"/>
  <c r="AN1006" i="5"/>
  <c r="AV1014" i="5"/>
  <c r="AZ1014" i="5"/>
  <c r="AQ1014" i="5"/>
  <c r="AW1014" i="5"/>
  <c r="AM1022" i="5"/>
  <c r="AV1030" i="5"/>
  <c r="AZ1030" i="5"/>
  <c r="AQ1030" i="5"/>
  <c r="AW1030" i="5"/>
  <c r="AL1046" i="5"/>
  <c r="AY1046" i="5"/>
  <c r="AV1054" i="5"/>
  <c r="AZ1054" i="5"/>
  <c r="AQ1054" i="5"/>
  <c r="AW1054" i="5"/>
  <c r="AL1068" i="5"/>
  <c r="AY1068" i="5"/>
  <c r="AK1069" i="5"/>
  <c r="AL1070" i="5"/>
  <c r="AY1070" i="5"/>
  <c r="AK1075" i="5"/>
  <c r="AY1087" i="5"/>
  <c r="AX1087" i="5"/>
  <c r="AL1087" i="5"/>
  <c r="AK1091" i="5"/>
  <c r="AY1103" i="5"/>
  <c r="AX1103" i="5"/>
  <c r="AL1103" i="5"/>
  <c r="AK1107" i="5"/>
  <c r="AY1119" i="5"/>
  <c r="AX1119" i="5"/>
  <c r="AL1119" i="5"/>
  <c r="AK1123" i="5"/>
  <c r="AY1135" i="5"/>
  <c r="AX1135" i="5"/>
  <c r="AL1135" i="5"/>
  <c r="AK1139" i="5"/>
  <c r="AY1151" i="5"/>
  <c r="AX1151" i="5"/>
  <c r="AL1151" i="5"/>
  <c r="AK1155" i="5"/>
  <c r="AY1167" i="5"/>
  <c r="AX1167" i="5"/>
  <c r="AL1167" i="5"/>
  <c r="AK1171" i="5"/>
  <c r="AY1183" i="5"/>
  <c r="AX1183" i="5"/>
  <c r="AL1183" i="5"/>
  <c r="AK1187" i="5"/>
  <c r="AY1199" i="5"/>
  <c r="AX1199" i="5"/>
  <c r="AL1199" i="5"/>
  <c r="AY1203" i="5"/>
  <c r="AX1203" i="5"/>
  <c r="AL1203" i="5"/>
  <c r="AY1207" i="5"/>
  <c r="AX1207" i="5"/>
  <c r="AL1207" i="5"/>
  <c r="AY1211" i="5"/>
  <c r="AX1211" i="5"/>
  <c r="AL1211" i="5"/>
  <c r="AY1215" i="5"/>
  <c r="AX1215" i="5"/>
  <c r="AL1215" i="5"/>
  <c r="AY1219" i="5"/>
  <c r="AX1219" i="5"/>
  <c r="AL1219" i="5"/>
  <c r="AY1223" i="5"/>
  <c r="AX1223" i="5"/>
  <c r="AL1223" i="5"/>
  <c r="AL1232" i="5"/>
  <c r="AY1232" i="5"/>
  <c r="AM1239" i="5"/>
  <c r="AN1239" i="5"/>
  <c r="AY1248" i="5"/>
  <c r="AL1248" i="5"/>
  <c r="AM1255" i="5"/>
  <c r="AN1255" i="5"/>
  <c r="AY1264" i="5"/>
  <c r="AL1264" i="5"/>
  <c r="AL910" i="5"/>
  <c r="AY910" i="5"/>
  <c r="AV926" i="5"/>
  <c r="AZ926" i="5"/>
  <c r="AW926" i="5"/>
  <c r="AQ926" i="5"/>
  <c r="AN930" i="5"/>
  <c r="AM930" i="5"/>
  <c r="AQ965" i="5"/>
  <c r="AW965" i="5"/>
  <c r="AZ965" i="5"/>
  <c r="AV965" i="5"/>
  <c r="AQ981" i="5"/>
  <c r="AW981" i="5"/>
  <c r="AZ981" i="5"/>
  <c r="AV981" i="5"/>
  <c r="AQ1013" i="5"/>
  <c r="AW1013" i="5"/>
  <c r="AZ1013" i="5"/>
  <c r="AV1013" i="5"/>
  <c r="AK1029" i="5"/>
  <c r="AQ1045" i="5"/>
  <c r="AW1045" i="5"/>
  <c r="AZ1045" i="5"/>
  <c r="AV1045" i="5"/>
  <c r="AK1061" i="5"/>
  <c r="AQ1073" i="5"/>
  <c r="AW1073" i="5"/>
  <c r="AZ1073" i="5"/>
  <c r="AV1086" i="5"/>
  <c r="AZ1086" i="5"/>
  <c r="AW1086" i="5"/>
  <c r="AQ1086" i="5"/>
  <c r="AV1090" i="5"/>
  <c r="AZ1090" i="5"/>
  <c r="AQ1090" i="5"/>
  <c r="AW1090" i="5"/>
  <c r="AN1106" i="5"/>
  <c r="AM1106" i="5"/>
  <c r="AK1138" i="5"/>
  <c r="AK1142" i="5"/>
  <c r="AK1146" i="5"/>
  <c r="AQ1157" i="5"/>
  <c r="AW1157" i="5"/>
  <c r="AZ1157" i="5"/>
  <c r="AQ1177" i="5"/>
  <c r="AW1177" i="5"/>
  <c r="AZ1177" i="5"/>
  <c r="AV1190" i="5"/>
  <c r="AZ1190" i="5"/>
  <c r="AQ1190" i="5"/>
  <c r="AW1190" i="5"/>
  <c r="AV1194" i="5"/>
  <c r="AZ1194" i="5"/>
  <c r="AW1194" i="5"/>
  <c r="AQ1194" i="5"/>
  <c r="AV1198" i="5"/>
  <c r="AZ1198" i="5"/>
  <c r="AQ1198" i="5"/>
  <c r="AW1198" i="5"/>
  <c r="AV1202" i="5"/>
  <c r="AZ1202" i="5"/>
  <c r="AQ1202" i="5"/>
  <c r="AW1202" i="5"/>
  <c r="AN1210" i="5"/>
  <c r="AM1210" i="5"/>
  <c r="AK1214" i="5"/>
  <c r="AQ1221" i="5"/>
  <c r="AW1221" i="5"/>
  <c r="AZ1221" i="5"/>
  <c r="AQ1241" i="5"/>
  <c r="AW1241" i="5"/>
  <c r="AZ1241" i="5"/>
  <c r="AV1241" i="5"/>
  <c r="AQ1257" i="5"/>
  <c r="AW1257" i="5"/>
  <c r="AZ1257" i="5"/>
  <c r="AV1257" i="5"/>
  <c r="AZ901" i="5"/>
  <c r="AQ909" i="5"/>
  <c r="AZ933" i="5"/>
  <c r="AV962" i="5"/>
  <c r="AZ962" i="5"/>
  <c r="AQ962" i="5"/>
  <c r="AW962" i="5"/>
  <c r="AV970" i="5"/>
  <c r="AZ970" i="5"/>
  <c r="AQ970" i="5"/>
  <c r="AW970" i="5"/>
  <c r="AK1010" i="5"/>
  <c r="AK1018" i="5"/>
  <c r="AX1046" i="5"/>
  <c r="AL1072" i="5"/>
  <c r="AY1072" i="5"/>
  <c r="AM1121" i="5"/>
  <c r="AN1121" i="5"/>
  <c r="AM1133" i="5"/>
  <c r="AN1133" i="5"/>
  <c r="AY1149" i="5"/>
  <c r="AL1149" i="5"/>
  <c r="AX1149" i="5"/>
  <c r="AM1181" i="5"/>
  <c r="AL1202" i="5"/>
  <c r="AY1202" i="5"/>
  <c r="AK1213" i="5"/>
  <c r="AY1257" i="5"/>
  <c r="AL1257" i="5"/>
  <c r="AY1265" i="5"/>
  <c r="AL1265" i="5"/>
  <c r="AQ1223" i="5"/>
  <c r="AX1247" i="5"/>
  <c r="AY1247" i="5"/>
  <c r="AL1247" i="5"/>
  <c r="AL746" i="5"/>
  <c r="AQ1056" i="5"/>
  <c r="AZ1056" i="5"/>
  <c r="AW1056" i="5"/>
  <c r="AV1056" i="5"/>
  <c r="AQ1048" i="5"/>
  <c r="AZ1048" i="5"/>
  <c r="AW1048" i="5"/>
  <c r="AV1048" i="5"/>
  <c r="AQ1040" i="5"/>
  <c r="AZ1040" i="5"/>
  <c r="AW1040" i="5"/>
  <c r="AV1040" i="5"/>
  <c r="AQ1032" i="5"/>
  <c r="AZ1032" i="5"/>
  <c r="AW1032" i="5"/>
  <c r="AV1032" i="5"/>
  <c r="AQ1024" i="5"/>
  <c r="AZ1024" i="5"/>
  <c r="AW1024" i="5"/>
  <c r="AV1024" i="5"/>
  <c r="AQ1016" i="5"/>
  <c r="AZ1016" i="5"/>
  <c r="AW1016" i="5"/>
  <c r="AV1016" i="5"/>
  <c r="AQ1008" i="5"/>
  <c r="AZ1008" i="5"/>
  <c r="AW1008" i="5"/>
  <c r="AV1008" i="5"/>
  <c r="AQ1000" i="5"/>
  <c r="AZ1000" i="5"/>
  <c r="AW1000" i="5"/>
  <c r="AV1000" i="5"/>
  <c r="AQ992" i="5"/>
  <c r="AZ992" i="5"/>
  <c r="AW992" i="5"/>
  <c r="AV992" i="5"/>
  <c r="AQ984" i="5"/>
  <c r="AZ984" i="5"/>
  <c r="AW984" i="5"/>
  <c r="AV984" i="5"/>
  <c r="AQ976" i="5"/>
  <c r="AZ976" i="5"/>
  <c r="AW976" i="5"/>
  <c r="AV976" i="5"/>
  <c r="AQ968" i="5"/>
  <c r="AZ968" i="5"/>
  <c r="AW968" i="5"/>
  <c r="AV968" i="5"/>
  <c r="AQ960" i="5"/>
  <c r="AZ960" i="5"/>
  <c r="AW960" i="5"/>
  <c r="AV960" i="5"/>
  <c r="AQ952" i="5"/>
  <c r="AZ952" i="5"/>
  <c r="AW952" i="5"/>
  <c r="AV952" i="5"/>
  <c r="AQ944" i="5"/>
  <c r="AZ944" i="5"/>
  <c r="AW944" i="5"/>
  <c r="AV944" i="5"/>
  <c r="AV894" i="5"/>
  <c r="AZ894" i="5"/>
  <c r="AW894" i="5"/>
  <c r="AQ894" i="5"/>
  <c r="AN898" i="5"/>
  <c r="AM898" i="5"/>
  <c r="AL914" i="5"/>
  <c r="AY914" i="5"/>
  <c r="AV918" i="5"/>
  <c r="AZ918" i="5"/>
  <c r="AW918" i="5"/>
  <c r="AQ918" i="5"/>
  <c r="AN922" i="5"/>
  <c r="AM922" i="5"/>
  <c r="AK941" i="5"/>
  <c r="AY965" i="5"/>
  <c r="AL965" i="5"/>
  <c r="AX965" i="5"/>
  <c r="AK997" i="5"/>
  <c r="AY1005" i="5"/>
  <c r="AL1005" i="5"/>
  <c r="AX1005" i="5"/>
  <c r="AK1045" i="5"/>
  <c r="AK1082" i="5"/>
  <c r="AQ1097" i="5"/>
  <c r="AW1097" i="5"/>
  <c r="AZ1097" i="5"/>
  <c r="AQ1101" i="5"/>
  <c r="AW1101" i="5"/>
  <c r="AZ1101" i="5"/>
  <c r="AV1110" i="5"/>
  <c r="AZ1110" i="5"/>
  <c r="AQ1110" i="5"/>
  <c r="AW1110" i="5"/>
  <c r="AV1130" i="5"/>
  <c r="AZ1130" i="5"/>
  <c r="AQ1130" i="5"/>
  <c r="AW1130" i="5"/>
  <c r="AV1134" i="5"/>
  <c r="AZ1134" i="5"/>
  <c r="AQ1134" i="5"/>
  <c r="AW1134" i="5"/>
  <c r="AV1162" i="5"/>
  <c r="AZ1162" i="5"/>
  <c r="AQ1162" i="5"/>
  <c r="AW1162" i="5"/>
  <c r="AV1166" i="5"/>
  <c r="AZ1166" i="5"/>
  <c r="AQ1166" i="5"/>
  <c r="AW1166" i="5"/>
  <c r="AV1170" i="5"/>
  <c r="AZ1170" i="5"/>
  <c r="AQ1170" i="5"/>
  <c r="AW1170" i="5"/>
  <c r="AV1174" i="5"/>
  <c r="AZ1174" i="5"/>
  <c r="AW1174" i="5"/>
  <c r="AQ1174" i="5"/>
  <c r="AK1182" i="5"/>
  <c r="AK1186" i="5"/>
  <c r="AQ1205" i="5"/>
  <c r="AW1205" i="5"/>
  <c r="AZ1205" i="5"/>
  <c r="AV1218" i="5"/>
  <c r="AZ1218" i="5"/>
  <c r="AW1218" i="5"/>
  <c r="AQ1218" i="5"/>
  <c r="AZ913" i="5"/>
  <c r="AX942" i="5"/>
  <c r="AX958" i="5"/>
  <c r="AV1064" i="5"/>
  <c r="AZ1064" i="5"/>
  <c r="AW1064" i="5"/>
  <c r="AQ1064" i="5"/>
  <c r="AX1068" i="5"/>
  <c r="AL1078" i="5"/>
  <c r="AY1085" i="5"/>
  <c r="AL1085" i="5"/>
  <c r="AX1085" i="5"/>
  <c r="AL1110" i="5"/>
  <c r="AL1114" i="5"/>
  <c r="AY1129" i="5"/>
  <c r="AL1129" i="5"/>
  <c r="AX1129" i="5"/>
  <c r="AL1154" i="5"/>
  <c r="AL1166" i="5"/>
  <c r="AY1173" i="5"/>
  <c r="AL1173" i="5"/>
  <c r="AX1173" i="5"/>
  <c r="AN1205" i="5"/>
  <c r="AY1225" i="5"/>
  <c r="AL1225" i="5"/>
  <c r="AQ1203" i="5"/>
  <c r="AN1224" i="5"/>
  <c r="AM1224" i="5"/>
  <c r="AL1251" i="5"/>
  <c r="AY1251" i="5"/>
  <c r="AX1251" i="5"/>
  <c r="AK1002" i="5"/>
  <c r="AY1097" i="5"/>
  <c r="AL1097" i="5"/>
  <c r="AX1097" i="5"/>
  <c r="AY1101" i="5"/>
  <c r="AL1101" i="5"/>
  <c r="AX1101" i="5"/>
  <c r="AL1194" i="5"/>
  <c r="AY1209" i="5"/>
  <c r="AX1209" i="5"/>
  <c r="AL1209" i="5"/>
  <c r="AY1237" i="5"/>
  <c r="AL1237" i="5"/>
  <c r="AY1253" i="5"/>
  <c r="AL1253" i="5"/>
  <c r="AW1207" i="5"/>
  <c r="AQ1207" i="5"/>
  <c r="AZ1207" i="5"/>
  <c r="AV1207" i="5"/>
  <c r="AW1211" i="5"/>
  <c r="AQ1211" i="5"/>
  <c r="AZ1211" i="5"/>
  <c r="AV1211" i="5"/>
  <c r="AW1215" i="5"/>
  <c r="AQ1215" i="5"/>
  <c r="AZ1215" i="5"/>
  <c r="AV1215" i="5"/>
  <c r="AW1219" i="5"/>
  <c r="AQ1219" i="5"/>
  <c r="AZ1219" i="5"/>
  <c r="AV1219" i="5"/>
  <c r="AL970" i="5"/>
  <c r="AL1108" i="5"/>
  <c r="AV1177" i="5"/>
  <c r="AL1246" i="5"/>
  <c r="AY1246" i="5"/>
  <c r="AL1250" i="5"/>
  <c r="AY1250" i="5"/>
  <c r="AL1262" i="5"/>
  <c r="AY1262" i="5"/>
  <c r="AV1073" i="5"/>
  <c r="AL1140" i="5"/>
  <c r="AL1188" i="5"/>
  <c r="AZ1199" i="5"/>
  <c r="AQ949" i="5"/>
  <c r="AV1205" i="5"/>
  <c r="AX1237" i="5"/>
  <c r="AX1245" i="5"/>
  <c r="AX1253" i="5"/>
  <c r="AL1034" i="5"/>
  <c r="AV1081" i="5"/>
  <c r="AL1124" i="5"/>
  <c r="AV1137" i="5"/>
  <c r="AV1209" i="5"/>
  <c r="AW1247" i="5"/>
  <c r="AQ1247" i="5"/>
  <c r="AZ1247" i="5"/>
  <c r="AQ1236" i="5"/>
  <c r="AZ1236" i="5"/>
  <c r="AW1236" i="5"/>
  <c r="AL1226" i="5"/>
  <c r="AY1226" i="5"/>
  <c r="AW1259" i="5"/>
  <c r="AQ1259" i="5"/>
  <c r="AZ1259" i="5"/>
  <c r="AQ1248" i="5"/>
  <c r="AZ1248" i="5"/>
  <c r="AW1248" i="5"/>
  <c r="AK1237" i="5"/>
  <c r="AW1227" i="5"/>
  <c r="AQ1227" i="5"/>
  <c r="AZ1227" i="5"/>
  <c r="AQ1264" i="5"/>
  <c r="AZ1264" i="5"/>
  <c r="AW1264" i="5"/>
  <c r="AL1234" i="5"/>
  <c r="AY1234" i="5"/>
  <c r="AM1238" i="5"/>
  <c r="AN1238" i="5"/>
  <c r="AZ1245" i="5"/>
  <c r="AL1254" i="5"/>
  <c r="AY1254" i="5"/>
  <c r="AQ1261" i="5"/>
  <c r="AW1261" i="5"/>
  <c r="AZ1261" i="5"/>
  <c r="AV1261" i="5"/>
  <c r="AV1266" i="5"/>
  <c r="AZ1266" i="5"/>
  <c r="AQ1266" i="5"/>
  <c r="AW1266" i="5"/>
  <c r="AV1259" i="5"/>
  <c r="AQ15" i="5"/>
  <c r="AV15" i="5"/>
  <c r="AZ15" i="5"/>
  <c r="AW15" i="5"/>
  <c r="AM9" i="5"/>
  <c r="AN9" i="5"/>
  <c r="AL11" i="5"/>
  <c r="AY8" i="5"/>
  <c r="AL8" i="5"/>
  <c r="AX8" i="5"/>
  <c r="AY16" i="5"/>
  <c r="AX16" i="5"/>
  <c r="AL16" i="5"/>
  <c r="AW18" i="5"/>
  <c r="AQ18" i="5"/>
  <c r="AZ18" i="5"/>
  <c r="AL5" i="5"/>
  <c r="AY5" i="5"/>
  <c r="AK6" i="5"/>
  <c r="AL15" i="5"/>
  <c r="AQ4" i="5"/>
  <c r="AV4" i="5"/>
  <c r="AZ4" i="5"/>
  <c r="AW4" i="5"/>
  <c r="AN21" i="5"/>
  <c r="AM21" i="5"/>
  <c r="AQ20" i="5"/>
  <c r="AQ29" i="5"/>
  <c r="AV29" i="5"/>
  <c r="AZ29" i="5"/>
  <c r="AW29" i="5"/>
  <c r="AQ33" i="5"/>
  <c r="AW33" i="5"/>
  <c r="AV33" i="5"/>
  <c r="AZ33" i="5"/>
  <c r="AW38" i="5"/>
  <c r="AQ38" i="5"/>
  <c r="AV38" i="5"/>
  <c r="AZ38" i="5"/>
  <c r="AX30" i="5"/>
  <c r="AY37" i="5"/>
  <c r="AX37" i="5"/>
  <c r="AL37" i="5"/>
  <c r="AL45" i="5"/>
  <c r="AX45" i="5"/>
  <c r="AY45" i="5"/>
  <c r="AL61" i="5"/>
  <c r="AX61" i="5"/>
  <c r="AY61" i="5"/>
  <c r="AV18" i="5"/>
  <c r="AK32" i="5"/>
  <c r="AV36" i="5"/>
  <c r="AZ36" i="5"/>
  <c r="AQ36" i="5"/>
  <c r="AW36" i="5"/>
  <c r="AM45" i="5"/>
  <c r="AN45" i="5"/>
  <c r="AQ25" i="5"/>
  <c r="AV25" i="5"/>
  <c r="AZ25" i="5"/>
  <c r="AW25" i="5"/>
  <c r="AK25" i="5"/>
  <c r="AK29" i="5"/>
  <c r="AL32" i="5"/>
  <c r="AL36" i="5"/>
  <c r="AM50" i="5"/>
  <c r="AN50" i="5"/>
  <c r="AZ57" i="5"/>
  <c r="AY68" i="5"/>
  <c r="AL68" i="5"/>
  <c r="AX68" i="5"/>
  <c r="AM69" i="5"/>
  <c r="AN69" i="5"/>
  <c r="AX39" i="5"/>
  <c r="AW66" i="5"/>
  <c r="AQ66" i="5"/>
  <c r="AZ66" i="5"/>
  <c r="AV66" i="5"/>
  <c r="AQ64" i="5"/>
  <c r="AV64" i="5"/>
  <c r="AZ64" i="5"/>
  <c r="AW64" i="5"/>
  <c r="AL65" i="5"/>
  <c r="AX65" i="5"/>
  <c r="AY65" i="5"/>
  <c r="AV31" i="5"/>
  <c r="AW58" i="5"/>
  <c r="AQ58" i="5"/>
  <c r="AV58" i="5"/>
  <c r="AZ58" i="5"/>
  <c r="AW50" i="5"/>
  <c r="AQ50" i="5"/>
  <c r="AV50" i="5"/>
  <c r="AZ50" i="5"/>
  <c r="AW42" i="5"/>
  <c r="AQ42" i="5"/>
  <c r="AV42" i="5"/>
  <c r="AZ42" i="5"/>
  <c r="AY58" i="5"/>
  <c r="AL58" i="5"/>
  <c r="AY42" i="5"/>
  <c r="AL42" i="5"/>
  <c r="AY40" i="5"/>
  <c r="AL40" i="5"/>
  <c r="AX40" i="5"/>
  <c r="AQ43" i="5"/>
  <c r="AV43" i="5"/>
  <c r="AZ43" i="5"/>
  <c r="AW43" i="5"/>
  <c r="AY44" i="5"/>
  <c r="AL44" i="5"/>
  <c r="AX44" i="5"/>
  <c r="AQ47" i="5"/>
  <c r="AV47" i="5"/>
  <c r="AZ47" i="5"/>
  <c r="AW47" i="5"/>
  <c r="AY48" i="5"/>
  <c r="AL48" i="5"/>
  <c r="AX48" i="5"/>
  <c r="AQ51" i="5"/>
  <c r="AV51" i="5"/>
  <c r="AZ51" i="5"/>
  <c r="AW51" i="5"/>
  <c r="AY52" i="5"/>
  <c r="AL52" i="5"/>
  <c r="AX52" i="5"/>
  <c r="AQ55" i="5"/>
  <c r="AV55" i="5"/>
  <c r="AZ55" i="5"/>
  <c r="AW55" i="5"/>
  <c r="AY56" i="5"/>
  <c r="AL56" i="5"/>
  <c r="AX56" i="5"/>
  <c r="AQ59" i="5"/>
  <c r="AV59" i="5"/>
  <c r="AZ59" i="5"/>
  <c r="AW59" i="5"/>
  <c r="AY60" i="5"/>
  <c r="AL60" i="5"/>
  <c r="AX60" i="5"/>
  <c r="AX66" i="5"/>
  <c r="AM82" i="5"/>
  <c r="AN82" i="5"/>
  <c r="AY89" i="5"/>
  <c r="AL89" i="5"/>
  <c r="AX89" i="5"/>
  <c r="AM90" i="5"/>
  <c r="AN90" i="5"/>
  <c r="AL93" i="5"/>
  <c r="AX93" i="5"/>
  <c r="AY93" i="5"/>
  <c r="AX94" i="5"/>
  <c r="AY94" i="5"/>
  <c r="AL94" i="5"/>
  <c r="AV101" i="5"/>
  <c r="AZ101" i="5"/>
  <c r="AQ101" i="5"/>
  <c r="AW101" i="5"/>
  <c r="AV109" i="5"/>
  <c r="AZ109" i="5"/>
  <c r="AQ109" i="5"/>
  <c r="AW109" i="5"/>
  <c r="AL71" i="5"/>
  <c r="AX80" i="5"/>
  <c r="AV70" i="5"/>
  <c r="AK87" i="5"/>
  <c r="AW98" i="5"/>
  <c r="AZ98" i="5"/>
  <c r="AQ98" i="5"/>
  <c r="AV98" i="5"/>
  <c r="AY87" i="5"/>
  <c r="AL87" i="5"/>
  <c r="AQ81" i="5"/>
  <c r="AV81" i="5"/>
  <c r="AZ81" i="5"/>
  <c r="AW81" i="5"/>
  <c r="AQ84" i="5"/>
  <c r="AV84" i="5"/>
  <c r="AZ84" i="5"/>
  <c r="AW84" i="5"/>
  <c r="AK108" i="5"/>
  <c r="AQ104" i="5"/>
  <c r="AW104" i="5"/>
  <c r="AZ104" i="5"/>
  <c r="AK112" i="5"/>
  <c r="AK115" i="5"/>
  <c r="AQ118" i="5"/>
  <c r="AW118" i="5"/>
  <c r="AZ118" i="5"/>
  <c r="AN122" i="5"/>
  <c r="AM122" i="5"/>
  <c r="AQ129" i="5"/>
  <c r="AZ129" i="5"/>
  <c r="AV129" i="5"/>
  <c r="AW129" i="5"/>
  <c r="AY114" i="5"/>
  <c r="AL114" i="5"/>
  <c r="AW117" i="5"/>
  <c r="AQ117" i="5"/>
  <c r="AV117" i="5"/>
  <c r="AZ117" i="5"/>
  <c r="AY121" i="5"/>
  <c r="AL121" i="5"/>
  <c r="AK125" i="5"/>
  <c r="AV131" i="5"/>
  <c r="AZ131" i="5"/>
  <c r="AW131" i="5"/>
  <c r="AQ131" i="5"/>
  <c r="AV87" i="5"/>
  <c r="AK101" i="5"/>
  <c r="AL102" i="5"/>
  <c r="AX102" i="5"/>
  <c r="AY102" i="5"/>
  <c r="AQ103" i="5"/>
  <c r="AV104" i="5"/>
  <c r="AL116" i="5"/>
  <c r="AX116" i="5"/>
  <c r="AY116" i="5"/>
  <c r="AL120" i="5"/>
  <c r="AX120" i="5"/>
  <c r="AY120" i="5"/>
  <c r="AL124" i="5"/>
  <c r="AX124" i="5"/>
  <c r="AY124" i="5"/>
  <c r="AL128" i="5"/>
  <c r="AY128" i="5"/>
  <c r="AX128" i="5"/>
  <c r="AQ115" i="5"/>
  <c r="AV115" i="5"/>
  <c r="AZ115" i="5"/>
  <c r="AW115" i="5"/>
  <c r="AQ127" i="5"/>
  <c r="AV127" i="5"/>
  <c r="AZ127" i="5"/>
  <c r="AW127" i="5"/>
  <c r="AN133" i="5"/>
  <c r="AM133" i="5"/>
  <c r="AN146" i="5"/>
  <c r="AM146" i="5"/>
  <c r="AN162" i="5"/>
  <c r="AM162" i="5"/>
  <c r="AL131" i="5"/>
  <c r="AX131" i="5"/>
  <c r="AY131" i="5"/>
  <c r="AW132" i="5"/>
  <c r="AQ132" i="5"/>
  <c r="AZ132" i="5"/>
  <c r="AV132" i="5"/>
  <c r="AY136" i="5"/>
  <c r="AL136" i="5"/>
  <c r="AX136" i="5"/>
  <c r="AK142" i="5"/>
  <c r="AK155" i="5"/>
  <c r="AL111" i="5"/>
  <c r="AL119" i="5"/>
  <c r="AX142" i="5"/>
  <c r="AV148" i="5"/>
  <c r="AZ148" i="5"/>
  <c r="AQ148" i="5"/>
  <c r="AW148" i="5"/>
  <c r="AX154" i="5"/>
  <c r="AL158" i="5"/>
  <c r="AY158" i="5"/>
  <c r="AV164" i="5"/>
  <c r="AZ164" i="5"/>
  <c r="AW164" i="5"/>
  <c r="AQ164" i="5"/>
  <c r="AK131" i="5"/>
  <c r="AQ147" i="5"/>
  <c r="AZ147" i="5"/>
  <c r="AW147" i="5"/>
  <c r="AK165" i="5"/>
  <c r="AK168" i="5"/>
  <c r="AY173" i="5"/>
  <c r="AX173" i="5"/>
  <c r="AL173" i="5"/>
  <c r="AY177" i="5"/>
  <c r="AX177" i="5"/>
  <c r="AL177" i="5"/>
  <c r="AY181" i="5"/>
  <c r="AX181" i="5"/>
  <c r="AL181" i="5"/>
  <c r="AY185" i="5"/>
  <c r="AX185" i="5"/>
  <c r="AL185" i="5"/>
  <c r="AY189" i="5"/>
  <c r="AX189" i="5"/>
  <c r="AL189" i="5"/>
  <c r="AY193" i="5"/>
  <c r="AX193" i="5"/>
  <c r="AL193" i="5"/>
  <c r="AL202" i="5"/>
  <c r="AY202" i="5"/>
  <c r="AY209" i="5"/>
  <c r="AX209" i="5"/>
  <c r="AL209" i="5"/>
  <c r="AL139" i="5"/>
  <c r="AL144" i="5"/>
  <c r="AX144" i="5"/>
  <c r="AY144" i="5"/>
  <c r="AQ151" i="5"/>
  <c r="AZ151" i="5"/>
  <c r="AW151" i="5"/>
  <c r="AL146" i="5"/>
  <c r="AY146" i="5"/>
  <c r="AK160" i="5"/>
  <c r="AY155" i="5"/>
  <c r="AL155" i="5"/>
  <c r="AX155" i="5"/>
  <c r="AZ146" i="5"/>
  <c r="AL148" i="5"/>
  <c r="AX148" i="5"/>
  <c r="AY148" i="5"/>
  <c r="AL149" i="5"/>
  <c r="AX149" i="5"/>
  <c r="AY149" i="5"/>
  <c r="AW153" i="5"/>
  <c r="AQ153" i="5"/>
  <c r="AZ153" i="5"/>
  <c r="AV153" i="5"/>
  <c r="AL156" i="5"/>
  <c r="AY156" i="5"/>
  <c r="AL157" i="5"/>
  <c r="AX157" i="5"/>
  <c r="AY157" i="5"/>
  <c r="AW161" i="5"/>
  <c r="AQ161" i="5"/>
  <c r="AZ161" i="5"/>
  <c r="AV161" i="5"/>
  <c r="AZ162" i="5"/>
  <c r="AQ165" i="5"/>
  <c r="AV165" i="5"/>
  <c r="AZ165" i="5"/>
  <c r="AW165" i="5"/>
  <c r="AK176" i="5"/>
  <c r="AX182" i="5"/>
  <c r="AV188" i="5"/>
  <c r="AZ188" i="5"/>
  <c r="AQ188" i="5"/>
  <c r="AW188" i="5"/>
  <c r="AK192" i="5"/>
  <c r="AV204" i="5"/>
  <c r="AZ204" i="5"/>
  <c r="AQ204" i="5"/>
  <c r="AW204" i="5"/>
  <c r="AK208" i="5"/>
  <c r="AK220" i="5"/>
  <c r="AL164" i="5"/>
  <c r="AY164" i="5"/>
  <c r="AQ173" i="5"/>
  <c r="AW173" i="5"/>
  <c r="AZ173" i="5"/>
  <c r="AV173" i="5"/>
  <c r="AK178" i="5"/>
  <c r="AV186" i="5"/>
  <c r="AZ186" i="5"/>
  <c r="AW186" i="5"/>
  <c r="AQ186" i="5"/>
  <c r="AN198" i="5"/>
  <c r="AV202" i="5"/>
  <c r="AZ202" i="5"/>
  <c r="AW202" i="5"/>
  <c r="AQ202" i="5"/>
  <c r="AY232" i="5"/>
  <c r="AL232" i="5"/>
  <c r="AL212" i="5"/>
  <c r="AY212" i="5"/>
  <c r="AQ205" i="5"/>
  <c r="AW205" i="5"/>
  <c r="AZ205" i="5"/>
  <c r="AV205" i="5"/>
  <c r="AQ197" i="5"/>
  <c r="AW197" i="5"/>
  <c r="AZ197" i="5"/>
  <c r="AV197" i="5"/>
  <c r="AQ189" i="5"/>
  <c r="AW189" i="5"/>
  <c r="AZ189" i="5"/>
  <c r="AV189" i="5"/>
  <c r="AQ181" i="5"/>
  <c r="AW181" i="5"/>
  <c r="AZ181" i="5"/>
  <c r="AV181" i="5"/>
  <c r="AQ229" i="5"/>
  <c r="AV229" i="5"/>
  <c r="AZ229" i="5"/>
  <c r="AW229" i="5"/>
  <c r="AY221" i="5"/>
  <c r="AL221" i="5"/>
  <c r="AY213" i="5"/>
  <c r="AL213" i="5"/>
  <c r="AQ225" i="5"/>
  <c r="AZ225" i="5"/>
  <c r="AW225" i="5"/>
  <c r="AV225" i="5"/>
  <c r="AK209" i="5"/>
  <c r="AK193" i="5"/>
  <c r="AY179" i="5"/>
  <c r="AL179" i="5"/>
  <c r="AX179" i="5"/>
  <c r="AW195" i="5"/>
  <c r="AQ195" i="5"/>
  <c r="AZ195" i="5"/>
  <c r="AL200" i="5"/>
  <c r="AY200" i="5"/>
  <c r="AY211" i="5"/>
  <c r="AL211" i="5"/>
  <c r="AX211" i="5"/>
  <c r="AL219" i="5"/>
  <c r="AX219" i="5"/>
  <c r="AY219" i="5"/>
  <c r="AL227" i="5"/>
  <c r="AX227" i="5"/>
  <c r="AY227" i="5"/>
  <c r="AV230" i="5"/>
  <c r="AZ230" i="5"/>
  <c r="AW230" i="5"/>
  <c r="AQ230" i="5"/>
  <c r="AK232" i="5"/>
  <c r="AW239" i="5"/>
  <c r="AV239" i="5"/>
  <c r="AZ239" i="5"/>
  <c r="AQ239" i="5"/>
  <c r="AQ167" i="5"/>
  <c r="AM175" i="5"/>
  <c r="AN175" i="5"/>
  <c r="AN207" i="5"/>
  <c r="AX217" i="5"/>
  <c r="AV218" i="5"/>
  <c r="AZ218" i="5"/>
  <c r="AQ218" i="5"/>
  <c r="AW218" i="5"/>
  <c r="AV224" i="5"/>
  <c r="AL226" i="5"/>
  <c r="AY226" i="5"/>
  <c r="AX240" i="5"/>
  <c r="AV246" i="5"/>
  <c r="AZ246" i="5"/>
  <c r="AQ246" i="5"/>
  <c r="AW246" i="5"/>
  <c r="AV254" i="5"/>
  <c r="AZ254" i="5"/>
  <c r="AQ254" i="5"/>
  <c r="AW254" i="5"/>
  <c r="AY175" i="5"/>
  <c r="AL175" i="5"/>
  <c r="AX175" i="5"/>
  <c r="AW183" i="5"/>
  <c r="AQ183" i="5"/>
  <c r="AZ183" i="5"/>
  <c r="AY191" i="5"/>
  <c r="AL191" i="5"/>
  <c r="AX191" i="5"/>
  <c r="AW199" i="5"/>
  <c r="AQ199" i="5"/>
  <c r="AZ199" i="5"/>
  <c r="AY207" i="5"/>
  <c r="AL207" i="5"/>
  <c r="AX207" i="5"/>
  <c r="AV215" i="5"/>
  <c r="AV223" i="5"/>
  <c r="AW235" i="5"/>
  <c r="AV235" i="5"/>
  <c r="AZ235" i="5"/>
  <c r="AQ235" i="5"/>
  <c r="AK243" i="5"/>
  <c r="AK249" i="5"/>
  <c r="AK257" i="5"/>
  <c r="AL268" i="5"/>
  <c r="AX268" i="5"/>
  <c r="AY268" i="5"/>
  <c r="AW272" i="5"/>
  <c r="AQ272" i="5"/>
  <c r="AZ272" i="5"/>
  <c r="AK266" i="5"/>
  <c r="AW261" i="5"/>
  <c r="AQ261" i="5"/>
  <c r="AZ261" i="5"/>
  <c r="AK254" i="5"/>
  <c r="AK246" i="5"/>
  <c r="AW228" i="5"/>
  <c r="AQ228" i="5"/>
  <c r="AZ228" i="5"/>
  <c r="AL246" i="5"/>
  <c r="AY246" i="5"/>
  <c r="AK221" i="5"/>
  <c r="AK238" i="5"/>
  <c r="AW227" i="5"/>
  <c r="AQ227" i="5"/>
  <c r="AZ227" i="5"/>
  <c r="AQ232" i="5"/>
  <c r="AY244" i="5"/>
  <c r="AL244" i="5"/>
  <c r="AV272" i="5"/>
  <c r="AN321" i="5"/>
  <c r="AM321" i="5"/>
  <c r="AL222" i="5"/>
  <c r="AY222" i="5"/>
  <c r="AQ233" i="5"/>
  <c r="AV233" i="5"/>
  <c r="AZ233" i="5"/>
  <c r="AW233" i="5"/>
  <c r="AY248" i="5"/>
  <c r="AL248" i="5"/>
  <c r="AX226" i="5"/>
  <c r="AK252" i="5"/>
  <c r="AV259" i="5"/>
  <c r="AZ259" i="5"/>
  <c r="AQ259" i="5"/>
  <c r="AW259" i="5"/>
  <c r="AV263" i="5"/>
  <c r="AZ263" i="5"/>
  <c r="AQ263" i="5"/>
  <c r="AW263" i="5"/>
  <c r="AQ278" i="5"/>
  <c r="AV278" i="5"/>
  <c r="AZ278" i="5"/>
  <c r="AW278" i="5"/>
  <c r="AV291" i="5"/>
  <c r="AZ291" i="5"/>
  <c r="AQ291" i="5"/>
  <c r="AW291" i="5"/>
  <c r="AL301" i="5"/>
  <c r="AY301" i="5"/>
  <c r="AV307" i="5"/>
  <c r="AZ307" i="5"/>
  <c r="AQ307" i="5"/>
  <c r="AW307" i="5"/>
  <c r="AL317" i="5"/>
  <c r="AY317" i="5"/>
  <c r="AL283" i="5"/>
  <c r="AX283" i="5"/>
  <c r="AY283" i="5"/>
  <c r="AV287" i="5"/>
  <c r="AZ287" i="5"/>
  <c r="AW287" i="5"/>
  <c r="AQ287" i="5"/>
  <c r="AL295" i="5"/>
  <c r="AZ310" i="5"/>
  <c r="AZ328" i="5"/>
  <c r="AZ344" i="5"/>
  <c r="AZ360" i="5"/>
  <c r="AZ376" i="5"/>
  <c r="AX270" i="5"/>
  <c r="AK278" i="5"/>
  <c r="AW292" i="5"/>
  <c r="AQ292" i="5"/>
  <c r="AZ292" i="5"/>
  <c r="AV292" i="5"/>
  <c r="AY294" i="5"/>
  <c r="AL294" i="5"/>
  <c r="AX294" i="5"/>
  <c r="AK300" i="5"/>
  <c r="AK302" i="5"/>
  <c r="AW305" i="5"/>
  <c r="AQ305" i="5"/>
  <c r="AZ305" i="5"/>
  <c r="AV305" i="5"/>
  <c r="AL308" i="5"/>
  <c r="AX308" i="5"/>
  <c r="AY308" i="5"/>
  <c r="AQ331" i="5"/>
  <c r="AW331" i="5"/>
  <c r="AZ331" i="5"/>
  <c r="AV331" i="5"/>
  <c r="AL336" i="5"/>
  <c r="AX336" i="5"/>
  <c r="AY336" i="5"/>
  <c r="AQ347" i="5"/>
  <c r="AW347" i="5"/>
  <c r="AZ347" i="5"/>
  <c r="AV347" i="5"/>
  <c r="AL352" i="5"/>
  <c r="AX352" i="5"/>
  <c r="AY352" i="5"/>
  <c r="AQ363" i="5"/>
  <c r="AW363" i="5"/>
  <c r="AZ363" i="5"/>
  <c r="AV363" i="5"/>
  <c r="AL368" i="5"/>
  <c r="AX368" i="5"/>
  <c r="AY368" i="5"/>
  <c r="AQ379" i="5"/>
  <c r="AW379" i="5"/>
  <c r="AZ379" i="5"/>
  <c r="AV379" i="5"/>
  <c r="AL384" i="5"/>
  <c r="AX384" i="5"/>
  <c r="AY384" i="5"/>
  <c r="AX221" i="5"/>
  <c r="AY257" i="5"/>
  <c r="AL257" i="5"/>
  <c r="AQ290" i="5"/>
  <c r="AZ290" i="5"/>
  <c r="AW290" i="5"/>
  <c r="AQ314" i="5"/>
  <c r="AZ314" i="5"/>
  <c r="AW314" i="5"/>
  <c r="AM328" i="5"/>
  <c r="AN328" i="5"/>
  <c r="AY331" i="5"/>
  <c r="AL331" i="5"/>
  <c r="AK338" i="5"/>
  <c r="AM344" i="5"/>
  <c r="AN344" i="5"/>
  <c r="AY347" i="5"/>
  <c r="AL347" i="5"/>
  <c r="AK354" i="5"/>
  <c r="AM360" i="5"/>
  <c r="AN360" i="5"/>
  <c r="AY363" i="5"/>
  <c r="AL363" i="5"/>
  <c r="AK370" i="5"/>
  <c r="AY379" i="5"/>
  <c r="AL379" i="5"/>
  <c r="AK386" i="5"/>
  <c r="AK394" i="5"/>
  <c r="AY403" i="5"/>
  <c r="AL403" i="5"/>
  <c r="AK410" i="5"/>
  <c r="AL172" i="5"/>
  <c r="AY321" i="5"/>
  <c r="AL321" i="5"/>
  <c r="AY278" i="5"/>
  <c r="AL278" i="5"/>
  <c r="AX278" i="5"/>
  <c r="AW288" i="5"/>
  <c r="AQ288" i="5"/>
  <c r="AV288" i="5"/>
  <c r="AZ288" i="5"/>
  <c r="AL265" i="5"/>
  <c r="AY265" i="5"/>
  <c r="AK315" i="5"/>
  <c r="AK307" i="5"/>
  <c r="AK299" i="5"/>
  <c r="AK291" i="5"/>
  <c r="AL261" i="5"/>
  <c r="AY261" i="5"/>
  <c r="AK247" i="5"/>
  <c r="AW256" i="5"/>
  <c r="AZ256" i="5"/>
  <c r="AQ256" i="5"/>
  <c r="AX265" i="5"/>
  <c r="AV269" i="5"/>
  <c r="AV275" i="5"/>
  <c r="AZ275" i="5"/>
  <c r="AW275" i="5"/>
  <c r="AQ275" i="5"/>
  <c r="AK279" i="5"/>
  <c r="AK290" i="5"/>
  <c r="AZ293" i="5"/>
  <c r="AW296" i="5"/>
  <c r="AQ296" i="5"/>
  <c r="AZ296" i="5"/>
  <c r="AV296" i="5"/>
  <c r="AY298" i="5"/>
  <c r="AL298" i="5"/>
  <c r="AX298" i="5"/>
  <c r="AQ301" i="5"/>
  <c r="AL312" i="5"/>
  <c r="AX312" i="5"/>
  <c r="AY312" i="5"/>
  <c r="AV314" i="5"/>
  <c r="AK320" i="5"/>
  <c r="AK322" i="5"/>
  <c r="AV323" i="5"/>
  <c r="AZ323" i="5"/>
  <c r="AW323" i="5"/>
  <c r="AQ323" i="5"/>
  <c r="AK324" i="5"/>
  <c r="AK327" i="5"/>
  <c r="AW333" i="5"/>
  <c r="AQ333" i="5"/>
  <c r="AZ333" i="5"/>
  <c r="AL337" i="5"/>
  <c r="AX337" i="5"/>
  <c r="AY337" i="5"/>
  <c r="AK343" i="5"/>
  <c r="AW349" i="5"/>
  <c r="AQ349" i="5"/>
  <c r="AZ349" i="5"/>
  <c r="AL353" i="5"/>
  <c r="AX353" i="5"/>
  <c r="AY353" i="5"/>
  <c r="AK359" i="5"/>
  <c r="AW365" i="5"/>
  <c r="AQ365" i="5"/>
  <c r="AZ365" i="5"/>
  <c r="AL369" i="5"/>
  <c r="AX369" i="5"/>
  <c r="AY369" i="5"/>
  <c r="AK375" i="5"/>
  <c r="AW381" i="5"/>
  <c r="AQ381" i="5"/>
  <c r="AZ381" i="5"/>
  <c r="AL385" i="5"/>
  <c r="AX385" i="5"/>
  <c r="AY385" i="5"/>
  <c r="AV329" i="5"/>
  <c r="AV345" i="5"/>
  <c r="AV361" i="5"/>
  <c r="AV377" i="5"/>
  <c r="AX395" i="5"/>
  <c r="AL401" i="5"/>
  <c r="AX401" i="5"/>
  <c r="AY401" i="5"/>
  <c r="AW413" i="5"/>
  <c r="AZ413" i="5"/>
  <c r="AQ413" i="5"/>
  <c r="AV417" i="5"/>
  <c r="AK456" i="5"/>
  <c r="AX461" i="5"/>
  <c r="AX469" i="5"/>
  <c r="AX477" i="5"/>
  <c r="AX493" i="5"/>
  <c r="AN404" i="5"/>
  <c r="AM404" i="5"/>
  <c r="AV410" i="5"/>
  <c r="AQ328" i="5"/>
  <c r="AQ344" i="5"/>
  <c r="AQ360" i="5"/>
  <c r="AQ376" i="5"/>
  <c r="AV389" i="5"/>
  <c r="AX394" i="5"/>
  <c r="AL409" i="5"/>
  <c r="AX409" i="5"/>
  <c r="AY409" i="5"/>
  <c r="AV421" i="5"/>
  <c r="AN453" i="5"/>
  <c r="AM453" i="5"/>
  <c r="AK461" i="5"/>
  <c r="AX327" i="5"/>
  <c r="AX343" i="5"/>
  <c r="AX359" i="5"/>
  <c r="AX375" i="5"/>
  <c r="AM422" i="5"/>
  <c r="AX434" i="5"/>
  <c r="AL442" i="5"/>
  <c r="AY442" i="5"/>
  <c r="AL460" i="5"/>
  <c r="AX460" i="5"/>
  <c r="AY460" i="5"/>
  <c r="AQ453" i="5"/>
  <c r="AZ453" i="5"/>
  <c r="AW453" i="5"/>
  <c r="AV453" i="5"/>
  <c r="AK407" i="5"/>
  <c r="AW398" i="5"/>
  <c r="AZ398" i="5"/>
  <c r="AQ398" i="5"/>
  <c r="AY443" i="5"/>
  <c r="AL443" i="5"/>
  <c r="AK411" i="5"/>
  <c r="AW402" i="5"/>
  <c r="AQ402" i="5"/>
  <c r="AZ402" i="5"/>
  <c r="AL446" i="5"/>
  <c r="AY446" i="5"/>
  <c r="AK423" i="5"/>
  <c r="AL410" i="5"/>
  <c r="AY410" i="5"/>
  <c r="AK399" i="5"/>
  <c r="AY439" i="5"/>
  <c r="AL439" i="5"/>
  <c r="AK417" i="5"/>
  <c r="AK401" i="5"/>
  <c r="AY419" i="5"/>
  <c r="AL419" i="5"/>
  <c r="AV392" i="5"/>
  <c r="AZ392" i="5"/>
  <c r="AQ392" i="5"/>
  <c r="AW392" i="5"/>
  <c r="AV416" i="5"/>
  <c r="AZ416" i="5"/>
  <c r="AQ416" i="5"/>
  <c r="AW416" i="5"/>
  <c r="AV420" i="5"/>
  <c r="AZ420" i="5"/>
  <c r="AQ420" i="5"/>
  <c r="AW420" i="5"/>
  <c r="AL421" i="5"/>
  <c r="AY421" i="5"/>
  <c r="AX421" i="5"/>
  <c r="AL432" i="5"/>
  <c r="AY432" i="5"/>
  <c r="AX432" i="5"/>
  <c r="AW433" i="5"/>
  <c r="AQ433" i="5"/>
  <c r="AZ433" i="5"/>
  <c r="AL451" i="5"/>
  <c r="AW468" i="5"/>
  <c r="AQ468" i="5"/>
  <c r="AZ468" i="5"/>
  <c r="AX476" i="5"/>
  <c r="AL476" i="5"/>
  <c r="AY476" i="5"/>
  <c r="AY478" i="5"/>
  <c r="AL478" i="5"/>
  <c r="AX478" i="5"/>
  <c r="AY494" i="5"/>
  <c r="AL494" i="5"/>
  <c r="AX494" i="5"/>
  <c r="AL396" i="5"/>
  <c r="AY396" i="5"/>
  <c r="AX396" i="5"/>
  <c r="AL428" i="5"/>
  <c r="AY428" i="5"/>
  <c r="AX428" i="5"/>
  <c r="AW445" i="5"/>
  <c r="AZ445" i="5"/>
  <c r="AQ445" i="5"/>
  <c r="AY450" i="5"/>
  <c r="AL450" i="5"/>
  <c r="AX450" i="5"/>
  <c r="AY458" i="5"/>
  <c r="AL458" i="5"/>
  <c r="AX458" i="5"/>
  <c r="AQ465" i="5"/>
  <c r="AN472" i="5"/>
  <c r="AL487" i="5"/>
  <c r="AY487" i="5"/>
  <c r="AL489" i="5"/>
  <c r="AY489" i="5"/>
  <c r="AX504" i="5"/>
  <c r="AL504" i="5"/>
  <c r="AY504" i="5"/>
  <c r="AN528" i="5"/>
  <c r="AM528" i="5"/>
  <c r="AN550" i="5"/>
  <c r="AM550" i="5"/>
  <c r="AN572" i="5"/>
  <c r="AM572" i="5"/>
  <c r="AV400" i="5"/>
  <c r="AZ400" i="5"/>
  <c r="AQ400" i="5"/>
  <c r="AW400" i="5"/>
  <c r="AV440" i="5"/>
  <c r="AZ440" i="5"/>
  <c r="AQ440" i="5"/>
  <c r="AW440" i="5"/>
  <c r="AX441" i="5"/>
  <c r="AL441" i="5"/>
  <c r="AY441" i="5"/>
  <c r="AV443" i="5"/>
  <c r="AV455" i="5"/>
  <c r="AZ455" i="5"/>
  <c r="AQ455" i="5"/>
  <c r="AW455" i="5"/>
  <c r="AZ462" i="5"/>
  <c r="AY470" i="5"/>
  <c r="AL470" i="5"/>
  <c r="AX470" i="5"/>
  <c r="AQ470" i="5"/>
  <c r="AV483" i="5"/>
  <c r="AZ483" i="5"/>
  <c r="AQ483" i="5"/>
  <c r="AW483" i="5"/>
  <c r="AW484" i="5"/>
  <c r="AQ484" i="5"/>
  <c r="AZ484" i="5"/>
  <c r="AV484" i="5"/>
  <c r="AL501" i="5"/>
  <c r="AY501" i="5"/>
  <c r="AL515" i="5"/>
  <c r="AX515" i="5"/>
  <c r="AY515" i="5"/>
  <c r="AL531" i="5"/>
  <c r="AX531" i="5"/>
  <c r="AY531" i="5"/>
  <c r="AL547" i="5"/>
  <c r="AX547" i="5"/>
  <c r="AY547" i="5"/>
  <c r="AL563" i="5"/>
  <c r="AX563" i="5"/>
  <c r="AY563" i="5"/>
  <c r="AN412" i="5"/>
  <c r="AM412" i="5"/>
  <c r="AM425" i="5"/>
  <c r="AQ426" i="5"/>
  <c r="AL436" i="5"/>
  <c r="AY436" i="5"/>
  <c r="AX436" i="5"/>
  <c r="AW449" i="5"/>
  <c r="AQ449" i="5"/>
  <c r="AZ449" i="5"/>
  <c r="AL463" i="5"/>
  <c r="AY463" i="5"/>
  <c r="AL467" i="5"/>
  <c r="AY467" i="5"/>
  <c r="AL471" i="5"/>
  <c r="AY471" i="5"/>
  <c r="AV479" i="5"/>
  <c r="AZ479" i="5"/>
  <c r="AW479" i="5"/>
  <c r="AQ479" i="5"/>
  <c r="AW480" i="5"/>
  <c r="AQ480" i="5"/>
  <c r="AZ480" i="5"/>
  <c r="AV480" i="5"/>
  <c r="AL497" i="5"/>
  <c r="AY497" i="5"/>
  <c r="AV510" i="5"/>
  <c r="AZ510" i="5"/>
  <c r="AQ510" i="5"/>
  <c r="AW510" i="5"/>
  <c r="AV518" i="5"/>
  <c r="AZ518" i="5"/>
  <c r="AQ518" i="5"/>
  <c r="AW518" i="5"/>
  <c r="AV526" i="5"/>
  <c r="AZ526" i="5"/>
  <c r="AQ526" i="5"/>
  <c r="AW526" i="5"/>
  <c r="AV534" i="5"/>
  <c r="AZ534" i="5"/>
  <c r="AQ534" i="5"/>
  <c r="AW534" i="5"/>
  <c r="AV542" i="5"/>
  <c r="AZ542" i="5"/>
  <c r="AQ542" i="5"/>
  <c r="AW542" i="5"/>
  <c r="AV550" i="5"/>
  <c r="AZ550" i="5"/>
  <c r="AQ550" i="5"/>
  <c r="AW550" i="5"/>
  <c r="AV558" i="5"/>
  <c r="AZ558" i="5"/>
  <c r="AQ558" i="5"/>
  <c r="AW558" i="5"/>
  <c r="AV566" i="5"/>
  <c r="AZ566" i="5"/>
  <c r="AQ566" i="5"/>
  <c r="AW566" i="5"/>
  <c r="AZ489" i="5"/>
  <c r="AL560" i="5"/>
  <c r="AY560" i="5"/>
  <c r="AK555" i="5"/>
  <c r="AL544" i="5"/>
  <c r="AY544" i="5"/>
  <c r="AK539" i="5"/>
  <c r="AL528" i="5"/>
  <c r="AY528" i="5"/>
  <c r="AK523" i="5"/>
  <c r="AL512" i="5"/>
  <c r="AY512" i="5"/>
  <c r="AK507" i="5"/>
  <c r="AQ497" i="5"/>
  <c r="AZ497" i="5"/>
  <c r="AW497" i="5"/>
  <c r="AV497" i="5"/>
  <c r="AW571" i="5"/>
  <c r="AQ571" i="5"/>
  <c r="AZ571" i="5"/>
  <c r="AK565" i="5"/>
  <c r="AW560" i="5"/>
  <c r="AQ560" i="5"/>
  <c r="AZ560" i="5"/>
  <c r="AW555" i="5"/>
  <c r="AQ555" i="5"/>
  <c r="AZ555" i="5"/>
  <c r="AK549" i="5"/>
  <c r="AW544" i="5"/>
  <c r="AQ544" i="5"/>
  <c r="AZ544" i="5"/>
  <c r="AW539" i="5"/>
  <c r="AQ539" i="5"/>
  <c r="AZ539" i="5"/>
  <c r="AK533" i="5"/>
  <c r="AW528" i="5"/>
  <c r="AQ528" i="5"/>
  <c r="AZ528" i="5"/>
  <c r="AW523" i="5"/>
  <c r="AQ523" i="5"/>
  <c r="AZ523" i="5"/>
  <c r="AK517" i="5"/>
  <c r="AW512" i="5"/>
  <c r="AQ512" i="5"/>
  <c r="AZ512" i="5"/>
  <c r="AW507" i="5"/>
  <c r="AQ507" i="5"/>
  <c r="AZ507" i="5"/>
  <c r="AQ501" i="5"/>
  <c r="AZ501" i="5"/>
  <c r="AV501" i="5"/>
  <c r="AW501" i="5"/>
  <c r="AY585" i="5"/>
  <c r="AL585" i="5"/>
  <c r="AY577" i="5"/>
  <c r="AL577" i="5"/>
  <c r="AY569" i="5"/>
  <c r="AL569" i="5"/>
  <c r="AY561" i="5"/>
  <c r="AL561" i="5"/>
  <c r="AY553" i="5"/>
  <c r="AL553" i="5"/>
  <c r="AY545" i="5"/>
  <c r="AL545" i="5"/>
  <c r="AY537" i="5"/>
  <c r="AL537" i="5"/>
  <c r="AY529" i="5"/>
  <c r="AL529" i="5"/>
  <c r="AY521" i="5"/>
  <c r="AL521" i="5"/>
  <c r="AY513" i="5"/>
  <c r="AL513" i="5"/>
  <c r="AL506" i="5"/>
  <c r="AY506" i="5"/>
  <c r="AX506" i="5"/>
  <c r="AQ502" i="5"/>
  <c r="AW502" i="5"/>
  <c r="AZ502" i="5"/>
  <c r="AV502" i="5"/>
  <c r="AQ581" i="5"/>
  <c r="AZ581" i="5"/>
  <c r="AW581" i="5"/>
  <c r="AV581" i="5"/>
  <c r="AQ565" i="5"/>
  <c r="AZ565" i="5"/>
  <c r="AV565" i="5"/>
  <c r="AW565" i="5"/>
  <c r="AQ549" i="5"/>
  <c r="AZ549" i="5"/>
  <c r="AV549" i="5"/>
  <c r="AW549" i="5"/>
  <c r="AQ533" i="5"/>
  <c r="AZ533" i="5"/>
  <c r="AV533" i="5"/>
  <c r="AW533" i="5"/>
  <c r="AQ517" i="5"/>
  <c r="AZ517" i="5"/>
  <c r="AV517" i="5"/>
  <c r="AW517" i="5"/>
  <c r="AK498" i="5"/>
  <c r="AK492" i="5"/>
  <c r="AV524" i="5"/>
  <c r="AV556" i="5"/>
  <c r="AW579" i="5"/>
  <c r="AZ579" i="5"/>
  <c r="AQ579" i="5"/>
  <c r="AL583" i="5"/>
  <c r="AX583" i="5"/>
  <c r="AY583" i="5"/>
  <c r="AQ454" i="5"/>
  <c r="AX517" i="5"/>
  <c r="AX533" i="5"/>
  <c r="AX549" i="5"/>
  <c r="AX565" i="5"/>
  <c r="AL572" i="5"/>
  <c r="AY572" i="5"/>
  <c r="AL579" i="5"/>
  <c r="AX579" i="5"/>
  <c r="AY579" i="5"/>
  <c r="AL586" i="5"/>
  <c r="AY586" i="5"/>
  <c r="AX586" i="5"/>
  <c r="AL595" i="5"/>
  <c r="AX595" i="5"/>
  <c r="AY595" i="5"/>
  <c r="AK597" i="5"/>
  <c r="AN621" i="5"/>
  <c r="AM621" i="5"/>
  <c r="AQ477" i="5"/>
  <c r="AV536" i="5"/>
  <c r="AV568" i="5"/>
  <c r="AV571" i="5"/>
  <c r="AL575" i="5"/>
  <c r="AX575" i="5"/>
  <c r="AY575" i="5"/>
  <c r="AL582" i="5"/>
  <c r="AY582" i="5"/>
  <c r="AX582" i="5"/>
  <c r="AL600" i="5"/>
  <c r="AX600" i="5"/>
  <c r="AY600" i="5"/>
  <c r="AZ473" i="5"/>
  <c r="AX521" i="5"/>
  <c r="AX537" i="5"/>
  <c r="AX553" i="5"/>
  <c r="AX572" i="5"/>
  <c r="AX581" i="5"/>
  <c r="AV587" i="5"/>
  <c r="AK592" i="5"/>
  <c r="AK589" i="5"/>
  <c r="AW580" i="5"/>
  <c r="AZ580" i="5"/>
  <c r="AQ580" i="5"/>
  <c r="AW605" i="5"/>
  <c r="AQ605" i="5"/>
  <c r="AZ605" i="5"/>
  <c r="AW600" i="5"/>
  <c r="AQ600" i="5"/>
  <c r="AZ600" i="5"/>
  <c r="AY594" i="5"/>
  <c r="AL594" i="5"/>
  <c r="AX594" i="5"/>
  <c r="AK577" i="5"/>
  <c r="AQ597" i="5"/>
  <c r="AW597" i="5"/>
  <c r="AZ597" i="5"/>
  <c r="AW588" i="5"/>
  <c r="AQ588" i="5"/>
  <c r="AZ588" i="5"/>
  <c r="AL576" i="5"/>
  <c r="AY576" i="5"/>
  <c r="AQ622" i="5"/>
  <c r="AZ622" i="5"/>
  <c r="AW622" i="5"/>
  <c r="AQ606" i="5"/>
  <c r="AZ606" i="5"/>
  <c r="AW606" i="5"/>
  <c r="AY590" i="5"/>
  <c r="AL590" i="5"/>
  <c r="AK574" i="5"/>
  <c r="AV597" i="5"/>
  <c r="AV600" i="5"/>
  <c r="AL605" i="5"/>
  <c r="AY605" i="5"/>
  <c r="AL608" i="5"/>
  <c r="AX608" i="5"/>
  <c r="AY608" i="5"/>
  <c r="AL611" i="5"/>
  <c r="AY611" i="5"/>
  <c r="AX611" i="5"/>
  <c r="AL621" i="5"/>
  <c r="AY621" i="5"/>
  <c r="AK626" i="5"/>
  <c r="AM632" i="5"/>
  <c r="AN632" i="5"/>
  <c r="AY641" i="5"/>
  <c r="AL641" i="5"/>
  <c r="AY649" i="5"/>
  <c r="AL649" i="5"/>
  <c r="AY657" i="5"/>
  <c r="AL657" i="5"/>
  <c r="AY665" i="5"/>
  <c r="AL665" i="5"/>
  <c r="AY673" i="5"/>
  <c r="AL673" i="5"/>
  <c r="AY681" i="5"/>
  <c r="AL681" i="5"/>
  <c r="AY689" i="5"/>
  <c r="AL689" i="5"/>
  <c r="AY697" i="5"/>
  <c r="AL697" i="5"/>
  <c r="AY705" i="5"/>
  <c r="AL705" i="5"/>
  <c r="AL603" i="5"/>
  <c r="AY603" i="5"/>
  <c r="AX603" i="5"/>
  <c r="AN607" i="5"/>
  <c r="AM607" i="5"/>
  <c r="AV623" i="5"/>
  <c r="AZ623" i="5"/>
  <c r="AQ623" i="5"/>
  <c r="AW623" i="5"/>
  <c r="AX637" i="5"/>
  <c r="AX645" i="5"/>
  <c r="AX653" i="5"/>
  <c r="AX661" i="5"/>
  <c r="AX669" i="5"/>
  <c r="AX677" i="5"/>
  <c r="AX685" i="5"/>
  <c r="AX693" i="5"/>
  <c r="AX701" i="5"/>
  <c r="AQ814" i="5"/>
  <c r="AW814" i="5"/>
  <c r="AZ814" i="5"/>
  <c r="AV814" i="5"/>
  <c r="AQ822" i="5"/>
  <c r="AW822" i="5"/>
  <c r="AZ822" i="5"/>
  <c r="AV822" i="5"/>
  <c r="AQ830" i="5"/>
  <c r="AW830" i="5"/>
  <c r="AZ830" i="5"/>
  <c r="AV830" i="5"/>
  <c r="AQ838" i="5"/>
  <c r="AW838" i="5"/>
  <c r="AZ838" i="5"/>
  <c r="AV838" i="5"/>
  <c r="AQ846" i="5"/>
  <c r="AW846" i="5"/>
  <c r="AZ846" i="5"/>
  <c r="AV846" i="5"/>
  <c r="AM612" i="5"/>
  <c r="AN612" i="5"/>
  <c r="AL616" i="5"/>
  <c r="AX616" i="5"/>
  <c r="AY616" i="5"/>
  <c r="AM628" i="5"/>
  <c r="AN628" i="5"/>
  <c r="AV630" i="5"/>
  <c r="AN833" i="5"/>
  <c r="AM833" i="5"/>
  <c r="AQ854" i="5"/>
  <c r="AV854" i="5"/>
  <c r="AZ854" i="5"/>
  <c r="AW854" i="5"/>
  <c r="AV870" i="5"/>
  <c r="AZ870" i="5"/>
  <c r="AQ870" i="5"/>
  <c r="AW870" i="5"/>
  <c r="AW609" i="5"/>
  <c r="AQ609" i="5"/>
  <c r="AZ609" i="5"/>
  <c r="AL612" i="5"/>
  <c r="AX612" i="5"/>
  <c r="AY612" i="5"/>
  <c r="AK624" i="5"/>
  <c r="AL631" i="5"/>
  <c r="AY631" i="5"/>
  <c r="AV635" i="5"/>
  <c r="AZ635" i="5"/>
  <c r="AW635" i="5"/>
  <c r="AQ635" i="5"/>
  <c r="AK636" i="5"/>
  <c r="AK638" i="5"/>
  <c r="AV639" i="5"/>
  <c r="AZ639" i="5"/>
  <c r="AW639" i="5"/>
  <c r="AQ639" i="5"/>
  <c r="AK640" i="5"/>
  <c r="AK642" i="5"/>
  <c r="AV643" i="5"/>
  <c r="AZ643" i="5"/>
  <c r="AW643" i="5"/>
  <c r="AQ643" i="5"/>
  <c r="AK644" i="5"/>
  <c r="AK646" i="5"/>
  <c r="AV647" i="5"/>
  <c r="AZ647" i="5"/>
  <c r="AW647" i="5"/>
  <c r="AQ647" i="5"/>
  <c r="AK648" i="5"/>
  <c r="AK650" i="5"/>
  <c r="AV651" i="5"/>
  <c r="AZ651" i="5"/>
  <c r="AW651" i="5"/>
  <c r="AQ651" i="5"/>
  <c r="AK652" i="5"/>
  <c r="AK654" i="5"/>
  <c r="AV655" i="5"/>
  <c r="AZ655" i="5"/>
  <c r="AW655" i="5"/>
  <c r="AQ655" i="5"/>
  <c r="AK656" i="5"/>
  <c r="AK658" i="5"/>
  <c r="AV659" i="5"/>
  <c r="AZ659" i="5"/>
  <c r="AW659" i="5"/>
  <c r="AQ659" i="5"/>
  <c r="AK660" i="5"/>
  <c r="AK662" i="5"/>
  <c r="AV663" i="5"/>
  <c r="AZ663" i="5"/>
  <c r="AW663" i="5"/>
  <c r="AQ663" i="5"/>
  <c r="AK664" i="5"/>
  <c r="AK666" i="5"/>
  <c r="AV667" i="5"/>
  <c r="AZ667" i="5"/>
  <c r="AW667" i="5"/>
  <c r="AQ667" i="5"/>
  <c r="AK668" i="5"/>
  <c r="AK670" i="5"/>
  <c r="AV671" i="5"/>
  <c r="AZ671" i="5"/>
  <c r="AW671" i="5"/>
  <c r="AQ671" i="5"/>
  <c r="AK672" i="5"/>
  <c r="AK674" i="5"/>
  <c r="AV675" i="5"/>
  <c r="AZ675" i="5"/>
  <c r="AW675" i="5"/>
  <c r="AQ675" i="5"/>
  <c r="AK676" i="5"/>
  <c r="AK678" i="5"/>
  <c r="AV679" i="5"/>
  <c r="AZ679" i="5"/>
  <c r="AW679" i="5"/>
  <c r="AQ679" i="5"/>
  <c r="AK680" i="5"/>
  <c r="AK682" i="5"/>
  <c r="AV683" i="5"/>
  <c r="AZ683" i="5"/>
  <c r="AW683" i="5"/>
  <c r="AQ683" i="5"/>
  <c r="AK684" i="5"/>
  <c r="AK686" i="5"/>
  <c r="AV687" i="5"/>
  <c r="AZ687" i="5"/>
  <c r="AW687" i="5"/>
  <c r="AQ687" i="5"/>
  <c r="AK688" i="5"/>
  <c r="AK690" i="5"/>
  <c r="AV691" i="5"/>
  <c r="AZ691" i="5"/>
  <c r="AW691" i="5"/>
  <c r="AQ691" i="5"/>
  <c r="AK692" i="5"/>
  <c r="AK694" i="5"/>
  <c r="AV695" i="5"/>
  <c r="AZ695" i="5"/>
  <c r="AW695" i="5"/>
  <c r="AQ695" i="5"/>
  <c r="AK696" i="5"/>
  <c r="AK698" i="5"/>
  <c r="AV699" i="5"/>
  <c r="AZ699" i="5"/>
  <c r="AW699" i="5"/>
  <c r="AQ699" i="5"/>
  <c r="AK700" i="5"/>
  <c r="AK702" i="5"/>
  <c r="AV703" i="5"/>
  <c r="AZ703" i="5"/>
  <c r="AW703" i="5"/>
  <c r="AQ703" i="5"/>
  <c r="AK704" i="5"/>
  <c r="AK706" i="5"/>
  <c r="AV707" i="5"/>
  <c r="AZ707" i="5"/>
  <c r="AW707" i="5"/>
  <c r="AQ707" i="5"/>
  <c r="AY712" i="5"/>
  <c r="AX712" i="5"/>
  <c r="AL712" i="5"/>
  <c r="AQ718" i="5"/>
  <c r="AZ718" i="5"/>
  <c r="AW718" i="5"/>
  <c r="AK722" i="5"/>
  <c r="AW724" i="5"/>
  <c r="AZ724" i="5"/>
  <c r="AQ724" i="5"/>
  <c r="AV724" i="5"/>
  <c r="AY728" i="5"/>
  <c r="AX728" i="5"/>
  <c r="AL728" i="5"/>
  <c r="AQ734" i="5"/>
  <c r="AZ734" i="5"/>
  <c r="AW734" i="5"/>
  <c r="AK738" i="5"/>
  <c r="AW740" i="5"/>
  <c r="AZ740" i="5"/>
  <c r="AQ740" i="5"/>
  <c r="AV740" i="5"/>
  <c r="AY744" i="5"/>
  <c r="AX744" i="5"/>
  <c r="AL744" i="5"/>
  <c r="AQ750" i="5"/>
  <c r="AZ750" i="5"/>
  <c r="AW750" i="5"/>
  <c r="AK754" i="5"/>
  <c r="AW756" i="5"/>
  <c r="AZ756" i="5"/>
  <c r="AQ756" i="5"/>
  <c r="AV756" i="5"/>
  <c r="AY760" i="5"/>
  <c r="AX760" i="5"/>
  <c r="AL760" i="5"/>
  <c r="AQ766" i="5"/>
  <c r="AZ766" i="5"/>
  <c r="AW766" i="5"/>
  <c r="AK770" i="5"/>
  <c r="AW772" i="5"/>
  <c r="AZ772" i="5"/>
  <c r="AQ772" i="5"/>
  <c r="AV772" i="5"/>
  <c r="AY776" i="5"/>
  <c r="AX776" i="5"/>
  <c r="AL776" i="5"/>
  <c r="AQ782" i="5"/>
  <c r="AZ782" i="5"/>
  <c r="AW782" i="5"/>
  <c r="AK786" i="5"/>
  <c r="AW788" i="5"/>
  <c r="AZ788" i="5"/>
  <c r="AQ788" i="5"/>
  <c r="AV788" i="5"/>
  <c r="AY792" i="5"/>
  <c r="AX792" i="5"/>
  <c r="AL792" i="5"/>
  <c r="AQ798" i="5"/>
  <c r="AZ798" i="5"/>
  <c r="AW798" i="5"/>
  <c r="AK802" i="5"/>
  <c r="AW804" i="5"/>
  <c r="AZ804" i="5"/>
  <c r="AQ804" i="5"/>
  <c r="AV804" i="5"/>
  <c r="AL816" i="5"/>
  <c r="AX816" i="5"/>
  <c r="AY816" i="5"/>
  <c r="AK824" i="5"/>
  <c r="AQ837" i="5"/>
  <c r="AZ837" i="5"/>
  <c r="AW837" i="5"/>
  <c r="AV848" i="5"/>
  <c r="AZ848" i="5"/>
  <c r="AW848" i="5"/>
  <c r="AQ848" i="5"/>
  <c r="AX849" i="5"/>
  <c r="AY849" i="5"/>
  <c r="AL849" i="5"/>
  <c r="AV856" i="5"/>
  <c r="AZ856" i="5"/>
  <c r="AW856" i="5"/>
  <c r="AQ856" i="5"/>
  <c r="AX857" i="5"/>
  <c r="AY857" i="5"/>
  <c r="AL857" i="5"/>
  <c r="AV864" i="5"/>
  <c r="AZ864" i="5"/>
  <c r="AW864" i="5"/>
  <c r="AQ864" i="5"/>
  <c r="AX865" i="5"/>
  <c r="AY865" i="5"/>
  <c r="AL865" i="5"/>
  <c r="AL872" i="5"/>
  <c r="AY872" i="5"/>
  <c r="AL876" i="5"/>
  <c r="AY876" i="5"/>
  <c r="AL880" i="5"/>
  <c r="AY880" i="5"/>
  <c r="AL884" i="5"/>
  <c r="AY884" i="5"/>
  <c r="AL888" i="5"/>
  <c r="AY888" i="5"/>
  <c r="AL892" i="5"/>
  <c r="AY892" i="5"/>
  <c r="AL896" i="5"/>
  <c r="AY896" i="5"/>
  <c r="AL900" i="5"/>
  <c r="AY900" i="5"/>
  <c r="AL904" i="5"/>
  <c r="AY904" i="5"/>
  <c r="AL908" i="5"/>
  <c r="AY908" i="5"/>
  <c r="AL912" i="5"/>
  <c r="AY912" i="5"/>
  <c r="AL916" i="5"/>
  <c r="AY916" i="5"/>
  <c r="AL920" i="5"/>
  <c r="AY920" i="5"/>
  <c r="AL924" i="5"/>
  <c r="AY924" i="5"/>
  <c r="AL928" i="5"/>
  <c r="AY928" i="5"/>
  <c r="AL932" i="5"/>
  <c r="AY932" i="5"/>
  <c r="AL936" i="5"/>
  <c r="AY936" i="5"/>
  <c r="AN943" i="5"/>
  <c r="AL952" i="5"/>
  <c r="AY952" i="5"/>
  <c r="AM959" i="5"/>
  <c r="AN959" i="5"/>
  <c r="AL968" i="5"/>
  <c r="AY968" i="5"/>
  <c r="AM975" i="5"/>
  <c r="AN975" i="5"/>
  <c r="AL984" i="5"/>
  <c r="AY984" i="5"/>
  <c r="AM991" i="5"/>
  <c r="AN991" i="5"/>
  <c r="AL1000" i="5"/>
  <c r="AY1000" i="5"/>
  <c r="AM1007" i="5"/>
  <c r="AN1007" i="5"/>
  <c r="AL1016" i="5"/>
  <c r="AY1016" i="5"/>
  <c r="AM1023" i="5"/>
  <c r="AN1023" i="5"/>
  <c r="AL1032" i="5"/>
  <c r="AY1032" i="5"/>
  <c r="AM1039" i="5"/>
  <c r="AN1039" i="5"/>
  <c r="AL1048" i="5"/>
  <c r="AY1048" i="5"/>
  <c r="AM1055" i="5"/>
  <c r="AN1055" i="5"/>
  <c r="AL630" i="5"/>
  <c r="AL807" i="5"/>
  <c r="AX807" i="5"/>
  <c r="AY807" i="5"/>
  <c r="AK810" i="5"/>
  <c r="AK815" i="5"/>
  <c r="AY818" i="5"/>
  <c r="AL818" i="5"/>
  <c r="AV823" i="5"/>
  <c r="AZ823" i="5"/>
  <c r="AQ823" i="5"/>
  <c r="AW823" i="5"/>
  <c r="AV829" i="5"/>
  <c r="AW836" i="5"/>
  <c r="AQ836" i="5"/>
  <c r="AZ836" i="5"/>
  <c r="AL839" i="5"/>
  <c r="AX839" i="5"/>
  <c r="AY839" i="5"/>
  <c r="AK842" i="5"/>
  <c r="AK847" i="5"/>
  <c r="AW853" i="5"/>
  <c r="AQ853" i="5"/>
  <c r="AZ853" i="5"/>
  <c r="AV853" i="5"/>
  <c r="AW861" i="5"/>
  <c r="AQ861" i="5"/>
  <c r="AZ861" i="5"/>
  <c r="AV861" i="5"/>
  <c r="AW869" i="5"/>
  <c r="AQ869" i="5"/>
  <c r="AZ869" i="5"/>
  <c r="AV869" i="5"/>
  <c r="AK874" i="5"/>
  <c r="AV878" i="5"/>
  <c r="AZ878" i="5"/>
  <c r="AQ878" i="5"/>
  <c r="AW878" i="5"/>
  <c r="AW881" i="5"/>
  <c r="AQ881" i="5"/>
  <c r="AZ881" i="5"/>
  <c r="AX884" i="5"/>
  <c r="AN890" i="5"/>
  <c r="AM890" i="5"/>
  <c r="AM711" i="5"/>
  <c r="AV713" i="5"/>
  <c r="AW713" i="5"/>
  <c r="AZ713" i="5"/>
  <c r="AQ713" i="5"/>
  <c r="AV715" i="5"/>
  <c r="AZ715" i="5"/>
  <c r="AW715" i="5"/>
  <c r="AQ715" i="5"/>
  <c r="AM719" i="5"/>
  <c r="AN719" i="5"/>
  <c r="AV721" i="5"/>
  <c r="AW721" i="5"/>
  <c r="AZ721" i="5"/>
  <c r="AQ721" i="5"/>
  <c r="AV723" i="5"/>
  <c r="AZ723" i="5"/>
  <c r="AW723" i="5"/>
  <c r="AQ723" i="5"/>
  <c r="AN727" i="5"/>
  <c r="AV729" i="5"/>
  <c r="AW729" i="5"/>
  <c r="AZ729" i="5"/>
  <c r="AQ729" i="5"/>
  <c r="AV731" i="5"/>
  <c r="AZ731" i="5"/>
  <c r="AW731" i="5"/>
  <c r="AQ731" i="5"/>
  <c r="AV737" i="5"/>
  <c r="AW737" i="5"/>
  <c r="AZ737" i="5"/>
  <c r="AQ737" i="5"/>
  <c r="AV739" i="5"/>
  <c r="AZ739" i="5"/>
  <c r="AW739" i="5"/>
  <c r="AQ739" i="5"/>
  <c r="AN743" i="5"/>
  <c r="AV745" i="5"/>
  <c r="AW745" i="5"/>
  <c r="AZ745" i="5"/>
  <c r="AQ745" i="5"/>
  <c r="AV747" i="5"/>
  <c r="AZ747" i="5"/>
  <c r="AW747" i="5"/>
  <c r="AQ747" i="5"/>
  <c r="AM751" i="5"/>
  <c r="AN751" i="5"/>
  <c r="AV753" i="5"/>
  <c r="AW753" i="5"/>
  <c r="AZ753" i="5"/>
  <c r="AQ753" i="5"/>
  <c r="AV755" i="5"/>
  <c r="AZ755" i="5"/>
  <c r="AW755" i="5"/>
  <c r="AQ755" i="5"/>
  <c r="AV761" i="5"/>
  <c r="AW761" i="5"/>
  <c r="AZ761" i="5"/>
  <c r="AQ761" i="5"/>
  <c r="AV763" i="5"/>
  <c r="AZ763" i="5"/>
  <c r="AW763" i="5"/>
  <c r="AQ763" i="5"/>
  <c r="AN767" i="5"/>
  <c r="AV769" i="5"/>
  <c r="AW769" i="5"/>
  <c r="AZ769" i="5"/>
  <c r="AQ769" i="5"/>
  <c r="AV771" i="5"/>
  <c r="AZ771" i="5"/>
  <c r="AW771" i="5"/>
  <c r="AQ771" i="5"/>
  <c r="AV777" i="5"/>
  <c r="AW777" i="5"/>
  <c r="AZ777" i="5"/>
  <c r="AQ777" i="5"/>
  <c r="AV779" i="5"/>
  <c r="AZ779" i="5"/>
  <c r="AW779" i="5"/>
  <c r="AQ779" i="5"/>
  <c r="AV785" i="5"/>
  <c r="AW785" i="5"/>
  <c r="AZ785" i="5"/>
  <c r="AQ785" i="5"/>
  <c r="AV787" i="5"/>
  <c r="AZ787" i="5"/>
  <c r="AW787" i="5"/>
  <c r="AQ787" i="5"/>
  <c r="AM791" i="5"/>
  <c r="AN791" i="5"/>
  <c r="AV793" i="5"/>
  <c r="AW793" i="5"/>
  <c r="AZ793" i="5"/>
  <c r="AQ793" i="5"/>
  <c r="AV795" i="5"/>
  <c r="AZ795" i="5"/>
  <c r="AW795" i="5"/>
  <c r="AQ795" i="5"/>
  <c r="AM799" i="5"/>
  <c r="AN799" i="5"/>
  <c r="AV801" i="5"/>
  <c r="AW801" i="5"/>
  <c r="AZ801" i="5"/>
  <c r="AQ801" i="5"/>
  <c r="AV803" i="5"/>
  <c r="AZ803" i="5"/>
  <c r="AW803" i="5"/>
  <c r="AQ803" i="5"/>
  <c r="AK812" i="5"/>
  <c r="AQ825" i="5"/>
  <c r="AZ825" i="5"/>
  <c r="AW825" i="5"/>
  <c r="AV828" i="5"/>
  <c r="AL836" i="5"/>
  <c r="AX836" i="5"/>
  <c r="AY836" i="5"/>
  <c r="AN844" i="5"/>
  <c r="AZ849" i="5"/>
  <c r="AL852" i="5"/>
  <c r="AY852" i="5"/>
  <c r="AK853" i="5"/>
  <c r="AX856" i="5"/>
  <c r="AY862" i="5"/>
  <c r="AL862" i="5"/>
  <c r="AM867" i="5"/>
  <c r="AK870" i="5"/>
  <c r="AK873" i="5"/>
  <c r="AK877" i="5"/>
  <c r="AK881" i="5"/>
  <c r="AK885" i="5"/>
  <c r="AK889" i="5"/>
  <c r="AK893" i="5"/>
  <c r="AY905" i="5"/>
  <c r="AX905" i="5"/>
  <c r="AL905" i="5"/>
  <c r="AK909" i="5"/>
  <c r="AY921" i="5"/>
  <c r="AX921" i="5"/>
  <c r="AL921" i="5"/>
  <c r="AK925" i="5"/>
  <c r="AK940" i="5"/>
  <c r="AK956" i="5"/>
  <c r="AN984" i="5"/>
  <c r="AM984" i="5"/>
  <c r="AN992" i="5"/>
  <c r="AM992" i="5"/>
  <c r="AN1000" i="5"/>
  <c r="AM1016" i="5"/>
  <c r="AN1024" i="5"/>
  <c r="AM1024" i="5"/>
  <c r="AN1048" i="5"/>
  <c r="AM1048" i="5"/>
  <c r="AN1056" i="5"/>
  <c r="AM1056" i="5"/>
  <c r="AN1070" i="5"/>
  <c r="AM1070" i="5"/>
  <c r="AY714" i="5"/>
  <c r="AL714" i="5"/>
  <c r="AX714" i="5"/>
  <c r="AY722" i="5"/>
  <c r="AL722" i="5"/>
  <c r="AX722" i="5"/>
  <c r="AK732" i="5"/>
  <c r="AK740" i="5"/>
  <c r="AL811" i="5"/>
  <c r="AX811" i="5"/>
  <c r="AY811" i="5"/>
  <c r="AX818" i="5"/>
  <c r="AV819" i="5"/>
  <c r="AZ819" i="5"/>
  <c r="AQ819" i="5"/>
  <c r="AW819" i="5"/>
  <c r="AW824" i="5"/>
  <c r="AQ824" i="5"/>
  <c r="AZ824" i="5"/>
  <c r="AL827" i="5"/>
  <c r="AX827" i="5"/>
  <c r="AY827" i="5"/>
  <c r="AX834" i="5"/>
  <c r="AV835" i="5"/>
  <c r="AZ835" i="5"/>
  <c r="AQ835" i="5"/>
  <c r="AW835" i="5"/>
  <c r="AW840" i="5"/>
  <c r="AQ840" i="5"/>
  <c r="AZ840" i="5"/>
  <c r="AL843" i="5"/>
  <c r="AX843" i="5"/>
  <c r="AY843" i="5"/>
  <c r="AY851" i="5"/>
  <c r="AL851" i="5"/>
  <c r="AX851" i="5"/>
  <c r="AQ865" i="5"/>
  <c r="AV904" i="5"/>
  <c r="AZ904" i="5"/>
  <c r="AW904" i="5"/>
  <c r="AQ904" i="5"/>
  <c r="AN916" i="5"/>
  <c r="AM916" i="5"/>
  <c r="AV920" i="5"/>
  <c r="AZ920" i="5"/>
  <c r="AW920" i="5"/>
  <c r="AQ920" i="5"/>
  <c r="AN932" i="5"/>
  <c r="AQ936" i="5"/>
  <c r="AZ936" i="5"/>
  <c r="AW936" i="5"/>
  <c r="AV936" i="5"/>
  <c r="AL951" i="5"/>
  <c r="AX951" i="5"/>
  <c r="AY951" i="5"/>
  <c r="AL967" i="5"/>
  <c r="AX967" i="5"/>
  <c r="AY967" i="5"/>
  <c r="AL983" i="5"/>
  <c r="AX983" i="5"/>
  <c r="AY983" i="5"/>
  <c r="AL999" i="5"/>
  <c r="AX999" i="5"/>
  <c r="AY999" i="5"/>
  <c r="AL1015" i="5"/>
  <c r="AX1015" i="5"/>
  <c r="AY1015" i="5"/>
  <c r="AL1031" i="5"/>
  <c r="AX1031" i="5"/>
  <c r="AY1031" i="5"/>
  <c r="AL1047" i="5"/>
  <c r="AX1047" i="5"/>
  <c r="AY1047" i="5"/>
  <c r="AX900" i="5"/>
  <c r="AX908" i="5"/>
  <c r="AX916" i="5"/>
  <c r="AX924" i="5"/>
  <c r="AX932" i="5"/>
  <c r="AY937" i="5"/>
  <c r="AL937" i="5"/>
  <c r="AX937" i="5"/>
  <c r="AY945" i="5"/>
  <c r="AL945" i="5"/>
  <c r="AX945" i="5"/>
  <c r="AY953" i="5"/>
  <c r="AL953" i="5"/>
  <c r="AX953" i="5"/>
  <c r="AY961" i="5"/>
  <c r="AL961" i="5"/>
  <c r="AX961" i="5"/>
  <c r="AY969" i="5"/>
  <c r="AL969" i="5"/>
  <c r="AX969" i="5"/>
  <c r="AY977" i="5"/>
  <c r="AL977" i="5"/>
  <c r="AX977" i="5"/>
  <c r="AY985" i="5"/>
  <c r="AL985" i="5"/>
  <c r="AX985" i="5"/>
  <c r="AY993" i="5"/>
  <c r="AL993" i="5"/>
  <c r="AX993" i="5"/>
  <c r="AY1001" i="5"/>
  <c r="AL1001" i="5"/>
  <c r="AX1001" i="5"/>
  <c r="AY1009" i="5"/>
  <c r="AL1009" i="5"/>
  <c r="AX1009" i="5"/>
  <c r="AY1017" i="5"/>
  <c r="AL1017" i="5"/>
  <c r="AX1017" i="5"/>
  <c r="AY1025" i="5"/>
  <c r="AL1025" i="5"/>
  <c r="AX1025" i="5"/>
  <c r="AY1033" i="5"/>
  <c r="AL1033" i="5"/>
  <c r="AX1033" i="5"/>
  <c r="AY1041" i="5"/>
  <c r="AL1041" i="5"/>
  <c r="AX1041" i="5"/>
  <c r="AY1049" i="5"/>
  <c r="AL1049" i="5"/>
  <c r="AX1049" i="5"/>
  <c r="AY1057" i="5"/>
  <c r="AL1057" i="5"/>
  <c r="AX1057" i="5"/>
  <c r="AV1080" i="5"/>
  <c r="AZ1080" i="5"/>
  <c r="AQ1080" i="5"/>
  <c r="AW1080" i="5"/>
  <c r="AV1088" i="5"/>
  <c r="AZ1088" i="5"/>
  <c r="AQ1088" i="5"/>
  <c r="AW1088" i="5"/>
  <c r="AV1096" i="5"/>
  <c r="AZ1096" i="5"/>
  <c r="AQ1096" i="5"/>
  <c r="AW1096" i="5"/>
  <c r="AV1104" i="5"/>
  <c r="AZ1104" i="5"/>
  <c r="AQ1104" i="5"/>
  <c r="AW1104" i="5"/>
  <c r="AV1112" i="5"/>
  <c r="AZ1112" i="5"/>
  <c r="AQ1112" i="5"/>
  <c r="AW1112" i="5"/>
  <c r="AV1120" i="5"/>
  <c r="AZ1120" i="5"/>
  <c r="AQ1120" i="5"/>
  <c r="AW1120" i="5"/>
  <c r="AV1128" i="5"/>
  <c r="AZ1128" i="5"/>
  <c r="AQ1128" i="5"/>
  <c r="AW1128" i="5"/>
  <c r="AV1136" i="5"/>
  <c r="AZ1136" i="5"/>
  <c r="AQ1136" i="5"/>
  <c r="AW1136" i="5"/>
  <c r="AV1144" i="5"/>
  <c r="AZ1144" i="5"/>
  <c r="AQ1144" i="5"/>
  <c r="AW1144" i="5"/>
  <c r="AV1152" i="5"/>
  <c r="AZ1152" i="5"/>
  <c r="AQ1152" i="5"/>
  <c r="AW1152" i="5"/>
  <c r="AV1160" i="5"/>
  <c r="AZ1160" i="5"/>
  <c r="AQ1160" i="5"/>
  <c r="AW1160" i="5"/>
  <c r="AV1168" i="5"/>
  <c r="AZ1168" i="5"/>
  <c r="AQ1168" i="5"/>
  <c r="AW1168" i="5"/>
  <c r="AV1176" i="5"/>
  <c r="AZ1176" i="5"/>
  <c r="AQ1176" i="5"/>
  <c r="AW1176" i="5"/>
  <c r="AV1184" i="5"/>
  <c r="AZ1184" i="5"/>
  <c r="AQ1184" i="5"/>
  <c r="AW1184" i="5"/>
  <c r="AV1192" i="5"/>
  <c r="AZ1192" i="5"/>
  <c r="AQ1192" i="5"/>
  <c r="AW1192" i="5"/>
  <c r="AV873" i="5"/>
  <c r="AK942" i="5"/>
  <c r="AV950" i="5"/>
  <c r="AZ950" i="5"/>
  <c r="AQ950" i="5"/>
  <c r="AW950" i="5"/>
  <c r="AK958" i="5"/>
  <c r="AV966" i="5"/>
  <c r="AZ966" i="5"/>
  <c r="AQ966" i="5"/>
  <c r="AW966" i="5"/>
  <c r="AL982" i="5"/>
  <c r="AY982" i="5"/>
  <c r="AL998" i="5"/>
  <c r="AY998" i="5"/>
  <c r="AL1014" i="5"/>
  <c r="AY1014" i="5"/>
  <c r="AL1030" i="5"/>
  <c r="AY1030" i="5"/>
  <c r="AV1038" i="5"/>
  <c r="AZ1038" i="5"/>
  <c r="AQ1038" i="5"/>
  <c r="AW1038" i="5"/>
  <c r="AK1046" i="5"/>
  <c r="AL1054" i="5"/>
  <c r="AY1054" i="5"/>
  <c r="AV1068" i="5"/>
  <c r="AZ1068" i="5"/>
  <c r="AW1068" i="5"/>
  <c r="AQ1068" i="5"/>
  <c r="AY1069" i="5"/>
  <c r="AX1069" i="5"/>
  <c r="AL1069" i="5"/>
  <c r="AY1083" i="5"/>
  <c r="AX1083" i="5"/>
  <c r="AL1083" i="5"/>
  <c r="AK1087" i="5"/>
  <c r="AY1099" i="5"/>
  <c r="AX1099" i="5"/>
  <c r="AL1099" i="5"/>
  <c r="AK1103" i="5"/>
  <c r="AY1115" i="5"/>
  <c r="AX1115" i="5"/>
  <c r="AL1115" i="5"/>
  <c r="AK1119" i="5"/>
  <c r="AY1131" i="5"/>
  <c r="AX1131" i="5"/>
  <c r="AL1131" i="5"/>
  <c r="AK1135" i="5"/>
  <c r="AY1147" i="5"/>
  <c r="AX1147" i="5"/>
  <c r="AL1147" i="5"/>
  <c r="AK1151" i="5"/>
  <c r="AY1163" i="5"/>
  <c r="AX1163" i="5"/>
  <c r="AL1163" i="5"/>
  <c r="AK1167" i="5"/>
  <c r="AY1179" i="5"/>
  <c r="AX1179" i="5"/>
  <c r="AL1179" i="5"/>
  <c r="AK1183" i="5"/>
  <c r="AY1195" i="5"/>
  <c r="AX1195" i="5"/>
  <c r="AL1195" i="5"/>
  <c r="AK1199" i="5"/>
  <c r="AK1203" i="5"/>
  <c r="AK1207" i="5"/>
  <c r="AK1211" i="5"/>
  <c r="AK1215" i="5"/>
  <c r="AK1219" i="5"/>
  <c r="AK1223" i="5"/>
  <c r="AY1228" i="5"/>
  <c r="AL1228" i="5"/>
  <c r="AL1244" i="5"/>
  <c r="AY1244" i="5"/>
  <c r="AY1260" i="5"/>
  <c r="AL1260" i="5"/>
  <c r="AL902" i="5"/>
  <c r="AY902" i="5"/>
  <c r="AV910" i="5"/>
  <c r="AZ910" i="5"/>
  <c r="AW910" i="5"/>
  <c r="AQ910" i="5"/>
  <c r="AN926" i="5"/>
  <c r="AM926" i="5"/>
  <c r="AQ941" i="5"/>
  <c r="AW941" i="5"/>
  <c r="AZ941" i="5"/>
  <c r="AV941" i="5"/>
  <c r="AK957" i="5"/>
  <c r="AK973" i="5"/>
  <c r="AQ989" i="5"/>
  <c r="AW989" i="5"/>
  <c r="AZ989" i="5"/>
  <c r="AV989" i="5"/>
  <c r="AK1021" i="5"/>
  <c r="AY1029" i="5"/>
  <c r="AL1029" i="5"/>
  <c r="AX1029" i="5"/>
  <c r="AK1053" i="5"/>
  <c r="AY1061" i="5"/>
  <c r="AL1061" i="5"/>
  <c r="AX1061" i="5"/>
  <c r="AW1075" i="5"/>
  <c r="AQ1075" i="5"/>
  <c r="AV1075" i="5"/>
  <c r="AZ1075" i="5"/>
  <c r="AQ1077" i="5"/>
  <c r="AW1077" i="5"/>
  <c r="AZ1077" i="5"/>
  <c r="AV1102" i="5"/>
  <c r="AZ1102" i="5"/>
  <c r="AQ1102" i="5"/>
  <c r="AW1102" i="5"/>
  <c r="AV1106" i="5"/>
  <c r="AZ1106" i="5"/>
  <c r="AQ1106" i="5"/>
  <c r="AW1106" i="5"/>
  <c r="AQ1113" i="5"/>
  <c r="AW1113" i="5"/>
  <c r="AZ1113" i="5"/>
  <c r="AQ1117" i="5"/>
  <c r="AW1117" i="5"/>
  <c r="AZ1117" i="5"/>
  <c r="AQ1121" i="5"/>
  <c r="AW1121" i="5"/>
  <c r="AZ1121" i="5"/>
  <c r="AQ1125" i="5"/>
  <c r="AW1125" i="5"/>
  <c r="AZ1125" i="5"/>
  <c r="AV1138" i="5"/>
  <c r="AZ1138" i="5"/>
  <c r="AQ1138" i="5"/>
  <c r="AW1138" i="5"/>
  <c r="AV1142" i="5"/>
  <c r="AZ1142" i="5"/>
  <c r="AW1142" i="5"/>
  <c r="AQ1142" i="5"/>
  <c r="AV1146" i="5"/>
  <c r="AZ1146" i="5"/>
  <c r="AW1146" i="5"/>
  <c r="AQ1146" i="5"/>
  <c r="AV1150" i="5"/>
  <c r="AZ1150" i="5"/>
  <c r="AQ1150" i="5"/>
  <c r="AW1150" i="5"/>
  <c r="AK1158" i="5"/>
  <c r="AK1178" i="5"/>
  <c r="AV1210" i="5"/>
  <c r="AZ1210" i="5"/>
  <c r="AQ1210" i="5"/>
  <c r="AW1210" i="5"/>
  <c r="AV1214" i="5"/>
  <c r="AZ1214" i="5"/>
  <c r="AQ1214" i="5"/>
  <c r="AW1214" i="5"/>
  <c r="AK1222" i="5"/>
  <c r="AQ1229" i="5"/>
  <c r="AW1229" i="5"/>
  <c r="AZ1229" i="5"/>
  <c r="AV1229" i="5"/>
  <c r="AZ897" i="5"/>
  <c r="AZ925" i="5"/>
  <c r="AV994" i="5"/>
  <c r="AZ994" i="5"/>
  <c r="AQ994" i="5"/>
  <c r="AW994" i="5"/>
  <c r="AK1034" i="5"/>
  <c r="AK1042" i="5"/>
  <c r="AK1050" i="5"/>
  <c r="AK1058" i="5"/>
  <c r="AK1065" i="5"/>
  <c r="AV1072" i="5"/>
  <c r="AZ1072" i="5"/>
  <c r="AW1072" i="5"/>
  <c r="AQ1072" i="5"/>
  <c r="AM1085" i="5"/>
  <c r="AN1085" i="5"/>
  <c r="AL1090" i="5"/>
  <c r="AM1125" i="5"/>
  <c r="AN1125" i="5"/>
  <c r="AY1137" i="5"/>
  <c r="AL1137" i="5"/>
  <c r="AX1137" i="5"/>
  <c r="AY1145" i="5"/>
  <c r="AL1145" i="5"/>
  <c r="AX1145" i="5"/>
  <c r="AM1157" i="5"/>
  <c r="AM1185" i="5"/>
  <c r="AN1185" i="5"/>
  <c r="AY1197" i="5"/>
  <c r="AX1197" i="5"/>
  <c r="AL1197" i="5"/>
  <c r="AL1206" i="5"/>
  <c r="AY1206" i="5"/>
  <c r="AY1221" i="5"/>
  <c r="AL1221" i="5"/>
  <c r="AX1221" i="5"/>
  <c r="AN1248" i="5"/>
  <c r="AM1248" i="5"/>
  <c r="AY1261" i="5"/>
  <c r="AL1261" i="5"/>
  <c r="AV1204" i="5"/>
  <c r="AZ1204" i="5"/>
  <c r="AW1204" i="5"/>
  <c r="AQ1204" i="5"/>
  <c r="AL1255" i="5"/>
  <c r="AY1255" i="5"/>
  <c r="AX1255" i="5"/>
  <c r="AW1055" i="5"/>
  <c r="AQ1055" i="5"/>
  <c r="AZ1055" i="5"/>
  <c r="AV1055" i="5"/>
  <c r="AW1047" i="5"/>
  <c r="AQ1047" i="5"/>
  <c r="AZ1047" i="5"/>
  <c r="AV1047" i="5"/>
  <c r="AW1039" i="5"/>
  <c r="AQ1039" i="5"/>
  <c r="AZ1039" i="5"/>
  <c r="AV1039" i="5"/>
  <c r="AW1031" i="5"/>
  <c r="AQ1031" i="5"/>
  <c r="AZ1031" i="5"/>
  <c r="AV1031" i="5"/>
  <c r="AW1023" i="5"/>
  <c r="AQ1023" i="5"/>
  <c r="AZ1023" i="5"/>
  <c r="AV1023" i="5"/>
  <c r="AW1015" i="5"/>
  <c r="AQ1015" i="5"/>
  <c r="AZ1015" i="5"/>
  <c r="AV1015" i="5"/>
  <c r="AW1007" i="5"/>
  <c r="AQ1007" i="5"/>
  <c r="AZ1007" i="5"/>
  <c r="AV1007" i="5"/>
  <c r="AW999" i="5"/>
  <c r="AQ999" i="5"/>
  <c r="AZ999" i="5"/>
  <c r="AV999" i="5"/>
  <c r="AW991" i="5"/>
  <c r="AQ991" i="5"/>
  <c r="AZ991" i="5"/>
  <c r="AV991" i="5"/>
  <c r="AW983" i="5"/>
  <c r="AQ983" i="5"/>
  <c r="AZ983" i="5"/>
  <c r="AV983" i="5"/>
  <c r="AW975" i="5"/>
  <c r="AQ975" i="5"/>
  <c r="AZ975" i="5"/>
  <c r="AV975" i="5"/>
  <c r="AW967" i="5"/>
  <c r="AQ967" i="5"/>
  <c r="AZ967" i="5"/>
  <c r="AV967" i="5"/>
  <c r="AW959" i="5"/>
  <c r="AQ959" i="5"/>
  <c r="AZ959" i="5"/>
  <c r="AV959" i="5"/>
  <c r="AW951" i="5"/>
  <c r="AQ951" i="5"/>
  <c r="AZ951" i="5"/>
  <c r="AV951" i="5"/>
  <c r="AW943" i="5"/>
  <c r="AQ943" i="5"/>
  <c r="AZ943" i="5"/>
  <c r="AV943" i="5"/>
  <c r="AQ935" i="5"/>
  <c r="AW935" i="5"/>
  <c r="AV935" i="5"/>
  <c r="AZ935" i="5"/>
  <c r="AQ927" i="5"/>
  <c r="AW927" i="5"/>
  <c r="AV927" i="5"/>
  <c r="AZ927" i="5"/>
  <c r="AQ919" i="5"/>
  <c r="AW919" i="5"/>
  <c r="AV919" i="5"/>
  <c r="AZ919" i="5"/>
  <c r="AQ911" i="5"/>
  <c r="AW911" i="5"/>
  <c r="AV911" i="5"/>
  <c r="AZ911" i="5"/>
  <c r="AQ903" i="5"/>
  <c r="AW903" i="5"/>
  <c r="AV903" i="5"/>
  <c r="AZ903" i="5"/>
  <c r="AQ895" i="5"/>
  <c r="AW895" i="5"/>
  <c r="AV895" i="5"/>
  <c r="AZ895" i="5"/>
  <c r="AL906" i="5"/>
  <c r="AY906" i="5"/>
  <c r="AV914" i="5"/>
  <c r="AZ914" i="5"/>
  <c r="AW914" i="5"/>
  <c r="AQ914" i="5"/>
  <c r="AM918" i="5"/>
  <c r="AL934" i="5"/>
  <c r="AY934" i="5"/>
  <c r="AY941" i="5"/>
  <c r="AL941" i="5"/>
  <c r="AX941" i="5"/>
  <c r="AK989" i="5"/>
  <c r="AY997" i="5"/>
  <c r="AL997" i="5"/>
  <c r="AX997" i="5"/>
  <c r="AK1037" i="5"/>
  <c r="AY1045" i="5"/>
  <c r="AL1045" i="5"/>
  <c r="AX1045" i="5"/>
  <c r="AY1067" i="5"/>
  <c r="AL1067" i="5"/>
  <c r="AX1067" i="5"/>
  <c r="AV1082" i="5"/>
  <c r="AZ1082" i="5"/>
  <c r="AQ1082" i="5"/>
  <c r="AW1082" i="5"/>
  <c r="AK1094" i="5"/>
  <c r="AK1098" i="5"/>
  <c r="AV1182" i="5"/>
  <c r="AZ1182" i="5"/>
  <c r="AQ1182" i="5"/>
  <c r="AW1182" i="5"/>
  <c r="AV1186" i="5"/>
  <c r="AZ1186" i="5"/>
  <c r="AQ1186" i="5"/>
  <c r="AW1186" i="5"/>
  <c r="AK1206" i="5"/>
  <c r="AV881" i="5"/>
  <c r="AZ905" i="5"/>
  <c r="AQ913" i="5"/>
  <c r="AK938" i="5"/>
  <c r="AK946" i="5"/>
  <c r="AK954" i="5"/>
  <c r="AL962" i="5"/>
  <c r="AV978" i="5"/>
  <c r="AZ978" i="5"/>
  <c r="AQ978" i="5"/>
  <c r="AW978" i="5"/>
  <c r="AV986" i="5"/>
  <c r="AZ986" i="5"/>
  <c r="AQ986" i="5"/>
  <c r="AW986" i="5"/>
  <c r="AK1026" i="5"/>
  <c r="AL1042" i="5"/>
  <c r="AN1064" i="5"/>
  <c r="AM1064" i="5"/>
  <c r="AY1081" i="5"/>
  <c r="AL1081" i="5"/>
  <c r="AX1081" i="5"/>
  <c r="AY1109" i="5"/>
  <c r="AL1109" i="5"/>
  <c r="AX1109" i="5"/>
  <c r="AY1113" i="5"/>
  <c r="AL1113" i="5"/>
  <c r="AX1113" i="5"/>
  <c r="AY1117" i="5"/>
  <c r="AL1117" i="5"/>
  <c r="AX1117" i="5"/>
  <c r="AL1122" i="5"/>
  <c r="AL1134" i="5"/>
  <c r="AL1142" i="5"/>
  <c r="AY1157" i="5"/>
  <c r="AL1157" i="5"/>
  <c r="AX1157" i="5"/>
  <c r="AY1169" i="5"/>
  <c r="AL1169" i="5"/>
  <c r="AX1169" i="5"/>
  <c r="AY1185" i="5"/>
  <c r="AL1185" i="5"/>
  <c r="AX1185" i="5"/>
  <c r="AL1198" i="5"/>
  <c r="AY1198" i="5"/>
  <c r="AY1229" i="5"/>
  <c r="AL1229" i="5"/>
  <c r="AV1200" i="5"/>
  <c r="AZ1200" i="5"/>
  <c r="AW1200" i="5"/>
  <c r="AQ1200" i="5"/>
  <c r="AX1227" i="5"/>
  <c r="AY1227" i="5"/>
  <c r="AL1227" i="5"/>
  <c r="AL1259" i="5"/>
  <c r="AY1259" i="5"/>
  <c r="AX1259" i="5"/>
  <c r="AY1189" i="5"/>
  <c r="AL1189" i="5"/>
  <c r="AX1189" i="5"/>
  <c r="AY1201" i="5"/>
  <c r="AX1201" i="5"/>
  <c r="AL1201" i="5"/>
  <c r="AL1222" i="5"/>
  <c r="AY1222" i="5"/>
  <c r="AV1208" i="5"/>
  <c r="AZ1208" i="5"/>
  <c r="AW1208" i="5"/>
  <c r="AQ1208" i="5"/>
  <c r="AV1212" i="5"/>
  <c r="AZ1212" i="5"/>
  <c r="AW1212" i="5"/>
  <c r="AQ1212" i="5"/>
  <c r="AV1216" i="5"/>
  <c r="AZ1216" i="5"/>
  <c r="AW1216" i="5"/>
  <c r="AQ1216" i="5"/>
  <c r="AV1220" i="5"/>
  <c r="AZ1220" i="5"/>
  <c r="AW1220" i="5"/>
  <c r="AQ1220" i="5"/>
  <c r="AV1109" i="5"/>
  <c r="AL1148" i="5"/>
  <c r="AL1160" i="5"/>
  <c r="AV1213" i="5"/>
  <c r="AZ1061" i="5"/>
  <c r="AL1092" i="5"/>
  <c r="AL1120" i="5"/>
  <c r="AV1141" i="5"/>
  <c r="AL1132" i="5"/>
  <c r="AV1145" i="5"/>
  <c r="AL1180" i="5"/>
  <c r="AV1221" i="5"/>
  <c r="AX1246" i="5"/>
  <c r="AX1262" i="5"/>
  <c r="AV1065" i="5"/>
  <c r="AL1096" i="5"/>
  <c r="AV1125" i="5"/>
  <c r="AL1192" i="5"/>
  <c r="AW1255" i="5"/>
  <c r="AQ1255" i="5"/>
  <c r="AZ1255" i="5"/>
  <c r="AK1245" i="5"/>
  <c r="AK1233" i="5"/>
  <c r="AK1265" i="5"/>
  <c r="AQ1256" i="5"/>
  <c r="AZ1256" i="5"/>
  <c r="AW1256" i="5"/>
  <c r="AQ1244" i="5"/>
  <c r="AZ1244" i="5"/>
  <c r="AW1244" i="5"/>
  <c r="AW1235" i="5"/>
  <c r="AQ1235" i="5"/>
  <c r="AZ1235" i="5"/>
  <c r="AK1225" i="5"/>
  <c r="AK1261" i="5"/>
  <c r="AL1230" i="5"/>
  <c r="AY1230" i="5"/>
  <c r="AK1234" i="5"/>
  <c r="AL1238" i="5"/>
  <c r="AY1238" i="5"/>
  <c r="AL1242" i="5"/>
  <c r="AY1242" i="5"/>
  <c r="AL1258" i="5"/>
  <c r="AY1258" i="5"/>
  <c r="AK1266" i="5"/>
  <c r="AV1244" i="5"/>
  <c r="AQ3" i="5"/>
  <c r="AV3" i="5"/>
  <c r="AZ3" i="5"/>
  <c r="AW3" i="5"/>
  <c r="AL9" i="5"/>
  <c r="AY9" i="5"/>
  <c r="AQ8" i="5"/>
  <c r="AV8" i="5"/>
  <c r="AZ8" i="5"/>
  <c r="AW8" i="5"/>
  <c r="AQ16" i="5"/>
  <c r="AW16" i="5"/>
  <c r="AZ16" i="5"/>
  <c r="AV16" i="5"/>
  <c r="AV19" i="5"/>
  <c r="AZ19" i="5"/>
  <c r="AQ19" i="5"/>
  <c r="AW19" i="5"/>
  <c r="AW22" i="5"/>
  <c r="AQ22" i="5"/>
  <c r="AZ22" i="5"/>
  <c r="AV5" i="5"/>
  <c r="AZ5" i="5"/>
  <c r="AW5" i="5"/>
  <c r="AQ5" i="5"/>
  <c r="AX6" i="5"/>
  <c r="AY6" i="5"/>
  <c r="AL6" i="5"/>
  <c r="AX9" i="5"/>
  <c r="AL13" i="5"/>
  <c r="AY13" i="5"/>
  <c r="AM14" i="5"/>
  <c r="AN14" i="5"/>
  <c r="AL19" i="5"/>
  <c r="AL23" i="5"/>
  <c r="AV21" i="5"/>
  <c r="AZ21" i="5"/>
  <c r="AW21" i="5"/>
  <c r="AQ21" i="5"/>
  <c r="AQ28" i="5"/>
  <c r="AV28" i="5"/>
  <c r="AZ28" i="5"/>
  <c r="AW28" i="5"/>
  <c r="AK24" i="5"/>
  <c r="AY33" i="5"/>
  <c r="AX33" i="5"/>
  <c r="AL33" i="5"/>
  <c r="AL49" i="5"/>
  <c r="AX49" i="5"/>
  <c r="AY49" i="5"/>
  <c r="AZ10" i="5"/>
  <c r="AV22" i="5"/>
  <c r="AK36" i="5"/>
  <c r="AM49" i="5"/>
  <c r="AX24" i="5"/>
  <c r="AY24" i="5"/>
  <c r="AL24" i="5"/>
  <c r="AL27" i="5"/>
  <c r="AX27" i="5"/>
  <c r="AY27" i="5"/>
  <c r="AV41" i="5"/>
  <c r="AZ41" i="5"/>
  <c r="AW41" i="5"/>
  <c r="AQ41" i="5"/>
  <c r="AQ53" i="5"/>
  <c r="AQ68" i="5"/>
  <c r="AV68" i="5"/>
  <c r="AZ68" i="5"/>
  <c r="AW68" i="5"/>
  <c r="AL69" i="5"/>
  <c r="AX69" i="5"/>
  <c r="AY69" i="5"/>
  <c r="AL34" i="5"/>
  <c r="AQ67" i="5"/>
  <c r="AV67" i="5"/>
  <c r="AZ67" i="5"/>
  <c r="AW67" i="5"/>
  <c r="AL76" i="5"/>
  <c r="AX76" i="5"/>
  <c r="AY76" i="5"/>
  <c r="AV65" i="5"/>
  <c r="AZ65" i="5"/>
  <c r="AW65" i="5"/>
  <c r="AQ65" i="5"/>
  <c r="AN74" i="5"/>
  <c r="AY38" i="5"/>
  <c r="AL38" i="5"/>
  <c r="AY70" i="5"/>
  <c r="AL70" i="5"/>
  <c r="AY54" i="5"/>
  <c r="AL54" i="5"/>
  <c r="AN39" i="5"/>
  <c r="AM39" i="5"/>
  <c r="AQ40" i="5"/>
  <c r="AV40" i="5"/>
  <c r="AZ40" i="5"/>
  <c r="AW40" i="5"/>
  <c r="AQ44" i="5"/>
  <c r="AV44" i="5"/>
  <c r="AZ44" i="5"/>
  <c r="AW44" i="5"/>
  <c r="AQ48" i="5"/>
  <c r="AV48" i="5"/>
  <c r="AZ48" i="5"/>
  <c r="AW48" i="5"/>
  <c r="AQ52" i="5"/>
  <c r="AV52" i="5"/>
  <c r="AZ52" i="5"/>
  <c r="AW52" i="5"/>
  <c r="AQ56" i="5"/>
  <c r="AV56" i="5"/>
  <c r="AZ56" i="5"/>
  <c r="AW56" i="5"/>
  <c r="AQ60" i="5"/>
  <c r="AV60" i="5"/>
  <c r="AZ60" i="5"/>
  <c r="AW60" i="5"/>
  <c r="AL73" i="5"/>
  <c r="AX73" i="5"/>
  <c r="AY73" i="5"/>
  <c r="AL82" i="5"/>
  <c r="AX82" i="5"/>
  <c r="AY82" i="5"/>
  <c r="AQ89" i="5"/>
  <c r="AV89" i="5"/>
  <c r="AZ89" i="5"/>
  <c r="AW89" i="5"/>
  <c r="AL90" i="5"/>
  <c r="AX90" i="5"/>
  <c r="AY90" i="5"/>
  <c r="AV93" i="5"/>
  <c r="AZ93" i="5"/>
  <c r="AW93" i="5"/>
  <c r="AQ93" i="5"/>
  <c r="AN95" i="5"/>
  <c r="AM95" i="5"/>
  <c r="AL67" i="5"/>
  <c r="AQ92" i="5"/>
  <c r="AV92" i="5"/>
  <c r="AZ92" i="5"/>
  <c r="AW92" i="5"/>
  <c r="AY85" i="5"/>
  <c r="AL85" i="5"/>
  <c r="AX85" i="5"/>
  <c r="AM86" i="5"/>
  <c r="AN86" i="5"/>
  <c r="AK99" i="5"/>
  <c r="AM73" i="5"/>
  <c r="AN73" i="5"/>
  <c r="AX77" i="5"/>
  <c r="AY77" i="5"/>
  <c r="AL77" i="5"/>
  <c r="AY83" i="5"/>
  <c r="AL83" i="5"/>
  <c r="AK77" i="5"/>
  <c r="AM80" i="5"/>
  <c r="AY96" i="5"/>
  <c r="AL96" i="5"/>
  <c r="AX96" i="5"/>
  <c r="AL109" i="5"/>
  <c r="AX109" i="5"/>
  <c r="AY109" i="5"/>
  <c r="AL101" i="5"/>
  <c r="AX101" i="5"/>
  <c r="AY101" i="5"/>
  <c r="AL107" i="5"/>
  <c r="AY107" i="5"/>
  <c r="AY112" i="5"/>
  <c r="AL112" i="5"/>
  <c r="AX112" i="5"/>
  <c r="AQ122" i="5"/>
  <c r="AW122" i="5"/>
  <c r="AZ122" i="5"/>
  <c r="AN126" i="5"/>
  <c r="AM126" i="5"/>
  <c r="AM130" i="5"/>
  <c r="AN130" i="5"/>
  <c r="AL100" i="5"/>
  <c r="AN113" i="5"/>
  <c r="AY118" i="5"/>
  <c r="AL118" i="5"/>
  <c r="AW121" i="5"/>
  <c r="AQ121" i="5"/>
  <c r="AV121" i="5"/>
  <c r="AZ121" i="5"/>
  <c r="AY125" i="5"/>
  <c r="AL125" i="5"/>
  <c r="AX129" i="5"/>
  <c r="AW102" i="5"/>
  <c r="AQ102" i="5"/>
  <c r="AZ102" i="5"/>
  <c r="AV102" i="5"/>
  <c r="AK105" i="5"/>
  <c r="AL106" i="5"/>
  <c r="AX106" i="5"/>
  <c r="AY106" i="5"/>
  <c r="AQ107" i="5"/>
  <c r="AV108" i="5"/>
  <c r="AL110" i="5"/>
  <c r="AX110" i="5"/>
  <c r="AY110" i="5"/>
  <c r="AV116" i="5"/>
  <c r="AZ116" i="5"/>
  <c r="AW116" i="5"/>
  <c r="AQ116" i="5"/>
  <c r="AV120" i="5"/>
  <c r="AZ120" i="5"/>
  <c r="AW120" i="5"/>
  <c r="AQ120" i="5"/>
  <c r="AV124" i="5"/>
  <c r="AZ124" i="5"/>
  <c r="AW124" i="5"/>
  <c r="AQ124" i="5"/>
  <c r="AW128" i="5"/>
  <c r="AQ128" i="5"/>
  <c r="AZ128" i="5"/>
  <c r="AV128" i="5"/>
  <c r="AQ123" i="5"/>
  <c r="AV123" i="5"/>
  <c r="AZ123" i="5"/>
  <c r="AW123" i="5"/>
  <c r="AK137" i="5"/>
  <c r="AQ134" i="5"/>
  <c r="AW134" i="5"/>
  <c r="AZ134" i="5"/>
  <c r="AK143" i="5"/>
  <c r="AM150" i="5"/>
  <c r="AY132" i="5"/>
  <c r="AL132" i="5"/>
  <c r="AX132" i="5"/>
  <c r="AV134" i="5"/>
  <c r="AW142" i="5"/>
  <c r="AQ142" i="5"/>
  <c r="AV142" i="5"/>
  <c r="AZ142" i="5"/>
  <c r="AX150" i="5"/>
  <c r="AL154" i="5"/>
  <c r="AY154" i="5"/>
  <c r="AV160" i="5"/>
  <c r="AZ160" i="5"/>
  <c r="AQ160" i="5"/>
  <c r="AW160" i="5"/>
  <c r="AX115" i="5"/>
  <c r="AY138" i="5"/>
  <c r="AX138" i="5"/>
  <c r="AL138" i="5"/>
  <c r="AQ168" i="5"/>
  <c r="AV168" i="5"/>
  <c r="AZ168" i="5"/>
  <c r="AW168" i="5"/>
  <c r="AY168" i="5"/>
  <c r="AL168" i="5"/>
  <c r="AL198" i="5"/>
  <c r="AY198" i="5"/>
  <c r="AY205" i="5"/>
  <c r="AX205" i="5"/>
  <c r="AL205" i="5"/>
  <c r="AQ163" i="5"/>
  <c r="AW163" i="5"/>
  <c r="AZ163" i="5"/>
  <c r="AY159" i="5"/>
  <c r="AL159" i="5"/>
  <c r="AX159" i="5"/>
  <c r="AK144" i="5"/>
  <c r="AM149" i="5"/>
  <c r="AN149" i="5"/>
  <c r="AQ154" i="5"/>
  <c r="AV159" i="5"/>
  <c r="AV184" i="5"/>
  <c r="AZ184" i="5"/>
  <c r="AQ184" i="5"/>
  <c r="AW184" i="5"/>
  <c r="AX194" i="5"/>
  <c r="AV200" i="5"/>
  <c r="AZ200" i="5"/>
  <c r="AQ200" i="5"/>
  <c r="AW200" i="5"/>
  <c r="AX210" i="5"/>
  <c r="AL140" i="5"/>
  <c r="AX152" i="5"/>
  <c r="AY169" i="5"/>
  <c r="AL169" i="5"/>
  <c r="AX169" i="5"/>
  <c r="AV178" i="5"/>
  <c r="AZ178" i="5"/>
  <c r="AW178" i="5"/>
  <c r="AQ178" i="5"/>
  <c r="AV182" i="5"/>
  <c r="AZ182" i="5"/>
  <c r="AW182" i="5"/>
  <c r="AQ182" i="5"/>
  <c r="AV198" i="5"/>
  <c r="AZ198" i="5"/>
  <c r="AW198" i="5"/>
  <c r="AQ198" i="5"/>
  <c r="AX220" i="5"/>
  <c r="AY236" i="5"/>
  <c r="AL236" i="5"/>
  <c r="AN229" i="5"/>
  <c r="AM229" i="5"/>
  <c r="AQ221" i="5"/>
  <c r="AZ221" i="5"/>
  <c r="AW221" i="5"/>
  <c r="AV221" i="5"/>
  <c r="AK205" i="5"/>
  <c r="AM170" i="5"/>
  <c r="AN170" i="5"/>
  <c r="AL176" i="5"/>
  <c r="AY176" i="5"/>
  <c r="AV179" i="5"/>
  <c r="AY187" i="5"/>
  <c r="AL187" i="5"/>
  <c r="AX187" i="5"/>
  <c r="AW203" i="5"/>
  <c r="AQ203" i="5"/>
  <c r="AZ203" i="5"/>
  <c r="AL208" i="5"/>
  <c r="AY208" i="5"/>
  <c r="AV211" i="5"/>
  <c r="AW231" i="5"/>
  <c r="AV231" i="5"/>
  <c r="AZ231" i="5"/>
  <c r="AQ231" i="5"/>
  <c r="AM239" i="5"/>
  <c r="AM171" i="5"/>
  <c r="AK213" i="5"/>
  <c r="AX225" i="5"/>
  <c r="AV226" i="5"/>
  <c r="AZ226" i="5"/>
  <c r="AQ226" i="5"/>
  <c r="AW226" i="5"/>
  <c r="AN237" i="5"/>
  <c r="AK172" i="5"/>
  <c r="AV175" i="5"/>
  <c r="AL188" i="5"/>
  <c r="AV191" i="5"/>
  <c r="AL204" i="5"/>
  <c r="AV207" i="5"/>
  <c r="AK215" i="5"/>
  <c r="AK223" i="5"/>
  <c r="AN235" i="5"/>
  <c r="AL242" i="5"/>
  <c r="AY242" i="5"/>
  <c r="AX242" i="5"/>
  <c r="AL243" i="5"/>
  <c r="AX243" i="5"/>
  <c r="AY243" i="5"/>
  <c r="AL272" i="5"/>
  <c r="AX272" i="5"/>
  <c r="AY272" i="5"/>
  <c r="AK270" i="5"/>
  <c r="AW265" i="5"/>
  <c r="AQ265" i="5"/>
  <c r="AZ265" i="5"/>
  <c r="AW260" i="5"/>
  <c r="AQ260" i="5"/>
  <c r="AZ260" i="5"/>
  <c r="AQ253" i="5"/>
  <c r="AZ253" i="5"/>
  <c r="AW253" i="5"/>
  <c r="AQ245" i="5"/>
  <c r="AZ245" i="5"/>
  <c r="AW245" i="5"/>
  <c r="AW220" i="5"/>
  <c r="AQ220" i="5"/>
  <c r="AZ220" i="5"/>
  <c r="AY266" i="5"/>
  <c r="AL266" i="5"/>
  <c r="AL258" i="5"/>
  <c r="AY258" i="5"/>
  <c r="AY237" i="5"/>
  <c r="AL237" i="5"/>
  <c r="AQ270" i="5"/>
  <c r="AZ270" i="5"/>
  <c r="AV270" i="5"/>
  <c r="AW270" i="5"/>
  <c r="AK230" i="5"/>
  <c r="AN244" i="5"/>
  <c r="AM244" i="5"/>
  <c r="AW251" i="5"/>
  <c r="AV251" i="5"/>
  <c r="AZ251" i="5"/>
  <c r="AQ251" i="5"/>
  <c r="AQ274" i="5"/>
  <c r="AV274" i="5"/>
  <c r="AZ274" i="5"/>
  <c r="AW274" i="5"/>
  <c r="AN293" i="5"/>
  <c r="AV220" i="5"/>
  <c r="AV222" i="5"/>
  <c r="AZ222" i="5"/>
  <c r="AQ222" i="5"/>
  <c r="AW222" i="5"/>
  <c r="AW255" i="5"/>
  <c r="AV255" i="5"/>
  <c r="AZ255" i="5"/>
  <c r="AQ255" i="5"/>
  <c r="AZ177" i="5"/>
  <c r="AX254" i="5"/>
  <c r="AV264" i="5"/>
  <c r="AX293" i="5"/>
  <c r="AL297" i="5"/>
  <c r="AY297" i="5"/>
  <c r="AV303" i="5"/>
  <c r="AZ303" i="5"/>
  <c r="AQ303" i="5"/>
  <c r="AW303" i="5"/>
  <c r="AX309" i="5"/>
  <c r="AL313" i="5"/>
  <c r="AY313" i="5"/>
  <c r="AV319" i="5"/>
  <c r="AZ319" i="5"/>
  <c r="AQ319" i="5"/>
  <c r="AW319" i="5"/>
  <c r="AV283" i="5"/>
  <c r="AZ283" i="5"/>
  <c r="AW283" i="5"/>
  <c r="AQ283" i="5"/>
  <c r="AK287" i="5"/>
  <c r="AL303" i="5"/>
  <c r="AQ240" i="5"/>
  <c r="AW300" i="5"/>
  <c r="AQ300" i="5"/>
  <c r="AZ300" i="5"/>
  <c r="AV300" i="5"/>
  <c r="AY302" i="5"/>
  <c r="AL302" i="5"/>
  <c r="AX302" i="5"/>
  <c r="AN308" i="5"/>
  <c r="AW313" i="5"/>
  <c r="AQ313" i="5"/>
  <c r="AZ313" i="5"/>
  <c r="AV313" i="5"/>
  <c r="AL316" i="5"/>
  <c r="AX316" i="5"/>
  <c r="AY316" i="5"/>
  <c r="AQ327" i="5"/>
  <c r="AW327" i="5"/>
  <c r="AZ327" i="5"/>
  <c r="AV327" i="5"/>
  <c r="AL332" i="5"/>
  <c r="AX332" i="5"/>
  <c r="AY332" i="5"/>
  <c r="AQ343" i="5"/>
  <c r="AW343" i="5"/>
  <c r="AZ343" i="5"/>
  <c r="AV343" i="5"/>
  <c r="AL348" i="5"/>
  <c r="AX348" i="5"/>
  <c r="AY348" i="5"/>
  <c r="AQ359" i="5"/>
  <c r="AW359" i="5"/>
  <c r="AZ359" i="5"/>
  <c r="AV359" i="5"/>
  <c r="AL364" i="5"/>
  <c r="AX364" i="5"/>
  <c r="AY364" i="5"/>
  <c r="AQ375" i="5"/>
  <c r="AW375" i="5"/>
  <c r="AZ375" i="5"/>
  <c r="AV375" i="5"/>
  <c r="AL380" i="5"/>
  <c r="AX380" i="5"/>
  <c r="AY380" i="5"/>
  <c r="AQ391" i="5"/>
  <c r="AZ391" i="5"/>
  <c r="AV391" i="5"/>
  <c r="AW391" i="5"/>
  <c r="AQ399" i="5"/>
  <c r="AZ399" i="5"/>
  <c r="AW399" i="5"/>
  <c r="AV399" i="5"/>
  <c r="AQ407" i="5"/>
  <c r="AZ407" i="5"/>
  <c r="AV407" i="5"/>
  <c r="AW407" i="5"/>
  <c r="AQ415" i="5"/>
  <c r="AZ415" i="5"/>
  <c r="AW415" i="5"/>
  <c r="AV415" i="5"/>
  <c r="AQ423" i="5"/>
  <c r="AW423" i="5"/>
  <c r="AZ423" i="5"/>
  <c r="AQ431" i="5"/>
  <c r="AW431" i="5"/>
  <c r="AZ431" i="5"/>
  <c r="AQ439" i="5"/>
  <c r="AW439" i="5"/>
  <c r="AZ439" i="5"/>
  <c r="AQ447" i="5"/>
  <c r="AZ447" i="5"/>
  <c r="AW447" i="5"/>
  <c r="AX237" i="5"/>
  <c r="AK282" i="5"/>
  <c r="AL291" i="5"/>
  <c r="AX291" i="5"/>
  <c r="AY291" i="5"/>
  <c r="AQ306" i="5"/>
  <c r="AZ306" i="5"/>
  <c r="AW306" i="5"/>
  <c r="AL315" i="5"/>
  <c r="AY315" i="5"/>
  <c r="AK326" i="5"/>
  <c r="AY335" i="5"/>
  <c r="AL335" i="5"/>
  <c r="AK342" i="5"/>
  <c r="AM348" i="5"/>
  <c r="AN348" i="5"/>
  <c r="AY351" i="5"/>
  <c r="AL351" i="5"/>
  <c r="AK358" i="5"/>
  <c r="AY367" i="5"/>
  <c r="AL367" i="5"/>
  <c r="AK374" i="5"/>
  <c r="AM380" i="5"/>
  <c r="AN380" i="5"/>
  <c r="AY383" i="5"/>
  <c r="AL383" i="5"/>
  <c r="AK390" i="5"/>
  <c r="AY399" i="5"/>
  <c r="AL399" i="5"/>
  <c r="AK406" i="5"/>
  <c r="AY415" i="5"/>
  <c r="AL415" i="5"/>
  <c r="AZ219" i="5"/>
  <c r="AQ244" i="5"/>
  <c r="AL289" i="5"/>
  <c r="AY289" i="5"/>
  <c r="AY273" i="5"/>
  <c r="AL273" i="5"/>
  <c r="AY253" i="5"/>
  <c r="AL253" i="5"/>
  <c r="AQ281" i="5"/>
  <c r="AW281" i="5"/>
  <c r="AZ281" i="5"/>
  <c r="AY277" i="5"/>
  <c r="AL277" i="5"/>
  <c r="AK260" i="5"/>
  <c r="AW247" i="5"/>
  <c r="AV247" i="5"/>
  <c r="AZ247" i="5"/>
  <c r="AQ247" i="5"/>
  <c r="AN267" i="5"/>
  <c r="AM267" i="5"/>
  <c r="AX274" i="5"/>
  <c r="AZ277" i="5"/>
  <c r="AM284" i="5"/>
  <c r="AY290" i="5"/>
  <c r="AL290" i="5"/>
  <c r="AX290" i="5"/>
  <c r="AQ293" i="5"/>
  <c r="AL304" i="5"/>
  <c r="AX304" i="5"/>
  <c r="AY304" i="5"/>
  <c r="AV306" i="5"/>
  <c r="AZ317" i="5"/>
  <c r="AW320" i="5"/>
  <c r="AQ320" i="5"/>
  <c r="AZ320" i="5"/>
  <c r="AV320" i="5"/>
  <c r="AW325" i="5"/>
  <c r="AQ325" i="5"/>
  <c r="AZ325" i="5"/>
  <c r="AV325" i="5"/>
  <c r="AK331" i="5"/>
  <c r="AW337" i="5"/>
  <c r="AQ337" i="5"/>
  <c r="AZ337" i="5"/>
  <c r="AL341" i="5"/>
  <c r="AX341" i="5"/>
  <c r="AY341" i="5"/>
  <c r="AK347" i="5"/>
  <c r="AW353" i="5"/>
  <c r="AQ353" i="5"/>
  <c r="AZ353" i="5"/>
  <c r="AL357" i="5"/>
  <c r="AX357" i="5"/>
  <c r="AY357" i="5"/>
  <c r="AK363" i="5"/>
  <c r="AW369" i="5"/>
  <c r="AQ369" i="5"/>
  <c r="AZ369" i="5"/>
  <c r="AL373" i="5"/>
  <c r="AX373" i="5"/>
  <c r="AY373" i="5"/>
  <c r="AK379" i="5"/>
  <c r="AW385" i="5"/>
  <c r="AQ385" i="5"/>
  <c r="AZ385" i="5"/>
  <c r="AL389" i="5"/>
  <c r="AX389" i="5"/>
  <c r="AY389" i="5"/>
  <c r="AW397" i="5"/>
  <c r="AZ397" i="5"/>
  <c r="AQ397" i="5"/>
  <c r="AX457" i="5"/>
  <c r="AL461" i="5"/>
  <c r="AY461" i="5"/>
  <c r="AL469" i="5"/>
  <c r="AY469" i="5"/>
  <c r="AL299" i="5"/>
  <c r="AX391" i="5"/>
  <c r="AL397" i="5"/>
  <c r="AX397" i="5"/>
  <c r="AY397" i="5"/>
  <c r="AL404" i="5"/>
  <c r="AY404" i="5"/>
  <c r="AX404" i="5"/>
  <c r="AQ332" i="5"/>
  <c r="AQ348" i="5"/>
  <c r="AQ364" i="5"/>
  <c r="AQ380" i="5"/>
  <c r="AX403" i="5"/>
  <c r="AN465" i="5"/>
  <c r="AM465" i="5"/>
  <c r="AL434" i="5"/>
  <c r="AY434" i="5"/>
  <c r="AN446" i="5"/>
  <c r="AM446" i="5"/>
  <c r="AW460" i="5"/>
  <c r="AQ460" i="5"/>
  <c r="AZ460" i="5"/>
  <c r="AV460" i="5"/>
  <c r="AW452" i="5"/>
  <c r="AQ452" i="5"/>
  <c r="AZ452" i="5"/>
  <c r="AV452" i="5"/>
  <c r="AK435" i="5"/>
  <c r="AL418" i="5"/>
  <c r="AY418" i="5"/>
  <c r="AK405" i="5"/>
  <c r="AK391" i="5"/>
  <c r="AY435" i="5"/>
  <c r="AL435" i="5"/>
  <c r="AK395" i="5"/>
  <c r="AK431" i="5"/>
  <c r="AL422" i="5"/>
  <c r="AY422" i="5"/>
  <c r="AW409" i="5"/>
  <c r="AQ409" i="5"/>
  <c r="AZ409" i="5"/>
  <c r="AY431" i="5"/>
  <c r="AL431" i="5"/>
  <c r="AL414" i="5"/>
  <c r="AY414" i="5"/>
  <c r="AL398" i="5"/>
  <c r="AY398" i="5"/>
  <c r="AM421" i="5"/>
  <c r="AN421" i="5"/>
  <c r="AV423" i="5"/>
  <c r="AV432" i="5"/>
  <c r="AZ432" i="5"/>
  <c r="AQ432" i="5"/>
  <c r="AW432" i="5"/>
  <c r="AX433" i="5"/>
  <c r="AL433" i="5"/>
  <c r="AY433" i="5"/>
  <c r="AV459" i="5"/>
  <c r="AZ459" i="5"/>
  <c r="AQ459" i="5"/>
  <c r="AW459" i="5"/>
  <c r="AW472" i="5"/>
  <c r="AQ472" i="5"/>
  <c r="AZ472" i="5"/>
  <c r="AV475" i="5"/>
  <c r="AZ475" i="5"/>
  <c r="AQ475" i="5"/>
  <c r="AW475" i="5"/>
  <c r="AW476" i="5"/>
  <c r="AQ476" i="5"/>
  <c r="AZ476" i="5"/>
  <c r="AV476" i="5"/>
  <c r="AM482" i="5"/>
  <c r="AN482" i="5"/>
  <c r="AV491" i="5"/>
  <c r="AZ491" i="5"/>
  <c r="AQ491" i="5"/>
  <c r="AW491" i="5"/>
  <c r="AM495" i="5"/>
  <c r="AN495" i="5"/>
  <c r="AL514" i="5"/>
  <c r="AY514" i="5"/>
  <c r="AX514" i="5"/>
  <c r="AL522" i="5"/>
  <c r="AY522" i="5"/>
  <c r="AX522" i="5"/>
  <c r="AL530" i="5"/>
  <c r="AY530" i="5"/>
  <c r="AX530" i="5"/>
  <c r="AL538" i="5"/>
  <c r="AY538" i="5"/>
  <c r="AX538" i="5"/>
  <c r="AL546" i="5"/>
  <c r="AY546" i="5"/>
  <c r="AX546" i="5"/>
  <c r="AL554" i="5"/>
  <c r="AY554" i="5"/>
  <c r="AX554" i="5"/>
  <c r="AL562" i="5"/>
  <c r="AY562" i="5"/>
  <c r="AX562" i="5"/>
  <c r="AV396" i="5"/>
  <c r="AZ396" i="5"/>
  <c r="AQ396" i="5"/>
  <c r="AW396" i="5"/>
  <c r="AV428" i="5"/>
  <c r="AZ428" i="5"/>
  <c r="AQ428" i="5"/>
  <c r="AW428" i="5"/>
  <c r="AL429" i="5"/>
  <c r="AY429" i="5"/>
  <c r="AX429" i="5"/>
  <c r="AL444" i="5"/>
  <c r="AY444" i="5"/>
  <c r="AX444" i="5"/>
  <c r="AL448" i="5"/>
  <c r="AY448" i="5"/>
  <c r="AX448" i="5"/>
  <c r="AQ450" i="5"/>
  <c r="AW450" i="5"/>
  <c r="AZ450" i="5"/>
  <c r="AV450" i="5"/>
  <c r="AL464" i="5"/>
  <c r="AX464" i="5"/>
  <c r="AY464" i="5"/>
  <c r="AL468" i="5"/>
  <c r="AX468" i="5"/>
  <c r="AY468" i="5"/>
  <c r="AL472" i="5"/>
  <c r="AX472" i="5"/>
  <c r="AY472" i="5"/>
  <c r="AQ486" i="5"/>
  <c r="AW486" i="5"/>
  <c r="AZ486" i="5"/>
  <c r="AV486" i="5"/>
  <c r="AK489" i="5"/>
  <c r="AL505" i="5"/>
  <c r="AY505" i="5"/>
  <c r="AN508" i="5"/>
  <c r="AM514" i="5"/>
  <c r="AN530" i="5"/>
  <c r="AM530" i="5"/>
  <c r="AN562" i="5"/>
  <c r="AM562" i="5"/>
  <c r="AK440" i="5"/>
  <c r="AM449" i="5"/>
  <c r="AN449" i="5"/>
  <c r="AL483" i="5"/>
  <c r="AY483" i="5"/>
  <c r="AL485" i="5"/>
  <c r="AY485" i="5"/>
  <c r="AV499" i="5"/>
  <c r="AZ499" i="5"/>
  <c r="AQ499" i="5"/>
  <c r="AW499" i="5"/>
  <c r="AN501" i="5"/>
  <c r="AM501" i="5"/>
  <c r="AL519" i="5"/>
  <c r="AX519" i="5"/>
  <c r="AY519" i="5"/>
  <c r="AL535" i="5"/>
  <c r="AX535" i="5"/>
  <c r="AY535" i="5"/>
  <c r="AL551" i="5"/>
  <c r="AX551" i="5"/>
  <c r="AY551" i="5"/>
  <c r="AL567" i="5"/>
  <c r="AX567" i="5"/>
  <c r="AY567" i="5"/>
  <c r="AL408" i="5"/>
  <c r="AY408" i="5"/>
  <c r="AX408" i="5"/>
  <c r="AL412" i="5"/>
  <c r="AY412" i="5"/>
  <c r="AX412" i="5"/>
  <c r="AL424" i="5"/>
  <c r="AY424" i="5"/>
  <c r="AX424" i="5"/>
  <c r="AW425" i="5"/>
  <c r="AQ425" i="5"/>
  <c r="AZ425" i="5"/>
  <c r="AZ426" i="5"/>
  <c r="AV436" i="5"/>
  <c r="AZ436" i="5"/>
  <c r="AQ436" i="5"/>
  <c r="AW436" i="5"/>
  <c r="AL437" i="5"/>
  <c r="AY437" i="5"/>
  <c r="AX437" i="5"/>
  <c r="AL449" i="5"/>
  <c r="AY449" i="5"/>
  <c r="AX449" i="5"/>
  <c r="AK463" i="5"/>
  <c r="AK467" i="5"/>
  <c r="AK471" i="5"/>
  <c r="AL479" i="5"/>
  <c r="AY479" i="5"/>
  <c r="AL481" i="5"/>
  <c r="AY481" i="5"/>
  <c r="AN486" i="5"/>
  <c r="AV495" i="5"/>
  <c r="AZ495" i="5"/>
  <c r="AW495" i="5"/>
  <c r="AQ495" i="5"/>
  <c r="AK497" i="5"/>
  <c r="AQ485" i="5"/>
  <c r="AQ489" i="5"/>
  <c r="AL564" i="5"/>
  <c r="AY564" i="5"/>
  <c r="AL548" i="5"/>
  <c r="AY548" i="5"/>
  <c r="AN543" i="5"/>
  <c r="AL532" i="5"/>
  <c r="AY532" i="5"/>
  <c r="AK527" i="5"/>
  <c r="AL516" i="5"/>
  <c r="AY516" i="5"/>
  <c r="AK511" i="5"/>
  <c r="AK502" i="5"/>
  <c r="AW496" i="5"/>
  <c r="AQ496" i="5"/>
  <c r="AZ496" i="5"/>
  <c r="AV496" i="5"/>
  <c r="AK569" i="5"/>
  <c r="AW564" i="5"/>
  <c r="AQ564" i="5"/>
  <c r="AZ564" i="5"/>
  <c r="AW559" i="5"/>
  <c r="AQ559" i="5"/>
  <c r="AZ559" i="5"/>
  <c r="AK553" i="5"/>
  <c r="AW548" i="5"/>
  <c r="AQ548" i="5"/>
  <c r="AZ548" i="5"/>
  <c r="AW543" i="5"/>
  <c r="AQ543" i="5"/>
  <c r="AZ543" i="5"/>
  <c r="AK537" i="5"/>
  <c r="AW532" i="5"/>
  <c r="AQ532" i="5"/>
  <c r="AZ532" i="5"/>
  <c r="AW527" i="5"/>
  <c r="AQ527" i="5"/>
  <c r="AZ527" i="5"/>
  <c r="AK521" i="5"/>
  <c r="AW516" i="5"/>
  <c r="AQ516" i="5"/>
  <c r="AZ516" i="5"/>
  <c r="AW511" i="5"/>
  <c r="AQ511" i="5"/>
  <c r="AZ511" i="5"/>
  <c r="AK506" i="5"/>
  <c r="AW500" i="5"/>
  <c r="AQ500" i="5"/>
  <c r="AZ500" i="5"/>
  <c r="AV500" i="5"/>
  <c r="AQ505" i="5"/>
  <c r="AZ505" i="5"/>
  <c r="AV505" i="5"/>
  <c r="AW505" i="5"/>
  <c r="AK491" i="5"/>
  <c r="AQ577" i="5"/>
  <c r="AZ577" i="5"/>
  <c r="AV577" i="5"/>
  <c r="AW577" i="5"/>
  <c r="AQ561" i="5"/>
  <c r="AZ561" i="5"/>
  <c r="AV561" i="5"/>
  <c r="AW561" i="5"/>
  <c r="AQ545" i="5"/>
  <c r="AZ545" i="5"/>
  <c r="AV545" i="5"/>
  <c r="AW545" i="5"/>
  <c r="AQ529" i="5"/>
  <c r="AZ529" i="5"/>
  <c r="AV529" i="5"/>
  <c r="AW529" i="5"/>
  <c r="AQ513" i="5"/>
  <c r="AZ513" i="5"/>
  <c r="AV513" i="5"/>
  <c r="AW513" i="5"/>
  <c r="AQ493" i="5"/>
  <c r="AZ493" i="5"/>
  <c r="AV493" i="5"/>
  <c r="AW493" i="5"/>
  <c r="AX492" i="5"/>
  <c r="AL492" i="5"/>
  <c r="AY492" i="5"/>
  <c r="AV532" i="5"/>
  <c r="AV564" i="5"/>
  <c r="AW575" i="5"/>
  <c r="AQ575" i="5"/>
  <c r="AZ575" i="5"/>
  <c r="AV586" i="5"/>
  <c r="AZ586" i="5"/>
  <c r="AQ586" i="5"/>
  <c r="AW586" i="5"/>
  <c r="AV595" i="5"/>
  <c r="AZ595" i="5"/>
  <c r="AW595" i="5"/>
  <c r="AQ595" i="5"/>
  <c r="AN570" i="5"/>
  <c r="AV575" i="5"/>
  <c r="AV582" i="5"/>
  <c r="AZ582" i="5"/>
  <c r="AQ582" i="5"/>
  <c r="AW582" i="5"/>
  <c r="AL604" i="5"/>
  <c r="AX604" i="5"/>
  <c r="AY604" i="5"/>
  <c r="AQ473" i="5"/>
  <c r="AN578" i="5"/>
  <c r="AM578" i="5"/>
  <c r="AX592" i="5"/>
  <c r="AY592" i="5"/>
  <c r="AL592" i="5"/>
  <c r="AN587" i="5"/>
  <c r="AW604" i="5"/>
  <c r="AQ604" i="5"/>
  <c r="AZ604" i="5"/>
  <c r="AL588" i="5"/>
  <c r="AY588" i="5"/>
  <c r="AY618" i="5"/>
  <c r="AX618" i="5"/>
  <c r="AL618" i="5"/>
  <c r="AY610" i="5"/>
  <c r="AX610" i="5"/>
  <c r="AL610" i="5"/>
  <c r="AY602" i="5"/>
  <c r="AL602" i="5"/>
  <c r="AW596" i="5"/>
  <c r="AQ596" i="5"/>
  <c r="AV596" i="5"/>
  <c r="AZ596" i="5"/>
  <c r="AQ634" i="5"/>
  <c r="AZ634" i="5"/>
  <c r="AW634" i="5"/>
  <c r="AQ618" i="5"/>
  <c r="AZ618" i="5"/>
  <c r="AW618" i="5"/>
  <c r="AQ602" i="5"/>
  <c r="AZ602" i="5"/>
  <c r="AV602" i="5"/>
  <c r="AW602" i="5"/>
  <c r="AK585" i="5"/>
  <c r="AL574" i="5"/>
  <c r="AY574" i="5"/>
  <c r="AX574" i="5"/>
  <c r="AV611" i="5"/>
  <c r="AZ611" i="5"/>
  <c r="AQ611" i="5"/>
  <c r="AW611" i="5"/>
  <c r="AV618" i="5"/>
  <c r="AW624" i="5"/>
  <c r="AV624" i="5"/>
  <c r="AQ624" i="5"/>
  <c r="AZ624" i="5"/>
  <c r="AN631" i="5"/>
  <c r="AM631" i="5"/>
  <c r="AL635" i="5"/>
  <c r="AX635" i="5"/>
  <c r="AY635" i="5"/>
  <c r="AL643" i="5"/>
  <c r="AX643" i="5"/>
  <c r="AY643" i="5"/>
  <c r="AL651" i="5"/>
  <c r="AX651" i="5"/>
  <c r="AY651" i="5"/>
  <c r="AL659" i="5"/>
  <c r="AX659" i="5"/>
  <c r="AY659" i="5"/>
  <c r="AL667" i="5"/>
  <c r="AX667" i="5"/>
  <c r="AY667" i="5"/>
  <c r="AL675" i="5"/>
  <c r="AX675" i="5"/>
  <c r="AY675" i="5"/>
  <c r="AL683" i="5"/>
  <c r="AX683" i="5"/>
  <c r="AY683" i="5"/>
  <c r="AL691" i="5"/>
  <c r="AX691" i="5"/>
  <c r="AY691" i="5"/>
  <c r="AL699" i="5"/>
  <c r="AX699" i="5"/>
  <c r="AY699" i="5"/>
  <c r="AL707" i="5"/>
  <c r="AX707" i="5"/>
  <c r="AY707" i="5"/>
  <c r="AL813" i="5"/>
  <c r="AY813" i="5"/>
  <c r="AL821" i="5"/>
  <c r="AY821" i="5"/>
  <c r="AL829" i="5"/>
  <c r="AY829" i="5"/>
  <c r="AL837" i="5"/>
  <c r="AY837" i="5"/>
  <c r="AL845" i="5"/>
  <c r="AY845" i="5"/>
  <c r="AV603" i="5"/>
  <c r="AZ603" i="5"/>
  <c r="AQ603" i="5"/>
  <c r="AW603" i="5"/>
  <c r="AL607" i="5"/>
  <c r="AY607" i="5"/>
  <c r="AX607" i="5"/>
  <c r="AV614" i="5"/>
  <c r="AL620" i="5"/>
  <c r="AX620" i="5"/>
  <c r="AY620" i="5"/>
  <c r="AN647" i="5"/>
  <c r="AN663" i="5"/>
  <c r="AM671" i="5"/>
  <c r="AN671" i="5"/>
  <c r="AN679" i="5"/>
  <c r="AN695" i="5"/>
  <c r="AM703" i="5"/>
  <c r="AN703" i="5"/>
  <c r="AV613" i="5"/>
  <c r="AW613" i="5"/>
  <c r="AZ613" i="5"/>
  <c r="AQ613" i="5"/>
  <c r="AM619" i="5"/>
  <c r="AV633" i="5"/>
  <c r="AQ633" i="5"/>
  <c r="AW633" i="5"/>
  <c r="AZ633" i="5"/>
  <c r="AQ638" i="5"/>
  <c r="AZ638" i="5"/>
  <c r="AW638" i="5"/>
  <c r="AQ646" i="5"/>
  <c r="AZ646" i="5"/>
  <c r="AW646" i="5"/>
  <c r="AQ654" i="5"/>
  <c r="AZ654" i="5"/>
  <c r="AW654" i="5"/>
  <c r="AQ662" i="5"/>
  <c r="AZ662" i="5"/>
  <c r="AW662" i="5"/>
  <c r="AQ670" i="5"/>
  <c r="AZ670" i="5"/>
  <c r="AW670" i="5"/>
  <c r="AQ678" i="5"/>
  <c r="AZ678" i="5"/>
  <c r="AW678" i="5"/>
  <c r="AQ686" i="5"/>
  <c r="AZ686" i="5"/>
  <c r="AW686" i="5"/>
  <c r="AQ694" i="5"/>
  <c r="AZ694" i="5"/>
  <c r="AW694" i="5"/>
  <c r="AQ702" i="5"/>
  <c r="AZ702" i="5"/>
  <c r="AW702" i="5"/>
  <c r="AK809" i="5"/>
  <c r="AK817" i="5"/>
  <c r="AK825" i="5"/>
  <c r="AK837" i="5"/>
  <c r="AK845" i="5"/>
  <c r="AQ858" i="5"/>
  <c r="AV858" i="5"/>
  <c r="AZ858" i="5"/>
  <c r="AW858" i="5"/>
  <c r="AL601" i="5"/>
  <c r="AL609" i="5"/>
  <c r="AY609" i="5"/>
  <c r="AN615" i="5"/>
  <c r="AV625" i="5"/>
  <c r="AQ625" i="5"/>
  <c r="AW625" i="5"/>
  <c r="AZ625" i="5"/>
  <c r="AV631" i="5"/>
  <c r="AZ631" i="5"/>
  <c r="AW631" i="5"/>
  <c r="AQ631" i="5"/>
  <c r="AV637" i="5"/>
  <c r="AW637" i="5"/>
  <c r="AZ637" i="5"/>
  <c r="AQ637" i="5"/>
  <c r="AV641" i="5"/>
  <c r="AW641" i="5"/>
  <c r="AZ641" i="5"/>
  <c r="AQ641" i="5"/>
  <c r="AV645" i="5"/>
  <c r="AW645" i="5"/>
  <c r="AZ645" i="5"/>
  <c r="AQ645" i="5"/>
  <c r="AV649" i="5"/>
  <c r="AW649" i="5"/>
  <c r="AZ649" i="5"/>
  <c r="AQ649" i="5"/>
  <c r="AV653" i="5"/>
  <c r="AW653" i="5"/>
  <c r="AZ653" i="5"/>
  <c r="AQ653" i="5"/>
  <c r="AV657" i="5"/>
  <c r="AW657" i="5"/>
  <c r="AZ657" i="5"/>
  <c r="AQ657" i="5"/>
  <c r="AV661" i="5"/>
  <c r="AW661" i="5"/>
  <c r="AZ661" i="5"/>
  <c r="AQ661" i="5"/>
  <c r="AV665" i="5"/>
  <c r="AW665" i="5"/>
  <c r="AZ665" i="5"/>
  <c r="AQ665" i="5"/>
  <c r="AV669" i="5"/>
  <c r="AW669" i="5"/>
  <c r="AZ669" i="5"/>
  <c r="AQ669" i="5"/>
  <c r="AV673" i="5"/>
  <c r="AW673" i="5"/>
  <c r="AZ673" i="5"/>
  <c r="AQ673" i="5"/>
  <c r="AV677" i="5"/>
  <c r="AW677" i="5"/>
  <c r="AZ677" i="5"/>
  <c r="AQ677" i="5"/>
  <c r="AV681" i="5"/>
  <c r="AW681" i="5"/>
  <c r="AZ681" i="5"/>
  <c r="AQ681" i="5"/>
  <c r="AV685" i="5"/>
  <c r="AW685" i="5"/>
  <c r="AZ685" i="5"/>
  <c r="AQ685" i="5"/>
  <c r="AV689" i="5"/>
  <c r="AW689" i="5"/>
  <c r="AZ689" i="5"/>
  <c r="AQ689" i="5"/>
  <c r="AV693" i="5"/>
  <c r="AW693" i="5"/>
  <c r="AZ693" i="5"/>
  <c r="AQ693" i="5"/>
  <c r="AV697" i="5"/>
  <c r="AW697" i="5"/>
  <c r="AZ697" i="5"/>
  <c r="AQ697" i="5"/>
  <c r="AV701" i="5"/>
  <c r="AW701" i="5"/>
  <c r="AZ701" i="5"/>
  <c r="AQ701" i="5"/>
  <c r="AV705" i="5"/>
  <c r="AW705" i="5"/>
  <c r="AZ705" i="5"/>
  <c r="AQ705" i="5"/>
  <c r="AV710" i="5"/>
  <c r="AQ714" i="5"/>
  <c r="AZ714" i="5"/>
  <c r="AW714" i="5"/>
  <c r="AK718" i="5"/>
  <c r="AW720" i="5"/>
  <c r="AZ720" i="5"/>
  <c r="AQ720" i="5"/>
  <c r="AV720" i="5"/>
  <c r="AY724" i="5"/>
  <c r="AX724" i="5"/>
  <c r="AL724" i="5"/>
  <c r="AV726" i="5"/>
  <c r="AQ730" i="5"/>
  <c r="AZ730" i="5"/>
  <c r="AW730" i="5"/>
  <c r="AK734" i="5"/>
  <c r="AW736" i="5"/>
  <c r="AZ736" i="5"/>
  <c r="AQ736" i="5"/>
  <c r="AV736" i="5"/>
  <c r="AY740" i="5"/>
  <c r="AX740" i="5"/>
  <c r="AL740" i="5"/>
  <c r="AV742" i="5"/>
  <c r="AQ746" i="5"/>
  <c r="AZ746" i="5"/>
  <c r="AW746" i="5"/>
  <c r="AK750" i="5"/>
  <c r="AW752" i="5"/>
  <c r="AZ752" i="5"/>
  <c r="AQ752" i="5"/>
  <c r="AV752" i="5"/>
  <c r="AY756" i="5"/>
  <c r="AX756" i="5"/>
  <c r="AL756" i="5"/>
  <c r="AV758" i="5"/>
  <c r="AQ762" i="5"/>
  <c r="AZ762" i="5"/>
  <c r="AW762" i="5"/>
  <c r="AK766" i="5"/>
  <c r="AW768" i="5"/>
  <c r="AZ768" i="5"/>
  <c r="AQ768" i="5"/>
  <c r="AV768" i="5"/>
  <c r="AY772" i="5"/>
  <c r="AX772" i="5"/>
  <c r="AL772" i="5"/>
  <c r="AV774" i="5"/>
  <c r="AQ778" i="5"/>
  <c r="AZ778" i="5"/>
  <c r="AW778" i="5"/>
  <c r="AK782" i="5"/>
  <c r="AW784" i="5"/>
  <c r="AZ784" i="5"/>
  <c r="AQ784" i="5"/>
  <c r="AV784" i="5"/>
  <c r="AY788" i="5"/>
  <c r="AX788" i="5"/>
  <c r="AL788" i="5"/>
  <c r="AV790" i="5"/>
  <c r="AQ794" i="5"/>
  <c r="AZ794" i="5"/>
  <c r="AW794" i="5"/>
  <c r="AK798" i="5"/>
  <c r="AW800" i="5"/>
  <c r="AZ800" i="5"/>
  <c r="AQ800" i="5"/>
  <c r="AV800" i="5"/>
  <c r="AY804" i="5"/>
  <c r="AX804" i="5"/>
  <c r="AL804" i="5"/>
  <c r="AQ813" i="5"/>
  <c r="AZ813" i="5"/>
  <c r="AW813" i="5"/>
  <c r="AL824" i="5"/>
  <c r="AX824" i="5"/>
  <c r="AY824" i="5"/>
  <c r="AQ845" i="5"/>
  <c r="AZ845" i="5"/>
  <c r="AW845" i="5"/>
  <c r="AK850" i="5"/>
  <c r="AM855" i="5"/>
  <c r="AN855" i="5"/>
  <c r="AK858" i="5"/>
  <c r="AK866" i="5"/>
  <c r="AY871" i="5"/>
  <c r="AX871" i="5"/>
  <c r="AL871" i="5"/>
  <c r="AY875" i="5"/>
  <c r="AX875" i="5"/>
  <c r="AL875" i="5"/>
  <c r="AY879" i="5"/>
  <c r="AX879" i="5"/>
  <c r="AL879" i="5"/>
  <c r="AY883" i="5"/>
  <c r="AX883" i="5"/>
  <c r="AL883" i="5"/>
  <c r="AY887" i="5"/>
  <c r="AX887" i="5"/>
  <c r="AL887" i="5"/>
  <c r="AY891" i="5"/>
  <c r="AX891" i="5"/>
  <c r="AL891" i="5"/>
  <c r="AY895" i="5"/>
  <c r="AX895" i="5"/>
  <c r="AL895" i="5"/>
  <c r="AY899" i="5"/>
  <c r="AX899" i="5"/>
  <c r="AL899" i="5"/>
  <c r="AY903" i="5"/>
  <c r="AX903" i="5"/>
  <c r="AL903" i="5"/>
  <c r="AY907" i="5"/>
  <c r="AX907" i="5"/>
  <c r="AL907" i="5"/>
  <c r="AY911" i="5"/>
  <c r="AX911" i="5"/>
  <c r="AL911" i="5"/>
  <c r="AY915" i="5"/>
  <c r="AX915" i="5"/>
  <c r="AL915" i="5"/>
  <c r="AY919" i="5"/>
  <c r="AX919" i="5"/>
  <c r="AL919" i="5"/>
  <c r="AY923" i="5"/>
  <c r="AX923" i="5"/>
  <c r="AL923" i="5"/>
  <c r="AY927" i="5"/>
  <c r="AX927" i="5"/>
  <c r="AL927" i="5"/>
  <c r="AY931" i="5"/>
  <c r="AX931" i="5"/>
  <c r="AL931" i="5"/>
  <c r="AY935" i="5"/>
  <c r="AX935" i="5"/>
  <c r="AL935" i="5"/>
  <c r="AM939" i="5"/>
  <c r="AN939" i="5"/>
  <c r="AX944" i="5"/>
  <c r="AL948" i="5"/>
  <c r="AY948" i="5"/>
  <c r="AX960" i="5"/>
  <c r="AL964" i="5"/>
  <c r="AY964" i="5"/>
  <c r="AM971" i="5"/>
  <c r="AX976" i="5"/>
  <c r="AL980" i="5"/>
  <c r="AY980" i="5"/>
  <c r="AX992" i="5"/>
  <c r="AL996" i="5"/>
  <c r="AY996" i="5"/>
  <c r="AX1008" i="5"/>
  <c r="AL1012" i="5"/>
  <c r="AY1012" i="5"/>
  <c r="AX1024" i="5"/>
  <c r="AL1028" i="5"/>
  <c r="AY1028" i="5"/>
  <c r="AM1035" i="5"/>
  <c r="AN1035" i="5"/>
  <c r="AX1040" i="5"/>
  <c r="AL1044" i="5"/>
  <c r="AY1044" i="5"/>
  <c r="AM1051" i="5"/>
  <c r="AN1051" i="5"/>
  <c r="AX1056" i="5"/>
  <c r="AL1060" i="5"/>
  <c r="AY1060" i="5"/>
  <c r="AW812" i="5"/>
  <c r="AQ812" i="5"/>
  <c r="AZ812" i="5"/>
  <c r="AL815" i="5"/>
  <c r="AX815" i="5"/>
  <c r="AY815" i="5"/>
  <c r="AK818" i="5"/>
  <c r="AM823" i="5"/>
  <c r="AN823" i="5"/>
  <c r="AY826" i="5"/>
  <c r="AL826" i="5"/>
  <c r="AV831" i="5"/>
  <c r="AZ831" i="5"/>
  <c r="AQ831" i="5"/>
  <c r="AW831" i="5"/>
  <c r="AW844" i="5"/>
  <c r="AQ844" i="5"/>
  <c r="AZ844" i="5"/>
  <c r="AL847" i="5"/>
  <c r="AX847" i="5"/>
  <c r="AY847" i="5"/>
  <c r="AY855" i="5"/>
  <c r="AL855" i="5"/>
  <c r="AX855" i="5"/>
  <c r="AY863" i="5"/>
  <c r="AL863" i="5"/>
  <c r="AX863" i="5"/>
  <c r="AK878" i="5"/>
  <c r="AV882" i="5"/>
  <c r="AZ882" i="5"/>
  <c r="AQ882" i="5"/>
  <c r="AW882" i="5"/>
  <c r="AW885" i="5"/>
  <c r="AQ885" i="5"/>
  <c r="AZ885" i="5"/>
  <c r="AY709" i="5"/>
  <c r="AL709" i="5"/>
  <c r="AL711" i="5"/>
  <c r="AX711" i="5"/>
  <c r="AY711" i="5"/>
  <c r="AN713" i="5"/>
  <c r="AM713" i="5"/>
  <c r="AY717" i="5"/>
  <c r="AL717" i="5"/>
  <c r="AL719" i="5"/>
  <c r="AX719" i="5"/>
  <c r="AY719" i="5"/>
  <c r="AN721" i="5"/>
  <c r="AM721" i="5"/>
  <c r="AY725" i="5"/>
  <c r="AL725" i="5"/>
  <c r="AL727" i="5"/>
  <c r="AX727" i="5"/>
  <c r="AY727" i="5"/>
  <c r="AN729" i="5"/>
  <c r="AM729" i="5"/>
  <c r="AY733" i="5"/>
  <c r="AL733" i="5"/>
  <c r="AL735" i="5"/>
  <c r="AX735" i="5"/>
  <c r="AY735" i="5"/>
  <c r="AN737" i="5"/>
  <c r="AM737" i="5"/>
  <c r="AY741" i="5"/>
  <c r="AL741" i="5"/>
  <c r="AL743" i="5"/>
  <c r="AX743" i="5"/>
  <c r="AY743" i="5"/>
  <c r="AN745" i="5"/>
  <c r="AM745" i="5"/>
  <c r="AY749" i="5"/>
  <c r="AL749" i="5"/>
  <c r="AL751" i="5"/>
  <c r="AX751" i="5"/>
  <c r="AY751" i="5"/>
  <c r="AY757" i="5"/>
  <c r="AL757" i="5"/>
  <c r="AL759" i="5"/>
  <c r="AX759" i="5"/>
  <c r="AY759" i="5"/>
  <c r="AY765" i="5"/>
  <c r="AL765" i="5"/>
  <c r="AL767" i="5"/>
  <c r="AX767" i="5"/>
  <c r="AY767" i="5"/>
  <c r="AN769" i="5"/>
  <c r="AM769" i="5"/>
  <c r="AY773" i="5"/>
  <c r="AL773" i="5"/>
  <c r="AL775" i="5"/>
  <c r="AX775" i="5"/>
  <c r="AY775" i="5"/>
  <c r="AN777" i="5"/>
  <c r="AM777" i="5"/>
  <c r="AY781" i="5"/>
  <c r="AL781" i="5"/>
  <c r="AL783" i="5"/>
  <c r="AX783" i="5"/>
  <c r="AY783" i="5"/>
  <c r="AN785" i="5"/>
  <c r="AM785" i="5"/>
  <c r="AY789" i="5"/>
  <c r="AL789" i="5"/>
  <c r="AL791" i="5"/>
  <c r="AX791" i="5"/>
  <c r="AY791" i="5"/>
  <c r="AN793" i="5"/>
  <c r="AM793" i="5"/>
  <c r="AY797" i="5"/>
  <c r="AL797" i="5"/>
  <c r="AL799" i="5"/>
  <c r="AX799" i="5"/>
  <c r="AY799" i="5"/>
  <c r="AN801" i="5"/>
  <c r="AY805" i="5"/>
  <c r="AL805" i="5"/>
  <c r="AZ809" i="5"/>
  <c r="AL812" i="5"/>
  <c r="AX812" i="5"/>
  <c r="AY812" i="5"/>
  <c r="AN820" i="5"/>
  <c r="AQ833" i="5"/>
  <c r="AZ833" i="5"/>
  <c r="AW833" i="5"/>
  <c r="AL844" i="5"/>
  <c r="AX844" i="5"/>
  <c r="AY844" i="5"/>
  <c r="AX850" i="5"/>
  <c r="AV852" i="5"/>
  <c r="AZ852" i="5"/>
  <c r="AW852" i="5"/>
  <c r="AQ852" i="5"/>
  <c r="AX853" i="5"/>
  <c r="AY853" i="5"/>
  <c r="AL853" i="5"/>
  <c r="AZ857" i="5"/>
  <c r="AL860" i="5"/>
  <c r="AY860" i="5"/>
  <c r="AX864" i="5"/>
  <c r="AM868" i="5"/>
  <c r="AN868" i="5"/>
  <c r="AL870" i="5"/>
  <c r="AY870" i="5"/>
  <c r="AL874" i="5"/>
  <c r="AY874" i="5"/>
  <c r="AL878" i="5"/>
  <c r="AY878" i="5"/>
  <c r="AL882" i="5"/>
  <c r="AY882" i="5"/>
  <c r="AL886" i="5"/>
  <c r="AY886" i="5"/>
  <c r="AL890" i="5"/>
  <c r="AY890" i="5"/>
  <c r="AY901" i="5"/>
  <c r="AX901" i="5"/>
  <c r="AL901" i="5"/>
  <c r="AM905" i="5"/>
  <c r="AN905" i="5"/>
  <c r="AY917" i="5"/>
  <c r="AX917" i="5"/>
  <c r="AL917" i="5"/>
  <c r="AY933" i="5"/>
  <c r="AX933" i="5"/>
  <c r="AL933" i="5"/>
  <c r="AK952" i="5"/>
  <c r="AK716" i="5"/>
  <c r="AY726" i="5"/>
  <c r="AL726" i="5"/>
  <c r="AX726" i="5"/>
  <c r="AY734" i="5"/>
  <c r="AL734" i="5"/>
  <c r="AX734" i="5"/>
  <c r="AY742" i="5"/>
  <c r="AL742" i="5"/>
  <c r="AX742" i="5"/>
  <c r="AW808" i="5"/>
  <c r="AQ808" i="5"/>
  <c r="AZ808" i="5"/>
  <c r="AL822" i="5"/>
  <c r="AM835" i="5"/>
  <c r="AL838" i="5"/>
  <c r="AV841" i="5"/>
  <c r="AQ851" i="5"/>
  <c r="AV851" i="5"/>
  <c r="AZ851" i="5"/>
  <c r="AW851" i="5"/>
  <c r="AY859" i="5"/>
  <c r="AL859" i="5"/>
  <c r="AX859" i="5"/>
  <c r="AQ871" i="5"/>
  <c r="AW871" i="5"/>
  <c r="AZ871" i="5"/>
  <c r="AV871" i="5"/>
  <c r="AQ875" i="5"/>
  <c r="AW875" i="5"/>
  <c r="AZ875" i="5"/>
  <c r="AV875" i="5"/>
  <c r="AQ879" i="5"/>
  <c r="AW879" i="5"/>
  <c r="AZ879" i="5"/>
  <c r="AV879" i="5"/>
  <c r="AQ883" i="5"/>
  <c r="AW883" i="5"/>
  <c r="AZ883" i="5"/>
  <c r="AV883" i="5"/>
  <c r="AQ887" i="5"/>
  <c r="AW887" i="5"/>
  <c r="AZ887" i="5"/>
  <c r="AV887" i="5"/>
  <c r="AQ891" i="5"/>
  <c r="AW891" i="5"/>
  <c r="AV891" i="5"/>
  <c r="AZ891" i="5"/>
  <c r="AV900" i="5"/>
  <c r="AZ900" i="5"/>
  <c r="AW900" i="5"/>
  <c r="AQ900" i="5"/>
  <c r="AN912" i="5"/>
  <c r="AM912" i="5"/>
  <c r="AV916" i="5"/>
  <c r="AZ916" i="5"/>
  <c r="AW916" i="5"/>
  <c r="AQ916" i="5"/>
  <c r="AN928" i="5"/>
  <c r="AM928" i="5"/>
  <c r="AV932" i="5"/>
  <c r="AZ932" i="5"/>
  <c r="AW932" i="5"/>
  <c r="AQ932" i="5"/>
  <c r="AL939" i="5"/>
  <c r="AX939" i="5"/>
  <c r="AY939" i="5"/>
  <c r="AL955" i="5"/>
  <c r="AX955" i="5"/>
  <c r="AY955" i="5"/>
  <c r="AL971" i="5"/>
  <c r="AX971" i="5"/>
  <c r="AY971" i="5"/>
  <c r="AL987" i="5"/>
  <c r="AX987" i="5"/>
  <c r="AY987" i="5"/>
  <c r="AL1003" i="5"/>
  <c r="AX1003" i="5"/>
  <c r="AY1003" i="5"/>
  <c r="AL1019" i="5"/>
  <c r="AX1019" i="5"/>
  <c r="AY1019" i="5"/>
  <c r="AL1035" i="5"/>
  <c r="AX1035" i="5"/>
  <c r="AY1035" i="5"/>
  <c r="AL1051" i="5"/>
  <c r="AX1051" i="5"/>
  <c r="AY1051" i="5"/>
  <c r="AY1063" i="5"/>
  <c r="AL1063" i="5"/>
  <c r="AX1063" i="5"/>
  <c r="AY1071" i="5"/>
  <c r="AL1071" i="5"/>
  <c r="AX1071" i="5"/>
  <c r="AK1080" i="5"/>
  <c r="AW1083" i="5"/>
  <c r="AQ1083" i="5"/>
  <c r="AV1083" i="5"/>
  <c r="AZ1083" i="5"/>
  <c r="AK1088" i="5"/>
  <c r="AW1091" i="5"/>
  <c r="AQ1091" i="5"/>
  <c r="AV1091" i="5"/>
  <c r="AZ1091" i="5"/>
  <c r="AK1096" i="5"/>
  <c r="AW1099" i="5"/>
  <c r="AQ1099" i="5"/>
  <c r="AV1099" i="5"/>
  <c r="AZ1099" i="5"/>
  <c r="AK1104" i="5"/>
  <c r="AW1107" i="5"/>
  <c r="AQ1107" i="5"/>
  <c r="AV1107" i="5"/>
  <c r="AZ1107" i="5"/>
  <c r="AK1112" i="5"/>
  <c r="AW1115" i="5"/>
  <c r="AQ1115" i="5"/>
  <c r="AV1115" i="5"/>
  <c r="AZ1115" i="5"/>
  <c r="AK1120" i="5"/>
  <c r="AW1123" i="5"/>
  <c r="AQ1123" i="5"/>
  <c r="AV1123" i="5"/>
  <c r="AZ1123" i="5"/>
  <c r="AK1128" i="5"/>
  <c r="AW1131" i="5"/>
  <c r="AQ1131" i="5"/>
  <c r="AV1131" i="5"/>
  <c r="AZ1131" i="5"/>
  <c r="AK1136" i="5"/>
  <c r="AW1139" i="5"/>
  <c r="AQ1139" i="5"/>
  <c r="AV1139" i="5"/>
  <c r="AZ1139" i="5"/>
  <c r="AK1144" i="5"/>
  <c r="AW1147" i="5"/>
  <c r="AQ1147" i="5"/>
  <c r="AV1147" i="5"/>
  <c r="AZ1147" i="5"/>
  <c r="AK1152" i="5"/>
  <c r="AW1155" i="5"/>
  <c r="AQ1155" i="5"/>
  <c r="AV1155" i="5"/>
  <c r="AZ1155" i="5"/>
  <c r="AK1160" i="5"/>
  <c r="AW1163" i="5"/>
  <c r="AQ1163" i="5"/>
  <c r="AV1163" i="5"/>
  <c r="AZ1163" i="5"/>
  <c r="AK1168" i="5"/>
  <c r="AW1171" i="5"/>
  <c r="AQ1171" i="5"/>
  <c r="AV1171" i="5"/>
  <c r="AZ1171" i="5"/>
  <c r="AK1176" i="5"/>
  <c r="AW1179" i="5"/>
  <c r="AQ1179" i="5"/>
  <c r="AV1179" i="5"/>
  <c r="AZ1179" i="5"/>
  <c r="AK1184" i="5"/>
  <c r="AW1187" i="5"/>
  <c r="AQ1187" i="5"/>
  <c r="AV1187" i="5"/>
  <c r="AZ1187" i="5"/>
  <c r="AK1192" i="5"/>
  <c r="AW1195" i="5"/>
  <c r="AQ1195" i="5"/>
  <c r="AV1195" i="5"/>
  <c r="AZ1195" i="5"/>
  <c r="AL710" i="5"/>
  <c r="AV889" i="5"/>
  <c r="AL950" i="5"/>
  <c r="AY950" i="5"/>
  <c r="AL966" i="5"/>
  <c r="AY966" i="5"/>
  <c r="AV974" i="5"/>
  <c r="AZ974" i="5"/>
  <c r="AQ974" i="5"/>
  <c r="AW974" i="5"/>
  <c r="AK982" i="5"/>
  <c r="AV990" i="5"/>
  <c r="AZ990" i="5"/>
  <c r="AQ990" i="5"/>
  <c r="AW990" i="5"/>
  <c r="AK998" i="5"/>
  <c r="AV1006" i="5"/>
  <c r="AZ1006" i="5"/>
  <c r="AQ1006" i="5"/>
  <c r="AW1006" i="5"/>
  <c r="AK1014" i="5"/>
  <c r="AV1022" i="5"/>
  <c r="AZ1022" i="5"/>
  <c r="AQ1022" i="5"/>
  <c r="AW1022" i="5"/>
  <c r="AK1030" i="5"/>
  <c r="AL1038" i="5"/>
  <c r="AY1038" i="5"/>
  <c r="AK1054" i="5"/>
  <c r="AV1062" i="5"/>
  <c r="AZ1062" i="5"/>
  <c r="AQ1062" i="5"/>
  <c r="AW1062" i="5"/>
  <c r="AK1068" i="5"/>
  <c r="AY1079" i="5"/>
  <c r="AX1079" i="5"/>
  <c r="AL1079" i="5"/>
  <c r="AY1095" i="5"/>
  <c r="AX1095" i="5"/>
  <c r="AL1095" i="5"/>
  <c r="AY1111" i="5"/>
  <c r="AX1111" i="5"/>
  <c r="AL1111" i="5"/>
  <c r="AY1127" i="5"/>
  <c r="AX1127" i="5"/>
  <c r="AL1127" i="5"/>
  <c r="AM1131" i="5"/>
  <c r="AN1131" i="5"/>
  <c r="AY1143" i="5"/>
  <c r="AX1143" i="5"/>
  <c r="AL1143" i="5"/>
  <c r="AY1159" i="5"/>
  <c r="AX1159" i="5"/>
  <c r="AL1159" i="5"/>
  <c r="AM1163" i="5"/>
  <c r="AY1175" i="5"/>
  <c r="AX1175" i="5"/>
  <c r="AL1175" i="5"/>
  <c r="AY1191" i="5"/>
  <c r="AX1191" i="5"/>
  <c r="AL1191" i="5"/>
  <c r="AM1195" i="5"/>
  <c r="AN1195" i="5"/>
  <c r="AL1200" i="5"/>
  <c r="AY1200" i="5"/>
  <c r="AL1204" i="5"/>
  <c r="AY1204" i="5"/>
  <c r="AL1208" i="5"/>
  <c r="AY1208" i="5"/>
  <c r="AL1212" i="5"/>
  <c r="AY1212" i="5"/>
  <c r="AL1216" i="5"/>
  <c r="AY1216" i="5"/>
  <c r="AL1220" i="5"/>
  <c r="AY1220" i="5"/>
  <c r="AY1224" i="5"/>
  <c r="AL1224" i="5"/>
  <c r="AM1231" i="5"/>
  <c r="AX1236" i="5"/>
  <c r="AL1240" i="5"/>
  <c r="AY1240" i="5"/>
  <c r="AM1247" i="5"/>
  <c r="AN1247" i="5"/>
  <c r="AX1252" i="5"/>
  <c r="AY1256" i="5"/>
  <c r="AL1256" i="5"/>
  <c r="AV902" i="5"/>
  <c r="AZ902" i="5"/>
  <c r="AW902" i="5"/>
  <c r="AQ902" i="5"/>
  <c r="AN910" i="5"/>
  <c r="AM910" i="5"/>
  <c r="AL930" i="5"/>
  <c r="AY930" i="5"/>
  <c r="AN949" i="5"/>
  <c r="AY957" i="5"/>
  <c r="AL957" i="5"/>
  <c r="AX957" i="5"/>
  <c r="AY973" i="5"/>
  <c r="AL973" i="5"/>
  <c r="AX973" i="5"/>
  <c r="AQ997" i="5"/>
  <c r="AW997" i="5"/>
  <c r="AZ997" i="5"/>
  <c r="AV997" i="5"/>
  <c r="AY1021" i="5"/>
  <c r="AL1021" i="5"/>
  <c r="AX1021" i="5"/>
  <c r="AY1053" i="5"/>
  <c r="AL1053" i="5"/>
  <c r="AX1053" i="5"/>
  <c r="AQ1085" i="5"/>
  <c r="AW1085" i="5"/>
  <c r="AZ1085" i="5"/>
  <c r="AQ1089" i="5"/>
  <c r="AW1089" i="5"/>
  <c r="AZ1089" i="5"/>
  <c r="AN1118" i="5"/>
  <c r="AM1118" i="5"/>
  <c r="AN1122" i="5"/>
  <c r="AM1122" i="5"/>
  <c r="AN1126" i="5"/>
  <c r="AM1126" i="5"/>
  <c r="AV1158" i="5"/>
  <c r="AZ1158" i="5"/>
  <c r="AQ1158" i="5"/>
  <c r="AW1158" i="5"/>
  <c r="AV1178" i="5"/>
  <c r="AZ1178" i="5"/>
  <c r="AW1178" i="5"/>
  <c r="AQ1178" i="5"/>
  <c r="AQ1189" i="5"/>
  <c r="AW1189" i="5"/>
  <c r="AZ1189" i="5"/>
  <c r="AQ1193" i="5"/>
  <c r="AW1193" i="5"/>
  <c r="AZ1193" i="5"/>
  <c r="AQ1197" i="5"/>
  <c r="AW1197" i="5"/>
  <c r="AZ1197" i="5"/>
  <c r="AQ1201" i="5"/>
  <c r="AW1201" i="5"/>
  <c r="AZ1201" i="5"/>
  <c r="AX1208" i="5"/>
  <c r="AX1212" i="5"/>
  <c r="AV1222" i="5"/>
  <c r="AZ1222" i="5"/>
  <c r="AQ1222" i="5"/>
  <c r="AW1222" i="5"/>
  <c r="AQ1249" i="5"/>
  <c r="AW1249" i="5"/>
  <c r="AV1249" i="5"/>
  <c r="AZ1249" i="5"/>
  <c r="AQ1265" i="5"/>
  <c r="AW1265" i="5"/>
  <c r="AZ1265" i="5"/>
  <c r="AV1265" i="5"/>
  <c r="AQ897" i="5"/>
  <c r="AZ917" i="5"/>
  <c r="AQ925" i="5"/>
  <c r="AK962" i="5"/>
  <c r="AK970" i="5"/>
  <c r="AX990" i="5"/>
  <c r="AV1010" i="5"/>
  <c r="AZ1010" i="5"/>
  <c r="AQ1010" i="5"/>
  <c r="AW1010" i="5"/>
  <c r="AV1018" i="5"/>
  <c r="AZ1018" i="5"/>
  <c r="AQ1018" i="5"/>
  <c r="AW1018" i="5"/>
  <c r="AY1065" i="5"/>
  <c r="AX1065" i="5"/>
  <c r="AL1065" i="5"/>
  <c r="AK1072" i="5"/>
  <c r="AY1077" i="5"/>
  <c r="AL1077" i="5"/>
  <c r="AX1077" i="5"/>
  <c r="AY1089" i="5"/>
  <c r="AL1089" i="5"/>
  <c r="AX1089" i="5"/>
  <c r="AY1093" i="5"/>
  <c r="AL1093" i="5"/>
  <c r="AX1093" i="5"/>
  <c r="AM1117" i="5"/>
  <c r="AN1117" i="5"/>
  <c r="AL1126" i="5"/>
  <c r="AY1153" i="5"/>
  <c r="AL1153" i="5"/>
  <c r="AX1153" i="5"/>
  <c r="AL1158" i="5"/>
  <c r="AM1189" i="5"/>
  <c r="AN1189" i="5"/>
  <c r="AY1213" i="5"/>
  <c r="AX1213" i="5"/>
  <c r="AL1213" i="5"/>
  <c r="AY1241" i="5"/>
  <c r="AL1241" i="5"/>
  <c r="AQ1199" i="5"/>
  <c r="AN1204" i="5"/>
  <c r="AM1204" i="5"/>
  <c r="AX1231" i="5"/>
  <c r="AY1231" i="5"/>
  <c r="AL1231" i="5"/>
  <c r="AV877" i="5"/>
  <c r="AQ1060" i="5"/>
  <c r="AZ1060" i="5"/>
  <c r="AW1060" i="5"/>
  <c r="AV1060" i="5"/>
  <c r="AQ1052" i="5"/>
  <c r="AZ1052" i="5"/>
  <c r="AW1052" i="5"/>
  <c r="AV1052" i="5"/>
  <c r="AQ1044" i="5"/>
  <c r="AZ1044" i="5"/>
  <c r="AW1044" i="5"/>
  <c r="AV1044" i="5"/>
  <c r="AQ1036" i="5"/>
  <c r="AZ1036" i="5"/>
  <c r="AW1036" i="5"/>
  <c r="AV1036" i="5"/>
  <c r="AQ1028" i="5"/>
  <c r="AZ1028" i="5"/>
  <c r="AW1028" i="5"/>
  <c r="AV1028" i="5"/>
  <c r="AQ1020" i="5"/>
  <c r="AZ1020" i="5"/>
  <c r="AW1020" i="5"/>
  <c r="AV1020" i="5"/>
  <c r="AQ1012" i="5"/>
  <c r="AZ1012" i="5"/>
  <c r="AW1012" i="5"/>
  <c r="AV1012" i="5"/>
  <c r="AQ1004" i="5"/>
  <c r="AZ1004" i="5"/>
  <c r="AW1004" i="5"/>
  <c r="AV1004" i="5"/>
  <c r="AQ996" i="5"/>
  <c r="AZ996" i="5"/>
  <c r="AW996" i="5"/>
  <c r="AV996" i="5"/>
  <c r="AQ988" i="5"/>
  <c r="AZ988" i="5"/>
  <c r="AW988" i="5"/>
  <c r="AV988" i="5"/>
  <c r="AQ980" i="5"/>
  <c r="AZ980" i="5"/>
  <c r="AW980" i="5"/>
  <c r="AV980" i="5"/>
  <c r="AQ972" i="5"/>
  <c r="AZ972" i="5"/>
  <c r="AW972" i="5"/>
  <c r="AV972" i="5"/>
  <c r="AQ964" i="5"/>
  <c r="AZ964" i="5"/>
  <c r="AW964" i="5"/>
  <c r="AV964" i="5"/>
  <c r="AQ956" i="5"/>
  <c r="AZ956" i="5"/>
  <c r="AW956" i="5"/>
  <c r="AV956" i="5"/>
  <c r="AQ948" i="5"/>
  <c r="AZ948" i="5"/>
  <c r="AW948" i="5"/>
  <c r="AV948" i="5"/>
  <c r="AQ940" i="5"/>
  <c r="AZ940" i="5"/>
  <c r="AW940" i="5"/>
  <c r="AV940" i="5"/>
  <c r="AL898" i="5"/>
  <c r="AY898" i="5"/>
  <c r="AV906" i="5"/>
  <c r="AZ906" i="5"/>
  <c r="AW906" i="5"/>
  <c r="AQ906" i="5"/>
  <c r="AN914" i="5"/>
  <c r="AM914" i="5"/>
  <c r="AL922" i="5"/>
  <c r="AY922" i="5"/>
  <c r="AV934" i="5"/>
  <c r="AZ934" i="5"/>
  <c r="AW934" i="5"/>
  <c r="AQ934" i="5"/>
  <c r="AN981" i="5"/>
  <c r="AY989" i="5"/>
  <c r="AL989" i="5"/>
  <c r="AX989" i="5"/>
  <c r="AN1013" i="5"/>
  <c r="AY1037" i="5"/>
  <c r="AL1037" i="5"/>
  <c r="AX1037" i="5"/>
  <c r="AV1094" i="5"/>
  <c r="AZ1094" i="5"/>
  <c r="AQ1094" i="5"/>
  <c r="AW1094" i="5"/>
  <c r="AV1098" i="5"/>
  <c r="AZ1098" i="5"/>
  <c r="AQ1098" i="5"/>
  <c r="AW1098" i="5"/>
  <c r="AQ1129" i="5"/>
  <c r="AW1129" i="5"/>
  <c r="AZ1129" i="5"/>
  <c r="AQ1133" i="5"/>
  <c r="AW1133" i="5"/>
  <c r="AZ1133" i="5"/>
  <c r="AM1154" i="5"/>
  <c r="AQ1161" i="5"/>
  <c r="AW1161" i="5"/>
  <c r="AZ1161" i="5"/>
  <c r="AQ1165" i="5"/>
  <c r="AW1165" i="5"/>
  <c r="AZ1165" i="5"/>
  <c r="AQ1169" i="5"/>
  <c r="AW1169" i="5"/>
  <c r="AZ1169" i="5"/>
  <c r="AQ1173" i="5"/>
  <c r="AW1173" i="5"/>
  <c r="AZ1173" i="5"/>
  <c r="AZ1203" i="5"/>
  <c r="AV1206" i="5"/>
  <c r="AZ1206" i="5"/>
  <c r="AQ1206" i="5"/>
  <c r="AW1206" i="5"/>
  <c r="AQ1217" i="5"/>
  <c r="AW1217" i="5"/>
  <c r="AZ1217" i="5"/>
  <c r="AX1224" i="5"/>
  <c r="AZ893" i="5"/>
  <c r="AQ905" i="5"/>
  <c r="AZ929" i="5"/>
  <c r="AX974" i="5"/>
  <c r="AX982" i="5"/>
  <c r="AL1058" i="5"/>
  <c r="AL1086" i="5"/>
  <c r="AY1125" i="5"/>
  <c r="AL1125" i="5"/>
  <c r="AX1125" i="5"/>
  <c r="AM1129" i="5"/>
  <c r="AN1129" i="5"/>
  <c r="AL1146" i="5"/>
  <c r="AY1165" i="5"/>
  <c r="AL1165" i="5"/>
  <c r="AX1165" i="5"/>
  <c r="AL1174" i="5"/>
  <c r="AY1181" i="5"/>
  <c r="AL1181" i="5"/>
  <c r="AX1181" i="5"/>
  <c r="AY1205" i="5"/>
  <c r="AX1205" i="5"/>
  <c r="AL1205" i="5"/>
  <c r="AL1214" i="5"/>
  <c r="AY1214" i="5"/>
  <c r="AY1233" i="5"/>
  <c r="AL1233" i="5"/>
  <c r="AM1200" i="5"/>
  <c r="AY1235" i="5"/>
  <c r="AX1235" i="5"/>
  <c r="AL1235" i="5"/>
  <c r="AY1263" i="5"/>
  <c r="AX1263" i="5"/>
  <c r="AL1263" i="5"/>
  <c r="AV1002" i="5"/>
  <c r="AZ1002" i="5"/>
  <c r="AQ1002" i="5"/>
  <c r="AW1002" i="5"/>
  <c r="AM1097" i="5"/>
  <c r="AN1097" i="5"/>
  <c r="AL1210" i="5"/>
  <c r="AY1210" i="5"/>
  <c r="AK1228" i="5"/>
  <c r="AK1244" i="5"/>
  <c r="AK1260" i="5"/>
  <c r="AN1208" i="5"/>
  <c r="AN1212" i="5"/>
  <c r="AM1212" i="5"/>
  <c r="AN1216" i="5"/>
  <c r="AM1216" i="5"/>
  <c r="AZ973" i="5"/>
  <c r="AL1050" i="5"/>
  <c r="AQ1053" i="5"/>
  <c r="AL1128" i="5"/>
  <c r="AV1161" i="5"/>
  <c r="AL1184" i="5"/>
  <c r="AQ1225" i="5"/>
  <c r="AW1225" i="5"/>
  <c r="AZ1225" i="5"/>
  <c r="AV1225" i="5"/>
  <c r="AQ1233" i="5"/>
  <c r="AV1246" i="5"/>
  <c r="AZ1246" i="5"/>
  <c r="AQ1246" i="5"/>
  <c r="AW1246" i="5"/>
  <c r="AV1250" i="5"/>
  <c r="AZ1250" i="5"/>
  <c r="AW1250" i="5"/>
  <c r="AQ1250" i="5"/>
  <c r="AQ1253" i="5"/>
  <c r="AV1262" i="5"/>
  <c r="AZ1262" i="5"/>
  <c r="AQ1262" i="5"/>
  <c r="AW1262" i="5"/>
  <c r="AL1084" i="5"/>
  <c r="AZ1093" i="5"/>
  <c r="AL1100" i="5"/>
  <c r="AV1121" i="5"/>
  <c r="AQ1153" i="5"/>
  <c r="AZ1223" i="5"/>
  <c r="AZ949" i="5"/>
  <c r="AZ1021" i="5"/>
  <c r="AL1076" i="5"/>
  <c r="AL1112" i="5"/>
  <c r="AV1133" i="5"/>
  <c r="AL1172" i="5"/>
  <c r="AV1181" i="5"/>
  <c r="AX1225" i="5"/>
  <c r="AX1233" i="5"/>
  <c r="AX1241" i="5"/>
  <c r="AX1249" i="5"/>
  <c r="AX1257" i="5"/>
  <c r="AQ957" i="5"/>
  <c r="AQ1029" i="5"/>
  <c r="AL1088" i="5"/>
  <c r="AV1097" i="5"/>
  <c r="AV1105" i="5"/>
  <c r="AL1156" i="5"/>
  <c r="AV1193" i="5"/>
  <c r="AK1253" i="5"/>
  <c r="AW1243" i="5"/>
  <c r="AQ1243" i="5"/>
  <c r="AZ1243" i="5"/>
  <c r="AW1231" i="5"/>
  <c r="AQ1231" i="5"/>
  <c r="AZ1231" i="5"/>
  <c r="AW1263" i="5"/>
  <c r="AQ1263" i="5"/>
  <c r="AZ1263" i="5"/>
  <c r="AQ1252" i="5"/>
  <c r="AZ1252" i="5"/>
  <c r="AW1252" i="5"/>
  <c r="AK1241" i="5"/>
  <c r="AQ1232" i="5"/>
  <c r="AZ1232" i="5"/>
  <c r="AW1232" i="5"/>
  <c r="AK1226" i="5"/>
  <c r="AK1257" i="5"/>
  <c r="AL1266" i="5"/>
  <c r="AY1266" i="5"/>
  <c r="AV1251" i="5"/>
  <c r="AX1265" i="5"/>
  <c r="AN35" i="5" l="1"/>
  <c r="AM753" i="5"/>
  <c r="AM976" i="5"/>
  <c r="AN494" i="5"/>
  <c r="AN464" i="5"/>
  <c r="AN255" i="5"/>
  <c r="AM261" i="5"/>
  <c r="AN61" i="5"/>
  <c r="AM1240" i="5"/>
  <c r="AN1165" i="5"/>
  <c r="AM1188" i="5"/>
  <c r="AM1156" i="5"/>
  <c r="AN979" i="5"/>
  <c r="AN829" i="5"/>
  <c r="AM564" i="5"/>
  <c r="AN476" i="5"/>
  <c r="AN795" i="5"/>
  <c r="AN747" i="5"/>
  <c r="AM882" i="5"/>
  <c r="AN951" i="5"/>
  <c r="AM661" i="5"/>
  <c r="AN454" i="5"/>
  <c r="AM580" i="5"/>
  <c r="AN316" i="5"/>
  <c r="AM241" i="5"/>
  <c r="AM177" i="5"/>
  <c r="AN114" i="5"/>
  <c r="AM593" i="5"/>
  <c r="AN1077" i="5"/>
  <c r="AN635" i="5"/>
  <c r="AN1263" i="5"/>
  <c r="AN863" i="5"/>
  <c r="AN409" i="5"/>
  <c r="AN183" i="5"/>
  <c r="AN1101" i="5"/>
  <c r="AN1073" i="5"/>
  <c r="AN1173" i="5"/>
  <c r="AN1147" i="5"/>
  <c r="AN1083" i="5"/>
  <c r="AM1074" i="5"/>
  <c r="AM761" i="5"/>
  <c r="AN655" i="5"/>
  <c r="AM639" i="5"/>
  <c r="AN609" i="5"/>
  <c r="AN591" i="5"/>
  <c r="AM559" i="5"/>
  <c r="AM540" i="5"/>
  <c r="AN452" i="5"/>
  <c r="AM248" i="5"/>
  <c r="AM174" i="5"/>
  <c r="AM204" i="5"/>
  <c r="AN148" i="5"/>
  <c r="AM96" i="5"/>
  <c r="AN63" i="5"/>
  <c r="AM34" i="5"/>
  <c r="AN17" i="5"/>
  <c r="AN1254" i="5"/>
  <c r="AN1209" i="5"/>
  <c r="AM1040" i="5"/>
  <c r="AN783" i="5"/>
  <c r="AM588" i="5"/>
  <c r="AM566" i="5"/>
  <c r="AM544" i="5"/>
  <c r="AN251" i="5"/>
  <c r="AM182" i="5"/>
  <c r="AN26" i="5"/>
  <c r="AN1242" i="5"/>
  <c r="AM1124" i="5"/>
  <c r="AM1092" i="5"/>
  <c r="AM960" i="5"/>
  <c r="AM757" i="5"/>
  <c r="AM741" i="5"/>
  <c r="AN806" i="5"/>
  <c r="AN699" i="5"/>
  <c r="AM603" i="5"/>
  <c r="AM459" i="5"/>
  <c r="AM398" i="5"/>
  <c r="AN323" i="5"/>
  <c r="AN1170" i="5"/>
  <c r="AN1159" i="5"/>
  <c r="AN901" i="5"/>
  <c r="AN723" i="5"/>
  <c r="AN645" i="5"/>
  <c r="AN275" i="5"/>
  <c r="AN384" i="5"/>
  <c r="AN1137" i="5"/>
  <c r="AN120" i="5"/>
  <c r="AN164" i="5"/>
  <c r="AN906" i="5"/>
  <c r="AN1197" i="5"/>
  <c r="AN1044" i="5"/>
  <c r="AM831" i="5"/>
  <c r="AM685" i="5"/>
  <c r="AM558" i="5"/>
  <c r="AN245" i="5"/>
  <c r="AM212" i="5"/>
  <c r="AM800" i="5"/>
  <c r="AN1259" i="5"/>
  <c r="AM297" i="5"/>
  <c r="AN748" i="5"/>
  <c r="AN792" i="5"/>
  <c r="AN1089" i="5"/>
  <c r="AN735" i="5"/>
  <c r="AM332" i="5"/>
  <c r="AM139" i="5"/>
  <c r="AM1027" i="5"/>
  <c r="AM1250" i="5"/>
  <c r="AN787" i="5"/>
  <c r="AM78" i="5"/>
  <c r="AN264" i="5"/>
  <c r="AN22" i="5"/>
  <c r="AN594" i="5"/>
  <c r="AN381" i="5"/>
  <c r="AN288" i="5"/>
  <c r="AN921" i="5"/>
  <c r="AN1032" i="5"/>
  <c r="AN1252" i="5"/>
  <c r="AN1111" i="5"/>
  <c r="AN455" i="5"/>
  <c r="AM123" i="5"/>
  <c r="AN1099" i="5"/>
  <c r="AM625" i="5"/>
  <c r="AN397" i="5"/>
  <c r="AN312" i="5"/>
  <c r="AM271" i="5"/>
  <c r="AM194" i="5"/>
  <c r="AN119" i="5"/>
  <c r="AM560" i="5"/>
  <c r="AM518" i="5"/>
  <c r="AM269" i="5"/>
  <c r="AN27" i="5"/>
  <c r="AM1102" i="5"/>
  <c r="AM1062" i="5"/>
  <c r="AN974" i="5"/>
  <c r="AM1164" i="5"/>
  <c r="AM1100" i="5"/>
  <c r="AM886" i="5"/>
  <c r="AN1011" i="5"/>
  <c r="AN995" i="5"/>
  <c r="AN1221" i="5"/>
  <c r="AM1198" i="5"/>
  <c r="AN1038" i="5"/>
  <c r="AM1060" i="5"/>
  <c r="AN856" i="5"/>
  <c r="AN714" i="5"/>
  <c r="AM689" i="5"/>
  <c r="AM649" i="5"/>
  <c r="AM536" i="5"/>
  <c r="AM428" i="5"/>
  <c r="AN392" i="5"/>
  <c r="AN819" i="5"/>
  <c r="AN987" i="5"/>
  <c r="AN687" i="5"/>
  <c r="AN598" i="5"/>
  <c r="AM546" i="5"/>
  <c r="AN280" i="5"/>
  <c r="AM188" i="5"/>
  <c r="AN145" i="5"/>
  <c r="AN54" i="5"/>
  <c r="AN376" i="5"/>
  <c r="AN106" i="5"/>
  <c r="AN1258" i="5"/>
  <c r="AM1256" i="5"/>
  <c r="AM1150" i="5"/>
  <c r="AN790" i="5"/>
  <c r="AN917" i="5"/>
  <c r="AM705" i="5"/>
  <c r="AM669" i="5"/>
  <c r="AN505" i="5"/>
  <c r="AN253" i="5"/>
  <c r="AM200" i="5"/>
  <c r="AM154" i="5"/>
  <c r="AM480" i="5"/>
  <c r="AM81" i="5"/>
  <c r="AN37" i="5"/>
  <c r="AN3" i="5"/>
  <c r="AM483" i="5"/>
  <c r="AN756" i="5"/>
  <c r="AN364" i="5"/>
  <c r="AM214" i="5"/>
  <c r="AN1161" i="5"/>
  <c r="AM1008" i="5"/>
  <c r="AN512" i="5"/>
  <c r="AN468" i="5"/>
  <c r="AM305" i="5"/>
  <c r="AN749" i="5"/>
  <c r="AN1043" i="5"/>
  <c r="AN955" i="5"/>
  <c r="AM1236" i="5"/>
  <c r="AN1235" i="5"/>
  <c r="AN683" i="5"/>
  <c r="AN788" i="5"/>
  <c r="AM420" i="5"/>
  <c r="AN159" i="5"/>
  <c r="AM88" i="5"/>
  <c r="AN968" i="5"/>
  <c r="AN111" i="5"/>
  <c r="AM1066" i="5"/>
  <c r="AM1243" i="5"/>
  <c r="AM438" i="5"/>
  <c r="AN311" i="5"/>
  <c r="AM109" i="5"/>
  <c r="AN448" i="5"/>
  <c r="AN602" i="5"/>
  <c r="AM362" i="5"/>
  <c r="AN28" i="5"/>
  <c r="AM1141" i="5"/>
  <c r="AN990" i="5"/>
  <c r="AM12" i="5"/>
  <c r="AN933" i="5"/>
  <c r="AM185" i="5"/>
  <c r="AN103" i="5"/>
  <c r="AM499" i="5"/>
  <c r="AN265" i="5"/>
  <c r="AN227" i="5"/>
  <c r="AM167" i="5"/>
  <c r="AN637" i="5"/>
  <c r="AM346" i="5"/>
  <c r="AM51" i="5"/>
  <c r="AM93" i="5"/>
  <c r="AN780" i="5"/>
  <c r="AM47" i="5"/>
  <c r="AN66" i="5"/>
  <c r="AM568" i="5"/>
  <c r="AM402" i="5"/>
  <c r="AN181" i="5"/>
  <c r="AN58" i="5"/>
  <c r="AN19" i="5"/>
  <c r="AN1093" i="5"/>
  <c r="AM92" i="5"/>
  <c r="AN64" i="5"/>
  <c r="AN1179" i="5"/>
  <c r="AN1115" i="5"/>
  <c r="AM556" i="5"/>
  <c r="AM524" i="5"/>
  <c r="AN451" i="5"/>
  <c r="AN310" i="5"/>
  <c r="AM742" i="5"/>
  <c r="AN1202" i="5"/>
  <c r="AN1086" i="5"/>
  <c r="AN1191" i="5"/>
  <c r="AM808" i="5"/>
  <c r="AN794" i="5"/>
  <c r="AN746" i="5"/>
  <c r="AN620" i="5"/>
  <c r="AM583" i="5"/>
  <c r="AM201" i="5"/>
  <c r="AN76" i="5"/>
  <c r="AN830" i="5"/>
  <c r="AM361" i="5"/>
  <c r="AM1114" i="5"/>
  <c r="AM1078" i="5"/>
  <c r="AM861" i="5"/>
  <c r="AM599" i="5"/>
  <c r="AN576" i="5"/>
  <c r="AN488" i="5"/>
  <c r="AN210" i="5"/>
  <c r="AM75" i="5"/>
  <c r="AN894" i="5"/>
  <c r="AN1169" i="5"/>
  <c r="AN1251" i="5"/>
  <c r="AM860" i="5"/>
  <c r="AN759" i="5"/>
  <c r="AM408" i="5"/>
  <c r="AM13" i="5"/>
  <c r="AN1230" i="5"/>
  <c r="AN1127" i="5"/>
  <c r="AM884" i="5"/>
  <c r="AM1012" i="5"/>
  <c r="AM869" i="5"/>
  <c r="AN763" i="5"/>
  <c r="AN693" i="5"/>
  <c r="AM601" i="5"/>
  <c r="AN896" i="5"/>
  <c r="AM1003" i="5"/>
  <c r="AM314" i="5"/>
  <c r="AM157" i="5"/>
  <c r="AM10" i="5"/>
  <c r="AN653" i="5"/>
  <c r="AN633" i="5"/>
  <c r="AM400" i="5"/>
  <c r="AM457" i="5"/>
  <c r="AN84" i="5"/>
  <c r="AN978" i="5"/>
  <c r="AM1190" i="5"/>
  <c r="AM924" i="5"/>
  <c r="AM948" i="5"/>
  <c r="AN778" i="5"/>
  <c r="AM657" i="5"/>
  <c r="AM613" i="5"/>
  <c r="AN304" i="5"/>
  <c r="AM184" i="5"/>
  <c r="AN173" i="5"/>
  <c r="AM147" i="5"/>
  <c r="AN98" i="5"/>
  <c r="AN947" i="5"/>
  <c r="AN726" i="5"/>
  <c r="AM23" i="5"/>
  <c r="AM1166" i="5"/>
  <c r="AN1079" i="5"/>
  <c r="AM1028" i="5"/>
  <c r="AN840" i="5"/>
  <c r="AM681" i="5"/>
  <c r="AN437" i="5"/>
  <c r="AN441" i="5"/>
  <c r="AM552" i="5"/>
  <c r="AM520" i="5"/>
  <c r="AM426" i="5"/>
  <c r="AN295" i="5"/>
  <c r="AM218" i="5"/>
  <c r="AM190" i="5"/>
  <c r="AM138" i="5"/>
  <c r="AM55" i="5"/>
  <c r="AN475" i="5"/>
  <c r="AM493" i="5"/>
  <c r="AN1262" i="5"/>
  <c r="AN1246" i="5"/>
  <c r="AM965" i="5"/>
  <c r="AN966" i="5"/>
  <c r="AN851" i="5"/>
  <c r="AM701" i="5"/>
  <c r="AM306" i="5"/>
  <c r="AM43" i="5"/>
  <c r="AN357" i="5"/>
  <c r="AN79" i="5"/>
  <c r="AN487" i="5"/>
  <c r="AM216" i="5"/>
  <c r="AN110" i="5"/>
  <c r="AM980" i="5"/>
  <c r="AN848" i="5"/>
  <c r="AN730" i="5"/>
  <c r="AM673" i="5"/>
  <c r="AM665" i="5"/>
  <c r="AM526" i="5"/>
  <c r="AM432" i="5"/>
  <c r="AM378" i="5"/>
  <c r="AN276" i="5"/>
  <c r="AN242" i="5"/>
  <c r="AM206" i="5"/>
  <c r="AN135" i="5"/>
  <c r="AM59" i="5"/>
  <c r="AN53" i="5"/>
  <c r="AN575" i="5"/>
  <c r="AM309" i="5"/>
  <c r="AM900" i="5"/>
  <c r="AN85" i="5"/>
  <c r="AN774" i="5"/>
  <c r="AM301" i="5"/>
  <c r="AN828" i="5"/>
  <c r="AN864" i="5"/>
  <c r="AM450" i="5"/>
  <c r="AM442" i="5"/>
  <c r="AN724" i="5"/>
  <c r="AN169" i="5"/>
  <c r="AM1220" i="5"/>
  <c r="AN1019" i="5"/>
  <c r="AN832" i="5"/>
  <c r="AM224" i="5"/>
  <c r="AN166" i="5"/>
  <c r="AN30" i="5"/>
  <c r="AN775" i="5"/>
  <c r="AM605" i="5"/>
  <c r="AM534" i="5"/>
  <c r="AM434" i="5"/>
  <c r="AM1172" i="5"/>
  <c r="AM1140" i="5"/>
  <c r="AM1108" i="5"/>
  <c r="AM1076" i="5"/>
  <c r="AM781" i="5"/>
  <c r="AN340" i="5"/>
  <c r="AM1162" i="5"/>
  <c r="AM1130" i="5"/>
  <c r="AM908" i="5"/>
  <c r="AM481" i="5"/>
  <c r="AM436" i="5"/>
  <c r="AM542" i="5"/>
  <c r="AM510" i="5"/>
  <c r="AN429" i="5"/>
  <c r="AM259" i="5"/>
  <c r="AN627" i="5"/>
  <c r="AM627" i="5"/>
  <c r="AM982" i="5"/>
  <c r="AN982" i="5"/>
  <c r="AM1257" i="5"/>
  <c r="AN1257" i="5"/>
  <c r="AN1260" i="5"/>
  <c r="AM1260" i="5"/>
  <c r="AM970" i="5"/>
  <c r="AN970" i="5"/>
  <c r="AM1054" i="5"/>
  <c r="AN1054" i="5"/>
  <c r="AM1014" i="5"/>
  <c r="AN1014" i="5"/>
  <c r="AN1168" i="5"/>
  <c r="AM1168" i="5"/>
  <c r="AN1136" i="5"/>
  <c r="AM1136" i="5"/>
  <c r="AN1104" i="5"/>
  <c r="AM1104" i="5"/>
  <c r="AN878" i="5"/>
  <c r="AM878" i="5"/>
  <c r="AM798" i="5"/>
  <c r="AN798" i="5"/>
  <c r="AM782" i="5"/>
  <c r="AN782" i="5"/>
  <c r="AM766" i="5"/>
  <c r="AN766" i="5"/>
  <c r="AM750" i="5"/>
  <c r="AN750" i="5"/>
  <c r="AM734" i="5"/>
  <c r="AN734" i="5"/>
  <c r="AM718" i="5"/>
  <c r="AN718" i="5"/>
  <c r="AN825" i="5"/>
  <c r="AM825" i="5"/>
  <c r="AM537" i="5"/>
  <c r="AN537" i="5"/>
  <c r="AM511" i="5"/>
  <c r="AN511" i="5"/>
  <c r="AN497" i="5"/>
  <c r="AM497" i="5"/>
  <c r="AM467" i="5"/>
  <c r="AN467" i="5"/>
  <c r="AM391" i="5"/>
  <c r="AN391" i="5"/>
  <c r="AM435" i="5"/>
  <c r="AN435" i="5"/>
  <c r="AM379" i="5"/>
  <c r="AN379" i="5"/>
  <c r="AN390" i="5"/>
  <c r="AM390" i="5"/>
  <c r="AN326" i="5"/>
  <c r="AM326" i="5"/>
  <c r="AM270" i="5"/>
  <c r="AN270" i="5"/>
  <c r="AM223" i="5"/>
  <c r="AN223" i="5"/>
  <c r="AM205" i="5"/>
  <c r="AN205" i="5"/>
  <c r="AN137" i="5"/>
  <c r="AM137" i="5"/>
  <c r="AM1234" i="5"/>
  <c r="AN1234" i="5"/>
  <c r="AN1225" i="5"/>
  <c r="AM1225" i="5"/>
  <c r="AM1245" i="5"/>
  <c r="AN1245" i="5"/>
  <c r="AN1098" i="5"/>
  <c r="AM1098" i="5"/>
  <c r="AN1037" i="5"/>
  <c r="AM1037" i="5"/>
  <c r="AN989" i="5"/>
  <c r="AM989" i="5"/>
  <c r="AM1050" i="5"/>
  <c r="AN1050" i="5"/>
  <c r="AN957" i="5"/>
  <c r="AM957" i="5"/>
  <c r="AM1219" i="5"/>
  <c r="AN1219" i="5"/>
  <c r="AM1203" i="5"/>
  <c r="AN1203" i="5"/>
  <c r="AM942" i="5"/>
  <c r="AN942" i="5"/>
  <c r="AM732" i="5"/>
  <c r="AN732" i="5"/>
  <c r="AM889" i="5"/>
  <c r="AN889" i="5"/>
  <c r="AM873" i="5"/>
  <c r="AN873" i="5"/>
  <c r="AM754" i="5"/>
  <c r="AN754" i="5"/>
  <c r="AM700" i="5"/>
  <c r="AN700" i="5"/>
  <c r="AM692" i="5"/>
  <c r="AN692" i="5"/>
  <c r="AM684" i="5"/>
  <c r="AN684" i="5"/>
  <c r="AM676" i="5"/>
  <c r="AN676" i="5"/>
  <c r="AM668" i="5"/>
  <c r="AN668" i="5"/>
  <c r="AM660" i="5"/>
  <c r="AN660" i="5"/>
  <c r="AM652" i="5"/>
  <c r="AN652" i="5"/>
  <c r="AM644" i="5"/>
  <c r="AN644" i="5"/>
  <c r="AM636" i="5"/>
  <c r="AN636" i="5"/>
  <c r="AM577" i="5"/>
  <c r="AN577" i="5"/>
  <c r="AM492" i="5"/>
  <c r="AN492" i="5"/>
  <c r="AM565" i="5"/>
  <c r="AN565" i="5"/>
  <c r="AM507" i="5"/>
  <c r="AN507" i="5"/>
  <c r="AM401" i="5"/>
  <c r="AN401" i="5"/>
  <c r="AM399" i="5"/>
  <c r="AN399" i="5"/>
  <c r="AN461" i="5"/>
  <c r="AM461" i="5"/>
  <c r="AM359" i="5"/>
  <c r="AN359" i="5"/>
  <c r="AM322" i="5"/>
  <c r="AN322" i="5"/>
  <c r="AM279" i="5"/>
  <c r="AN279" i="5"/>
  <c r="AM315" i="5"/>
  <c r="AN315" i="5"/>
  <c r="AN394" i="5"/>
  <c r="AM394" i="5"/>
  <c r="AN338" i="5"/>
  <c r="AM338" i="5"/>
  <c r="AN192" i="5"/>
  <c r="AM192" i="5"/>
  <c r="AN168" i="5"/>
  <c r="AM168" i="5"/>
  <c r="AN155" i="5"/>
  <c r="AM155" i="5"/>
  <c r="AM29" i="5"/>
  <c r="AN29" i="5"/>
  <c r="AN32" i="5"/>
  <c r="AM32" i="5"/>
  <c r="AM6" i="5"/>
  <c r="AN6" i="5"/>
  <c r="AN1182" i="5"/>
  <c r="AM1182" i="5"/>
  <c r="AN1045" i="5"/>
  <c r="AM1045" i="5"/>
  <c r="AN997" i="5"/>
  <c r="AM997" i="5"/>
  <c r="AN941" i="5"/>
  <c r="AM941" i="5"/>
  <c r="AM1213" i="5"/>
  <c r="AN1213" i="5"/>
  <c r="AM1010" i="5"/>
  <c r="AN1010" i="5"/>
  <c r="AN1138" i="5"/>
  <c r="AM1138" i="5"/>
  <c r="AN1061" i="5"/>
  <c r="AM1061" i="5"/>
  <c r="AM1069" i="5"/>
  <c r="AN1069" i="5"/>
  <c r="AN1049" i="5"/>
  <c r="AM1049" i="5"/>
  <c r="AN1017" i="5"/>
  <c r="AM1017" i="5"/>
  <c r="AN985" i="5"/>
  <c r="AM985" i="5"/>
  <c r="AN953" i="5"/>
  <c r="AM953" i="5"/>
  <c r="AM811" i="5"/>
  <c r="AN811" i="5"/>
  <c r="AM836" i="5"/>
  <c r="AN836" i="5"/>
  <c r="AM927" i="5"/>
  <c r="AN927" i="5"/>
  <c r="AM911" i="5"/>
  <c r="AN911" i="5"/>
  <c r="AM895" i="5"/>
  <c r="AN895" i="5"/>
  <c r="AM879" i="5"/>
  <c r="AN879" i="5"/>
  <c r="AM604" i="5"/>
  <c r="AN604" i="5"/>
  <c r="AM571" i="5"/>
  <c r="AN571" i="5"/>
  <c r="AM545" i="5"/>
  <c r="AN545" i="5"/>
  <c r="AM567" i="5"/>
  <c r="AN567" i="5"/>
  <c r="AN538" i="5"/>
  <c r="AM538" i="5"/>
  <c r="AM445" i="5"/>
  <c r="AN445" i="5"/>
  <c r="AM403" i="5"/>
  <c r="AN403" i="5"/>
  <c r="AM413" i="5"/>
  <c r="AN413" i="5"/>
  <c r="AM427" i="5"/>
  <c r="AN427" i="5"/>
  <c r="AM355" i="5"/>
  <c r="AN355" i="5"/>
  <c r="AM296" i="5"/>
  <c r="AN296" i="5"/>
  <c r="AN256" i="5"/>
  <c r="AM256" i="5"/>
  <c r="AN294" i="5"/>
  <c r="AM294" i="5"/>
  <c r="AN233" i="5"/>
  <c r="AM233" i="5"/>
  <c r="AN236" i="5"/>
  <c r="AM236" i="5"/>
  <c r="AM199" i="5"/>
  <c r="AN199" i="5"/>
  <c r="AM197" i="5"/>
  <c r="AN197" i="5"/>
  <c r="AN202" i="5"/>
  <c r="AM202" i="5"/>
  <c r="AM121" i="5"/>
  <c r="AN121" i="5"/>
  <c r="AM104" i="5"/>
  <c r="AN104" i="5"/>
  <c r="AM48" i="5"/>
  <c r="AN48" i="5"/>
  <c r="AN67" i="5"/>
  <c r="AM67" i="5"/>
  <c r="AM33" i="5"/>
  <c r="AN33" i="5"/>
  <c r="AM1229" i="5"/>
  <c r="AN1229" i="5"/>
  <c r="AM1249" i="5"/>
  <c r="AN1249" i="5"/>
  <c r="AN1174" i="5"/>
  <c r="AM1174" i="5"/>
  <c r="AM557" i="5"/>
  <c r="AN557" i="5"/>
  <c r="AM515" i="5"/>
  <c r="AN515" i="5"/>
  <c r="AM496" i="5"/>
  <c r="AN496" i="5"/>
  <c r="AM484" i="5"/>
  <c r="AN484" i="5"/>
  <c r="AN416" i="5"/>
  <c r="AM416" i="5"/>
  <c r="AM415" i="5"/>
  <c r="AN415" i="5"/>
  <c r="AM393" i="5"/>
  <c r="AN393" i="5"/>
  <c r="AM383" i="5"/>
  <c r="AN383" i="5"/>
  <c r="AM274" i="5"/>
  <c r="AN274" i="5"/>
  <c r="AN250" i="5"/>
  <c r="AM250" i="5"/>
  <c r="AN1228" i="5"/>
  <c r="AM1228" i="5"/>
  <c r="AM1226" i="5"/>
  <c r="AN1226" i="5"/>
  <c r="AM1241" i="5"/>
  <c r="AN1241" i="5"/>
  <c r="AN1244" i="5"/>
  <c r="AM1244" i="5"/>
  <c r="AM962" i="5"/>
  <c r="AN962" i="5"/>
  <c r="AM998" i="5"/>
  <c r="AN998" i="5"/>
  <c r="AN1192" i="5"/>
  <c r="AM1192" i="5"/>
  <c r="AN1160" i="5"/>
  <c r="AM1160" i="5"/>
  <c r="AN1128" i="5"/>
  <c r="AM1128" i="5"/>
  <c r="AN1096" i="5"/>
  <c r="AM1096" i="5"/>
  <c r="AN952" i="5"/>
  <c r="AM952" i="5"/>
  <c r="AM818" i="5"/>
  <c r="AN818" i="5"/>
  <c r="AN850" i="5"/>
  <c r="AM850" i="5"/>
  <c r="AN817" i="5"/>
  <c r="AM817" i="5"/>
  <c r="AM585" i="5"/>
  <c r="AN585" i="5"/>
  <c r="AM491" i="5"/>
  <c r="AN491" i="5"/>
  <c r="AM521" i="5"/>
  <c r="AN521" i="5"/>
  <c r="AM463" i="5"/>
  <c r="AN463" i="5"/>
  <c r="AN440" i="5"/>
  <c r="AM440" i="5"/>
  <c r="AM405" i="5"/>
  <c r="AN405" i="5"/>
  <c r="AM331" i="5"/>
  <c r="AN331" i="5"/>
  <c r="AM260" i="5"/>
  <c r="AN260" i="5"/>
  <c r="AN406" i="5"/>
  <c r="AM406" i="5"/>
  <c r="AN374" i="5"/>
  <c r="AM374" i="5"/>
  <c r="AM282" i="5"/>
  <c r="AN282" i="5"/>
  <c r="AM215" i="5"/>
  <c r="AN215" i="5"/>
  <c r="AM105" i="5"/>
  <c r="AN105" i="5"/>
  <c r="AN77" i="5"/>
  <c r="AM77" i="5"/>
  <c r="AN99" i="5"/>
  <c r="AM99" i="5"/>
  <c r="AM954" i="5"/>
  <c r="AN954" i="5"/>
  <c r="AN1094" i="5"/>
  <c r="AM1094" i="5"/>
  <c r="AM1042" i="5"/>
  <c r="AN1042" i="5"/>
  <c r="AN1222" i="5"/>
  <c r="AM1222" i="5"/>
  <c r="AM1215" i="5"/>
  <c r="AN1215" i="5"/>
  <c r="AM1199" i="5"/>
  <c r="AN1199" i="5"/>
  <c r="AM1183" i="5"/>
  <c r="AN1183" i="5"/>
  <c r="AM1167" i="5"/>
  <c r="AN1167" i="5"/>
  <c r="AM1151" i="5"/>
  <c r="AN1151" i="5"/>
  <c r="AM1135" i="5"/>
  <c r="AN1135" i="5"/>
  <c r="AM1119" i="5"/>
  <c r="AN1119" i="5"/>
  <c r="AM1103" i="5"/>
  <c r="AN1103" i="5"/>
  <c r="AM1087" i="5"/>
  <c r="AN1087" i="5"/>
  <c r="AN956" i="5"/>
  <c r="AM956" i="5"/>
  <c r="AM885" i="5"/>
  <c r="AN885" i="5"/>
  <c r="AN870" i="5"/>
  <c r="AM870" i="5"/>
  <c r="AM853" i="5"/>
  <c r="AN853" i="5"/>
  <c r="AN874" i="5"/>
  <c r="AM874" i="5"/>
  <c r="AM815" i="5"/>
  <c r="AN815" i="5"/>
  <c r="AM770" i="5"/>
  <c r="AN770" i="5"/>
  <c r="AM706" i="5"/>
  <c r="AN706" i="5"/>
  <c r="AM698" i="5"/>
  <c r="AN698" i="5"/>
  <c r="AM690" i="5"/>
  <c r="AN690" i="5"/>
  <c r="AM682" i="5"/>
  <c r="AN682" i="5"/>
  <c r="AM674" i="5"/>
  <c r="AN674" i="5"/>
  <c r="AM666" i="5"/>
  <c r="AN666" i="5"/>
  <c r="AM658" i="5"/>
  <c r="AN658" i="5"/>
  <c r="AM650" i="5"/>
  <c r="AN650" i="5"/>
  <c r="AM642" i="5"/>
  <c r="AN642" i="5"/>
  <c r="AM589" i="5"/>
  <c r="AN589" i="5"/>
  <c r="AM498" i="5"/>
  <c r="AN498" i="5"/>
  <c r="AM549" i="5"/>
  <c r="AN549" i="5"/>
  <c r="AM555" i="5"/>
  <c r="AN555" i="5"/>
  <c r="AM417" i="5"/>
  <c r="AN417" i="5"/>
  <c r="AM411" i="5"/>
  <c r="AN411" i="5"/>
  <c r="AM375" i="5"/>
  <c r="AN375" i="5"/>
  <c r="AM320" i="5"/>
  <c r="AN320" i="5"/>
  <c r="AM291" i="5"/>
  <c r="AN291" i="5"/>
  <c r="AN410" i="5"/>
  <c r="AM410" i="5"/>
  <c r="AN386" i="5"/>
  <c r="AM386" i="5"/>
  <c r="AN302" i="5"/>
  <c r="AM302" i="5"/>
  <c r="AN252" i="5"/>
  <c r="AM252" i="5"/>
  <c r="AN246" i="5"/>
  <c r="AM246" i="5"/>
  <c r="AN257" i="5"/>
  <c r="AM257" i="5"/>
  <c r="AM193" i="5"/>
  <c r="AN193" i="5"/>
  <c r="AM165" i="5"/>
  <c r="AN165" i="5"/>
  <c r="AM131" i="5"/>
  <c r="AN131" i="5"/>
  <c r="AN142" i="5"/>
  <c r="AM142" i="5"/>
  <c r="AM101" i="5"/>
  <c r="AN101" i="5"/>
  <c r="AM115" i="5"/>
  <c r="AN115" i="5"/>
  <c r="AN1029" i="5"/>
  <c r="AM1029" i="5"/>
  <c r="AM1187" i="5"/>
  <c r="AN1187" i="5"/>
  <c r="AM1171" i="5"/>
  <c r="AN1171" i="5"/>
  <c r="AM1155" i="5"/>
  <c r="AN1155" i="5"/>
  <c r="AM1139" i="5"/>
  <c r="AN1139" i="5"/>
  <c r="AM1123" i="5"/>
  <c r="AN1123" i="5"/>
  <c r="AM1107" i="5"/>
  <c r="AN1107" i="5"/>
  <c r="AM1091" i="5"/>
  <c r="AN1091" i="5"/>
  <c r="AM1075" i="5"/>
  <c r="AN1075" i="5"/>
  <c r="AN1041" i="5"/>
  <c r="AM1041" i="5"/>
  <c r="AN1009" i="5"/>
  <c r="AM1009" i="5"/>
  <c r="AN977" i="5"/>
  <c r="AM977" i="5"/>
  <c r="AN945" i="5"/>
  <c r="AM945" i="5"/>
  <c r="AM843" i="5"/>
  <c r="AN843" i="5"/>
  <c r="AN862" i="5"/>
  <c r="AM862" i="5"/>
  <c r="AM807" i="5"/>
  <c r="AN807" i="5"/>
  <c r="AM923" i="5"/>
  <c r="AN923" i="5"/>
  <c r="AM907" i="5"/>
  <c r="AN907" i="5"/>
  <c r="AM891" i="5"/>
  <c r="AN891" i="5"/>
  <c r="AM875" i="5"/>
  <c r="AN875" i="5"/>
  <c r="AM849" i="5"/>
  <c r="AN849" i="5"/>
  <c r="AM608" i="5"/>
  <c r="AN608" i="5"/>
  <c r="AN821" i="5"/>
  <c r="AM821" i="5"/>
  <c r="AM651" i="5"/>
  <c r="AN651" i="5"/>
  <c r="AM579" i="5"/>
  <c r="AN579" i="5"/>
  <c r="AM595" i="5"/>
  <c r="AN595" i="5"/>
  <c r="AM606" i="5"/>
  <c r="AN606" i="5"/>
  <c r="AM529" i="5"/>
  <c r="AN529" i="5"/>
  <c r="AM551" i="5"/>
  <c r="AN551" i="5"/>
  <c r="AN554" i="5"/>
  <c r="AM554" i="5"/>
  <c r="AN444" i="5"/>
  <c r="AM444" i="5"/>
  <c r="AN396" i="5"/>
  <c r="AM396" i="5"/>
  <c r="AM419" i="5"/>
  <c r="AN419" i="5"/>
  <c r="AM443" i="5"/>
  <c r="AN443" i="5"/>
  <c r="AM371" i="5"/>
  <c r="AN371" i="5"/>
  <c r="AN366" i="5"/>
  <c r="AM366" i="5"/>
  <c r="AM286" i="5"/>
  <c r="AN286" i="5"/>
  <c r="AM292" i="5"/>
  <c r="AN292" i="5"/>
  <c r="AN289" i="5"/>
  <c r="AM289" i="5"/>
  <c r="AN222" i="5"/>
  <c r="AM222" i="5"/>
  <c r="AM262" i="5"/>
  <c r="AN262" i="5"/>
  <c r="AN240" i="5"/>
  <c r="AM240" i="5"/>
  <c r="AN186" i="5"/>
  <c r="AM186" i="5"/>
  <c r="AN196" i="5"/>
  <c r="AM196" i="5"/>
  <c r="AM153" i="5"/>
  <c r="AN153" i="5"/>
  <c r="AN158" i="5"/>
  <c r="AM158" i="5"/>
  <c r="AM102" i="5"/>
  <c r="AN102" i="5"/>
  <c r="AM127" i="5"/>
  <c r="AN127" i="5"/>
  <c r="AM89" i="5"/>
  <c r="AN89" i="5"/>
  <c r="AM52" i="5"/>
  <c r="AN52" i="5"/>
  <c r="AM57" i="5"/>
  <c r="AN57" i="5"/>
  <c r="AM5" i="5"/>
  <c r="AN5" i="5"/>
  <c r="AN1218" i="5"/>
  <c r="AM1218" i="5"/>
  <c r="AM826" i="5"/>
  <c r="AN826" i="5"/>
  <c r="AM596" i="5"/>
  <c r="AN596" i="5"/>
  <c r="AM541" i="5"/>
  <c r="AN541" i="5"/>
  <c r="AM563" i="5"/>
  <c r="AN563" i="5"/>
  <c r="AM500" i="5"/>
  <c r="AN500" i="5"/>
  <c r="AM335" i="5"/>
  <c r="AN335" i="5"/>
  <c r="AM319" i="5"/>
  <c r="AN319" i="5"/>
  <c r="AN258" i="5"/>
  <c r="AM258" i="5"/>
  <c r="AM152" i="5"/>
  <c r="AN152" i="5"/>
  <c r="AM100" i="5"/>
  <c r="AN100" i="5"/>
  <c r="AN1184" i="5"/>
  <c r="AM1184" i="5"/>
  <c r="AN1152" i="5"/>
  <c r="AM1152" i="5"/>
  <c r="AN1120" i="5"/>
  <c r="AM1120" i="5"/>
  <c r="AN1088" i="5"/>
  <c r="AM1088" i="5"/>
  <c r="AM716" i="5"/>
  <c r="AN716" i="5"/>
  <c r="AN858" i="5"/>
  <c r="AM858" i="5"/>
  <c r="AN845" i="5"/>
  <c r="AM845" i="5"/>
  <c r="AN809" i="5"/>
  <c r="AM809" i="5"/>
  <c r="AN506" i="5"/>
  <c r="AM506" i="5"/>
  <c r="AM569" i="5"/>
  <c r="AN569" i="5"/>
  <c r="AN489" i="5"/>
  <c r="AM489" i="5"/>
  <c r="AM431" i="5"/>
  <c r="AN431" i="5"/>
  <c r="AM347" i="5"/>
  <c r="AN347" i="5"/>
  <c r="AN358" i="5"/>
  <c r="AM358" i="5"/>
  <c r="AM230" i="5"/>
  <c r="AN230" i="5"/>
  <c r="AN143" i="5"/>
  <c r="AM143" i="5"/>
  <c r="AM24" i="5"/>
  <c r="AN24" i="5"/>
  <c r="AM1265" i="5"/>
  <c r="AN1265" i="5"/>
  <c r="AM946" i="5"/>
  <c r="AN946" i="5"/>
  <c r="AM1065" i="5"/>
  <c r="AN1065" i="5"/>
  <c r="AM1034" i="5"/>
  <c r="AN1034" i="5"/>
  <c r="AN1178" i="5"/>
  <c r="AM1178" i="5"/>
  <c r="AN1053" i="5"/>
  <c r="AM1053" i="5"/>
  <c r="AN1021" i="5"/>
  <c r="AM1021" i="5"/>
  <c r="AM1211" i="5"/>
  <c r="AN1211" i="5"/>
  <c r="AM1046" i="5"/>
  <c r="AN1046" i="5"/>
  <c r="AN940" i="5"/>
  <c r="AM940" i="5"/>
  <c r="AM881" i="5"/>
  <c r="AN881" i="5"/>
  <c r="AM812" i="5"/>
  <c r="AN812" i="5"/>
  <c r="AM847" i="5"/>
  <c r="AN847" i="5"/>
  <c r="AM810" i="5"/>
  <c r="AN810" i="5"/>
  <c r="AM786" i="5"/>
  <c r="AN786" i="5"/>
  <c r="AM722" i="5"/>
  <c r="AN722" i="5"/>
  <c r="AM704" i="5"/>
  <c r="AN704" i="5"/>
  <c r="AM696" i="5"/>
  <c r="AN696" i="5"/>
  <c r="AM688" i="5"/>
  <c r="AN688" i="5"/>
  <c r="AM680" i="5"/>
  <c r="AN680" i="5"/>
  <c r="AM672" i="5"/>
  <c r="AN672" i="5"/>
  <c r="AM664" i="5"/>
  <c r="AN664" i="5"/>
  <c r="AM656" i="5"/>
  <c r="AN656" i="5"/>
  <c r="AM648" i="5"/>
  <c r="AN648" i="5"/>
  <c r="AM640" i="5"/>
  <c r="AN640" i="5"/>
  <c r="AM626" i="5"/>
  <c r="AN626" i="5"/>
  <c r="AM592" i="5"/>
  <c r="AN592" i="5"/>
  <c r="AM533" i="5"/>
  <c r="AN533" i="5"/>
  <c r="AM539" i="5"/>
  <c r="AN539" i="5"/>
  <c r="AM456" i="5"/>
  <c r="AN456" i="5"/>
  <c r="AM327" i="5"/>
  <c r="AN327" i="5"/>
  <c r="AM247" i="5"/>
  <c r="AN247" i="5"/>
  <c r="AM299" i="5"/>
  <c r="AN299" i="5"/>
  <c r="AN370" i="5"/>
  <c r="AM370" i="5"/>
  <c r="AM300" i="5"/>
  <c r="AN300" i="5"/>
  <c r="AM278" i="5"/>
  <c r="AN278" i="5"/>
  <c r="AM238" i="5"/>
  <c r="AN238" i="5"/>
  <c r="AN254" i="5"/>
  <c r="AM254" i="5"/>
  <c r="AM266" i="5"/>
  <c r="AN266" i="5"/>
  <c r="AN249" i="5"/>
  <c r="AM249" i="5"/>
  <c r="AM209" i="5"/>
  <c r="AN209" i="5"/>
  <c r="AN220" i="5"/>
  <c r="AM220" i="5"/>
  <c r="AN176" i="5"/>
  <c r="AM176" i="5"/>
  <c r="AN112" i="5"/>
  <c r="AM112" i="5"/>
  <c r="AM108" i="5"/>
  <c r="AN108" i="5"/>
  <c r="AN1146" i="5"/>
  <c r="AM1146" i="5"/>
  <c r="AN1033" i="5"/>
  <c r="AM1033" i="5"/>
  <c r="AN1001" i="5"/>
  <c r="AM1001" i="5"/>
  <c r="AN969" i="5"/>
  <c r="AM969" i="5"/>
  <c r="AN937" i="5"/>
  <c r="AM937" i="5"/>
  <c r="AM827" i="5"/>
  <c r="AN827" i="5"/>
  <c r="AM720" i="5"/>
  <c r="AN720" i="5"/>
  <c r="AM929" i="5"/>
  <c r="AN929" i="5"/>
  <c r="AM913" i="5"/>
  <c r="AN913" i="5"/>
  <c r="AM897" i="5"/>
  <c r="AN897" i="5"/>
  <c r="AM852" i="5"/>
  <c r="AN852" i="5"/>
  <c r="AM708" i="5"/>
  <c r="AN708" i="5"/>
  <c r="AM839" i="5"/>
  <c r="AN839" i="5"/>
  <c r="AM935" i="5"/>
  <c r="AN935" i="5"/>
  <c r="AM919" i="5"/>
  <c r="AN919" i="5"/>
  <c r="AM903" i="5"/>
  <c r="AN903" i="5"/>
  <c r="AM887" i="5"/>
  <c r="AN887" i="5"/>
  <c r="AM871" i="5"/>
  <c r="AN871" i="5"/>
  <c r="AM857" i="5"/>
  <c r="AN857" i="5"/>
  <c r="AM816" i="5"/>
  <c r="AN816" i="5"/>
  <c r="AN841" i="5"/>
  <c r="AM841" i="5"/>
  <c r="AN813" i="5"/>
  <c r="AM813" i="5"/>
  <c r="AM630" i="5"/>
  <c r="AN630" i="5"/>
  <c r="AM643" i="5"/>
  <c r="AN643" i="5"/>
  <c r="AM634" i="5"/>
  <c r="AN634" i="5"/>
  <c r="AM590" i="5"/>
  <c r="AN590" i="5"/>
  <c r="AM513" i="5"/>
  <c r="AN513" i="5"/>
  <c r="AM535" i="5"/>
  <c r="AN535" i="5"/>
  <c r="AN424" i="5"/>
  <c r="AM424" i="5"/>
  <c r="AM433" i="5"/>
  <c r="AN433" i="5"/>
  <c r="AN430" i="5"/>
  <c r="AM430" i="5"/>
  <c r="AN473" i="5"/>
  <c r="AM473" i="5"/>
  <c r="AM387" i="5"/>
  <c r="AN387" i="5"/>
  <c r="AM268" i="5"/>
  <c r="AN268" i="5"/>
  <c r="AN350" i="5"/>
  <c r="AM350" i="5"/>
  <c r="AN281" i="5"/>
  <c r="AM281" i="5"/>
  <c r="AM234" i="5"/>
  <c r="AN234" i="5"/>
  <c r="AN226" i="5"/>
  <c r="AM226" i="5"/>
  <c r="AM156" i="5"/>
  <c r="AN156" i="5"/>
  <c r="AN134" i="5"/>
  <c r="AM134" i="5"/>
  <c r="AM140" i="5"/>
  <c r="AN140" i="5"/>
  <c r="AN118" i="5"/>
  <c r="AM118" i="5"/>
  <c r="AN107" i="5"/>
  <c r="AM107" i="5"/>
  <c r="AM71" i="5"/>
  <c r="AN71" i="5"/>
  <c r="AM56" i="5"/>
  <c r="AN56" i="5"/>
  <c r="AM40" i="5"/>
  <c r="AN40" i="5"/>
  <c r="AM41" i="5"/>
  <c r="AN41" i="5"/>
  <c r="AM38" i="5"/>
  <c r="AN38" i="5"/>
  <c r="AM8" i="5"/>
  <c r="AN8" i="5"/>
  <c r="AM736" i="5"/>
  <c r="AN736" i="5"/>
  <c r="AN854" i="5"/>
  <c r="AM854" i="5"/>
  <c r="AM622" i="5"/>
  <c r="AN622" i="5"/>
  <c r="AM581" i="5"/>
  <c r="AN581" i="5"/>
  <c r="AM610" i="5"/>
  <c r="AN610" i="5"/>
  <c r="AM503" i="5"/>
  <c r="AN503" i="5"/>
  <c r="AM525" i="5"/>
  <c r="AN525" i="5"/>
  <c r="AM547" i="5"/>
  <c r="AN547" i="5"/>
  <c r="AM351" i="5"/>
  <c r="AN351" i="5"/>
  <c r="AM303" i="5"/>
  <c r="AN303" i="5"/>
  <c r="AN1253" i="5"/>
  <c r="AM1253" i="5"/>
  <c r="AN1072" i="5"/>
  <c r="AM1072" i="5"/>
  <c r="AN1068" i="5"/>
  <c r="AM1068" i="5"/>
  <c r="AM1030" i="5"/>
  <c r="AN1030" i="5"/>
  <c r="AN1176" i="5"/>
  <c r="AM1176" i="5"/>
  <c r="AN1144" i="5"/>
  <c r="AM1144" i="5"/>
  <c r="AN1112" i="5"/>
  <c r="AM1112" i="5"/>
  <c r="AN1080" i="5"/>
  <c r="AM1080" i="5"/>
  <c r="AN866" i="5"/>
  <c r="AM866" i="5"/>
  <c r="AN837" i="5"/>
  <c r="AM837" i="5"/>
  <c r="AM553" i="5"/>
  <c r="AN553" i="5"/>
  <c r="AM502" i="5"/>
  <c r="AN502" i="5"/>
  <c r="AM527" i="5"/>
  <c r="AN527" i="5"/>
  <c r="AM471" i="5"/>
  <c r="AN471" i="5"/>
  <c r="AM395" i="5"/>
  <c r="AN395" i="5"/>
  <c r="AM363" i="5"/>
  <c r="AN363" i="5"/>
  <c r="AN342" i="5"/>
  <c r="AM342" i="5"/>
  <c r="AM287" i="5"/>
  <c r="AN287" i="5"/>
  <c r="AN172" i="5"/>
  <c r="AM172" i="5"/>
  <c r="AM213" i="5"/>
  <c r="AN213" i="5"/>
  <c r="AM144" i="5"/>
  <c r="AN144" i="5"/>
  <c r="AN36" i="5"/>
  <c r="AM36" i="5"/>
  <c r="AM1266" i="5"/>
  <c r="AN1266" i="5"/>
  <c r="AM1261" i="5"/>
  <c r="AN1261" i="5"/>
  <c r="AM1233" i="5"/>
  <c r="AN1233" i="5"/>
  <c r="AM1026" i="5"/>
  <c r="AN1026" i="5"/>
  <c r="AM938" i="5"/>
  <c r="AN938" i="5"/>
  <c r="AN1206" i="5"/>
  <c r="AM1206" i="5"/>
  <c r="AM1058" i="5"/>
  <c r="AN1058" i="5"/>
  <c r="AN1158" i="5"/>
  <c r="AM1158" i="5"/>
  <c r="AN973" i="5"/>
  <c r="AM973" i="5"/>
  <c r="AM1223" i="5"/>
  <c r="AN1223" i="5"/>
  <c r="AM1207" i="5"/>
  <c r="AN1207" i="5"/>
  <c r="AM958" i="5"/>
  <c r="AN958" i="5"/>
  <c r="AM740" i="5"/>
  <c r="AN740" i="5"/>
  <c r="AM925" i="5"/>
  <c r="AN925" i="5"/>
  <c r="AM909" i="5"/>
  <c r="AN909" i="5"/>
  <c r="AM893" i="5"/>
  <c r="AN893" i="5"/>
  <c r="AM877" i="5"/>
  <c r="AN877" i="5"/>
  <c r="AM842" i="5"/>
  <c r="AN842" i="5"/>
  <c r="AM824" i="5"/>
  <c r="AN824" i="5"/>
  <c r="AM802" i="5"/>
  <c r="AN802" i="5"/>
  <c r="AM738" i="5"/>
  <c r="AN738" i="5"/>
  <c r="AM702" i="5"/>
  <c r="AN702" i="5"/>
  <c r="AM694" i="5"/>
  <c r="AN694" i="5"/>
  <c r="AM686" i="5"/>
  <c r="AN686" i="5"/>
  <c r="AM678" i="5"/>
  <c r="AN678" i="5"/>
  <c r="AM670" i="5"/>
  <c r="AN670" i="5"/>
  <c r="AM662" i="5"/>
  <c r="AN662" i="5"/>
  <c r="AM654" i="5"/>
  <c r="AN654" i="5"/>
  <c r="AM646" i="5"/>
  <c r="AN646" i="5"/>
  <c r="AM638" i="5"/>
  <c r="AN638" i="5"/>
  <c r="AM624" i="5"/>
  <c r="AN624" i="5"/>
  <c r="AN574" i="5"/>
  <c r="AM574" i="5"/>
  <c r="AN597" i="5"/>
  <c r="AM597" i="5"/>
  <c r="AM517" i="5"/>
  <c r="AN517" i="5"/>
  <c r="AM523" i="5"/>
  <c r="AN523" i="5"/>
  <c r="AM423" i="5"/>
  <c r="AN423" i="5"/>
  <c r="AM407" i="5"/>
  <c r="AN407" i="5"/>
  <c r="AM343" i="5"/>
  <c r="AN343" i="5"/>
  <c r="AM324" i="5"/>
  <c r="AN324" i="5"/>
  <c r="AN290" i="5"/>
  <c r="AM290" i="5"/>
  <c r="AM307" i="5"/>
  <c r="AN307" i="5"/>
  <c r="AN354" i="5"/>
  <c r="AM354" i="5"/>
  <c r="AM221" i="5"/>
  <c r="AN221" i="5"/>
  <c r="AM243" i="5"/>
  <c r="AN243" i="5"/>
  <c r="AN232" i="5"/>
  <c r="AM232" i="5"/>
  <c r="AN178" i="5"/>
  <c r="AM178" i="5"/>
  <c r="AN208" i="5"/>
  <c r="AM208" i="5"/>
  <c r="AM160" i="5"/>
  <c r="AN160" i="5"/>
  <c r="AM125" i="5"/>
  <c r="AN125" i="5"/>
  <c r="AM87" i="5"/>
  <c r="AN87" i="5"/>
  <c r="AN25" i="5"/>
  <c r="AM25" i="5"/>
  <c r="AM1237" i="5"/>
  <c r="AN1237" i="5"/>
  <c r="AM1002" i="5"/>
  <c r="AN1002" i="5"/>
  <c r="AN1186" i="5"/>
  <c r="AM1186" i="5"/>
  <c r="AN1082" i="5"/>
  <c r="AM1082" i="5"/>
  <c r="AM1018" i="5"/>
  <c r="AN1018" i="5"/>
  <c r="AN1214" i="5"/>
  <c r="AM1214" i="5"/>
  <c r="AN1142" i="5"/>
  <c r="AM1142" i="5"/>
  <c r="AN1057" i="5"/>
  <c r="AM1057" i="5"/>
  <c r="AN1025" i="5"/>
  <c r="AM1025" i="5"/>
  <c r="AN993" i="5"/>
  <c r="AM993" i="5"/>
  <c r="AN961" i="5"/>
  <c r="AM961" i="5"/>
  <c r="AM712" i="5"/>
  <c r="AN712" i="5"/>
  <c r="AM834" i="5"/>
  <c r="AN834" i="5"/>
  <c r="AM931" i="5"/>
  <c r="AN931" i="5"/>
  <c r="AM915" i="5"/>
  <c r="AN915" i="5"/>
  <c r="AM899" i="5"/>
  <c r="AN899" i="5"/>
  <c r="AM883" i="5"/>
  <c r="AN883" i="5"/>
  <c r="AM865" i="5"/>
  <c r="AN865" i="5"/>
  <c r="AN611" i="5"/>
  <c r="AM611" i="5"/>
  <c r="AN617" i="5"/>
  <c r="AM617" i="5"/>
  <c r="AN586" i="5"/>
  <c r="AM586" i="5"/>
  <c r="AM561" i="5"/>
  <c r="AN561" i="5"/>
  <c r="AM519" i="5"/>
  <c r="AN519" i="5"/>
  <c r="AM504" i="5"/>
  <c r="AN504" i="5"/>
  <c r="AN458" i="5"/>
  <c r="AM458" i="5"/>
  <c r="AM447" i="5"/>
  <c r="AN447" i="5"/>
  <c r="AM339" i="5"/>
  <c r="AN339" i="5"/>
  <c r="AN298" i="5"/>
  <c r="AM298" i="5"/>
  <c r="AN334" i="5"/>
  <c r="AM334" i="5"/>
  <c r="AN273" i="5"/>
  <c r="AM273" i="5"/>
  <c r="AN180" i="5"/>
  <c r="AM180" i="5"/>
  <c r="AM161" i="5"/>
  <c r="AN161" i="5"/>
  <c r="AN151" i="5"/>
  <c r="AM151" i="5"/>
  <c r="AM132" i="5"/>
  <c r="AN132" i="5"/>
  <c r="AM97" i="5"/>
  <c r="AN97" i="5"/>
  <c r="AM60" i="5"/>
  <c r="AN60" i="5"/>
  <c r="AM44" i="5"/>
  <c r="AN44" i="5"/>
  <c r="AM68" i="5"/>
  <c r="AN68" i="5"/>
  <c r="AN1232" i="5"/>
  <c r="AM1232" i="5"/>
  <c r="AM1201" i="5"/>
  <c r="AN1201" i="5"/>
  <c r="AN1264" i="5"/>
  <c r="AM1264" i="5"/>
  <c r="AN1110" i="5"/>
  <c r="AM1110" i="5"/>
  <c r="AM728" i="5"/>
  <c r="AN728" i="5"/>
  <c r="AM509" i="5"/>
  <c r="AN509" i="5"/>
  <c r="AM573" i="5"/>
  <c r="AN573" i="5"/>
  <c r="AM531" i="5"/>
  <c r="AN531" i="5"/>
  <c r="AM439" i="5"/>
  <c r="AN439" i="5"/>
  <c r="AM367" i="5"/>
  <c r="AN367" i="5"/>
  <c r="AM117" i="5"/>
  <c r="AN117" i="5"/>
  <c r="N38" i="6" l="1" a="1"/>
  <c r="N38" i="6" s="1"/>
  <c r="N42" i="6" a="1"/>
  <c r="N42" i="6" s="1"/>
  <c r="N46" i="6" a="1"/>
  <c r="N46" i="6" s="1"/>
  <c r="N50" i="6" a="1"/>
  <c r="N50" i="6" s="1"/>
  <c r="M40" i="6" a="1"/>
  <c r="M40" i="6" s="1"/>
  <c r="M44" i="6" a="1"/>
  <c r="M44" i="6" s="1"/>
  <c r="M48" i="6" a="1"/>
  <c r="M48" i="6" s="1"/>
  <c r="L38" i="6" a="1"/>
  <c r="L38" i="6" s="1"/>
  <c r="L42" i="6" a="1"/>
  <c r="L42" i="6" s="1"/>
  <c r="L46" i="6" a="1"/>
  <c r="L46" i="6" s="1"/>
  <c r="L50" i="6" a="1"/>
  <c r="L50" i="6" s="1"/>
  <c r="K42" i="6" a="1"/>
  <c r="K42" i="6" s="1"/>
  <c r="K45" i="6" a="1"/>
  <c r="K45" i="6" s="1"/>
  <c r="K49" i="6" a="1"/>
  <c r="K49" i="6" s="1"/>
  <c r="H39" i="6" a="1"/>
  <c r="H39" i="6" s="1"/>
  <c r="H43" i="6" a="1"/>
  <c r="H43" i="6" s="1"/>
  <c r="H47" i="6" a="1"/>
  <c r="H47" i="6" s="1"/>
  <c r="H51" i="6" a="1"/>
  <c r="H51" i="6" s="1"/>
  <c r="E41" i="6" a="1"/>
  <c r="E41" i="6" s="1"/>
  <c r="E45" i="6" a="1"/>
  <c r="E45" i="6" s="1"/>
  <c r="E49" i="6" a="1"/>
  <c r="E49" i="6" s="1"/>
  <c r="G39" i="6" a="1"/>
  <c r="G39" i="6" s="1"/>
  <c r="G43" i="6" a="1"/>
  <c r="G43" i="6" s="1"/>
  <c r="G47" i="6" a="1"/>
  <c r="G47" i="6" s="1"/>
  <c r="G51" i="6" a="1"/>
  <c r="G51" i="6" s="1"/>
  <c r="F41" i="6" a="1"/>
  <c r="F41" i="6" s="1"/>
  <c r="F45" i="6" a="1"/>
  <c r="F45" i="6" s="1"/>
  <c r="F49" i="6" a="1"/>
  <c r="F49" i="6" s="1"/>
  <c r="D39" i="6" a="1"/>
  <c r="D39" i="6" s="1"/>
  <c r="D43" i="6" a="1"/>
  <c r="D43" i="6" s="1"/>
  <c r="D47" i="6" a="1"/>
  <c r="D47" i="6" s="1"/>
  <c r="N39" i="6" a="1"/>
  <c r="N39" i="6" s="1"/>
  <c r="N43" i="6" a="1"/>
  <c r="N43" i="6" s="1"/>
  <c r="N47" i="6" a="1"/>
  <c r="N47" i="6" s="1"/>
  <c r="N51" i="6" a="1"/>
  <c r="N51" i="6" s="1"/>
  <c r="M41" i="6" a="1"/>
  <c r="M41" i="6" s="1"/>
  <c r="M45" i="6" a="1"/>
  <c r="M45" i="6" s="1"/>
  <c r="M49" i="6" a="1"/>
  <c r="M49" i="6" s="1"/>
  <c r="L39" i="6" a="1"/>
  <c r="L39" i="6" s="1"/>
  <c r="L43" i="6" a="1"/>
  <c r="L43" i="6" s="1"/>
  <c r="L47" i="6" a="1"/>
  <c r="L47" i="6" s="1"/>
  <c r="L51" i="6" a="1"/>
  <c r="L51" i="6" s="1"/>
  <c r="K40" i="6" a="1"/>
  <c r="K40" i="6" s="1"/>
  <c r="K43" i="6" a="1"/>
  <c r="K43" i="6" s="1"/>
  <c r="K46" i="6" a="1"/>
  <c r="K46" i="6" s="1"/>
  <c r="K50" i="6" a="1"/>
  <c r="K50" i="6" s="1"/>
  <c r="H40" i="6" a="1"/>
  <c r="H40" i="6" s="1"/>
  <c r="H44" i="6" a="1"/>
  <c r="H44" i="6" s="1"/>
  <c r="H48" i="6" a="1"/>
  <c r="H48" i="6" s="1"/>
  <c r="E38" i="6" a="1"/>
  <c r="E38" i="6" s="1"/>
  <c r="E42" i="6" a="1"/>
  <c r="E42" i="6" s="1"/>
  <c r="E46" i="6" a="1"/>
  <c r="E46" i="6" s="1"/>
  <c r="E50" i="6" a="1"/>
  <c r="E50" i="6" s="1"/>
  <c r="G40" i="6" a="1"/>
  <c r="G40" i="6" s="1"/>
  <c r="G44" i="6" a="1"/>
  <c r="G44" i="6" s="1"/>
  <c r="G48" i="6" a="1"/>
  <c r="G48" i="6" s="1"/>
  <c r="F38" i="6" a="1"/>
  <c r="F38" i="6" s="1"/>
  <c r="F42" i="6" a="1"/>
  <c r="F42" i="6" s="1"/>
  <c r="F46" i="6" a="1"/>
  <c r="F46" i="6" s="1"/>
  <c r="F50" i="6" a="1"/>
  <c r="F50" i="6" s="1"/>
  <c r="D40" i="6" a="1"/>
  <c r="D40" i="6" s="1"/>
  <c r="D44" i="6" a="1"/>
  <c r="D44" i="6" s="1"/>
  <c r="D48" i="6" a="1"/>
  <c r="D48" i="6" s="1"/>
  <c r="F20" i="6" a="1"/>
  <c r="F20" i="6" s="1"/>
  <c r="F24" i="6" a="1"/>
  <c r="F24" i="6" s="1"/>
  <c r="F28" i="6" a="1"/>
  <c r="F28" i="6" s="1"/>
  <c r="F32" i="6" a="1"/>
  <c r="F32" i="6" s="1"/>
  <c r="N40" i="6" a="1"/>
  <c r="N40" i="6" s="1"/>
  <c r="N44" i="6" a="1"/>
  <c r="N44" i="6" s="1"/>
  <c r="N48" i="6" a="1"/>
  <c r="N48" i="6" s="1"/>
  <c r="M38" i="6" a="1"/>
  <c r="M38" i="6" s="1"/>
  <c r="M42" i="6" a="1"/>
  <c r="M42" i="6" s="1"/>
  <c r="M46" i="6" a="1"/>
  <c r="M46" i="6" s="1"/>
  <c r="M50" i="6" a="1"/>
  <c r="M50" i="6" s="1"/>
  <c r="L40" i="6" a="1"/>
  <c r="L40" i="6" s="1"/>
  <c r="L44" i="6" a="1"/>
  <c r="L44" i="6" s="1"/>
  <c r="L48" i="6" a="1"/>
  <c r="L48" i="6" s="1"/>
  <c r="K38" i="6" a="1"/>
  <c r="K38" i="6" s="1"/>
  <c r="K41" i="6" a="1"/>
  <c r="K41" i="6" s="1"/>
  <c r="K47" i="6" a="1"/>
  <c r="K47" i="6" s="1"/>
  <c r="K51" i="6" a="1"/>
  <c r="K51" i="6" s="1"/>
  <c r="H41" i="6" a="1"/>
  <c r="H41" i="6" s="1"/>
  <c r="H45" i="6" a="1"/>
  <c r="H45" i="6" s="1"/>
  <c r="H49" i="6" a="1"/>
  <c r="H49" i="6" s="1"/>
  <c r="E39" i="6" a="1"/>
  <c r="E39" i="6" s="1"/>
  <c r="E43" i="6" a="1"/>
  <c r="E43" i="6" s="1"/>
  <c r="E47" i="6" a="1"/>
  <c r="E47" i="6" s="1"/>
  <c r="E51" i="6" a="1"/>
  <c r="E51" i="6" s="1"/>
  <c r="G41" i="6" a="1"/>
  <c r="G41" i="6" s="1"/>
  <c r="G45" i="6" a="1"/>
  <c r="G45" i="6" s="1"/>
  <c r="G49" i="6" a="1"/>
  <c r="G49" i="6" s="1"/>
  <c r="F39" i="6" a="1"/>
  <c r="F39" i="6" s="1"/>
  <c r="F43" i="6" a="1"/>
  <c r="F43" i="6" s="1"/>
  <c r="F47" i="6" a="1"/>
  <c r="F47" i="6" s="1"/>
  <c r="F51" i="6" a="1"/>
  <c r="F51" i="6" s="1"/>
  <c r="D41" i="6" a="1"/>
  <c r="D41" i="6" s="1"/>
  <c r="D45" i="6" a="1"/>
  <c r="D45" i="6" s="1"/>
  <c r="D49" i="6" a="1"/>
  <c r="D49" i="6" s="1"/>
  <c r="F21" i="6" a="1"/>
  <c r="F21" i="6" s="1"/>
  <c r="F25" i="6" a="1"/>
  <c r="F25" i="6" s="1"/>
  <c r="F29" i="6" a="1"/>
  <c r="F29" i="6" s="1"/>
  <c r="F33" i="6" a="1"/>
  <c r="F33" i="6" s="1"/>
  <c r="N41" i="6" a="1"/>
  <c r="N41" i="6" s="1"/>
  <c r="M43" i="6" a="1"/>
  <c r="M43" i="6" s="1"/>
  <c r="L45" i="6" a="1"/>
  <c r="L45" i="6" s="1"/>
  <c r="K44" i="6" a="1"/>
  <c r="K44" i="6" s="1"/>
  <c r="H46" i="6" a="1"/>
  <c r="H46" i="6" s="1"/>
  <c r="E48" i="6" a="1"/>
  <c r="E48" i="6" s="1"/>
  <c r="G50" i="6" a="1"/>
  <c r="G50" i="6" s="1"/>
  <c r="D38" i="6" a="1"/>
  <c r="D38" i="6" s="1"/>
  <c r="D51" i="6" a="1"/>
  <c r="D51" i="6" s="1"/>
  <c r="F27" i="6" a="1"/>
  <c r="F27" i="6" s="1"/>
  <c r="N45" i="6" a="1"/>
  <c r="N45" i="6" s="1"/>
  <c r="M47" i="6" a="1"/>
  <c r="M47" i="6" s="1"/>
  <c r="L49" i="6" a="1"/>
  <c r="L49" i="6" s="1"/>
  <c r="K48" i="6" a="1"/>
  <c r="K48" i="6" s="1"/>
  <c r="H50" i="6" a="1"/>
  <c r="H50" i="6" s="1"/>
  <c r="G38" i="6" a="1"/>
  <c r="G38" i="6" s="1"/>
  <c r="F40" i="6" a="1"/>
  <c r="F40" i="6" s="1"/>
  <c r="D42" i="6" a="1"/>
  <c r="D42" i="6" s="1"/>
  <c r="F22" i="6" a="1"/>
  <c r="F22" i="6" s="1"/>
  <c r="F30" i="6" a="1"/>
  <c r="F30" i="6" s="1"/>
  <c r="N49" i="6" a="1"/>
  <c r="N49" i="6" s="1"/>
  <c r="M51" i="6" a="1"/>
  <c r="M51" i="6" s="1"/>
  <c r="K39" i="6" a="1"/>
  <c r="K39" i="6" s="1"/>
  <c r="H38" i="6" a="1"/>
  <c r="H38" i="6" s="1"/>
  <c r="E40" i="6" a="1"/>
  <c r="E40" i="6" s="1"/>
  <c r="G42" i="6" a="1"/>
  <c r="G42" i="6" s="1"/>
  <c r="F44" i="6" a="1"/>
  <c r="F44" i="6" s="1"/>
  <c r="M39" i="6" a="1"/>
  <c r="M39" i="6" s="1"/>
  <c r="E44" i="6" a="1"/>
  <c r="E44" i="6" s="1"/>
  <c r="D50" i="6" a="1"/>
  <c r="D50" i="6" s="1"/>
  <c r="L41" i="6" a="1"/>
  <c r="L41" i="6" s="1"/>
  <c r="G46" i="6" a="1"/>
  <c r="G46" i="6" s="1"/>
  <c r="F23" i="6" a="1"/>
  <c r="F23" i="6" s="1"/>
  <c r="F48" i="6" a="1"/>
  <c r="F48" i="6" s="1"/>
  <c r="F26" i="6" a="1"/>
  <c r="F26" i="6" s="1"/>
  <c r="H42" i="6" a="1"/>
  <c r="H42" i="6" s="1"/>
  <c r="D46" i="6" a="1"/>
  <c r="D46" i="6" s="1"/>
  <c r="F31" i="6" a="1"/>
  <c r="F31" i="6" s="1"/>
  <c r="D21" i="6" a="1"/>
  <c r="D21" i="6" s="1"/>
  <c r="E21" i="6" s="1" a="1"/>
  <c r="E21" i="6" s="1"/>
  <c r="D32" i="6" a="1"/>
  <c r="D32" i="6" s="1"/>
  <c r="E32" i="6" s="1" a="1"/>
  <c r="E32" i="6" s="1"/>
  <c r="D27" i="6" a="1"/>
  <c r="D27" i="6" s="1"/>
  <c r="E27" i="6" s="1" a="1"/>
  <c r="E27" i="6" s="1"/>
  <c r="D26" i="6" a="1"/>
  <c r="D26" i="6" s="1"/>
  <c r="E26" i="6" s="1" a="1"/>
  <c r="E26" i="6" s="1"/>
  <c r="D33" i="6" a="1"/>
  <c r="D33" i="6" s="1"/>
  <c r="E33" i="6" s="1" a="1"/>
  <c r="E33" i="6" s="1"/>
  <c r="D28" i="6" a="1"/>
  <c r="D28" i="6" s="1"/>
  <c r="E28" i="6" s="1" a="1"/>
  <c r="E28" i="6" s="1"/>
  <c r="D30" i="6" a="1"/>
  <c r="D30" i="6" s="1"/>
  <c r="E30" i="6" s="1" a="1"/>
  <c r="E30" i="6" s="1"/>
  <c r="D31" i="6" a="1"/>
  <c r="D31" i="6" s="1"/>
  <c r="E31" i="6" s="1" a="1"/>
  <c r="E31" i="6" s="1"/>
  <c r="D22" i="6" a="1"/>
  <c r="D22" i="6" s="1"/>
  <c r="E22" i="6" s="1" a="1"/>
  <c r="E22" i="6" s="1"/>
  <c r="D23" i="6" a="1"/>
  <c r="D23" i="6" s="1"/>
  <c r="E23" i="6" s="1" a="1"/>
  <c r="E23" i="6" s="1"/>
  <c r="D29" i="6" a="1"/>
  <c r="D29" i="6" s="1"/>
  <c r="E29" i="6" s="1" a="1"/>
  <c r="E29" i="6" s="1"/>
  <c r="D24" i="6" a="1"/>
  <c r="D24" i="6" s="1"/>
  <c r="E24" i="6" s="1" a="1"/>
  <c r="E24" i="6" s="1"/>
  <c r="D25" i="6" a="1"/>
  <c r="D25" i="6" s="1"/>
  <c r="E25" i="6" s="1" a="1"/>
  <c r="E25" i="6" s="1"/>
  <c r="D20" i="6" a="1"/>
  <c r="D20" i="6" s="1"/>
  <c r="E20" i="6" s="1" a="1"/>
  <c r="E20" i="6" s="1"/>
  <c r="D13" i="6" a="1"/>
  <c r="D13" i="6" s="1"/>
  <c r="E13" i="6" s="1" a="1"/>
  <c r="E13" i="6" s="1"/>
  <c r="D15" i="6" a="1"/>
  <c r="D15" i="6" s="1"/>
  <c r="E15" i="6" s="1" a="1"/>
  <c r="E15" i="6" s="1"/>
  <c r="D12" i="6" a="1"/>
  <c r="D12" i="6" s="1"/>
  <c r="E12" i="6" s="1" a="1"/>
  <c r="E12" i="6" s="1"/>
  <c r="D8" i="6" a="1"/>
  <c r="D8" i="6" s="1"/>
  <c r="E8" i="6" s="1" a="1"/>
  <c r="E8" i="6" s="1"/>
  <c r="D9" i="6" a="1"/>
  <c r="D9" i="6" s="1"/>
  <c r="E9" i="6" s="1" a="1"/>
  <c r="E9" i="6" s="1"/>
  <c r="D5" i="6" a="1"/>
  <c r="D5" i="6" s="1"/>
  <c r="E5" i="6" s="1" a="1"/>
  <c r="E5" i="6" s="1"/>
  <c r="D6" i="6" a="1"/>
  <c r="D6" i="6" s="1"/>
  <c r="E6" i="6" s="1" a="1"/>
  <c r="E6" i="6" s="1"/>
  <c r="D14" i="6" a="1"/>
  <c r="D14" i="6" s="1"/>
  <c r="E14" i="6" s="1" a="1"/>
  <c r="E14" i="6" s="1"/>
  <c r="D11" i="6" a="1"/>
  <c r="D11" i="6" s="1"/>
  <c r="E11" i="6" s="1" a="1"/>
  <c r="E11" i="6" s="1"/>
  <c r="D10" i="6" a="1"/>
  <c r="D10" i="6" s="1"/>
  <c r="E10" i="6" s="1" a="1"/>
  <c r="E10" i="6" s="1"/>
  <c r="D4" i="6" a="1"/>
  <c r="D4" i="6" s="1"/>
  <c r="E4" i="6" s="1" a="1"/>
  <c r="E4" i="6" s="1"/>
  <c r="D7" i="6" a="1"/>
  <c r="D7" i="6" s="1"/>
  <c r="E7" i="6" s="1" a="1"/>
  <c r="E7" i="6" s="1"/>
  <c r="D3" i="6" a="1"/>
  <c r="D3" i="6" s="1"/>
  <c r="E3" i="6" s="1" a="1"/>
  <c r="E3" i="6" s="1"/>
  <c r="D2" i="6" a="1"/>
  <c r="D2" i="6" s="1"/>
  <c r="E2" i="6" s="1" a="1"/>
  <c r="E2" i="6" s="1"/>
  <c r="G7" i="6" l="1" a="1"/>
  <c r="G7" i="6" s="1"/>
  <c r="P7" i="6" a="1"/>
  <c r="P7" i="6" s="1"/>
  <c r="N7" i="6" a="1"/>
  <c r="N7" i="6" s="1"/>
  <c r="M7" i="6" a="1"/>
  <c r="M7" i="6" s="1"/>
  <c r="L7" i="6" a="1"/>
  <c r="L7" i="6" s="1"/>
  <c r="O7" i="6" a="1"/>
  <c r="O7" i="6" s="1"/>
  <c r="G4" i="6" a="1"/>
  <c r="G4" i="6" s="1"/>
  <c r="M4" i="6" a="1"/>
  <c r="M4" i="6" s="1"/>
  <c r="L4" i="6" a="1"/>
  <c r="L4" i="6" s="1"/>
  <c r="P4" i="6" a="1"/>
  <c r="P4" i="6" s="1"/>
  <c r="O4" i="6" a="1"/>
  <c r="O4" i="6" s="1"/>
  <c r="N4" i="6" a="1"/>
  <c r="N4" i="6" s="1"/>
  <c r="H6" i="6" a="1"/>
  <c r="H6" i="6" s="1"/>
  <c r="P6" i="6" a="1"/>
  <c r="P6" i="6" s="1"/>
  <c r="N6" i="6" a="1"/>
  <c r="N6" i="6" s="1"/>
  <c r="O6" i="6" a="1"/>
  <c r="O6" i="6" s="1"/>
  <c r="M6" i="6" a="1"/>
  <c r="M6" i="6" s="1"/>
  <c r="L6" i="6" a="1"/>
  <c r="L6" i="6" s="1"/>
  <c r="F12" i="6" a="1"/>
  <c r="F12" i="6" s="1"/>
  <c r="O12" i="6" a="1"/>
  <c r="O12" i="6" s="1"/>
  <c r="M12" i="6" a="1"/>
  <c r="M12" i="6" s="1"/>
  <c r="L12" i="6" a="1"/>
  <c r="L12" i="6" s="1"/>
  <c r="P12" i="6" a="1"/>
  <c r="P12" i="6" s="1"/>
  <c r="N12" i="6" a="1"/>
  <c r="N12" i="6" s="1"/>
  <c r="H2" i="6" a="1"/>
  <c r="H2" i="6" s="1"/>
  <c r="P2" i="6" a="1"/>
  <c r="P2" i="6" s="1"/>
  <c r="N2" i="6" a="1"/>
  <c r="N2" i="6" s="1"/>
  <c r="L2" i="6" a="1"/>
  <c r="L2" i="6" s="1"/>
  <c r="M2" i="6" a="1"/>
  <c r="M2" i="6" s="1"/>
  <c r="O2" i="6" a="1"/>
  <c r="O2" i="6" s="1"/>
  <c r="I10" i="6" a="1"/>
  <c r="I10" i="6" s="1"/>
  <c r="P10" i="6" a="1"/>
  <c r="P10" i="6" s="1"/>
  <c r="N10" i="6" a="1"/>
  <c r="N10" i="6" s="1"/>
  <c r="O10" i="6" a="1"/>
  <c r="O10" i="6" s="1"/>
  <c r="M10" i="6" a="1"/>
  <c r="M10" i="6" s="1"/>
  <c r="L10" i="6" a="1"/>
  <c r="L10" i="6" s="1"/>
  <c r="L5" i="6" a="1"/>
  <c r="L5" i="6" s="1"/>
  <c r="O5" i="6" a="1"/>
  <c r="O5" i="6" s="1"/>
  <c r="M5" i="6" a="1"/>
  <c r="M5" i="6" s="1"/>
  <c r="P5" i="6" a="1"/>
  <c r="P5" i="6" s="1"/>
  <c r="N5" i="6" a="1"/>
  <c r="N5" i="6" s="1"/>
  <c r="G15" i="6" a="1"/>
  <c r="G15" i="6" s="1"/>
  <c r="P15" i="6" a="1"/>
  <c r="P15" i="6" s="1"/>
  <c r="N15" i="6" a="1"/>
  <c r="N15" i="6" s="1"/>
  <c r="L15" i="6" a="1"/>
  <c r="L15" i="6" s="1"/>
  <c r="O15" i="6" a="1"/>
  <c r="O15" i="6" s="1"/>
  <c r="M15" i="6" a="1"/>
  <c r="M15" i="6" s="1"/>
  <c r="F3" i="6" a="1"/>
  <c r="F3" i="6" s="1"/>
  <c r="O3" i="6" a="1"/>
  <c r="O3" i="6" s="1"/>
  <c r="P3" i="6" a="1"/>
  <c r="P3" i="6" s="1"/>
  <c r="N3" i="6" a="1"/>
  <c r="N3" i="6" s="1"/>
  <c r="L3" i="6" a="1"/>
  <c r="L3" i="6" s="1"/>
  <c r="M3" i="6" a="1"/>
  <c r="M3" i="6" s="1"/>
  <c r="F11" i="6" a="1"/>
  <c r="F11" i="6" s="1"/>
  <c r="P11" i="6" a="1"/>
  <c r="P11" i="6" s="1"/>
  <c r="N11" i="6" a="1"/>
  <c r="N11" i="6" s="1"/>
  <c r="M11" i="6" a="1"/>
  <c r="M11" i="6" s="1"/>
  <c r="L11" i="6" a="1"/>
  <c r="L11" i="6" s="1"/>
  <c r="O11" i="6" a="1"/>
  <c r="O11" i="6" s="1"/>
  <c r="I9" i="6" a="1"/>
  <c r="I9" i="6" s="1"/>
  <c r="O9" i="6" a="1"/>
  <c r="O9" i="6" s="1"/>
  <c r="M9" i="6" a="1"/>
  <c r="M9" i="6" s="1"/>
  <c r="L9" i="6" a="1"/>
  <c r="L9" i="6" s="1"/>
  <c r="P9" i="6" a="1"/>
  <c r="P9" i="6" s="1"/>
  <c r="N9" i="6" a="1"/>
  <c r="N9" i="6" s="1"/>
  <c r="H13" i="6" a="1"/>
  <c r="H13" i="6" s="1"/>
  <c r="O13" i="6" a="1"/>
  <c r="O13" i="6" s="1"/>
  <c r="M13" i="6" a="1"/>
  <c r="M13" i="6" s="1"/>
  <c r="L13" i="6" a="1"/>
  <c r="L13" i="6" s="1"/>
  <c r="N13" i="6" a="1"/>
  <c r="N13" i="6" s="1"/>
  <c r="P13" i="6" a="1"/>
  <c r="P13" i="6" s="1"/>
  <c r="P14" i="6" a="1"/>
  <c r="P14" i="6" s="1"/>
  <c r="N14" i="6" a="1"/>
  <c r="N14" i="6" s="1"/>
  <c r="O14" i="6" a="1"/>
  <c r="O14" i="6" s="1"/>
  <c r="M14" i="6" a="1"/>
  <c r="M14" i="6" s="1"/>
  <c r="L14" i="6" a="1"/>
  <c r="L14" i="6" s="1"/>
  <c r="H8" i="6" a="1"/>
  <c r="H8" i="6" s="1"/>
  <c r="O8" i="6" a="1"/>
  <c r="O8" i="6" s="1"/>
  <c r="M8" i="6" a="1"/>
  <c r="M8" i="6" s="1"/>
  <c r="L8" i="6" a="1"/>
  <c r="L8" i="6" s="1"/>
  <c r="P8" i="6" a="1"/>
  <c r="P8" i="6" s="1"/>
  <c r="N8" i="6" a="1"/>
  <c r="N8" i="6" s="1"/>
  <c r="J4" i="6" a="1"/>
  <c r="J4" i="6" s="1"/>
  <c r="J14" i="6" a="1"/>
  <c r="J14" i="6" s="1"/>
  <c r="K11" i="6" a="1"/>
  <c r="K11" i="6" s="1"/>
  <c r="K13" i="6" a="1"/>
  <c r="K13" i="6" s="1"/>
  <c r="K4" i="6" a="1"/>
  <c r="K4" i="6" s="1"/>
  <c r="K14" i="6" a="1"/>
  <c r="K14" i="6" s="1"/>
  <c r="J10" i="6" a="1"/>
  <c r="J10" i="6" s="1"/>
  <c r="K7" i="6" a="1"/>
  <c r="K7" i="6" s="1"/>
  <c r="J11" i="6" a="1"/>
  <c r="J11" i="6" s="1"/>
  <c r="J13" i="6" a="1"/>
  <c r="J13" i="6" s="1"/>
  <c r="K10" i="6" a="1"/>
  <c r="K10" i="6" s="1"/>
  <c r="J6" i="6" a="1"/>
  <c r="J6" i="6" s="1"/>
  <c r="K3" i="6" a="1"/>
  <c r="K3" i="6" s="1"/>
  <c r="K9" i="6" a="1"/>
  <c r="K9" i="6" s="1"/>
  <c r="J9" i="6" a="1"/>
  <c r="J9" i="6" s="1"/>
  <c r="K6" i="6" a="1"/>
  <c r="K6" i="6" s="1"/>
  <c r="J2" i="6" a="1"/>
  <c r="J2" i="6" s="1"/>
  <c r="J12" i="6" a="1"/>
  <c r="J12" i="6" s="1"/>
  <c r="J7" i="6" a="1"/>
  <c r="J7" i="6" s="1"/>
  <c r="J5" i="6" a="1"/>
  <c r="J5" i="6" s="1"/>
  <c r="J3" i="6" a="1"/>
  <c r="J3" i="6" s="1"/>
  <c r="K12" i="6" a="1"/>
  <c r="K12" i="6" s="1"/>
  <c r="J8" i="6" a="1"/>
  <c r="J8" i="6" s="1"/>
  <c r="K5" i="6" a="1"/>
  <c r="K5" i="6" s="1"/>
  <c r="K15" i="6" a="1"/>
  <c r="K15" i="6" s="1"/>
  <c r="J15" i="6" a="1"/>
  <c r="J15" i="6" s="1"/>
  <c r="K8" i="6" a="1"/>
  <c r="K8" i="6" s="1"/>
  <c r="K2" i="6" a="1"/>
  <c r="K2" i="6" s="1"/>
  <c r="I13" i="6" a="1"/>
  <c r="I13" i="6" s="1"/>
  <c r="F8" i="6" a="1"/>
  <c r="F8" i="6" s="1"/>
  <c r="F13" i="6" a="1"/>
  <c r="F13" i="6" s="1"/>
  <c r="G8" i="6" a="1"/>
  <c r="G8" i="6" s="1"/>
  <c r="F9" i="6" a="1"/>
  <c r="F9" i="6" s="1"/>
  <c r="F6" i="6" a="1"/>
  <c r="F6" i="6" s="1"/>
  <c r="G13" i="6" a="1"/>
  <c r="G13" i="6" s="1"/>
  <c r="F15" i="6" a="1"/>
  <c r="F15" i="6" s="1"/>
  <c r="I15" i="6" a="1"/>
  <c r="I15" i="6" s="1"/>
  <c r="F5" i="6" a="1"/>
  <c r="F5" i="6" s="1"/>
  <c r="H3" i="6" a="1"/>
  <c r="H3" i="6" s="1"/>
  <c r="F2" i="6" a="1"/>
  <c r="F2" i="6" s="1"/>
  <c r="I3" i="6" a="1"/>
  <c r="I3" i="6" s="1"/>
  <c r="G3" i="6" a="1"/>
  <c r="G3" i="6" s="1"/>
  <c r="I14" i="6" a="1"/>
  <c r="I14" i="6" s="1"/>
  <c r="I7" i="6" a="1"/>
  <c r="I7" i="6" s="1"/>
  <c r="G5" i="6" a="1"/>
  <c r="G5" i="6" s="1"/>
  <c r="I2" i="6" a="1"/>
  <c r="I2" i="6" s="1"/>
  <c r="F10" i="6" a="1"/>
  <c r="F10" i="6" s="1"/>
  <c r="H10" i="6" a="1"/>
  <c r="H10" i="6" s="1"/>
  <c r="G10" i="6" a="1"/>
  <c r="G10" i="6" s="1"/>
  <c r="H12" i="6" a="1"/>
  <c r="H12" i="6" s="1"/>
  <c r="H5" i="6" a="1"/>
  <c r="H5" i="6" s="1"/>
  <c r="I12" i="6" a="1"/>
  <c r="I12" i="6" s="1"/>
  <c r="H7" i="6" a="1"/>
  <c r="H7" i="6" s="1"/>
  <c r="I8" i="6" a="1"/>
  <c r="I8" i="6" s="1"/>
  <c r="G2" i="6" a="1"/>
  <c r="G2" i="6" s="1"/>
  <c r="H9" i="6" a="1"/>
  <c r="H9" i="6" s="1"/>
  <c r="G9" i="6" a="1"/>
  <c r="G9" i="6" s="1"/>
  <c r="F7" i="6" a="1"/>
  <c r="F7" i="6" s="1"/>
  <c r="G12" i="6" a="1"/>
  <c r="G12" i="6" s="1"/>
  <c r="H4" i="6" a="1"/>
  <c r="H4" i="6" s="1"/>
  <c r="I11" i="6" a="1"/>
  <c r="I11" i="6" s="1"/>
  <c r="I4" i="6" a="1"/>
  <c r="I4" i="6" s="1"/>
  <c r="I6" i="6" a="1"/>
  <c r="I6" i="6" s="1"/>
  <c r="I5" i="6" a="1"/>
  <c r="I5" i="6" s="1"/>
  <c r="H15" i="6" a="1"/>
  <c r="H15" i="6" s="1"/>
  <c r="G14" i="6" a="1"/>
  <c r="G14" i="6" s="1"/>
  <c r="H14" i="6" a="1"/>
  <c r="H14" i="6" s="1"/>
  <c r="F14" i="6" a="1"/>
  <c r="F14" i="6" s="1"/>
  <c r="F4" i="6" a="1"/>
  <c r="F4" i="6" s="1"/>
  <c r="G11" i="6" a="1"/>
  <c r="G11" i="6" s="1"/>
  <c r="H11" i="6" a="1"/>
  <c r="H11" i="6" s="1"/>
  <c r="G6" i="6" a="1"/>
  <c r="G6" i="6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<sst xmlns="http://schemas.openxmlformats.org/spreadsheetml/2006/main" count="1608" uniqueCount="883">
  <si>
    <t>0,25% a 0,50%</t>
  </si>
  <si>
    <t>0 a 0,25%</t>
  </si>
  <si>
    <t>(-4%) a -3,5%</t>
  </si>
  <si>
    <t>(-5%) a -4,5%</t>
  </si>
  <si>
    <t>Contagem de dias</t>
  </si>
  <si>
    <t>Variação dia anterior</t>
  </si>
  <si>
    <t>5000 pontos ou mais</t>
  </si>
  <si>
    <t>4500 Pontos</t>
  </si>
  <si>
    <t>4000 Pontos</t>
  </si>
  <si>
    <t>3500 Pontos</t>
  </si>
  <si>
    <t>3100 Pontos</t>
  </si>
  <si>
    <t>2800 Pontos</t>
  </si>
  <si>
    <t>2500 Pontos</t>
  </si>
  <si>
    <t>2200 Pontos</t>
  </si>
  <si>
    <t>1900 Pontos</t>
  </si>
  <si>
    <t>1600 Pontos</t>
  </si>
  <si>
    <t>1300 Pontos</t>
  </si>
  <si>
    <t>1000 Pontos</t>
  </si>
  <si>
    <t>700 Pontos</t>
  </si>
  <si>
    <t>500 Pontos</t>
  </si>
  <si>
    <t>Amplitude média dos dias que houve fechamento acima da máxima ou abaixo da mínima</t>
  </si>
  <si>
    <t>Fechou abaixo da mínima de ontem (% dias)</t>
  </si>
  <si>
    <t>Fechou acima da máxima de ontem (% dias)</t>
  </si>
  <si>
    <t>Testou a máxima no horário médio de:</t>
  </si>
  <si>
    <t>Testou Mínima (% dias)</t>
  </si>
  <si>
    <t>Testou máxima (% dias)</t>
  </si>
  <si>
    <t>Amplitude média do dia que foi inside</t>
  </si>
  <si>
    <t>Inside (% dias)</t>
  </si>
  <si>
    <t>High &amp; Low dia anterior que foi negativo &gt;</t>
  </si>
  <si>
    <t>High &amp; Low dia anterior que foi positivo &gt;</t>
  </si>
  <si>
    <t>Abertura dentro dia anterior  anterior (% dias testou a máxima)</t>
  </si>
  <si>
    <t>Abertura dentro do dia anterior (% dias testou a mínima)</t>
  </si>
  <si>
    <t>Abertura dentro do dia anterior (% dias fechou acima da máxima anterior)</t>
  </si>
  <si>
    <t>Abertura dentro do dia anterior (% dias fechou abaixo mínima dia anterior)</t>
  </si>
  <si>
    <t>Abertura abaixo da mínima do dia anterior (% dias)</t>
  </si>
  <si>
    <t>Abertura abaixo da mínima do dia anterior (%  dias testou a máxima do dia anterior)</t>
  </si>
  <si>
    <t>Abertura abaixo da mínima do dia anterior (% de dias que fechou abaixo da mínima do dia anterior (ou abertura))</t>
  </si>
  <si>
    <t>Abertura abaixo da mínima do dia anterior  (% de dias que fechou acima da máxima do dia anterior)</t>
  </si>
  <si>
    <t>Abertura acima da máxima do dia anterior (% dias)</t>
  </si>
  <si>
    <t>Abertura acima da máxima do dia anterior (% dias que fechou acima da máxima do dia anterior (fechamento &gt; abertura atual))</t>
  </si>
  <si>
    <t>Abertura acima da máxima do dia anterior (% de dias que fechou abaixo da mínima do dia anterior)</t>
  </si>
  <si>
    <t>Horário Médio que fez máxima do dia</t>
  </si>
  <si>
    <t>Horário Médio que fez mínima do dia</t>
  </si>
  <si>
    <t>Testou máxima e mínima no mesmo dia (% dias)</t>
  </si>
  <si>
    <t>Abertura dentro do dia anterior (% dias)</t>
  </si>
  <si>
    <t>Testou a máxima e fechou acima da máxima (% dias):</t>
  </si>
  <si>
    <t>Testou a  Mínima e fechou abaixdo da mínima (% dias):</t>
  </si>
  <si>
    <t>Testou a máxima e fechou dentro do dia anterior:</t>
  </si>
  <si>
    <t>Testou a mínima e fechou dentro do dia anterior:</t>
  </si>
  <si>
    <t>Dias que houve fechamento acima ou abaixo do dia anterior:</t>
  </si>
  <si>
    <t>Dias em que testou máxima ou mínima do dia anterior</t>
  </si>
  <si>
    <t>Testou a mínima no horário médio de:</t>
  </si>
  <si>
    <t>Testou a máxima do dia anterior, fechou dentro do dia anterior e andou quantos pontos após rompimento da máxima?</t>
  </si>
  <si>
    <t>Testou a mínima e fechou dentro do dia anterior e andou quantos pontos após rompimento de mínima?</t>
  </si>
  <si>
    <t>0,5% a 0,75%</t>
  </si>
  <si>
    <t>1% a 1,5%</t>
  </si>
  <si>
    <t>Fechou abaixo de ontem e fez máxima na hora média de</t>
  </si>
  <si>
    <t>Fechou abaixo de ontem e fez mínima na hora média de:</t>
  </si>
  <si>
    <t>Fechou acima da máxima de ontem e fez mínima na hora média de:</t>
  </si>
  <si>
    <t>Fechou acima da máxima de ontem e fez máxima na hora média de:</t>
  </si>
  <si>
    <t>Comportamento de abertura</t>
  </si>
  <si>
    <t>Dias de inside</t>
  </si>
  <si>
    <t>Testes de máximas/mínimas</t>
  </si>
  <si>
    <t>Rompimento e fechamento acima da máxima ou abaixo da Mínima</t>
  </si>
  <si>
    <t>Testou a máxima do dia anterior, fechou dentro do dia anterior, mas andou quantos pontos após rompimento da máxima?</t>
  </si>
  <si>
    <t>Testou a mínima e fechou dentro do dia anterior, mas andou quantos pontos após rompimento de mínima?</t>
  </si>
  <si>
    <t>Data</t>
  </si>
  <si>
    <t>Row</t>
  </si>
  <si>
    <t>Source</t>
  </si>
  <si>
    <t>Src Data</t>
  </si>
  <si>
    <t>Src Último</t>
  </si>
  <si>
    <t>Src Abertura</t>
  </si>
  <si>
    <t>Src Máxima</t>
  </si>
  <si>
    <t>Src Mínima</t>
  </si>
  <si>
    <t>Src Vol.</t>
  </si>
  <si>
    <t>Src Var%</t>
  </si>
  <si>
    <t>C</t>
  </si>
  <si>
    <t>C2</t>
  </si>
  <si>
    <t>C3</t>
  </si>
  <si>
    <t>C4</t>
  </si>
  <si>
    <t>C5</t>
  </si>
  <si>
    <t>C6</t>
  </si>
  <si>
    <t>DATA</t>
  </si>
  <si>
    <t>Date</t>
  </si>
  <si>
    <t>Meta</t>
  </si>
  <si>
    <t>https://investing.com/indices/bovespa-win-futures</t>
  </si>
  <si>
    <t>Start</t>
  </si>
  <si>
    <t>Today</t>
  </si>
  <si>
    <t>Time (Yrs)</t>
  </si>
  <si>
    <t>7.70M</t>
  </si>
  <si>
    <t>12.49M</t>
  </si>
  <si>
    <t>14.21M</t>
  </si>
  <si>
    <t>13.36M</t>
  </si>
  <si>
    <t>15.16M</t>
  </si>
  <si>
    <t>14.46M</t>
  </si>
  <si>
    <t>12.50M</t>
  </si>
  <si>
    <t>13.12M</t>
  </si>
  <si>
    <t>14.22M</t>
  </si>
  <si>
    <t>14.62M</t>
  </si>
  <si>
    <t>14.85M</t>
  </si>
  <si>
    <t>14.43M</t>
  </si>
  <si>
    <t>9.21M</t>
  </si>
  <si>
    <t>13.69M</t>
  </si>
  <si>
    <t>16.12M</t>
  </si>
  <si>
    <t>13.40M</t>
  </si>
  <si>
    <t>13.57M</t>
  </si>
  <si>
    <t>12.89M</t>
  </si>
  <si>
    <t>13.19M</t>
  </si>
  <si>
    <t>13.45M</t>
  </si>
  <si>
    <t>13.39M</t>
  </si>
  <si>
    <t>13.20M</t>
  </si>
  <si>
    <t>11.95M</t>
  </si>
  <si>
    <t>1.47M</t>
  </si>
  <si>
    <t>13.35M</t>
  </si>
  <si>
    <t>13.46M</t>
  </si>
  <si>
    <t>14.39M</t>
  </si>
  <si>
    <t>13.90M</t>
  </si>
  <si>
    <t>14.59M</t>
  </si>
  <si>
    <t>14.34M</t>
  </si>
  <si>
    <t>12.93M</t>
  </si>
  <si>
    <t>13.16M</t>
  </si>
  <si>
    <t>13.74M</t>
  </si>
  <si>
    <t>11.29M</t>
  </si>
  <si>
    <t>12.78M</t>
  </si>
  <si>
    <t>13.06M</t>
  </si>
  <si>
    <t>13.25M</t>
  </si>
  <si>
    <t>10.64M</t>
  </si>
  <si>
    <t>12.99M</t>
  </si>
  <si>
    <t>10.77M</t>
  </si>
  <si>
    <t>14.58M</t>
  </si>
  <si>
    <t>16.36M</t>
  </si>
  <si>
    <t>13.98M</t>
  </si>
  <si>
    <t>12.24M</t>
  </si>
  <si>
    <t>13.49M</t>
  </si>
  <si>
    <t>13.26M</t>
  </si>
  <si>
    <t>13.05M</t>
  </si>
  <si>
    <t>13.02M</t>
  </si>
  <si>
    <t>12.52M</t>
  </si>
  <si>
    <t>12.76M</t>
  </si>
  <si>
    <t>15.29M</t>
  </si>
  <si>
    <t>15.32M</t>
  </si>
  <si>
    <t>13.23M</t>
  </si>
  <si>
    <t>12.63M</t>
  </si>
  <si>
    <t>15.63M</t>
  </si>
  <si>
    <t>12.71M</t>
  </si>
  <si>
    <t>12.69M</t>
  </si>
  <si>
    <t>13.53M</t>
  </si>
  <si>
    <t>14.97M</t>
  </si>
  <si>
    <t>15.27M</t>
  </si>
  <si>
    <t>14.82M</t>
  </si>
  <si>
    <t>14.55M</t>
  </si>
  <si>
    <t>1.88M</t>
  </si>
  <si>
    <t>14.53M</t>
  </si>
  <si>
    <t>16.68M</t>
  </si>
  <si>
    <t>16.04M</t>
  </si>
  <si>
    <t>18.18M</t>
  </si>
  <si>
    <t>20.28M</t>
  </si>
  <si>
    <t>18.96M</t>
  </si>
  <si>
    <t>20.56M</t>
  </si>
  <si>
    <t>16.43M</t>
  </si>
  <si>
    <t>15.94M</t>
  </si>
  <si>
    <t>15.00M</t>
  </si>
  <si>
    <t>13.94M</t>
  </si>
  <si>
    <t>12.94M</t>
  </si>
  <si>
    <t>13.63M</t>
  </si>
  <si>
    <t>13.18M</t>
  </si>
  <si>
    <t>13.03M</t>
  </si>
  <si>
    <t>12.48M</t>
  </si>
  <si>
    <t>12.66M</t>
  </si>
  <si>
    <t>13.04M</t>
  </si>
  <si>
    <t>12.28M</t>
  </si>
  <si>
    <t>12.85M</t>
  </si>
  <si>
    <t>12.75M</t>
  </si>
  <si>
    <t>14.31M</t>
  </si>
  <si>
    <t>15.17M</t>
  </si>
  <si>
    <t>15.12M</t>
  </si>
  <si>
    <t>14.95M</t>
  </si>
  <si>
    <t>6.14M</t>
  </si>
  <si>
    <t>12.45M</t>
  </si>
  <si>
    <t>12.22M</t>
  </si>
  <si>
    <t>12.56M</t>
  </si>
  <si>
    <t>12.65M</t>
  </si>
  <si>
    <t>10.72M</t>
  </si>
  <si>
    <t>10.95M</t>
  </si>
  <si>
    <t>11.11M</t>
  </si>
  <si>
    <t>12.08M</t>
  </si>
  <si>
    <t>10.33M</t>
  </si>
  <si>
    <t>11.70M</t>
  </si>
  <si>
    <t>1.66M</t>
  </si>
  <si>
    <t>10.47M</t>
  </si>
  <si>
    <t>11.14M</t>
  </si>
  <si>
    <t>11.94M</t>
  </si>
  <si>
    <t>11.38M</t>
  </si>
  <si>
    <t>11.75M</t>
  </si>
  <si>
    <t>12.14M</t>
  </si>
  <si>
    <t>14.56M</t>
  </si>
  <si>
    <t>11.46M</t>
  </si>
  <si>
    <t>11.00M</t>
  </si>
  <si>
    <t>13.28M</t>
  </si>
  <si>
    <t>10.22M</t>
  </si>
  <si>
    <t>11.87M</t>
  </si>
  <si>
    <t>11.82M</t>
  </si>
  <si>
    <t>12.54M</t>
  </si>
  <si>
    <t>12.86M</t>
  </si>
  <si>
    <t>14.32M</t>
  </si>
  <si>
    <t>13.22M</t>
  </si>
  <si>
    <t>11.58M</t>
  </si>
  <si>
    <t>11.81M</t>
  </si>
  <si>
    <t>10.69M</t>
  </si>
  <si>
    <t>12.38M</t>
  </si>
  <si>
    <t>13.38M</t>
  </si>
  <si>
    <t>11.35M</t>
  </si>
  <si>
    <t>12.04M</t>
  </si>
  <si>
    <t>10.01M</t>
  </si>
  <si>
    <t>10.67M</t>
  </si>
  <si>
    <t>10.63M</t>
  </si>
  <si>
    <t>10.17M</t>
  </si>
  <si>
    <t>12.64M</t>
  </si>
  <si>
    <t>1.62M</t>
  </si>
  <si>
    <t>16.63M</t>
  </si>
  <si>
    <t>14.05M</t>
  </si>
  <si>
    <t>17.44M</t>
  </si>
  <si>
    <t>17.25M</t>
  </si>
  <si>
    <t>12.30M</t>
  </si>
  <si>
    <t>14.74M</t>
  </si>
  <si>
    <t>14.67M</t>
  </si>
  <si>
    <t>14.80M</t>
  </si>
  <si>
    <t>15.76M</t>
  </si>
  <si>
    <t>16.06M</t>
  </si>
  <si>
    <t>16.42M</t>
  </si>
  <si>
    <t>14.24M</t>
  </si>
  <si>
    <t>18.25M</t>
  </si>
  <si>
    <t>14.83M</t>
  </si>
  <si>
    <t>13.93M</t>
  </si>
  <si>
    <t>16.00M</t>
  </si>
  <si>
    <t>16.47M</t>
  </si>
  <si>
    <t>15.01M</t>
  </si>
  <si>
    <t>13.85M</t>
  </si>
  <si>
    <t>14.89M</t>
  </si>
  <si>
    <t>17.02M</t>
  </si>
  <si>
    <t>15.35M</t>
  </si>
  <si>
    <t>17.78M</t>
  </si>
  <si>
    <t>18.64M</t>
  </si>
  <si>
    <t>18.73M</t>
  </si>
  <si>
    <t>14.33M</t>
  </si>
  <si>
    <t>13.37M</t>
  </si>
  <si>
    <t>12.73M</t>
  </si>
  <si>
    <t>15.23M</t>
  </si>
  <si>
    <t>13.60M</t>
  </si>
  <si>
    <t>14.35M</t>
  </si>
  <si>
    <t>15.88M</t>
  </si>
  <si>
    <t>15.89M</t>
  </si>
  <si>
    <t>16.89M</t>
  </si>
  <si>
    <t>14.65M</t>
  </si>
  <si>
    <t>13.47M</t>
  </si>
  <si>
    <t>13.33M</t>
  </si>
  <si>
    <t>2.09M</t>
  </si>
  <si>
    <t>15.30M</t>
  </si>
  <si>
    <t>12.82M</t>
  </si>
  <si>
    <t>15.33M</t>
  </si>
  <si>
    <t>15.82M</t>
  </si>
  <si>
    <t>14.14M</t>
  </si>
  <si>
    <t>17.62M</t>
  </si>
  <si>
    <t>16.24M</t>
  </si>
  <si>
    <t>18.21M</t>
  </si>
  <si>
    <t>12.02M</t>
  </si>
  <si>
    <t>13.61M</t>
  </si>
  <si>
    <t>14.50M</t>
  </si>
  <si>
    <t>14.04M</t>
  </si>
  <si>
    <t>13.50M</t>
  </si>
  <si>
    <t>14.98M</t>
  </si>
  <si>
    <t>17.91M</t>
  </si>
  <si>
    <t>14.16M</t>
  </si>
  <si>
    <t>12.62M</t>
  </si>
  <si>
    <t>14.51M</t>
  </si>
  <si>
    <t>12.81M</t>
  </si>
  <si>
    <t>11.62M</t>
  </si>
  <si>
    <t>14.23M</t>
  </si>
  <si>
    <t>15.19M</t>
  </si>
  <si>
    <t>11.41M</t>
  </si>
  <si>
    <t>14.71M</t>
  </si>
  <si>
    <t>12.26M</t>
  </si>
  <si>
    <t>12.95M</t>
  </si>
  <si>
    <t>14.66M</t>
  </si>
  <si>
    <t>14.17M</t>
  </si>
  <si>
    <t>12.55M</t>
  </si>
  <si>
    <t>13.01M</t>
  </si>
  <si>
    <t>1.45M</t>
  </si>
  <si>
    <t>14.48M</t>
  </si>
  <si>
    <t>16.40M</t>
  </si>
  <si>
    <t>17.10M</t>
  </si>
  <si>
    <t>17.99M</t>
  </si>
  <si>
    <t>15.34M</t>
  </si>
  <si>
    <t>15.03M</t>
  </si>
  <si>
    <t>13.29M</t>
  </si>
  <si>
    <t>11.52M</t>
  </si>
  <si>
    <t>11.85M</t>
  </si>
  <si>
    <t>13.00M</t>
  </si>
  <si>
    <t>13.21M</t>
  </si>
  <si>
    <t>10.12M</t>
  </si>
  <si>
    <t>15.91M</t>
  </si>
  <si>
    <t>15.75M</t>
  </si>
  <si>
    <t>16.01M</t>
  </si>
  <si>
    <t>15.59M</t>
  </si>
  <si>
    <t>15.70M</t>
  </si>
  <si>
    <t>17.94M</t>
  </si>
  <si>
    <t>18.07M</t>
  </si>
  <si>
    <t>17.37M</t>
  </si>
  <si>
    <t>16.93M</t>
  </si>
  <si>
    <t>15.31M</t>
  </si>
  <si>
    <t>14.61M</t>
  </si>
  <si>
    <t>16.11M</t>
  </si>
  <si>
    <t>19.03M</t>
  </si>
  <si>
    <t>16.74M</t>
  </si>
  <si>
    <t>15.69M</t>
  </si>
  <si>
    <t>16.75M</t>
  </si>
  <si>
    <t>18.16M</t>
  </si>
  <si>
    <t>2.14M</t>
  </si>
  <si>
    <t>16.56M</t>
  </si>
  <si>
    <t>16.91M</t>
  </si>
  <si>
    <t>18.04M</t>
  </si>
  <si>
    <t>16.34M</t>
  </si>
  <si>
    <t>16.60M</t>
  </si>
  <si>
    <t>17.52M</t>
  </si>
  <si>
    <t>15.80M</t>
  </si>
  <si>
    <t>14.00M</t>
  </si>
  <si>
    <t>15.10M</t>
  </si>
  <si>
    <t>18.14M</t>
  </si>
  <si>
    <t>10.62M</t>
  </si>
  <si>
    <t>14.36M</t>
  </si>
  <si>
    <t>19.05M</t>
  </si>
  <si>
    <t>19.32M</t>
  </si>
  <si>
    <t>15.42M</t>
  </si>
  <si>
    <t>14.07M</t>
  </si>
  <si>
    <t>18.11M</t>
  </si>
  <si>
    <t>17.11M</t>
  </si>
  <si>
    <t>14.49M</t>
  </si>
  <si>
    <t>15.55M</t>
  </si>
  <si>
    <t>16.95M</t>
  </si>
  <si>
    <t>14.15M</t>
  </si>
  <si>
    <t>16.30M</t>
  </si>
  <si>
    <t>16.39M</t>
  </si>
  <si>
    <t>15.65M</t>
  </si>
  <si>
    <t>14.93M</t>
  </si>
  <si>
    <t>13.83M</t>
  </si>
  <si>
    <t>17.74M</t>
  </si>
  <si>
    <t>16.17M</t>
  </si>
  <si>
    <t>16.87M</t>
  </si>
  <si>
    <t>19.02M</t>
  </si>
  <si>
    <t>1.58M</t>
  </si>
  <si>
    <t>21.48M</t>
  </si>
  <si>
    <t>19.27M</t>
  </si>
  <si>
    <t>18.54M</t>
  </si>
  <si>
    <t>17.59M</t>
  </si>
  <si>
    <t>21.17M</t>
  </si>
  <si>
    <t>17.72M</t>
  </si>
  <si>
    <t>19.17M</t>
  </si>
  <si>
    <t>20.70M</t>
  </si>
  <si>
    <t>16.76M</t>
  </si>
  <si>
    <t>15.38M</t>
  </si>
  <si>
    <t>12.05M</t>
  </si>
  <si>
    <t>11.93M</t>
  </si>
  <si>
    <t>14.29M</t>
  </si>
  <si>
    <t>12.06M</t>
  </si>
  <si>
    <t>17.82M</t>
  </si>
  <si>
    <t>15.85M</t>
  </si>
  <si>
    <t>13.86M</t>
  </si>
  <si>
    <t>16.14M</t>
  </si>
  <si>
    <t>14.37M</t>
  </si>
  <si>
    <t>12.25M</t>
  </si>
  <si>
    <t>18.71M</t>
  </si>
  <si>
    <t>14.26M</t>
  </si>
  <si>
    <t>12.15M</t>
  </si>
  <si>
    <t>15.68M</t>
  </si>
  <si>
    <t>13.14M</t>
  </si>
  <si>
    <t>14.69M</t>
  </si>
  <si>
    <t>15.20M</t>
  </si>
  <si>
    <t>15.96M</t>
  </si>
  <si>
    <t>15.93M</t>
  </si>
  <si>
    <t>10.29M</t>
  </si>
  <si>
    <t>15.95M</t>
  </si>
  <si>
    <t>1.10M</t>
  </si>
  <si>
    <t>16.16M</t>
  </si>
  <si>
    <t>16.31M</t>
  </si>
  <si>
    <t>16.21M</t>
  </si>
  <si>
    <t>16.22M</t>
  </si>
  <si>
    <t>16.41M</t>
  </si>
  <si>
    <t>19.42M</t>
  </si>
  <si>
    <t>16.84M</t>
  </si>
  <si>
    <t>15.25M</t>
  </si>
  <si>
    <t>14.84M</t>
  </si>
  <si>
    <t>16.98M</t>
  </si>
  <si>
    <t>16.15M</t>
  </si>
  <si>
    <t>15.15M</t>
  </si>
  <si>
    <t>15.64M</t>
  </si>
  <si>
    <t>14.88M</t>
  </si>
  <si>
    <t>11.03M</t>
  </si>
  <si>
    <t>13.95M</t>
  </si>
  <si>
    <t>16.73M</t>
  </si>
  <si>
    <t>15.58M</t>
  </si>
  <si>
    <t>14.76M</t>
  </si>
  <si>
    <t>15.07M</t>
  </si>
  <si>
    <t>13.31M</t>
  </si>
  <si>
    <t>10.27M</t>
  </si>
  <si>
    <t>10.46M</t>
  </si>
  <si>
    <t>8.31M</t>
  </si>
  <si>
    <t>12.20M</t>
  </si>
  <si>
    <t>15.05M</t>
  </si>
  <si>
    <t>11.57M</t>
  </si>
  <si>
    <t>1.57M</t>
  </si>
  <si>
    <t>13.09M</t>
  </si>
  <si>
    <t>14.75M</t>
  </si>
  <si>
    <t>17.18M</t>
  </si>
  <si>
    <t>15.45M</t>
  </si>
  <si>
    <t>16.20M</t>
  </si>
  <si>
    <t>15.92M</t>
  </si>
  <si>
    <t>15.74M</t>
  </si>
  <si>
    <t>15.24M</t>
  </si>
  <si>
    <t>12.44M</t>
  </si>
  <si>
    <t>9.65M</t>
  </si>
  <si>
    <t>15.73M</t>
  </si>
  <si>
    <t>13.70M</t>
  </si>
  <si>
    <t>17.57M</t>
  </si>
  <si>
    <t>15.51M</t>
  </si>
  <si>
    <t>15.40M</t>
  </si>
  <si>
    <t>16.50M</t>
  </si>
  <si>
    <t>19.90M</t>
  </si>
  <si>
    <t>18.56M</t>
  </si>
  <si>
    <t>17.36M</t>
  </si>
  <si>
    <t>16.07M</t>
  </si>
  <si>
    <t>19.60M</t>
  </si>
  <si>
    <t>19.84M</t>
  </si>
  <si>
    <t>20.50M</t>
  </si>
  <si>
    <t>20.30M</t>
  </si>
  <si>
    <t>18.27M</t>
  </si>
  <si>
    <t>19.97M</t>
  </si>
  <si>
    <t>18.82M</t>
  </si>
  <si>
    <t>19.33M</t>
  </si>
  <si>
    <t>20.98M</t>
  </si>
  <si>
    <t>1.93M</t>
  </si>
  <si>
    <t>17.54M</t>
  </si>
  <si>
    <t>15.97M</t>
  </si>
  <si>
    <t>16.08M</t>
  </si>
  <si>
    <t>15.98M</t>
  </si>
  <si>
    <t>16.85M</t>
  </si>
  <si>
    <t>20.32M</t>
  </si>
  <si>
    <t>16.69M</t>
  </si>
  <si>
    <t>17.41M</t>
  </si>
  <si>
    <t>18.89M</t>
  </si>
  <si>
    <t>13.54M</t>
  </si>
  <si>
    <t>15.39M</t>
  </si>
  <si>
    <t>17.79M</t>
  </si>
  <si>
    <t>17.01M</t>
  </si>
  <si>
    <t>16.71M</t>
  </si>
  <si>
    <t>14.70M</t>
  </si>
  <si>
    <t>15.36M</t>
  </si>
  <si>
    <t>15.66M</t>
  </si>
  <si>
    <t>12.42M</t>
  </si>
  <si>
    <t>15.77M</t>
  </si>
  <si>
    <t>16.67M</t>
  </si>
  <si>
    <t>11.18M</t>
  </si>
  <si>
    <t>13.17M</t>
  </si>
  <si>
    <t>14.03M</t>
  </si>
  <si>
    <t>14.38M</t>
  </si>
  <si>
    <t>15.26M</t>
  </si>
  <si>
    <t>16.52M</t>
  </si>
  <si>
    <t>1.76M</t>
  </si>
  <si>
    <t>16.54M</t>
  </si>
  <si>
    <t>17.35M</t>
  </si>
  <si>
    <t>16.66M</t>
  </si>
  <si>
    <t>20.18M</t>
  </si>
  <si>
    <t>19.28M</t>
  </si>
  <si>
    <t>16.57M</t>
  </si>
  <si>
    <t>16.05M</t>
  </si>
  <si>
    <t>14.92M</t>
  </si>
  <si>
    <t>15.13M</t>
  </si>
  <si>
    <t>15.54M</t>
  </si>
  <si>
    <t>16.27M</t>
  </si>
  <si>
    <t>13.92M</t>
  </si>
  <si>
    <t>13.68M</t>
  </si>
  <si>
    <t>15.41M</t>
  </si>
  <si>
    <t>14.18M</t>
  </si>
  <si>
    <t>15.50M</t>
  </si>
  <si>
    <t>12.23M</t>
  </si>
  <si>
    <t>15.08M</t>
  </si>
  <si>
    <t>14.28M</t>
  </si>
  <si>
    <t>13.80M</t>
  </si>
  <si>
    <t>10.90M</t>
  </si>
  <si>
    <t>12.46M</t>
  </si>
  <si>
    <t>1.67M</t>
  </si>
  <si>
    <t>13.96M</t>
  </si>
  <si>
    <t>12.72M</t>
  </si>
  <si>
    <t>14.94M</t>
  </si>
  <si>
    <t>12.41M</t>
  </si>
  <si>
    <t>13.41M</t>
  </si>
  <si>
    <t>15.11M</t>
  </si>
  <si>
    <t>10.53M</t>
  </si>
  <si>
    <t>16.09M</t>
  </si>
  <si>
    <t>14.10M</t>
  </si>
  <si>
    <t>14.54M</t>
  </si>
  <si>
    <t>15.52M</t>
  </si>
  <si>
    <t>12.43M</t>
  </si>
  <si>
    <t>14.06M</t>
  </si>
  <si>
    <t>14.87M</t>
  </si>
  <si>
    <t>16.53M</t>
  </si>
  <si>
    <t>13.44M</t>
  </si>
  <si>
    <t>12.67M</t>
  </si>
  <si>
    <t>13.52M</t>
  </si>
  <si>
    <t>12.83M</t>
  </si>
  <si>
    <t>13.84M</t>
  </si>
  <si>
    <t>2.12M</t>
  </si>
  <si>
    <t>15.86M</t>
  </si>
  <si>
    <t>12.61M</t>
  </si>
  <si>
    <t>13.88M</t>
  </si>
  <si>
    <t>14.99M</t>
  </si>
  <si>
    <t>13.79M</t>
  </si>
  <si>
    <t>18.26M</t>
  </si>
  <si>
    <t>16.88M</t>
  </si>
  <si>
    <t>19.67M</t>
  </si>
  <si>
    <t>18.45M</t>
  </si>
  <si>
    <t>17.67M</t>
  </si>
  <si>
    <t>15.81M</t>
  </si>
  <si>
    <t>15.37M</t>
  </si>
  <si>
    <t>15.06M</t>
  </si>
  <si>
    <t>17.83M</t>
  </si>
  <si>
    <t>8.49M</t>
  </si>
  <si>
    <t>17.14M</t>
  </si>
  <si>
    <t>2.00M</t>
  </si>
  <si>
    <t>16.70M</t>
  </si>
  <si>
    <t>17.13M</t>
  </si>
  <si>
    <t>17.84M</t>
  </si>
  <si>
    <t>16.90M</t>
  </si>
  <si>
    <t>16.97M</t>
  </si>
  <si>
    <t>13.08M</t>
  </si>
  <si>
    <t>17.46M</t>
  </si>
  <si>
    <t>15.84M</t>
  </si>
  <si>
    <t>16.03M</t>
  </si>
  <si>
    <t>14.40M</t>
  </si>
  <si>
    <t>17.81M</t>
  </si>
  <si>
    <t>17.92M</t>
  </si>
  <si>
    <t>9.71M</t>
  </si>
  <si>
    <t>13.07M</t>
  </si>
  <si>
    <t>14.20M</t>
  </si>
  <si>
    <t>8.96M</t>
  </si>
  <si>
    <t>13.32M</t>
  </si>
  <si>
    <t>16.82M</t>
  </si>
  <si>
    <t>14.90M</t>
  </si>
  <si>
    <t>2.13M</t>
  </si>
  <si>
    <t>17.66M</t>
  </si>
  <si>
    <t>12.53M</t>
  </si>
  <si>
    <t>17.80M</t>
  </si>
  <si>
    <t>15.61M</t>
  </si>
  <si>
    <t>15.60M</t>
  </si>
  <si>
    <t>18.05M</t>
  </si>
  <si>
    <t>15.57M</t>
  </si>
  <si>
    <t>17.68M</t>
  </si>
  <si>
    <t>17.04M</t>
  </si>
  <si>
    <t>16.83M</t>
  </si>
  <si>
    <t>18.28M</t>
  </si>
  <si>
    <t>18.51M</t>
  </si>
  <si>
    <t>17.51M</t>
  </si>
  <si>
    <t>18.15M</t>
  </si>
  <si>
    <t>17.61M</t>
  </si>
  <si>
    <t>20.37M</t>
  </si>
  <si>
    <t>19.94M</t>
  </si>
  <si>
    <t>18.24M</t>
  </si>
  <si>
    <t>17.29M</t>
  </si>
  <si>
    <t>17.47M</t>
  </si>
  <si>
    <t>14.63M</t>
  </si>
  <si>
    <t>1.90M</t>
  </si>
  <si>
    <t>17.21M</t>
  </si>
  <si>
    <t>17.33M</t>
  </si>
  <si>
    <t>19.52M</t>
  </si>
  <si>
    <t>20.21M</t>
  </si>
  <si>
    <t>18.65M</t>
  </si>
  <si>
    <t>16.96M</t>
  </si>
  <si>
    <t>16.94M</t>
  </si>
  <si>
    <t>17.48M</t>
  </si>
  <si>
    <t>13.62M</t>
  </si>
  <si>
    <t>20.45M</t>
  </si>
  <si>
    <t>18.12M</t>
  </si>
  <si>
    <t>16.77M</t>
  </si>
  <si>
    <t>18.39M</t>
  </si>
  <si>
    <t>13.43M</t>
  </si>
  <si>
    <t>15.02M</t>
  </si>
  <si>
    <t>13.97M</t>
  </si>
  <si>
    <t>1.98M</t>
  </si>
  <si>
    <t>14.52M</t>
  </si>
  <si>
    <t>13.78M</t>
  </si>
  <si>
    <t>12.70M</t>
  </si>
  <si>
    <t>13.67M</t>
  </si>
  <si>
    <t>12.80M</t>
  </si>
  <si>
    <t>13.75M</t>
  </si>
  <si>
    <t>14.08M</t>
  </si>
  <si>
    <t>13.77M</t>
  </si>
  <si>
    <t>18.01M</t>
  </si>
  <si>
    <t>18.44M</t>
  </si>
  <si>
    <t>18.95M</t>
  </si>
  <si>
    <t>17.89M</t>
  </si>
  <si>
    <t>19.20M</t>
  </si>
  <si>
    <t>16.72M</t>
  </si>
  <si>
    <t>13.81M</t>
  </si>
  <si>
    <t>18.13M</t>
  </si>
  <si>
    <t>1.78M</t>
  </si>
  <si>
    <t>18.57M</t>
  </si>
  <si>
    <t>17.49M</t>
  </si>
  <si>
    <t>14.86M</t>
  </si>
  <si>
    <t>14.45M</t>
  </si>
  <si>
    <t>14.09M</t>
  </si>
  <si>
    <t>10.26M</t>
  </si>
  <si>
    <t>12.36M</t>
  </si>
  <si>
    <t>16.37M</t>
  </si>
  <si>
    <t>18.46M</t>
  </si>
  <si>
    <t>19.47M</t>
  </si>
  <si>
    <t>18.50M</t>
  </si>
  <si>
    <t>18.88M</t>
  </si>
  <si>
    <t>19.81M</t>
  </si>
  <si>
    <t>18.38M</t>
  </si>
  <si>
    <t>16.64M</t>
  </si>
  <si>
    <t>17.08M</t>
  </si>
  <si>
    <t>14.77M</t>
  </si>
  <si>
    <t>13.71M</t>
  </si>
  <si>
    <t>16.19M</t>
  </si>
  <si>
    <t>11.88M</t>
  </si>
  <si>
    <t>13.34M</t>
  </si>
  <si>
    <t>14.47M</t>
  </si>
  <si>
    <t>13.10M</t>
  </si>
  <si>
    <t>13.73M</t>
  </si>
  <si>
    <t>13.11M</t>
  </si>
  <si>
    <t>17.93M</t>
  </si>
  <si>
    <t>17.73M</t>
  </si>
  <si>
    <t>23.23M</t>
  </si>
  <si>
    <t>17.09M</t>
  </si>
  <si>
    <t>8.40M</t>
  </si>
  <si>
    <t>16.49M</t>
  </si>
  <si>
    <t>21.70M</t>
  </si>
  <si>
    <t>12.27M</t>
  </si>
  <si>
    <t>1.59M</t>
  </si>
  <si>
    <t>13.51M</t>
  </si>
  <si>
    <t>18.49M</t>
  </si>
  <si>
    <t>19.51M</t>
  </si>
  <si>
    <t>17.60M</t>
  </si>
  <si>
    <t>20.19M</t>
  </si>
  <si>
    <t>16.55M</t>
  </si>
  <si>
    <t>17.03M</t>
  </si>
  <si>
    <t>18.31M</t>
  </si>
  <si>
    <t>22.36M</t>
  </si>
  <si>
    <t>24.71M</t>
  </si>
  <si>
    <t>25.28M</t>
  </si>
  <si>
    <t>24.67M</t>
  </si>
  <si>
    <t>27.19M</t>
  </si>
  <si>
    <t>23.58M</t>
  </si>
  <si>
    <t>19.93M</t>
  </si>
  <si>
    <t>22.54M</t>
  </si>
  <si>
    <t>14.11M</t>
  </si>
  <si>
    <t>20.49M</t>
  </si>
  <si>
    <t>21.19M</t>
  </si>
  <si>
    <t>19.39M</t>
  </si>
  <si>
    <t>19.15M</t>
  </si>
  <si>
    <t>20.82M</t>
  </si>
  <si>
    <t>19.82M</t>
  </si>
  <si>
    <t>20.68M</t>
  </si>
  <si>
    <t>17.71M</t>
  </si>
  <si>
    <t>16.59M</t>
  </si>
  <si>
    <t>18.67M</t>
  </si>
  <si>
    <t>3.38M</t>
  </si>
  <si>
    <t>21.60M</t>
  </si>
  <si>
    <t>17.98M</t>
  </si>
  <si>
    <t>16.58M</t>
  </si>
  <si>
    <t>20.46M</t>
  </si>
  <si>
    <t>22.37M</t>
  </si>
  <si>
    <t>24.32M</t>
  </si>
  <si>
    <t>23.00M</t>
  </si>
  <si>
    <t>24.84M</t>
  </si>
  <si>
    <t>25.35M</t>
  </si>
  <si>
    <t>22.14M</t>
  </si>
  <si>
    <t>20.86M</t>
  </si>
  <si>
    <t>23.75M</t>
  </si>
  <si>
    <t>19.75M</t>
  </si>
  <si>
    <t>18.37M</t>
  </si>
  <si>
    <t>20.92M</t>
  </si>
  <si>
    <t>21.80M</t>
  </si>
  <si>
    <t>20.06M</t>
  </si>
  <si>
    <t>19.37M</t>
  </si>
  <si>
    <t>18.60M</t>
  </si>
  <si>
    <t>21.20M</t>
  </si>
  <si>
    <t>20.81M</t>
  </si>
  <si>
    <t>21.90M</t>
  </si>
  <si>
    <t>23.45M</t>
  </si>
  <si>
    <t>19.96M</t>
  </si>
  <si>
    <t>22.27M</t>
  </si>
  <si>
    <t>22.50M</t>
  </si>
  <si>
    <t>20.26M</t>
  </si>
  <si>
    <t>22.91M</t>
  </si>
  <si>
    <t>21.38M</t>
  </si>
  <si>
    <t>26.44M</t>
  </si>
  <si>
    <t>25.47M</t>
  </si>
  <si>
    <t>23.67M</t>
  </si>
  <si>
    <t>23.26M</t>
  </si>
  <si>
    <t>18.77M</t>
  </si>
  <si>
    <t>2.38M</t>
  </si>
  <si>
    <t>20.35M</t>
  </si>
  <si>
    <t>20.97M</t>
  </si>
  <si>
    <t>24.49M</t>
  </si>
  <si>
    <t>21.89M</t>
  </si>
  <si>
    <t>22.56M</t>
  </si>
  <si>
    <t>21.56M</t>
  </si>
  <si>
    <t>22.43M</t>
  </si>
  <si>
    <t>22.98M</t>
  </si>
  <si>
    <t>22.26M</t>
  </si>
  <si>
    <t>18.79M</t>
  </si>
  <si>
    <t>17.53M</t>
  </si>
  <si>
    <t>19.76M</t>
  </si>
  <si>
    <t>20.53M</t>
  </si>
  <si>
    <t>20.73M</t>
  </si>
  <si>
    <t>25.61M</t>
  </si>
  <si>
    <t>23.86M</t>
  </si>
  <si>
    <t>14.01M</t>
  </si>
  <si>
    <t>19.87M</t>
  </si>
  <si>
    <t>20.34M</t>
  </si>
  <si>
    <t>21.57M</t>
  </si>
  <si>
    <t>17.30M</t>
  </si>
  <si>
    <t>18.97M</t>
  </si>
  <si>
    <t>18.75M</t>
  </si>
  <si>
    <t>19.63M</t>
  </si>
  <si>
    <t>24.93M</t>
  </si>
  <si>
    <t>2.68M</t>
  </si>
  <si>
    <t>26.21M</t>
  </si>
  <si>
    <t>20.54M</t>
  </si>
  <si>
    <t>19.09M</t>
  </si>
  <si>
    <t>20.08M</t>
  </si>
  <si>
    <t>19.30M</t>
  </si>
  <si>
    <t>18.34M</t>
  </si>
  <si>
    <t>21.54M</t>
  </si>
  <si>
    <t>22.02M</t>
  </si>
  <si>
    <t>20.66M</t>
  </si>
  <si>
    <t>19.29M</t>
  </si>
  <si>
    <t>19.31M</t>
  </si>
  <si>
    <t>17.26M</t>
  </si>
  <si>
    <t>21.96M</t>
  </si>
  <si>
    <t>22.22M</t>
  </si>
  <si>
    <t>21.13M</t>
  </si>
  <si>
    <t>21.68M</t>
  </si>
  <si>
    <t>20.67M</t>
  </si>
  <si>
    <t>19.49M</t>
  </si>
  <si>
    <t>14.13M</t>
  </si>
  <si>
    <t>17.27M</t>
  </si>
  <si>
    <t>21.62M</t>
  </si>
  <si>
    <t>19.71M</t>
  </si>
  <si>
    <t>18.78M</t>
  </si>
  <si>
    <t>19.16M</t>
  </si>
  <si>
    <t>16.51M</t>
  </si>
  <si>
    <t>18.76M</t>
  </si>
  <si>
    <t>2.15M</t>
  </si>
  <si>
    <t>19.98M</t>
  </si>
  <si>
    <t>16.99M</t>
  </si>
  <si>
    <t>20.71M</t>
  </si>
  <si>
    <t>15.90M</t>
  </si>
  <si>
    <t>15.21M</t>
  </si>
  <si>
    <t>13.55M</t>
  </si>
  <si>
    <t>17.85M</t>
  </si>
  <si>
    <t>15.22M</t>
  </si>
  <si>
    <t>18.20M</t>
  </si>
  <si>
    <t>16.65M</t>
  </si>
  <si>
    <t>17.00M</t>
  </si>
  <si>
    <t>1.60M</t>
  </si>
  <si>
    <t>17.12M</t>
  </si>
  <si>
    <t>18.19M</t>
  </si>
  <si>
    <t>15.56M</t>
  </si>
  <si>
    <t>14.19M</t>
  </si>
  <si>
    <t>14.57M</t>
  </si>
  <si>
    <t>16.80M</t>
  </si>
  <si>
    <t>20.90M</t>
  </si>
  <si>
    <t>21.79M</t>
  </si>
  <si>
    <t>25.70M</t>
  </si>
  <si>
    <t>23.95M</t>
  </si>
  <si>
    <t>25.81M</t>
  </si>
  <si>
    <t>21.41M</t>
  </si>
  <si>
    <t>22.69M</t>
  </si>
  <si>
    <t>22.30M</t>
  </si>
  <si>
    <t>17.69M</t>
  </si>
  <si>
    <t>20.48M</t>
  </si>
  <si>
    <t>18.03M</t>
  </si>
  <si>
    <t>1.02M</t>
  </si>
  <si>
    <t>19.25M</t>
  </si>
  <si>
    <t>18.98M</t>
  </si>
  <si>
    <t>21.00M</t>
  </si>
  <si>
    <t>19.01M</t>
  </si>
  <si>
    <t>20.77M</t>
  </si>
  <si>
    <t>18.23M</t>
  </si>
  <si>
    <t>15.87M</t>
  </si>
  <si>
    <t>17.20M</t>
  </si>
  <si>
    <t>15.48M</t>
  </si>
  <si>
    <t>17.32M</t>
  </si>
  <si>
    <t>17.07M</t>
  </si>
  <si>
    <t>16.81M</t>
  </si>
  <si>
    <t>10.16M</t>
  </si>
  <si>
    <t>11.27M</t>
  </si>
  <si>
    <t>9.46M</t>
  </si>
  <si>
    <t>11.01M</t>
  </si>
  <si>
    <t>13.59M</t>
  </si>
  <si>
    <t>1.40M</t>
  </si>
  <si>
    <t>11.96M</t>
  </si>
  <si>
    <t>13.42M</t>
  </si>
  <si>
    <t>9.96M</t>
  </si>
  <si>
    <t>7.94M</t>
  </si>
  <si>
    <t>12.58M</t>
  </si>
  <si>
    <t>17.22M</t>
  </si>
  <si>
    <t>16.28M</t>
  </si>
  <si>
    <t>16.02M</t>
  </si>
  <si>
    <t>16.46M</t>
  </si>
  <si>
    <t>12.47M</t>
  </si>
  <si>
    <t>12.07M</t>
  </si>
  <si>
    <t>12.87M</t>
  </si>
  <si>
    <t>1.43M</t>
  </si>
  <si>
    <t>12.40M</t>
  </si>
  <si>
    <t>14.27M</t>
  </si>
  <si>
    <t>12.00M</t>
  </si>
  <si>
    <t>12.98M</t>
  </si>
  <si>
    <t>12.09M</t>
  </si>
  <si>
    <t>13.27M</t>
  </si>
  <si>
    <t>12.77M</t>
  </si>
  <si>
    <t>10.88M</t>
  </si>
  <si>
    <t>11.45M</t>
  </si>
  <si>
    <t>9.78M</t>
  </si>
  <si>
    <t>11.59M</t>
  </si>
  <si>
    <t>10.54M</t>
  </si>
  <si>
    <t>10.45M</t>
  </si>
  <si>
    <t>11.54M</t>
  </si>
  <si>
    <t>11.84M</t>
  </si>
  <si>
    <t>12.97M</t>
  </si>
  <si>
    <t>9.81M</t>
  </si>
  <si>
    <t>10.09M</t>
  </si>
  <si>
    <t>11.22M</t>
  </si>
  <si>
    <t>11.32M</t>
  </si>
  <si>
    <t>11.97M</t>
  </si>
  <si>
    <t>10.35M</t>
  </si>
  <si>
    <t>6.83M</t>
  </si>
  <si>
    <t>11.42M</t>
  </si>
  <si>
    <t>11.69M</t>
  </si>
  <si>
    <t>Price</t>
  </si>
  <si>
    <t>Charts</t>
  </si>
  <si>
    <t>PRESENTATION</t>
  </si>
  <si>
    <t>High</t>
  </si>
  <si>
    <t>Low</t>
  </si>
  <si>
    <t>Open</t>
  </si>
  <si>
    <t>T</t>
  </si>
  <si>
    <t>C7</t>
  </si>
  <si>
    <t>C8</t>
  </si>
  <si>
    <t>C9</t>
  </si>
  <si>
    <t>C10</t>
  </si>
  <si>
    <t>C11</t>
  </si>
  <si>
    <t>Prev High</t>
  </si>
  <si>
    <t>Prev Low</t>
  </si>
  <si>
    <t>Week Day</t>
  </si>
  <si>
    <t>A</t>
  </si>
  <si>
    <t>B</t>
  </si>
  <si>
    <t>Prev Open</t>
  </si>
  <si>
    <t>Prev Close</t>
  </si>
  <si>
    <t>Close</t>
  </si>
  <si>
    <t>Prev Change</t>
  </si>
  <si>
    <t>Prev Is Bear</t>
  </si>
  <si>
    <t>Prev Is Bull</t>
  </si>
  <si>
    <t>Prev Hilo</t>
  </si>
  <si>
    <t>High Out Max</t>
  </si>
  <si>
    <t>High In Max</t>
  </si>
  <si>
    <t>Low In Min</t>
  </si>
  <si>
    <t>Low Out Min</t>
  </si>
  <si>
    <t>Open Inside</t>
  </si>
  <si>
    <t>Close Inside</t>
  </si>
  <si>
    <t>Close In Min</t>
  </si>
  <si>
    <t>Close Out Min</t>
  </si>
  <si>
    <t>Close In Max</t>
  </si>
  <si>
    <t>Close Out Max</t>
  </si>
  <si>
    <t>Open Out Min</t>
  </si>
  <si>
    <t>Open Out Max</t>
  </si>
  <si>
    <t>Open In Min</t>
  </si>
  <si>
    <t>Open In Max</t>
  </si>
  <si>
    <t>Hilo</t>
  </si>
  <si>
    <r>
      <t xml:space="preserve">Testou a máxima e </t>
    </r>
    <r>
      <rPr>
        <b/>
        <sz val="11"/>
        <color rgb="FFFF0000"/>
        <rFont val="Calibri"/>
        <family val="2"/>
        <scheme val="minor"/>
      </rPr>
      <t>fechou acima da máxima (% dias):</t>
    </r>
  </si>
  <si>
    <r>
      <t xml:space="preserve">Testou a  Mínima e </t>
    </r>
    <r>
      <rPr>
        <b/>
        <sz val="11"/>
        <color rgb="FFFF0000"/>
        <rFont val="Calibri"/>
        <family val="2"/>
        <scheme val="minor"/>
      </rPr>
      <t>fechou abaixdo da mínima (% dias):</t>
    </r>
  </si>
  <si>
    <t>Test Down (pts)</t>
  </si>
  <si>
    <t>Test Up (pts)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</si>
</sst>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yy/mm/dd"/>
    <numFmt numFmtId="166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left" vertical="center"/>
    </xf>
    <xf numFmtId="10" fontId="0" fillId="0" borderId="0" xfId="0" applyNumberFormat="1" applyAlignment="1">
      <alignment horizontal="left" vertical="center"/>
    </xf>
    <xf numFmtId="9" fontId="0" fillId="0" borderId="0" xfId="0" applyNumberFormat="1" applyAlignment="1">
      <alignment horizontal="left" vertical="center"/>
    </xf>
    <xf numFmtId="0" fontId="1" fillId="2" borderId="0" xfId="0" applyFont="1" applyFill="1"/>
    <xf numFmtId="0" fontId="2" fillId="0" borderId="0" xfId="0" applyFont="1"/>
    <xf numFmtId="0" fontId="1" fillId="3" borderId="0" xfId="0" applyFont="1" applyFill="1"/>
    <xf numFmtId="0" fontId="1" fillId="4" borderId="0" xfId="0" applyFont="1" applyFill="1"/>
    <xf numFmtId="0" fontId="3" fillId="0" borderId="0" xfId="0" applyFont="1"/>
    <xf numFmtId="0" fontId="1" fillId="5" borderId="0" xfId="0" applyFont="1" applyFill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164" fontId="0" fillId="7" borderId="0" xfId="0" applyNumberFormat="1" applyFill="1" applyAlignment="1">
      <alignment horizontal="center" vertical="center"/>
    </xf>
    <xf numFmtId="0" fontId="1" fillId="8" borderId="0" xfId="0" applyFont="1" applyFill="1" applyAlignment="1">
      <alignment horizontal="center" vertical="center" wrapText="1"/>
    </xf>
    <xf numFmtId="0" fontId="0" fillId="9" borderId="0" xfId="0" applyFill="1" applyAlignment="1">
      <alignment horizontal="center" vertical="center"/>
    </xf>
    <xf numFmtId="0" fontId="6" fillId="9" borderId="0" xfId="1" applyFont="1" applyFill="1" applyAlignment="1">
      <alignment horizontal="right" vertical="center"/>
    </xf>
    <xf numFmtId="165" fontId="0" fillId="9" borderId="0" xfId="0" applyNumberFormat="1" applyFill="1" applyAlignment="1">
      <alignment horizontal="center" vertical="center"/>
    </xf>
    <xf numFmtId="166" fontId="0" fillId="9" borderId="0" xfId="0" applyNumberFormat="1" applyFill="1" applyAlignment="1">
      <alignment horizontal="center" vertical="center"/>
    </xf>
    <xf numFmtId="165" fontId="0" fillId="7" borderId="0" xfId="0" applyNumberFormat="1" applyFill="1" applyAlignment="1">
      <alignment horizontal="center" vertical="center"/>
    </xf>
    <xf numFmtId="3" fontId="0" fillId="7" borderId="0" xfId="0" applyNumberFormat="1" applyFill="1" applyAlignment="1">
      <alignment horizontal="center" vertical="center"/>
    </xf>
    <xf numFmtId="0" fontId="1" fillId="10" borderId="0" xfId="0" applyFont="1" applyFill="1" applyAlignment="1">
      <alignment horizontal="center" vertical="center" wrapText="1"/>
    </xf>
    <xf numFmtId="0" fontId="0" fillId="11" borderId="0" xfId="0" applyFill="1" applyAlignment="1">
      <alignment horizontal="center" vertical="center"/>
    </xf>
    <xf numFmtId="165" fontId="0" fillId="11" borderId="0" xfId="0" applyNumberFormat="1" applyFill="1" applyAlignment="1">
      <alignment horizontal="center" vertical="center"/>
    </xf>
    <xf numFmtId="0" fontId="1" fillId="12" borderId="0" xfId="0" applyFont="1" applyFill="1" applyAlignment="1">
      <alignment horizontal="center" vertical="center" wrapText="1"/>
    </xf>
    <xf numFmtId="3" fontId="0" fillId="13" borderId="0" xfId="0" applyNumberFormat="1" applyFill="1" applyAlignment="1">
      <alignment horizontal="center" vertical="center"/>
    </xf>
    <xf numFmtId="0" fontId="1" fillId="14" borderId="0" xfId="0" applyFont="1" applyFill="1" applyAlignment="1">
      <alignment horizontal="center" vertical="center" wrapText="1"/>
    </xf>
    <xf numFmtId="3" fontId="0" fillId="15" borderId="0" xfId="0" applyNumberForma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16" borderId="0" xfId="0" applyFont="1" applyFill="1" applyAlignment="1">
      <alignment horizontal="center" vertical="center" wrapText="1"/>
    </xf>
    <xf numFmtId="3" fontId="0" fillId="17" borderId="0" xfId="0" applyNumberFormat="1" applyFill="1" applyAlignment="1">
      <alignment horizontal="center" vertical="center"/>
    </xf>
    <xf numFmtId="0" fontId="1" fillId="18" borderId="0" xfId="0" applyFont="1" applyFill="1" applyAlignment="1">
      <alignment horizontal="center" vertical="center" wrapText="1"/>
    </xf>
    <xf numFmtId="3" fontId="0" fillId="19" borderId="0" xfId="0" applyNumberForma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0" fontId="1" fillId="20" borderId="0" xfId="0" applyFont="1" applyFill="1" applyAlignment="1">
      <alignment horizontal="center" vertical="center" wrapText="1"/>
    </xf>
    <xf numFmtId="3" fontId="0" fillId="21" borderId="0" xfId="0" applyNumberFormat="1" applyFill="1" applyAlignment="1">
      <alignment horizontal="center" vertical="center"/>
    </xf>
    <xf numFmtId="0" fontId="1" fillId="4" borderId="0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111"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3" formatCode="#,##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numFmt numFmtId="3" formatCode="#,##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3" formatCode="#,##0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8" tint="-0.499984740745262"/>
        </patternFill>
      </fill>
      <alignment horizontal="center" vertical="center" textRotation="0" wrapText="1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3" formatCode="#,##0"/>
      <fill>
        <patternFill patternType="solid">
          <fgColor indexed="64"/>
          <bgColor theme="3" tint="0.79998168889431442"/>
        </patternFill>
      </fill>
      <alignment horizontal="center" vertical="center" textRotation="0" wrapText="0" indent="0" justifyLastLine="0" shrinkToFit="0" readingOrder="0"/>
    </dxf>
    <dxf>
      <numFmt numFmtId="3" formatCode="#,##0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numFmt numFmtId="3" formatCode="#,##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-0.499984740745262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-0.49998474074526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8" tint="-0.49998474074526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-0.49998474074526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>
          <fgColor indexed="64"/>
          <bgColor theme="7" tint="-0.49998474074526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-0.49998474074526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8" tint="-0.49998474074526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-0.49998474074526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>
          <fgColor indexed="64"/>
          <bgColor theme="9" tint="-0.49998474074526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-0.499984740745262"/>
        </patternFill>
      </fill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>
          <fgColor indexed="64"/>
          <bgColor theme="9" tint="-0.499984740745262"/>
        </patternFill>
      </fill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3" formatCode="#,##0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</dxf>
    <dxf>
      <numFmt numFmtId="3" formatCode="#,##0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</dxf>
    <dxf>
      <numFmt numFmtId="3" formatCode="#,##0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</dxf>
    <dxf>
      <numFmt numFmtId="3" formatCode="#,##0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numFmt numFmtId="3" formatCode="#,##0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numFmt numFmtId="3" formatCode="#,##0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numFmt numFmtId="3" formatCode="#,##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numFmt numFmtId="3" formatCode="#,##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numFmt numFmtId="3" formatCode="#,##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numFmt numFmtId="3" formatCode="#,##0"/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FFFFCC"/>
        </patternFill>
      </fill>
      <alignment horizontal="center" vertical="center" textRotation="0" wrapText="0" indent="0" justifyLastLine="0" shrinkToFit="0" readingOrder="0"/>
    </dxf>
    <dxf>
      <numFmt numFmtId="165" formatCode="yy/mm/dd"/>
      <fill>
        <patternFill patternType="solid">
          <fgColor indexed="64"/>
          <bgColor rgb="FFFFFFCC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FFFFCC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FFFFCC"/>
        </patternFill>
      </fill>
      <alignment horizontal="center" vertical="center" textRotation="0" wrapText="0" indent="0" justifyLastLine="0" shrinkToFit="0" readingOrder="0"/>
    </dxf>
    <dxf>
      <numFmt numFmtId="164" formatCode="0.000"/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</dxf>
    <dxf>
      <numFmt numFmtId="3" formatCode="#,##0"/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</dxf>
    <dxf>
      <numFmt numFmtId="3" formatCode="#,##0"/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</dxf>
    <dxf>
      <numFmt numFmtId="3" formatCode="#,##0"/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</dxf>
    <dxf>
      <numFmt numFmtId="3" formatCode="#,##0"/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</dxf>
    <dxf>
      <numFmt numFmtId="165" formatCode="yy/mm/dd"/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Historical Price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Data!$AA$2</c:f>
              <c:strCache>
                <c:ptCount val="1"/>
                <c:pt idx="0">
                  <c:v>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Data!$Y$3:$Y$1266</c:f>
              <c:numCache>
                <c:formatCode>yy/mm/dd</c:formatCode>
                <c:ptCount val="1264"/>
                <c:pt idx="0">
                  <c:v>45860</c:v>
                </c:pt>
                <c:pt idx="1">
                  <c:v>45859</c:v>
                </c:pt>
                <c:pt idx="2">
                  <c:v>45856</c:v>
                </c:pt>
                <c:pt idx="3">
                  <c:v>45855</c:v>
                </c:pt>
                <c:pt idx="4">
                  <c:v>45854</c:v>
                </c:pt>
                <c:pt idx="5">
                  <c:v>45853</c:v>
                </c:pt>
                <c:pt idx="6">
                  <c:v>45852</c:v>
                </c:pt>
                <c:pt idx="7">
                  <c:v>45849</c:v>
                </c:pt>
                <c:pt idx="8">
                  <c:v>45848</c:v>
                </c:pt>
                <c:pt idx="9">
                  <c:v>45847</c:v>
                </c:pt>
                <c:pt idx="10">
                  <c:v>45846</c:v>
                </c:pt>
                <c:pt idx="11">
                  <c:v>45845</c:v>
                </c:pt>
                <c:pt idx="12">
                  <c:v>45842</c:v>
                </c:pt>
                <c:pt idx="13">
                  <c:v>45841</c:v>
                </c:pt>
                <c:pt idx="14">
                  <c:v>45840</c:v>
                </c:pt>
                <c:pt idx="15">
                  <c:v>45839</c:v>
                </c:pt>
                <c:pt idx="16">
                  <c:v>45838</c:v>
                </c:pt>
                <c:pt idx="17">
                  <c:v>45835</c:v>
                </c:pt>
                <c:pt idx="18">
                  <c:v>45834</c:v>
                </c:pt>
                <c:pt idx="19">
                  <c:v>45833</c:v>
                </c:pt>
                <c:pt idx="20">
                  <c:v>45832</c:v>
                </c:pt>
                <c:pt idx="21">
                  <c:v>45831</c:v>
                </c:pt>
                <c:pt idx="22">
                  <c:v>45828</c:v>
                </c:pt>
                <c:pt idx="23">
                  <c:v>45826</c:v>
                </c:pt>
                <c:pt idx="24">
                  <c:v>45825</c:v>
                </c:pt>
                <c:pt idx="25">
                  <c:v>45824</c:v>
                </c:pt>
                <c:pt idx="26">
                  <c:v>45821</c:v>
                </c:pt>
                <c:pt idx="27">
                  <c:v>45820</c:v>
                </c:pt>
                <c:pt idx="28">
                  <c:v>45819</c:v>
                </c:pt>
                <c:pt idx="29">
                  <c:v>45818</c:v>
                </c:pt>
                <c:pt idx="30">
                  <c:v>45817</c:v>
                </c:pt>
                <c:pt idx="31">
                  <c:v>45814</c:v>
                </c:pt>
                <c:pt idx="32">
                  <c:v>45813</c:v>
                </c:pt>
                <c:pt idx="33">
                  <c:v>45812</c:v>
                </c:pt>
                <c:pt idx="34">
                  <c:v>45811</c:v>
                </c:pt>
                <c:pt idx="35">
                  <c:v>45810</c:v>
                </c:pt>
                <c:pt idx="36">
                  <c:v>45807</c:v>
                </c:pt>
                <c:pt idx="37">
                  <c:v>45806</c:v>
                </c:pt>
                <c:pt idx="38">
                  <c:v>45805</c:v>
                </c:pt>
                <c:pt idx="39">
                  <c:v>45804</c:v>
                </c:pt>
                <c:pt idx="40">
                  <c:v>45803</c:v>
                </c:pt>
                <c:pt idx="41">
                  <c:v>45800</c:v>
                </c:pt>
                <c:pt idx="42">
                  <c:v>45799</c:v>
                </c:pt>
                <c:pt idx="43">
                  <c:v>45798</c:v>
                </c:pt>
                <c:pt idx="44">
                  <c:v>45797</c:v>
                </c:pt>
                <c:pt idx="45">
                  <c:v>45796</c:v>
                </c:pt>
                <c:pt idx="46">
                  <c:v>45793</c:v>
                </c:pt>
                <c:pt idx="47">
                  <c:v>45792</c:v>
                </c:pt>
                <c:pt idx="48">
                  <c:v>45791</c:v>
                </c:pt>
                <c:pt idx="49">
                  <c:v>45790</c:v>
                </c:pt>
                <c:pt idx="50">
                  <c:v>45789</c:v>
                </c:pt>
                <c:pt idx="51">
                  <c:v>45786</c:v>
                </c:pt>
                <c:pt idx="52">
                  <c:v>45785</c:v>
                </c:pt>
                <c:pt idx="53">
                  <c:v>45784</c:v>
                </c:pt>
                <c:pt idx="54">
                  <c:v>45783</c:v>
                </c:pt>
                <c:pt idx="55">
                  <c:v>45782</c:v>
                </c:pt>
                <c:pt idx="56">
                  <c:v>45779</c:v>
                </c:pt>
                <c:pt idx="57">
                  <c:v>45777</c:v>
                </c:pt>
                <c:pt idx="58">
                  <c:v>45776</c:v>
                </c:pt>
                <c:pt idx="59">
                  <c:v>45775</c:v>
                </c:pt>
                <c:pt idx="60">
                  <c:v>45772</c:v>
                </c:pt>
                <c:pt idx="61">
                  <c:v>45771</c:v>
                </c:pt>
                <c:pt idx="62">
                  <c:v>45770</c:v>
                </c:pt>
                <c:pt idx="63">
                  <c:v>45769</c:v>
                </c:pt>
                <c:pt idx="64">
                  <c:v>45764</c:v>
                </c:pt>
                <c:pt idx="65">
                  <c:v>45763</c:v>
                </c:pt>
                <c:pt idx="66">
                  <c:v>45762</c:v>
                </c:pt>
                <c:pt idx="67">
                  <c:v>45761</c:v>
                </c:pt>
                <c:pt idx="68">
                  <c:v>45758</c:v>
                </c:pt>
                <c:pt idx="69">
                  <c:v>45757</c:v>
                </c:pt>
                <c:pt idx="70">
                  <c:v>45756</c:v>
                </c:pt>
                <c:pt idx="71">
                  <c:v>45755</c:v>
                </c:pt>
                <c:pt idx="72">
                  <c:v>45754</c:v>
                </c:pt>
                <c:pt idx="73">
                  <c:v>45751</c:v>
                </c:pt>
                <c:pt idx="74">
                  <c:v>45750</c:v>
                </c:pt>
                <c:pt idx="75">
                  <c:v>45749</c:v>
                </c:pt>
                <c:pt idx="76">
                  <c:v>45748</c:v>
                </c:pt>
                <c:pt idx="77">
                  <c:v>45747</c:v>
                </c:pt>
                <c:pt idx="78">
                  <c:v>45744</c:v>
                </c:pt>
                <c:pt idx="79">
                  <c:v>45743</c:v>
                </c:pt>
                <c:pt idx="80">
                  <c:v>45742</c:v>
                </c:pt>
                <c:pt idx="81">
                  <c:v>45741</c:v>
                </c:pt>
                <c:pt idx="82">
                  <c:v>45740</c:v>
                </c:pt>
                <c:pt idx="83">
                  <c:v>45737</c:v>
                </c:pt>
                <c:pt idx="84">
                  <c:v>45736</c:v>
                </c:pt>
                <c:pt idx="85">
                  <c:v>45735</c:v>
                </c:pt>
                <c:pt idx="86">
                  <c:v>45734</c:v>
                </c:pt>
                <c:pt idx="87">
                  <c:v>45733</c:v>
                </c:pt>
                <c:pt idx="88">
                  <c:v>45730</c:v>
                </c:pt>
                <c:pt idx="89">
                  <c:v>45729</c:v>
                </c:pt>
                <c:pt idx="90">
                  <c:v>45728</c:v>
                </c:pt>
                <c:pt idx="91">
                  <c:v>45727</c:v>
                </c:pt>
                <c:pt idx="92">
                  <c:v>45726</c:v>
                </c:pt>
                <c:pt idx="93">
                  <c:v>45723</c:v>
                </c:pt>
                <c:pt idx="94">
                  <c:v>45722</c:v>
                </c:pt>
                <c:pt idx="95">
                  <c:v>45721</c:v>
                </c:pt>
                <c:pt idx="96">
                  <c:v>45716</c:v>
                </c:pt>
                <c:pt idx="97">
                  <c:v>45715</c:v>
                </c:pt>
                <c:pt idx="98">
                  <c:v>45714</c:v>
                </c:pt>
                <c:pt idx="99">
                  <c:v>45713</c:v>
                </c:pt>
                <c:pt idx="100">
                  <c:v>45712</c:v>
                </c:pt>
                <c:pt idx="101">
                  <c:v>45709</c:v>
                </c:pt>
                <c:pt idx="102">
                  <c:v>45708</c:v>
                </c:pt>
                <c:pt idx="103">
                  <c:v>45707</c:v>
                </c:pt>
                <c:pt idx="104">
                  <c:v>45706</c:v>
                </c:pt>
                <c:pt idx="105">
                  <c:v>45705</c:v>
                </c:pt>
                <c:pt idx="106">
                  <c:v>45702</c:v>
                </c:pt>
                <c:pt idx="107">
                  <c:v>45701</c:v>
                </c:pt>
                <c:pt idx="108">
                  <c:v>45700</c:v>
                </c:pt>
                <c:pt idx="109">
                  <c:v>45699</c:v>
                </c:pt>
                <c:pt idx="110">
                  <c:v>45698</c:v>
                </c:pt>
                <c:pt idx="111">
                  <c:v>45695</c:v>
                </c:pt>
                <c:pt idx="112">
                  <c:v>45694</c:v>
                </c:pt>
                <c:pt idx="113">
                  <c:v>45693</c:v>
                </c:pt>
                <c:pt idx="114">
                  <c:v>45692</c:v>
                </c:pt>
                <c:pt idx="115">
                  <c:v>45691</c:v>
                </c:pt>
                <c:pt idx="116">
                  <c:v>45688</c:v>
                </c:pt>
                <c:pt idx="117">
                  <c:v>45687</c:v>
                </c:pt>
                <c:pt idx="118">
                  <c:v>45686</c:v>
                </c:pt>
                <c:pt idx="119">
                  <c:v>45685</c:v>
                </c:pt>
                <c:pt idx="120">
                  <c:v>45684</c:v>
                </c:pt>
                <c:pt idx="121">
                  <c:v>45681</c:v>
                </c:pt>
                <c:pt idx="122">
                  <c:v>45680</c:v>
                </c:pt>
                <c:pt idx="123">
                  <c:v>45679</c:v>
                </c:pt>
                <c:pt idx="124">
                  <c:v>45678</c:v>
                </c:pt>
                <c:pt idx="125">
                  <c:v>45677</c:v>
                </c:pt>
                <c:pt idx="126">
                  <c:v>45674</c:v>
                </c:pt>
                <c:pt idx="127">
                  <c:v>45673</c:v>
                </c:pt>
                <c:pt idx="128">
                  <c:v>45672</c:v>
                </c:pt>
                <c:pt idx="129">
                  <c:v>45671</c:v>
                </c:pt>
                <c:pt idx="130">
                  <c:v>45670</c:v>
                </c:pt>
                <c:pt idx="131">
                  <c:v>45667</c:v>
                </c:pt>
                <c:pt idx="132">
                  <c:v>45666</c:v>
                </c:pt>
                <c:pt idx="133">
                  <c:v>45665</c:v>
                </c:pt>
                <c:pt idx="134">
                  <c:v>45664</c:v>
                </c:pt>
                <c:pt idx="135">
                  <c:v>45663</c:v>
                </c:pt>
                <c:pt idx="136">
                  <c:v>45660</c:v>
                </c:pt>
                <c:pt idx="137">
                  <c:v>45659</c:v>
                </c:pt>
                <c:pt idx="138">
                  <c:v>45656</c:v>
                </c:pt>
                <c:pt idx="139">
                  <c:v>45653</c:v>
                </c:pt>
                <c:pt idx="140">
                  <c:v>45652</c:v>
                </c:pt>
                <c:pt idx="141">
                  <c:v>45649</c:v>
                </c:pt>
                <c:pt idx="142">
                  <c:v>45646</c:v>
                </c:pt>
                <c:pt idx="143">
                  <c:v>45645</c:v>
                </c:pt>
                <c:pt idx="144">
                  <c:v>45644</c:v>
                </c:pt>
                <c:pt idx="145">
                  <c:v>45643</c:v>
                </c:pt>
                <c:pt idx="146">
                  <c:v>45642</c:v>
                </c:pt>
                <c:pt idx="147">
                  <c:v>45639</c:v>
                </c:pt>
                <c:pt idx="148">
                  <c:v>45638</c:v>
                </c:pt>
                <c:pt idx="149">
                  <c:v>45637</c:v>
                </c:pt>
                <c:pt idx="150">
                  <c:v>45636</c:v>
                </c:pt>
                <c:pt idx="151">
                  <c:v>45635</c:v>
                </c:pt>
                <c:pt idx="152">
                  <c:v>45632</c:v>
                </c:pt>
                <c:pt idx="153">
                  <c:v>45631</c:v>
                </c:pt>
                <c:pt idx="154">
                  <c:v>45630</c:v>
                </c:pt>
                <c:pt idx="155">
                  <c:v>45629</c:v>
                </c:pt>
                <c:pt idx="156">
                  <c:v>45628</c:v>
                </c:pt>
                <c:pt idx="157">
                  <c:v>45625</c:v>
                </c:pt>
                <c:pt idx="158">
                  <c:v>45624</c:v>
                </c:pt>
                <c:pt idx="159">
                  <c:v>45623</c:v>
                </c:pt>
                <c:pt idx="160">
                  <c:v>45622</c:v>
                </c:pt>
                <c:pt idx="161">
                  <c:v>45621</c:v>
                </c:pt>
                <c:pt idx="162">
                  <c:v>45618</c:v>
                </c:pt>
                <c:pt idx="163">
                  <c:v>45617</c:v>
                </c:pt>
                <c:pt idx="164">
                  <c:v>45615</c:v>
                </c:pt>
                <c:pt idx="165">
                  <c:v>45614</c:v>
                </c:pt>
                <c:pt idx="166">
                  <c:v>45610</c:v>
                </c:pt>
                <c:pt idx="167">
                  <c:v>45609</c:v>
                </c:pt>
                <c:pt idx="168">
                  <c:v>45608</c:v>
                </c:pt>
                <c:pt idx="169">
                  <c:v>45607</c:v>
                </c:pt>
                <c:pt idx="170">
                  <c:v>45604</c:v>
                </c:pt>
                <c:pt idx="171">
                  <c:v>45603</c:v>
                </c:pt>
                <c:pt idx="172">
                  <c:v>45602</c:v>
                </c:pt>
                <c:pt idx="173">
                  <c:v>45601</c:v>
                </c:pt>
                <c:pt idx="174">
                  <c:v>45600</c:v>
                </c:pt>
                <c:pt idx="175">
                  <c:v>45597</c:v>
                </c:pt>
                <c:pt idx="176">
                  <c:v>45596</c:v>
                </c:pt>
                <c:pt idx="177">
                  <c:v>45595</c:v>
                </c:pt>
                <c:pt idx="178">
                  <c:v>45594</c:v>
                </c:pt>
                <c:pt idx="179">
                  <c:v>45593</c:v>
                </c:pt>
                <c:pt idx="180">
                  <c:v>45590</c:v>
                </c:pt>
                <c:pt idx="181">
                  <c:v>45589</c:v>
                </c:pt>
                <c:pt idx="182">
                  <c:v>45588</c:v>
                </c:pt>
                <c:pt idx="183">
                  <c:v>45587</c:v>
                </c:pt>
                <c:pt idx="184">
                  <c:v>45586</c:v>
                </c:pt>
                <c:pt idx="185">
                  <c:v>45583</c:v>
                </c:pt>
                <c:pt idx="186">
                  <c:v>45582</c:v>
                </c:pt>
                <c:pt idx="187">
                  <c:v>45581</c:v>
                </c:pt>
                <c:pt idx="188">
                  <c:v>45580</c:v>
                </c:pt>
                <c:pt idx="189">
                  <c:v>45579</c:v>
                </c:pt>
                <c:pt idx="190">
                  <c:v>45576</c:v>
                </c:pt>
                <c:pt idx="191">
                  <c:v>45575</c:v>
                </c:pt>
                <c:pt idx="192">
                  <c:v>45574</c:v>
                </c:pt>
                <c:pt idx="193">
                  <c:v>45573</c:v>
                </c:pt>
                <c:pt idx="194">
                  <c:v>45572</c:v>
                </c:pt>
                <c:pt idx="195">
                  <c:v>45569</c:v>
                </c:pt>
                <c:pt idx="196">
                  <c:v>45568</c:v>
                </c:pt>
                <c:pt idx="197">
                  <c:v>45567</c:v>
                </c:pt>
                <c:pt idx="198">
                  <c:v>45566</c:v>
                </c:pt>
                <c:pt idx="199">
                  <c:v>45565</c:v>
                </c:pt>
                <c:pt idx="200">
                  <c:v>45562</c:v>
                </c:pt>
                <c:pt idx="201">
                  <c:v>45561</c:v>
                </c:pt>
                <c:pt idx="202">
                  <c:v>45560</c:v>
                </c:pt>
                <c:pt idx="203">
                  <c:v>45559</c:v>
                </c:pt>
                <c:pt idx="204">
                  <c:v>45558</c:v>
                </c:pt>
                <c:pt idx="205">
                  <c:v>45555</c:v>
                </c:pt>
                <c:pt idx="206">
                  <c:v>45554</c:v>
                </c:pt>
                <c:pt idx="207">
                  <c:v>45553</c:v>
                </c:pt>
                <c:pt idx="208">
                  <c:v>45552</c:v>
                </c:pt>
                <c:pt idx="209">
                  <c:v>45551</c:v>
                </c:pt>
                <c:pt idx="210">
                  <c:v>45548</c:v>
                </c:pt>
                <c:pt idx="211">
                  <c:v>45547</c:v>
                </c:pt>
                <c:pt idx="212">
                  <c:v>45546</c:v>
                </c:pt>
                <c:pt idx="213">
                  <c:v>45545</c:v>
                </c:pt>
                <c:pt idx="214">
                  <c:v>45544</c:v>
                </c:pt>
                <c:pt idx="215">
                  <c:v>45541</c:v>
                </c:pt>
                <c:pt idx="216">
                  <c:v>45540</c:v>
                </c:pt>
                <c:pt idx="217">
                  <c:v>45539</c:v>
                </c:pt>
                <c:pt idx="218">
                  <c:v>45538</c:v>
                </c:pt>
                <c:pt idx="219">
                  <c:v>45537</c:v>
                </c:pt>
                <c:pt idx="220">
                  <c:v>45534</c:v>
                </c:pt>
                <c:pt idx="221">
                  <c:v>45533</c:v>
                </c:pt>
                <c:pt idx="222">
                  <c:v>45532</c:v>
                </c:pt>
                <c:pt idx="223">
                  <c:v>45531</c:v>
                </c:pt>
                <c:pt idx="224">
                  <c:v>45530</c:v>
                </c:pt>
                <c:pt idx="225">
                  <c:v>45527</c:v>
                </c:pt>
                <c:pt idx="226">
                  <c:v>45526</c:v>
                </c:pt>
                <c:pt idx="227">
                  <c:v>45525</c:v>
                </c:pt>
                <c:pt idx="228">
                  <c:v>45524</c:v>
                </c:pt>
                <c:pt idx="229">
                  <c:v>45523</c:v>
                </c:pt>
                <c:pt idx="230">
                  <c:v>45520</c:v>
                </c:pt>
                <c:pt idx="231">
                  <c:v>45519</c:v>
                </c:pt>
                <c:pt idx="232">
                  <c:v>45518</c:v>
                </c:pt>
                <c:pt idx="233">
                  <c:v>45517</c:v>
                </c:pt>
                <c:pt idx="234">
                  <c:v>45516</c:v>
                </c:pt>
                <c:pt idx="235">
                  <c:v>45513</c:v>
                </c:pt>
                <c:pt idx="236">
                  <c:v>45512</c:v>
                </c:pt>
                <c:pt idx="237">
                  <c:v>45511</c:v>
                </c:pt>
                <c:pt idx="238">
                  <c:v>45510</c:v>
                </c:pt>
                <c:pt idx="239">
                  <c:v>45509</c:v>
                </c:pt>
                <c:pt idx="240">
                  <c:v>45506</c:v>
                </c:pt>
                <c:pt idx="241">
                  <c:v>45505</c:v>
                </c:pt>
                <c:pt idx="242">
                  <c:v>45504</c:v>
                </c:pt>
                <c:pt idx="243">
                  <c:v>45503</c:v>
                </c:pt>
                <c:pt idx="244">
                  <c:v>45502</c:v>
                </c:pt>
                <c:pt idx="245">
                  <c:v>45499</c:v>
                </c:pt>
                <c:pt idx="246">
                  <c:v>45498</c:v>
                </c:pt>
                <c:pt idx="247">
                  <c:v>45497</c:v>
                </c:pt>
                <c:pt idx="248">
                  <c:v>45496</c:v>
                </c:pt>
                <c:pt idx="249">
                  <c:v>45495</c:v>
                </c:pt>
                <c:pt idx="250">
                  <c:v>45492</c:v>
                </c:pt>
                <c:pt idx="251">
                  <c:v>45491</c:v>
                </c:pt>
                <c:pt idx="252">
                  <c:v>45490</c:v>
                </c:pt>
                <c:pt idx="253">
                  <c:v>45489</c:v>
                </c:pt>
                <c:pt idx="254">
                  <c:v>45488</c:v>
                </c:pt>
                <c:pt idx="255">
                  <c:v>45485</c:v>
                </c:pt>
                <c:pt idx="256">
                  <c:v>45484</c:v>
                </c:pt>
                <c:pt idx="257">
                  <c:v>45483</c:v>
                </c:pt>
                <c:pt idx="258">
                  <c:v>45482</c:v>
                </c:pt>
                <c:pt idx="259">
                  <c:v>45481</c:v>
                </c:pt>
                <c:pt idx="260">
                  <c:v>45478</c:v>
                </c:pt>
                <c:pt idx="261">
                  <c:v>45477</c:v>
                </c:pt>
                <c:pt idx="262">
                  <c:v>45476</c:v>
                </c:pt>
                <c:pt idx="263">
                  <c:v>45475</c:v>
                </c:pt>
                <c:pt idx="264">
                  <c:v>45474</c:v>
                </c:pt>
                <c:pt idx="265">
                  <c:v>45471</c:v>
                </c:pt>
                <c:pt idx="266">
                  <c:v>45470</c:v>
                </c:pt>
                <c:pt idx="267">
                  <c:v>45469</c:v>
                </c:pt>
                <c:pt idx="268">
                  <c:v>45468</c:v>
                </c:pt>
                <c:pt idx="269">
                  <c:v>45467</c:v>
                </c:pt>
                <c:pt idx="270">
                  <c:v>45464</c:v>
                </c:pt>
                <c:pt idx="271">
                  <c:v>45463</c:v>
                </c:pt>
                <c:pt idx="272">
                  <c:v>45462</c:v>
                </c:pt>
                <c:pt idx="273">
                  <c:v>45461</c:v>
                </c:pt>
                <c:pt idx="274">
                  <c:v>45460</c:v>
                </c:pt>
                <c:pt idx="275">
                  <c:v>45457</c:v>
                </c:pt>
                <c:pt idx="276">
                  <c:v>45456</c:v>
                </c:pt>
                <c:pt idx="277">
                  <c:v>45455</c:v>
                </c:pt>
                <c:pt idx="278">
                  <c:v>45454</c:v>
                </c:pt>
                <c:pt idx="279">
                  <c:v>45453</c:v>
                </c:pt>
                <c:pt idx="280">
                  <c:v>45450</c:v>
                </c:pt>
                <c:pt idx="281">
                  <c:v>45449</c:v>
                </c:pt>
                <c:pt idx="282">
                  <c:v>45448</c:v>
                </c:pt>
                <c:pt idx="283">
                  <c:v>45447</c:v>
                </c:pt>
                <c:pt idx="284">
                  <c:v>45446</c:v>
                </c:pt>
                <c:pt idx="285">
                  <c:v>45443</c:v>
                </c:pt>
                <c:pt idx="286">
                  <c:v>45441</c:v>
                </c:pt>
                <c:pt idx="287">
                  <c:v>45440</c:v>
                </c:pt>
                <c:pt idx="288">
                  <c:v>45439</c:v>
                </c:pt>
                <c:pt idx="289">
                  <c:v>45437</c:v>
                </c:pt>
                <c:pt idx="290">
                  <c:v>45436</c:v>
                </c:pt>
                <c:pt idx="291">
                  <c:v>45435</c:v>
                </c:pt>
                <c:pt idx="292">
                  <c:v>45434</c:v>
                </c:pt>
                <c:pt idx="293">
                  <c:v>45433</c:v>
                </c:pt>
                <c:pt idx="294">
                  <c:v>45432</c:v>
                </c:pt>
                <c:pt idx="295">
                  <c:v>45429</c:v>
                </c:pt>
                <c:pt idx="296">
                  <c:v>45428</c:v>
                </c:pt>
                <c:pt idx="297">
                  <c:v>45427</c:v>
                </c:pt>
                <c:pt idx="298">
                  <c:v>45426</c:v>
                </c:pt>
                <c:pt idx="299">
                  <c:v>45425</c:v>
                </c:pt>
                <c:pt idx="300">
                  <c:v>45422</c:v>
                </c:pt>
                <c:pt idx="301">
                  <c:v>45421</c:v>
                </c:pt>
                <c:pt idx="302">
                  <c:v>45420</c:v>
                </c:pt>
                <c:pt idx="303">
                  <c:v>45419</c:v>
                </c:pt>
                <c:pt idx="304">
                  <c:v>45418</c:v>
                </c:pt>
                <c:pt idx="305">
                  <c:v>45415</c:v>
                </c:pt>
                <c:pt idx="306">
                  <c:v>45414</c:v>
                </c:pt>
                <c:pt idx="307">
                  <c:v>45412</c:v>
                </c:pt>
                <c:pt idx="308">
                  <c:v>45411</c:v>
                </c:pt>
                <c:pt idx="309">
                  <c:v>45408</c:v>
                </c:pt>
                <c:pt idx="310">
                  <c:v>45407</c:v>
                </c:pt>
                <c:pt idx="311">
                  <c:v>45406</c:v>
                </c:pt>
                <c:pt idx="312">
                  <c:v>45405</c:v>
                </c:pt>
                <c:pt idx="313">
                  <c:v>45404</c:v>
                </c:pt>
                <c:pt idx="314">
                  <c:v>45401</c:v>
                </c:pt>
                <c:pt idx="315">
                  <c:v>45400</c:v>
                </c:pt>
                <c:pt idx="316">
                  <c:v>45399</c:v>
                </c:pt>
                <c:pt idx="317">
                  <c:v>45398</c:v>
                </c:pt>
                <c:pt idx="318">
                  <c:v>45397</c:v>
                </c:pt>
                <c:pt idx="319">
                  <c:v>45394</c:v>
                </c:pt>
                <c:pt idx="320">
                  <c:v>45393</c:v>
                </c:pt>
                <c:pt idx="321">
                  <c:v>45392</c:v>
                </c:pt>
                <c:pt idx="322">
                  <c:v>45391</c:v>
                </c:pt>
                <c:pt idx="323">
                  <c:v>45390</c:v>
                </c:pt>
                <c:pt idx="324">
                  <c:v>45387</c:v>
                </c:pt>
                <c:pt idx="325">
                  <c:v>45386</c:v>
                </c:pt>
                <c:pt idx="326">
                  <c:v>45385</c:v>
                </c:pt>
                <c:pt idx="327">
                  <c:v>45384</c:v>
                </c:pt>
                <c:pt idx="328">
                  <c:v>45383</c:v>
                </c:pt>
                <c:pt idx="329">
                  <c:v>45379</c:v>
                </c:pt>
                <c:pt idx="330">
                  <c:v>45378</c:v>
                </c:pt>
                <c:pt idx="331">
                  <c:v>45377</c:v>
                </c:pt>
                <c:pt idx="332">
                  <c:v>45376</c:v>
                </c:pt>
                <c:pt idx="333">
                  <c:v>45373</c:v>
                </c:pt>
                <c:pt idx="334">
                  <c:v>45372</c:v>
                </c:pt>
                <c:pt idx="335">
                  <c:v>45371</c:v>
                </c:pt>
                <c:pt idx="336">
                  <c:v>45370</c:v>
                </c:pt>
                <c:pt idx="337">
                  <c:v>45369</c:v>
                </c:pt>
                <c:pt idx="338">
                  <c:v>45367</c:v>
                </c:pt>
                <c:pt idx="339">
                  <c:v>45366</c:v>
                </c:pt>
                <c:pt idx="340">
                  <c:v>45365</c:v>
                </c:pt>
                <c:pt idx="341">
                  <c:v>45364</c:v>
                </c:pt>
                <c:pt idx="342">
                  <c:v>45363</c:v>
                </c:pt>
                <c:pt idx="343">
                  <c:v>45362</c:v>
                </c:pt>
                <c:pt idx="344">
                  <c:v>45359</c:v>
                </c:pt>
                <c:pt idx="345">
                  <c:v>45358</c:v>
                </c:pt>
                <c:pt idx="346">
                  <c:v>45357</c:v>
                </c:pt>
                <c:pt idx="347">
                  <c:v>45356</c:v>
                </c:pt>
                <c:pt idx="348">
                  <c:v>45355</c:v>
                </c:pt>
                <c:pt idx="349">
                  <c:v>45352</c:v>
                </c:pt>
                <c:pt idx="350">
                  <c:v>45351</c:v>
                </c:pt>
                <c:pt idx="351">
                  <c:v>45350</c:v>
                </c:pt>
                <c:pt idx="352">
                  <c:v>45349</c:v>
                </c:pt>
                <c:pt idx="353">
                  <c:v>45348</c:v>
                </c:pt>
                <c:pt idx="354">
                  <c:v>45345</c:v>
                </c:pt>
                <c:pt idx="355">
                  <c:v>45344</c:v>
                </c:pt>
                <c:pt idx="356">
                  <c:v>45343</c:v>
                </c:pt>
                <c:pt idx="357">
                  <c:v>45342</c:v>
                </c:pt>
                <c:pt idx="358">
                  <c:v>45341</c:v>
                </c:pt>
                <c:pt idx="359">
                  <c:v>45338</c:v>
                </c:pt>
                <c:pt idx="360">
                  <c:v>45337</c:v>
                </c:pt>
                <c:pt idx="361">
                  <c:v>45336</c:v>
                </c:pt>
                <c:pt idx="362">
                  <c:v>45331</c:v>
                </c:pt>
                <c:pt idx="363">
                  <c:v>45330</c:v>
                </c:pt>
                <c:pt idx="364">
                  <c:v>45329</c:v>
                </c:pt>
                <c:pt idx="365">
                  <c:v>45328</c:v>
                </c:pt>
                <c:pt idx="366">
                  <c:v>45327</c:v>
                </c:pt>
                <c:pt idx="367">
                  <c:v>45324</c:v>
                </c:pt>
                <c:pt idx="368">
                  <c:v>45323</c:v>
                </c:pt>
                <c:pt idx="369">
                  <c:v>45322</c:v>
                </c:pt>
                <c:pt idx="370">
                  <c:v>45321</c:v>
                </c:pt>
                <c:pt idx="371">
                  <c:v>45320</c:v>
                </c:pt>
                <c:pt idx="372">
                  <c:v>45317</c:v>
                </c:pt>
                <c:pt idx="373">
                  <c:v>45316</c:v>
                </c:pt>
                <c:pt idx="374">
                  <c:v>45315</c:v>
                </c:pt>
                <c:pt idx="375">
                  <c:v>45314</c:v>
                </c:pt>
                <c:pt idx="376">
                  <c:v>45313</c:v>
                </c:pt>
                <c:pt idx="377">
                  <c:v>45310</c:v>
                </c:pt>
                <c:pt idx="378">
                  <c:v>45309</c:v>
                </c:pt>
                <c:pt idx="379">
                  <c:v>45308</c:v>
                </c:pt>
                <c:pt idx="380">
                  <c:v>45307</c:v>
                </c:pt>
                <c:pt idx="381">
                  <c:v>45306</c:v>
                </c:pt>
                <c:pt idx="382">
                  <c:v>45303</c:v>
                </c:pt>
                <c:pt idx="383">
                  <c:v>45302</c:v>
                </c:pt>
                <c:pt idx="384">
                  <c:v>45301</c:v>
                </c:pt>
                <c:pt idx="385">
                  <c:v>45300</c:v>
                </c:pt>
                <c:pt idx="386">
                  <c:v>45299</c:v>
                </c:pt>
                <c:pt idx="387">
                  <c:v>45296</c:v>
                </c:pt>
                <c:pt idx="388">
                  <c:v>45295</c:v>
                </c:pt>
                <c:pt idx="389">
                  <c:v>45294</c:v>
                </c:pt>
                <c:pt idx="390">
                  <c:v>45293</c:v>
                </c:pt>
                <c:pt idx="391">
                  <c:v>45288</c:v>
                </c:pt>
                <c:pt idx="392">
                  <c:v>45287</c:v>
                </c:pt>
                <c:pt idx="393">
                  <c:v>45286</c:v>
                </c:pt>
                <c:pt idx="394">
                  <c:v>45282</c:v>
                </c:pt>
                <c:pt idx="395">
                  <c:v>45281</c:v>
                </c:pt>
                <c:pt idx="396">
                  <c:v>45280</c:v>
                </c:pt>
                <c:pt idx="397">
                  <c:v>45279</c:v>
                </c:pt>
                <c:pt idx="398">
                  <c:v>45278</c:v>
                </c:pt>
                <c:pt idx="399">
                  <c:v>45275</c:v>
                </c:pt>
                <c:pt idx="400">
                  <c:v>45274</c:v>
                </c:pt>
                <c:pt idx="401">
                  <c:v>45273</c:v>
                </c:pt>
                <c:pt idx="402">
                  <c:v>45272</c:v>
                </c:pt>
                <c:pt idx="403">
                  <c:v>45271</c:v>
                </c:pt>
                <c:pt idx="404">
                  <c:v>45268</c:v>
                </c:pt>
                <c:pt idx="405">
                  <c:v>45267</c:v>
                </c:pt>
                <c:pt idx="406">
                  <c:v>45266</c:v>
                </c:pt>
                <c:pt idx="407">
                  <c:v>45265</c:v>
                </c:pt>
                <c:pt idx="408">
                  <c:v>45264</c:v>
                </c:pt>
                <c:pt idx="409">
                  <c:v>45261</c:v>
                </c:pt>
                <c:pt idx="410">
                  <c:v>45260</c:v>
                </c:pt>
                <c:pt idx="411">
                  <c:v>45259</c:v>
                </c:pt>
                <c:pt idx="412">
                  <c:v>45258</c:v>
                </c:pt>
                <c:pt idx="413">
                  <c:v>45257</c:v>
                </c:pt>
                <c:pt idx="414">
                  <c:v>45254</c:v>
                </c:pt>
                <c:pt idx="415">
                  <c:v>45253</c:v>
                </c:pt>
                <c:pt idx="416">
                  <c:v>45252</c:v>
                </c:pt>
                <c:pt idx="417">
                  <c:v>45251</c:v>
                </c:pt>
                <c:pt idx="418">
                  <c:v>45250</c:v>
                </c:pt>
                <c:pt idx="419">
                  <c:v>45247</c:v>
                </c:pt>
                <c:pt idx="420">
                  <c:v>45246</c:v>
                </c:pt>
                <c:pt idx="421">
                  <c:v>45244</c:v>
                </c:pt>
                <c:pt idx="422">
                  <c:v>45243</c:v>
                </c:pt>
                <c:pt idx="423">
                  <c:v>45240</c:v>
                </c:pt>
                <c:pt idx="424">
                  <c:v>45239</c:v>
                </c:pt>
                <c:pt idx="425">
                  <c:v>45238</c:v>
                </c:pt>
                <c:pt idx="426">
                  <c:v>45237</c:v>
                </c:pt>
                <c:pt idx="427">
                  <c:v>45236</c:v>
                </c:pt>
                <c:pt idx="428">
                  <c:v>45233</c:v>
                </c:pt>
                <c:pt idx="429">
                  <c:v>45231</c:v>
                </c:pt>
                <c:pt idx="430">
                  <c:v>45230</c:v>
                </c:pt>
                <c:pt idx="431">
                  <c:v>45229</c:v>
                </c:pt>
                <c:pt idx="432">
                  <c:v>45226</c:v>
                </c:pt>
                <c:pt idx="433">
                  <c:v>45225</c:v>
                </c:pt>
                <c:pt idx="434">
                  <c:v>45224</c:v>
                </c:pt>
                <c:pt idx="435">
                  <c:v>45223</c:v>
                </c:pt>
                <c:pt idx="436">
                  <c:v>45222</c:v>
                </c:pt>
                <c:pt idx="437">
                  <c:v>45219</c:v>
                </c:pt>
                <c:pt idx="438">
                  <c:v>45218</c:v>
                </c:pt>
                <c:pt idx="439">
                  <c:v>45217</c:v>
                </c:pt>
                <c:pt idx="440">
                  <c:v>45216</c:v>
                </c:pt>
                <c:pt idx="441">
                  <c:v>45215</c:v>
                </c:pt>
                <c:pt idx="442">
                  <c:v>45212</c:v>
                </c:pt>
                <c:pt idx="443">
                  <c:v>45210</c:v>
                </c:pt>
                <c:pt idx="444">
                  <c:v>45209</c:v>
                </c:pt>
                <c:pt idx="445">
                  <c:v>45208</c:v>
                </c:pt>
                <c:pt idx="446">
                  <c:v>45205</c:v>
                </c:pt>
                <c:pt idx="447">
                  <c:v>45204</c:v>
                </c:pt>
                <c:pt idx="448">
                  <c:v>45203</c:v>
                </c:pt>
                <c:pt idx="449">
                  <c:v>45202</c:v>
                </c:pt>
                <c:pt idx="450">
                  <c:v>45201</c:v>
                </c:pt>
                <c:pt idx="451">
                  <c:v>45198</c:v>
                </c:pt>
                <c:pt idx="452">
                  <c:v>45197</c:v>
                </c:pt>
                <c:pt idx="453">
                  <c:v>45196</c:v>
                </c:pt>
                <c:pt idx="454">
                  <c:v>45195</c:v>
                </c:pt>
                <c:pt idx="455">
                  <c:v>45194</c:v>
                </c:pt>
                <c:pt idx="456">
                  <c:v>45191</c:v>
                </c:pt>
                <c:pt idx="457">
                  <c:v>45190</c:v>
                </c:pt>
                <c:pt idx="458">
                  <c:v>45189</c:v>
                </c:pt>
                <c:pt idx="459">
                  <c:v>45188</c:v>
                </c:pt>
                <c:pt idx="460">
                  <c:v>45187</c:v>
                </c:pt>
                <c:pt idx="461">
                  <c:v>45184</c:v>
                </c:pt>
                <c:pt idx="462">
                  <c:v>45183</c:v>
                </c:pt>
                <c:pt idx="463">
                  <c:v>45182</c:v>
                </c:pt>
                <c:pt idx="464">
                  <c:v>45181</c:v>
                </c:pt>
                <c:pt idx="465">
                  <c:v>45180</c:v>
                </c:pt>
                <c:pt idx="466">
                  <c:v>45177</c:v>
                </c:pt>
                <c:pt idx="467">
                  <c:v>45175</c:v>
                </c:pt>
                <c:pt idx="468">
                  <c:v>45174</c:v>
                </c:pt>
                <c:pt idx="469">
                  <c:v>45173</c:v>
                </c:pt>
                <c:pt idx="470">
                  <c:v>45170</c:v>
                </c:pt>
                <c:pt idx="471">
                  <c:v>45169</c:v>
                </c:pt>
                <c:pt idx="472">
                  <c:v>45168</c:v>
                </c:pt>
                <c:pt idx="473">
                  <c:v>45167</c:v>
                </c:pt>
                <c:pt idx="474">
                  <c:v>45166</c:v>
                </c:pt>
                <c:pt idx="475">
                  <c:v>45163</c:v>
                </c:pt>
                <c:pt idx="476">
                  <c:v>45162</c:v>
                </c:pt>
                <c:pt idx="477">
                  <c:v>45161</c:v>
                </c:pt>
                <c:pt idx="478">
                  <c:v>45160</c:v>
                </c:pt>
                <c:pt idx="479">
                  <c:v>45159</c:v>
                </c:pt>
                <c:pt idx="480">
                  <c:v>45156</c:v>
                </c:pt>
                <c:pt idx="481">
                  <c:v>45155</c:v>
                </c:pt>
                <c:pt idx="482">
                  <c:v>45154</c:v>
                </c:pt>
                <c:pt idx="483">
                  <c:v>45153</c:v>
                </c:pt>
                <c:pt idx="484">
                  <c:v>45152</c:v>
                </c:pt>
                <c:pt idx="485">
                  <c:v>45149</c:v>
                </c:pt>
                <c:pt idx="486">
                  <c:v>45148</c:v>
                </c:pt>
                <c:pt idx="487">
                  <c:v>45147</c:v>
                </c:pt>
                <c:pt idx="488">
                  <c:v>45146</c:v>
                </c:pt>
                <c:pt idx="489">
                  <c:v>45145</c:v>
                </c:pt>
                <c:pt idx="490">
                  <c:v>45142</c:v>
                </c:pt>
                <c:pt idx="491">
                  <c:v>45141</c:v>
                </c:pt>
                <c:pt idx="492">
                  <c:v>45140</c:v>
                </c:pt>
                <c:pt idx="493">
                  <c:v>45139</c:v>
                </c:pt>
                <c:pt idx="494">
                  <c:v>45138</c:v>
                </c:pt>
                <c:pt idx="495">
                  <c:v>45135</c:v>
                </c:pt>
                <c:pt idx="496">
                  <c:v>45134</c:v>
                </c:pt>
                <c:pt idx="497">
                  <c:v>45133</c:v>
                </c:pt>
                <c:pt idx="498">
                  <c:v>45132</c:v>
                </c:pt>
                <c:pt idx="499">
                  <c:v>45131</c:v>
                </c:pt>
                <c:pt idx="500">
                  <c:v>45128</c:v>
                </c:pt>
                <c:pt idx="501">
                  <c:v>45127</c:v>
                </c:pt>
                <c:pt idx="502">
                  <c:v>45126</c:v>
                </c:pt>
                <c:pt idx="503">
                  <c:v>45125</c:v>
                </c:pt>
                <c:pt idx="504">
                  <c:v>45124</c:v>
                </c:pt>
                <c:pt idx="505">
                  <c:v>45121</c:v>
                </c:pt>
                <c:pt idx="506">
                  <c:v>45120</c:v>
                </c:pt>
                <c:pt idx="507">
                  <c:v>45119</c:v>
                </c:pt>
                <c:pt idx="508">
                  <c:v>45118</c:v>
                </c:pt>
                <c:pt idx="509">
                  <c:v>45117</c:v>
                </c:pt>
                <c:pt idx="510">
                  <c:v>45114</c:v>
                </c:pt>
                <c:pt idx="511">
                  <c:v>45113</c:v>
                </c:pt>
                <c:pt idx="512">
                  <c:v>45112</c:v>
                </c:pt>
                <c:pt idx="513">
                  <c:v>45111</c:v>
                </c:pt>
                <c:pt idx="514">
                  <c:v>45110</c:v>
                </c:pt>
                <c:pt idx="515">
                  <c:v>45107</c:v>
                </c:pt>
                <c:pt idx="516">
                  <c:v>45106</c:v>
                </c:pt>
                <c:pt idx="517">
                  <c:v>45105</c:v>
                </c:pt>
                <c:pt idx="518">
                  <c:v>45104</c:v>
                </c:pt>
                <c:pt idx="519">
                  <c:v>45103</c:v>
                </c:pt>
                <c:pt idx="520">
                  <c:v>45100</c:v>
                </c:pt>
                <c:pt idx="521">
                  <c:v>45099</c:v>
                </c:pt>
                <c:pt idx="522">
                  <c:v>45098</c:v>
                </c:pt>
                <c:pt idx="523">
                  <c:v>45097</c:v>
                </c:pt>
                <c:pt idx="524">
                  <c:v>45096</c:v>
                </c:pt>
                <c:pt idx="525">
                  <c:v>45093</c:v>
                </c:pt>
                <c:pt idx="526">
                  <c:v>45092</c:v>
                </c:pt>
                <c:pt idx="527">
                  <c:v>45091</c:v>
                </c:pt>
                <c:pt idx="528">
                  <c:v>45090</c:v>
                </c:pt>
                <c:pt idx="529">
                  <c:v>45089</c:v>
                </c:pt>
                <c:pt idx="530">
                  <c:v>45086</c:v>
                </c:pt>
                <c:pt idx="531">
                  <c:v>45084</c:v>
                </c:pt>
                <c:pt idx="532">
                  <c:v>45083</c:v>
                </c:pt>
                <c:pt idx="533">
                  <c:v>45082</c:v>
                </c:pt>
                <c:pt idx="534">
                  <c:v>45079</c:v>
                </c:pt>
                <c:pt idx="535">
                  <c:v>45078</c:v>
                </c:pt>
                <c:pt idx="536">
                  <c:v>45077</c:v>
                </c:pt>
                <c:pt idx="537">
                  <c:v>45076</c:v>
                </c:pt>
                <c:pt idx="538">
                  <c:v>45075</c:v>
                </c:pt>
                <c:pt idx="539">
                  <c:v>45072</c:v>
                </c:pt>
                <c:pt idx="540">
                  <c:v>45071</c:v>
                </c:pt>
                <c:pt idx="541">
                  <c:v>45070</c:v>
                </c:pt>
                <c:pt idx="542">
                  <c:v>45069</c:v>
                </c:pt>
                <c:pt idx="543">
                  <c:v>45068</c:v>
                </c:pt>
                <c:pt idx="544">
                  <c:v>45065</c:v>
                </c:pt>
                <c:pt idx="545">
                  <c:v>45064</c:v>
                </c:pt>
                <c:pt idx="546">
                  <c:v>45063</c:v>
                </c:pt>
                <c:pt idx="547">
                  <c:v>45062</c:v>
                </c:pt>
                <c:pt idx="548">
                  <c:v>45061</c:v>
                </c:pt>
                <c:pt idx="549">
                  <c:v>45058</c:v>
                </c:pt>
                <c:pt idx="550">
                  <c:v>45057</c:v>
                </c:pt>
                <c:pt idx="551">
                  <c:v>45056</c:v>
                </c:pt>
                <c:pt idx="552">
                  <c:v>45055</c:v>
                </c:pt>
                <c:pt idx="553">
                  <c:v>45054</c:v>
                </c:pt>
                <c:pt idx="554">
                  <c:v>45052</c:v>
                </c:pt>
                <c:pt idx="555">
                  <c:v>45051</c:v>
                </c:pt>
                <c:pt idx="556">
                  <c:v>45050</c:v>
                </c:pt>
                <c:pt idx="557">
                  <c:v>45049</c:v>
                </c:pt>
                <c:pt idx="558">
                  <c:v>45048</c:v>
                </c:pt>
                <c:pt idx="559">
                  <c:v>45044</c:v>
                </c:pt>
                <c:pt idx="560">
                  <c:v>45043</c:v>
                </c:pt>
                <c:pt idx="561">
                  <c:v>45042</c:v>
                </c:pt>
                <c:pt idx="562">
                  <c:v>45041</c:v>
                </c:pt>
                <c:pt idx="563">
                  <c:v>45040</c:v>
                </c:pt>
                <c:pt idx="564">
                  <c:v>45036</c:v>
                </c:pt>
                <c:pt idx="565">
                  <c:v>45035</c:v>
                </c:pt>
                <c:pt idx="566">
                  <c:v>45034</c:v>
                </c:pt>
                <c:pt idx="567">
                  <c:v>45033</c:v>
                </c:pt>
                <c:pt idx="568">
                  <c:v>45030</c:v>
                </c:pt>
                <c:pt idx="569">
                  <c:v>45029</c:v>
                </c:pt>
                <c:pt idx="570">
                  <c:v>45028</c:v>
                </c:pt>
                <c:pt idx="571">
                  <c:v>45027</c:v>
                </c:pt>
                <c:pt idx="572">
                  <c:v>45026</c:v>
                </c:pt>
                <c:pt idx="573">
                  <c:v>45022</c:v>
                </c:pt>
                <c:pt idx="574">
                  <c:v>45021</c:v>
                </c:pt>
                <c:pt idx="575">
                  <c:v>45020</c:v>
                </c:pt>
                <c:pt idx="576">
                  <c:v>45019</c:v>
                </c:pt>
                <c:pt idx="577">
                  <c:v>45016</c:v>
                </c:pt>
                <c:pt idx="578">
                  <c:v>45015</c:v>
                </c:pt>
                <c:pt idx="579">
                  <c:v>45014</c:v>
                </c:pt>
                <c:pt idx="580">
                  <c:v>45013</c:v>
                </c:pt>
                <c:pt idx="581">
                  <c:v>45012</c:v>
                </c:pt>
                <c:pt idx="582">
                  <c:v>45009</c:v>
                </c:pt>
                <c:pt idx="583">
                  <c:v>45008</c:v>
                </c:pt>
                <c:pt idx="584">
                  <c:v>45007</c:v>
                </c:pt>
                <c:pt idx="585">
                  <c:v>45006</c:v>
                </c:pt>
                <c:pt idx="586">
                  <c:v>45005</c:v>
                </c:pt>
                <c:pt idx="587">
                  <c:v>45002</c:v>
                </c:pt>
                <c:pt idx="588">
                  <c:v>45001</c:v>
                </c:pt>
                <c:pt idx="589">
                  <c:v>45000</c:v>
                </c:pt>
                <c:pt idx="590">
                  <c:v>44999</c:v>
                </c:pt>
                <c:pt idx="591">
                  <c:v>44998</c:v>
                </c:pt>
                <c:pt idx="592">
                  <c:v>44995</c:v>
                </c:pt>
                <c:pt idx="593">
                  <c:v>44994</c:v>
                </c:pt>
                <c:pt idx="594">
                  <c:v>44993</c:v>
                </c:pt>
                <c:pt idx="595">
                  <c:v>44992</c:v>
                </c:pt>
                <c:pt idx="596">
                  <c:v>44991</c:v>
                </c:pt>
                <c:pt idx="597">
                  <c:v>44988</c:v>
                </c:pt>
                <c:pt idx="598">
                  <c:v>44987</c:v>
                </c:pt>
                <c:pt idx="599">
                  <c:v>44986</c:v>
                </c:pt>
                <c:pt idx="600">
                  <c:v>44985</c:v>
                </c:pt>
                <c:pt idx="601">
                  <c:v>44984</c:v>
                </c:pt>
                <c:pt idx="602">
                  <c:v>44981</c:v>
                </c:pt>
                <c:pt idx="603">
                  <c:v>44980</c:v>
                </c:pt>
                <c:pt idx="604">
                  <c:v>44979</c:v>
                </c:pt>
                <c:pt idx="605">
                  <c:v>44974</c:v>
                </c:pt>
                <c:pt idx="606">
                  <c:v>44973</c:v>
                </c:pt>
                <c:pt idx="607">
                  <c:v>44972</c:v>
                </c:pt>
                <c:pt idx="608">
                  <c:v>44971</c:v>
                </c:pt>
                <c:pt idx="609">
                  <c:v>44970</c:v>
                </c:pt>
                <c:pt idx="610">
                  <c:v>44967</c:v>
                </c:pt>
                <c:pt idx="611">
                  <c:v>44966</c:v>
                </c:pt>
                <c:pt idx="612">
                  <c:v>44965</c:v>
                </c:pt>
                <c:pt idx="613">
                  <c:v>44964</c:v>
                </c:pt>
                <c:pt idx="614">
                  <c:v>44963</c:v>
                </c:pt>
                <c:pt idx="615">
                  <c:v>44960</c:v>
                </c:pt>
                <c:pt idx="616">
                  <c:v>44959</c:v>
                </c:pt>
                <c:pt idx="617">
                  <c:v>44958</c:v>
                </c:pt>
                <c:pt idx="618">
                  <c:v>44957</c:v>
                </c:pt>
                <c:pt idx="619">
                  <c:v>44956</c:v>
                </c:pt>
                <c:pt idx="620">
                  <c:v>44953</c:v>
                </c:pt>
                <c:pt idx="621">
                  <c:v>44952</c:v>
                </c:pt>
                <c:pt idx="622">
                  <c:v>44951</c:v>
                </c:pt>
                <c:pt idx="623">
                  <c:v>44950</c:v>
                </c:pt>
                <c:pt idx="624">
                  <c:v>44949</c:v>
                </c:pt>
                <c:pt idx="625">
                  <c:v>44946</c:v>
                </c:pt>
                <c:pt idx="626">
                  <c:v>44945</c:v>
                </c:pt>
                <c:pt idx="627">
                  <c:v>44944</c:v>
                </c:pt>
                <c:pt idx="628">
                  <c:v>44943</c:v>
                </c:pt>
                <c:pt idx="629">
                  <c:v>44942</c:v>
                </c:pt>
                <c:pt idx="630">
                  <c:v>44939</c:v>
                </c:pt>
                <c:pt idx="631">
                  <c:v>44938</c:v>
                </c:pt>
                <c:pt idx="632">
                  <c:v>44937</c:v>
                </c:pt>
                <c:pt idx="633">
                  <c:v>44936</c:v>
                </c:pt>
                <c:pt idx="634">
                  <c:v>44935</c:v>
                </c:pt>
                <c:pt idx="635">
                  <c:v>44932</c:v>
                </c:pt>
                <c:pt idx="636">
                  <c:v>44931</c:v>
                </c:pt>
                <c:pt idx="637">
                  <c:v>44930</c:v>
                </c:pt>
                <c:pt idx="638">
                  <c:v>44929</c:v>
                </c:pt>
                <c:pt idx="639">
                  <c:v>44928</c:v>
                </c:pt>
                <c:pt idx="640">
                  <c:v>44924</c:v>
                </c:pt>
                <c:pt idx="641">
                  <c:v>44923</c:v>
                </c:pt>
                <c:pt idx="642">
                  <c:v>44922</c:v>
                </c:pt>
                <c:pt idx="643">
                  <c:v>44921</c:v>
                </c:pt>
                <c:pt idx="644">
                  <c:v>44918</c:v>
                </c:pt>
                <c:pt idx="645">
                  <c:v>44917</c:v>
                </c:pt>
                <c:pt idx="646">
                  <c:v>44916</c:v>
                </c:pt>
                <c:pt idx="647">
                  <c:v>44915</c:v>
                </c:pt>
                <c:pt idx="648">
                  <c:v>44914</c:v>
                </c:pt>
                <c:pt idx="649">
                  <c:v>44911</c:v>
                </c:pt>
                <c:pt idx="650">
                  <c:v>44910</c:v>
                </c:pt>
                <c:pt idx="651">
                  <c:v>44909</c:v>
                </c:pt>
                <c:pt idx="652">
                  <c:v>44908</c:v>
                </c:pt>
                <c:pt idx="653">
                  <c:v>44907</c:v>
                </c:pt>
                <c:pt idx="654">
                  <c:v>44904</c:v>
                </c:pt>
                <c:pt idx="655">
                  <c:v>44903</c:v>
                </c:pt>
                <c:pt idx="656">
                  <c:v>44902</c:v>
                </c:pt>
                <c:pt idx="657">
                  <c:v>44901</c:v>
                </c:pt>
                <c:pt idx="658">
                  <c:v>44900</c:v>
                </c:pt>
                <c:pt idx="659">
                  <c:v>44897</c:v>
                </c:pt>
                <c:pt idx="660">
                  <c:v>44896</c:v>
                </c:pt>
                <c:pt idx="661">
                  <c:v>44895</c:v>
                </c:pt>
                <c:pt idx="662">
                  <c:v>44894</c:v>
                </c:pt>
                <c:pt idx="663">
                  <c:v>44893</c:v>
                </c:pt>
                <c:pt idx="664">
                  <c:v>44890</c:v>
                </c:pt>
                <c:pt idx="665">
                  <c:v>44889</c:v>
                </c:pt>
                <c:pt idx="666">
                  <c:v>44888</c:v>
                </c:pt>
                <c:pt idx="667">
                  <c:v>44887</c:v>
                </c:pt>
                <c:pt idx="668">
                  <c:v>44886</c:v>
                </c:pt>
                <c:pt idx="669">
                  <c:v>44883</c:v>
                </c:pt>
                <c:pt idx="670">
                  <c:v>44882</c:v>
                </c:pt>
                <c:pt idx="671">
                  <c:v>44881</c:v>
                </c:pt>
                <c:pt idx="672">
                  <c:v>44879</c:v>
                </c:pt>
                <c:pt idx="673">
                  <c:v>44876</c:v>
                </c:pt>
                <c:pt idx="674">
                  <c:v>44875</c:v>
                </c:pt>
                <c:pt idx="675">
                  <c:v>44874</c:v>
                </c:pt>
                <c:pt idx="676">
                  <c:v>44873</c:v>
                </c:pt>
                <c:pt idx="677">
                  <c:v>44872</c:v>
                </c:pt>
                <c:pt idx="678">
                  <c:v>44869</c:v>
                </c:pt>
                <c:pt idx="679">
                  <c:v>44868</c:v>
                </c:pt>
                <c:pt idx="680">
                  <c:v>44866</c:v>
                </c:pt>
                <c:pt idx="681">
                  <c:v>44865</c:v>
                </c:pt>
                <c:pt idx="682">
                  <c:v>44862</c:v>
                </c:pt>
                <c:pt idx="683">
                  <c:v>44861</c:v>
                </c:pt>
                <c:pt idx="684">
                  <c:v>44860</c:v>
                </c:pt>
                <c:pt idx="685">
                  <c:v>44859</c:v>
                </c:pt>
                <c:pt idx="686">
                  <c:v>44858</c:v>
                </c:pt>
                <c:pt idx="687">
                  <c:v>44855</c:v>
                </c:pt>
                <c:pt idx="688">
                  <c:v>44854</c:v>
                </c:pt>
                <c:pt idx="689">
                  <c:v>44853</c:v>
                </c:pt>
                <c:pt idx="690">
                  <c:v>44852</c:v>
                </c:pt>
                <c:pt idx="691">
                  <c:v>44851</c:v>
                </c:pt>
                <c:pt idx="692">
                  <c:v>44848</c:v>
                </c:pt>
                <c:pt idx="693">
                  <c:v>44847</c:v>
                </c:pt>
                <c:pt idx="694">
                  <c:v>44845</c:v>
                </c:pt>
                <c:pt idx="695">
                  <c:v>44844</c:v>
                </c:pt>
                <c:pt idx="696">
                  <c:v>44841</c:v>
                </c:pt>
                <c:pt idx="697">
                  <c:v>44840</c:v>
                </c:pt>
                <c:pt idx="698">
                  <c:v>44839</c:v>
                </c:pt>
                <c:pt idx="699">
                  <c:v>44838</c:v>
                </c:pt>
                <c:pt idx="700">
                  <c:v>44837</c:v>
                </c:pt>
                <c:pt idx="701">
                  <c:v>44834</c:v>
                </c:pt>
                <c:pt idx="702">
                  <c:v>44833</c:v>
                </c:pt>
                <c:pt idx="703">
                  <c:v>44832</c:v>
                </c:pt>
                <c:pt idx="704">
                  <c:v>44831</c:v>
                </c:pt>
                <c:pt idx="705">
                  <c:v>44830</c:v>
                </c:pt>
                <c:pt idx="706">
                  <c:v>44827</c:v>
                </c:pt>
                <c:pt idx="707">
                  <c:v>44826</c:v>
                </c:pt>
                <c:pt idx="708">
                  <c:v>44825</c:v>
                </c:pt>
                <c:pt idx="709">
                  <c:v>44824</c:v>
                </c:pt>
                <c:pt idx="710">
                  <c:v>44823</c:v>
                </c:pt>
                <c:pt idx="711">
                  <c:v>44820</c:v>
                </c:pt>
                <c:pt idx="712">
                  <c:v>44819</c:v>
                </c:pt>
                <c:pt idx="713">
                  <c:v>44818</c:v>
                </c:pt>
                <c:pt idx="714">
                  <c:v>44817</c:v>
                </c:pt>
                <c:pt idx="715">
                  <c:v>44816</c:v>
                </c:pt>
                <c:pt idx="716">
                  <c:v>44813</c:v>
                </c:pt>
                <c:pt idx="717">
                  <c:v>44812</c:v>
                </c:pt>
                <c:pt idx="718">
                  <c:v>44810</c:v>
                </c:pt>
                <c:pt idx="719">
                  <c:v>44809</c:v>
                </c:pt>
                <c:pt idx="720">
                  <c:v>44806</c:v>
                </c:pt>
                <c:pt idx="721">
                  <c:v>44805</c:v>
                </c:pt>
                <c:pt idx="722">
                  <c:v>44804</c:v>
                </c:pt>
                <c:pt idx="723">
                  <c:v>44803</c:v>
                </c:pt>
                <c:pt idx="724">
                  <c:v>44802</c:v>
                </c:pt>
                <c:pt idx="725">
                  <c:v>44799</c:v>
                </c:pt>
                <c:pt idx="726">
                  <c:v>44798</c:v>
                </c:pt>
                <c:pt idx="727">
                  <c:v>44797</c:v>
                </c:pt>
                <c:pt idx="728">
                  <c:v>44796</c:v>
                </c:pt>
                <c:pt idx="729">
                  <c:v>44795</c:v>
                </c:pt>
                <c:pt idx="730">
                  <c:v>44792</c:v>
                </c:pt>
                <c:pt idx="731">
                  <c:v>44791</c:v>
                </c:pt>
                <c:pt idx="732">
                  <c:v>44790</c:v>
                </c:pt>
                <c:pt idx="733">
                  <c:v>44789</c:v>
                </c:pt>
                <c:pt idx="734">
                  <c:v>44788</c:v>
                </c:pt>
                <c:pt idx="735">
                  <c:v>44785</c:v>
                </c:pt>
                <c:pt idx="736">
                  <c:v>44784</c:v>
                </c:pt>
                <c:pt idx="737">
                  <c:v>44783</c:v>
                </c:pt>
                <c:pt idx="738">
                  <c:v>44782</c:v>
                </c:pt>
                <c:pt idx="739">
                  <c:v>44781</c:v>
                </c:pt>
                <c:pt idx="740">
                  <c:v>44778</c:v>
                </c:pt>
                <c:pt idx="741">
                  <c:v>44777</c:v>
                </c:pt>
                <c:pt idx="742">
                  <c:v>44776</c:v>
                </c:pt>
                <c:pt idx="743">
                  <c:v>44775</c:v>
                </c:pt>
                <c:pt idx="744">
                  <c:v>44774</c:v>
                </c:pt>
                <c:pt idx="745">
                  <c:v>44771</c:v>
                </c:pt>
                <c:pt idx="746">
                  <c:v>44770</c:v>
                </c:pt>
                <c:pt idx="747">
                  <c:v>44769</c:v>
                </c:pt>
                <c:pt idx="748">
                  <c:v>44768</c:v>
                </c:pt>
                <c:pt idx="749">
                  <c:v>44767</c:v>
                </c:pt>
                <c:pt idx="750">
                  <c:v>44764</c:v>
                </c:pt>
                <c:pt idx="751">
                  <c:v>44763</c:v>
                </c:pt>
                <c:pt idx="752">
                  <c:v>44762</c:v>
                </c:pt>
                <c:pt idx="753">
                  <c:v>44761</c:v>
                </c:pt>
                <c:pt idx="754">
                  <c:v>44760</c:v>
                </c:pt>
                <c:pt idx="755">
                  <c:v>44757</c:v>
                </c:pt>
                <c:pt idx="756">
                  <c:v>44756</c:v>
                </c:pt>
                <c:pt idx="757">
                  <c:v>44755</c:v>
                </c:pt>
                <c:pt idx="758">
                  <c:v>44754</c:v>
                </c:pt>
                <c:pt idx="759">
                  <c:v>44753</c:v>
                </c:pt>
                <c:pt idx="760">
                  <c:v>44750</c:v>
                </c:pt>
                <c:pt idx="761">
                  <c:v>44749</c:v>
                </c:pt>
                <c:pt idx="762">
                  <c:v>44748</c:v>
                </c:pt>
                <c:pt idx="763">
                  <c:v>44747</c:v>
                </c:pt>
                <c:pt idx="764">
                  <c:v>44746</c:v>
                </c:pt>
                <c:pt idx="765">
                  <c:v>44743</c:v>
                </c:pt>
                <c:pt idx="766">
                  <c:v>44742</c:v>
                </c:pt>
                <c:pt idx="767">
                  <c:v>44741</c:v>
                </c:pt>
                <c:pt idx="768">
                  <c:v>44740</c:v>
                </c:pt>
                <c:pt idx="769">
                  <c:v>44739</c:v>
                </c:pt>
                <c:pt idx="770">
                  <c:v>44736</c:v>
                </c:pt>
                <c:pt idx="771">
                  <c:v>44735</c:v>
                </c:pt>
                <c:pt idx="772">
                  <c:v>44734</c:v>
                </c:pt>
                <c:pt idx="773">
                  <c:v>44733</c:v>
                </c:pt>
                <c:pt idx="774">
                  <c:v>44732</c:v>
                </c:pt>
                <c:pt idx="775">
                  <c:v>44729</c:v>
                </c:pt>
                <c:pt idx="776">
                  <c:v>44727</c:v>
                </c:pt>
                <c:pt idx="777">
                  <c:v>44726</c:v>
                </c:pt>
                <c:pt idx="778">
                  <c:v>44725</c:v>
                </c:pt>
                <c:pt idx="779">
                  <c:v>44722</c:v>
                </c:pt>
                <c:pt idx="780">
                  <c:v>44721</c:v>
                </c:pt>
                <c:pt idx="781">
                  <c:v>44720</c:v>
                </c:pt>
                <c:pt idx="782">
                  <c:v>44719</c:v>
                </c:pt>
                <c:pt idx="783">
                  <c:v>44718</c:v>
                </c:pt>
                <c:pt idx="784">
                  <c:v>44715</c:v>
                </c:pt>
                <c:pt idx="785">
                  <c:v>44714</c:v>
                </c:pt>
                <c:pt idx="786">
                  <c:v>44713</c:v>
                </c:pt>
                <c:pt idx="787">
                  <c:v>44712</c:v>
                </c:pt>
                <c:pt idx="788">
                  <c:v>44711</c:v>
                </c:pt>
                <c:pt idx="789">
                  <c:v>44708</c:v>
                </c:pt>
                <c:pt idx="790">
                  <c:v>44707</c:v>
                </c:pt>
                <c:pt idx="791">
                  <c:v>44706</c:v>
                </c:pt>
                <c:pt idx="792">
                  <c:v>44705</c:v>
                </c:pt>
                <c:pt idx="793">
                  <c:v>44704</c:v>
                </c:pt>
                <c:pt idx="794">
                  <c:v>44701</c:v>
                </c:pt>
                <c:pt idx="795">
                  <c:v>44700</c:v>
                </c:pt>
                <c:pt idx="796">
                  <c:v>44699</c:v>
                </c:pt>
                <c:pt idx="797">
                  <c:v>44698</c:v>
                </c:pt>
                <c:pt idx="798">
                  <c:v>44697</c:v>
                </c:pt>
                <c:pt idx="799">
                  <c:v>44694</c:v>
                </c:pt>
                <c:pt idx="800">
                  <c:v>44693</c:v>
                </c:pt>
                <c:pt idx="801">
                  <c:v>44692</c:v>
                </c:pt>
                <c:pt idx="802">
                  <c:v>44691</c:v>
                </c:pt>
                <c:pt idx="803">
                  <c:v>44690</c:v>
                </c:pt>
                <c:pt idx="804">
                  <c:v>44687</c:v>
                </c:pt>
                <c:pt idx="805">
                  <c:v>44686</c:v>
                </c:pt>
                <c:pt idx="806">
                  <c:v>44685</c:v>
                </c:pt>
                <c:pt idx="807">
                  <c:v>44684</c:v>
                </c:pt>
                <c:pt idx="808">
                  <c:v>44683</c:v>
                </c:pt>
                <c:pt idx="809">
                  <c:v>44680</c:v>
                </c:pt>
                <c:pt idx="810">
                  <c:v>44679</c:v>
                </c:pt>
                <c:pt idx="811">
                  <c:v>44678</c:v>
                </c:pt>
                <c:pt idx="812">
                  <c:v>44677</c:v>
                </c:pt>
                <c:pt idx="813">
                  <c:v>44676</c:v>
                </c:pt>
                <c:pt idx="814">
                  <c:v>44673</c:v>
                </c:pt>
                <c:pt idx="815">
                  <c:v>44671</c:v>
                </c:pt>
                <c:pt idx="816">
                  <c:v>44670</c:v>
                </c:pt>
                <c:pt idx="817">
                  <c:v>44669</c:v>
                </c:pt>
                <c:pt idx="818">
                  <c:v>44665</c:v>
                </c:pt>
                <c:pt idx="819">
                  <c:v>44664</c:v>
                </c:pt>
                <c:pt idx="820">
                  <c:v>44663</c:v>
                </c:pt>
                <c:pt idx="821">
                  <c:v>44662</c:v>
                </c:pt>
                <c:pt idx="822">
                  <c:v>44659</c:v>
                </c:pt>
                <c:pt idx="823">
                  <c:v>44658</c:v>
                </c:pt>
                <c:pt idx="824">
                  <c:v>44657</c:v>
                </c:pt>
                <c:pt idx="825">
                  <c:v>44656</c:v>
                </c:pt>
                <c:pt idx="826">
                  <c:v>44655</c:v>
                </c:pt>
                <c:pt idx="827">
                  <c:v>44652</c:v>
                </c:pt>
                <c:pt idx="828">
                  <c:v>44651</c:v>
                </c:pt>
                <c:pt idx="829">
                  <c:v>44650</c:v>
                </c:pt>
                <c:pt idx="830">
                  <c:v>44649</c:v>
                </c:pt>
                <c:pt idx="831">
                  <c:v>44648</c:v>
                </c:pt>
                <c:pt idx="832">
                  <c:v>44645</c:v>
                </c:pt>
                <c:pt idx="833">
                  <c:v>44644</c:v>
                </c:pt>
                <c:pt idx="834">
                  <c:v>44643</c:v>
                </c:pt>
                <c:pt idx="835">
                  <c:v>44642</c:v>
                </c:pt>
                <c:pt idx="836">
                  <c:v>44641</c:v>
                </c:pt>
                <c:pt idx="837">
                  <c:v>44638</c:v>
                </c:pt>
                <c:pt idx="838">
                  <c:v>44637</c:v>
                </c:pt>
                <c:pt idx="839">
                  <c:v>44636</c:v>
                </c:pt>
                <c:pt idx="840">
                  <c:v>44635</c:v>
                </c:pt>
                <c:pt idx="841">
                  <c:v>44634</c:v>
                </c:pt>
                <c:pt idx="842">
                  <c:v>44631</c:v>
                </c:pt>
                <c:pt idx="843">
                  <c:v>44630</c:v>
                </c:pt>
                <c:pt idx="844">
                  <c:v>44629</c:v>
                </c:pt>
                <c:pt idx="845">
                  <c:v>44628</c:v>
                </c:pt>
                <c:pt idx="846">
                  <c:v>44627</c:v>
                </c:pt>
                <c:pt idx="847">
                  <c:v>44624</c:v>
                </c:pt>
                <c:pt idx="848">
                  <c:v>44623</c:v>
                </c:pt>
                <c:pt idx="849">
                  <c:v>44622</c:v>
                </c:pt>
                <c:pt idx="850">
                  <c:v>44617</c:v>
                </c:pt>
                <c:pt idx="851">
                  <c:v>44616</c:v>
                </c:pt>
                <c:pt idx="852">
                  <c:v>44615</c:v>
                </c:pt>
                <c:pt idx="853">
                  <c:v>44614</c:v>
                </c:pt>
                <c:pt idx="854">
                  <c:v>44613</c:v>
                </c:pt>
                <c:pt idx="855">
                  <c:v>44610</c:v>
                </c:pt>
                <c:pt idx="856">
                  <c:v>44609</c:v>
                </c:pt>
                <c:pt idx="857">
                  <c:v>44608</c:v>
                </c:pt>
                <c:pt idx="858">
                  <c:v>44607</c:v>
                </c:pt>
                <c:pt idx="859">
                  <c:v>44606</c:v>
                </c:pt>
                <c:pt idx="860">
                  <c:v>44603</c:v>
                </c:pt>
                <c:pt idx="861">
                  <c:v>44602</c:v>
                </c:pt>
                <c:pt idx="862">
                  <c:v>44601</c:v>
                </c:pt>
                <c:pt idx="863">
                  <c:v>44600</c:v>
                </c:pt>
                <c:pt idx="864">
                  <c:v>44599</c:v>
                </c:pt>
                <c:pt idx="865">
                  <c:v>44596</c:v>
                </c:pt>
                <c:pt idx="866">
                  <c:v>44595</c:v>
                </c:pt>
                <c:pt idx="867">
                  <c:v>44594</c:v>
                </c:pt>
                <c:pt idx="868">
                  <c:v>44593</c:v>
                </c:pt>
                <c:pt idx="869">
                  <c:v>44592</c:v>
                </c:pt>
                <c:pt idx="870">
                  <c:v>44589</c:v>
                </c:pt>
                <c:pt idx="871">
                  <c:v>44588</c:v>
                </c:pt>
                <c:pt idx="872">
                  <c:v>44587</c:v>
                </c:pt>
                <c:pt idx="873">
                  <c:v>44586</c:v>
                </c:pt>
                <c:pt idx="874">
                  <c:v>44585</c:v>
                </c:pt>
                <c:pt idx="875">
                  <c:v>44582</c:v>
                </c:pt>
                <c:pt idx="876">
                  <c:v>44581</c:v>
                </c:pt>
                <c:pt idx="877">
                  <c:v>44580</c:v>
                </c:pt>
                <c:pt idx="878">
                  <c:v>44579</c:v>
                </c:pt>
                <c:pt idx="879">
                  <c:v>44578</c:v>
                </c:pt>
                <c:pt idx="880">
                  <c:v>44575</c:v>
                </c:pt>
                <c:pt idx="881">
                  <c:v>44574</c:v>
                </c:pt>
                <c:pt idx="882">
                  <c:v>44573</c:v>
                </c:pt>
                <c:pt idx="883">
                  <c:v>44572</c:v>
                </c:pt>
                <c:pt idx="884">
                  <c:v>44571</c:v>
                </c:pt>
                <c:pt idx="885">
                  <c:v>44568</c:v>
                </c:pt>
                <c:pt idx="886">
                  <c:v>44567</c:v>
                </c:pt>
                <c:pt idx="887">
                  <c:v>44566</c:v>
                </c:pt>
                <c:pt idx="888">
                  <c:v>44565</c:v>
                </c:pt>
                <c:pt idx="889">
                  <c:v>44564</c:v>
                </c:pt>
                <c:pt idx="890">
                  <c:v>44560</c:v>
                </c:pt>
                <c:pt idx="891">
                  <c:v>44559</c:v>
                </c:pt>
                <c:pt idx="892">
                  <c:v>44558</c:v>
                </c:pt>
                <c:pt idx="893">
                  <c:v>44557</c:v>
                </c:pt>
                <c:pt idx="894">
                  <c:v>44553</c:v>
                </c:pt>
                <c:pt idx="895">
                  <c:v>44552</c:v>
                </c:pt>
                <c:pt idx="896">
                  <c:v>44551</c:v>
                </c:pt>
                <c:pt idx="897">
                  <c:v>44550</c:v>
                </c:pt>
                <c:pt idx="898">
                  <c:v>44547</c:v>
                </c:pt>
                <c:pt idx="899">
                  <c:v>44546</c:v>
                </c:pt>
                <c:pt idx="900">
                  <c:v>44545</c:v>
                </c:pt>
                <c:pt idx="901">
                  <c:v>44544</c:v>
                </c:pt>
                <c:pt idx="902">
                  <c:v>44543</c:v>
                </c:pt>
                <c:pt idx="903">
                  <c:v>44540</c:v>
                </c:pt>
                <c:pt idx="904">
                  <c:v>44539</c:v>
                </c:pt>
                <c:pt idx="905">
                  <c:v>44538</c:v>
                </c:pt>
                <c:pt idx="906">
                  <c:v>44537</c:v>
                </c:pt>
                <c:pt idx="907">
                  <c:v>44536</c:v>
                </c:pt>
                <c:pt idx="908">
                  <c:v>44533</c:v>
                </c:pt>
                <c:pt idx="909">
                  <c:v>44532</c:v>
                </c:pt>
                <c:pt idx="910">
                  <c:v>44531</c:v>
                </c:pt>
                <c:pt idx="911">
                  <c:v>44530</c:v>
                </c:pt>
                <c:pt idx="912">
                  <c:v>44529</c:v>
                </c:pt>
                <c:pt idx="913">
                  <c:v>44526</c:v>
                </c:pt>
                <c:pt idx="914">
                  <c:v>44525</c:v>
                </c:pt>
                <c:pt idx="915">
                  <c:v>44524</c:v>
                </c:pt>
                <c:pt idx="916">
                  <c:v>44523</c:v>
                </c:pt>
                <c:pt idx="917">
                  <c:v>44522</c:v>
                </c:pt>
                <c:pt idx="918">
                  <c:v>44519</c:v>
                </c:pt>
                <c:pt idx="919">
                  <c:v>44518</c:v>
                </c:pt>
                <c:pt idx="920">
                  <c:v>44517</c:v>
                </c:pt>
                <c:pt idx="921">
                  <c:v>44516</c:v>
                </c:pt>
                <c:pt idx="922">
                  <c:v>44512</c:v>
                </c:pt>
                <c:pt idx="923">
                  <c:v>44511</c:v>
                </c:pt>
                <c:pt idx="924">
                  <c:v>44510</c:v>
                </c:pt>
                <c:pt idx="925">
                  <c:v>44509</c:v>
                </c:pt>
                <c:pt idx="926">
                  <c:v>44508</c:v>
                </c:pt>
                <c:pt idx="927">
                  <c:v>44505</c:v>
                </c:pt>
                <c:pt idx="928">
                  <c:v>44504</c:v>
                </c:pt>
                <c:pt idx="929">
                  <c:v>44503</c:v>
                </c:pt>
                <c:pt idx="930">
                  <c:v>44501</c:v>
                </c:pt>
                <c:pt idx="931">
                  <c:v>44498</c:v>
                </c:pt>
                <c:pt idx="932">
                  <c:v>44497</c:v>
                </c:pt>
                <c:pt idx="933">
                  <c:v>44496</c:v>
                </c:pt>
                <c:pt idx="934">
                  <c:v>44495</c:v>
                </c:pt>
                <c:pt idx="935">
                  <c:v>44494</c:v>
                </c:pt>
                <c:pt idx="936">
                  <c:v>44491</c:v>
                </c:pt>
                <c:pt idx="937">
                  <c:v>44490</c:v>
                </c:pt>
                <c:pt idx="938">
                  <c:v>44489</c:v>
                </c:pt>
                <c:pt idx="939">
                  <c:v>44488</c:v>
                </c:pt>
                <c:pt idx="940">
                  <c:v>44487</c:v>
                </c:pt>
                <c:pt idx="941">
                  <c:v>44484</c:v>
                </c:pt>
                <c:pt idx="942">
                  <c:v>44483</c:v>
                </c:pt>
                <c:pt idx="943">
                  <c:v>44482</c:v>
                </c:pt>
                <c:pt idx="944">
                  <c:v>44480</c:v>
                </c:pt>
                <c:pt idx="945">
                  <c:v>44477</c:v>
                </c:pt>
                <c:pt idx="946">
                  <c:v>44476</c:v>
                </c:pt>
                <c:pt idx="947">
                  <c:v>44475</c:v>
                </c:pt>
                <c:pt idx="948">
                  <c:v>44474</c:v>
                </c:pt>
                <c:pt idx="949">
                  <c:v>44473</c:v>
                </c:pt>
                <c:pt idx="950">
                  <c:v>44470</c:v>
                </c:pt>
                <c:pt idx="951">
                  <c:v>44469</c:v>
                </c:pt>
                <c:pt idx="952">
                  <c:v>44468</c:v>
                </c:pt>
                <c:pt idx="953">
                  <c:v>44467</c:v>
                </c:pt>
                <c:pt idx="954">
                  <c:v>44466</c:v>
                </c:pt>
                <c:pt idx="955">
                  <c:v>44463</c:v>
                </c:pt>
                <c:pt idx="956">
                  <c:v>44462</c:v>
                </c:pt>
                <c:pt idx="957">
                  <c:v>44461</c:v>
                </c:pt>
                <c:pt idx="958">
                  <c:v>44460</c:v>
                </c:pt>
                <c:pt idx="959">
                  <c:v>44459</c:v>
                </c:pt>
                <c:pt idx="960">
                  <c:v>44456</c:v>
                </c:pt>
                <c:pt idx="961">
                  <c:v>44455</c:v>
                </c:pt>
                <c:pt idx="962">
                  <c:v>44454</c:v>
                </c:pt>
                <c:pt idx="963">
                  <c:v>44453</c:v>
                </c:pt>
                <c:pt idx="964">
                  <c:v>44452</c:v>
                </c:pt>
                <c:pt idx="965">
                  <c:v>44449</c:v>
                </c:pt>
                <c:pt idx="966">
                  <c:v>44448</c:v>
                </c:pt>
                <c:pt idx="967">
                  <c:v>44447</c:v>
                </c:pt>
                <c:pt idx="968">
                  <c:v>44445</c:v>
                </c:pt>
                <c:pt idx="969">
                  <c:v>44442</c:v>
                </c:pt>
                <c:pt idx="970">
                  <c:v>44441</c:v>
                </c:pt>
                <c:pt idx="971">
                  <c:v>44440</c:v>
                </c:pt>
                <c:pt idx="972">
                  <c:v>44439</c:v>
                </c:pt>
                <c:pt idx="973">
                  <c:v>44438</c:v>
                </c:pt>
                <c:pt idx="974">
                  <c:v>44435</c:v>
                </c:pt>
                <c:pt idx="975">
                  <c:v>44434</c:v>
                </c:pt>
                <c:pt idx="976">
                  <c:v>44433</c:v>
                </c:pt>
                <c:pt idx="977">
                  <c:v>44432</c:v>
                </c:pt>
                <c:pt idx="978">
                  <c:v>44431</c:v>
                </c:pt>
                <c:pt idx="979">
                  <c:v>44428</c:v>
                </c:pt>
                <c:pt idx="980">
                  <c:v>44427</c:v>
                </c:pt>
                <c:pt idx="981">
                  <c:v>44426</c:v>
                </c:pt>
                <c:pt idx="982">
                  <c:v>44425</c:v>
                </c:pt>
                <c:pt idx="983">
                  <c:v>44424</c:v>
                </c:pt>
                <c:pt idx="984">
                  <c:v>44421</c:v>
                </c:pt>
                <c:pt idx="985">
                  <c:v>44420</c:v>
                </c:pt>
                <c:pt idx="986">
                  <c:v>44419</c:v>
                </c:pt>
                <c:pt idx="987">
                  <c:v>44418</c:v>
                </c:pt>
                <c:pt idx="988">
                  <c:v>44417</c:v>
                </c:pt>
                <c:pt idx="989">
                  <c:v>44414</c:v>
                </c:pt>
                <c:pt idx="990">
                  <c:v>44413</c:v>
                </c:pt>
                <c:pt idx="991">
                  <c:v>44412</c:v>
                </c:pt>
                <c:pt idx="992">
                  <c:v>44411</c:v>
                </c:pt>
                <c:pt idx="993">
                  <c:v>44410</c:v>
                </c:pt>
                <c:pt idx="994">
                  <c:v>44407</c:v>
                </c:pt>
                <c:pt idx="995">
                  <c:v>44406</c:v>
                </c:pt>
                <c:pt idx="996">
                  <c:v>44405</c:v>
                </c:pt>
                <c:pt idx="997">
                  <c:v>44404</c:v>
                </c:pt>
                <c:pt idx="998">
                  <c:v>44403</c:v>
                </c:pt>
                <c:pt idx="999">
                  <c:v>44400</c:v>
                </c:pt>
                <c:pt idx="1000">
                  <c:v>44399</c:v>
                </c:pt>
                <c:pt idx="1001">
                  <c:v>44398</c:v>
                </c:pt>
                <c:pt idx="1002">
                  <c:v>44397</c:v>
                </c:pt>
                <c:pt idx="1003">
                  <c:v>44396</c:v>
                </c:pt>
                <c:pt idx="1004">
                  <c:v>44393</c:v>
                </c:pt>
                <c:pt idx="1005">
                  <c:v>44392</c:v>
                </c:pt>
                <c:pt idx="1006">
                  <c:v>44391</c:v>
                </c:pt>
                <c:pt idx="1007">
                  <c:v>44390</c:v>
                </c:pt>
                <c:pt idx="1008">
                  <c:v>44389</c:v>
                </c:pt>
                <c:pt idx="1009">
                  <c:v>44386</c:v>
                </c:pt>
                <c:pt idx="1010">
                  <c:v>44385</c:v>
                </c:pt>
                <c:pt idx="1011">
                  <c:v>44384</c:v>
                </c:pt>
                <c:pt idx="1012">
                  <c:v>44383</c:v>
                </c:pt>
                <c:pt idx="1013">
                  <c:v>44382</c:v>
                </c:pt>
                <c:pt idx="1014">
                  <c:v>44379</c:v>
                </c:pt>
                <c:pt idx="1015">
                  <c:v>44378</c:v>
                </c:pt>
                <c:pt idx="1016">
                  <c:v>44377</c:v>
                </c:pt>
                <c:pt idx="1017">
                  <c:v>44376</c:v>
                </c:pt>
                <c:pt idx="1018">
                  <c:v>44375</c:v>
                </c:pt>
                <c:pt idx="1019">
                  <c:v>44372</c:v>
                </c:pt>
                <c:pt idx="1020">
                  <c:v>44371</c:v>
                </c:pt>
                <c:pt idx="1021">
                  <c:v>44370</c:v>
                </c:pt>
                <c:pt idx="1022">
                  <c:v>44369</c:v>
                </c:pt>
                <c:pt idx="1023">
                  <c:v>44368</c:v>
                </c:pt>
                <c:pt idx="1024">
                  <c:v>44365</c:v>
                </c:pt>
                <c:pt idx="1025">
                  <c:v>44364</c:v>
                </c:pt>
                <c:pt idx="1026">
                  <c:v>44363</c:v>
                </c:pt>
                <c:pt idx="1027">
                  <c:v>44362</c:v>
                </c:pt>
                <c:pt idx="1028">
                  <c:v>44361</c:v>
                </c:pt>
                <c:pt idx="1029">
                  <c:v>44358</c:v>
                </c:pt>
                <c:pt idx="1030">
                  <c:v>44357</c:v>
                </c:pt>
                <c:pt idx="1031">
                  <c:v>44356</c:v>
                </c:pt>
                <c:pt idx="1032">
                  <c:v>44355</c:v>
                </c:pt>
                <c:pt idx="1033">
                  <c:v>44354</c:v>
                </c:pt>
                <c:pt idx="1034">
                  <c:v>44351</c:v>
                </c:pt>
                <c:pt idx="1035">
                  <c:v>44349</c:v>
                </c:pt>
                <c:pt idx="1036">
                  <c:v>44348</c:v>
                </c:pt>
                <c:pt idx="1037">
                  <c:v>44347</c:v>
                </c:pt>
                <c:pt idx="1038">
                  <c:v>44344</c:v>
                </c:pt>
                <c:pt idx="1039">
                  <c:v>44343</c:v>
                </c:pt>
                <c:pt idx="1040">
                  <c:v>44342</c:v>
                </c:pt>
                <c:pt idx="1041">
                  <c:v>44341</c:v>
                </c:pt>
                <c:pt idx="1042">
                  <c:v>44340</c:v>
                </c:pt>
                <c:pt idx="1043">
                  <c:v>44337</c:v>
                </c:pt>
                <c:pt idx="1044">
                  <c:v>44336</c:v>
                </c:pt>
                <c:pt idx="1045">
                  <c:v>44335</c:v>
                </c:pt>
                <c:pt idx="1046">
                  <c:v>44334</c:v>
                </c:pt>
                <c:pt idx="1047">
                  <c:v>44333</c:v>
                </c:pt>
                <c:pt idx="1048">
                  <c:v>44330</c:v>
                </c:pt>
                <c:pt idx="1049">
                  <c:v>44329</c:v>
                </c:pt>
                <c:pt idx="1050">
                  <c:v>44328</c:v>
                </c:pt>
                <c:pt idx="1051">
                  <c:v>44327</c:v>
                </c:pt>
                <c:pt idx="1052">
                  <c:v>44326</c:v>
                </c:pt>
                <c:pt idx="1053">
                  <c:v>44323</c:v>
                </c:pt>
                <c:pt idx="1054">
                  <c:v>44322</c:v>
                </c:pt>
                <c:pt idx="1055">
                  <c:v>44321</c:v>
                </c:pt>
                <c:pt idx="1056">
                  <c:v>44320</c:v>
                </c:pt>
                <c:pt idx="1057">
                  <c:v>44319</c:v>
                </c:pt>
                <c:pt idx="1058">
                  <c:v>44316</c:v>
                </c:pt>
                <c:pt idx="1059">
                  <c:v>44315</c:v>
                </c:pt>
                <c:pt idx="1060">
                  <c:v>44314</c:v>
                </c:pt>
                <c:pt idx="1061">
                  <c:v>44313</c:v>
                </c:pt>
                <c:pt idx="1062">
                  <c:v>44312</c:v>
                </c:pt>
                <c:pt idx="1063">
                  <c:v>44309</c:v>
                </c:pt>
                <c:pt idx="1064">
                  <c:v>44308</c:v>
                </c:pt>
                <c:pt idx="1065">
                  <c:v>44306</c:v>
                </c:pt>
                <c:pt idx="1066">
                  <c:v>44305</c:v>
                </c:pt>
                <c:pt idx="1067">
                  <c:v>44302</c:v>
                </c:pt>
                <c:pt idx="1068">
                  <c:v>44301</c:v>
                </c:pt>
                <c:pt idx="1069">
                  <c:v>44300</c:v>
                </c:pt>
                <c:pt idx="1070">
                  <c:v>44299</c:v>
                </c:pt>
                <c:pt idx="1071">
                  <c:v>44298</c:v>
                </c:pt>
                <c:pt idx="1072">
                  <c:v>44295</c:v>
                </c:pt>
                <c:pt idx="1073">
                  <c:v>44294</c:v>
                </c:pt>
                <c:pt idx="1074">
                  <c:v>44293</c:v>
                </c:pt>
                <c:pt idx="1075">
                  <c:v>44292</c:v>
                </c:pt>
                <c:pt idx="1076">
                  <c:v>44291</c:v>
                </c:pt>
                <c:pt idx="1077">
                  <c:v>44287</c:v>
                </c:pt>
                <c:pt idx="1078">
                  <c:v>44286</c:v>
                </c:pt>
                <c:pt idx="1079">
                  <c:v>44285</c:v>
                </c:pt>
                <c:pt idx="1080">
                  <c:v>44284</c:v>
                </c:pt>
                <c:pt idx="1081">
                  <c:v>44281</c:v>
                </c:pt>
                <c:pt idx="1082">
                  <c:v>44280</c:v>
                </c:pt>
                <c:pt idx="1083">
                  <c:v>44279</c:v>
                </c:pt>
                <c:pt idx="1084">
                  <c:v>44278</c:v>
                </c:pt>
                <c:pt idx="1085">
                  <c:v>44277</c:v>
                </c:pt>
                <c:pt idx="1086">
                  <c:v>44274</c:v>
                </c:pt>
                <c:pt idx="1087">
                  <c:v>44273</c:v>
                </c:pt>
                <c:pt idx="1088">
                  <c:v>44272</c:v>
                </c:pt>
                <c:pt idx="1089">
                  <c:v>44271</c:v>
                </c:pt>
                <c:pt idx="1090">
                  <c:v>44270</c:v>
                </c:pt>
                <c:pt idx="1091">
                  <c:v>44267</c:v>
                </c:pt>
                <c:pt idx="1092">
                  <c:v>44266</c:v>
                </c:pt>
                <c:pt idx="1093">
                  <c:v>44265</c:v>
                </c:pt>
                <c:pt idx="1094">
                  <c:v>44264</c:v>
                </c:pt>
                <c:pt idx="1095">
                  <c:v>44263</c:v>
                </c:pt>
                <c:pt idx="1096">
                  <c:v>44260</c:v>
                </c:pt>
                <c:pt idx="1097">
                  <c:v>44259</c:v>
                </c:pt>
                <c:pt idx="1098">
                  <c:v>44258</c:v>
                </c:pt>
                <c:pt idx="1099">
                  <c:v>44257</c:v>
                </c:pt>
                <c:pt idx="1100">
                  <c:v>44256</c:v>
                </c:pt>
                <c:pt idx="1101">
                  <c:v>44253</c:v>
                </c:pt>
                <c:pt idx="1102">
                  <c:v>44252</c:v>
                </c:pt>
                <c:pt idx="1103">
                  <c:v>44251</c:v>
                </c:pt>
                <c:pt idx="1104">
                  <c:v>44250</c:v>
                </c:pt>
                <c:pt idx="1105">
                  <c:v>44249</c:v>
                </c:pt>
                <c:pt idx="1106">
                  <c:v>44246</c:v>
                </c:pt>
                <c:pt idx="1107">
                  <c:v>44245</c:v>
                </c:pt>
                <c:pt idx="1108">
                  <c:v>44244</c:v>
                </c:pt>
                <c:pt idx="1109">
                  <c:v>44239</c:v>
                </c:pt>
                <c:pt idx="1110">
                  <c:v>44238</c:v>
                </c:pt>
                <c:pt idx="1111">
                  <c:v>44237</c:v>
                </c:pt>
                <c:pt idx="1112">
                  <c:v>44236</c:v>
                </c:pt>
                <c:pt idx="1113">
                  <c:v>44235</c:v>
                </c:pt>
                <c:pt idx="1114">
                  <c:v>44232</c:v>
                </c:pt>
                <c:pt idx="1115">
                  <c:v>44231</c:v>
                </c:pt>
                <c:pt idx="1116">
                  <c:v>44230</c:v>
                </c:pt>
                <c:pt idx="1117">
                  <c:v>44229</c:v>
                </c:pt>
                <c:pt idx="1118">
                  <c:v>44228</c:v>
                </c:pt>
                <c:pt idx="1119">
                  <c:v>44225</c:v>
                </c:pt>
                <c:pt idx="1120">
                  <c:v>44224</c:v>
                </c:pt>
                <c:pt idx="1121">
                  <c:v>44223</c:v>
                </c:pt>
                <c:pt idx="1122">
                  <c:v>44222</c:v>
                </c:pt>
                <c:pt idx="1123">
                  <c:v>44218</c:v>
                </c:pt>
                <c:pt idx="1124">
                  <c:v>44217</c:v>
                </c:pt>
                <c:pt idx="1125">
                  <c:v>44216</c:v>
                </c:pt>
                <c:pt idx="1126">
                  <c:v>44215</c:v>
                </c:pt>
                <c:pt idx="1127">
                  <c:v>44214</c:v>
                </c:pt>
                <c:pt idx="1128">
                  <c:v>44211</c:v>
                </c:pt>
                <c:pt idx="1129">
                  <c:v>44210</c:v>
                </c:pt>
                <c:pt idx="1130">
                  <c:v>44209</c:v>
                </c:pt>
                <c:pt idx="1131">
                  <c:v>44208</c:v>
                </c:pt>
                <c:pt idx="1132">
                  <c:v>44207</c:v>
                </c:pt>
                <c:pt idx="1133">
                  <c:v>44204</c:v>
                </c:pt>
                <c:pt idx="1134">
                  <c:v>44203</c:v>
                </c:pt>
                <c:pt idx="1135">
                  <c:v>44202</c:v>
                </c:pt>
                <c:pt idx="1136">
                  <c:v>44201</c:v>
                </c:pt>
                <c:pt idx="1137">
                  <c:v>44200</c:v>
                </c:pt>
                <c:pt idx="1138">
                  <c:v>44195</c:v>
                </c:pt>
                <c:pt idx="1139">
                  <c:v>44194</c:v>
                </c:pt>
                <c:pt idx="1140">
                  <c:v>44193</c:v>
                </c:pt>
                <c:pt idx="1141">
                  <c:v>44188</c:v>
                </c:pt>
                <c:pt idx="1142">
                  <c:v>44187</c:v>
                </c:pt>
                <c:pt idx="1143">
                  <c:v>44186</c:v>
                </c:pt>
                <c:pt idx="1144">
                  <c:v>44183</c:v>
                </c:pt>
                <c:pt idx="1145">
                  <c:v>44182</c:v>
                </c:pt>
                <c:pt idx="1146">
                  <c:v>44181</c:v>
                </c:pt>
                <c:pt idx="1147">
                  <c:v>44180</c:v>
                </c:pt>
                <c:pt idx="1148">
                  <c:v>44179</c:v>
                </c:pt>
                <c:pt idx="1149">
                  <c:v>44176</c:v>
                </c:pt>
                <c:pt idx="1150">
                  <c:v>44175</c:v>
                </c:pt>
                <c:pt idx="1151">
                  <c:v>44174</c:v>
                </c:pt>
                <c:pt idx="1152">
                  <c:v>44173</c:v>
                </c:pt>
                <c:pt idx="1153">
                  <c:v>44172</c:v>
                </c:pt>
                <c:pt idx="1154">
                  <c:v>44169</c:v>
                </c:pt>
                <c:pt idx="1155">
                  <c:v>44168</c:v>
                </c:pt>
                <c:pt idx="1156">
                  <c:v>44167</c:v>
                </c:pt>
                <c:pt idx="1157">
                  <c:v>44166</c:v>
                </c:pt>
                <c:pt idx="1158">
                  <c:v>44165</c:v>
                </c:pt>
                <c:pt idx="1159">
                  <c:v>44162</c:v>
                </c:pt>
                <c:pt idx="1160">
                  <c:v>44161</c:v>
                </c:pt>
                <c:pt idx="1161">
                  <c:v>44160</c:v>
                </c:pt>
                <c:pt idx="1162">
                  <c:v>44159</c:v>
                </c:pt>
                <c:pt idx="1163">
                  <c:v>44158</c:v>
                </c:pt>
                <c:pt idx="1164">
                  <c:v>44155</c:v>
                </c:pt>
                <c:pt idx="1165">
                  <c:v>44154</c:v>
                </c:pt>
                <c:pt idx="1166">
                  <c:v>44153</c:v>
                </c:pt>
                <c:pt idx="1167">
                  <c:v>44152</c:v>
                </c:pt>
                <c:pt idx="1168">
                  <c:v>44151</c:v>
                </c:pt>
                <c:pt idx="1169">
                  <c:v>44148</c:v>
                </c:pt>
                <c:pt idx="1170">
                  <c:v>44147</c:v>
                </c:pt>
                <c:pt idx="1171">
                  <c:v>44146</c:v>
                </c:pt>
                <c:pt idx="1172">
                  <c:v>44145</c:v>
                </c:pt>
                <c:pt idx="1173">
                  <c:v>44144</c:v>
                </c:pt>
                <c:pt idx="1174">
                  <c:v>44141</c:v>
                </c:pt>
                <c:pt idx="1175">
                  <c:v>44140</c:v>
                </c:pt>
                <c:pt idx="1176">
                  <c:v>44139</c:v>
                </c:pt>
                <c:pt idx="1177">
                  <c:v>44138</c:v>
                </c:pt>
                <c:pt idx="1178">
                  <c:v>44134</c:v>
                </c:pt>
                <c:pt idx="1179">
                  <c:v>44133</c:v>
                </c:pt>
                <c:pt idx="1180">
                  <c:v>44132</c:v>
                </c:pt>
                <c:pt idx="1181">
                  <c:v>44131</c:v>
                </c:pt>
                <c:pt idx="1182">
                  <c:v>44130</c:v>
                </c:pt>
                <c:pt idx="1183">
                  <c:v>44127</c:v>
                </c:pt>
                <c:pt idx="1184">
                  <c:v>44126</c:v>
                </c:pt>
                <c:pt idx="1185">
                  <c:v>44125</c:v>
                </c:pt>
                <c:pt idx="1186">
                  <c:v>44124</c:v>
                </c:pt>
                <c:pt idx="1187">
                  <c:v>44123</c:v>
                </c:pt>
                <c:pt idx="1188">
                  <c:v>44120</c:v>
                </c:pt>
                <c:pt idx="1189">
                  <c:v>44119</c:v>
                </c:pt>
                <c:pt idx="1190">
                  <c:v>44118</c:v>
                </c:pt>
                <c:pt idx="1191">
                  <c:v>44117</c:v>
                </c:pt>
                <c:pt idx="1192">
                  <c:v>44113</c:v>
                </c:pt>
                <c:pt idx="1193">
                  <c:v>44112</c:v>
                </c:pt>
                <c:pt idx="1194">
                  <c:v>44111</c:v>
                </c:pt>
                <c:pt idx="1195">
                  <c:v>44110</c:v>
                </c:pt>
                <c:pt idx="1196">
                  <c:v>44109</c:v>
                </c:pt>
                <c:pt idx="1197">
                  <c:v>44106</c:v>
                </c:pt>
                <c:pt idx="1198">
                  <c:v>44105</c:v>
                </c:pt>
                <c:pt idx="1199">
                  <c:v>44104</c:v>
                </c:pt>
                <c:pt idx="1200">
                  <c:v>44103</c:v>
                </c:pt>
                <c:pt idx="1201">
                  <c:v>44102</c:v>
                </c:pt>
                <c:pt idx="1202">
                  <c:v>44099</c:v>
                </c:pt>
                <c:pt idx="1203">
                  <c:v>44098</c:v>
                </c:pt>
                <c:pt idx="1204">
                  <c:v>44097</c:v>
                </c:pt>
                <c:pt idx="1205">
                  <c:v>44096</c:v>
                </c:pt>
                <c:pt idx="1206">
                  <c:v>44095</c:v>
                </c:pt>
                <c:pt idx="1207">
                  <c:v>44092</c:v>
                </c:pt>
                <c:pt idx="1208">
                  <c:v>44091</c:v>
                </c:pt>
                <c:pt idx="1209">
                  <c:v>44090</c:v>
                </c:pt>
                <c:pt idx="1210">
                  <c:v>44089</c:v>
                </c:pt>
                <c:pt idx="1211">
                  <c:v>44088</c:v>
                </c:pt>
                <c:pt idx="1212">
                  <c:v>44085</c:v>
                </c:pt>
                <c:pt idx="1213">
                  <c:v>44084</c:v>
                </c:pt>
                <c:pt idx="1214">
                  <c:v>44083</c:v>
                </c:pt>
                <c:pt idx="1215">
                  <c:v>44082</c:v>
                </c:pt>
                <c:pt idx="1216">
                  <c:v>44078</c:v>
                </c:pt>
                <c:pt idx="1217">
                  <c:v>44077</c:v>
                </c:pt>
                <c:pt idx="1218">
                  <c:v>44076</c:v>
                </c:pt>
                <c:pt idx="1219">
                  <c:v>44075</c:v>
                </c:pt>
                <c:pt idx="1220">
                  <c:v>44074</c:v>
                </c:pt>
                <c:pt idx="1221">
                  <c:v>44071</c:v>
                </c:pt>
                <c:pt idx="1222">
                  <c:v>44070</c:v>
                </c:pt>
                <c:pt idx="1223">
                  <c:v>44069</c:v>
                </c:pt>
                <c:pt idx="1224">
                  <c:v>44068</c:v>
                </c:pt>
                <c:pt idx="1225">
                  <c:v>44067</c:v>
                </c:pt>
                <c:pt idx="1226">
                  <c:v>44064</c:v>
                </c:pt>
                <c:pt idx="1227">
                  <c:v>44063</c:v>
                </c:pt>
                <c:pt idx="1228">
                  <c:v>44062</c:v>
                </c:pt>
                <c:pt idx="1229">
                  <c:v>44061</c:v>
                </c:pt>
                <c:pt idx="1230">
                  <c:v>44060</c:v>
                </c:pt>
                <c:pt idx="1231">
                  <c:v>44057</c:v>
                </c:pt>
                <c:pt idx="1232">
                  <c:v>44056</c:v>
                </c:pt>
                <c:pt idx="1233">
                  <c:v>44055</c:v>
                </c:pt>
                <c:pt idx="1234">
                  <c:v>44054</c:v>
                </c:pt>
                <c:pt idx="1235">
                  <c:v>44053</c:v>
                </c:pt>
                <c:pt idx="1236">
                  <c:v>44050</c:v>
                </c:pt>
                <c:pt idx="1237">
                  <c:v>44049</c:v>
                </c:pt>
                <c:pt idx="1238">
                  <c:v>44048</c:v>
                </c:pt>
                <c:pt idx="1239">
                  <c:v>44047</c:v>
                </c:pt>
                <c:pt idx="1240">
                  <c:v>44046</c:v>
                </c:pt>
                <c:pt idx="1241">
                  <c:v>44043</c:v>
                </c:pt>
                <c:pt idx="1242">
                  <c:v>44042</c:v>
                </c:pt>
                <c:pt idx="1243">
                  <c:v>44041</c:v>
                </c:pt>
                <c:pt idx="1244">
                  <c:v>44040</c:v>
                </c:pt>
                <c:pt idx="1245">
                  <c:v>44039</c:v>
                </c:pt>
                <c:pt idx="1246">
                  <c:v>44036</c:v>
                </c:pt>
                <c:pt idx="1247">
                  <c:v>44035</c:v>
                </c:pt>
                <c:pt idx="1248">
                  <c:v>44034</c:v>
                </c:pt>
                <c:pt idx="1249">
                  <c:v>44033</c:v>
                </c:pt>
                <c:pt idx="1250">
                  <c:v>44032</c:v>
                </c:pt>
                <c:pt idx="1251">
                  <c:v>44029</c:v>
                </c:pt>
                <c:pt idx="1252">
                  <c:v>44028</c:v>
                </c:pt>
                <c:pt idx="1253">
                  <c:v>44027</c:v>
                </c:pt>
                <c:pt idx="1254">
                  <c:v>44026</c:v>
                </c:pt>
                <c:pt idx="1255">
                  <c:v>44025</c:v>
                </c:pt>
                <c:pt idx="1256">
                  <c:v>44022</c:v>
                </c:pt>
                <c:pt idx="1257">
                  <c:v>44021</c:v>
                </c:pt>
                <c:pt idx="1258">
                  <c:v>44020</c:v>
                </c:pt>
                <c:pt idx="1259">
                  <c:v>44019</c:v>
                </c:pt>
                <c:pt idx="1260">
                  <c:v>44018</c:v>
                </c:pt>
                <c:pt idx="1261">
                  <c:v>44015</c:v>
                </c:pt>
                <c:pt idx="1262">
                  <c:v>44014</c:v>
                </c:pt>
                <c:pt idx="1263">
                  <c:v>44013</c:v>
                </c:pt>
              </c:numCache>
            </c:numRef>
          </c:cat>
          <c:val>
            <c:numRef>
              <c:f>Data!$AA$3:$AA$1266</c:f>
              <c:numCache>
                <c:formatCode>#,##0</c:formatCode>
                <c:ptCount val="1264"/>
                <c:pt idx="0">
                  <c:v>136080</c:v>
                </c:pt>
                <c:pt idx="1">
                  <c:v>135145</c:v>
                </c:pt>
                <c:pt idx="2">
                  <c:v>134502</c:v>
                </c:pt>
                <c:pt idx="3">
                  <c:v>136886</c:v>
                </c:pt>
                <c:pt idx="4">
                  <c:v>136903</c:v>
                </c:pt>
                <c:pt idx="5">
                  <c:v>136731</c:v>
                </c:pt>
                <c:pt idx="6">
                  <c:v>136748</c:v>
                </c:pt>
                <c:pt idx="7">
                  <c:v>137801</c:v>
                </c:pt>
                <c:pt idx="8">
                  <c:v>138319</c:v>
                </c:pt>
                <c:pt idx="9">
                  <c:v>139145</c:v>
                </c:pt>
                <c:pt idx="10">
                  <c:v>141064</c:v>
                </c:pt>
                <c:pt idx="11">
                  <c:v>141391</c:v>
                </c:pt>
                <c:pt idx="12">
                  <c:v>143297</c:v>
                </c:pt>
                <c:pt idx="13">
                  <c:v>143138</c:v>
                </c:pt>
                <c:pt idx="14">
                  <c:v>141122</c:v>
                </c:pt>
                <c:pt idx="15">
                  <c:v>141800</c:v>
                </c:pt>
                <c:pt idx="16">
                  <c:v>141203</c:v>
                </c:pt>
                <c:pt idx="17">
                  <c:v>139110</c:v>
                </c:pt>
                <c:pt idx="18">
                  <c:v>139433</c:v>
                </c:pt>
                <c:pt idx="19">
                  <c:v>138133</c:v>
                </c:pt>
                <c:pt idx="20">
                  <c:v>139633</c:v>
                </c:pt>
                <c:pt idx="21">
                  <c:v>139122</c:v>
                </c:pt>
                <c:pt idx="22">
                  <c:v>139621</c:v>
                </c:pt>
                <c:pt idx="23">
                  <c:v>138833</c:v>
                </c:pt>
                <c:pt idx="24">
                  <c:v>138894</c:v>
                </c:pt>
                <c:pt idx="25">
                  <c:v>139537</c:v>
                </c:pt>
                <c:pt idx="26">
                  <c:v>137372</c:v>
                </c:pt>
                <c:pt idx="27">
                  <c:v>138048</c:v>
                </c:pt>
                <c:pt idx="28">
                  <c:v>137431</c:v>
                </c:pt>
                <c:pt idx="29">
                  <c:v>136869</c:v>
                </c:pt>
                <c:pt idx="30">
                  <c:v>136202</c:v>
                </c:pt>
                <c:pt idx="31">
                  <c:v>136772</c:v>
                </c:pt>
                <c:pt idx="32">
                  <c:v>136819</c:v>
                </c:pt>
                <c:pt idx="33">
                  <c:v>137622</c:v>
                </c:pt>
                <c:pt idx="34">
                  <c:v>138295</c:v>
                </c:pt>
                <c:pt idx="35">
                  <c:v>137558</c:v>
                </c:pt>
                <c:pt idx="36">
                  <c:v>138280</c:v>
                </c:pt>
                <c:pt idx="37">
                  <c:v>139588</c:v>
                </c:pt>
                <c:pt idx="38">
                  <c:v>140030</c:v>
                </c:pt>
                <c:pt idx="39">
                  <c:v>140726</c:v>
                </c:pt>
                <c:pt idx="40">
                  <c:v>139336</c:v>
                </c:pt>
                <c:pt idx="41">
                  <c:v>138954</c:v>
                </c:pt>
                <c:pt idx="42">
                  <c:v>138432</c:v>
                </c:pt>
                <c:pt idx="43">
                  <c:v>139060</c:v>
                </c:pt>
                <c:pt idx="44">
                  <c:v>141527</c:v>
                </c:pt>
                <c:pt idx="45">
                  <c:v>141107</c:v>
                </c:pt>
                <c:pt idx="46">
                  <c:v>140692</c:v>
                </c:pt>
                <c:pt idx="47">
                  <c:v>141039</c:v>
                </c:pt>
                <c:pt idx="48">
                  <c:v>140072</c:v>
                </c:pt>
                <c:pt idx="49">
                  <c:v>140788</c:v>
                </c:pt>
                <c:pt idx="50">
                  <c:v>138426</c:v>
                </c:pt>
                <c:pt idx="51">
                  <c:v>138250</c:v>
                </c:pt>
                <c:pt idx="52">
                  <c:v>138221</c:v>
                </c:pt>
                <c:pt idx="53">
                  <c:v>135278</c:v>
                </c:pt>
                <c:pt idx="54">
                  <c:v>135480</c:v>
                </c:pt>
                <c:pt idx="55">
                  <c:v>135501</c:v>
                </c:pt>
                <c:pt idx="56">
                  <c:v>137047</c:v>
                </c:pt>
                <c:pt idx="57">
                  <c:v>137146</c:v>
                </c:pt>
                <c:pt idx="58">
                  <c:v>137401</c:v>
                </c:pt>
                <c:pt idx="59">
                  <c:v>137272</c:v>
                </c:pt>
                <c:pt idx="60">
                  <c:v>137107</c:v>
                </c:pt>
                <c:pt idx="61">
                  <c:v>136991</c:v>
                </c:pt>
                <c:pt idx="62">
                  <c:v>134739</c:v>
                </c:pt>
                <c:pt idx="63">
                  <c:v>132987</c:v>
                </c:pt>
                <c:pt idx="64">
                  <c:v>131984</c:v>
                </c:pt>
                <c:pt idx="65">
                  <c:v>128827</c:v>
                </c:pt>
                <c:pt idx="66">
                  <c:v>129274</c:v>
                </c:pt>
                <c:pt idx="67">
                  <c:v>129592</c:v>
                </c:pt>
                <c:pt idx="68">
                  <c:v>127850</c:v>
                </c:pt>
                <c:pt idx="69">
                  <c:v>126626</c:v>
                </c:pt>
                <c:pt idx="70">
                  <c:v>127950</c:v>
                </c:pt>
                <c:pt idx="71">
                  <c:v>124283</c:v>
                </c:pt>
                <c:pt idx="72">
                  <c:v>125932</c:v>
                </c:pt>
                <c:pt idx="73">
                  <c:v>127594</c:v>
                </c:pt>
                <c:pt idx="74">
                  <c:v>131691</c:v>
                </c:pt>
                <c:pt idx="75">
                  <c:v>131958</c:v>
                </c:pt>
                <c:pt idx="76">
                  <c:v>131765</c:v>
                </c:pt>
                <c:pt idx="77">
                  <c:v>130983</c:v>
                </c:pt>
                <c:pt idx="78">
                  <c:v>132673</c:v>
                </c:pt>
                <c:pt idx="79">
                  <c:v>133952</c:v>
                </c:pt>
                <c:pt idx="80">
                  <c:v>133526</c:v>
                </c:pt>
                <c:pt idx="81">
                  <c:v>133054</c:v>
                </c:pt>
                <c:pt idx="82">
                  <c:v>132364</c:v>
                </c:pt>
                <c:pt idx="83">
                  <c:v>133435</c:v>
                </c:pt>
                <c:pt idx="84">
                  <c:v>133199</c:v>
                </c:pt>
                <c:pt idx="85">
                  <c:v>133896</c:v>
                </c:pt>
                <c:pt idx="86">
                  <c:v>132751</c:v>
                </c:pt>
                <c:pt idx="87">
                  <c:v>132210</c:v>
                </c:pt>
                <c:pt idx="88">
                  <c:v>130328</c:v>
                </c:pt>
                <c:pt idx="89">
                  <c:v>127057</c:v>
                </c:pt>
                <c:pt idx="90">
                  <c:v>125198</c:v>
                </c:pt>
                <c:pt idx="91">
                  <c:v>124879</c:v>
                </c:pt>
                <c:pt idx="92">
                  <c:v>125935</c:v>
                </c:pt>
                <c:pt idx="93">
                  <c:v>126677</c:v>
                </c:pt>
                <c:pt idx="94">
                  <c:v>124937</c:v>
                </c:pt>
                <c:pt idx="95">
                  <c:v>124739</c:v>
                </c:pt>
                <c:pt idx="96">
                  <c:v>124597</c:v>
                </c:pt>
                <c:pt idx="97">
                  <c:v>126453</c:v>
                </c:pt>
                <c:pt idx="98">
                  <c:v>126597</c:v>
                </c:pt>
                <c:pt idx="99">
                  <c:v>127944</c:v>
                </c:pt>
                <c:pt idx="100">
                  <c:v>127354</c:v>
                </c:pt>
                <c:pt idx="101">
                  <c:v>129193</c:v>
                </c:pt>
                <c:pt idx="102">
                  <c:v>129672</c:v>
                </c:pt>
                <c:pt idx="103">
                  <c:v>129435</c:v>
                </c:pt>
                <c:pt idx="104">
                  <c:v>130625</c:v>
                </c:pt>
                <c:pt idx="105">
                  <c:v>130921</c:v>
                </c:pt>
                <c:pt idx="106">
                  <c:v>130599</c:v>
                </c:pt>
                <c:pt idx="107">
                  <c:v>127231</c:v>
                </c:pt>
                <c:pt idx="108">
                  <c:v>124540</c:v>
                </c:pt>
                <c:pt idx="109">
                  <c:v>126620</c:v>
                </c:pt>
                <c:pt idx="110">
                  <c:v>125781</c:v>
                </c:pt>
                <c:pt idx="111">
                  <c:v>124786</c:v>
                </c:pt>
                <c:pt idx="112">
                  <c:v>126446</c:v>
                </c:pt>
                <c:pt idx="113">
                  <c:v>125813</c:v>
                </c:pt>
                <c:pt idx="114">
                  <c:v>125423</c:v>
                </c:pt>
                <c:pt idx="115">
                  <c:v>126227</c:v>
                </c:pt>
                <c:pt idx="116">
                  <c:v>126665</c:v>
                </c:pt>
                <c:pt idx="117">
                  <c:v>127465</c:v>
                </c:pt>
                <c:pt idx="118">
                  <c:v>123869</c:v>
                </c:pt>
                <c:pt idx="119">
                  <c:v>124571</c:v>
                </c:pt>
                <c:pt idx="120">
                  <c:v>125530</c:v>
                </c:pt>
                <c:pt idx="121">
                  <c:v>123147</c:v>
                </c:pt>
                <c:pt idx="122">
                  <c:v>123136</c:v>
                </c:pt>
                <c:pt idx="123">
                  <c:v>123719</c:v>
                </c:pt>
                <c:pt idx="124">
                  <c:v>124142</c:v>
                </c:pt>
                <c:pt idx="125">
                  <c:v>123740</c:v>
                </c:pt>
                <c:pt idx="126">
                  <c:v>123089</c:v>
                </c:pt>
                <c:pt idx="127">
                  <c:v>122045</c:v>
                </c:pt>
                <c:pt idx="128">
                  <c:v>123673</c:v>
                </c:pt>
                <c:pt idx="129">
                  <c:v>120272</c:v>
                </c:pt>
                <c:pt idx="130">
                  <c:v>119932</c:v>
                </c:pt>
                <c:pt idx="131">
                  <c:v>119890</c:v>
                </c:pt>
                <c:pt idx="132">
                  <c:v>120843</c:v>
                </c:pt>
                <c:pt idx="133">
                  <c:v>120643</c:v>
                </c:pt>
                <c:pt idx="134">
                  <c:v>122368</c:v>
                </c:pt>
                <c:pt idx="135">
                  <c:v>121058</c:v>
                </c:pt>
                <c:pt idx="136">
                  <c:v>119615</c:v>
                </c:pt>
                <c:pt idx="137">
                  <c:v>121401</c:v>
                </c:pt>
                <c:pt idx="138">
                  <c:v>121576</c:v>
                </c:pt>
                <c:pt idx="139">
                  <c:v>121433</c:v>
                </c:pt>
                <c:pt idx="140">
                  <c:v>122572</c:v>
                </c:pt>
                <c:pt idx="141">
                  <c:v>122326</c:v>
                </c:pt>
                <c:pt idx="142">
                  <c:v>123723</c:v>
                </c:pt>
                <c:pt idx="143">
                  <c:v>123033</c:v>
                </c:pt>
                <c:pt idx="144">
                  <c:v>121677</c:v>
                </c:pt>
                <c:pt idx="145">
                  <c:v>124990</c:v>
                </c:pt>
                <c:pt idx="146">
                  <c:v>123629</c:v>
                </c:pt>
                <c:pt idx="147">
                  <c:v>124757</c:v>
                </c:pt>
                <c:pt idx="148">
                  <c:v>126175</c:v>
                </c:pt>
                <c:pt idx="149">
                  <c:v>129846</c:v>
                </c:pt>
                <c:pt idx="150">
                  <c:v>128477</c:v>
                </c:pt>
                <c:pt idx="151">
                  <c:v>127472</c:v>
                </c:pt>
                <c:pt idx="152">
                  <c:v>126062</c:v>
                </c:pt>
                <c:pt idx="153">
                  <c:v>128216</c:v>
                </c:pt>
                <c:pt idx="154">
                  <c:v>126443</c:v>
                </c:pt>
                <c:pt idx="155">
                  <c:v>126420</c:v>
                </c:pt>
                <c:pt idx="156">
                  <c:v>125651</c:v>
                </c:pt>
                <c:pt idx="157">
                  <c:v>126233</c:v>
                </c:pt>
                <c:pt idx="158">
                  <c:v>125178</c:v>
                </c:pt>
                <c:pt idx="159">
                  <c:v>128116</c:v>
                </c:pt>
                <c:pt idx="160">
                  <c:v>130723</c:v>
                </c:pt>
                <c:pt idx="161">
                  <c:v>129716</c:v>
                </c:pt>
                <c:pt idx="162">
                  <c:v>130115</c:v>
                </c:pt>
                <c:pt idx="163">
                  <c:v>127767</c:v>
                </c:pt>
                <c:pt idx="164">
                  <c:v>129195</c:v>
                </c:pt>
                <c:pt idx="165">
                  <c:v>128723</c:v>
                </c:pt>
                <c:pt idx="166">
                  <c:v>128667</c:v>
                </c:pt>
                <c:pt idx="167">
                  <c:v>128780</c:v>
                </c:pt>
                <c:pt idx="168">
                  <c:v>128712</c:v>
                </c:pt>
                <c:pt idx="169">
                  <c:v>128926</c:v>
                </c:pt>
                <c:pt idx="170">
                  <c:v>128941</c:v>
                </c:pt>
                <c:pt idx="171">
                  <c:v>130931</c:v>
                </c:pt>
                <c:pt idx="172">
                  <c:v>131595</c:v>
                </c:pt>
                <c:pt idx="173">
                  <c:v>132128</c:v>
                </c:pt>
                <c:pt idx="174">
                  <c:v>132061</c:v>
                </c:pt>
                <c:pt idx="175">
                  <c:v>129545</c:v>
                </c:pt>
                <c:pt idx="176">
                  <c:v>131341</c:v>
                </c:pt>
                <c:pt idx="177">
                  <c:v>132340</c:v>
                </c:pt>
                <c:pt idx="178">
                  <c:v>132480</c:v>
                </c:pt>
                <c:pt idx="179">
                  <c:v>133031</c:v>
                </c:pt>
                <c:pt idx="180">
                  <c:v>131748</c:v>
                </c:pt>
                <c:pt idx="181">
                  <c:v>131956</c:v>
                </c:pt>
                <c:pt idx="182">
                  <c:v>131059</c:v>
                </c:pt>
                <c:pt idx="183">
                  <c:v>131896</c:v>
                </c:pt>
                <c:pt idx="184">
                  <c:v>132382</c:v>
                </c:pt>
                <c:pt idx="185">
                  <c:v>132631</c:v>
                </c:pt>
                <c:pt idx="186">
                  <c:v>132885</c:v>
                </c:pt>
                <c:pt idx="187">
                  <c:v>131857</c:v>
                </c:pt>
                <c:pt idx="188">
                  <c:v>130979</c:v>
                </c:pt>
                <c:pt idx="189">
                  <c:v>131131</c:v>
                </c:pt>
                <c:pt idx="190">
                  <c:v>130105</c:v>
                </c:pt>
                <c:pt idx="191">
                  <c:v>130547</c:v>
                </c:pt>
                <c:pt idx="192">
                  <c:v>130116</c:v>
                </c:pt>
                <c:pt idx="193">
                  <c:v>131710</c:v>
                </c:pt>
                <c:pt idx="194">
                  <c:v>132247</c:v>
                </c:pt>
                <c:pt idx="195">
                  <c:v>132176</c:v>
                </c:pt>
                <c:pt idx="196">
                  <c:v>132037</c:v>
                </c:pt>
                <c:pt idx="197">
                  <c:v>134043</c:v>
                </c:pt>
                <c:pt idx="198">
                  <c:v>133047</c:v>
                </c:pt>
                <c:pt idx="199">
                  <c:v>132581</c:v>
                </c:pt>
                <c:pt idx="200">
                  <c:v>133339</c:v>
                </c:pt>
                <c:pt idx="201">
                  <c:v>133682</c:v>
                </c:pt>
                <c:pt idx="202">
                  <c:v>132269</c:v>
                </c:pt>
                <c:pt idx="203">
                  <c:v>132901</c:v>
                </c:pt>
                <c:pt idx="204">
                  <c:v>131337</c:v>
                </c:pt>
                <c:pt idx="205">
                  <c:v>131814</c:v>
                </c:pt>
                <c:pt idx="206">
                  <c:v>134004</c:v>
                </c:pt>
                <c:pt idx="207">
                  <c:v>134682</c:v>
                </c:pt>
                <c:pt idx="208">
                  <c:v>136011</c:v>
                </c:pt>
                <c:pt idx="209">
                  <c:v>136250</c:v>
                </c:pt>
                <c:pt idx="210">
                  <c:v>136081</c:v>
                </c:pt>
                <c:pt idx="211">
                  <c:v>135239</c:v>
                </c:pt>
                <c:pt idx="212">
                  <c:v>136022</c:v>
                </c:pt>
                <c:pt idx="213">
                  <c:v>135617</c:v>
                </c:pt>
                <c:pt idx="214">
                  <c:v>136059</c:v>
                </c:pt>
                <c:pt idx="215">
                  <c:v>135916</c:v>
                </c:pt>
                <c:pt idx="216">
                  <c:v>138081</c:v>
                </c:pt>
                <c:pt idx="217">
                  <c:v>137814</c:v>
                </c:pt>
                <c:pt idx="218">
                  <c:v>136040</c:v>
                </c:pt>
                <c:pt idx="219">
                  <c:v>136383</c:v>
                </c:pt>
                <c:pt idx="220">
                  <c:v>138132</c:v>
                </c:pt>
                <c:pt idx="221">
                  <c:v>137683</c:v>
                </c:pt>
                <c:pt idx="222">
                  <c:v>139123</c:v>
                </c:pt>
                <c:pt idx="223">
                  <c:v>138725</c:v>
                </c:pt>
                <c:pt idx="224">
                  <c:v>138849</c:v>
                </c:pt>
                <c:pt idx="225">
                  <c:v>137705</c:v>
                </c:pt>
                <c:pt idx="226">
                  <c:v>137122</c:v>
                </c:pt>
                <c:pt idx="227">
                  <c:v>138598</c:v>
                </c:pt>
                <c:pt idx="228">
                  <c:v>138272</c:v>
                </c:pt>
                <c:pt idx="229">
                  <c:v>137999</c:v>
                </c:pt>
                <c:pt idx="230">
                  <c:v>136149</c:v>
                </c:pt>
                <c:pt idx="231">
                  <c:v>136372</c:v>
                </c:pt>
                <c:pt idx="232">
                  <c:v>133510</c:v>
                </c:pt>
                <c:pt idx="233">
                  <c:v>132564</c:v>
                </c:pt>
                <c:pt idx="234">
                  <c:v>131375</c:v>
                </c:pt>
                <c:pt idx="235">
                  <c:v>130859</c:v>
                </c:pt>
                <c:pt idx="236">
                  <c:v>128796</c:v>
                </c:pt>
                <c:pt idx="237">
                  <c:v>127730</c:v>
                </c:pt>
                <c:pt idx="238">
                  <c:v>126416</c:v>
                </c:pt>
                <c:pt idx="239">
                  <c:v>125495</c:v>
                </c:pt>
                <c:pt idx="240">
                  <c:v>126276</c:v>
                </c:pt>
                <c:pt idx="241">
                  <c:v>127741</c:v>
                </c:pt>
                <c:pt idx="242">
                  <c:v>128123</c:v>
                </c:pt>
                <c:pt idx="243">
                  <c:v>126715</c:v>
                </c:pt>
                <c:pt idx="244">
                  <c:v>127570</c:v>
                </c:pt>
                <c:pt idx="245">
                  <c:v>128155</c:v>
                </c:pt>
                <c:pt idx="246">
                  <c:v>126560</c:v>
                </c:pt>
                <c:pt idx="247">
                  <c:v>127107</c:v>
                </c:pt>
                <c:pt idx="248">
                  <c:v>127254</c:v>
                </c:pt>
                <c:pt idx="249">
                  <c:v>128693</c:v>
                </c:pt>
                <c:pt idx="250">
                  <c:v>128371</c:v>
                </c:pt>
                <c:pt idx="251">
                  <c:v>128526</c:v>
                </c:pt>
                <c:pt idx="252">
                  <c:v>130338</c:v>
                </c:pt>
                <c:pt idx="253">
                  <c:v>130165</c:v>
                </c:pt>
                <c:pt idx="254">
                  <c:v>130398</c:v>
                </c:pt>
                <c:pt idx="255">
                  <c:v>129959</c:v>
                </c:pt>
                <c:pt idx="256">
                  <c:v>129390</c:v>
                </c:pt>
                <c:pt idx="257">
                  <c:v>128342</c:v>
                </c:pt>
                <c:pt idx="258">
                  <c:v>128359</c:v>
                </c:pt>
                <c:pt idx="259">
                  <c:v>127652</c:v>
                </c:pt>
                <c:pt idx="260">
                  <c:v>127547</c:v>
                </c:pt>
                <c:pt idx="261">
                  <c:v>127498</c:v>
                </c:pt>
                <c:pt idx="262">
                  <c:v>127121</c:v>
                </c:pt>
                <c:pt idx="263">
                  <c:v>126400</c:v>
                </c:pt>
                <c:pt idx="264">
                  <c:v>126075</c:v>
                </c:pt>
                <c:pt idx="265">
                  <c:v>125401</c:v>
                </c:pt>
                <c:pt idx="266">
                  <c:v>125791</c:v>
                </c:pt>
                <c:pt idx="267">
                  <c:v>124233</c:v>
                </c:pt>
                <c:pt idx="268">
                  <c:v>123872</c:v>
                </c:pt>
                <c:pt idx="269">
                  <c:v>124211</c:v>
                </c:pt>
                <c:pt idx="270">
                  <c:v>123091</c:v>
                </c:pt>
                <c:pt idx="271">
                  <c:v>122157</c:v>
                </c:pt>
                <c:pt idx="272">
                  <c:v>121979</c:v>
                </c:pt>
                <c:pt idx="273">
                  <c:v>121322</c:v>
                </c:pt>
                <c:pt idx="274">
                  <c:v>120888</c:v>
                </c:pt>
                <c:pt idx="275">
                  <c:v>121498</c:v>
                </c:pt>
                <c:pt idx="276">
                  <c:v>121473</c:v>
                </c:pt>
                <c:pt idx="277">
                  <c:v>120154</c:v>
                </c:pt>
                <c:pt idx="278">
                  <c:v>121720</c:v>
                </c:pt>
                <c:pt idx="279">
                  <c:v>120884</c:v>
                </c:pt>
                <c:pt idx="280">
                  <c:v>120834</c:v>
                </c:pt>
                <c:pt idx="281">
                  <c:v>123122</c:v>
                </c:pt>
                <c:pt idx="282">
                  <c:v>121579</c:v>
                </c:pt>
                <c:pt idx="283">
                  <c:v>122013</c:v>
                </c:pt>
                <c:pt idx="284">
                  <c:v>122323</c:v>
                </c:pt>
                <c:pt idx="285">
                  <c:v>122627</c:v>
                </c:pt>
                <c:pt idx="286">
                  <c:v>123078</c:v>
                </c:pt>
                <c:pt idx="287">
                  <c:v>124200</c:v>
                </c:pt>
                <c:pt idx="288">
                  <c:v>124959</c:v>
                </c:pt>
                <c:pt idx="289">
                  <c:v>124510</c:v>
                </c:pt>
                <c:pt idx="290">
                  <c:v>124854</c:v>
                </c:pt>
                <c:pt idx="291">
                  <c:v>125318</c:v>
                </c:pt>
                <c:pt idx="292">
                  <c:v>126231</c:v>
                </c:pt>
                <c:pt idx="293">
                  <c:v>128134</c:v>
                </c:pt>
                <c:pt idx="294">
                  <c:v>128588</c:v>
                </c:pt>
                <c:pt idx="295">
                  <c:v>129064</c:v>
                </c:pt>
                <c:pt idx="296">
                  <c:v>129181</c:v>
                </c:pt>
                <c:pt idx="297">
                  <c:v>128973</c:v>
                </c:pt>
                <c:pt idx="298">
                  <c:v>129489</c:v>
                </c:pt>
                <c:pt idx="299">
                  <c:v>129261</c:v>
                </c:pt>
                <c:pt idx="300">
                  <c:v>128638</c:v>
                </c:pt>
                <c:pt idx="301">
                  <c:v>129279</c:v>
                </c:pt>
                <c:pt idx="302">
                  <c:v>130526</c:v>
                </c:pt>
                <c:pt idx="303">
                  <c:v>130379</c:v>
                </c:pt>
                <c:pt idx="304">
                  <c:v>129771</c:v>
                </c:pt>
                <c:pt idx="305">
                  <c:v>129958</c:v>
                </c:pt>
                <c:pt idx="306">
                  <c:v>128498</c:v>
                </c:pt>
                <c:pt idx="307">
                  <c:v>127350</c:v>
                </c:pt>
                <c:pt idx="308">
                  <c:v>128648</c:v>
                </c:pt>
                <c:pt idx="309">
                  <c:v>127870</c:v>
                </c:pt>
                <c:pt idx="310">
                  <c:v>126056</c:v>
                </c:pt>
                <c:pt idx="311">
                  <c:v>126253</c:v>
                </c:pt>
                <c:pt idx="312">
                  <c:v>126597</c:v>
                </c:pt>
                <c:pt idx="313">
                  <c:v>127093</c:v>
                </c:pt>
                <c:pt idx="314">
                  <c:v>126824</c:v>
                </c:pt>
                <c:pt idx="315">
                  <c:v>125810</c:v>
                </c:pt>
                <c:pt idx="316">
                  <c:v>124140</c:v>
                </c:pt>
                <c:pt idx="317">
                  <c:v>124393</c:v>
                </c:pt>
                <c:pt idx="318">
                  <c:v>125446</c:v>
                </c:pt>
                <c:pt idx="319">
                  <c:v>126037</c:v>
                </c:pt>
                <c:pt idx="320">
                  <c:v>127502</c:v>
                </c:pt>
                <c:pt idx="321">
                  <c:v>128195</c:v>
                </c:pt>
                <c:pt idx="322">
                  <c:v>130237</c:v>
                </c:pt>
                <c:pt idx="323">
                  <c:v>129228</c:v>
                </c:pt>
                <c:pt idx="324">
                  <c:v>127093</c:v>
                </c:pt>
                <c:pt idx="325">
                  <c:v>127886</c:v>
                </c:pt>
                <c:pt idx="326">
                  <c:v>127791</c:v>
                </c:pt>
                <c:pt idx="327">
                  <c:v>128009</c:v>
                </c:pt>
                <c:pt idx="328">
                  <c:v>127504</c:v>
                </c:pt>
                <c:pt idx="329">
                  <c:v>128794</c:v>
                </c:pt>
                <c:pt idx="330">
                  <c:v>128382</c:v>
                </c:pt>
                <c:pt idx="331">
                  <c:v>127656</c:v>
                </c:pt>
                <c:pt idx="332">
                  <c:v>127685</c:v>
                </c:pt>
                <c:pt idx="333">
                  <c:v>127780</c:v>
                </c:pt>
                <c:pt idx="334">
                  <c:v>129072</c:v>
                </c:pt>
                <c:pt idx="335">
                  <c:v>130092</c:v>
                </c:pt>
                <c:pt idx="336">
                  <c:v>128542</c:v>
                </c:pt>
                <c:pt idx="337">
                  <c:v>127894</c:v>
                </c:pt>
                <c:pt idx="338">
                  <c:v>127490</c:v>
                </c:pt>
                <c:pt idx="339">
                  <c:v>127774</c:v>
                </c:pt>
                <c:pt idx="340">
                  <c:v>128857</c:v>
                </c:pt>
                <c:pt idx="341">
                  <c:v>129330</c:v>
                </c:pt>
                <c:pt idx="342">
                  <c:v>128969</c:v>
                </c:pt>
                <c:pt idx="343">
                  <c:v>127465</c:v>
                </c:pt>
                <c:pt idx="344">
                  <c:v>128367</c:v>
                </c:pt>
                <c:pt idx="345">
                  <c:v>129697</c:v>
                </c:pt>
                <c:pt idx="346">
                  <c:v>130340</c:v>
                </c:pt>
                <c:pt idx="347">
                  <c:v>129596</c:v>
                </c:pt>
                <c:pt idx="348">
                  <c:v>129856</c:v>
                </c:pt>
                <c:pt idx="349">
                  <c:v>130772</c:v>
                </c:pt>
                <c:pt idx="350">
                  <c:v>130638</c:v>
                </c:pt>
                <c:pt idx="351">
                  <c:v>131785</c:v>
                </c:pt>
                <c:pt idx="352">
                  <c:v>133534</c:v>
                </c:pt>
                <c:pt idx="353">
                  <c:v>131423</c:v>
                </c:pt>
                <c:pt idx="354">
                  <c:v>131216</c:v>
                </c:pt>
                <c:pt idx="355">
                  <c:v>132029</c:v>
                </c:pt>
                <c:pt idx="356">
                  <c:v>131981</c:v>
                </c:pt>
                <c:pt idx="357">
                  <c:v>131977</c:v>
                </c:pt>
                <c:pt idx="358">
                  <c:v>130972</c:v>
                </c:pt>
                <c:pt idx="359">
                  <c:v>130801</c:v>
                </c:pt>
                <c:pt idx="360">
                  <c:v>129846</c:v>
                </c:pt>
                <c:pt idx="361">
                  <c:v>126852</c:v>
                </c:pt>
                <c:pt idx="362">
                  <c:v>128118</c:v>
                </c:pt>
                <c:pt idx="363">
                  <c:v>128221</c:v>
                </c:pt>
                <c:pt idx="364">
                  <c:v>130096</c:v>
                </c:pt>
                <c:pt idx="365">
                  <c:v>130820</c:v>
                </c:pt>
                <c:pt idx="366">
                  <c:v>127851</c:v>
                </c:pt>
                <c:pt idx="367">
                  <c:v>127476</c:v>
                </c:pt>
                <c:pt idx="368">
                  <c:v>128799</c:v>
                </c:pt>
                <c:pt idx="369">
                  <c:v>128162</c:v>
                </c:pt>
                <c:pt idx="370">
                  <c:v>127836</c:v>
                </c:pt>
                <c:pt idx="371">
                  <c:v>128946</c:v>
                </c:pt>
                <c:pt idx="372">
                  <c:v>129456</c:v>
                </c:pt>
                <c:pt idx="373">
                  <c:v>128760</c:v>
                </c:pt>
                <c:pt idx="374">
                  <c:v>128378</c:v>
                </c:pt>
                <c:pt idx="375">
                  <c:v>129026</c:v>
                </c:pt>
                <c:pt idx="376">
                  <c:v>127243</c:v>
                </c:pt>
                <c:pt idx="377">
                  <c:v>128483</c:v>
                </c:pt>
                <c:pt idx="378">
                  <c:v>128163</c:v>
                </c:pt>
                <c:pt idx="379">
                  <c:v>129393</c:v>
                </c:pt>
                <c:pt idx="380">
                  <c:v>130208</c:v>
                </c:pt>
                <c:pt idx="381">
                  <c:v>132680</c:v>
                </c:pt>
                <c:pt idx="382">
                  <c:v>132107</c:v>
                </c:pt>
                <c:pt idx="383">
                  <c:v>131817</c:v>
                </c:pt>
                <c:pt idx="384">
                  <c:v>131976</c:v>
                </c:pt>
                <c:pt idx="385">
                  <c:v>132711</c:v>
                </c:pt>
                <c:pt idx="386">
                  <c:v>133794</c:v>
                </c:pt>
                <c:pt idx="387">
                  <c:v>133414</c:v>
                </c:pt>
                <c:pt idx="388">
                  <c:v>132609</c:v>
                </c:pt>
                <c:pt idx="389">
                  <c:v>134398</c:v>
                </c:pt>
                <c:pt idx="390">
                  <c:v>134206</c:v>
                </c:pt>
                <c:pt idx="391">
                  <c:v>135790</c:v>
                </c:pt>
                <c:pt idx="392">
                  <c:v>135959</c:v>
                </c:pt>
                <c:pt idx="393">
                  <c:v>135383</c:v>
                </c:pt>
                <c:pt idx="394">
                  <c:v>134582</c:v>
                </c:pt>
                <c:pt idx="395">
                  <c:v>134093</c:v>
                </c:pt>
                <c:pt idx="396">
                  <c:v>132654</c:v>
                </c:pt>
                <c:pt idx="397">
                  <c:v>133921</c:v>
                </c:pt>
                <c:pt idx="398">
                  <c:v>133216</c:v>
                </c:pt>
                <c:pt idx="399">
                  <c:v>132293</c:v>
                </c:pt>
                <c:pt idx="400">
                  <c:v>132955</c:v>
                </c:pt>
                <c:pt idx="401">
                  <c:v>128006</c:v>
                </c:pt>
                <c:pt idx="402">
                  <c:v>126508</c:v>
                </c:pt>
                <c:pt idx="403">
                  <c:v>127072</c:v>
                </c:pt>
                <c:pt idx="404">
                  <c:v>127287</c:v>
                </c:pt>
                <c:pt idx="405">
                  <c:v>126195</c:v>
                </c:pt>
                <c:pt idx="406">
                  <c:v>125915</c:v>
                </c:pt>
                <c:pt idx="407">
                  <c:v>127162</c:v>
                </c:pt>
                <c:pt idx="408">
                  <c:v>127205</c:v>
                </c:pt>
                <c:pt idx="409">
                  <c:v>128545</c:v>
                </c:pt>
                <c:pt idx="410">
                  <c:v>127818</c:v>
                </c:pt>
                <c:pt idx="411">
                  <c:v>126602</c:v>
                </c:pt>
                <c:pt idx="412">
                  <c:v>127171</c:v>
                </c:pt>
                <c:pt idx="413">
                  <c:v>126399</c:v>
                </c:pt>
                <c:pt idx="414">
                  <c:v>126200</c:v>
                </c:pt>
                <c:pt idx="415">
                  <c:v>127362</c:v>
                </c:pt>
                <c:pt idx="416">
                  <c:v>126754</c:v>
                </c:pt>
                <c:pt idx="417">
                  <c:v>126491</c:v>
                </c:pt>
                <c:pt idx="418">
                  <c:v>126905</c:v>
                </c:pt>
                <c:pt idx="419">
                  <c:v>125773</c:v>
                </c:pt>
                <c:pt idx="420">
                  <c:v>125690</c:v>
                </c:pt>
                <c:pt idx="421">
                  <c:v>124388</c:v>
                </c:pt>
                <c:pt idx="422">
                  <c:v>121509</c:v>
                </c:pt>
                <c:pt idx="423">
                  <c:v>121781</c:v>
                </c:pt>
                <c:pt idx="424">
                  <c:v>120094</c:v>
                </c:pt>
                <c:pt idx="425">
                  <c:v>120300</c:v>
                </c:pt>
                <c:pt idx="426">
                  <c:v>120549</c:v>
                </c:pt>
                <c:pt idx="427">
                  <c:v>119781</c:v>
                </c:pt>
                <c:pt idx="428">
                  <c:v>119714</c:v>
                </c:pt>
                <c:pt idx="429">
                  <c:v>116612</c:v>
                </c:pt>
                <c:pt idx="430">
                  <c:v>114599</c:v>
                </c:pt>
                <c:pt idx="431">
                  <c:v>113807</c:v>
                </c:pt>
                <c:pt idx="432">
                  <c:v>114756</c:v>
                </c:pt>
                <c:pt idx="433">
                  <c:v>116438</c:v>
                </c:pt>
                <c:pt idx="434">
                  <c:v>114462</c:v>
                </c:pt>
                <c:pt idx="435">
                  <c:v>115573</c:v>
                </c:pt>
                <c:pt idx="436">
                  <c:v>114465</c:v>
                </c:pt>
                <c:pt idx="437">
                  <c:v>114802</c:v>
                </c:pt>
                <c:pt idx="438">
                  <c:v>115763</c:v>
                </c:pt>
                <c:pt idx="439">
                  <c:v>114408</c:v>
                </c:pt>
                <c:pt idx="440">
                  <c:v>115919</c:v>
                </c:pt>
                <c:pt idx="441">
                  <c:v>116646</c:v>
                </c:pt>
                <c:pt idx="442">
                  <c:v>115762</c:v>
                </c:pt>
                <c:pt idx="443">
                  <c:v>117293</c:v>
                </c:pt>
                <c:pt idx="444">
                  <c:v>116986</c:v>
                </c:pt>
                <c:pt idx="445">
                  <c:v>115440</c:v>
                </c:pt>
                <c:pt idx="446">
                  <c:v>114476</c:v>
                </c:pt>
                <c:pt idx="447">
                  <c:v>113628</c:v>
                </c:pt>
                <c:pt idx="448">
                  <c:v>114085</c:v>
                </c:pt>
                <c:pt idx="449">
                  <c:v>113865</c:v>
                </c:pt>
                <c:pt idx="450">
                  <c:v>115600</c:v>
                </c:pt>
                <c:pt idx="451">
                  <c:v>117222</c:v>
                </c:pt>
                <c:pt idx="452">
                  <c:v>116410</c:v>
                </c:pt>
                <c:pt idx="453">
                  <c:v>114824</c:v>
                </c:pt>
                <c:pt idx="454">
                  <c:v>114952</c:v>
                </c:pt>
                <c:pt idx="455">
                  <c:v>116769</c:v>
                </c:pt>
                <c:pt idx="456">
                  <c:v>116870</c:v>
                </c:pt>
                <c:pt idx="457">
                  <c:v>116945</c:v>
                </c:pt>
                <c:pt idx="458">
                  <c:v>119666</c:v>
                </c:pt>
                <c:pt idx="459">
                  <c:v>118815</c:v>
                </c:pt>
                <c:pt idx="460">
                  <c:v>119429</c:v>
                </c:pt>
                <c:pt idx="461">
                  <c:v>119970</c:v>
                </c:pt>
                <c:pt idx="462">
                  <c:v>120556</c:v>
                </c:pt>
                <c:pt idx="463">
                  <c:v>119508</c:v>
                </c:pt>
                <c:pt idx="464">
                  <c:v>119272</c:v>
                </c:pt>
                <c:pt idx="465">
                  <c:v>118313</c:v>
                </c:pt>
                <c:pt idx="466">
                  <c:v>116713</c:v>
                </c:pt>
                <c:pt idx="467">
                  <c:v>117377</c:v>
                </c:pt>
                <c:pt idx="468">
                  <c:v>118757</c:v>
                </c:pt>
                <c:pt idx="469">
                  <c:v>119414</c:v>
                </c:pt>
                <c:pt idx="470">
                  <c:v>119393</c:v>
                </c:pt>
                <c:pt idx="471">
                  <c:v>117493</c:v>
                </c:pt>
                <c:pt idx="472">
                  <c:v>119345</c:v>
                </c:pt>
                <c:pt idx="473">
                  <c:v>120276</c:v>
                </c:pt>
                <c:pt idx="474">
                  <c:v>119070</c:v>
                </c:pt>
                <c:pt idx="475">
                  <c:v>117646</c:v>
                </c:pt>
                <c:pt idx="476">
                  <c:v>118904</c:v>
                </c:pt>
                <c:pt idx="477">
                  <c:v>119900</c:v>
                </c:pt>
                <c:pt idx="478">
                  <c:v>118154</c:v>
                </c:pt>
                <c:pt idx="479">
                  <c:v>116413</c:v>
                </c:pt>
                <c:pt idx="480">
                  <c:v>117525</c:v>
                </c:pt>
                <c:pt idx="481">
                  <c:v>117135</c:v>
                </c:pt>
                <c:pt idx="482">
                  <c:v>116364</c:v>
                </c:pt>
                <c:pt idx="483">
                  <c:v>116059</c:v>
                </c:pt>
                <c:pt idx="484">
                  <c:v>116937</c:v>
                </c:pt>
                <c:pt idx="485">
                  <c:v>118170</c:v>
                </c:pt>
                <c:pt idx="486">
                  <c:v>118476</c:v>
                </c:pt>
                <c:pt idx="487">
                  <c:v>118630</c:v>
                </c:pt>
                <c:pt idx="488">
                  <c:v>119374</c:v>
                </c:pt>
                <c:pt idx="489">
                  <c:v>119788</c:v>
                </c:pt>
                <c:pt idx="490">
                  <c:v>119824</c:v>
                </c:pt>
                <c:pt idx="491">
                  <c:v>121003</c:v>
                </c:pt>
                <c:pt idx="492">
                  <c:v>121357</c:v>
                </c:pt>
                <c:pt idx="493">
                  <c:v>121884</c:v>
                </c:pt>
                <c:pt idx="494">
                  <c:v>122648</c:v>
                </c:pt>
                <c:pt idx="495">
                  <c:v>120951</c:v>
                </c:pt>
                <c:pt idx="496">
                  <c:v>120700</c:v>
                </c:pt>
                <c:pt idx="497">
                  <c:v>123582</c:v>
                </c:pt>
                <c:pt idx="498">
                  <c:v>123001</c:v>
                </c:pt>
                <c:pt idx="499">
                  <c:v>122442</c:v>
                </c:pt>
                <c:pt idx="500">
                  <c:v>121324</c:v>
                </c:pt>
                <c:pt idx="501">
                  <c:v>119109</c:v>
                </c:pt>
                <c:pt idx="502">
                  <c:v>118686</c:v>
                </c:pt>
                <c:pt idx="503">
                  <c:v>119028</c:v>
                </c:pt>
                <c:pt idx="504">
                  <c:v>119520</c:v>
                </c:pt>
                <c:pt idx="505">
                  <c:v>118932</c:v>
                </c:pt>
                <c:pt idx="506">
                  <c:v>120577</c:v>
                </c:pt>
                <c:pt idx="507">
                  <c:v>118897</c:v>
                </c:pt>
                <c:pt idx="508">
                  <c:v>118882</c:v>
                </c:pt>
                <c:pt idx="509">
                  <c:v>119352</c:v>
                </c:pt>
                <c:pt idx="510">
                  <c:v>120409</c:v>
                </c:pt>
                <c:pt idx="511">
                  <c:v>118937</c:v>
                </c:pt>
                <c:pt idx="512">
                  <c:v>121267</c:v>
                </c:pt>
                <c:pt idx="513">
                  <c:v>120733</c:v>
                </c:pt>
                <c:pt idx="514">
                  <c:v>121560</c:v>
                </c:pt>
                <c:pt idx="515">
                  <c:v>119864</c:v>
                </c:pt>
                <c:pt idx="516">
                  <c:v>120535</c:v>
                </c:pt>
                <c:pt idx="517">
                  <c:v>118696</c:v>
                </c:pt>
                <c:pt idx="518">
                  <c:v>119603</c:v>
                </c:pt>
                <c:pt idx="519">
                  <c:v>120345</c:v>
                </c:pt>
                <c:pt idx="520">
                  <c:v>121172</c:v>
                </c:pt>
                <c:pt idx="521">
                  <c:v>121128</c:v>
                </c:pt>
                <c:pt idx="522">
                  <c:v>122692</c:v>
                </c:pt>
                <c:pt idx="523">
                  <c:v>121883</c:v>
                </c:pt>
                <c:pt idx="524">
                  <c:v>122295</c:v>
                </c:pt>
                <c:pt idx="525">
                  <c:v>121161</c:v>
                </c:pt>
                <c:pt idx="526">
                  <c:v>121813</c:v>
                </c:pt>
                <c:pt idx="527">
                  <c:v>118330</c:v>
                </c:pt>
                <c:pt idx="528">
                  <c:v>116848</c:v>
                </c:pt>
                <c:pt idx="529">
                  <c:v>117532</c:v>
                </c:pt>
                <c:pt idx="530">
                  <c:v>117260</c:v>
                </c:pt>
                <c:pt idx="531">
                  <c:v>115823</c:v>
                </c:pt>
                <c:pt idx="532">
                  <c:v>115029</c:v>
                </c:pt>
                <c:pt idx="533">
                  <c:v>113166</c:v>
                </c:pt>
                <c:pt idx="534">
                  <c:v>113097</c:v>
                </c:pt>
                <c:pt idx="535">
                  <c:v>111171</c:v>
                </c:pt>
                <c:pt idx="536">
                  <c:v>109048</c:v>
                </c:pt>
                <c:pt idx="537">
                  <c:v>109550</c:v>
                </c:pt>
                <c:pt idx="538">
                  <c:v>110960</c:v>
                </c:pt>
                <c:pt idx="539">
                  <c:v>111642</c:v>
                </c:pt>
                <c:pt idx="540">
                  <c:v>110824</c:v>
                </c:pt>
                <c:pt idx="541">
                  <c:v>109587</c:v>
                </c:pt>
                <c:pt idx="542">
                  <c:v>110746</c:v>
                </c:pt>
                <c:pt idx="543">
                  <c:v>110977</c:v>
                </c:pt>
                <c:pt idx="544">
                  <c:v>111582</c:v>
                </c:pt>
                <c:pt idx="545">
                  <c:v>111112</c:v>
                </c:pt>
                <c:pt idx="546">
                  <c:v>110513</c:v>
                </c:pt>
                <c:pt idx="547">
                  <c:v>109076</c:v>
                </c:pt>
                <c:pt idx="548">
                  <c:v>110178</c:v>
                </c:pt>
                <c:pt idx="549">
                  <c:v>109639</c:v>
                </c:pt>
                <c:pt idx="550">
                  <c:v>109485</c:v>
                </c:pt>
                <c:pt idx="551">
                  <c:v>108704</c:v>
                </c:pt>
                <c:pt idx="552">
                  <c:v>108500</c:v>
                </c:pt>
                <c:pt idx="553">
                  <c:v>107384</c:v>
                </c:pt>
                <c:pt idx="554">
                  <c:v>106580</c:v>
                </c:pt>
                <c:pt idx="555">
                  <c:v>106606</c:v>
                </c:pt>
                <c:pt idx="556">
                  <c:v>103580</c:v>
                </c:pt>
                <c:pt idx="557">
                  <c:v>103164</c:v>
                </c:pt>
                <c:pt idx="558">
                  <c:v>103223</c:v>
                </c:pt>
                <c:pt idx="559">
                  <c:v>105753</c:v>
                </c:pt>
                <c:pt idx="560">
                  <c:v>104525</c:v>
                </c:pt>
                <c:pt idx="561">
                  <c:v>103965</c:v>
                </c:pt>
                <c:pt idx="562">
                  <c:v>104846</c:v>
                </c:pt>
                <c:pt idx="563">
                  <c:v>105681</c:v>
                </c:pt>
                <c:pt idx="564">
                  <c:v>106065</c:v>
                </c:pt>
                <c:pt idx="565">
                  <c:v>105604</c:v>
                </c:pt>
                <c:pt idx="566">
                  <c:v>108097</c:v>
                </c:pt>
                <c:pt idx="567">
                  <c:v>108023</c:v>
                </c:pt>
                <c:pt idx="568">
                  <c:v>108403</c:v>
                </c:pt>
                <c:pt idx="569">
                  <c:v>108550</c:v>
                </c:pt>
                <c:pt idx="570">
                  <c:v>107701</c:v>
                </c:pt>
                <c:pt idx="571">
                  <c:v>106395</c:v>
                </c:pt>
                <c:pt idx="572">
                  <c:v>101985</c:v>
                </c:pt>
                <c:pt idx="573">
                  <c:v>100980</c:v>
                </c:pt>
                <c:pt idx="574">
                  <c:v>101064</c:v>
                </c:pt>
                <c:pt idx="575">
                  <c:v>102211</c:v>
                </c:pt>
                <c:pt idx="576">
                  <c:v>101805</c:v>
                </c:pt>
                <c:pt idx="577">
                  <c:v>102128</c:v>
                </c:pt>
                <c:pt idx="578">
                  <c:v>104141</c:v>
                </c:pt>
                <c:pt idx="579">
                  <c:v>102240</c:v>
                </c:pt>
                <c:pt idx="580">
                  <c:v>101670</c:v>
                </c:pt>
                <c:pt idx="581">
                  <c:v>100149</c:v>
                </c:pt>
                <c:pt idx="582">
                  <c:v>99496</c:v>
                </c:pt>
                <c:pt idx="583">
                  <c:v>98371</c:v>
                </c:pt>
                <c:pt idx="584">
                  <c:v>100833</c:v>
                </c:pt>
                <c:pt idx="585">
                  <c:v>101770</c:v>
                </c:pt>
                <c:pt idx="586">
                  <c:v>101666</c:v>
                </c:pt>
                <c:pt idx="587">
                  <c:v>102986</c:v>
                </c:pt>
                <c:pt idx="588">
                  <c:v>104248</c:v>
                </c:pt>
                <c:pt idx="589">
                  <c:v>103562</c:v>
                </c:pt>
                <c:pt idx="590">
                  <c:v>103851</c:v>
                </c:pt>
                <c:pt idx="591">
                  <c:v>104092</c:v>
                </c:pt>
                <c:pt idx="592">
                  <c:v>104580</c:v>
                </c:pt>
                <c:pt idx="593">
                  <c:v>106118</c:v>
                </c:pt>
                <c:pt idx="594">
                  <c:v>107808</c:v>
                </c:pt>
                <c:pt idx="595">
                  <c:v>105398</c:v>
                </c:pt>
                <c:pt idx="596">
                  <c:v>106074</c:v>
                </c:pt>
                <c:pt idx="597">
                  <c:v>105012</c:v>
                </c:pt>
                <c:pt idx="598">
                  <c:v>104578</c:v>
                </c:pt>
                <c:pt idx="599">
                  <c:v>105786</c:v>
                </c:pt>
                <c:pt idx="600">
                  <c:v>106156</c:v>
                </c:pt>
                <c:pt idx="601">
                  <c:v>107131</c:v>
                </c:pt>
                <c:pt idx="602">
                  <c:v>107355</c:v>
                </c:pt>
                <c:pt idx="603">
                  <c:v>109220</c:v>
                </c:pt>
                <c:pt idx="604">
                  <c:v>108772</c:v>
                </c:pt>
                <c:pt idx="605">
                  <c:v>110868</c:v>
                </c:pt>
                <c:pt idx="606">
                  <c:v>111745</c:v>
                </c:pt>
                <c:pt idx="607">
                  <c:v>109805</c:v>
                </c:pt>
                <c:pt idx="608">
                  <c:v>107792</c:v>
                </c:pt>
                <c:pt idx="609">
                  <c:v>109011</c:v>
                </c:pt>
                <c:pt idx="610">
                  <c:v>108266</c:v>
                </c:pt>
                <c:pt idx="611">
                  <c:v>108251</c:v>
                </c:pt>
                <c:pt idx="612">
                  <c:v>110158</c:v>
                </c:pt>
                <c:pt idx="613">
                  <c:v>108010</c:v>
                </c:pt>
                <c:pt idx="614">
                  <c:v>109046</c:v>
                </c:pt>
                <c:pt idx="615">
                  <c:v>108857</c:v>
                </c:pt>
                <c:pt idx="616">
                  <c:v>110431</c:v>
                </c:pt>
                <c:pt idx="617">
                  <c:v>112503</c:v>
                </c:pt>
                <c:pt idx="618">
                  <c:v>114150</c:v>
                </c:pt>
                <c:pt idx="619">
                  <c:v>112837</c:v>
                </c:pt>
                <c:pt idx="620">
                  <c:v>112971</c:v>
                </c:pt>
                <c:pt idx="621">
                  <c:v>114879</c:v>
                </c:pt>
                <c:pt idx="622">
                  <c:v>115089</c:v>
                </c:pt>
                <c:pt idx="623">
                  <c:v>113899</c:v>
                </c:pt>
                <c:pt idx="624">
                  <c:v>112555</c:v>
                </c:pt>
                <c:pt idx="625">
                  <c:v>112881</c:v>
                </c:pt>
                <c:pt idx="626">
                  <c:v>113755</c:v>
                </c:pt>
                <c:pt idx="627">
                  <c:v>113136</c:v>
                </c:pt>
                <c:pt idx="628">
                  <c:v>112438</c:v>
                </c:pt>
                <c:pt idx="629">
                  <c:v>110046</c:v>
                </c:pt>
                <c:pt idx="630">
                  <c:v>112086</c:v>
                </c:pt>
                <c:pt idx="631">
                  <c:v>113028</c:v>
                </c:pt>
                <c:pt idx="632">
                  <c:v>113894</c:v>
                </c:pt>
                <c:pt idx="633">
                  <c:v>112064</c:v>
                </c:pt>
                <c:pt idx="634">
                  <c:v>110160</c:v>
                </c:pt>
                <c:pt idx="635">
                  <c:v>110374</c:v>
                </c:pt>
                <c:pt idx="636">
                  <c:v>109005</c:v>
                </c:pt>
                <c:pt idx="637">
                  <c:v>106766</c:v>
                </c:pt>
                <c:pt idx="638">
                  <c:v>105296</c:v>
                </c:pt>
                <c:pt idx="639">
                  <c:v>107691</c:v>
                </c:pt>
                <c:pt idx="640">
                  <c:v>111103</c:v>
                </c:pt>
                <c:pt idx="641">
                  <c:v>112102</c:v>
                </c:pt>
                <c:pt idx="642">
                  <c:v>110144</c:v>
                </c:pt>
                <c:pt idx="643">
                  <c:v>110498</c:v>
                </c:pt>
                <c:pt idx="644">
                  <c:v>111412</c:v>
                </c:pt>
                <c:pt idx="645">
                  <c:v>109238</c:v>
                </c:pt>
                <c:pt idx="646">
                  <c:v>109251</c:v>
                </c:pt>
                <c:pt idx="647">
                  <c:v>108925</c:v>
                </c:pt>
                <c:pt idx="648">
                  <c:v>106677</c:v>
                </c:pt>
                <c:pt idx="649">
                  <c:v>104543</c:v>
                </c:pt>
                <c:pt idx="650">
                  <c:v>105710</c:v>
                </c:pt>
                <c:pt idx="651">
                  <c:v>103574</c:v>
                </c:pt>
                <c:pt idx="652">
                  <c:v>103364</c:v>
                </c:pt>
                <c:pt idx="653">
                  <c:v>105249</c:v>
                </c:pt>
                <c:pt idx="654">
                  <c:v>107510</c:v>
                </c:pt>
                <c:pt idx="655">
                  <c:v>107309</c:v>
                </c:pt>
                <c:pt idx="656">
                  <c:v>109458</c:v>
                </c:pt>
                <c:pt idx="657">
                  <c:v>110570</c:v>
                </c:pt>
                <c:pt idx="658">
                  <c:v>109630</c:v>
                </c:pt>
                <c:pt idx="659">
                  <c:v>112293</c:v>
                </c:pt>
                <c:pt idx="660">
                  <c:v>111380</c:v>
                </c:pt>
                <c:pt idx="661">
                  <c:v>112753</c:v>
                </c:pt>
                <c:pt idx="662">
                  <c:v>111529</c:v>
                </c:pt>
                <c:pt idx="663">
                  <c:v>109377</c:v>
                </c:pt>
                <c:pt idx="664">
                  <c:v>109531</c:v>
                </c:pt>
                <c:pt idx="665">
                  <c:v>112609</c:v>
                </c:pt>
                <c:pt idx="666">
                  <c:v>109553</c:v>
                </c:pt>
                <c:pt idx="667">
                  <c:v>109452</c:v>
                </c:pt>
                <c:pt idx="668">
                  <c:v>110690</c:v>
                </c:pt>
                <c:pt idx="669">
                  <c:v>109545</c:v>
                </c:pt>
                <c:pt idx="670">
                  <c:v>110418</c:v>
                </c:pt>
                <c:pt idx="671">
                  <c:v>111041</c:v>
                </c:pt>
                <c:pt idx="672">
                  <c:v>114125</c:v>
                </c:pt>
                <c:pt idx="673">
                  <c:v>113349</c:v>
                </c:pt>
                <c:pt idx="674">
                  <c:v>110819</c:v>
                </c:pt>
                <c:pt idx="675">
                  <c:v>114746</c:v>
                </c:pt>
                <c:pt idx="676">
                  <c:v>117359</c:v>
                </c:pt>
                <c:pt idx="677">
                  <c:v>116569</c:v>
                </c:pt>
                <c:pt idx="678">
                  <c:v>119522</c:v>
                </c:pt>
                <c:pt idx="679">
                  <c:v>118466</c:v>
                </c:pt>
                <c:pt idx="680">
                  <c:v>118498</c:v>
                </c:pt>
                <c:pt idx="681">
                  <c:v>117683</c:v>
                </c:pt>
                <c:pt idx="682">
                  <c:v>116332</c:v>
                </c:pt>
                <c:pt idx="683">
                  <c:v>116250</c:v>
                </c:pt>
                <c:pt idx="684">
                  <c:v>114355</c:v>
                </c:pt>
                <c:pt idx="685">
                  <c:v>116288</c:v>
                </c:pt>
                <c:pt idx="686">
                  <c:v>117914</c:v>
                </c:pt>
                <c:pt idx="687">
                  <c:v>122196</c:v>
                </c:pt>
                <c:pt idx="688">
                  <c:v>119172</c:v>
                </c:pt>
                <c:pt idx="689">
                  <c:v>118356</c:v>
                </c:pt>
                <c:pt idx="690">
                  <c:v>117870</c:v>
                </c:pt>
                <c:pt idx="691">
                  <c:v>115756</c:v>
                </c:pt>
                <c:pt idx="692">
                  <c:v>114096</c:v>
                </c:pt>
                <c:pt idx="693">
                  <c:v>114912</c:v>
                </c:pt>
                <c:pt idx="694">
                  <c:v>114829</c:v>
                </c:pt>
                <c:pt idx="695">
                  <c:v>116047</c:v>
                </c:pt>
                <c:pt idx="696">
                  <c:v>116671</c:v>
                </c:pt>
                <c:pt idx="697">
                  <c:v>117851</c:v>
                </c:pt>
                <c:pt idx="698">
                  <c:v>117577</c:v>
                </c:pt>
                <c:pt idx="699">
                  <c:v>116648</c:v>
                </c:pt>
                <c:pt idx="700">
                  <c:v>116728</c:v>
                </c:pt>
                <c:pt idx="701">
                  <c:v>110502</c:v>
                </c:pt>
                <c:pt idx="702">
                  <c:v>108104</c:v>
                </c:pt>
                <c:pt idx="703">
                  <c:v>108909</c:v>
                </c:pt>
                <c:pt idx="704">
                  <c:v>108927</c:v>
                </c:pt>
                <c:pt idx="705">
                  <c:v>109613</c:v>
                </c:pt>
                <c:pt idx="706">
                  <c:v>112444</c:v>
                </c:pt>
                <c:pt idx="707">
                  <c:v>114860</c:v>
                </c:pt>
                <c:pt idx="708">
                  <c:v>112726</c:v>
                </c:pt>
                <c:pt idx="709">
                  <c:v>113475</c:v>
                </c:pt>
                <c:pt idx="710">
                  <c:v>112896</c:v>
                </c:pt>
                <c:pt idx="711">
                  <c:v>110134</c:v>
                </c:pt>
                <c:pt idx="712">
                  <c:v>110931</c:v>
                </c:pt>
                <c:pt idx="713">
                  <c:v>111636</c:v>
                </c:pt>
                <c:pt idx="714">
                  <c:v>111825</c:v>
                </c:pt>
                <c:pt idx="715">
                  <c:v>114659</c:v>
                </c:pt>
                <c:pt idx="716">
                  <c:v>113499</c:v>
                </c:pt>
                <c:pt idx="717">
                  <c:v>111213</c:v>
                </c:pt>
                <c:pt idx="718">
                  <c:v>110970</c:v>
                </c:pt>
                <c:pt idx="719">
                  <c:v>113645</c:v>
                </c:pt>
                <c:pt idx="720">
                  <c:v>112246</c:v>
                </c:pt>
                <c:pt idx="721">
                  <c:v>111912</c:v>
                </c:pt>
                <c:pt idx="722">
                  <c:v>111179</c:v>
                </c:pt>
                <c:pt idx="723">
                  <c:v>111928</c:v>
                </c:pt>
                <c:pt idx="724">
                  <c:v>113949</c:v>
                </c:pt>
                <c:pt idx="725">
                  <c:v>113995</c:v>
                </c:pt>
                <c:pt idx="726">
                  <c:v>115198</c:v>
                </c:pt>
                <c:pt idx="727">
                  <c:v>114719</c:v>
                </c:pt>
                <c:pt idx="728">
                  <c:v>114678</c:v>
                </c:pt>
                <c:pt idx="729">
                  <c:v>112360</c:v>
                </c:pt>
                <c:pt idx="730">
                  <c:v>113340</c:v>
                </c:pt>
                <c:pt idx="731">
                  <c:v>115925</c:v>
                </c:pt>
                <c:pt idx="732">
                  <c:v>113716</c:v>
                </c:pt>
                <c:pt idx="733">
                  <c:v>113589</c:v>
                </c:pt>
                <c:pt idx="734">
                  <c:v>113086</c:v>
                </c:pt>
                <c:pt idx="735">
                  <c:v>112585</c:v>
                </c:pt>
                <c:pt idx="736">
                  <c:v>110112</c:v>
                </c:pt>
                <c:pt idx="737">
                  <c:v>110602</c:v>
                </c:pt>
                <c:pt idx="738">
                  <c:v>109026</c:v>
                </c:pt>
                <c:pt idx="739">
                  <c:v>108911</c:v>
                </c:pt>
                <c:pt idx="740">
                  <c:v>106779</c:v>
                </c:pt>
                <c:pt idx="741">
                  <c:v>106466</c:v>
                </c:pt>
                <c:pt idx="742">
                  <c:v>104294</c:v>
                </c:pt>
                <c:pt idx="743">
                  <c:v>103812</c:v>
                </c:pt>
                <c:pt idx="744">
                  <c:v>102756</c:v>
                </c:pt>
                <c:pt idx="745">
                  <c:v>103789</c:v>
                </c:pt>
                <c:pt idx="746">
                  <c:v>103285</c:v>
                </c:pt>
                <c:pt idx="747">
                  <c:v>102112</c:v>
                </c:pt>
                <c:pt idx="748">
                  <c:v>100486</c:v>
                </c:pt>
                <c:pt idx="749">
                  <c:v>101035</c:v>
                </c:pt>
                <c:pt idx="750">
                  <c:v>99775</c:v>
                </c:pt>
                <c:pt idx="751">
                  <c:v>99718</c:v>
                </c:pt>
                <c:pt idx="752">
                  <c:v>99126</c:v>
                </c:pt>
                <c:pt idx="753">
                  <c:v>98991</c:v>
                </c:pt>
                <c:pt idx="754">
                  <c:v>97735</c:v>
                </c:pt>
                <c:pt idx="755">
                  <c:v>97580</c:v>
                </c:pt>
                <c:pt idx="756">
                  <c:v>97030</c:v>
                </c:pt>
                <c:pt idx="757">
                  <c:v>98931</c:v>
                </c:pt>
                <c:pt idx="758">
                  <c:v>99371</c:v>
                </c:pt>
                <c:pt idx="759">
                  <c:v>99313</c:v>
                </c:pt>
                <c:pt idx="760">
                  <c:v>101535</c:v>
                </c:pt>
                <c:pt idx="761">
                  <c:v>102098</c:v>
                </c:pt>
                <c:pt idx="762">
                  <c:v>99995</c:v>
                </c:pt>
                <c:pt idx="763">
                  <c:v>99528</c:v>
                </c:pt>
                <c:pt idx="764">
                  <c:v>99852</c:v>
                </c:pt>
                <c:pt idx="765">
                  <c:v>100299</c:v>
                </c:pt>
                <c:pt idx="766">
                  <c:v>99809</c:v>
                </c:pt>
                <c:pt idx="767">
                  <c:v>101011</c:v>
                </c:pt>
                <c:pt idx="768">
                  <c:v>102106</c:v>
                </c:pt>
                <c:pt idx="769">
                  <c:v>102517</c:v>
                </c:pt>
                <c:pt idx="770">
                  <c:v>100370</c:v>
                </c:pt>
                <c:pt idx="771">
                  <c:v>99744</c:v>
                </c:pt>
                <c:pt idx="772">
                  <c:v>101159</c:v>
                </c:pt>
                <c:pt idx="773">
                  <c:v>101360</c:v>
                </c:pt>
                <c:pt idx="774">
                  <c:v>101679</c:v>
                </c:pt>
                <c:pt idx="775">
                  <c:v>101727</c:v>
                </c:pt>
                <c:pt idx="776">
                  <c:v>103011</c:v>
                </c:pt>
                <c:pt idx="777">
                  <c:v>102122</c:v>
                </c:pt>
                <c:pt idx="778">
                  <c:v>102708</c:v>
                </c:pt>
                <c:pt idx="779">
                  <c:v>105620</c:v>
                </c:pt>
                <c:pt idx="780">
                  <c:v>107418</c:v>
                </c:pt>
                <c:pt idx="781">
                  <c:v>108487</c:v>
                </c:pt>
                <c:pt idx="782">
                  <c:v>110225</c:v>
                </c:pt>
                <c:pt idx="783">
                  <c:v>110521</c:v>
                </c:pt>
                <c:pt idx="784">
                  <c:v>111486</c:v>
                </c:pt>
                <c:pt idx="785">
                  <c:v>112700</c:v>
                </c:pt>
                <c:pt idx="786">
                  <c:v>111696</c:v>
                </c:pt>
                <c:pt idx="787">
                  <c:v>111553</c:v>
                </c:pt>
                <c:pt idx="788">
                  <c:v>111546</c:v>
                </c:pt>
                <c:pt idx="789">
                  <c:v>112489</c:v>
                </c:pt>
                <c:pt idx="790">
                  <c:v>112536</c:v>
                </c:pt>
                <c:pt idx="791">
                  <c:v>111280</c:v>
                </c:pt>
                <c:pt idx="792">
                  <c:v>111252</c:v>
                </c:pt>
                <c:pt idx="793">
                  <c:v>111365</c:v>
                </c:pt>
                <c:pt idx="794">
                  <c:v>109323</c:v>
                </c:pt>
                <c:pt idx="795">
                  <c:v>107708</c:v>
                </c:pt>
                <c:pt idx="796">
                  <c:v>106987</c:v>
                </c:pt>
                <c:pt idx="797">
                  <c:v>109836</c:v>
                </c:pt>
                <c:pt idx="798">
                  <c:v>109270</c:v>
                </c:pt>
                <c:pt idx="799">
                  <c:v>108041</c:v>
                </c:pt>
                <c:pt idx="800">
                  <c:v>106893</c:v>
                </c:pt>
                <c:pt idx="801">
                  <c:v>105438</c:v>
                </c:pt>
                <c:pt idx="802">
                  <c:v>104152</c:v>
                </c:pt>
                <c:pt idx="803">
                  <c:v>104489</c:v>
                </c:pt>
                <c:pt idx="804">
                  <c:v>106266</c:v>
                </c:pt>
                <c:pt idx="805">
                  <c:v>106602</c:v>
                </c:pt>
                <c:pt idx="806">
                  <c:v>109632</c:v>
                </c:pt>
                <c:pt idx="807">
                  <c:v>107736</c:v>
                </c:pt>
                <c:pt idx="808">
                  <c:v>107884</c:v>
                </c:pt>
                <c:pt idx="809">
                  <c:v>108821</c:v>
                </c:pt>
                <c:pt idx="810">
                  <c:v>111250</c:v>
                </c:pt>
                <c:pt idx="811">
                  <c:v>110917</c:v>
                </c:pt>
                <c:pt idx="812">
                  <c:v>109675</c:v>
                </c:pt>
                <c:pt idx="813">
                  <c:v>112449</c:v>
                </c:pt>
                <c:pt idx="814">
                  <c:v>112641</c:v>
                </c:pt>
                <c:pt idx="815">
                  <c:v>116099</c:v>
                </c:pt>
                <c:pt idx="816">
                  <c:v>116989</c:v>
                </c:pt>
                <c:pt idx="817">
                  <c:v>117698</c:v>
                </c:pt>
                <c:pt idx="818">
                  <c:v>117951</c:v>
                </c:pt>
                <c:pt idx="819">
                  <c:v>116886</c:v>
                </c:pt>
                <c:pt idx="820">
                  <c:v>116256</c:v>
                </c:pt>
                <c:pt idx="821">
                  <c:v>116927</c:v>
                </c:pt>
                <c:pt idx="822">
                  <c:v>118380</c:v>
                </c:pt>
                <c:pt idx="823">
                  <c:v>118991</c:v>
                </c:pt>
                <c:pt idx="824">
                  <c:v>118420</c:v>
                </c:pt>
                <c:pt idx="825">
                  <c:v>119028</c:v>
                </c:pt>
                <c:pt idx="826">
                  <c:v>121572</c:v>
                </c:pt>
                <c:pt idx="827">
                  <c:v>121946</c:v>
                </c:pt>
                <c:pt idx="828">
                  <c:v>120379</c:v>
                </c:pt>
                <c:pt idx="829">
                  <c:v>120784</c:v>
                </c:pt>
                <c:pt idx="830">
                  <c:v>120568</c:v>
                </c:pt>
                <c:pt idx="831">
                  <c:v>119516</c:v>
                </c:pt>
                <c:pt idx="832">
                  <c:v>119776</c:v>
                </c:pt>
                <c:pt idx="833">
                  <c:v>119755</c:v>
                </c:pt>
                <c:pt idx="834">
                  <c:v>118062</c:v>
                </c:pt>
                <c:pt idx="835">
                  <c:v>118053</c:v>
                </c:pt>
                <c:pt idx="836">
                  <c:v>116983</c:v>
                </c:pt>
                <c:pt idx="837">
                  <c:v>115950</c:v>
                </c:pt>
                <c:pt idx="838">
                  <c:v>113821</c:v>
                </c:pt>
                <c:pt idx="839">
                  <c:v>111984</c:v>
                </c:pt>
                <c:pt idx="840">
                  <c:v>109627</c:v>
                </c:pt>
                <c:pt idx="841">
                  <c:v>110828</c:v>
                </c:pt>
                <c:pt idx="842">
                  <c:v>112588</c:v>
                </c:pt>
                <c:pt idx="843">
                  <c:v>114495</c:v>
                </c:pt>
                <c:pt idx="844">
                  <c:v>114889</c:v>
                </c:pt>
                <c:pt idx="845">
                  <c:v>112219</c:v>
                </c:pt>
                <c:pt idx="846">
                  <c:v>112100</c:v>
                </c:pt>
                <c:pt idx="847">
                  <c:v>115691</c:v>
                </c:pt>
                <c:pt idx="848">
                  <c:v>116509</c:v>
                </c:pt>
                <c:pt idx="849">
                  <c:v>116352</c:v>
                </c:pt>
                <c:pt idx="850">
                  <c:v>114300</c:v>
                </c:pt>
                <c:pt idx="851">
                  <c:v>112718</c:v>
                </c:pt>
                <c:pt idx="852">
                  <c:v>113049</c:v>
                </c:pt>
                <c:pt idx="853">
                  <c:v>114465</c:v>
                </c:pt>
                <c:pt idx="854">
                  <c:v>113131</c:v>
                </c:pt>
                <c:pt idx="855">
                  <c:v>114299</c:v>
                </c:pt>
                <c:pt idx="856">
                  <c:v>115015</c:v>
                </c:pt>
                <c:pt idx="857">
                  <c:v>115364</c:v>
                </c:pt>
                <c:pt idx="858">
                  <c:v>114878</c:v>
                </c:pt>
                <c:pt idx="859">
                  <c:v>113915</c:v>
                </c:pt>
                <c:pt idx="860">
                  <c:v>113582</c:v>
                </c:pt>
                <c:pt idx="861">
                  <c:v>113447</c:v>
                </c:pt>
                <c:pt idx="862">
                  <c:v>112571</c:v>
                </c:pt>
                <c:pt idx="863">
                  <c:v>112410</c:v>
                </c:pt>
                <c:pt idx="864">
                  <c:v>112225</c:v>
                </c:pt>
                <c:pt idx="865">
                  <c:v>112401</c:v>
                </c:pt>
                <c:pt idx="866">
                  <c:v>112043</c:v>
                </c:pt>
                <c:pt idx="867">
                  <c:v>112144</c:v>
                </c:pt>
                <c:pt idx="868">
                  <c:v>113669</c:v>
                </c:pt>
                <c:pt idx="869">
                  <c:v>112681</c:v>
                </c:pt>
                <c:pt idx="870">
                  <c:v>112298</c:v>
                </c:pt>
                <c:pt idx="871">
                  <c:v>113005</c:v>
                </c:pt>
                <c:pt idx="872">
                  <c:v>111903</c:v>
                </c:pt>
                <c:pt idx="873">
                  <c:v>110884</c:v>
                </c:pt>
                <c:pt idx="874">
                  <c:v>108596</c:v>
                </c:pt>
                <c:pt idx="875">
                  <c:v>109442</c:v>
                </c:pt>
                <c:pt idx="876">
                  <c:v>109729</c:v>
                </c:pt>
                <c:pt idx="877">
                  <c:v>108728</c:v>
                </c:pt>
                <c:pt idx="878">
                  <c:v>107418</c:v>
                </c:pt>
                <c:pt idx="879">
                  <c:v>107130</c:v>
                </c:pt>
                <c:pt idx="880">
                  <c:v>107708</c:v>
                </c:pt>
                <c:pt idx="881">
                  <c:v>106218</c:v>
                </c:pt>
                <c:pt idx="882">
                  <c:v>106435</c:v>
                </c:pt>
                <c:pt idx="883">
                  <c:v>104581</c:v>
                </c:pt>
                <c:pt idx="884">
                  <c:v>102775</c:v>
                </c:pt>
                <c:pt idx="885">
                  <c:v>103333</c:v>
                </c:pt>
                <c:pt idx="886">
                  <c:v>102349</c:v>
                </c:pt>
                <c:pt idx="887">
                  <c:v>101839</c:v>
                </c:pt>
                <c:pt idx="888">
                  <c:v>104400</c:v>
                </c:pt>
                <c:pt idx="889">
                  <c:v>104889</c:v>
                </c:pt>
                <c:pt idx="890">
                  <c:v>105815</c:v>
                </c:pt>
                <c:pt idx="891">
                  <c:v>105195</c:v>
                </c:pt>
                <c:pt idx="892">
                  <c:v>105960</c:v>
                </c:pt>
                <c:pt idx="893">
                  <c:v>106645</c:v>
                </c:pt>
                <c:pt idx="894">
                  <c:v>106047</c:v>
                </c:pt>
                <c:pt idx="895">
                  <c:v>106541</c:v>
                </c:pt>
                <c:pt idx="896">
                  <c:v>106768</c:v>
                </c:pt>
                <c:pt idx="897">
                  <c:v>106381</c:v>
                </c:pt>
                <c:pt idx="898">
                  <c:v>108561</c:v>
                </c:pt>
                <c:pt idx="899">
                  <c:v>109835</c:v>
                </c:pt>
                <c:pt idx="900">
                  <c:v>106991</c:v>
                </c:pt>
                <c:pt idx="901">
                  <c:v>106698</c:v>
                </c:pt>
                <c:pt idx="902">
                  <c:v>107502</c:v>
                </c:pt>
                <c:pt idx="903">
                  <c:v>107884</c:v>
                </c:pt>
                <c:pt idx="904">
                  <c:v>106283</c:v>
                </c:pt>
                <c:pt idx="905">
                  <c:v>108345</c:v>
                </c:pt>
                <c:pt idx="906">
                  <c:v>107843</c:v>
                </c:pt>
                <c:pt idx="907">
                  <c:v>107215</c:v>
                </c:pt>
                <c:pt idx="908">
                  <c:v>105460</c:v>
                </c:pt>
                <c:pt idx="909">
                  <c:v>104531</c:v>
                </c:pt>
                <c:pt idx="910">
                  <c:v>101002</c:v>
                </c:pt>
                <c:pt idx="911">
                  <c:v>102268</c:v>
                </c:pt>
                <c:pt idx="912">
                  <c:v>103158</c:v>
                </c:pt>
                <c:pt idx="913">
                  <c:v>102556</c:v>
                </c:pt>
                <c:pt idx="914">
                  <c:v>106264</c:v>
                </c:pt>
                <c:pt idx="915">
                  <c:v>104899</c:v>
                </c:pt>
                <c:pt idx="916">
                  <c:v>104066</c:v>
                </c:pt>
                <c:pt idx="917">
                  <c:v>102627</c:v>
                </c:pt>
                <c:pt idx="918">
                  <c:v>103558</c:v>
                </c:pt>
                <c:pt idx="919">
                  <c:v>102978</c:v>
                </c:pt>
                <c:pt idx="920">
                  <c:v>103522</c:v>
                </c:pt>
                <c:pt idx="921">
                  <c:v>104930</c:v>
                </c:pt>
                <c:pt idx="922">
                  <c:v>106841</c:v>
                </c:pt>
                <c:pt idx="923">
                  <c:v>108236</c:v>
                </c:pt>
                <c:pt idx="924">
                  <c:v>106583</c:v>
                </c:pt>
                <c:pt idx="925">
                  <c:v>106166</c:v>
                </c:pt>
                <c:pt idx="926">
                  <c:v>105429</c:v>
                </c:pt>
                <c:pt idx="927">
                  <c:v>105498</c:v>
                </c:pt>
                <c:pt idx="928">
                  <c:v>104195</c:v>
                </c:pt>
                <c:pt idx="929">
                  <c:v>106612</c:v>
                </c:pt>
                <c:pt idx="930">
                  <c:v>106383</c:v>
                </c:pt>
                <c:pt idx="931">
                  <c:v>104357</c:v>
                </c:pt>
                <c:pt idx="932">
                  <c:v>106219</c:v>
                </c:pt>
                <c:pt idx="933">
                  <c:v>107346</c:v>
                </c:pt>
                <c:pt idx="934">
                  <c:v>107197</c:v>
                </c:pt>
                <c:pt idx="935">
                  <c:v>109627</c:v>
                </c:pt>
                <c:pt idx="936">
                  <c:v>107117</c:v>
                </c:pt>
                <c:pt idx="937">
                  <c:v>108661</c:v>
                </c:pt>
                <c:pt idx="938">
                  <c:v>111466</c:v>
                </c:pt>
                <c:pt idx="939">
                  <c:v>111762</c:v>
                </c:pt>
                <c:pt idx="940">
                  <c:v>115445</c:v>
                </c:pt>
                <c:pt idx="941">
                  <c:v>115637</c:v>
                </c:pt>
                <c:pt idx="942">
                  <c:v>114340</c:v>
                </c:pt>
                <c:pt idx="943">
                  <c:v>113774</c:v>
                </c:pt>
                <c:pt idx="944">
                  <c:v>112052</c:v>
                </c:pt>
                <c:pt idx="945">
                  <c:v>112962</c:v>
                </c:pt>
                <c:pt idx="946">
                  <c:v>110607</c:v>
                </c:pt>
                <c:pt idx="947">
                  <c:v>110514</c:v>
                </c:pt>
                <c:pt idx="948">
                  <c:v>110419</c:v>
                </c:pt>
                <c:pt idx="949">
                  <c:v>110360</c:v>
                </c:pt>
                <c:pt idx="950">
                  <c:v>112832</c:v>
                </c:pt>
                <c:pt idx="951">
                  <c:v>110773</c:v>
                </c:pt>
                <c:pt idx="952">
                  <c:v>111240</c:v>
                </c:pt>
                <c:pt idx="953">
                  <c:v>110256</c:v>
                </c:pt>
                <c:pt idx="954">
                  <c:v>113665</c:v>
                </c:pt>
                <c:pt idx="955">
                  <c:v>113520</c:v>
                </c:pt>
                <c:pt idx="956">
                  <c:v>114221</c:v>
                </c:pt>
                <c:pt idx="957">
                  <c:v>112435</c:v>
                </c:pt>
                <c:pt idx="958">
                  <c:v>110419</c:v>
                </c:pt>
                <c:pt idx="959">
                  <c:v>109090</c:v>
                </c:pt>
                <c:pt idx="960">
                  <c:v>111697</c:v>
                </c:pt>
                <c:pt idx="961">
                  <c:v>114173</c:v>
                </c:pt>
                <c:pt idx="962">
                  <c:v>115528</c:v>
                </c:pt>
                <c:pt idx="963">
                  <c:v>116505</c:v>
                </c:pt>
                <c:pt idx="964">
                  <c:v>116871</c:v>
                </c:pt>
                <c:pt idx="965">
                  <c:v>114660</c:v>
                </c:pt>
                <c:pt idx="966">
                  <c:v>115891</c:v>
                </c:pt>
                <c:pt idx="967">
                  <c:v>113749</c:v>
                </c:pt>
                <c:pt idx="968">
                  <c:v>118336</c:v>
                </c:pt>
                <c:pt idx="969">
                  <c:v>117198</c:v>
                </c:pt>
                <c:pt idx="970">
                  <c:v>117112</c:v>
                </c:pt>
                <c:pt idx="971">
                  <c:v>119840</c:v>
                </c:pt>
                <c:pt idx="972">
                  <c:v>119011</c:v>
                </c:pt>
                <c:pt idx="973">
                  <c:v>120280</c:v>
                </c:pt>
                <c:pt idx="974">
                  <c:v>121345</c:v>
                </c:pt>
                <c:pt idx="975">
                  <c:v>119243</c:v>
                </c:pt>
                <c:pt idx="976">
                  <c:v>121453</c:v>
                </c:pt>
                <c:pt idx="977">
                  <c:v>120815</c:v>
                </c:pt>
                <c:pt idx="978">
                  <c:v>118116</c:v>
                </c:pt>
                <c:pt idx="979">
                  <c:v>118758</c:v>
                </c:pt>
                <c:pt idx="980">
                  <c:v>117958</c:v>
                </c:pt>
                <c:pt idx="981">
                  <c:v>117945</c:v>
                </c:pt>
                <c:pt idx="982">
                  <c:v>117676</c:v>
                </c:pt>
                <c:pt idx="983">
                  <c:v>119182</c:v>
                </c:pt>
                <c:pt idx="984">
                  <c:v>121199</c:v>
                </c:pt>
                <c:pt idx="985">
                  <c:v>120580</c:v>
                </c:pt>
                <c:pt idx="986">
                  <c:v>122107</c:v>
                </c:pt>
                <c:pt idx="987">
                  <c:v>122359</c:v>
                </c:pt>
                <c:pt idx="988">
                  <c:v>123016</c:v>
                </c:pt>
                <c:pt idx="989">
                  <c:v>122898</c:v>
                </c:pt>
                <c:pt idx="990">
                  <c:v>121738</c:v>
                </c:pt>
                <c:pt idx="991">
                  <c:v>121928</c:v>
                </c:pt>
                <c:pt idx="992">
                  <c:v>123656</c:v>
                </c:pt>
                <c:pt idx="993">
                  <c:v>122571</c:v>
                </c:pt>
                <c:pt idx="994">
                  <c:v>121923</c:v>
                </c:pt>
                <c:pt idx="995">
                  <c:v>125849</c:v>
                </c:pt>
                <c:pt idx="996">
                  <c:v>126596</c:v>
                </c:pt>
                <c:pt idx="997">
                  <c:v>124861</c:v>
                </c:pt>
                <c:pt idx="998">
                  <c:v>126253</c:v>
                </c:pt>
                <c:pt idx="999">
                  <c:v>125337</c:v>
                </c:pt>
                <c:pt idx="1000">
                  <c:v>126635</c:v>
                </c:pt>
                <c:pt idx="1001">
                  <c:v>126331</c:v>
                </c:pt>
                <c:pt idx="1002">
                  <c:v>125749</c:v>
                </c:pt>
                <c:pt idx="1003">
                  <c:v>124754</c:v>
                </c:pt>
                <c:pt idx="1004">
                  <c:v>126396</c:v>
                </c:pt>
                <c:pt idx="1005">
                  <c:v>127988</c:v>
                </c:pt>
                <c:pt idx="1006">
                  <c:v>128950</c:v>
                </c:pt>
                <c:pt idx="1007">
                  <c:v>128634</c:v>
                </c:pt>
                <c:pt idx="1008">
                  <c:v>128112</c:v>
                </c:pt>
                <c:pt idx="1009">
                  <c:v>125700</c:v>
                </c:pt>
                <c:pt idx="1010">
                  <c:v>125782</c:v>
                </c:pt>
                <c:pt idx="1011">
                  <c:v>127565</c:v>
                </c:pt>
                <c:pt idx="1012">
                  <c:v>125525</c:v>
                </c:pt>
                <c:pt idx="1013">
                  <c:v>127449</c:v>
                </c:pt>
                <c:pt idx="1014">
                  <c:v>128247</c:v>
                </c:pt>
                <c:pt idx="1015">
                  <c:v>126283</c:v>
                </c:pt>
                <c:pt idx="1016">
                  <c:v>127254</c:v>
                </c:pt>
                <c:pt idx="1017">
                  <c:v>127894</c:v>
                </c:pt>
                <c:pt idx="1018">
                  <c:v>128096</c:v>
                </c:pt>
                <c:pt idx="1019">
                  <c:v>127861</c:v>
                </c:pt>
                <c:pt idx="1020">
                  <c:v>130211</c:v>
                </c:pt>
                <c:pt idx="1021">
                  <c:v>129144</c:v>
                </c:pt>
                <c:pt idx="1022">
                  <c:v>129497</c:v>
                </c:pt>
                <c:pt idx="1023">
                  <c:v>129937</c:v>
                </c:pt>
                <c:pt idx="1024">
                  <c:v>128927</c:v>
                </c:pt>
                <c:pt idx="1025">
                  <c:v>128790</c:v>
                </c:pt>
                <c:pt idx="1026">
                  <c:v>129516</c:v>
                </c:pt>
                <c:pt idx="1027">
                  <c:v>130076</c:v>
                </c:pt>
                <c:pt idx="1028">
                  <c:v>130220</c:v>
                </c:pt>
                <c:pt idx="1029">
                  <c:v>129370</c:v>
                </c:pt>
                <c:pt idx="1030">
                  <c:v>130148</c:v>
                </c:pt>
                <c:pt idx="1031">
                  <c:v>129973</c:v>
                </c:pt>
                <c:pt idx="1032">
                  <c:v>129811</c:v>
                </c:pt>
                <c:pt idx="1033">
                  <c:v>130814</c:v>
                </c:pt>
                <c:pt idx="1034">
                  <c:v>130152</c:v>
                </c:pt>
                <c:pt idx="1035">
                  <c:v>129541</c:v>
                </c:pt>
                <c:pt idx="1036">
                  <c:v>128434</c:v>
                </c:pt>
                <c:pt idx="1037">
                  <c:v>126255</c:v>
                </c:pt>
                <c:pt idx="1038">
                  <c:v>125674</c:v>
                </c:pt>
                <c:pt idx="1039">
                  <c:v>124476</c:v>
                </c:pt>
                <c:pt idx="1040">
                  <c:v>124196</c:v>
                </c:pt>
                <c:pt idx="1041">
                  <c:v>123202</c:v>
                </c:pt>
                <c:pt idx="1042">
                  <c:v>124243</c:v>
                </c:pt>
                <c:pt idx="1043">
                  <c:v>122798</c:v>
                </c:pt>
                <c:pt idx="1044">
                  <c:v>122845</c:v>
                </c:pt>
                <c:pt idx="1045">
                  <c:v>122919</c:v>
                </c:pt>
                <c:pt idx="1046">
                  <c:v>123082</c:v>
                </c:pt>
                <c:pt idx="1047">
                  <c:v>123212</c:v>
                </c:pt>
                <c:pt idx="1048">
                  <c:v>122119</c:v>
                </c:pt>
                <c:pt idx="1049">
                  <c:v>120883</c:v>
                </c:pt>
                <c:pt idx="1050">
                  <c:v>119858</c:v>
                </c:pt>
                <c:pt idx="1051">
                  <c:v>123132</c:v>
                </c:pt>
                <c:pt idx="1052">
                  <c:v>122170</c:v>
                </c:pt>
                <c:pt idx="1053">
                  <c:v>122378</c:v>
                </c:pt>
                <c:pt idx="1054">
                  <c:v>120176</c:v>
                </c:pt>
                <c:pt idx="1055">
                  <c:v>119979</c:v>
                </c:pt>
                <c:pt idx="1056">
                  <c:v>117966</c:v>
                </c:pt>
                <c:pt idx="1057">
                  <c:v>119508</c:v>
                </c:pt>
                <c:pt idx="1058">
                  <c:v>119317</c:v>
                </c:pt>
                <c:pt idx="1059">
                  <c:v>120307</c:v>
                </c:pt>
                <c:pt idx="1060">
                  <c:v>121416</c:v>
                </c:pt>
                <c:pt idx="1061">
                  <c:v>119788</c:v>
                </c:pt>
                <c:pt idx="1062">
                  <c:v>121078</c:v>
                </c:pt>
                <c:pt idx="1063">
                  <c:v>120924</c:v>
                </c:pt>
                <c:pt idx="1064">
                  <c:v>119824</c:v>
                </c:pt>
                <c:pt idx="1065">
                  <c:v>120442</c:v>
                </c:pt>
                <c:pt idx="1066">
                  <c:v>121357</c:v>
                </c:pt>
                <c:pt idx="1067">
                  <c:v>121537</c:v>
                </c:pt>
                <c:pt idx="1068">
                  <c:v>121068</c:v>
                </c:pt>
                <c:pt idx="1069">
                  <c:v>120474</c:v>
                </c:pt>
                <c:pt idx="1070">
                  <c:v>119209</c:v>
                </c:pt>
                <c:pt idx="1071">
                  <c:v>118842</c:v>
                </c:pt>
                <c:pt idx="1072">
                  <c:v>117654</c:v>
                </c:pt>
                <c:pt idx="1073">
                  <c:v>118322</c:v>
                </c:pt>
                <c:pt idx="1074">
                  <c:v>117565</c:v>
                </c:pt>
                <c:pt idx="1075">
                  <c:v>117550</c:v>
                </c:pt>
                <c:pt idx="1076">
                  <c:v>117624</c:v>
                </c:pt>
                <c:pt idx="1077">
                  <c:v>115091</c:v>
                </c:pt>
                <c:pt idx="1078">
                  <c:v>116549</c:v>
                </c:pt>
                <c:pt idx="1079">
                  <c:v>116958</c:v>
                </c:pt>
                <c:pt idx="1080">
                  <c:v>115351</c:v>
                </c:pt>
                <c:pt idx="1081">
                  <c:v>114825</c:v>
                </c:pt>
                <c:pt idx="1082">
                  <c:v>113759</c:v>
                </c:pt>
                <c:pt idx="1083">
                  <c:v>111914</c:v>
                </c:pt>
                <c:pt idx="1084">
                  <c:v>113366</c:v>
                </c:pt>
                <c:pt idx="1085">
                  <c:v>115002</c:v>
                </c:pt>
                <c:pt idx="1086">
                  <c:v>116123</c:v>
                </c:pt>
                <c:pt idx="1087">
                  <c:v>114919</c:v>
                </c:pt>
                <c:pt idx="1088">
                  <c:v>116604</c:v>
                </c:pt>
                <c:pt idx="1089">
                  <c:v>114032</c:v>
                </c:pt>
                <c:pt idx="1090">
                  <c:v>115055</c:v>
                </c:pt>
                <c:pt idx="1091">
                  <c:v>114205</c:v>
                </c:pt>
                <c:pt idx="1092">
                  <c:v>115026</c:v>
                </c:pt>
                <c:pt idx="1093">
                  <c:v>112837</c:v>
                </c:pt>
                <c:pt idx="1094">
                  <c:v>111268</c:v>
                </c:pt>
                <c:pt idx="1095">
                  <c:v>110663</c:v>
                </c:pt>
                <c:pt idx="1096">
                  <c:v>115277</c:v>
                </c:pt>
                <c:pt idx="1097">
                  <c:v>112651</c:v>
                </c:pt>
                <c:pt idx="1098">
                  <c:v>111329</c:v>
                </c:pt>
                <c:pt idx="1099">
                  <c:v>111586</c:v>
                </c:pt>
                <c:pt idx="1100">
                  <c:v>110262</c:v>
                </c:pt>
                <c:pt idx="1101">
                  <c:v>110136</c:v>
                </c:pt>
                <c:pt idx="1102">
                  <c:v>112264</c:v>
                </c:pt>
                <c:pt idx="1103">
                  <c:v>115805</c:v>
                </c:pt>
                <c:pt idx="1104">
                  <c:v>115339</c:v>
                </c:pt>
                <c:pt idx="1105">
                  <c:v>112709</c:v>
                </c:pt>
                <c:pt idx="1106">
                  <c:v>118613</c:v>
                </c:pt>
                <c:pt idx="1107">
                  <c:v>119285</c:v>
                </c:pt>
                <c:pt idx="1108">
                  <c:v>120395</c:v>
                </c:pt>
                <c:pt idx="1109">
                  <c:v>119380</c:v>
                </c:pt>
                <c:pt idx="1110">
                  <c:v>119223</c:v>
                </c:pt>
                <c:pt idx="1111">
                  <c:v>118340</c:v>
                </c:pt>
                <c:pt idx="1112">
                  <c:v>119369</c:v>
                </c:pt>
                <c:pt idx="1113">
                  <c:v>119743</c:v>
                </c:pt>
                <c:pt idx="1114">
                  <c:v>120200</c:v>
                </c:pt>
                <c:pt idx="1115">
                  <c:v>119218</c:v>
                </c:pt>
                <c:pt idx="1116">
                  <c:v>119748</c:v>
                </c:pt>
                <c:pt idx="1117">
                  <c:v>118307</c:v>
                </c:pt>
                <c:pt idx="1118">
                  <c:v>117385</c:v>
                </c:pt>
                <c:pt idx="1119">
                  <c:v>115056</c:v>
                </c:pt>
                <c:pt idx="1120">
                  <c:v>118994</c:v>
                </c:pt>
                <c:pt idx="1121">
                  <c:v>115831</c:v>
                </c:pt>
                <c:pt idx="1122">
                  <c:v>116250</c:v>
                </c:pt>
                <c:pt idx="1123">
                  <c:v>117450</c:v>
                </c:pt>
                <c:pt idx="1124">
                  <c:v>118416</c:v>
                </c:pt>
                <c:pt idx="1125">
                  <c:v>119707</c:v>
                </c:pt>
                <c:pt idx="1126">
                  <c:v>120626</c:v>
                </c:pt>
                <c:pt idx="1127">
                  <c:v>121263</c:v>
                </c:pt>
                <c:pt idx="1128">
                  <c:v>120353</c:v>
                </c:pt>
                <c:pt idx="1129">
                  <c:v>123488</c:v>
                </c:pt>
                <c:pt idx="1130">
                  <c:v>121959</c:v>
                </c:pt>
                <c:pt idx="1131">
                  <c:v>124336</c:v>
                </c:pt>
                <c:pt idx="1132">
                  <c:v>123120</c:v>
                </c:pt>
                <c:pt idx="1133">
                  <c:v>125127</c:v>
                </c:pt>
                <c:pt idx="1134">
                  <c:v>122684</c:v>
                </c:pt>
                <c:pt idx="1135">
                  <c:v>119180</c:v>
                </c:pt>
                <c:pt idx="1136">
                  <c:v>119393</c:v>
                </c:pt>
                <c:pt idx="1137">
                  <c:v>118859</c:v>
                </c:pt>
                <c:pt idx="1138">
                  <c:v>119230</c:v>
                </c:pt>
                <c:pt idx="1139">
                  <c:v>119625</c:v>
                </c:pt>
                <c:pt idx="1140">
                  <c:v>119292</c:v>
                </c:pt>
                <c:pt idx="1141">
                  <c:v>117870</c:v>
                </c:pt>
                <c:pt idx="1142">
                  <c:v>116786</c:v>
                </c:pt>
                <c:pt idx="1143">
                  <c:v>115961</c:v>
                </c:pt>
                <c:pt idx="1144">
                  <c:v>118231</c:v>
                </c:pt>
                <c:pt idx="1145">
                  <c:v>118586</c:v>
                </c:pt>
                <c:pt idx="1146">
                  <c:v>117577</c:v>
                </c:pt>
                <c:pt idx="1147">
                  <c:v>116135</c:v>
                </c:pt>
                <c:pt idx="1148">
                  <c:v>114569</c:v>
                </c:pt>
                <c:pt idx="1149">
                  <c:v>115115</c:v>
                </c:pt>
                <c:pt idx="1150">
                  <c:v>115078</c:v>
                </c:pt>
                <c:pt idx="1151">
                  <c:v>112983</c:v>
                </c:pt>
                <c:pt idx="1152">
                  <c:v>113754</c:v>
                </c:pt>
                <c:pt idx="1153">
                  <c:v>113543</c:v>
                </c:pt>
                <c:pt idx="1154">
                  <c:v>113737</c:v>
                </c:pt>
                <c:pt idx="1155">
                  <c:v>112164</c:v>
                </c:pt>
                <c:pt idx="1156">
                  <c:v>111872</c:v>
                </c:pt>
                <c:pt idx="1157">
                  <c:v>111499</c:v>
                </c:pt>
                <c:pt idx="1158">
                  <c:v>109193</c:v>
                </c:pt>
                <c:pt idx="1159">
                  <c:v>110547</c:v>
                </c:pt>
                <c:pt idx="1160">
                  <c:v>110316</c:v>
                </c:pt>
                <c:pt idx="1161">
                  <c:v>110204</c:v>
                </c:pt>
                <c:pt idx="1162">
                  <c:v>109955</c:v>
                </c:pt>
                <c:pt idx="1163">
                  <c:v>107409</c:v>
                </c:pt>
                <c:pt idx="1164">
                  <c:v>106013</c:v>
                </c:pt>
                <c:pt idx="1165">
                  <c:v>106869</c:v>
                </c:pt>
                <c:pt idx="1166">
                  <c:v>106198</c:v>
                </c:pt>
                <c:pt idx="1167">
                  <c:v>107441</c:v>
                </c:pt>
                <c:pt idx="1168">
                  <c:v>106566</c:v>
                </c:pt>
                <c:pt idx="1169">
                  <c:v>104694</c:v>
                </c:pt>
                <c:pt idx="1170">
                  <c:v>102534</c:v>
                </c:pt>
                <c:pt idx="1171">
                  <c:v>104797</c:v>
                </c:pt>
                <c:pt idx="1172">
                  <c:v>105079</c:v>
                </c:pt>
                <c:pt idx="1173">
                  <c:v>103517</c:v>
                </c:pt>
                <c:pt idx="1174">
                  <c:v>101110</c:v>
                </c:pt>
                <c:pt idx="1175">
                  <c:v>100828</c:v>
                </c:pt>
                <c:pt idx="1176">
                  <c:v>97935</c:v>
                </c:pt>
                <c:pt idx="1177">
                  <c:v>96083</c:v>
                </c:pt>
                <c:pt idx="1178">
                  <c:v>94042</c:v>
                </c:pt>
                <c:pt idx="1179">
                  <c:v>96608</c:v>
                </c:pt>
                <c:pt idx="1180">
                  <c:v>95369</c:v>
                </c:pt>
                <c:pt idx="1181">
                  <c:v>99647</c:v>
                </c:pt>
                <c:pt idx="1182">
                  <c:v>101231</c:v>
                </c:pt>
                <c:pt idx="1183">
                  <c:v>101368</c:v>
                </c:pt>
                <c:pt idx="1184">
                  <c:v>102044</c:v>
                </c:pt>
                <c:pt idx="1185">
                  <c:v>100662</c:v>
                </c:pt>
                <c:pt idx="1186">
                  <c:v>100662</c:v>
                </c:pt>
                <c:pt idx="1187">
                  <c:v>98825</c:v>
                </c:pt>
                <c:pt idx="1188">
                  <c:v>98457</c:v>
                </c:pt>
                <c:pt idx="1189">
                  <c:v>99209</c:v>
                </c:pt>
                <c:pt idx="1190">
                  <c:v>99348</c:v>
                </c:pt>
                <c:pt idx="1191">
                  <c:v>98552</c:v>
                </c:pt>
                <c:pt idx="1192">
                  <c:v>97315</c:v>
                </c:pt>
                <c:pt idx="1193">
                  <c:v>97820</c:v>
                </c:pt>
                <c:pt idx="1194">
                  <c:v>95456</c:v>
                </c:pt>
                <c:pt idx="1195">
                  <c:v>95548</c:v>
                </c:pt>
                <c:pt idx="1196">
                  <c:v>96120</c:v>
                </c:pt>
                <c:pt idx="1197">
                  <c:v>93753</c:v>
                </c:pt>
                <c:pt idx="1198">
                  <c:v>95423</c:v>
                </c:pt>
                <c:pt idx="1199">
                  <c:v>94587</c:v>
                </c:pt>
                <c:pt idx="1200">
                  <c:v>93482</c:v>
                </c:pt>
                <c:pt idx="1201">
                  <c:v>94650</c:v>
                </c:pt>
                <c:pt idx="1202">
                  <c:v>97087</c:v>
                </c:pt>
                <c:pt idx="1203">
                  <c:v>97012</c:v>
                </c:pt>
                <c:pt idx="1204">
                  <c:v>95634</c:v>
                </c:pt>
                <c:pt idx="1205">
                  <c:v>97302</c:v>
                </c:pt>
                <c:pt idx="1206">
                  <c:v>97102</c:v>
                </c:pt>
                <c:pt idx="1207">
                  <c:v>98215</c:v>
                </c:pt>
                <c:pt idx="1208">
                  <c:v>100192</c:v>
                </c:pt>
                <c:pt idx="1209">
                  <c:v>99748</c:v>
                </c:pt>
                <c:pt idx="1210">
                  <c:v>100252</c:v>
                </c:pt>
                <c:pt idx="1211">
                  <c:v>100347</c:v>
                </c:pt>
                <c:pt idx="1212">
                  <c:v>98302</c:v>
                </c:pt>
                <c:pt idx="1213">
                  <c:v>98755</c:v>
                </c:pt>
                <c:pt idx="1214">
                  <c:v>101471</c:v>
                </c:pt>
                <c:pt idx="1215">
                  <c:v>100047</c:v>
                </c:pt>
                <c:pt idx="1216">
                  <c:v>101474</c:v>
                </c:pt>
                <c:pt idx="1217">
                  <c:v>100866</c:v>
                </c:pt>
                <c:pt idx="1218">
                  <c:v>102108</c:v>
                </c:pt>
                <c:pt idx="1219">
                  <c:v>102341</c:v>
                </c:pt>
                <c:pt idx="1220">
                  <c:v>99807</c:v>
                </c:pt>
                <c:pt idx="1221">
                  <c:v>102282</c:v>
                </c:pt>
                <c:pt idx="1222">
                  <c:v>100678</c:v>
                </c:pt>
                <c:pt idx="1223">
                  <c:v>100651</c:v>
                </c:pt>
                <c:pt idx="1224">
                  <c:v>102206</c:v>
                </c:pt>
                <c:pt idx="1225">
                  <c:v>102443</c:v>
                </c:pt>
                <c:pt idx="1226">
                  <c:v>101637</c:v>
                </c:pt>
                <c:pt idx="1227">
                  <c:v>101655</c:v>
                </c:pt>
                <c:pt idx="1228">
                  <c:v>100820</c:v>
                </c:pt>
                <c:pt idx="1229">
                  <c:v>102227</c:v>
                </c:pt>
                <c:pt idx="1230">
                  <c:v>99733</c:v>
                </c:pt>
                <c:pt idx="1231">
                  <c:v>101516</c:v>
                </c:pt>
                <c:pt idx="1232">
                  <c:v>100528</c:v>
                </c:pt>
                <c:pt idx="1233">
                  <c:v>101380</c:v>
                </c:pt>
                <c:pt idx="1234">
                  <c:v>102102</c:v>
                </c:pt>
                <c:pt idx="1235">
                  <c:v>103429</c:v>
                </c:pt>
                <c:pt idx="1236">
                  <c:v>102818</c:v>
                </c:pt>
                <c:pt idx="1237">
                  <c:v>104146</c:v>
                </c:pt>
                <c:pt idx="1238">
                  <c:v>102979</c:v>
                </c:pt>
                <c:pt idx="1239">
                  <c:v>101452</c:v>
                </c:pt>
                <c:pt idx="1240">
                  <c:v>103144</c:v>
                </c:pt>
                <c:pt idx="1241">
                  <c:v>103161</c:v>
                </c:pt>
                <c:pt idx="1242">
                  <c:v>105262</c:v>
                </c:pt>
                <c:pt idx="1243">
                  <c:v>105487</c:v>
                </c:pt>
                <c:pt idx="1244">
                  <c:v>103957</c:v>
                </c:pt>
                <c:pt idx="1245">
                  <c:v>104502</c:v>
                </c:pt>
                <c:pt idx="1246">
                  <c:v>102386</c:v>
                </c:pt>
                <c:pt idx="1247">
                  <c:v>102304</c:v>
                </c:pt>
                <c:pt idx="1248">
                  <c:v>104346</c:v>
                </c:pt>
                <c:pt idx="1249">
                  <c:v>104390</c:v>
                </c:pt>
                <c:pt idx="1250">
                  <c:v>104498</c:v>
                </c:pt>
                <c:pt idx="1251">
                  <c:v>103124</c:v>
                </c:pt>
                <c:pt idx="1252">
                  <c:v>100712</c:v>
                </c:pt>
                <c:pt idx="1253">
                  <c:v>101946</c:v>
                </c:pt>
                <c:pt idx="1254">
                  <c:v>100475</c:v>
                </c:pt>
                <c:pt idx="1255">
                  <c:v>98726</c:v>
                </c:pt>
                <c:pt idx="1256">
                  <c:v>100128</c:v>
                </c:pt>
                <c:pt idx="1257">
                  <c:v>99212</c:v>
                </c:pt>
                <c:pt idx="1258">
                  <c:v>100031</c:v>
                </c:pt>
                <c:pt idx="1259">
                  <c:v>97848</c:v>
                </c:pt>
                <c:pt idx="1260">
                  <c:v>99147</c:v>
                </c:pt>
                <c:pt idx="1261">
                  <c:v>96868</c:v>
                </c:pt>
                <c:pt idx="1262">
                  <c:v>96285</c:v>
                </c:pt>
                <c:pt idx="1263">
                  <c:v>96397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E6-44D6-8E53-E4DC5B31E4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81100687"/>
        <c:axId val="2008620015"/>
      </c:lineChart>
      <c:dateAx>
        <c:axId val="1881100687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8620015"/>
        <c:crosses val="autoZero"/>
        <c:auto val="1"/>
        <c:lblOffset val="100"/>
        <c:baseTimeUnit val="days"/>
      </c:dateAx>
      <c:valAx>
        <c:axId val="2008620015"/>
        <c:scaling>
          <c:orientation val="minMax"/>
          <c:min val="8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11006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</xdr:row>
      <xdr:rowOff>0</xdr:rowOff>
    </xdr:from>
    <xdr:to>
      <xdr:col>11</xdr:col>
      <xdr:colOff>304800</xdr:colOff>
      <xdr:row>17</xdr:row>
      <xdr:rowOff>76200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86E2E9C-6DB7-4ECF-B8D0-C37162D966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FBD860B-CE42-42CA-9476-676730501FA3}" name="DATA" displayName="DATA" ref="N2:BO1266" totalsRowShown="0" headerRowDxfId="110" dataDxfId="109">
  <autoFilter ref="N2:BO1266" xr:uid="{FFBD860B-CE42-42CA-9476-676730501FA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  <filterColumn colId="51" hiddenButton="1"/>
    <filterColumn colId="52" hiddenButton="1"/>
    <filterColumn colId="53" hiddenButton="1"/>
  </autoFilter>
  <tableColumns count="54">
    <tableColumn id="1" xr3:uid="{C1A2D519-F656-4C98-9728-C0A05DF6D32E}" name="Row" dataDxfId="108">
      <calculatedColumnFormula xml:space="preserve"> ROW() - ROW(DATA[[#Headers],[Row]])</calculatedColumnFormula>
    </tableColumn>
    <tableColumn id="2" xr3:uid="{817F036E-D563-4F06-AFF0-5F30C0130931}" name="Source" dataDxfId="107"/>
    <tableColumn id="3" xr3:uid="{8DEC8666-A781-40C3-938D-D53504CD4835}" name="Src Data" dataDxfId="106"/>
    <tableColumn id="4" xr3:uid="{93E5F541-0472-4828-8778-D17A30E48AF5}" name="Src Último" dataDxfId="105"/>
    <tableColumn id="5" xr3:uid="{DD06954C-6037-49B5-866E-FFB0491679BA}" name="Src Abertura" dataDxfId="104"/>
    <tableColumn id="6" xr3:uid="{669AB9AF-B0D2-49F2-A92A-B2A199210E2B}" name="Src Máxima" dataDxfId="103"/>
    <tableColumn id="7" xr3:uid="{0DA90034-E812-489F-985D-F8A220AE18ED}" name="Src Mínima" dataDxfId="102"/>
    <tableColumn id="8" xr3:uid="{F63A2061-FAB4-48A2-AA43-44278EDC2224}" name="Src Vol." dataDxfId="101"/>
    <tableColumn id="9" xr3:uid="{CE237E4C-34D7-4117-8A5E-A95A19DD9C12}" name="Src Var%" dataDxfId="100"/>
    <tableColumn id="10" xr3:uid="{EA3FC27A-5DC2-4025-B634-29A2CA8D8199}" name="Data" dataDxfId="99"/>
    <tableColumn id="31" xr3:uid="{67D22F4D-4E5F-4D57-B590-8D952998D6CD}" name="T" dataDxfId="98">
      <calculatedColumnFormula xml:space="preserve"> (1 - DATA[[#This Row],[Row]])</calculatedColumnFormula>
    </tableColumn>
    <tableColumn id="11" xr3:uid="{81E48E61-3C2B-4342-BD5D-C9C370AB9D31}" name="Date" dataDxfId="97">
      <calculatedColumnFormula xml:space="preserve"> DATA[[#This Row],[Src Data]]</calculatedColumnFormula>
    </tableColumn>
    <tableColumn id="32" xr3:uid="{D74EC72A-D5BC-472E-A9EB-B2DE79DB238C}" name="Week Day" dataDxfId="96">
      <calculatedColumnFormula xml:space="preserve"> WEEKDAY(DATA[[#This Row],[Date]])</calculatedColumnFormula>
    </tableColumn>
    <tableColumn id="12" xr3:uid="{FEE8E69F-9E0A-401F-B6D4-1157CF54C120}" name="Price" dataDxfId="95">
      <calculatedColumnFormula xml:space="preserve"> DATA[[#This Row],[Src Último]]</calculatedColumnFormula>
    </tableColumn>
    <tableColumn id="13" xr3:uid="{731F75AE-064F-4154-A835-353E92DA72F0}" name="Open" dataDxfId="94">
      <calculatedColumnFormula xml:space="preserve"> DATA[[#This Row],[Src Abertura]]</calculatedColumnFormula>
    </tableColumn>
    <tableColumn id="33" xr3:uid="{E8887FC9-27E2-4AB4-95FF-A4713954C2BF}" name="Low" dataDxfId="93">
      <calculatedColumnFormula xml:space="preserve"> DATA[[#This Row],[Src Mínima]]</calculatedColumnFormula>
    </tableColumn>
    <tableColumn id="36" xr3:uid="{4A29BB7D-6AC3-4084-ACE8-281B29887B14}" name="High" dataDxfId="92">
      <calculatedColumnFormula xml:space="preserve"> DATA[[#This Row],[Src Máxima]]</calculatedColumnFormula>
    </tableColumn>
    <tableColumn id="40" xr3:uid="{6A092A2B-DFE1-4371-A2E9-88141C5BC6C5}" name="Close" dataDxfId="27">
      <calculatedColumnFormula xml:space="preserve"> DATA[[#This Row],[Src Último]]</calculatedColumnFormula>
    </tableColumn>
    <tableColumn id="26" xr3:uid="{C0E8A411-B8A9-4E49-904F-56367353068D}" name="Hilo" dataDxfId="25">
      <calculatedColumnFormula xml:space="preserve"> (DATA[[#This Row],[High]] - DATA[[#This Row],[Low]])</calculatedColumnFormula>
    </tableColumn>
    <tableColumn id="38" xr3:uid="{C5A99F16-9107-4BE9-AE54-616B1BC972A0}" name="Prev Open" dataDxfId="26">
      <calculatedColumnFormula xml:space="preserve"> _xlfn.XLOOKUP(DATA[[#This Row],[T]]-1, DATA[T], DATA[Open], "")</calculatedColumnFormula>
    </tableColumn>
    <tableColumn id="18" xr3:uid="{5F6912E2-1A74-4820-90D2-8AF96784065F}" name="Prev Low" dataDxfId="91">
      <calculatedColumnFormula xml:space="preserve"> _xlfn.XLOOKUP(DATA[[#This Row],[T]]-1, DATA[T], DATA[Low], "")</calculatedColumnFormula>
    </tableColumn>
    <tableColumn id="25" xr3:uid="{91780F76-1D12-47D2-B03B-392C0A3E2BAE}" name="Prev High" dataDxfId="90">
      <calculatedColumnFormula xml:space="preserve"> _xlfn.XLOOKUP(DATA[[#This Row],[T]]-1, DATA[T], DATA[High], "")</calculatedColumnFormula>
    </tableColumn>
    <tableColumn id="39" xr3:uid="{655A1311-E356-49C6-BB11-06050F1C459D}" name="Prev Close" dataDxfId="89">
      <calculatedColumnFormula xml:space="preserve"> _xlfn.XLOOKUP(DATA[[#This Row],[T]]-1, DATA[T], DATA[Price], "")</calculatedColumnFormula>
    </tableColumn>
    <tableColumn id="41" xr3:uid="{3B0F8903-3F4F-4F83-A824-3C617048D2CD}" name="Prev Change" dataDxfId="88">
      <calculatedColumnFormula xml:space="preserve"> IFERROR(DATA[[#This Row],[Prev Close]] - DATA[[#This Row],[Prev Open]], "")</calculatedColumnFormula>
    </tableColumn>
    <tableColumn id="44" xr3:uid="{ECBF56B6-F45C-4057-A56C-6260A4D6F157}" name="Prev Hilo" dataDxfId="87">
      <calculatedColumnFormula xml:space="preserve"> IFERROR(DATA[[#This Row],[Prev High]] - DATA[[#This Row],[Prev Low]], "")</calculatedColumnFormula>
    </tableColumn>
    <tableColumn id="42" xr3:uid="{63DD8299-D7D6-40FA-A22D-80E0E0B3D239}" name="Prev Is Bear" dataDxfId="86">
      <calculatedColumnFormula xml:space="preserve"> SIGN(DATA[[#This Row],[Prev Change]] &lt; 0)</calculatedColumnFormula>
    </tableColumn>
    <tableColumn id="43" xr3:uid="{2AB5675E-3EA2-47A4-AB43-88CA01861670}" name="Prev Is Bull" dataDxfId="5">
      <calculatedColumnFormula xml:space="preserve"> SIGN(DATA[[#This Row],[Prev Change]] &gt;= 0)</calculatedColumnFormula>
    </tableColumn>
    <tableColumn id="35" xr3:uid="{35C88FD5-F036-40B9-AA42-CB2BC7297F90}" name="Test Up (pts)" dataDxfId="3">
      <calculatedColumnFormula xml:space="preserve"> IFERROR(MAX(0, DATA[[#This Row],[High]] - DATA[[#This Row],[Prev High]]), "")</calculatedColumnFormula>
    </tableColumn>
    <tableColumn id="34" xr3:uid="{B6D3518D-3CD7-44E0-8E87-17267C77F9BC}" name="Test Down (pts)" dataDxfId="2">
      <calculatedColumnFormula xml:space="preserve"> IFERROR(MAX(0, DATA[[#This Row],[Prev Low]] - DATA[[#This Row],[Low]]), "")</calculatedColumnFormula>
    </tableColumn>
    <tableColumn id="27" xr3:uid="{A503E103-E3CE-47AC-A1DF-2C832E09F351}" name="Open Inside" dataDxfId="4">
      <calculatedColumnFormula xml:space="preserve"> (DATA[[#This Row],[Prev Low]] &lt; DATA[[#This Row],[Open]]) * (DATA[[#This Row],[Open]] &lt; DATA[[#This Row],[Prev High]])</calculatedColumnFormula>
    </tableColumn>
    <tableColumn id="56" xr3:uid="{C177F894-485F-4B80-8CB3-533A40F0AD23}" name="Open Out Min" dataDxfId="85">
      <calculatedColumnFormula xml:space="preserve"> SIGN(DATA[[#This Row],[Open]] &lt; DATA[[#This Row],[Prev Low]])</calculatedColumnFormula>
    </tableColumn>
    <tableColumn id="58" xr3:uid="{6340DE22-9972-4041-9F00-A893A871A6A4}" name="Open In Min" dataDxfId="84">
      <calculatedColumnFormula xml:space="preserve"> SIGN(DATA[[#This Row],[Prev Low]] &lt; DATA[[#This Row],[Open]])</calculatedColumnFormula>
    </tableColumn>
    <tableColumn id="57" xr3:uid="{D4239887-EB37-4A9D-86E1-812DDA418FC2}" name="Open In Max" dataDxfId="83">
      <calculatedColumnFormula xml:space="preserve"> SIGN(DATA[[#This Row],[Open]] &lt; DATA[[#This Row],[Prev High]])</calculatedColumnFormula>
    </tableColumn>
    <tableColumn id="55" xr3:uid="{C117AB31-482F-411C-AF63-091A082FFBB3}" name="Open Out Max" dataDxfId="82">
      <calculatedColumnFormula xml:space="preserve"> SIGN(DATA[[#This Row],[Prev High]] &lt; DATA[[#This Row],[Open]])</calculatedColumnFormula>
    </tableColumn>
    <tableColumn id="28" xr3:uid="{8DEE6B9F-1863-4DE3-859F-D9E0D1902E8F}" name="Low Out Min" dataDxfId="81">
      <calculatedColumnFormula xml:space="preserve"> SIGN(DATA[[#This Row],[Low]] &lt; DATA[[#This Row],[Prev Low]])</calculatedColumnFormula>
    </tableColumn>
    <tableColumn id="29" xr3:uid="{058AFD19-BB46-4C42-ACCD-F1778536B6B9}" name="Low In Min" dataDxfId="80">
      <calculatedColumnFormula xml:space="preserve"> SIGN(DATA[[#This Row],[Prev Low]] &lt; DATA[[#This Row],[Low]])</calculatedColumnFormula>
    </tableColumn>
    <tableColumn id="30" xr3:uid="{4C57DF03-C949-4F54-A660-4022A76FB226}" name="High In Max" dataDxfId="79">
      <calculatedColumnFormula xml:space="preserve"> SIGN(DATA[[#This Row],[High]] &lt; DATA[[#This Row],[Prev High]])</calculatedColumnFormula>
    </tableColumn>
    <tableColumn id="19" xr3:uid="{26D2F0F2-3344-4F2E-85E6-07F4E7CA3418}" name="High Out Max" dataDxfId="78">
      <calculatedColumnFormula xml:space="preserve"> SIGN(DATA[[#This Row],[Prev High]] &lt; DATA[[#This Row],[High]])</calculatedColumnFormula>
    </tableColumn>
    <tableColumn id="20" xr3:uid="{A6F56DD8-9406-44C7-B7DA-C7FDEF5BDC72}" name="Close Inside" dataDxfId="77">
      <calculatedColumnFormula xml:space="preserve"> (DATA[[#This Row],[Prev Low]] &lt; DATA[[#This Row],[Close]]) * (DATA[[#This Row],[Close]] &lt; DATA[[#This Row],[Prev High]])</calculatedColumnFormula>
    </tableColumn>
    <tableColumn id="54" xr3:uid="{3FF6B811-B70D-43A0-B67C-4323E9EDDEFE}" name="Close Out Min" dataDxfId="76">
      <calculatedColumnFormula xml:space="preserve"> SIGN(DATA[[#This Row],[Close]] &lt; DATA[[#This Row],[Prev Low]])</calculatedColumnFormula>
    </tableColumn>
    <tableColumn id="21" xr3:uid="{B8EBB560-083C-4877-8F15-FFED4A41BDEC}" name="Close In Min" dataDxfId="75">
      <calculatedColumnFormula xml:space="preserve"> SIGN(DATA[[#This Row],[Prev Low]] &lt; DATA[[#This Row],[Close]])</calculatedColumnFormula>
    </tableColumn>
    <tableColumn id="22" xr3:uid="{47FA3BD2-B19E-4518-B4F6-E88C5B141403}" name="Close In Max" dataDxfId="74">
      <calculatedColumnFormula xml:space="preserve"> SIGN(DATA[[#This Row],[Close]] &lt; DATA[[#This Row],[Prev High]])</calculatedColumnFormula>
    </tableColumn>
    <tableColumn id="23" xr3:uid="{349BF060-1250-4467-AC91-52EFDE957C36}" name="Close Out Max" dataDxfId="73">
      <calculatedColumnFormula xml:space="preserve"> SIGN(DATA[[#This Row],[Prev High]] &lt; DATA[[#This Row],[Close]])</calculatedColumnFormula>
    </tableColumn>
    <tableColumn id="50" xr3:uid="{B0FA1274-1E39-488F-8242-9596385A3EAE}" name="C" dataDxfId="72"/>
    <tableColumn id="51" xr3:uid="{A1373B9D-66D8-4658-A44B-73EBF8363A2B}" name="C2" dataDxfId="71"/>
    <tableColumn id="52" xr3:uid="{8298F83F-35D1-4B3C-81AE-127D27554F3A}" name="C3" dataDxfId="70"/>
    <tableColumn id="53" xr3:uid="{58F976C6-D8E5-445F-B59C-8155A805C4C9}" name="C4" dataDxfId="69"/>
    <tableColumn id="46" xr3:uid="{0554CD77-7F01-4D0E-AE86-DBBAB0E9B362}" name="C5" dataDxfId="68"/>
    <tableColumn id="47" xr3:uid="{A52F4021-DCA7-4B7A-AF65-3E8E8FCF0D69}" name="C6" dataDxfId="67"/>
    <tableColumn id="48" xr3:uid="{1EE21D34-E3A4-4E8A-B372-B14A0B440090}" name="C7" dataDxfId="66"/>
    <tableColumn id="49" xr3:uid="{3CADA64B-9922-48A8-AF14-8FF250CD410F}" name="C8" dataDxfId="65"/>
    <tableColumn id="24" xr3:uid="{150217DC-6D65-4BCE-91F3-F5245B41DF1B}" name="C9" dataDxfId="64"/>
    <tableColumn id="14" xr3:uid="{094217F3-E907-483B-9B94-976F52D536DD}" name="C10" dataDxfId="63"/>
    <tableColumn id="15" xr3:uid="{6ABC4FCD-2915-439E-870B-D3A1C5275F63}" name="C11" dataDxfId="62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DC34D0-8907-47FA-B147-D5BFAC57D435}" name="Tabela6" displayName="Tabela6" ref="A1:P15" totalsRowShown="0" headerRowDxfId="61" dataDxfId="60">
  <autoFilter ref="A1:P15" xr:uid="{E6BEA44E-AAFD-4F6C-AAB7-C56132184B6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4" xr3:uid="{35D761E6-845F-4942-9847-949A0BBF7B19}" name="High &amp; Low dia anterior que foi positivo &gt;" dataDxfId="59"/>
    <tableColumn id="5" xr3:uid="{E9CD4F1B-04D7-43E2-A093-BB14E3EDB524}" name="A" dataDxfId="58"/>
    <tableColumn id="6" xr3:uid="{A30B309E-56B7-4339-8EFD-5A3DFA5957D7}" name="B" dataDxfId="57"/>
    <tableColumn id="2" xr3:uid="{C015BF73-348F-4FCB-9020-4B8F9A86435A}" name="Contagem de dias" dataDxfId="56"/>
    <tableColumn id="35" xr3:uid="{BC182540-3BDC-4BD9-A741-AB756EE4E498}" name="Abertura dentro do dia anterior (% dias)" dataDxfId="28">
      <calculatedColumnFormula array="1" xml:space="preserve"> SUM(DATA[Prev Is Bull] * (Tabela6[[#This Row],[A]]&lt;DATA[Prev Hilo]) * (DATA[Prev Hilo]&lt;Tabela6[[#This Row],[B]]) * DATA[Open Inside])
/ Tabela6[[#This Row],[Contagem de dias]] *100</calculatedColumnFormula>
    </tableColumn>
    <tableColumn id="22" xr3:uid="{39BD1766-CACA-4279-ABC9-0184EB12A381}" name="Abertura dentro dia anterior  anterior (% dias testou a máxima)" dataDxfId="55"/>
    <tableColumn id="23" xr3:uid="{3269DCE7-42A7-4DB9-A066-5C64BE64D29B}" name="Abertura dentro do dia anterior (% dias testou a mínima)" dataDxfId="54"/>
    <tableColumn id="26" xr3:uid="{77661C42-844D-432E-9A25-AED8588BB516}" name="Abertura dentro do dia anterior (% dias fechou acima da máxima anterior)" dataDxfId="53"/>
    <tableColumn id="27" xr3:uid="{A18909FF-9BC7-4FC2-BE56-EFE66EB43A09}" name="Abertura dentro do dia anterior (% dias fechou abaixo mínima dia anterior)" dataDxfId="52">
      <calculatedColumnFormula array="1" xml:space="preserve"> SUM(DATA[Prev Is Bull] * (Tabela6[[#This Row],[A]]&lt;DATA[Prev Hilo]) * (DATA[Prev Hilo]&lt;Tabela6[[#This Row],[B]]) * DATA[Open Inside] * DATA[Close Out Min])
/ Tabela6[[#This Row],[Contagem de dias]] *100</calculatedColumnFormula>
    </tableColumn>
    <tableColumn id="28" xr3:uid="{C83EA778-1576-4C4F-9085-F2FBC607715D}" name="Abertura abaixo da mínima do dia anterior (% dias)" dataDxfId="51">
      <calculatedColumnFormula array="1" xml:space="preserve"> SUM(DATA[Prev Is Bull] * (Tabela6[[#This Row],[A]]&lt;DATA[Prev Hilo]) * (DATA[Prev Hilo]&lt;Tabela6[[#This Row],[B]]) * DATA[Open Out Min])
/ Tabela6[[#This Row],[Contagem de dias]] *100</calculatedColumnFormula>
    </tableColumn>
    <tableColumn id="29" xr3:uid="{CB16FBFC-E660-4E06-BF41-6A2FCDD578FF}" name="Abertura abaixo da mínima do dia anterior (%  dias testou a máxima do dia anterior)" dataDxfId="50">
      <calculatedColumnFormula array="1" xml:space="preserve"> SUM(DATA[Prev Is Bull] * (Tabela6[[#This Row],[A]]&lt;DATA[Prev Hilo]) * (DATA[Prev Hilo]&lt;Tabela6[[#This Row],[B]]) * DATA[Open Out Min] * DATA[High Out Max])
/ Tabela6[[#This Row],[Contagem de dias]] *100</calculatedColumnFormula>
    </tableColumn>
    <tableColumn id="30" xr3:uid="{090592EF-1CFD-4BFD-9485-8FE4A076D270}" name="Abertura abaixo da mínima do dia anterior (% de dias que fechou abaixo da mínima do dia anterior (ou abertura))" dataDxfId="49">
      <calculatedColumnFormula array="1" xml:space="preserve"> SUM(DATA[Prev Is Bull] * (Tabela6[[#This Row],[A]]&lt;DATA[Prev Hilo]) * (DATA[Prev Hilo]&lt;Tabela6[[#This Row],[B]]) * DATA[Open Out Min] * DATA[Close Out Min])
/ Tabela6[[#This Row],[Contagem de dias]] *100</calculatedColumnFormula>
    </tableColumn>
    <tableColumn id="31" xr3:uid="{7D211D25-FEF9-4BF3-8D7D-24D987FEC2B0}" name="Abertura abaixo da mínima do dia anterior  (% de dias que fechou acima da máxima do dia anterior)" dataDxfId="48">
      <calculatedColumnFormula array="1" xml:space="preserve"> SUM(DATA[Prev Is Bull] * (Tabela6[[#This Row],[A]]&lt;DATA[Prev Hilo]) * (DATA[Prev Hilo]&lt;Tabela6[[#This Row],[B]]) * DATA[Open Out Min] * DATA[Close Out Max])
/ Tabela6[[#This Row],[Contagem de dias]] *100</calculatedColumnFormula>
    </tableColumn>
    <tableColumn id="32" xr3:uid="{CBDEAD3D-F725-4985-B509-981B5541775F}" name="Abertura acima da máxima do dia anterior (% dias)" dataDxfId="47">
      <calculatedColumnFormula array="1" xml:space="preserve"> SUM(DATA[Prev Is Bull] * (Tabela6[[#This Row],[A]]&lt;DATA[Prev Hilo]) * (DATA[Prev Hilo]&lt;Tabela6[[#This Row],[B]]) * DATA[Open Out Max])
/ Tabela6[[#This Row],[Contagem de dias]] *100</calculatedColumnFormula>
    </tableColumn>
    <tableColumn id="33" xr3:uid="{D44E4642-9B5B-4885-A9D7-C200E02A730B}" name="Abertura acima da máxima do dia anterior (% dias que fechou acima da máxima do dia anterior (fechamento &gt; abertura atual))" dataDxfId="46">
      <calculatedColumnFormula array="1" xml:space="preserve"> SUM(DATA[Prev Is Bull] * (Tabela6[[#This Row],[A]]&lt;DATA[Prev Hilo]) * (DATA[Prev Hilo]&lt;Tabela6[[#This Row],[B]]) * DATA[Open Out Max] * DATA[Close Out Max])
/ Tabela6[[#This Row],[Contagem de dias]] *100</calculatedColumnFormula>
    </tableColumn>
    <tableColumn id="34" xr3:uid="{F26803A2-249C-418D-9B6E-030CA7BFEC9F}" name="Abertura acima da máxima do dia anterior (% de dias que fechou abaixo da mínima do dia anterior)" dataDxfId="45">
      <calculatedColumnFormula array="1" xml:space="preserve"> SUM(DATA[Prev Is Bull] * (Tabela6[[#This Row],[A]]&lt;DATA[Prev Hilo]) * (DATA[Prev Hilo]&lt;Tabela6[[#This Row],[B]]) * DATA[Open Out Max] * DATA[Close Out Min])
/ Tabela6[[#This Row],[Contagem de dias]] *100</calculatedColumnFormula>
    </tableColumn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12A108A-9D3C-4C12-BDFC-F9DF734434F8}" name="Tabela65" displayName="Tabela65" ref="A19:H33" totalsRowShown="0" headerRowDxfId="35" dataDxfId="34">
  <autoFilter ref="A19:H33" xr:uid="{812A108A-9D3C-4C12-BDFC-F9DF734434F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4" xr3:uid="{24CE79B2-66FD-4A24-87AD-6ECBEDC21DFC}" name="High &amp; Low dia anterior que foi positivo &gt;" dataDxfId="33"/>
    <tableColumn id="6" xr3:uid="{75C5F7D9-AB82-44B8-8E73-965A26E367FE}" name="A" dataDxfId="32"/>
    <tableColumn id="7" xr3:uid="{C8E4A64C-A9F6-47F6-81E1-C96FBEEBFA01}" name="B" dataDxfId="31"/>
    <tableColumn id="2" xr3:uid="{9EF6DDF3-6F8A-435E-A166-B10DEB32BDDB}" name="Contagem de dias" dataDxfId="29">
      <calculatedColumnFormula array="1" xml:space="preserve"> SUM(DATA[Prev Is Bull] * (Tabela65[[#This Row],[A]]&lt;DATA[Prev Hilo]) * (DATA[Prev Hilo]&lt;Tabela65[[#This Row],[B]]))</calculatedColumnFormula>
    </tableColumn>
    <tableColumn id="3" xr3:uid="{E7C37A93-2C32-4657-A4F3-A30CD2EDB3EB}" name="Inside (% dias)" dataDxfId="22">
      <calculatedColumnFormula array="1" xml:space="preserve"> SUM(DATA[Prev Is Bull] * (Tabela65[[#This Row],[A]]&lt;DATA[Prev Hilo]) * (DATA[Prev Hilo]&lt;Tabela65[[#This Row],[B]]) * DATA[Open Inside])
/ Tabela65[[#This Row],[Contagem de dias]] *100</calculatedColumnFormula>
    </tableColumn>
    <tableColumn id="18" xr3:uid="{0343ACCA-6D6C-47E8-BC1D-FEE349576386}" name="Amplitude média do dia que foi inside" dataDxfId="23">
      <calculatedColumnFormula array="1" xml:space="preserve"> AVERAGE(_xlfn._xlws.FILTER(DATA[Hilo], DATA[Prev Is Bull] * (Tabela65[[#This Row],[A]]&lt;DATA[Prev Hilo]) * (DATA[Prev Hilo]&lt;Tabela65[[#This Row],[B]]) * DATA[Open Inside]))</calculatedColumnFormula>
    </tableColumn>
    <tableColumn id="25" xr3:uid="{71293D54-0EDA-4259-BD8C-A9D98820CF5C}" name="Horário Médio que fez máxima do dia" dataDxfId="24"/>
    <tableColumn id="26" xr3:uid="{3A483220-5B08-4B31-94F4-CA4640319FA6}" name="Horário Médio que fez mínima do dia" dataDxfId="30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FC533D5-9543-4594-A2E9-8F16004CCA72}" name="Tabela656" displayName="Tabela656" ref="A37:P51" totalsRowShown="0" headerRowDxfId="21" dataDxfId="20">
  <autoFilter ref="A37:P51" xr:uid="{EFC533D5-9543-4594-A2E9-8F16004CCA72}"/>
  <tableColumns count="16">
    <tableColumn id="1" xr3:uid="{3125112A-D763-4278-9991-55FC166D6E56}" name="High &amp; Low dia anterior que foi positivo &gt;" dataDxfId="19"/>
    <tableColumn id="6" xr3:uid="{5E32537A-46B9-40F7-BC2E-D9BAD8CAECBE}" name="A" dataDxfId="16"/>
    <tableColumn id="3" xr3:uid="{EDE7513F-8847-432E-BB4D-2D4B9138AC6A}" name="B" dataDxfId="15"/>
    <tableColumn id="2" xr3:uid="{46BFCA90-2F6C-4296-A51A-20B98FE8AFC6}" name="Contagem de dias" dataDxfId="14">
      <calculatedColumnFormula array="1" xml:space="preserve"> SUM(DATA[Prev Is Bull] * (Tabela656[[#This Row],[A]]&lt;DATA[Prev Hilo]) * (DATA[Prev Hilo]&lt;Tabela656[[#This Row],[B]]))</calculatedColumnFormula>
    </tableColumn>
    <tableColumn id="29" xr3:uid="{C5971D34-AAFE-4821-BC3A-C405EFAAE921}" name="Dias em que testou máxima ou mínima do dia anterior" dataDxfId="11">
      <calculatedColumnFormula array="1" xml:space="preserve"> SUM(DATA[Prev Is Bull] * (Tabela656[[#This Row],[A]]&lt;DATA[Prev Hilo]) * (DATA[Prev Hilo]&lt;Tabela656[[#This Row],[B]]) * _xlfn.BITOR(DATA[Low Out Min], DATA[High Out Max]) * DATA[Close Inside])</calculatedColumnFormula>
    </tableColumn>
    <tableColumn id="4" xr3:uid="{2506BA82-2502-4F05-907A-C0E9C47EA41F}" name="Testou máxima (% dias)" dataDxfId="13">
      <calculatedColumnFormula array="1" xml:space="preserve"> SUM(DATA[Prev Is Bull] * (Tabela656[[#This Row],[A]]&lt;DATA[Prev Hilo]) * (DATA[Prev Hilo]&lt;Tabela656[[#This Row],[B]]) * DATA[High Out Max] * DATA[Close In Max])</calculatedColumnFormula>
    </tableColumn>
    <tableColumn id="5" xr3:uid="{19EBBEBE-5100-4299-A0D8-2E2BABE98325}" name="Testou Mínima (% dias)" dataDxfId="12">
      <calculatedColumnFormula array="1" xml:space="preserve"> SUM(DATA[Prev Is Bull] * (Tabela656[[#This Row],[A]]&lt;DATA[Prev Hilo]) * (DATA[Prev Hilo]&lt;Tabela656[[#This Row],[B]]) * DATA[Low Out Min] * DATA[Close In Min])</calculatedColumnFormula>
    </tableColumn>
    <tableColumn id="25" xr3:uid="{09FE8470-6C20-4456-9178-BADC0B819CC7}" name="Testou máxima e mínima no mesmo dia (% dias)" dataDxfId="10">
      <calculatedColumnFormula array="1" xml:space="preserve"> SUM(DATA[Prev Is Bull] * (Tabela656[[#This Row],[A]]&lt;DATA[Prev Hilo]) * (DATA[Prev Hilo]&lt;Tabela656[[#This Row],[B]]) * _xlfn.BITAND(DATA[Low Out Min], DATA[High Out Max] ) * DATA[Close Inside])</calculatedColumnFormula>
    </tableColumn>
    <tableColumn id="30" xr3:uid="{4987787C-37A9-4D6F-8960-FFD2FABE3E23}" name="Testou a mínima no horário médio de:" dataDxfId="18"/>
    <tableColumn id="14" xr3:uid="{797474C3-E076-48BF-9DFF-395FC1598F05}" name="Testou a máxima no horário médio de:" dataDxfId="17"/>
    <tableColumn id="15" xr3:uid="{42A86805-D14A-4AF6-9E35-39D0791B6EE4}" name="Testou a máxima e fechou acima da máxima (% dias):" dataDxfId="9">
      <calculatedColumnFormula array="1" xml:space="preserve"> SUM(DATA[Prev Is Bull] * (Tabela656[[#This Row],[A]]&lt;DATA[Prev Hilo]) * (DATA[Prev Hilo]&lt;Tabela656[[#This Row],[B]]) * DATA[Close Out Max])</calculatedColumnFormula>
    </tableColumn>
    <tableColumn id="26" xr3:uid="{60B60669-6468-4247-A4A9-54B8FEDD813D}" name="Testou a  Mínima e fechou abaixdo da mínima (% dias):" dataDxfId="8">
      <calculatedColumnFormula array="1" xml:space="preserve"> SUM(DATA[Prev Is Bull] * (Tabela656[[#This Row],[A]]&lt;DATA[Prev Hilo]) * (DATA[Prev Hilo]&lt;Tabela656[[#This Row],[B]]) * DATA[Close Out Min])</calculatedColumnFormula>
    </tableColumn>
    <tableColumn id="27" xr3:uid="{39260069-26FF-4E86-9AF6-F6A5D1B227D2}" name="Testou a máxima e fechou dentro do dia anterior:" dataDxfId="7">
      <calculatedColumnFormula array="1" xml:space="preserve"> SUM(DATA[Prev Is Bull] * (Tabela656[[#This Row],[A]]&lt;DATA[Prev Hilo]) * (DATA[Prev Hilo]&lt;Tabela656[[#This Row],[B]]) * DATA[High Out Max] * DATA[Close In Max])</calculatedColumnFormula>
    </tableColumn>
    <tableColumn id="28" xr3:uid="{26E46ADF-77EF-4F36-9A1F-C124E2AE7D9A}" name="Testou a mínima e fechou dentro do dia anterior:" dataDxfId="6">
      <calculatedColumnFormula array="1" xml:space="preserve"> SUM(DATA[Prev Is Bull] * (Tabela656[[#This Row],[A]]&lt;DATA[Prev Hilo]) * (DATA[Prev Hilo]&lt;Tabela656[[#This Row],[B]]) * DATA[Low Out Min] * DATA[Close In Min])</calculatedColumnFormula>
    </tableColumn>
    <tableColumn id="31" xr3:uid="{E4AC10CB-DFDD-472B-87D0-74DAFF9DC725}" name="Testou a máxima do dia anterior, fechou dentro do dia anterior, mas andou quantos pontos após rompimento da máxima?" dataDxfId="1">
      <calculatedColumnFormula array="1" xml:space="preserve"> IFERROR(
    AVERAGE(_xlfn._xlws.FILTER(DATA[Test Up (pts)], DATA[Prev Is Bull] * (Tabela656[[#This Row],[A]]&lt;DATA[Prev Hilo]) * (DATA[Prev Hilo]&lt;Tabela656[[#This Row],[B]]) * DATA[High Out Max] * DATA[Close Inside])),
"")</calculatedColumnFormula>
    </tableColumn>
    <tableColumn id="32" xr3:uid="{D7F19C13-0595-497B-B5CE-B06238421E33}" name="Testou a mínima e fechou dentro do dia anterior, mas andou quantos pontos após rompimento de mínima?" dataDxfId="0">
      <calculatedColumnFormula array="1" xml:space="preserve"> IFERROR(
    AVERAGE(_xlfn._xlws.FILTER(DATA[Test Down (pts)], DATA[Prev Is Bull] * (Tabela656[[#This Row],[A]]&lt;DATA[Prev Hilo]) * (DATA[Prev Hilo]&lt;Tabela656[[#This Row],[B]]) * DATA[Low Out Min] * DATA[Close Inside])),
"")</calculatedColumnFormula>
    </tableColumn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C10AEE3-8924-44FD-A1FA-2FC46F1BE43B}" name="Tabela6567" displayName="Tabela6567" ref="A64:J78" totalsRowShown="0" headerRowDxfId="44">
  <autoFilter ref="A64:J78" xr:uid="{DC10AEE3-8924-44FD-A1FA-2FC46F1BE43B}"/>
  <tableColumns count="10">
    <tableColumn id="1" xr3:uid="{37B375D9-336E-42C8-9569-D3F885780C9A}" name="High &amp; Low dia anterior que foi positivo &gt;"/>
    <tableColumn id="2" xr3:uid="{12829027-8B41-4277-9598-66E5AF2670A2}" name="Contagem de dias"/>
    <tableColumn id="26" xr3:uid="{82D7E023-E675-47A0-80F6-E28DB8D3F8A4}" name="Dias que houve fechamento acima ou abaixo do dia anterior:"/>
    <tableColumn id="16" xr3:uid="{DC1B8B2D-B734-4F84-8911-602C5DE838BA}" name="Fechou acima da máxima de ontem (% dias)"/>
    <tableColumn id="17" xr3:uid="{A24BF8A3-3036-4ED1-AACE-E063B9E41B79}" name="Fechou abaixo da mínima de ontem (% dias)"/>
    <tableColumn id="20" xr3:uid="{A3732424-A11E-430C-88ED-DD32DFCE9CCB}" name="Amplitude média dos dias que houve fechamento acima da máxima ou abaixo da mínima"/>
    <tableColumn id="27" xr3:uid="{6FF0EE26-5635-4206-BD70-42EB82F448CA}" name="Fechou abaixo de ontem e fez máxima na hora média de"/>
    <tableColumn id="28" xr3:uid="{20AB87D1-4489-40D0-832D-FA79B488FF07}" name="Fechou abaixo de ontem e fez mínima na hora média de:"/>
    <tableColumn id="29" xr3:uid="{48C75248-47F8-4264-B2B8-F536A4CA4F0B}" name="Fechou acima da máxima de ontem e fez mínima na hora média de:"/>
    <tableColumn id="30" xr3:uid="{E2016EA3-D3D9-4C20-84BC-E2935C1FAE1B}" name="Fechou acima da máxima de ontem e fez máxima na hora média de: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84EA1C5-E544-420C-B01B-91401665C5F6}" name="Tabela69" displayName="Tabela69" ref="A3:N17" totalsRowShown="0" headerRowDxfId="43">
  <autoFilter ref="A3:N17" xr:uid="{A84EA1C5-E544-420C-B01B-91401665C5F6}"/>
  <tableColumns count="14">
    <tableColumn id="1" xr3:uid="{36944082-944E-40F8-BD59-5C19D152DB67}" name="High &amp; Low dia anterior que foi negativo &gt;"/>
    <tableColumn id="2" xr3:uid="{40B03A3E-2325-45B1-BD4E-4FFB6E5D31DB}" name="Contagem de dias"/>
    <tableColumn id="35" xr3:uid="{DC1D5391-B6EC-4DB3-8391-F800C7551798}" name="Abertura dentro do dia anterior (% dias)"/>
    <tableColumn id="22" xr3:uid="{B76DFC29-B3D4-48BF-9072-DA8B37AE01A6}" name="Abertura dentro dia anterior  anterior (% dias testou a máxima)"/>
    <tableColumn id="23" xr3:uid="{033F1D33-858F-435D-A171-46EC8E782C8B}" name="Abertura dentro do dia anterior (% dias testou a mínima)"/>
    <tableColumn id="26" xr3:uid="{B379ACD6-DAC1-4F74-A61B-F0F5086A77BB}" name="Abertura dentro do dia anterior (% dias fechou acima da máxima anterior)"/>
    <tableColumn id="27" xr3:uid="{C83717A8-9600-496B-8897-43697B2D5C29}" name="Abertura dentro do dia anterior (% dias fechou abaixo mínima dia anterior)"/>
    <tableColumn id="28" xr3:uid="{B0B68FAB-0D5F-4B04-84B6-84B4238F07CE}" name="Abertura abaixo da mínima do dia anterior (% dias)"/>
    <tableColumn id="29" xr3:uid="{397575D6-8515-4B78-BD32-112BF3E8EA4D}" name="Abertura abaixo da mínima do dia anterior (%  dias testou a máxima do dia anterior)"/>
    <tableColumn id="30" xr3:uid="{A01B0517-E2BB-4864-BBF2-F0BE2B767363}" name="Abertura abaixo da mínima do dia anterior (% de dias que fechou abaixo da mínima do dia anterior (ou abertura))"/>
    <tableColumn id="31" xr3:uid="{59D4A9BC-9045-4191-8AA1-FEB6BDC6671D}" name="Abertura abaixo da mínima do dia anterior  (% de dias que fechou acima da máxima do dia anterior)"/>
    <tableColumn id="32" xr3:uid="{882D3FE4-5A2F-4444-9949-88AFEBC98E83}" name="Abertura acima da máxima do dia anterior (% dias)"/>
    <tableColumn id="33" xr3:uid="{E05836AB-A9E0-40FF-9E3C-0883475F46E0}" name="Abertura acima da máxima do dia anterior (% dias que fechou acima da máxima do dia anterior (fechamento &gt; abertura atual))"/>
    <tableColumn id="34" xr3:uid="{F37D7DF6-608D-4D47-8B6F-EC67688C7D87}" name="Abertura acima da máxima do dia anterior (% de dias que fechou abaixo da mínima do dia anterior)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1A4B430-DD08-43AB-BEBF-B293F3A08E4B}" name="Tabela659" displayName="Tabela659" ref="A22:F36" totalsRowShown="0" headerRowDxfId="42">
  <autoFilter ref="A22:F36" xr:uid="{31A4B430-DD08-43AB-BEBF-B293F3A08E4B}"/>
  <tableColumns count="6">
    <tableColumn id="1" xr3:uid="{09321E01-93BD-4580-93FF-641C51E4653E}" name="High &amp; Low dia anterior que foi negativo &gt;"/>
    <tableColumn id="2" xr3:uid="{3099D844-8DA8-47FA-83BA-FF6C2D0A1AB6}" name="Contagem de dias"/>
    <tableColumn id="3" xr3:uid="{1A51F938-4E51-447B-A9F5-47AE929BBF0F}" name="Inside (% dias)"/>
    <tableColumn id="18" xr3:uid="{160F989D-3450-41FB-A96D-C7E5EE9F8880}" name="Amplitude média do dia que foi inside"/>
    <tableColumn id="25" xr3:uid="{61D3A9A8-9D9A-4182-BFED-433089BA66EC}" name="Horário Médio que fez máxima do dia"/>
    <tableColumn id="26" xr3:uid="{BB7E05BB-E3B1-4B1F-A06F-DF3AA49757FE}" name="Horário Médio que fez mínima do dia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550AEB7-835B-4159-ADE5-BF11E062ABBB}" name="Tabela65610" displayName="Tabela65610" ref="A42:N56" totalsRowShown="0" headerRowDxfId="41">
  <autoFilter ref="A42:N56" xr:uid="{A550AEB7-835B-4159-ADE5-BF11E062ABBB}"/>
  <tableColumns count="14">
    <tableColumn id="1" xr3:uid="{9DCA6BC1-5B64-4B03-9379-870991394877}" name="High &amp; Low dia anterior que foi negativo &gt;"/>
    <tableColumn id="2" xr3:uid="{244624BD-9A58-4399-8229-CAF691178B74}" name="Contagem de dias"/>
    <tableColumn id="29" xr3:uid="{ADE9A676-478D-43B2-8E10-1766BFFB421D}" name="Dias em que testou máxima ou mínima do dia anterior"/>
    <tableColumn id="4" xr3:uid="{912F7D82-C527-4FB1-A71A-76AD178404F9}" name="Testou máxima (% dias)"/>
    <tableColumn id="5" xr3:uid="{B1F52B46-C80C-4C47-ABB0-121825232CD4}" name="Testou Mínima (% dias)"/>
    <tableColumn id="25" xr3:uid="{96FB3F29-37F4-4E25-8BD0-3101559DC516}" name="Testou máxima e mínima no mesmo dia (% dias)"/>
    <tableColumn id="30" xr3:uid="{A0589D51-9506-4B5E-91E4-FE38D16D0BF0}" name="Testou a mínima no horário médio de:"/>
    <tableColumn id="14" xr3:uid="{6C01B0DC-CFEC-479B-B540-0421F0F52D28}" name="Testou a máxima no horário médio de:"/>
    <tableColumn id="15" xr3:uid="{FC00EB37-5DD9-424D-B5C2-C6D3DD4224E7}" name="Testou a máxima e fechou acima da máxima (% dias):"/>
    <tableColumn id="26" xr3:uid="{DA375D57-ECA6-4AFD-9AF0-47348A796F76}" name="Testou a  Mínima e fechou abaixdo da mínima (% dias):"/>
    <tableColumn id="27" xr3:uid="{339AD1AA-6849-437E-8936-CE92B3332DD8}" name="Testou a máxima e fechou dentro do dia anterior:"/>
    <tableColumn id="28" xr3:uid="{5859C011-288E-4FF1-B9BD-BA2DCB6EF935}" name="Testou a mínima e fechou dentro do dia anterior:"/>
    <tableColumn id="31" xr3:uid="{1A9D1ECE-E7A0-4417-A8C2-83D3903ED81C}" name="Testou a máxima do dia anterior, fechou dentro do dia anterior e andou quantos pontos após rompimento da máxima?"/>
    <tableColumn id="32" xr3:uid="{797CA3D6-49C8-4A36-9B82-94938E29E5F2}" name="Testou a mínima e fechou dentro do dia anterior e andou quantos pontos após rompimento de mínima?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3EE21D5-B5DB-41BD-9049-0BF9B5BF5623}" name="Tabela656711" displayName="Tabela656711" ref="A61:I75" totalsRowShown="0" headerRowDxfId="40">
  <autoFilter ref="A61:I75" xr:uid="{13EE21D5-B5DB-41BD-9049-0BF9B5BF5623}"/>
  <tableColumns count="9">
    <tableColumn id="1" xr3:uid="{FBBEB269-E78A-4CC9-87CA-2CF26673961F}" name="High &amp; Low dia anterior que foi negativo &gt;"/>
    <tableColumn id="2" xr3:uid="{A208788E-026E-4559-AA61-CDBC4B942331}" name="Contagem de dias"/>
    <tableColumn id="26" xr3:uid="{F5674CB4-00E3-4BA5-B536-481CC202A101}" name="Dias que houve fechamento acima ou abaixo do dia anterior:"/>
    <tableColumn id="16" xr3:uid="{ED4B4111-918B-456B-99E7-835DC0B8682D}" name="Fechou acima da máxima de ontem (% dias)"/>
    <tableColumn id="17" xr3:uid="{C41950FB-865C-4679-9305-4E6C4EFB75BC}" name="Fechou abaixo da mínima de ontem (% dias)"/>
    <tableColumn id="20" xr3:uid="{F89E8D9B-2C51-4234-BD7E-79CC4A5F88B6}" name="Fechou abaixo de ontem e fez máxima na hora média de"/>
    <tableColumn id="27" xr3:uid="{7A961036-C16B-4681-8107-0593594B5169}" name="Fechou abaixo de ontem e fez mínima na hora média de:"/>
    <tableColumn id="28" xr3:uid="{78E52A08-ADC4-4AFB-B7D5-B53DBF455615}" name="Fechou acima da máxima de ontem e fez mínima na hora média de:"/>
    <tableColumn id="29" xr3:uid="{1BAB5D60-C21F-4C0D-B6A8-6F4DADC2AB45}" name="Fechou acima da máxima de ontem e fez máxima na hora média de: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8E061BC-1790-4C03-BD40-92F3DB5897F4}" name="Tabela612" displayName="Tabela612" ref="A3:N17" totalsRowShown="0" headerRowDxfId="39">
  <autoFilter ref="A3:N17" xr:uid="{F8E061BC-1790-4C03-BD40-92F3DB5897F4}"/>
  <tableColumns count="14">
    <tableColumn id="1" xr3:uid="{FFCD4F64-5787-417F-B483-C27EC5AB6346}" name="Variação dia anterior"/>
    <tableColumn id="2" xr3:uid="{FFCAB6B5-907B-4307-9CCF-678C04BA0394}" name="Contagem de dias"/>
    <tableColumn id="35" xr3:uid="{8E5B39A6-9C7C-4FEB-87B9-747C33CE38F1}" name="Abertura dentro do dia anterior (% dias)"/>
    <tableColumn id="22" xr3:uid="{3BF3A868-6427-443D-9BDC-0F5AF6D75480}" name="Abertura dentro dia anterior  anterior (% dias testou a máxima)"/>
    <tableColumn id="23" xr3:uid="{5CF27EAB-2630-4D59-9F7A-A2E88C3703FD}" name="Abertura dentro do dia anterior (% dias testou a mínima)"/>
    <tableColumn id="26" xr3:uid="{F60A80AC-F614-4AAB-A245-91A456011C26}" name="Abertura dentro do dia anterior (% dias fechou acima da máxima anterior)"/>
    <tableColumn id="27" xr3:uid="{AD32825F-AD88-4008-BC9F-20EA895BAFCC}" name="Abertura dentro do dia anterior (% dias fechou abaixo mínima dia anterior)"/>
    <tableColumn id="28" xr3:uid="{5EDBF142-C0D5-4846-9949-ADDE612BEFDD}" name="Abertura abaixo da mínima do dia anterior (% dias)"/>
    <tableColumn id="29" xr3:uid="{0EECA024-B0E5-4449-B0E5-8DA563F3D750}" name="Abertura abaixo da mínima do dia anterior (%  dias testou a máxima do dia anterior)"/>
    <tableColumn id="30" xr3:uid="{F8D99263-AE82-47F4-BC9C-E70642A0E0AC}" name="Abertura abaixo da mínima do dia anterior (% de dias que fechou abaixo da mínima do dia anterior (ou abertura))"/>
    <tableColumn id="31" xr3:uid="{EE41AE56-78AD-4461-ACE2-18FD61277232}" name="Abertura abaixo da mínima do dia anterior  (% de dias que fechou acima da máxima do dia anterior)"/>
    <tableColumn id="32" xr3:uid="{CDDFFD57-F69D-4D19-AE5B-BA50EEDA0000}" name="Abertura acima da máxima do dia anterior (% dias)"/>
    <tableColumn id="33" xr3:uid="{458E4CA8-3C4F-41F9-81D5-6088AAE640C8}" name="Abertura acima da máxima do dia anterior (% dias que fechou acima da máxima do dia anterior (fechamento &gt; abertura atual))"/>
    <tableColumn id="34" xr3:uid="{60D6E3DC-5EEC-4345-A4D2-C48B01DDDA15}" name="Abertura acima da máxima do dia anterior (% de dias que fechou abaixo da mínima do dia anterior)"/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5652D03-03F6-41DB-842A-C4B006F934AB}" name="Tabela6513" displayName="Tabela6513" ref="A22:F36" totalsRowShown="0" headerRowDxfId="38">
  <autoFilter ref="A22:F36" xr:uid="{55652D03-03F6-41DB-842A-C4B006F934AB}"/>
  <tableColumns count="6">
    <tableColumn id="1" xr3:uid="{1C3B4332-8CE3-483C-BE25-DB5E8475813D}" name="Variação dia anterior"/>
    <tableColumn id="2" xr3:uid="{D61257C2-2D7B-40B9-A7B6-38C299B394BD}" name="Contagem de dias"/>
    <tableColumn id="3" xr3:uid="{00E3036B-3704-4D00-995E-56AE5A694BD7}" name="Inside (% dias)"/>
    <tableColumn id="18" xr3:uid="{6EF2432E-7B08-4347-901D-97DD3CD79B9D}" name="Amplitude média do dia que foi inside"/>
    <tableColumn id="25" xr3:uid="{3EB022B0-3DB5-4C16-926C-AEF3D528527D}" name="Horário Médio que fez máxima do dia"/>
    <tableColumn id="26" xr3:uid="{0277EE34-46C4-4A74-BACC-8AA522016534}" name="Horário Médio que fez mínima do dia"/>
  </tableColumns>
  <tableStyleInfo name="TableStyleLight8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4A77346A-C20B-422A-AD46-62D1BBE58D60}" name="Tabela65614" displayName="Tabela65614" ref="A42:N56" totalsRowShown="0" headerRowDxfId="37">
  <autoFilter ref="A42:N56" xr:uid="{4A77346A-C20B-422A-AD46-62D1BBE58D60}"/>
  <tableColumns count="14">
    <tableColumn id="1" xr3:uid="{D1B8BDBC-5CA8-4C59-BBA3-5FF836F796A3}" name="Variação dia anterior"/>
    <tableColumn id="2" xr3:uid="{FABA3C22-3891-46D7-A26A-6D17BC51031C}" name="Contagem de dias"/>
    <tableColumn id="29" xr3:uid="{34CE75D1-B8DE-49AA-8D08-7E09FA8B1C16}" name="Dias em que testou máxima ou mínima do dia anterior"/>
    <tableColumn id="4" xr3:uid="{4E3BD84F-5BA6-46C4-A415-E6D8C88AAC6A}" name="Testou máxima (% dias)"/>
    <tableColumn id="5" xr3:uid="{C5564C7E-AC01-4356-9BA8-FBE4A2E5414B}" name="Testou Mínima (% dias)"/>
    <tableColumn id="25" xr3:uid="{762F004E-D773-4B97-98A8-0122FF4A4DA4}" name="Testou máxima e mínima no mesmo dia (% dias)"/>
    <tableColumn id="30" xr3:uid="{80B30C59-AB38-4622-B355-DEB91FAC6032}" name="Testou a mínima no horário médio de:"/>
    <tableColumn id="14" xr3:uid="{530D1F6E-50D9-467C-89A2-A3A3D4B20CEA}" name="Testou a máxima no horário médio de:"/>
    <tableColumn id="15" xr3:uid="{5835856F-DF6C-4FFB-810C-D23493812716}" name="Testou a máxima e fechou acima da máxima (% dias):"/>
    <tableColumn id="26" xr3:uid="{D86856D4-04B4-488D-AA78-DF16D3235575}" name="Testou a  Mínima e fechou abaixdo da mínima (% dias):"/>
    <tableColumn id="27" xr3:uid="{EE04C18C-B72A-4247-918D-4ED58824F478}" name="Testou a máxima e fechou dentro do dia anterior:"/>
    <tableColumn id="28" xr3:uid="{2C2F77AB-9904-4270-82F7-41F77B171682}" name="Testou a mínima e fechou dentro do dia anterior:"/>
    <tableColumn id="31" xr3:uid="{B90B61A0-5148-4874-AD15-2B96E4B646A8}" name="Testou a máxima do dia anterior, fechou dentro do dia anterior e andou quantos pontos após rompimento da máxima?"/>
    <tableColumn id="32" xr3:uid="{44509972-BF9F-4013-9476-D3D4A4A9EEC9}" name="Testou a mínima e fechou dentro do dia anterior e andou quantos pontos após rompimento de mínima?"/>
  </tableColumns>
  <tableStyleInfo name="TableStyleLight8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8650F97-ABDD-4D6E-9070-90CF219284FA}" name="Tabela656715" displayName="Tabela656715" ref="A61:J75" totalsRowShown="0" headerRowDxfId="36">
  <autoFilter ref="A61:J75" xr:uid="{58650F97-ABDD-4D6E-9070-90CF219284FA}"/>
  <tableColumns count="10">
    <tableColumn id="1" xr3:uid="{1EE42D06-C5D7-475E-BBA3-FEF6AE3C5DD3}" name="Variação dia anterior"/>
    <tableColumn id="2" xr3:uid="{2EC298D0-57EC-4EEB-8329-8B524F57921C}" name="Contagem de dias"/>
    <tableColumn id="26" xr3:uid="{297117BE-4963-46C0-8923-1F8220155B37}" name="Dias que houve fechamento acima ou abaixo do dia anterior:"/>
    <tableColumn id="16" xr3:uid="{B44208DD-8382-47C9-9502-453B3CF5E797}" name="Fechou acima da máxima de ontem (% dias)"/>
    <tableColumn id="17" xr3:uid="{B96662EF-49A5-4C35-A0BB-9B2B53D17937}" name="Fechou abaixo da mínima de ontem (% dias)"/>
    <tableColumn id="20" xr3:uid="{669DE046-4C4A-49BF-99D5-D92AC9AD1FEF}" name="Amplitude média dos dias que houve fechamento acima da máxima ou abaixo da mínima"/>
    <tableColumn id="27" xr3:uid="{72D46D69-B410-4873-878C-9563D1FAA97C}" name="Fechou abaixo de ontem e fez máxima na hora média de"/>
    <tableColumn id="28" xr3:uid="{ECA5768A-0025-4B7E-B2BE-0D340EF3D43E}" name="Fechou abaixo de ontem e fez mínima na hora média de:"/>
    <tableColumn id="29" xr3:uid="{E55EF1F9-E067-41BD-8CAE-B63DABDEF185}" name="Fechou acima da máxima de ontem e fez mínima na hora média de:"/>
    <tableColumn id="30" xr3:uid="{7B80F737-15EA-4298-8AEC-046AC8989CD6}" name="Fechou acima da máxima de ontem e fez máxima na hora média de: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nvesting.com/indices/bovespa-win-futures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table" Target="../tables/table6.xml"/><Relationship Id="rId4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table" Target="../tables/table10.xml"/><Relationship Id="rId4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4FA2C-C2CC-4EA0-8578-79DBC5AB90AA}">
  <sheetPr>
    <outlinePr summaryRight="0"/>
  </sheetPr>
  <dimension ref="A1:BO1266"/>
  <sheetViews>
    <sheetView showGridLines="0" topLeftCell="AC1" workbookViewId="0">
      <selection activeCell="AQ9" sqref="AQ9"/>
    </sheetView>
  </sheetViews>
  <sheetFormatPr defaultRowHeight="15" outlineLevelCol="1" x14ac:dyDescent="0.25"/>
  <cols>
    <col min="1" max="3" width="9.140625" style="10"/>
    <col min="4" max="4" width="2.85546875" style="10" customWidth="1"/>
    <col min="5" max="14" width="9.140625" style="10"/>
    <col min="15" max="15" width="9.140625" style="10" collapsed="1"/>
    <col min="16" max="22" width="9.140625" style="10" hidden="1" customWidth="1" outlineLevel="1"/>
    <col min="23" max="16384" width="9.140625" style="10"/>
  </cols>
  <sheetData>
    <row r="1" spans="1:67" ht="30" customHeight="1" x14ac:dyDescent="0.25">
      <c r="D1" s="35" t="s">
        <v>842</v>
      </c>
      <c r="E1" s="35"/>
      <c r="F1" s="35"/>
      <c r="G1" s="35"/>
      <c r="H1" s="35"/>
      <c r="I1" s="35"/>
      <c r="J1" s="35"/>
      <c r="K1" s="35"/>
      <c r="L1" s="35"/>
      <c r="N1" s="35" t="s">
        <v>82</v>
      </c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  <c r="BM1" s="35"/>
      <c r="BN1" s="35"/>
      <c r="BO1" s="35"/>
    </row>
    <row r="2" spans="1:67" ht="45" customHeight="1" x14ac:dyDescent="0.25">
      <c r="A2" s="36" t="s">
        <v>84</v>
      </c>
      <c r="B2" s="36"/>
      <c r="D2" s="36" t="s">
        <v>841</v>
      </c>
      <c r="E2" s="36"/>
      <c r="F2" s="36"/>
      <c r="G2" s="36"/>
      <c r="H2" s="36"/>
      <c r="I2" s="36"/>
      <c r="J2" s="36"/>
      <c r="K2" s="36"/>
      <c r="L2" s="36"/>
      <c r="N2" s="15" t="s">
        <v>67</v>
      </c>
      <c r="O2" s="12" t="s">
        <v>68</v>
      </c>
      <c r="P2" s="12" t="s">
        <v>69</v>
      </c>
      <c r="Q2" s="12" t="s">
        <v>70</v>
      </c>
      <c r="R2" s="12" t="s">
        <v>71</v>
      </c>
      <c r="S2" s="12" t="s">
        <v>72</v>
      </c>
      <c r="T2" s="12" t="s">
        <v>73</v>
      </c>
      <c r="U2" s="12" t="s">
        <v>74</v>
      </c>
      <c r="V2" s="12" t="s">
        <v>75</v>
      </c>
      <c r="W2" s="22" t="s">
        <v>66</v>
      </c>
      <c r="X2" s="22" t="s">
        <v>846</v>
      </c>
      <c r="Y2" s="22" t="s">
        <v>83</v>
      </c>
      <c r="Z2" s="22" t="s">
        <v>854</v>
      </c>
      <c r="AA2" s="25" t="s">
        <v>840</v>
      </c>
      <c r="AB2" s="27" t="s">
        <v>845</v>
      </c>
      <c r="AC2" s="27" t="s">
        <v>844</v>
      </c>
      <c r="AD2" s="27" t="s">
        <v>843</v>
      </c>
      <c r="AE2" s="27" t="s">
        <v>859</v>
      </c>
      <c r="AF2" s="39" t="s">
        <v>878</v>
      </c>
      <c r="AG2" s="30" t="s">
        <v>857</v>
      </c>
      <c r="AH2" s="30" t="s">
        <v>853</v>
      </c>
      <c r="AI2" s="30" t="s">
        <v>852</v>
      </c>
      <c r="AJ2" s="30" t="s">
        <v>858</v>
      </c>
      <c r="AK2" s="32" t="s">
        <v>860</v>
      </c>
      <c r="AL2" s="32" t="s">
        <v>863</v>
      </c>
      <c r="AM2" s="32" t="s">
        <v>861</v>
      </c>
      <c r="AN2" s="32" t="s">
        <v>862</v>
      </c>
      <c r="AO2" s="27" t="s">
        <v>882</v>
      </c>
      <c r="AP2" s="27" t="s">
        <v>881</v>
      </c>
      <c r="AQ2" s="11" t="s">
        <v>868</v>
      </c>
      <c r="AR2" s="11" t="s">
        <v>874</v>
      </c>
      <c r="AS2" s="11" t="s">
        <v>876</v>
      </c>
      <c r="AT2" s="11" t="s">
        <v>877</v>
      </c>
      <c r="AU2" s="11" t="s">
        <v>875</v>
      </c>
      <c r="AV2" s="11" t="s">
        <v>867</v>
      </c>
      <c r="AW2" s="11" t="s">
        <v>866</v>
      </c>
      <c r="AX2" s="11" t="s">
        <v>865</v>
      </c>
      <c r="AY2" s="11" t="s">
        <v>864</v>
      </c>
      <c r="AZ2" s="11" t="s">
        <v>869</v>
      </c>
      <c r="BA2" s="11" t="s">
        <v>871</v>
      </c>
      <c r="BB2" s="11" t="s">
        <v>870</v>
      </c>
      <c r="BC2" s="11" t="s">
        <v>872</v>
      </c>
      <c r="BD2" s="11" t="s">
        <v>873</v>
      </c>
      <c r="BE2" s="11" t="s">
        <v>76</v>
      </c>
      <c r="BF2" s="11" t="s">
        <v>77</v>
      </c>
      <c r="BG2" s="11" t="s">
        <v>78</v>
      </c>
      <c r="BH2" s="11" t="s">
        <v>79</v>
      </c>
      <c r="BI2" s="11" t="s">
        <v>80</v>
      </c>
      <c r="BJ2" s="11" t="s">
        <v>81</v>
      </c>
      <c r="BK2" s="11" t="s">
        <v>847</v>
      </c>
      <c r="BL2" s="11" t="s">
        <v>848</v>
      </c>
      <c r="BM2" s="11" t="s">
        <v>849</v>
      </c>
      <c r="BN2" s="11" t="s">
        <v>850</v>
      </c>
      <c r="BO2" s="11" t="s">
        <v>851</v>
      </c>
    </row>
    <row r="3" spans="1:67" x14ac:dyDescent="0.25">
      <c r="A3" s="16" t="s">
        <v>68</v>
      </c>
      <c r="B3" s="17" t="s">
        <v>85</v>
      </c>
      <c r="D3" s="16"/>
      <c r="E3" s="16"/>
      <c r="F3" s="16"/>
      <c r="G3" s="16"/>
      <c r="H3" s="16"/>
      <c r="I3" s="16"/>
      <c r="J3" s="16"/>
      <c r="K3" s="16"/>
      <c r="L3" s="16"/>
      <c r="N3" s="16">
        <f xml:space="preserve"> ROW() - ROW(DATA[[#Headers],[Row]])</f>
        <v>1</v>
      </c>
      <c r="O3" s="13"/>
      <c r="P3" s="20">
        <v>45860</v>
      </c>
      <c r="Q3" s="21">
        <v>136080</v>
      </c>
      <c r="R3" s="21">
        <v>135675</v>
      </c>
      <c r="S3" s="21">
        <v>136365</v>
      </c>
      <c r="T3" s="21">
        <v>135600</v>
      </c>
      <c r="U3" s="13" t="s">
        <v>89</v>
      </c>
      <c r="V3" s="14">
        <v>6.8999999999999999E-3</v>
      </c>
      <c r="W3" s="23"/>
      <c r="X3" s="23">
        <f xml:space="preserve"> (1 - DATA[[#This Row],[Row]])</f>
        <v>0</v>
      </c>
      <c r="Y3" s="24">
        <f xml:space="preserve"> DATA[[#This Row],[Src Data]]</f>
        <v>45860</v>
      </c>
      <c r="Z3" s="23">
        <f xml:space="preserve"> WEEKDAY(DATA[[#This Row],[Date]])</f>
        <v>3</v>
      </c>
      <c r="AA3" s="26">
        <f xml:space="preserve"> DATA[[#This Row],[Src Último]]</f>
        <v>136080</v>
      </c>
      <c r="AB3" s="28">
        <f xml:space="preserve"> DATA[[#This Row],[Src Abertura]]</f>
        <v>135675</v>
      </c>
      <c r="AC3" s="28">
        <f xml:space="preserve"> DATA[[#This Row],[Src Mínima]]</f>
        <v>135600</v>
      </c>
      <c r="AD3" s="28">
        <f xml:space="preserve"> DATA[[#This Row],[Src Máxima]]</f>
        <v>136365</v>
      </c>
      <c r="AE3" s="28">
        <f xml:space="preserve"> DATA[[#This Row],[Src Último]]</f>
        <v>136080</v>
      </c>
      <c r="AF3" s="40">
        <f xml:space="preserve"> (DATA[[#This Row],[High]] - DATA[[#This Row],[Low]])</f>
        <v>765</v>
      </c>
      <c r="AG3" s="31">
        <f xml:space="preserve"> _xlfn.XLOOKUP(DATA[[#This Row],[T]]-1, DATA[T], DATA[Open], "")</f>
        <v>134140</v>
      </c>
      <c r="AH3" s="31">
        <f xml:space="preserve"> _xlfn.XLOOKUP(DATA[[#This Row],[T]]-1, DATA[T], DATA[Low], "")</f>
        <v>134040</v>
      </c>
      <c r="AI3" s="31">
        <f xml:space="preserve"> _xlfn.XLOOKUP(DATA[[#This Row],[T]]-1, DATA[T], DATA[High], "")</f>
        <v>136050</v>
      </c>
      <c r="AJ3" s="31">
        <f xml:space="preserve"> _xlfn.XLOOKUP(DATA[[#This Row],[T]]-1, DATA[T], DATA[Price], "")</f>
        <v>135145</v>
      </c>
      <c r="AK3" s="33">
        <f xml:space="preserve"> IFERROR(DATA[[#This Row],[Prev Close]] - DATA[[#This Row],[Prev Open]], "")</f>
        <v>1005</v>
      </c>
      <c r="AL3" s="33">
        <f xml:space="preserve"> IFERROR(DATA[[#This Row],[Prev High]] - DATA[[#This Row],[Prev Low]], "")</f>
        <v>2010</v>
      </c>
      <c r="AM3" s="33">
        <f xml:space="preserve"> SIGN(DATA[[#This Row],[Prev Change]] &lt; 0)</f>
        <v>0</v>
      </c>
      <c r="AN3" s="33">
        <f xml:space="preserve"> SIGN(DATA[[#This Row],[Prev Change]] &gt;= 0)</f>
        <v>1</v>
      </c>
      <c r="AO3" s="28">
        <f xml:space="preserve"> IFERROR(MAX(0, DATA[[#This Row],[High]] - DATA[[#This Row],[Prev High]]), "")</f>
        <v>315</v>
      </c>
      <c r="AP3" s="28">
        <f xml:space="preserve"> IFERROR(MAX(0, DATA[[#This Row],[Prev Low]] - DATA[[#This Row],[Low]]), "")</f>
        <v>0</v>
      </c>
      <c r="AQ3" s="10">
        <f xml:space="preserve"> (DATA[[#This Row],[Prev Low]] &lt; DATA[[#This Row],[Open]]) * (DATA[[#This Row],[Open]] &lt; DATA[[#This Row],[Prev High]])</f>
        <v>1</v>
      </c>
      <c r="AR3" s="10">
        <f xml:space="preserve"> SIGN(DATA[[#This Row],[Open]] &lt; DATA[[#This Row],[Prev Low]])</f>
        <v>0</v>
      </c>
      <c r="AS3" s="10">
        <f xml:space="preserve"> SIGN(DATA[[#This Row],[Prev Low]] &lt; DATA[[#This Row],[Open]])</f>
        <v>1</v>
      </c>
      <c r="AT3" s="10">
        <f xml:space="preserve"> SIGN(DATA[[#This Row],[Open]] &lt; DATA[[#This Row],[Prev High]])</f>
        <v>1</v>
      </c>
      <c r="AU3" s="10">
        <f xml:space="preserve"> SIGN(DATA[[#This Row],[Prev High]] &lt; DATA[[#This Row],[Open]])</f>
        <v>0</v>
      </c>
      <c r="AV3" s="10">
        <f xml:space="preserve"> SIGN(DATA[[#This Row],[Low]] &lt; DATA[[#This Row],[Prev Low]])</f>
        <v>0</v>
      </c>
      <c r="AW3" s="10">
        <f xml:space="preserve"> SIGN(DATA[[#This Row],[Prev Low]] &lt; DATA[[#This Row],[Low]])</f>
        <v>1</v>
      </c>
      <c r="AX3" s="10">
        <f xml:space="preserve"> SIGN(DATA[[#This Row],[High]] &lt; DATA[[#This Row],[Prev High]])</f>
        <v>0</v>
      </c>
      <c r="AY3" s="10">
        <f xml:space="preserve"> SIGN(DATA[[#This Row],[Prev High]] &lt; DATA[[#This Row],[High]])</f>
        <v>1</v>
      </c>
      <c r="AZ3" s="10">
        <f xml:space="preserve"> (DATA[[#This Row],[Prev Low]] &lt; DATA[[#This Row],[Close]]) * (DATA[[#This Row],[Close]] &lt; DATA[[#This Row],[Prev High]])</f>
        <v>0</v>
      </c>
      <c r="BA3" s="10">
        <f xml:space="preserve"> SIGN(DATA[[#This Row],[Close]] &lt; DATA[[#This Row],[Prev Low]])</f>
        <v>0</v>
      </c>
      <c r="BB3" s="10">
        <f xml:space="preserve"> SIGN(DATA[[#This Row],[Prev Low]] &lt; DATA[[#This Row],[Close]])</f>
        <v>1</v>
      </c>
      <c r="BC3" s="10">
        <f xml:space="preserve"> SIGN(DATA[[#This Row],[Close]] &lt; DATA[[#This Row],[Prev High]])</f>
        <v>0</v>
      </c>
      <c r="BD3" s="10">
        <f xml:space="preserve"> SIGN(DATA[[#This Row],[Prev High]] &lt; DATA[[#This Row],[Close]])</f>
        <v>1</v>
      </c>
    </row>
    <row r="4" spans="1:67" x14ac:dyDescent="0.25">
      <c r="A4" s="16" t="s">
        <v>87</v>
      </c>
      <c r="B4" s="18">
        <v>45860</v>
      </c>
      <c r="D4" s="16"/>
      <c r="E4" s="16"/>
      <c r="F4" s="16"/>
      <c r="G4" s="16"/>
      <c r="H4" s="16"/>
      <c r="I4" s="16"/>
      <c r="J4" s="16"/>
      <c r="K4" s="16"/>
      <c r="L4" s="16"/>
      <c r="N4" s="16">
        <f xml:space="preserve"> ROW() - ROW(DATA[[#Headers],[Row]])</f>
        <v>2</v>
      </c>
      <c r="O4" s="13"/>
      <c r="P4" s="20">
        <v>45859</v>
      </c>
      <c r="Q4" s="21">
        <v>135145</v>
      </c>
      <c r="R4" s="21">
        <v>134140</v>
      </c>
      <c r="S4" s="21">
        <v>136050</v>
      </c>
      <c r="T4" s="21">
        <v>134040</v>
      </c>
      <c r="U4" s="13" t="s">
        <v>90</v>
      </c>
      <c r="V4" s="14">
        <v>4.7999999999999996E-3</v>
      </c>
      <c r="W4" s="23"/>
      <c r="X4" s="23">
        <f xml:space="preserve"> (1 - DATA[[#This Row],[Row]])</f>
        <v>-1</v>
      </c>
      <c r="Y4" s="24">
        <f xml:space="preserve"> DATA[[#This Row],[Src Data]]</f>
        <v>45859</v>
      </c>
      <c r="Z4" s="23">
        <f xml:space="preserve"> WEEKDAY(DATA[[#This Row],[Date]])</f>
        <v>2</v>
      </c>
      <c r="AA4" s="26">
        <f xml:space="preserve"> DATA[[#This Row],[Src Último]]</f>
        <v>135145</v>
      </c>
      <c r="AB4" s="28">
        <f xml:space="preserve"> DATA[[#This Row],[Src Abertura]]</f>
        <v>134140</v>
      </c>
      <c r="AC4" s="28">
        <f xml:space="preserve"> DATA[[#This Row],[Src Mínima]]</f>
        <v>134040</v>
      </c>
      <c r="AD4" s="28">
        <f xml:space="preserve"> DATA[[#This Row],[Src Máxima]]</f>
        <v>136050</v>
      </c>
      <c r="AE4" s="28">
        <f xml:space="preserve"> DATA[[#This Row],[Src Último]]</f>
        <v>135145</v>
      </c>
      <c r="AF4" s="40">
        <f xml:space="preserve"> (DATA[[#This Row],[High]] - DATA[[#This Row],[Low]])</f>
        <v>2010</v>
      </c>
      <c r="AG4" s="31">
        <f xml:space="preserve"> _xlfn.XLOOKUP(DATA[[#This Row],[T]]-1, DATA[T], DATA[Open], "")</f>
        <v>136565</v>
      </c>
      <c r="AH4" s="31">
        <f xml:space="preserve"> _xlfn.XLOOKUP(DATA[[#This Row],[T]]-1, DATA[T], DATA[Low], "")</f>
        <v>134310</v>
      </c>
      <c r="AI4" s="31">
        <f xml:space="preserve"> _xlfn.XLOOKUP(DATA[[#This Row],[T]]-1, DATA[T], DATA[High], "")</f>
        <v>136640</v>
      </c>
      <c r="AJ4" s="31">
        <f xml:space="preserve"> _xlfn.XLOOKUP(DATA[[#This Row],[T]]-1, DATA[T], DATA[Price], "")</f>
        <v>134502</v>
      </c>
      <c r="AK4" s="33">
        <f xml:space="preserve"> IFERROR(DATA[[#This Row],[Prev Close]] - DATA[[#This Row],[Prev Open]], "")</f>
        <v>-2063</v>
      </c>
      <c r="AL4" s="33">
        <f xml:space="preserve"> IFERROR(DATA[[#This Row],[Prev High]] - DATA[[#This Row],[Prev Low]], "")</f>
        <v>2330</v>
      </c>
      <c r="AM4" s="33">
        <f xml:space="preserve"> SIGN(DATA[[#This Row],[Prev Change]] &lt; 0)</f>
        <v>1</v>
      </c>
      <c r="AN4" s="33">
        <f xml:space="preserve"> SIGN(DATA[[#This Row],[Prev Change]] &gt;= 0)</f>
        <v>0</v>
      </c>
      <c r="AO4" s="28">
        <f xml:space="preserve"> IFERROR(MAX(0, DATA[[#This Row],[High]] - DATA[[#This Row],[Prev High]]), "")</f>
        <v>0</v>
      </c>
      <c r="AP4" s="28">
        <f xml:space="preserve"> IFERROR(MAX(0, DATA[[#This Row],[Prev Low]] - DATA[[#This Row],[Low]]), "")</f>
        <v>270</v>
      </c>
      <c r="AQ4" s="10">
        <f xml:space="preserve"> (DATA[[#This Row],[Prev Low]] &lt; DATA[[#This Row],[Open]]) * (DATA[[#This Row],[Open]] &lt; DATA[[#This Row],[Prev High]])</f>
        <v>0</v>
      </c>
      <c r="AR4" s="10">
        <f xml:space="preserve"> SIGN(DATA[[#This Row],[Open]] &lt; DATA[[#This Row],[Prev Low]])</f>
        <v>1</v>
      </c>
      <c r="AS4" s="10">
        <f xml:space="preserve"> SIGN(DATA[[#This Row],[Prev Low]] &lt; DATA[[#This Row],[Open]])</f>
        <v>0</v>
      </c>
      <c r="AT4" s="10">
        <f xml:space="preserve"> SIGN(DATA[[#This Row],[Open]] &lt; DATA[[#This Row],[Prev High]])</f>
        <v>1</v>
      </c>
      <c r="AU4" s="10">
        <f xml:space="preserve"> SIGN(DATA[[#This Row],[Prev High]] &lt; DATA[[#This Row],[Open]])</f>
        <v>0</v>
      </c>
      <c r="AV4" s="10">
        <f xml:space="preserve"> SIGN(DATA[[#This Row],[Low]] &lt; DATA[[#This Row],[Prev Low]])</f>
        <v>1</v>
      </c>
      <c r="AW4" s="10">
        <f xml:space="preserve"> SIGN(DATA[[#This Row],[Prev Low]] &lt; DATA[[#This Row],[Low]])</f>
        <v>0</v>
      </c>
      <c r="AX4" s="10">
        <f xml:space="preserve"> SIGN(DATA[[#This Row],[High]] &lt; DATA[[#This Row],[Prev High]])</f>
        <v>1</v>
      </c>
      <c r="AY4" s="10">
        <f xml:space="preserve"> SIGN(DATA[[#This Row],[Prev High]] &lt; DATA[[#This Row],[High]])</f>
        <v>0</v>
      </c>
      <c r="AZ4" s="10">
        <f xml:space="preserve"> (DATA[[#This Row],[Prev Low]] &lt; DATA[[#This Row],[Close]]) * (DATA[[#This Row],[Close]] &lt; DATA[[#This Row],[Prev High]])</f>
        <v>1</v>
      </c>
      <c r="BA4" s="10">
        <f xml:space="preserve"> SIGN(DATA[[#This Row],[Close]] &lt; DATA[[#This Row],[Prev Low]])</f>
        <v>0</v>
      </c>
      <c r="BB4" s="10">
        <f xml:space="preserve"> SIGN(DATA[[#This Row],[Prev Low]] &lt; DATA[[#This Row],[Close]])</f>
        <v>1</v>
      </c>
      <c r="BC4" s="10">
        <f xml:space="preserve"> SIGN(DATA[[#This Row],[Close]] &lt; DATA[[#This Row],[Prev High]])</f>
        <v>1</v>
      </c>
      <c r="BD4" s="10">
        <f xml:space="preserve"> SIGN(DATA[[#This Row],[Prev High]] &lt; DATA[[#This Row],[Close]])</f>
        <v>0</v>
      </c>
    </row>
    <row r="5" spans="1:67" x14ac:dyDescent="0.25">
      <c r="A5" s="16" t="s">
        <v>86</v>
      </c>
      <c r="B5" s="18">
        <f xml:space="preserve"> DATE(2020, 7, 1)</f>
        <v>44013</v>
      </c>
      <c r="D5" s="16"/>
      <c r="E5" s="16"/>
      <c r="F5" s="16"/>
      <c r="G5" s="16"/>
      <c r="H5" s="16"/>
      <c r="I5" s="16"/>
      <c r="J5" s="16"/>
      <c r="K5" s="16"/>
      <c r="L5" s="16"/>
      <c r="N5" s="16">
        <f xml:space="preserve"> ROW() - ROW(DATA[[#Headers],[Row]])</f>
        <v>3</v>
      </c>
      <c r="O5" s="13"/>
      <c r="P5" s="20">
        <v>45856</v>
      </c>
      <c r="Q5" s="21">
        <v>134502</v>
      </c>
      <c r="R5" s="21">
        <v>136565</v>
      </c>
      <c r="S5" s="21">
        <v>136640</v>
      </c>
      <c r="T5" s="21">
        <v>134310</v>
      </c>
      <c r="U5" s="13" t="s">
        <v>91</v>
      </c>
      <c r="V5" s="14">
        <v>-1.7399999999999999E-2</v>
      </c>
      <c r="W5" s="23"/>
      <c r="X5" s="23">
        <f xml:space="preserve"> (1 - DATA[[#This Row],[Row]])</f>
        <v>-2</v>
      </c>
      <c r="Y5" s="24">
        <f xml:space="preserve"> DATA[[#This Row],[Src Data]]</f>
        <v>45856</v>
      </c>
      <c r="Z5" s="23">
        <f xml:space="preserve"> WEEKDAY(DATA[[#This Row],[Date]])</f>
        <v>6</v>
      </c>
      <c r="AA5" s="26">
        <f xml:space="preserve"> DATA[[#This Row],[Src Último]]</f>
        <v>134502</v>
      </c>
      <c r="AB5" s="28">
        <f xml:space="preserve"> DATA[[#This Row],[Src Abertura]]</f>
        <v>136565</v>
      </c>
      <c r="AC5" s="28">
        <f xml:space="preserve"> DATA[[#This Row],[Src Mínima]]</f>
        <v>134310</v>
      </c>
      <c r="AD5" s="28">
        <f xml:space="preserve"> DATA[[#This Row],[Src Máxima]]</f>
        <v>136640</v>
      </c>
      <c r="AE5" s="28">
        <f xml:space="preserve"> DATA[[#This Row],[Src Último]]</f>
        <v>134502</v>
      </c>
      <c r="AF5" s="40">
        <f xml:space="preserve"> (DATA[[#This Row],[High]] - DATA[[#This Row],[Low]])</f>
        <v>2330</v>
      </c>
      <c r="AG5" s="31">
        <f xml:space="preserve"> _xlfn.XLOOKUP(DATA[[#This Row],[T]]-1, DATA[T], DATA[Open], "")</f>
        <v>136210</v>
      </c>
      <c r="AH5" s="31">
        <f xml:space="preserve"> _xlfn.XLOOKUP(DATA[[#This Row],[T]]-1, DATA[T], DATA[Low], "")</f>
        <v>135635</v>
      </c>
      <c r="AI5" s="31">
        <f xml:space="preserve"> _xlfn.XLOOKUP(DATA[[#This Row],[T]]-1, DATA[T], DATA[High], "")</f>
        <v>137065</v>
      </c>
      <c r="AJ5" s="31">
        <f xml:space="preserve"> _xlfn.XLOOKUP(DATA[[#This Row],[T]]-1, DATA[T], DATA[Price], "")</f>
        <v>136886</v>
      </c>
      <c r="AK5" s="33">
        <f xml:space="preserve"> IFERROR(DATA[[#This Row],[Prev Close]] - DATA[[#This Row],[Prev Open]], "")</f>
        <v>676</v>
      </c>
      <c r="AL5" s="33">
        <f xml:space="preserve"> IFERROR(DATA[[#This Row],[Prev High]] - DATA[[#This Row],[Prev Low]], "")</f>
        <v>1430</v>
      </c>
      <c r="AM5" s="33">
        <f xml:space="preserve"> SIGN(DATA[[#This Row],[Prev Change]] &lt; 0)</f>
        <v>0</v>
      </c>
      <c r="AN5" s="33">
        <f xml:space="preserve"> SIGN(DATA[[#This Row],[Prev Change]] &gt;= 0)</f>
        <v>1</v>
      </c>
      <c r="AO5" s="28">
        <f xml:space="preserve"> IFERROR(MAX(0, DATA[[#This Row],[High]] - DATA[[#This Row],[Prev High]]), "")</f>
        <v>0</v>
      </c>
      <c r="AP5" s="28">
        <f xml:space="preserve"> IFERROR(MAX(0, DATA[[#This Row],[Prev Low]] - DATA[[#This Row],[Low]]), "")</f>
        <v>1325</v>
      </c>
      <c r="AQ5" s="10">
        <f xml:space="preserve"> (DATA[[#This Row],[Prev Low]] &lt; DATA[[#This Row],[Open]]) * (DATA[[#This Row],[Open]] &lt; DATA[[#This Row],[Prev High]])</f>
        <v>1</v>
      </c>
      <c r="AR5" s="10">
        <f xml:space="preserve"> SIGN(DATA[[#This Row],[Open]] &lt; DATA[[#This Row],[Prev Low]])</f>
        <v>0</v>
      </c>
      <c r="AS5" s="10">
        <f xml:space="preserve"> SIGN(DATA[[#This Row],[Prev Low]] &lt; DATA[[#This Row],[Open]])</f>
        <v>1</v>
      </c>
      <c r="AT5" s="10">
        <f xml:space="preserve"> SIGN(DATA[[#This Row],[Open]] &lt; DATA[[#This Row],[Prev High]])</f>
        <v>1</v>
      </c>
      <c r="AU5" s="10">
        <f xml:space="preserve"> SIGN(DATA[[#This Row],[Prev High]] &lt; DATA[[#This Row],[Open]])</f>
        <v>0</v>
      </c>
      <c r="AV5" s="10">
        <f xml:space="preserve"> SIGN(DATA[[#This Row],[Low]] &lt; DATA[[#This Row],[Prev Low]])</f>
        <v>1</v>
      </c>
      <c r="AW5" s="10">
        <f xml:space="preserve"> SIGN(DATA[[#This Row],[Prev Low]] &lt; DATA[[#This Row],[Low]])</f>
        <v>0</v>
      </c>
      <c r="AX5" s="10">
        <f xml:space="preserve"> SIGN(DATA[[#This Row],[High]] &lt; DATA[[#This Row],[Prev High]])</f>
        <v>1</v>
      </c>
      <c r="AY5" s="10">
        <f xml:space="preserve"> SIGN(DATA[[#This Row],[Prev High]] &lt; DATA[[#This Row],[High]])</f>
        <v>0</v>
      </c>
      <c r="AZ5" s="10">
        <f xml:space="preserve"> (DATA[[#This Row],[Prev Low]] &lt; DATA[[#This Row],[Close]]) * (DATA[[#This Row],[Close]] &lt; DATA[[#This Row],[Prev High]])</f>
        <v>0</v>
      </c>
      <c r="BA5" s="10">
        <f xml:space="preserve"> SIGN(DATA[[#This Row],[Close]] &lt; DATA[[#This Row],[Prev Low]])</f>
        <v>1</v>
      </c>
      <c r="BB5" s="10">
        <f xml:space="preserve"> SIGN(DATA[[#This Row],[Prev Low]] &lt; DATA[[#This Row],[Close]])</f>
        <v>0</v>
      </c>
      <c r="BC5" s="10">
        <f xml:space="preserve"> SIGN(DATA[[#This Row],[Close]] &lt; DATA[[#This Row],[Prev High]])</f>
        <v>1</v>
      </c>
      <c r="BD5" s="10">
        <f xml:space="preserve"> SIGN(DATA[[#This Row],[Prev High]] &lt; DATA[[#This Row],[Close]])</f>
        <v>0</v>
      </c>
    </row>
    <row r="6" spans="1:67" x14ac:dyDescent="0.25">
      <c r="A6" s="16" t="s">
        <v>88</v>
      </c>
      <c r="B6" s="19">
        <f xml:space="preserve"> (B4 - B5)/365</f>
        <v>5.0602739726027401</v>
      </c>
      <c r="D6" s="16"/>
      <c r="E6" s="16"/>
      <c r="F6" s="16"/>
      <c r="G6" s="16"/>
      <c r="H6" s="16"/>
      <c r="I6" s="16"/>
      <c r="J6" s="16"/>
      <c r="K6" s="16"/>
      <c r="L6" s="16"/>
      <c r="N6" s="16">
        <f xml:space="preserve"> ROW() - ROW(DATA[[#Headers],[Row]])</f>
        <v>4</v>
      </c>
      <c r="O6" s="13"/>
      <c r="P6" s="20">
        <v>45855</v>
      </c>
      <c r="Q6" s="21">
        <v>136886</v>
      </c>
      <c r="R6" s="21">
        <v>136210</v>
      </c>
      <c r="S6" s="21">
        <v>137065</v>
      </c>
      <c r="T6" s="21">
        <v>135635</v>
      </c>
      <c r="U6" s="13" t="s">
        <v>92</v>
      </c>
      <c r="V6" s="14">
        <v>-1E-4</v>
      </c>
      <c r="W6" s="23"/>
      <c r="X6" s="23">
        <f xml:space="preserve"> (1 - DATA[[#This Row],[Row]])</f>
        <v>-3</v>
      </c>
      <c r="Y6" s="24">
        <f xml:space="preserve"> DATA[[#This Row],[Src Data]]</f>
        <v>45855</v>
      </c>
      <c r="Z6" s="23">
        <f xml:space="preserve"> WEEKDAY(DATA[[#This Row],[Date]])</f>
        <v>5</v>
      </c>
      <c r="AA6" s="26">
        <f xml:space="preserve"> DATA[[#This Row],[Src Último]]</f>
        <v>136886</v>
      </c>
      <c r="AB6" s="28">
        <f xml:space="preserve"> DATA[[#This Row],[Src Abertura]]</f>
        <v>136210</v>
      </c>
      <c r="AC6" s="28">
        <f xml:space="preserve"> DATA[[#This Row],[Src Mínima]]</f>
        <v>135635</v>
      </c>
      <c r="AD6" s="28">
        <f xml:space="preserve"> DATA[[#This Row],[Src Máxima]]</f>
        <v>137065</v>
      </c>
      <c r="AE6" s="28">
        <f xml:space="preserve"> DATA[[#This Row],[Src Último]]</f>
        <v>136886</v>
      </c>
      <c r="AF6" s="40">
        <f xml:space="preserve"> (DATA[[#This Row],[High]] - DATA[[#This Row],[Low]])</f>
        <v>1430</v>
      </c>
      <c r="AG6" s="31">
        <f xml:space="preserve"> _xlfn.XLOOKUP(DATA[[#This Row],[T]]-1, DATA[T], DATA[Open], "")</f>
        <v>136640</v>
      </c>
      <c r="AH6" s="31">
        <f xml:space="preserve"> _xlfn.XLOOKUP(DATA[[#This Row],[T]]-1, DATA[T], DATA[Low], "")</f>
        <v>135525</v>
      </c>
      <c r="AI6" s="31">
        <f xml:space="preserve"> _xlfn.XLOOKUP(DATA[[#This Row],[T]]-1, DATA[T], DATA[High], "")</f>
        <v>137280</v>
      </c>
      <c r="AJ6" s="31">
        <f xml:space="preserve"> _xlfn.XLOOKUP(DATA[[#This Row],[T]]-1, DATA[T], DATA[Price], "")</f>
        <v>136903</v>
      </c>
      <c r="AK6" s="33">
        <f xml:space="preserve"> IFERROR(DATA[[#This Row],[Prev Close]] - DATA[[#This Row],[Prev Open]], "")</f>
        <v>263</v>
      </c>
      <c r="AL6" s="33">
        <f xml:space="preserve"> IFERROR(DATA[[#This Row],[Prev High]] - DATA[[#This Row],[Prev Low]], "")</f>
        <v>1755</v>
      </c>
      <c r="AM6" s="33">
        <f xml:space="preserve"> SIGN(DATA[[#This Row],[Prev Change]] &lt; 0)</f>
        <v>0</v>
      </c>
      <c r="AN6" s="33">
        <f xml:space="preserve"> SIGN(DATA[[#This Row],[Prev Change]] &gt;= 0)</f>
        <v>1</v>
      </c>
      <c r="AO6" s="28">
        <f xml:space="preserve"> IFERROR(MAX(0, DATA[[#This Row],[High]] - DATA[[#This Row],[Prev High]]), "")</f>
        <v>0</v>
      </c>
      <c r="AP6" s="28">
        <f xml:space="preserve"> IFERROR(MAX(0, DATA[[#This Row],[Prev Low]] - DATA[[#This Row],[Low]]), "")</f>
        <v>0</v>
      </c>
      <c r="AQ6" s="10">
        <f xml:space="preserve"> (DATA[[#This Row],[Prev Low]] &lt; DATA[[#This Row],[Open]]) * (DATA[[#This Row],[Open]] &lt; DATA[[#This Row],[Prev High]])</f>
        <v>1</v>
      </c>
      <c r="AR6" s="10">
        <f xml:space="preserve"> SIGN(DATA[[#This Row],[Open]] &lt; DATA[[#This Row],[Prev Low]])</f>
        <v>0</v>
      </c>
      <c r="AS6" s="10">
        <f xml:space="preserve"> SIGN(DATA[[#This Row],[Prev Low]] &lt; DATA[[#This Row],[Open]])</f>
        <v>1</v>
      </c>
      <c r="AT6" s="10">
        <f xml:space="preserve"> SIGN(DATA[[#This Row],[Open]] &lt; DATA[[#This Row],[Prev High]])</f>
        <v>1</v>
      </c>
      <c r="AU6" s="10">
        <f xml:space="preserve"> SIGN(DATA[[#This Row],[Prev High]] &lt; DATA[[#This Row],[Open]])</f>
        <v>0</v>
      </c>
      <c r="AV6" s="10">
        <f xml:space="preserve"> SIGN(DATA[[#This Row],[Low]] &lt; DATA[[#This Row],[Prev Low]])</f>
        <v>0</v>
      </c>
      <c r="AW6" s="10">
        <f xml:space="preserve"> SIGN(DATA[[#This Row],[Prev Low]] &lt; DATA[[#This Row],[Low]])</f>
        <v>1</v>
      </c>
      <c r="AX6" s="10">
        <f xml:space="preserve"> SIGN(DATA[[#This Row],[High]] &lt; DATA[[#This Row],[Prev High]])</f>
        <v>1</v>
      </c>
      <c r="AY6" s="10">
        <f xml:space="preserve"> SIGN(DATA[[#This Row],[Prev High]] &lt; DATA[[#This Row],[High]])</f>
        <v>0</v>
      </c>
      <c r="AZ6" s="10">
        <f xml:space="preserve"> (DATA[[#This Row],[Prev Low]] &lt; DATA[[#This Row],[Close]]) * (DATA[[#This Row],[Close]] &lt; DATA[[#This Row],[Prev High]])</f>
        <v>1</v>
      </c>
      <c r="BA6" s="10">
        <f xml:space="preserve"> SIGN(DATA[[#This Row],[Close]] &lt; DATA[[#This Row],[Prev Low]])</f>
        <v>0</v>
      </c>
      <c r="BB6" s="10">
        <f xml:space="preserve"> SIGN(DATA[[#This Row],[Prev Low]] &lt; DATA[[#This Row],[Close]])</f>
        <v>1</v>
      </c>
      <c r="BC6" s="10">
        <f xml:space="preserve"> SIGN(DATA[[#This Row],[Close]] &lt; DATA[[#This Row],[Prev High]])</f>
        <v>1</v>
      </c>
      <c r="BD6" s="10">
        <f xml:space="preserve"> SIGN(DATA[[#This Row],[Prev High]] &lt; DATA[[#This Row],[Close]])</f>
        <v>0</v>
      </c>
    </row>
    <row r="7" spans="1:67" x14ac:dyDescent="0.25">
      <c r="A7" s="16"/>
      <c r="B7" s="16"/>
      <c r="D7" s="16"/>
      <c r="E7" s="16"/>
      <c r="F7" s="16"/>
      <c r="G7" s="16"/>
      <c r="H7" s="16"/>
      <c r="I7" s="16"/>
      <c r="J7" s="16"/>
      <c r="K7" s="16"/>
      <c r="L7" s="16"/>
      <c r="N7" s="16">
        <f xml:space="preserve"> ROW() - ROW(DATA[[#Headers],[Row]])</f>
        <v>5</v>
      </c>
      <c r="O7" s="13"/>
      <c r="P7" s="20">
        <v>45854</v>
      </c>
      <c r="Q7" s="21">
        <v>136903</v>
      </c>
      <c r="R7" s="21">
        <v>136640</v>
      </c>
      <c r="S7" s="21">
        <v>137280</v>
      </c>
      <c r="T7" s="21">
        <v>135525</v>
      </c>
      <c r="U7" s="13" t="s">
        <v>93</v>
      </c>
      <c r="V7" s="14">
        <v>1.2999999999999999E-3</v>
      </c>
      <c r="W7" s="23"/>
      <c r="X7" s="23">
        <f xml:space="preserve"> (1 - DATA[[#This Row],[Row]])</f>
        <v>-4</v>
      </c>
      <c r="Y7" s="24">
        <f xml:space="preserve"> DATA[[#This Row],[Src Data]]</f>
        <v>45854</v>
      </c>
      <c r="Z7" s="23">
        <f xml:space="preserve"> WEEKDAY(DATA[[#This Row],[Date]])</f>
        <v>4</v>
      </c>
      <c r="AA7" s="26">
        <f xml:space="preserve"> DATA[[#This Row],[Src Último]]</f>
        <v>136903</v>
      </c>
      <c r="AB7" s="28">
        <f xml:space="preserve"> DATA[[#This Row],[Src Abertura]]</f>
        <v>136640</v>
      </c>
      <c r="AC7" s="28">
        <f xml:space="preserve"> DATA[[#This Row],[Src Mínima]]</f>
        <v>135525</v>
      </c>
      <c r="AD7" s="28">
        <f xml:space="preserve"> DATA[[#This Row],[Src Máxima]]</f>
        <v>137280</v>
      </c>
      <c r="AE7" s="28">
        <f xml:space="preserve"> DATA[[#This Row],[Src Último]]</f>
        <v>136903</v>
      </c>
      <c r="AF7" s="40">
        <f xml:space="preserve"> (DATA[[#This Row],[High]] - DATA[[#This Row],[Low]])</f>
        <v>1755</v>
      </c>
      <c r="AG7" s="31">
        <f xml:space="preserve"> _xlfn.XLOOKUP(DATA[[#This Row],[T]]-1, DATA[T], DATA[Open], "")</f>
        <v>136880</v>
      </c>
      <c r="AH7" s="31">
        <f xml:space="preserve"> _xlfn.XLOOKUP(DATA[[#This Row],[T]]-1, DATA[T], DATA[Low], "")</f>
        <v>135650</v>
      </c>
      <c r="AI7" s="31">
        <f xml:space="preserve"> _xlfn.XLOOKUP(DATA[[#This Row],[T]]-1, DATA[T], DATA[High], "")</f>
        <v>137535</v>
      </c>
      <c r="AJ7" s="31">
        <f xml:space="preserve"> _xlfn.XLOOKUP(DATA[[#This Row],[T]]-1, DATA[T], DATA[Price], "")</f>
        <v>136731</v>
      </c>
      <c r="AK7" s="33">
        <f xml:space="preserve"> IFERROR(DATA[[#This Row],[Prev Close]] - DATA[[#This Row],[Prev Open]], "")</f>
        <v>-149</v>
      </c>
      <c r="AL7" s="33">
        <f xml:space="preserve"> IFERROR(DATA[[#This Row],[Prev High]] - DATA[[#This Row],[Prev Low]], "")</f>
        <v>1885</v>
      </c>
      <c r="AM7" s="33">
        <f xml:space="preserve"> SIGN(DATA[[#This Row],[Prev Change]] &lt; 0)</f>
        <v>1</v>
      </c>
      <c r="AN7" s="33">
        <f xml:space="preserve"> SIGN(DATA[[#This Row],[Prev Change]] &gt;= 0)</f>
        <v>0</v>
      </c>
      <c r="AO7" s="28">
        <f xml:space="preserve"> IFERROR(MAX(0, DATA[[#This Row],[High]] - DATA[[#This Row],[Prev High]]), "")</f>
        <v>0</v>
      </c>
      <c r="AP7" s="28">
        <f xml:space="preserve"> IFERROR(MAX(0, DATA[[#This Row],[Prev Low]] - DATA[[#This Row],[Low]]), "")</f>
        <v>125</v>
      </c>
      <c r="AQ7" s="10">
        <f xml:space="preserve"> (DATA[[#This Row],[Prev Low]] &lt; DATA[[#This Row],[Open]]) * (DATA[[#This Row],[Open]] &lt; DATA[[#This Row],[Prev High]])</f>
        <v>1</v>
      </c>
      <c r="AR7" s="10">
        <f xml:space="preserve"> SIGN(DATA[[#This Row],[Open]] &lt; DATA[[#This Row],[Prev Low]])</f>
        <v>0</v>
      </c>
      <c r="AS7" s="10">
        <f xml:space="preserve"> SIGN(DATA[[#This Row],[Prev Low]] &lt; DATA[[#This Row],[Open]])</f>
        <v>1</v>
      </c>
      <c r="AT7" s="10">
        <f xml:space="preserve"> SIGN(DATA[[#This Row],[Open]] &lt; DATA[[#This Row],[Prev High]])</f>
        <v>1</v>
      </c>
      <c r="AU7" s="10">
        <f xml:space="preserve"> SIGN(DATA[[#This Row],[Prev High]] &lt; DATA[[#This Row],[Open]])</f>
        <v>0</v>
      </c>
      <c r="AV7" s="10">
        <f xml:space="preserve"> SIGN(DATA[[#This Row],[Low]] &lt; DATA[[#This Row],[Prev Low]])</f>
        <v>1</v>
      </c>
      <c r="AW7" s="10">
        <f xml:space="preserve"> SIGN(DATA[[#This Row],[Prev Low]] &lt; DATA[[#This Row],[Low]])</f>
        <v>0</v>
      </c>
      <c r="AX7" s="10">
        <f xml:space="preserve"> SIGN(DATA[[#This Row],[High]] &lt; DATA[[#This Row],[Prev High]])</f>
        <v>1</v>
      </c>
      <c r="AY7" s="10">
        <f xml:space="preserve"> SIGN(DATA[[#This Row],[Prev High]] &lt; DATA[[#This Row],[High]])</f>
        <v>0</v>
      </c>
      <c r="AZ7" s="10">
        <f xml:space="preserve"> (DATA[[#This Row],[Prev Low]] &lt; DATA[[#This Row],[Close]]) * (DATA[[#This Row],[Close]] &lt; DATA[[#This Row],[Prev High]])</f>
        <v>1</v>
      </c>
      <c r="BA7" s="10">
        <f xml:space="preserve"> SIGN(DATA[[#This Row],[Close]] &lt; DATA[[#This Row],[Prev Low]])</f>
        <v>0</v>
      </c>
      <c r="BB7" s="10">
        <f xml:space="preserve"> SIGN(DATA[[#This Row],[Prev Low]] &lt; DATA[[#This Row],[Close]])</f>
        <v>1</v>
      </c>
      <c r="BC7" s="10">
        <f xml:space="preserve"> SIGN(DATA[[#This Row],[Close]] &lt; DATA[[#This Row],[Prev High]])</f>
        <v>1</v>
      </c>
      <c r="BD7" s="10">
        <f xml:space="preserve"> SIGN(DATA[[#This Row],[Prev High]] &lt; DATA[[#This Row],[Close]])</f>
        <v>0</v>
      </c>
    </row>
    <row r="8" spans="1:67" x14ac:dyDescent="0.25">
      <c r="A8" s="16"/>
      <c r="B8" s="16"/>
      <c r="D8" s="16"/>
      <c r="E8" s="16"/>
      <c r="F8" s="16"/>
      <c r="G8" s="16"/>
      <c r="H8" s="16"/>
      <c r="I8" s="16"/>
      <c r="J8" s="16"/>
      <c r="K8" s="16"/>
      <c r="L8" s="16"/>
      <c r="N8" s="16">
        <f xml:space="preserve"> ROW() - ROW(DATA[[#Headers],[Row]])</f>
        <v>6</v>
      </c>
      <c r="O8" s="13"/>
      <c r="P8" s="20">
        <v>45853</v>
      </c>
      <c r="Q8" s="21">
        <v>136731</v>
      </c>
      <c r="R8" s="21">
        <v>136880</v>
      </c>
      <c r="S8" s="21">
        <v>137535</v>
      </c>
      <c r="T8" s="21">
        <v>135650</v>
      </c>
      <c r="U8" s="13" t="s">
        <v>94</v>
      </c>
      <c r="V8" s="14">
        <v>-1E-4</v>
      </c>
      <c r="W8" s="23"/>
      <c r="X8" s="23">
        <f xml:space="preserve"> (1 - DATA[[#This Row],[Row]])</f>
        <v>-5</v>
      </c>
      <c r="Y8" s="24">
        <f xml:space="preserve"> DATA[[#This Row],[Src Data]]</f>
        <v>45853</v>
      </c>
      <c r="Z8" s="23">
        <f xml:space="preserve"> WEEKDAY(DATA[[#This Row],[Date]])</f>
        <v>3</v>
      </c>
      <c r="AA8" s="26">
        <f xml:space="preserve"> DATA[[#This Row],[Src Último]]</f>
        <v>136731</v>
      </c>
      <c r="AB8" s="28">
        <f xml:space="preserve"> DATA[[#This Row],[Src Abertura]]</f>
        <v>136880</v>
      </c>
      <c r="AC8" s="28">
        <f xml:space="preserve"> DATA[[#This Row],[Src Mínima]]</f>
        <v>135650</v>
      </c>
      <c r="AD8" s="28">
        <f xml:space="preserve"> DATA[[#This Row],[Src Máxima]]</f>
        <v>137535</v>
      </c>
      <c r="AE8" s="28">
        <f xml:space="preserve"> DATA[[#This Row],[Src Último]]</f>
        <v>136731</v>
      </c>
      <c r="AF8" s="40">
        <f xml:space="preserve"> (DATA[[#This Row],[High]] - DATA[[#This Row],[Low]])</f>
        <v>1885</v>
      </c>
      <c r="AG8" s="31">
        <f xml:space="preserve"> _xlfn.XLOOKUP(DATA[[#This Row],[T]]-1, DATA[T], DATA[Open], "")</f>
        <v>137370</v>
      </c>
      <c r="AH8" s="31">
        <f xml:space="preserve"> _xlfn.XLOOKUP(DATA[[#This Row],[T]]-1, DATA[T], DATA[Low], "")</f>
        <v>136225</v>
      </c>
      <c r="AI8" s="31">
        <f xml:space="preserve"> _xlfn.XLOOKUP(DATA[[#This Row],[T]]-1, DATA[T], DATA[High], "")</f>
        <v>137720</v>
      </c>
      <c r="AJ8" s="31">
        <f xml:space="preserve"> _xlfn.XLOOKUP(DATA[[#This Row],[T]]-1, DATA[T], DATA[Price], "")</f>
        <v>136748</v>
      </c>
      <c r="AK8" s="33">
        <f xml:space="preserve"> IFERROR(DATA[[#This Row],[Prev Close]] - DATA[[#This Row],[Prev Open]], "")</f>
        <v>-622</v>
      </c>
      <c r="AL8" s="33">
        <f xml:space="preserve"> IFERROR(DATA[[#This Row],[Prev High]] - DATA[[#This Row],[Prev Low]], "")</f>
        <v>1495</v>
      </c>
      <c r="AM8" s="33">
        <f xml:space="preserve"> SIGN(DATA[[#This Row],[Prev Change]] &lt; 0)</f>
        <v>1</v>
      </c>
      <c r="AN8" s="33">
        <f xml:space="preserve"> SIGN(DATA[[#This Row],[Prev Change]] &gt;= 0)</f>
        <v>0</v>
      </c>
      <c r="AO8" s="28">
        <f xml:space="preserve"> IFERROR(MAX(0, DATA[[#This Row],[High]] - DATA[[#This Row],[Prev High]]), "")</f>
        <v>0</v>
      </c>
      <c r="AP8" s="28">
        <f xml:space="preserve"> IFERROR(MAX(0, DATA[[#This Row],[Prev Low]] - DATA[[#This Row],[Low]]), "")</f>
        <v>575</v>
      </c>
      <c r="AQ8" s="10">
        <f xml:space="preserve"> (DATA[[#This Row],[Prev Low]] &lt; DATA[[#This Row],[Open]]) * (DATA[[#This Row],[Open]] &lt; DATA[[#This Row],[Prev High]])</f>
        <v>1</v>
      </c>
      <c r="AR8" s="10">
        <f xml:space="preserve"> SIGN(DATA[[#This Row],[Open]] &lt; DATA[[#This Row],[Prev Low]])</f>
        <v>0</v>
      </c>
      <c r="AS8" s="10">
        <f xml:space="preserve"> SIGN(DATA[[#This Row],[Prev Low]] &lt; DATA[[#This Row],[Open]])</f>
        <v>1</v>
      </c>
      <c r="AT8" s="10">
        <f xml:space="preserve"> SIGN(DATA[[#This Row],[Open]] &lt; DATA[[#This Row],[Prev High]])</f>
        <v>1</v>
      </c>
      <c r="AU8" s="10">
        <f xml:space="preserve"> SIGN(DATA[[#This Row],[Prev High]] &lt; DATA[[#This Row],[Open]])</f>
        <v>0</v>
      </c>
      <c r="AV8" s="10">
        <f xml:space="preserve"> SIGN(DATA[[#This Row],[Low]] &lt; DATA[[#This Row],[Prev Low]])</f>
        <v>1</v>
      </c>
      <c r="AW8" s="10">
        <f xml:space="preserve"> SIGN(DATA[[#This Row],[Prev Low]] &lt; DATA[[#This Row],[Low]])</f>
        <v>0</v>
      </c>
      <c r="AX8" s="10">
        <f xml:space="preserve"> SIGN(DATA[[#This Row],[High]] &lt; DATA[[#This Row],[Prev High]])</f>
        <v>1</v>
      </c>
      <c r="AY8" s="10">
        <f xml:space="preserve"> SIGN(DATA[[#This Row],[Prev High]] &lt; DATA[[#This Row],[High]])</f>
        <v>0</v>
      </c>
      <c r="AZ8" s="10">
        <f xml:space="preserve"> (DATA[[#This Row],[Prev Low]] &lt; DATA[[#This Row],[Close]]) * (DATA[[#This Row],[Close]] &lt; DATA[[#This Row],[Prev High]])</f>
        <v>1</v>
      </c>
      <c r="BA8" s="10">
        <f xml:space="preserve"> SIGN(DATA[[#This Row],[Close]] &lt; DATA[[#This Row],[Prev Low]])</f>
        <v>0</v>
      </c>
      <c r="BB8" s="10">
        <f xml:space="preserve"> SIGN(DATA[[#This Row],[Prev Low]] &lt; DATA[[#This Row],[Close]])</f>
        <v>1</v>
      </c>
      <c r="BC8" s="10">
        <f xml:space="preserve"> SIGN(DATA[[#This Row],[Close]] &lt; DATA[[#This Row],[Prev High]])</f>
        <v>1</v>
      </c>
      <c r="BD8" s="10">
        <f xml:space="preserve"> SIGN(DATA[[#This Row],[Prev High]] &lt; DATA[[#This Row],[Close]])</f>
        <v>0</v>
      </c>
    </row>
    <row r="9" spans="1:67" x14ac:dyDescent="0.25">
      <c r="D9" s="16"/>
      <c r="E9" s="16"/>
      <c r="F9" s="16"/>
      <c r="G9" s="16"/>
      <c r="H9" s="16"/>
      <c r="I9" s="16"/>
      <c r="J9" s="16"/>
      <c r="K9" s="16"/>
      <c r="L9" s="16"/>
      <c r="N9" s="16">
        <f xml:space="preserve"> ROW() - ROW(DATA[[#Headers],[Row]])</f>
        <v>7</v>
      </c>
      <c r="O9" s="13"/>
      <c r="P9" s="20">
        <v>45852</v>
      </c>
      <c r="Q9" s="21">
        <v>136748</v>
      </c>
      <c r="R9" s="21">
        <v>137370</v>
      </c>
      <c r="S9" s="21">
        <v>137720</v>
      </c>
      <c r="T9" s="21">
        <v>136225</v>
      </c>
      <c r="U9" s="13" t="s">
        <v>95</v>
      </c>
      <c r="V9" s="14">
        <v>-7.6E-3</v>
      </c>
      <c r="W9" s="23"/>
      <c r="X9" s="23">
        <f xml:space="preserve"> (1 - DATA[[#This Row],[Row]])</f>
        <v>-6</v>
      </c>
      <c r="Y9" s="24">
        <f xml:space="preserve"> DATA[[#This Row],[Src Data]]</f>
        <v>45852</v>
      </c>
      <c r="Z9" s="23">
        <f xml:space="preserve"> WEEKDAY(DATA[[#This Row],[Date]])</f>
        <v>2</v>
      </c>
      <c r="AA9" s="26">
        <f xml:space="preserve"> DATA[[#This Row],[Src Último]]</f>
        <v>136748</v>
      </c>
      <c r="AB9" s="28">
        <f xml:space="preserve"> DATA[[#This Row],[Src Abertura]]</f>
        <v>137370</v>
      </c>
      <c r="AC9" s="28">
        <f xml:space="preserve"> DATA[[#This Row],[Src Mínima]]</f>
        <v>136225</v>
      </c>
      <c r="AD9" s="28">
        <f xml:space="preserve"> DATA[[#This Row],[Src Máxima]]</f>
        <v>137720</v>
      </c>
      <c r="AE9" s="28">
        <f xml:space="preserve"> DATA[[#This Row],[Src Último]]</f>
        <v>136748</v>
      </c>
      <c r="AF9" s="40">
        <f xml:space="preserve"> (DATA[[#This Row],[High]] - DATA[[#This Row],[Low]])</f>
        <v>1495</v>
      </c>
      <c r="AG9" s="31">
        <f xml:space="preserve"> _xlfn.XLOOKUP(DATA[[#This Row],[T]]-1, DATA[T], DATA[Open], "")</f>
        <v>138100</v>
      </c>
      <c r="AH9" s="31">
        <f xml:space="preserve"> _xlfn.XLOOKUP(DATA[[#This Row],[T]]-1, DATA[T], DATA[Low], "")</f>
        <v>137005</v>
      </c>
      <c r="AI9" s="31">
        <f xml:space="preserve"> _xlfn.XLOOKUP(DATA[[#This Row],[T]]-1, DATA[T], DATA[High], "")</f>
        <v>138255</v>
      </c>
      <c r="AJ9" s="31">
        <f xml:space="preserve"> _xlfn.XLOOKUP(DATA[[#This Row],[T]]-1, DATA[T], DATA[Price], "")</f>
        <v>137801</v>
      </c>
      <c r="AK9" s="33">
        <f xml:space="preserve"> IFERROR(DATA[[#This Row],[Prev Close]] - DATA[[#This Row],[Prev Open]], "")</f>
        <v>-299</v>
      </c>
      <c r="AL9" s="33">
        <f xml:space="preserve"> IFERROR(DATA[[#This Row],[Prev High]] - DATA[[#This Row],[Prev Low]], "")</f>
        <v>1250</v>
      </c>
      <c r="AM9" s="33">
        <f xml:space="preserve"> SIGN(DATA[[#This Row],[Prev Change]] &lt; 0)</f>
        <v>1</v>
      </c>
      <c r="AN9" s="33">
        <f xml:space="preserve"> SIGN(DATA[[#This Row],[Prev Change]] &gt;= 0)</f>
        <v>0</v>
      </c>
      <c r="AO9" s="28">
        <f xml:space="preserve"> IFERROR(MAX(0, DATA[[#This Row],[High]] - DATA[[#This Row],[Prev High]]), "")</f>
        <v>0</v>
      </c>
      <c r="AP9" s="28">
        <f xml:space="preserve"> IFERROR(MAX(0, DATA[[#This Row],[Prev Low]] - DATA[[#This Row],[Low]]), "")</f>
        <v>780</v>
      </c>
      <c r="AQ9" s="10">
        <f xml:space="preserve"> (DATA[[#This Row],[Prev Low]] &lt; DATA[[#This Row],[Open]]) * (DATA[[#This Row],[Open]] &lt; DATA[[#This Row],[Prev High]])</f>
        <v>1</v>
      </c>
      <c r="AR9" s="10">
        <f xml:space="preserve"> SIGN(DATA[[#This Row],[Open]] &lt; DATA[[#This Row],[Prev Low]])</f>
        <v>0</v>
      </c>
      <c r="AS9" s="10">
        <f xml:space="preserve"> SIGN(DATA[[#This Row],[Prev Low]] &lt; DATA[[#This Row],[Open]])</f>
        <v>1</v>
      </c>
      <c r="AT9" s="10">
        <f xml:space="preserve"> SIGN(DATA[[#This Row],[Open]] &lt; DATA[[#This Row],[Prev High]])</f>
        <v>1</v>
      </c>
      <c r="AU9" s="10">
        <f xml:space="preserve"> SIGN(DATA[[#This Row],[Prev High]] &lt; DATA[[#This Row],[Open]])</f>
        <v>0</v>
      </c>
      <c r="AV9" s="10">
        <f xml:space="preserve"> SIGN(DATA[[#This Row],[Low]] &lt; DATA[[#This Row],[Prev Low]])</f>
        <v>1</v>
      </c>
      <c r="AW9" s="10">
        <f xml:space="preserve"> SIGN(DATA[[#This Row],[Prev Low]] &lt; DATA[[#This Row],[Low]])</f>
        <v>0</v>
      </c>
      <c r="AX9" s="10">
        <f xml:space="preserve"> SIGN(DATA[[#This Row],[High]] &lt; DATA[[#This Row],[Prev High]])</f>
        <v>1</v>
      </c>
      <c r="AY9" s="10">
        <f xml:space="preserve"> SIGN(DATA[[#This Row],[Prev High]] &lt; DATA[[#This Row],[High]])</f>
        <v>0</v>
      </c>
      <c r="AZ9" s="10">
        <f xml:space="preserve"> (DATA[[#This Row],[Prev Low]] &lt; DATA[[#This Row],[Close]]) * (DATA[[#This Row],[Close]] &lt; DATA[[#This Row],[Prev High]])</f>
        <v>0</v>
      </c>
      <c r="BA9" s="10">
        <f xml:space="preserve"> SIGN(DATA[[#This Row],[Close]] &lt; DATA[[#This Row],[Prev Low]])</f>
        <v>1</v>
      </c>
      <c r="BB9" s="10">
        <f xml:space="preserve"> SIGN(DATA[[#This Row],[Prev Low]] &lt; DATA[[#This Row],[Close]])</f>
        <v>0</v>
      </c>
      <c r="BC9" s="10">
        <f xml:space="preserve"> SIGN(DATA[[#This Row],[Close]] &lt; DATA[[#This Row],[Prev High]])</f>
        <v>1</v>
      </c>
      <c r="BD9" s="10">
        <f xml:space="preserve"> SIGN(DATA[[#This Row],[Prev High]] &lt; DATA[[#This Row],[Close]])</f>
        <v>0</v>
      </c>
    </row>
    <row r="10" spans="1:67" x14ac:dyDescent="0.25">
      <c r="D10" s="16"/>
      <c r="E10" s="16"/>
      <c r="F10" s="16"/>
      <c r="G10" s="16"/>
      <c r="H10" s="16"/>
      <c r="I10" s="16"/>
      <c r="J10" s="16"/>
      <c r="K10" s="16"/>
      <c r="L10" s="16"/>
      <c r="N10" s="16">
        <f xml:space="preserve"> ROW() - ROW(DATA[[#Headers],[Row]])</f>
        <v>8</v>
      </c>
      <c r="O10" s="13"/>
      <c r="P10" s="20">
        <v>45849</v>
      </c>
      <c r="Q10" s="21">
        <v>137801</v>
      </c>
      <c r="R10" s="21">
        <v>138100</v>
      </c>
      <c r="S10" s="21">
        <v>138255</v>
      </c>
      <c r="T10" s="21">
        <v>137005</v>
      </c>
      <c r="U10" s="13" t="s">
        <v>96</v>
      </c>
      <c r="V10" s="14">
        <v>-3.7000000000000002E-3</v>
      </c>
      <c r="W10" s="23"/>
      <c r="X10" s="23">
        <f xml:space="preserve"> (1 - DATA[[#This Row],[Row]])</f>
        <v>-7</v>
      </c>
      <c r="Y10" s="24">
        <f xml:space="preserve"> DATA[[#This Row],[Src Data]]</f>
        <v>45849</v>
      </c>
      <c r="Z10" s="23">
        <f xml:space="preserve"> WEEKDAY(DATA[[#This Row],[Date]])</f>
        <v>6</v>
      </c>
      <c r="AA10" s="26">
        <f xml:space="preserve"> DATA[[#This Row],[Src Último]]</f>
        <v>137801</v>
      </c>
      <c r="AB10" s="28">
        <f xml:space="preserve"> DATA[[#This Row],[Src Abertura]]</f>
        <v>138100</v>
      </c>
      <c r="AC10" s="28">
        <f xml:space="preserve"> DATA[[#This Row],[Src Mínima]]</f>
        <v>137005</v>
      </c>
      <c r="AD10" s="28">
        <f xml:space="preserve"> DATA[[#This Row],[Src Máxima]]</f>
        <v>138255</v>
      </c>
      <c r="AE10" s="28">
        <f xml:space="preserve"> DATA[[#This Row],[Src Último]]</f>
        <v>137801</v>
      </c>
      <c r="AF10" s="40">
        <f xml:space="preserve"> (DATA[[#This Row],[High]] - DATA[[#This Row],[Low]])</f>
        <v>1250</v>
      </c>
      <c r="AG10" s="31">
        <f xml:space="preserve"> _xlfn.XLOOKUP(DATA[[#This Row],[T]]-1, DATA[T], DATA[Open], "")</f>
        <v>137320</v>
      </c>
      <c r="AH10" s="31">
        <f xml:space="preserve"> _xlfn.XLOOKUP(DATA[[#This Row],[T]]-1, DATA[T], DATA[Low], "")</f>
        <v>136755</v>
      </c>
      <c r="AI10" s="31">
        <f xml:space="preserve"> _xlfn.XLOOKUP(DATA[[#This Row],[T]]-1, DATA[T], DATA[High], "")</f>
        <v>138875</v>
      </c>
      <c r="AJ10" s="31">
        <f xml:space="preserve"> _xlfn.XLOOKUP(DATA[[#This Row],[T]]-1, DATA[T], DATA[Price], "")</f>
        <v>138319</v>
      </c>
      <c r="AK10" s="33">
        <f xml:space="preserve"> IFERROR(DATA[[#This Row],[Prev Close]] - DATA[[#This Row],[Prev Open]], "")</f>
        <v>999</v>
      </c>
      <c r="AL10" s="33">
        <f xml:space="preserve"> IFERROR(DATA[[#This Row],[Prev High]] - DATA[[#This Row],[Prev Low]], "")</f>
        <v>2120</v>
      </c>
      <c r="AM10" s="33">
        <f xml:space="preserve"> SIGN(DATA[[#This Row],[Prev Change]] &lt; 0)</f>
        <v>0</v>
      </c>
      <c r="AN10" s="33">
        <f xml:space="preserve"> SIGN(DATA[[#This Row],[Prev Change]] &gt;= 0)</f>
        <v>1</v>
      </c>
      <c r="AO10" s="28">
        <f xml:space="preserve"> IFERROR(MAX(0, DATA[[#This Row],[High]] - DATA[[#This Row],[Prev High]]), "")</f>
        <v>0</v>
      </c>
      <c r="AP10" s="28">
        <f xml:space="preserve"> IFERROR(MAX(0, DATA[[#This Row],[Prev Low]] - DATA[[#This Row],[Low]]), "")</f>
        <v>0</v>
      </c>
      <c r="AQ10" s="10">
        <f xml:space="preserve"> (DATA[[#This Row],[Prev Low]] &lt; DATA[[#This Row],[Open]]) * (DATA[[#This Row],[Open]] &lt; DATA[[#This Row],[Prev High]])</f>
        <v>1</v>
      </c>
      <c r="AR10" s="10">
        <f xml:space="preserve"> SIGN(DATA[[#This Row],[Open]] &lt; DATA[[#This Row],[Prev Low]])</f>
        <v>0</v>
      </c>
      <c r="AS10" s="10">
        <f xml:space="preserve"> SIGN(DATA[[#This Row],[Prev Low]] &lt; DATA[[#This Row],[Open]])</f>
        <v>1</v>
      </c>
      <c r="AT10" s="10">
        <f xml:space="preserve"> SIGN(DATA[[#This Row],[Open]] &lt; DATA[[#This Row],[Prev High]])</f>
        <v>1</v>
      </c>
      <c r="AU10" s="10">
        <f xml:space="preserve"> SIGN(DATA[[#This Row],[Prev High]] &lt; DATA[[#This Row],[Open]])</f>
        <v>0</v>
      </c>
      <c r="AV10" s="10">
        <f xml:space="preserve"> SIGN(DATA[[#This Row],[Low]] &lt; DATA[[#This Row],[Prev Low]])</f>
        <v>0</v>
      </c>
      <c r="AW10" s="10">
        <f xml:space="preserve"> SIGN(DATA[[#This Row],[Prev Low]] &lt; DATA[[#This Row],[Low]])</f>
        <v>1</v>
      </c>
      <c r="AX10" s="10">
        <f xml:space="preserve"> SIGN(DATA[[#This Row],[High]] &lt; DATA[[#This Row],[Prev High]])</f>
        <v>1</v>
      </c>
      <c r="AY10" s="10">
        <f xml:space="preserve"> SIGN(DATA[[#This Row],[Prev High]] &lt; DATA[[#This Row],[High]])</f>
        <v>0</v>
      </c>
      <c r="AZ10" s="10">
        <f xml:space="preserve"> (DATA[[#This Row],[Prev Low]] &lt; DATA[[#This Row],[Close]]) * (DATA[[#This Row],[Close]] &lt; DATA[[#This Row],[Prev High]])</f>
        <v>1</v>
      </c>
      <c r="BA10" s="10">
        <f xml:space="preserve"> SIGN(DATA[[#This Row],[Close]] &lt; DATA[[#This Row],[Prev Low]])</f>
        <v>0</v>
      </c>
      <c r="BB10" s="10">
        <f xml:space="preserve"> SIGN(DATA[[#This Row],[Prev Low]] &lt; DATA[[#This Row],[Close]])</f>
        <v>1</v>
      </c>
      <c r="BC10" s="10">
        <f xml:space="preserve"> SIGN(DATA[[#This Row],[Close]] &lt; DATA[[#This Row],[Prev High]])</f>
        <v>1</v>
      </c>
      <c r="BD10" s="10">
        <f xml:space="preserve"> SIGN(DATA[[#This Row],[Prev High]] &lt; DATA[[#This Row],[Close]])</f>
        <v>0</v>
      </c>
    </row>
    <row r="11" spans="1:67" x14ac:dyDescent="0.25">
      <c r="D11" s="16"/>
      <c r="E11" s="16"/>
      <c r="F11" s="16"/>
      <c r="G11" s="16"/>
      <c r="H11" s="16"/>
      <c r="I11" s="16"/>
      <c r="J11" s="16"/>
      <c r="K11" s="16"/>
      <c r="L11" s="16"/>
      <c r="N11" s="16">
        <f xml:space="preserve"> ROW() - ROW(DATA[[#Headers],[Row]])</f>
        <v>9</v>
      </c>
      <c r="O11" s="13"/>
      <c r="P11" s="20">
        <v>45848</v>
      </c>
      <c r="Q11" s="21">
        <v>138319</v>
      </c>
      <c r="R11" s="21">
        <v>137320</v>
      </c>
      <c r="S11" s="21">
        <v>138875</v>
      </c>
      <c r="T11" s="21">
        <v>136755</v>
      </c>
      <c r="U11" s="13" t="s">
        <v>97</v>
      </c>
      <c r="V11" s="14">
        <v>-5.8999999999999999E-3</v>
      </c>
      <c r="W11" s="23"/>
      <c r="X11" s="23">
        <f xml:space="preserve"> (1 - DATA[[#This Row],[Row]])</f>
        <v>-8</v>
      </c>
      <c r="Y11" s="24">
        <f xml:space="preserve"> DATA[[#This Row],[Src Data]]</f>
        <v>45848</v>
      </c>
      <c r="Z11" s="23">
        <f xml:space="preserve"> WEEKDAY(DATA[[#This Row],[Date]])</f>
        <v>5</v>
      </c>
      <c r="AA11" s="26">
        <f xml:space="preserve"> DATA[[#This Row],[Src Último]]</f>
        <v>138319</v>
      </c>
      <c r="AB11" s="28">
        <f xml:space="preserve"> DATA[[#This Row],[Src Abertura]]</f>
        <v>137320</v>
      </c>
      <c r="AC11" s="28">
        <f xml:space="preserve"> DATA[[#This Row],[Src Mínima]]</f>
        <v>136755</v>
      </c>
      <c r="AD11" s="28">
        <f xml:space="preserve"> DATA[[#This Row],[Src Máxima]]</f>
        <v>138875</v>
      </c>
      <c r="AE11" s="28">
        <f xml:space="preserve"> DATA[[#This Row],[Src Último]]</f>
        <v>138319</v>
      </c>
      <c r="AF11" s="40">
        <f xml:space="preserve"> (DATA[[#This Row],[High]] - DATA[[#This Row],[Low]])</f>
        <v>2120</v>
      </c>
      <c r="AG11" s="31">
        <f xml:space="preserve"> _xlfn.XLOOKUP(DATA[[#This Row],[T]]-1, DATA[T], DATA[Open], "")</f>
        <v>141280</v>
      </c>
      <c r="AH11" s="31">
        <f xml:space="preserve"> _xlfn.XLOOKUP(DATA[[#This Row],[T]]-1, DATA[T], DATA[Low], "")</f>
        <v>137155</v>
      </c>
      <c r="AI11" s="31">
        <f xml:space="preserve"> _xlfn.XLOOKUP(DATA[[#This Row],[T]]-1, DATA[T], DATA[High], "")</f>
        <v>141340</v>
      </c>
      <c r="AJ11" s="31">
        <f xml:space="preserve"> _xlfn.XLOOKUP(DATA[[#This Row],[T]]-1, DATA[T], DATA[Price], "")</f>
        <v>139145</v>
      </c>
      <c r="AK11" s="33">
        <f xml:space="preserve"> IFERROR(DATA[[#This Row],[Prev Close]] - DATA[[#This Row],[Prev Open]], "")</f>
        <v>-2135</v>
      </c>
      <c r="AL11" s="33">
        <f xml:space="preserve"> IFERROR(DATA[[#This Row],[Prev High]] - DATA[[#This Row],[Prev Low]], "")</f>
        <v>4185</v>
      </c>
      <c r="AM11" s="33">
        <f xml:space="preserve"> SIGN(DATA[[#This Row],[Prev Change]] &lt; 0)</f>
        <v>1</v>
      </c>
      <c r="AN11" s="33">
        <f xml:space="preserve"> SIGN(DATA[[#This Row],[Prev Change]] &gt;= 0)</f>
        <v>0</v>
      </c>
      <c r="AO11" s="28">
        <f xml:space="preserve"> IFERROR(MAX(0, DATA[[#This Row],[High]] - DATA[[#This Row],[Prev High]]), "")</f>
        <v>0</v>
      </c>
      <c r="AP11" s="28">
        <f xml:space="preserve"> IFERROR(MAX(0, DATA[[#This Row],[Prev Low]] - DATA[[#This Row],[Low]]), "")</f>
        <v>400</v>
      </c>
      <c r="AQ11" s="10">
        <f xml:space="preserve"> (DATA[[#This Row],[Prev Low]] &lt; DATA[[#This Row],[Open]]) * (DATA[[#This Row],[Open]] &lt; DATA[[#This Row],[Prev High]])</f>
        <v>1</v>
      </c>
      <c r="AR11" s="10">
        <f xml:space="preserve"> SIGN(DATA[[#This Row],[Open]] &lt; DATA[[#This Row],[Prev Low]])</f>
        <v>0</v>
      </c>
      <c r="AS11" s="10">
        <f xml:space="preserve"> SIGN(DATA[[#This Row],[Prev Low]] &lt; DATA[[#This Row],[Open]])</f>
        <v>1</v>
      </c>
      <c r="AT11" s="10">
        <f xml:space="preserve"> SIGN(DATA[[#This Row],[Open]] &lt; DATA[[#This Row],[Prev High]])</f>
        <v>1</v>
      </c>
      <c r="AU11" s="10">
        <f xml:space="preserve"> SIGN(DATA[[#This Row],[Prev High]] &lt; DATA[[#This Row],[Open]])</f>
        <v>0</v>
      </c>
      <c r="AV11" s="10">
        <f xml:space="preserve"> SIGN(DATA[[#This Row],[Low]] &lt; DATA[[#This Row],[Prev Low]])</f>
        <v>1</v>
      </c>
      <c r="AW11" s="10">
        <f xml:space="preserve"> SIGN(DATA[[#This Row],[Prev Low]] &lt; DATA[[#This Row],[Low]])</f>
        <v>0</v>
      </c>
      <c r="AX11" s="10">
        <f xml:space="preserve"> SIGN(DATA[[#This Row],[High]] &lt; DATA[[#This Row],[Prev High]])</f>
        <v>1</v>
      </c>
      <c r="AY11" s="10">
        <f xml:space="preserve"> SIGN(DATA[[#This Row],[Prev High]] &lt; DATA[[#This Row],[High]])</f>
        <v>0</v>
      </c>
      <c r="AZ11" s="10">
        <f xml:space="preserve"> (DATA[[#This Row],[Prev Low]] &lt; DATA[[#This Row],[Close]]) * (DATA[[#This Row],[Close]] &lt; DATA[[#This Row],[Prev High]])</f>
        <v>1</v>
      </c>
      <c r="BA11" s="10">
        <f xml:space="preserve"> SIGN(DATA[[#This Row],[Close]] &lt; DATA[[#This Row],[Prev Low]])</f>
        <v>0</v>
      </c>
      <c r="BB11" s="10">
        <f xml:space="preserve"> SIGN(DATA[[#This Row],[Prev Low]] &lt; DATA[[#This Row],[Close]])</f>
        <v>1</v>
      </c>
      <c r="BC11" s="10">
        <f xml:space="preserve"> SIGN(DATA[[#This Row],[Close]] &lt; DATA[[#This Row],[Prev High]])</f>
        <v>1</v>
      </c>
      <c r="BD11" s="10">
        <f xml:space="preserve"> SIGN(DATA[[#This Row],[Prev High]] &lt; DATA[[#This Row],[Close]])</f>
        <v>0</v>
      </c>
    </row>
    <row r="12" spans="1:67" x14ac:dyDescent="0.25">
      <c r="D12" s="16"/>
      <c r="E12" s="16"/>
      <c r="F12" s="16"/>
      <c r="G12" s="16"/>
      <c r="H12" s="16"/>
      <c r="I12" s="16"/>
      <c r="J12" s="16"/>
      <c r="K12" s="16"/>
      <c r="L12" s="16"/>
      <c r="N12" s="16">
        <f xml:space="preserve"> ROW() - ROW(DATA[[#Headers],[Row]])</f>
        <v>10</v>
      </c>
      <c r="O12" s="13"/>
      <c r="P12" s="20">
        <v>45847</v>
      </c>
      <c r="Q12" s="21">
        <v>139145</v>
      </c>
      <c r="R12" s="21">
        <v>141280</v>
      </c>
      <c r="S12" s="21">
        <v>141340</v>
      </c>
      <c r="T12" s="21">
        <v>137155</v>
      </c>
      <c r="U12" s="13" t="s">
        <v>98</v>
      </c>
      <c r="V12" s="14">
        <v>-1.3599999999999999E-2</v>
      </c>
      <c r="W12" s="23"/>
      <c r="X12" s="23">
        <f xml:space="preserve"> (1 - DATA[[#This Row],[Row]])</f>
        <v>-9</v>
      </c>
      <c r="Y12" s="24">
        <f xml:space="preserve"> DATA[[#This Row],[Src Data]]</f>
        <v>45847</v>
      </c>
      <c r="Z12" s="23">
        <f xml:space="preserve"> WEEKDAY(DATA[[#This Row],[Date]])</f>
        <v>4</v>
      </c>
      <c r="AA12" s="26">
        <f xml:space="preserve"> DATA[[#This Row],[Src Último]]</f>
        <v>139145</v>
      </c>
      <c r="AB12" s="28">
        <f xml:space="preserve"> DATA[[#This Row],[Src Abertura]]</f>
        <v>141280</v>
      </c>
      <c r="AC12" s="28">
        <f xml:space="preserve"> DATA[[#This Row],[Src Mínima]]</f>
        <v>137155</v>
      </c>
      <c r="AD12" s="28">
        <f xml:space="preserve"> DATA[[#This Row],[Src Máxima]]</f>
        <v>141340</v>
      </c>
      <c r="AE12" s="28">
        <f xml:space="preserve"> DATA[[#This Row],[Src Último]]</f>
        <v>139145</v>
      </c>
      <c r="AF12" s="40">
        <f xml:space="preserve"> (DATA[[#This Row],[High]] - DATA[[#This Row],[Low]])</f>
        <v>4185</v>
      </c>
      <c r="AG12" s="31">
        <f xml:space="preserve"> _xlfn.XLOOKUP(DATA[[#This Row],[T]]-1, DATA[T], DATA[Open], "")</f>
        <v>141670</v>
      </c>
      <c r="AH12" s="31">
        <f xml:space="preserve"> _xlfn.XLOOKUP(DATA[[#This Row],[T]]-1, DATA[T], DATA[Low], "")</f>
        <v>140530</v>
      </c>
      <c r="AI12" s="31">
        <f xml:space="preserve"> _xlfn.XLOOKUP(DATA[[#This Row],[T]]-1, DATA[T], DATA[High], "")</f>
        <v>141895</v>
      </c>
      <c r="AJ12" s="31">
        <f xml:space="preserve"> _xlfn.XLOOKUP(DATA[[#This Row],[T]]-1, DATA[T], DATA[Price], "")</f>
        <v>141064</v>
      </c>
      <c r="AK12" s="33">
        <f xml:space="preserve"> IFERROR(DATA[[#This Row],[Prev Close]] - DATA[[#This Row],[Prev Open]], "")</f>
        <v>-606</v>
      </c>
      <c r="AL12" s="33">
        <f xml:space="preserve"> IFERROR(DATA[[#This Row],[Prev High]] - DATA[[#This Row],[Prev Low]], "")</f>
        <v>1365</v>
      </c>
      <c r="AM12" s="33">
        <f xml:space="preserve"> SIGN(DATA[[#This Row],[Prev Change]] &lt; 0)</f>
        <v>1</v>
      </c>
      <c r="AN12" s="33">
        <f xml:space="preserve"> SIGN(DATA[[#This Row],[Prev Change]] &gt;= 0)</f>
        <v>0</v>
      </c>
      <c r="AO12" s="28">
        <f xml:space="preserve"> IFERROR(MAX(0, DATA[[#This Row],[High]] - DATA[[#This Row],[Prev High]]), "")</f>
        <v>0</v>
      </c>
      <c r="AP12" s="28">
        <f xml:space="preserve"> IFERROR(MAX(0, DATA[[#This Row],[Prev Low]] - DATA[[#This Row],[Low]]), "")</f>
        <v>3375</v>
      </c>
      <c r="AQ12" s="10">
        <f xml:space="preserve"> (DATA[[#This Row],[Prev Low]] &lt; DATA[[#This Row],[Open]]) * (DATA[[#This Row],[Open]] &lt; DATA[[#This Row],[Prev High]])</f>
        <v>1</v>
      </c>
      <c r="AR12" s="10">
        <f xml:space="preserve"> SIGN(DATA[[#This Row],[Open]] &lt; DATA[[#This Row],[Prev Low]])</f>
        <v>0</v>
      </c>
      <c r="AS12" s="10">
        <f xml:space="preserve"> SIGN(DATA[[#This Row],[Prev Low]] &lt; DATA[[#This Row],[Open]])</f>
        <v>1</v>
      </c>
      <c r="AT12" s="10">
        <f xml:space="preserve"> SIGN(DATA[[#This Row],[Open]] &lt; DATA[[#This Row],[Prev High]])</f>
        <v>1</v>
      </c>
      <c r="AU12" s="10">
        <f xml:space="preserve"> SIGN(DATA[[#This Row],[Prev High]] &lt; DATA[[#This Row],[Open]])</f>
        <v>0</v>
      </c>
      <c r="AV12" s="10">
        <f xml:space="preserve"> SIGN(DATA[[#This Row],[Low]] &lt; DATA[[#This Row],[Prev Low]])</f>
        <v>1</v>
      </c>
      <c r="AW12" s="10">
        <f xml:space="preserve"> SIGN(DATA[[#This Row],[Prev Low]] &lt; DATA[[#This Row],[Low]])</f>
        <v>0</v>
      </c>
      <c r="AX12" s="10">
        <f xml:space="preserve"> SIGN(DATA[[#This Row],[High]] &lt; DATA[[#This Row],[Prev High]])</f>
        <v>1</v>
      </c>
      <c r="AY12" s="10">
        <f xml:space="preserve"> SIGN(DATA[[#This Row],[Prev High]] &lt; DATA[[#This Row],[High]])</f>
        <v>0</v>
      </c>
      <c r="AZ12" s="10">
        <f xml:space="preserve"> (DATA[[#This Row],[Prev Low]] &lt; DATA[[#This Row],[Close]]) * (DATA[[#This Row],[Close]] &lt; DATA[[#This Row],[Prev High]])</f>
        <v>0</v>
      </c>
      <c r="BA12" s="10">
        <f xml:space="preserve"> SIGN(DATA[[#This Row],[Close]] &lt; DATA[[#This Row],[Prev Low]])</f>
        <v>1</v>
      </c>
      <c r="BB12" s="10">
        <f xml:space="preserve"> SIGN(DATA[[#This Row],[Prev Low]] &lt; DATA[[#This Row],[Close]])</f>
        <v>0</v>
      </c>
      <c r="BC12" s="10">
        <f xml:space="preserve"> SIGN(DATA[[#This Row],[Close]] &lt; DATA[[#This Row],[Prev High]])</f>
        <v>1</v>
      </c>
      <c r="BD12" s="10">
        <f xml:space="preserve"> SIGN(DATA[[#This Row],[Prev High]] &lt; DATA[[#This Row],[Close]])</f>
        <v>0</v>
      </c>
    </row>
    <row r="13" spans="1:67" x14ac:dyDescent="0.25">
      <c r="D13" s="16"/>
      <c r="E13" s="16"/>
      <c r="F13" s="16"/>
      <c r="G13" s="16"/>
      <c r="H13" s="16"/>
      <c r="I13" s="16"/>
      <c r="J13" s="16"/>
      <c r="K13" s="16"/>
      <c r="L13" s="16"/>
      <c r="N13" s="16">
        <f xml:space="preserve"> ROW() - ROW(DATA[[#Headers],[Row]])</f>
        <v>11</v>
      </c>
      <c r="O13" s="13"/>
      <c r="P13" s="20">
        <v>45846</v>
      </c>
      <c r="Q13" s="21">
        <v>141064</v>
      </c>
      <c r="R13" s="21">
        <v>141670</v>
      </c>
      <c r="S13" s="21">
        <v>141895</v>
      </c>
      <c r="T13" s="21">
        <v>140530</v>
      </c>
      <c r="U13" s="13" t="s">
        <v>99</v>
      </c>
      <c r="V13" s="14">
        <v>-2.3E-3</v>
      </c>
      <c r="W13" s="23"/>
      <c r="X13" s="23">
        <f xml:space="preserve"> (1 - DATA[[#This Row],[Row]])</f>
        <v>-10</v>
      </c>
      <c r="Y13" s="24">
        <f xml:space="preserve"> DATA[[#This Row],[Src Data]]</f>
        <v>45846</v>
      </c>
      <c r="Z13" s="23">
        <f xml:space="preserve"> WEEKDAY(DATA[[#This Row],[Date]])</f>
        <v>3</v>
      </c>
      <c r="AA13" s="26">
        <f xml:space="preserve"> DATA[[#This Row],[Src Último]]</f>
        <v>141064</v>
      </c>
      <c r="AB13" s="28">
        <f xml:space="preserve"> DATA[[#This Row],[Src Abertura]]</f>
        <v>141670</v>
      </c>
      <c r="AC13" s="28">
        <f xml:space="preserve"> DATA[[#This Row],[Src Mínima]]</f>
        <v>140530</v>
      </c>
      <c r="AD13" s="28">
        <f xml:space="preserve"> DATA[[#This Row],[Src Máxima]]</f>
        <v>141895</v>
      </c>
      <c r="AE13" s="28">
        <f xml:space="preserve"> DATA[[#This Row],[Src Último]]</f>
        <v>141064</v>
      </c>
      <c r="AF13" s="40">
        <f xml:space="preserve"> (DATA[[#This Row],[High]] - DATA[[#This Row],[Low]])</f>
        <v>1365</v>
      </c>
      <c r="AG13" s="31">
        <f xml:space="preserve"> _xlfn.XLOOKUP(DATA[[#This Row],[T]]-1, DATA[T], DATA[Open], "")</f>
        <v>143360</v>
      </c>
      <c r="AH13" s="31">
        <f xml:space="preserve"> _xlfn.XLOOKUP(DATA[[#This Row],[T]]-1, DATA[T], DATA[Low], "")</f>
        <v>141145</v>
      </c>
      <c r="AI13" s="31">
        <f xml:space="preserve"> _xlfn.XLOOKUP(DATA[[#This Row],[T]]-1, DATA[T], DATA[High], "")</f>
        <v>143415</v>
      </c>
      <c r="AJ13" s="31">
        <f xml:space="preserve"> _xlfn.XLOOKUP(DATA[[#This Row],[T]]-1, DATA[T], DATA[Price], "")</f>
        <v>141391</v>
      </c>
      <c r="AK13" s="33">
        <f xml:space="preserve"> IFERROR(DATA[[#This Row],[Prev Close]] - DATA[[#This Row],[Prev Open]], "")</f>
        <v>-1969</v>
      </c>
      <c r="AL13" s="33">
        <f xml:space="preserve"> IFERROR(DATA[[#This Row],[Prev High]] - DATA[[#This Row],[Prev Low]], "")</f>
        <v>2270</v>
      </c>
      <c r="AM13" s="33">
        <f xml:space="preserve"> SIGN(DATA[[#This Row],[Prev Change]] &lt; 0)</f>
        <v>1</v>
      </c>
      <c r="AN13" s="33">
        <f xml:space="preserve"> SIGN(DATA[[#This Row],[Prev Change]] &gt;= 0)</f>
        <v>0</v>
      </c>
      <c r="AO13" s="28">
        <f xml:space="preserve"> IFERROR(MAX(0, DATA[[#This Row],[High]] - DATA[[#This Row],[Prev High]]), "")</f>
        <v>0</v>
      </c>
      <c r="AP13" s="28">
        <f xml:space="preserve"> IFERROR(MAX(0, DATA[[#This Row],[Prev Low]] - DATA[[#This Row],[Low]]), "")</f>
        <v>615</v>
      </c>
      <c r="AQ13" s="10">
        <f xml:space="preserve"> (DATA[[#This Row],[Prev Low]] &lt; DATA[[#This Row],[Open]]) * (DATA[[#This Row],[Open]] &lt; DATA[[#This Row],[Prev High]])</f>
        <v>1</v>
      </c>
      <c r="AR13" s="10">
        <f xml:space="preserve"> SIGN(DATA[[#This Row],[Open]] &lt; DATA[[#This Row],[Prev Low]])</f>
        <v>0</v>
      </c>
      <c r="AS13" s="10">
        <f xml:space="preserve"> SIGN(DATA[[#This Row],[Prev Low]] &lt; DATA[[#This Row],[Open]])</f>
        <v>1</v>
      </c>
      <c r="AT13" s="10">
        <f xml:space="preserve"> SIGN(DATA[[#This Row],[Open]] &lt; DATA[[#This Row],[Prev High]])</f>
        <v>1</v>
      </c>
      <c r="AU13" s="10">
        <f xml:space="preserve"> SIGN(DATA[[#This Row],[Prev High]] &lt; DATA[[#This Row],[Open]])</f>
        <v>0</v>
      </c>
      <c r="AV13" s="10">
        <f xml:space="preserve"> SIGN(DATA[[#This Row],[Low]] &lt; DATA[[#This Row],[Prev Low]])</f>
        <v>1</v>
      </c>
      <c r="AW13" s="10">
        <f xml:space="preserve"> SIGN(DATA[[#This Row],[Prev Low]] &lt; DATA[[#This Row],[Low]])</f>
        <v>0</v>
      </c>
      <c r="AX13" s="10">
        <f xml:space="preserve"> SIGN(DATA[[#This Row],[High]] &lt; DATA[[#This Row],[Prev High]])</f>
        <v>1</v>
      </c>
      <c r="AY13" s="10">
        <f xml:space="preserve"> SIGN(DATA[[#This Row],[Prev High]] &lt; DATA[[#This Row],[High]])</f>
        <v>0</v>
      </c>
      <c r="AZ13" s="10">
        <f xml:space="preserve"> (DATA[[#This Row],[Prev Low]] &lt; DATA[[#This Row],[Close]]) * (DATA[[#This Row],[Close]] &lt; DATA[[#This Row],[Prev High]])</f>
        <v>0</v>
      </c>
      <c r="BA13" s="10">
        <f xml:space="preserve"> SIGN(DATA[[#This Row],[Close]] &lt; DATA[[#This Row],[Prev Low]])</f>
        <v>1</v>
      </c>
      <c r="BB13" s="10">
        <f xml:space="preserve"> SIGN(DATA[[#This Row],[Prev Low]] &lt; DATA[[#This Row],[Close]])</f>
        <v>0</v>
      </c>
      <c r="BC13" s="10">
        <f xml:space="preserve"> SIGN(DATA[[#This Row],[Close]] &lt; DATA[[#This Row],[Prev High]])</f>
        <v>1</v>
      </c>
      <c r="BD13" s="10">
        <f xml:space="preserve"> SIGN(DATA[[#This Row],[Prev High]] &lt; DATA[[#This Row],[Close]])</f>
        <v>0</v>
      </c>
    </row>
    <row r="14" spans="1:67" x14ac:dyDescent="0.25">
      <c r="D14" s="16"/>
      <c r="E14" s="16"/>
      <c r="F14" s="16"/>
      <c r="G14" s="16"/>
      <c r="H14" s="16"/>
      <c r="I14" s="16"/>
      <c r="J14" s="16"/>
      <c r="K14" s="16"/>
      <c r="L14" s="16"/>
      <c r="N14" s="16">
        <f xml:space="preserve"> ROW() - ROW(DATA[[#Headers],[Row]])</f>
        <v>12</v>
      </c>
      <c r="O14" s="13"/>
      <c r="P14" s="20">
        <v>45845</v>
      </c>
      <c r="Q14" s="21">
        <v>141391</v>
      </c>
      <c r="R14" s="21">
        <v>143360</v>
      </c>
      <c r="S14" s="21">
        <v>143415</v>
      </c>
      <c r="T14" s="21">
        <v>141145</v>
      </c>
      <c r="U14" s="13" t="s">
        <v>100</v>
      </c>
      <c r="V14" s="14">
        <v>-1.3299999999999999E-2</v>
      </c>
      <c r="W14" s="23"/>
      <c r="X14" s="23">
        <f xml:space="preserve"> (1 - DATA[[#This Row],[Row]])</f>
        <v>-11</v>
      </c>
      <c r="Y14" s="24">
        <f xml:space="preserve"> DATA[[#This Row],[Src Data]]</f>
        <v>45845</v>
      </c>
      <c r="Z14" s="23">
        <f xml:space="preserve"> WEEKDAY(DATA[[#This Row],[Date]])</f>
        <v>2</v>
      </c>
      <c r="AA14" s="26">
        <f xml:space="preserve"> DATA[[#This Row],[Src Último]]</f>
        <v>141391</v>
      </c>
      <c r="AB14" s="28">
        <f xml:space="preserve"> DATA[[#This Row],[Src Abertura]]</f>
        <v>143360</v>
      </c>
      <c r="AC14" s="28">
        <f xml:space="preserve"> DATA[[#This Row],[Src Mínima]]</f>
        <v>141145</v>
      </c>
      <c r="AD14" s="28">
        <f xml:space="preserve"> DATA[[#This Row],[Src Máxima]]</f>
        <v>143415</v>
      </c>
      <c r="AE14" s="28">
        <f xml:space="preserve"> DATA[[#This Row],[Src Último]]</f>
        <v>141391</v>
      </c>
      <c r="AF14" s="40">
        <f xml:space="preserve"> (DATA[[#This Row],[High]] - DATA[[#This Row],[Low]])</f>
        <v>2270</v>
      </c>
      <c r="AG14" s="31">
        <f xml:space="preserve"> _xlfn.XLOOKUP(DATA[[#This Row],[T]]-1, DATA[T], DATA[Open], "")</f>
        <v>142675</v>
      </c>
      <c r="AH14" s="31">
        <f xml:space="preserve"> _xlfn.XLOOKUP(DATA[[#This Row],[T]]-1, DATA[T], DATA[Low], "")</f>
        <v>142415</v>
      </c>
      <c r="AI14" s="31">
        <f xml:space="preserve"> _xlfn.XLOOKUP(DATA[[#This Row],[T]]-1, DATA[T], DATA[High], "")</f>
        <v>143825</v>
      </c>
      <c r="AJ14" s="31">
        <f xml:space="preserve"> _xlfn.XLOOKUP(DATA[[#This Row],[T]]-1, DATA[T], DATA[Price], "")</f>
        <v>143297</v>
      </c>
      <c r="AK14" s="33">
        <f xml:space="preserve"> IFERROR(DATA[[#This Row],[Prev Close]] - DATA[[#This Row],[Prev Open]], "")</f>
        <v>622</v>
      </c>
      <c r="AL14" s="33">
        <f xml:space="preserve"> IFERROR(DATA[[#This Row],[Prev High]] - DATA[[#This Row],[Prev Low]], "")</f>
        <v>1410</v>
      </c>
      <c r="AM14" s="33">
        <f xml:space="preserve"> SIGN(DATA[[#This Row],[Prev Change]] &lt; 0)</f>
        <v>0</v>
      </c>
      <c r="AN14" s="33">
        <f xml:space="preserve"> SIGN(DATA[[#This Row],[Prev Change]] &gt;= 0)</f>
        <v>1</v>
      </c>
      <c r="AO14" s="28">
        <f xml:space="preserve"> IFERROR(MAX(0, DATA[[#This Row],[High]] - DATA[[#This Row],[Prev High]]), "")</f>
        <v>0</v>
      </c>
      <c r="AP14" s="28">
        <f xml:space="preserve"> IFERROR(MAX(0, DATA[[#This Row],[Prev Low]] - DATA[[#This Row],[Low]]), "")</f>
        <v>1270</v>
      </c>
      <c r="AQ14" s="10">
        <f xml:space="preserve"> (DATA[[#This Row],[Prev Low]] &lt; DATA[[#This Row],[Open]]) * (DATA[[#This Row],[Open]] &lt; DATA[[#This Row],[Prev High]])</f>
        <v>1</v>
      </c>
      <c r="AR14" s="10">
        <f xml:space="preserve"> SIGN(DATA[[#This Row],[Open]] &lt; DATA[[#This Row],[Prev Low]])</f>
        <v>0</v>
      </c>
      <c r="AS14" s="10">
        <f xml:space="preserve"> SIGN(DATA[[#This Row],[Prev Low]] &lt; DATA[[#This Row],[Open]])</f>
        <v>1</v>
      </c>
      <c r="AT14" s="10">
        <f xml:space="preserve"> SIGN(DATA[[#This Row],[Open]] &lt; DATA[[#This Row],[Prev High]])</f>
        <v>1</v>
      </c>
      <c r="AU14" s="10">
        <f xml:space="preserve"> SIGN(DATA[[#This Row],[Prev High]] &lt; DATA[[#This Row],[Open]])</f>
        <v>0</v>
      </c>
      <c r="AV14" s="10">
        <f xml:space="preserve"> SIGN(DATA[[#This Row],[Low]] &lt; DATA[[#This Row],[Prev Low]])</f>
        <v>1</v>
      </c>
      <c r="AW14" s="10">
        <f xml:space="preserve"> SIGN(DATA[[#This Row],[Prev Low]] &lt; DATA[[#This Row],[Low]])</f>
        <v>0</v>
      </c>
      <c r="AX14" s="10">
        <f xml:space="preserve"> SIGN(DATA[[#This Row],[High]] &lt; DATA[[#This Row],[Prev High]])</f>
        <v>1</v>
      </c>
      <c r="AY14" s="10">
        <f xml:space="preserve"> SIGN(DATA[[#This Row],[Prev High]] &lt; DATA[[#This Row],[High]])</f>
        <v>0</v>
      </c>
      <c r="AZ14" s="10">
        <f xml:space="preserve"> (DATA[[#This Row],[Prev Low]] &lt; DATA[[#This Row],[Close]]) * (DATA[[#This Row],[Close]] &lt; DATA[[#This Row],[Prev High]])</f>
        <v>0</v>
      </c>
      <c r="BA14" s="10">
        <f xml:space="preserve"> SIGN(DATA[[#This Row],[Close]] &lt; DATA[[#This Row],[Prev Low]])</f>
        <v>1</v>
      </c>
      <c r="BB14" s="10">
        <f xml:space="preserve"> SIGN(DATA[[#This Row],[Prev Low]] &lt; DATA[[#This Row],[Close]])</f>
        <v>0</v>
      </c>
      <c r="BC14" s="10">
        <f xml:space="preserve"> SIGN(DATA[[#This Row],[Close]] &lt; DATA[[#This Row],[Prev High]])</f>
        <v>1</v>
      </c>
      <c r="BD14" s="10">
        <f xml:space="preserve"> SIGN(DATA[[#This Row],[Prev High]] &lt; DATA[[#This Row],[Close]])</f>
        <v>0</v>
      </c>
    </row>
    <row r="15" spans="1:67" x14ac:dyDescent="0.25">
      <c r="D15" s="16"/>
      <c r="E15" s="16"/>
      <c r="F15" s="16"/>
      <c r="G15" s="16"/>
      <c r="H15" s="16"/>
      <c r="I15" s="16"/>
      <c r="J15" s="16"/>
      <c r="K15" s="16"/>
      <c r="L15" s="16"/>
      <c r="N15" s="16">
        <f xml:space="preserve"> ROW() - ROW(DATA[[#Headers],[Row]])</f>
        <v>13</v>
      </c>
      <c r="O15" s="13"/>
      <c r="P15" s="20">
        <v>45842</v>
      </c>
      <c r="Q15" s="21">
        <v>143297</v>
      </c>
      <c r="R15" s="21">
        <v>142675</v>
      </c>
      <c r="S15" s="21">
        <v>143825</v>
      </c>
      <c r="T15" s="21">
        <v>142415</v>
      </c>
      <c r="U15" s="13" t="s">
        <v>101</v>
      </c>
      <c r="V15" s="14">
        <v>1.1000000000000001E-3</v>
      </c>
      <c r="W15" s="23"/>
      <c r="X15" s="23">
        <f xml:space="preserve"> (1 - DATA[[#This Row],[Row]])</f>
        <v>-12</v>
      </c>
      <c r="Y15" s="24">
        <f xml:space="preserve"> DATA[[#This Row],[Src Data]]</f>
        <v>45842</v>
      </c>
      <c r="Z15" s="23">
        <f xml:space="preserve"> WEEKDAY(DATA[[#This Row],[Date]])</f>
        <v>6</v>
      </c>
      <c r="AA15" s="26">
        <f xml:space="preserve"> DATA[[#This Row],[Src Último]]</f>
        <v>143297</v>
      </c>
      <c r="AB15" s="28">
        <f xml:space="preserve"> DATA[[#This Row],[Src Abertura]]</f>
        <v>142675</v>
      </c>
      <c r="AC15" s="28">
        <f xml:space="preserve"> DATA[[#This Row],[Src Mínima]]</f>
        <v>142415</v>
      </c>
      <c r="AD15" s="28">
        <f xml:space="preserve"> DATA[[#This Row],[Src Máxima]]</f>
        <v>143825</v>
      </c>
      <c r="AE15" s="28">
        <f xml:space="preserve"> DATA[[#This Row],[Src Último]]</f>
        <v>143297</v>
      </c>
      <c r="AF15" s="40">
        <f xml:space="preserve"> (DATA[[#This Row],[High]] - DATA[[#This Row],[Low]])</f>
        <v>1410</v>
      </c>
      <c r="AG15" s="31">
        <f xml:space="preserve"> _xlfn.XLOOKUP(DATA[[#This Row],[T]]-1, DATA[T], DATA[Open], "")</f>
        <v>141160</v>
      </c>
      <c r="AH15" s="31">
        <f xml:space="preserve"> _xlfn.XLOOKUP(DATA[[#This Row],[T]]-1, DATA[T], DATA[Low], "")</f>
        <v>140865</v>
      </c>
      <c r="AI15" s="31">
        <f xml:space="preserve"> _xlfn.XLOOKUP(DATA[[#This Row],[T]]-1, DATA[T], DATA[High], "")</f>
        <v>143445</v>
      </c>
      <c r="AJ15" s="31">
        <f xml:space="preserve"> _xlfn.XLOOKUP(DATA[[#This Row],[T]]-1, DATA[T], DATA[Price], "")</f>
        <v>143138</v>
      </c>
      <c r="AK15" s="33">
        <f xml:space="preserve"> IFERROR(DATA[[#This Row],[Prev Close]] - DATA[[#This Row],[Prev Open]], "")</f>
        <v>1978</v>
      </c>
      <c r="AL15" s="33">
        <f xml:space="preserve"> IFERROR(DATA[[#This Row],[Prev High]] - DATA[[#This Row],[Prev Low]], "")</f>
        <v>2580</v>
      </c>
      <c r="AM15" s="33">
        <f xml:space="preserve"> SIGN(DATA[[#This Row],[Prev Change]] &lt; 0)</f>
        <v>0</v>
      </c>
      <c r="AN15" s="33">
        <f xml:space="preserve"> SIGN(DATA[[#This Row],[Prev Change]] &gt;= 0)</f>
        <v>1</v>
      </c>
      <c r="AO15" s="28">
        <f xml:space="preserve"> IFERROR(MAX(0, DATA[[#This Row],[High]] - DATA[[#This Row],[Prev High]]), "")</f>
        <v>380</v>
      </c>
      <c r="AP15" s="28">
        <f xml:space="preserve"> IFERROR(MAX(0, DATA[[#This Row],[Prev Low]] - DATA[[#This Row],[Low]]), "")</f>
        <v>0</v>
      </c>
      <c r="AQ15" s="10">
        <f xml:space="preserve"> (DATA[[#This Row],[Prev Low]] &lt; DATA[[#This Row],[Open]]) * (DATA[[#This Row],[Open]] &lt; DATA[[#This Row],[Prev High]])</f>
        <v>1</v>
      </c>
      <c r="AR15" s="10">
        <f xml:space="preserve"> SIGN(DATA[[#This Row],[Open]] &lt; DATA[[#This Row],[Prev Low]])</f>
        <v>0</v>
      </c>
      <c r="AS15" s="10">
        <f xml:space="preserve"> SIGN(DATA[[#This Row],[Prev Low]] &lt; DATA[[#This Row],[Open]])</f>
        <v>1</v>
      </c>
      <c r="AT15" s="10">
        <f xml:space="preserve"> SIGN(DATA[[#This Row],[Open]] &lt; DATA[[#This Row],[Prev High]])</f>
        <v>1</v>
      </c>
      <c r="AU15" s="10">
        <f xml:space="preserve"> SIGN(DATA[[#This Row],[Prev High]] &lt; DATA[[#This Row],[Open]])</f>
        <v>0</v>
      </c>
      <c r="AV15" s="10">
        <f xml:space="preserve"> SIGN(DATA[[#This Row],[Low]] &lt; DATA[[#This Row],[Prev Low]])</f>
        <v>0</v>
      </c>
      <c r="AW15" s="10">
        <f xml:space="preserve"> SIGN(DATA[[#This Row],[Prev Low]] &lt; DATA[[#This Row],[Low]])</f>
        <v>1</v>
      </c>
      <c r="AX15" s="10">
        <f xml:space="preserve"> SIGN(DATA[[#This Row],[High]] &lt; DATA[[#This Row],[Prev High]])</f>
        <v>0</v>
      </c>
      <c r="AY15" s="10">
        <f xml:space="preserve"> SIGN(DATA[[#This Row],[Prev High]] &lt; DATA[[#This Row],[High]])</f>
        <v>1</v>
      </c>
      <c r="AZ15" s="10">
        <f xml:space="preserve"> (DATA[[#This Row],[Prev Low]] &lt; DATA[[#This Row],[Close]]) * (DATA[[#This Row],[Close]] &lt; DATA[[#This Row],[Prev High]])</f>
        <v>1</v>
      </c>
      <c r="BA15" s="10">
        <f xml:space="preserve"> SIGN(DATA[[#This Row],[Close]] &lt; DATA[[#This Row],[Prev Low]])</f>
        <v>0</v>
      </c>
      <c r="BB15" s="10">
        <f xml:space="preserve"> SIGN(DATA[[#This Row],[Prev Low]] &lt; DATA[[#This Row],[Close]])</f>
        <v>1</v>
      </c>
      <c r="BC15" s="10">
        <f xml:space="preserve"> SIGN(DATA[[#This Row],[Close]] &lt; DATA[[#This Row],[Prev High]])</f>
        <v>1</v>
      </c>
      <c r="BD15" s="10">
        <f xml:space="preserve"> SIGN(DATA[[#This Row],[Prev High]] &lt; DATA[[#This Row],[Close]])</f>
        <v>0</v>
      </c>
    </row>
    <row r="16" spans="1:67" x14ac:dyDescent="0.25">
      <c r="D16" s="16"/>
      <c r="E16" s="16"/>
      <c r="F16" s="16"/>
      <c r="G16" s="16"/>
      <c r="H16" s="16"/>
      <c r="I16" s="16"/>
      <c r="J16" s="16"/>
      <c r="K16" s="16"/>
      <c r="L16" s="16"/>
      <c r="N16" s="16">
        <f xml:space="preserve"> ROW() - ROW(DATA[[#Headers],[Row]])</f>
        <v>14</v>
      </c>
      <c r="O16" s="13"/>
      <c r="P16" s="20">
        <v>45841</v>
      </c>
      <c r="Q16" s="21">
        <v>143138</v>
      </c>
      <c r="R16" s="21">
        <v>141160</v>
      </c>
      <c r="S16" s="21">
        <v>143445</v>
      </c>
      <c r="T16" s="21">
        <v>140865</v>
      </c>
      <c r="U16" s="13" t="s">
        <v>102</v>
      </c>
      <c r="V16" s="14">
        <v>1.43E-2</v>
      </c>
      <c r="W16" s="23"/>
      <c r="X16" s="23">
        <f xml:space="preserve"> (1 - DATA[[#This Row],[Row]])</f>
        <v>-13</v>
      </c>
      <c r="Y16" s="24">
        <f xml:space="preserve"> DATA[[#This Row],[Src Data]]</f>
        <v>45841</v>
      </c>
      <c r="Z16" s="23">
        <f xml:space="preserve"> WEEKDAY(DATA[[#This Row],[Date]])</f>
        <v>5</v>
      </c>
      <c r="AA16" s="26">
        <f xml:space="preserve"> DATA[[#This Row],[Src Último]]</f>
        <v>143138</v>
      </c>
      <c r="AB16" s="28">
        <f xml:space="preserve"> DATA[[#This Row],[Src Abertura]]</f>
        <v>141160</v>
      </c>
      <c r="AC16" s="28">
        <f xml:space="preserve"> DATA[[#This Row],[Src Mínima]]</f>
        <v>140865</v>
      </c>
      <c r="AD16" s="28">
        <f xml:space="preserve"> DATA[[#This Row],[Src Máxima]]</f>
        <v>143445</v>
      </c>
      <c r="AE16" s="28">
        <f xml:space="preserve"> DATA[[#This Row],[Src Último]]</f>
        <v>143138</v>
      </c>
      <c r="AF16" s="40">
        <f xml:space="preserve"> (DATA[[#This Row],[High]] - DATA[[#This Row],[Low]])</f>
        <v>2580</v>
      </c>
      <c r="AG16" s="31">
        <f xml:space="preserve"> _xlfn.XLOOKUP(DATA[[#This Row],[T]]-1, DATA[T], DATA[Open], "")</f>
        <v>141830</v>
      </c>
      <c r="AH16" s="31">
        <f xml:space="preserve"> _xlfn.XLOOKUP(DATA[[#This Row],[T]]-1, DATA[T], DATA[Low], "")</f>
        <v>140400</v>
      </c>
      <c r="AI16" s="31">
        <f xml:space="preserve"> _xlfn.XLOOKUP(DATA[[#This Row],[T]]-1, DATA[T], DATA[High], "")</f>
        <v>142200</v>
      </c>
      <c r="AJ16" s="31">
        <f xml:space="preserve"> _xlfn.XLOOKUP(DATA[[#This Row],[T]]-1, DATA[T], DATA[Price], "")</f>
        <v>141122</v>
      </c>
      <c r="AK16" s="33">
        <f xml:space="preserve"> IFERROR(DATA[[#This Row],[Prev Close]] - DATA[[#This Row],[Prev Open]], "")</f>
        <v>-708</v>
      </c>
      <c r="AL16" s="33">
        <f xml:space="preserve"> IFERROR(DATA[[#This Row],[Prev High]] - DATA[[#This Row],[Prev Low]], "")</f>
        <v>1800</v>
      </c>
      <c r="AM16" s="33">
        <f xml:space="preserve"> SIGN(DATA[[#This Row],[Prev Change]] &lt; 0)</f>
        <v>1</v>
      </c>
      <c r="AN16" s="33">
        <f xml:space="preserve"> SIGN(DATA[[#This Row],[Prev Change]] &gt;= 0)</f>
        <v>0</v>
      </c>
      <c r="AO16" s="28">
        <f xml:space="preserve"> IFERROR(MAX(0, DATA[[#This Row],[High]] - DATA[[#This Row],[Prev High]]), "")</f>
        <v>1245</v>
      </c>
      <c r="AP16" s="28">
        <f xml:space="preserve"> IFERROR(MAX(0, DATA[[#This Row],[Prev Low]] - DATA[[#This Row],[Low]]), "")</f>
        <v>0</v>
      </c>
      <c r="AQ16" s="10">
        <f xml:space="preserve"> (DATA[[#This Row],[Prev Low]] &lt; DATA[[#This Row],[Open]]) * (DATA[[#This Row],[Open]] &lt; DATA[[#This Row],[Prev High]])</f>
        <v>1</v>
      </c>
      <c r="AR16" s="10">
        <f xml:space="preserve"> SIGN(DATA[[#This Row],[Open]] &lt; DATA[[#This Row],[Prev Low]])</f>
        <v>0</v>
      </c>
      <c r="AS16" s="10">
        <f xml:space="preserve"> SIGN(DATA[[#This Row],[Prev Low]] &lt; DATA[[#This Row],[Open]])</f>
        <v>1</v>
      </c>
      <c r="AT16" s="10">
        <f xml:space="preserve"> SIGN(DATA[[#This Row],[Open]] &lt; DATA[[#This Row],[Prev High]])</f>
        <v>1</v>
      </c>
      <c r="AU16" s="10">
        <f xml:space="preserve"> SIGN(DATA[[#This Row],[Prev High]] &lt; DATA[[#This Row],[Open]])</f>
        <v>0</v>
      </c>
      <c r="AV16" s="10">
        <f xml:space="preserve"> SIGN(DATA[[#This Row],[Low]] &lt; DATA[[#This Row],[Prev Low]])</f>
        <v>0</v>
      </c>
      <c r="AW16" s="10">
        <f xml:space="preserve"> SIGN(DATA[[#This Row],[Prev Low]] &lt; DATA[[#This Row],[Low]])</f>
        <v>1</v>
      </c>
      <c r="AX16" s="10">
        <f xml:space="preserve"> SIGN(DATA[[#This Row],[High]] &lt; DATA[[#This Row],[Prev High]])</f>
        <v>0</v>
      </c>
      <c r="AY16" s="10">
        <f xml:space="preserve"> SIGN(DATA[[#This Row],[Prev High]] &lt; DATA[[#This Row],[High]])</f>
        <v>1</v>
      </c>
      <c r="AZ16" s="10">
        <f xml:space="preserve"> (DATA[[#This Row],[Prev Low]] &lt; DATA[[#This Row],[Close]]) * (DATA[[#This Row],[Close]] &lt; DATA[[#This Row],[Prev High]])</f>
        <v>0</v>
      </c>
      <c r="BA16" s="10">
        <f xml:space="preserve"> SIGN(DATA[[#This Row],[Close]] &lt; DATA[[#This Row],[Prev Low]])</f>
        <v>0</v>
      </c>
      <c r="BB16" s="10">
        <f xml:space="preserve"> SIGN(DATA[[#This Row],[Prev Low]] &lt; DATA[[#This Row],[Close]])</f>
        <v>1</v>
      </c>
      <c r="BC16" s="10">
        <f xml:space="preserve"> SIGN(DATA[[#This Row],[Close]] &lt; DATA[[#This Row],[Prev High]])</f>
        <v>0</v>
      </c>
      <c r="BD16" s="10">
        <f xml:space="preserve"> SIGN(DATA[[#This Row],[Prev High]] &lt; DATA[[#This Row],[Close]])</f>
        <v>1</v>
      </c>
    </row>
    <row r="17" spans="4:56" x14ac:dyDescent="0.25">
      <c r="D17" s="16"/>
      <c r="E17" s="16"/>
      <c r="F17" s="16"/>
      <c r="G17" s="16"/>
      <c r="H17" s="16"/>
      <c r="I17" s="16"/>
      <c r="J17" s="16"/>
      <c r="K17" s="16"/>
      <c r="L17" s="16"/>
      <c r="N17" s="16">
        <f xml:space="preserve"> ROW() - ROW(DATA[[#Headers],[Row]])</f>
        <v>15</v>
      </c>
      <c r="O17" s="13"/>
      <c r="P17" s="20">
        <v>45840</v>
      </c>
      <c r="Q17" s="21">
        <v>141122</v>
      </c>
      <c r="R17" s="21">
        <v>141830</v>
      </c>
      <c r="S17" s="21">
        <v>142200</v>
      </c>
      <c r="T17" s="21">
        <v>140400</v>
      </c>
      <c r="U17" s="13" t="s">
        <v>103</v>
      </c>
      <c r="V17" s="14">
        <v>-4.7999999999999996E-3</v>
      </c>
      <c r="W17" s="23"/>
      <c r="X17" s="23">
        <f xml:space="preserve"> (1 - DATA[[#This Row],[Row]])</f>
        <v>-14</v>
      </c>
      <c r="Y17" s="24">
        <f xml:space="preserve"> DATA[[#This Row],[Src Data]]</f>
        <v>45840</v>
      </c>
      <c r="Z17" s="23">
        <f xml:space="preserve"> WEEKDAY(DATA[[#This Row],[Date]])</f>
        <v>4</v>
      </c>
      <c r="AA17" s="26">
        <f xml:space="preserve"> DATA[[#This Row],[Src Último]]</f>
        <v>141122</v>
      </c>
      <c r="AB17" s="28">
        <f xml:space="preserve"> DATA[[#This Row],[Src Abertura]]</f>
        <v>141830</v>
      </c>
      <c r="AC17" s="28">
        <f xml:space="preserve"> DATA[[#This Row],[Src Mínima]]</f>
        <v>140400</v>
      </c>
      <c r="AD17" s="28">
        <f xml:space="preserve"> DATA[[#This Row],[Src Máxima]]</f>
        <v>142200</v>
      </c>
      <c r="AE17" s="28">
        <f xml:space="preserve"> DATA[[#This Row],[Src Último]]</f>
        <v>141122</v>
      </c>
      <c r="AF17" s="40">
        <f xml:space="preserve"> (DATA[[#This Row],[High]] - DATA[[#This Row],[Low]])</f>
        <v>1800</v>
      </c>
      <c r="AG17" s="31">
        <f xml:space="preserve"> _xlfn.XLOOKUP(DATA[[#This Row],[T]]-1, DATA[T], DATA[Open], "")</f>
        <v>140900</v>
      </c>
      <c r="AH17" s="31">
        <f xml:space="preserve"> _xlfn.XLOOKUP(DATA[[#This Row],[T]]-1, DATA[T], DATA[Low], "")</f>
        <v>140725</v>
      </c>
      <c r="AI17" s="31">
        <f xml:space="preserve"> _xlfn.XLOOKUP(DATA[[#This Row],[T]]-1, DATA[T], DATA[High], "")</f>
        <v>141950</v>
      </c>
      <c r="AJ17" s="31">
        <f xml:space="preserve"> _xlfn.XLOOKUP(DATA[[#This Row],[T]]-1, DATA[T], DATA[Price], "")</f>
        <v>141800</v>
      </c>
      <c r="AK17" s="33">
        <f xml:space="preserve"> IFERROR(DATA[[#This Row],[Prev Close]] - DATA[[#This Row],[Prev Open]], "")</f>
        <v>900</v>
      </c>
      <c r="AL17" s="33">
        <f xml:space="preserve"> IFERROR(DATA[[#This Row],[Prev High]] - DATA[[#This Row],[Prev Low]], "")</f>
        <v>1225</v>
      </c>
      <c r="AM17" s="33">
        <f xml:space="preserve"> SIGN(DATA[[#This Row],[Prev Change]] &lt; 0)</f>
        <v>0</v>
      </c>
      <c r="AN17" s="33">
        <f xml:space="preserve"> SIGN(DATA[[#This Row],[Prev Change]] &gt;= 0)</f>
        <v>1</v>
      </c>
      <c r="AO17" s="28">
        <f xml:space="preserve"> IFERROR(MAX(0, DATA[[#This Row],[High]] - DATA[[#This Row],[Prev High]]), "")</f>
        <v>250</v>
      </c>
      <c r="AP17" s="28">
        <f xml:space="preserve"> IFERROR(MAX(0, DATA[[#This Row],[Prev Low]] - DATA[[#This Row],[Low]]), "")</f>
        <v>325</v>
      </c>
      <c r="AQ17" s="10">
        <f xml:space="preserve"> (DATA[[#This Row],[Prev Low]] &lt; DATA[[#This Row],[Open]]) * (DATA[[#This Row],[Open]] &lt; DATA[[#This Row],[Prev High]])</f>
        <v>1</v>
      </c>
      <c r="AR17" s="10">
        <f xml:space="preserve"> SIGN(DATA[[#This Row],[Open]] &lt; DATA[[#This Row],[Prev Low]])</f>
        <v>0</v>
      </c>
      <c r="AS17" s="10">
        <f xml:space="preserve"> SIGN(DATA[[#This Row],[Prev Low]] &lt; DATA[[#This Row],[Open]])</f>
        <v>1</v>
      </c>
      <c r="AT17" s="10">
        <f xml:space="preserve"> SIGN(DATA[[#This Row],[Open]] &lt; DATA[[#This Row],[Prev High]])</f>
        <v>1</v>
      </c>
      <c r="AU17" s="10">
        <f xml:space="preserve"> SIGN(DATA[[#This Row],[Prev High]] &lt; DATA[[#This Row],[Open]])</f>
        <v>0</v>
      </c>
      <c r="AV17" s="10">
        <f xml:space="preserve"> SIGN(DATA[[#This Row],[Low]] &lt; DATA[[#This Row],[Prev Low]])</f>
        <v>1</v>
      </c>
      <c r="AW17" s="10">
        <f xml:space="preserve"> SIGN(DATA[[#This Row],[Prev Low]] &lt; DATA[[#This Row],[Low]])</f>
        <v>0</v>
      </c>
      <c r="AX17" s="10">
        <f xml:space="preserve"> SIGN(DATA[[#This Row],[High]] &lt; DATA[[#This Row],[Prev High]])</f>
        <v>0</v>
      </c>
      <c r="AY17" s="10">
        <f xml:space="preserve"> SIGN(DATA[[#This Row],[Prev High]] &lt; DATA[[#This Row],[High]])</f>
        <v>1</v>
      </c>
      <c r="AZ17" s="10">
        <f xml:space="preserve"> (DATA[[#This Row],[Prev Low]] &lt; DATA[[#This Row],[Close]]) * (DATA[[#This Row],[Close]] &lt; DATA[[#This Row],[Prev High]])</f>
        <v>1</v>
      </c>
      <c r="BA17" s="10">
        <f xml:space="preserve"> SIGN(DATA[[#This Row],[Close]] &lt; DATA[[#This Row],[Prev Low]])</f>
        <v>0</v>
      </c>
      <c r="BB17" s="10">
        <f xml:space="preserve"> SIGN(DATA[[#This Row],[Prev Low]] &lt; DATA[[#This Row],[Close]])</f>
        <v>1</v>
      </c>
      <c r="BC17" s="10">
        <f xml:space="preserve"> SIGN(DATA[[#This Row],[Close]] &lt; DATA[[#This Row],[Prev High]])</f>
        <v>1</v>
      </c>
      <c r="BD17" s="10">
        <f xml:space="preserve"> SIGN(DATA[[#This Row],[Prev High]] &lt; DATA[[#This Row],[Close]])</f>
        <v>0</v>
      </c>
    </row>
    <row r="18" spans="4:56" x14ac:dyDescent="0.25">
      <c r="D18" s="16"/>
      <c r="E18" s="16"/>
      <c r="F18" s="16"/>
      <c r="G18" s="16"/>
      <c r="H18" s="16"/>
      <c r="I18" s="16"/>
      <c r="J18" s="16"/>
      <c r="K18" s="16"/>
      <c r="L18" s="16"/>
      <c r="N18" s="16">
        <f xml:space="preserve"> ROW() - ROW(DATA[[#Headers],[Row]])</f>
        <v>16</v>
      </c>
      <c r="O18" s="13"/>
      <c r="P18" s="20">
        <v>45839</v>
      </c>
      <c r="Q18" s="21">
        <v>141800</v>
      </c>
      <c r="R18" s="21">
        <v>140900</v>
      </c>
      <c r="S18" s="21">
        <v>141950</v>
      </c>
      <c r="T18" s="21">
        <v>140725</v>
      </c>
      <c r="U18" s="13" t="s">
        <v>104</v>
      </c>
      <c r="V18" s="14">
        <v>4.1999999999999997E-3</v>
      </c>
      <c r="W18" s="23"/>
      <c r="X18" s="23">
        <f xml:space="preserve"> (1 - DATA[[#This Row],[Row]])</f>
        <v>-15</v>
      </c>
      <c r="Y18" s="24">
        <f xml:space="preserve"> DATA[[#This Row],[Src Data]]</f>
        <v>45839</v>
      </c>
      <c r="Z18" s="23">
        <f xml:space="preserve"> WEEKDAY(DATA[[#This Row],[Date]])</f>
        <v>3</v>
      </c>
      <c r="AA18" s="26">
        <f xml:space="preserve"> DATA[[#This Row],[Src Último]]</f>
        <v>141800</v>
      </c>
      <c r="AB18" s="28">
        <f xml:space="preserve"> DATA[[#This Row],[Src Abertura]]</f>
        <v>140900</v>
      </c>
      <c r="AC18" s="28">
        <f xml:space="preserve"> DATA[[#This Row],[Src Mínima]]</f>
        <v>140725</v>
      </c>
      <c r="AD18" s="28">
        <f xml:space="preserve"> DATA[[#This Row],[Src Máxima]]</f>
        <v>141950</v>
      </c>
      <c r="AE18" s="28">
        <f xml:space="preserve"> DATA[[#This Row],[Src Último]]</f>
        <v>141800</v>
      </c>
      <c r="AF18" s="40">
        <f xml:space="preserve"> (DATA[[#This Row],[High]] - DATA[[#This Row],[Low]])</f>
        <v>1225</v>
      </c>
      <c r="AG18" s="31">
        <f xml:space="preserve"> _xlfn.XLOOKUP(DATA[[#This Row],[T]]-1, DATA[T], DATA[Open], "")</f>
        <v>139250</v>
      </c>
      <c r="AH18" s="31">
        <f xml:space="preserve"> _xlfn.XLOOKUP(DATA[[#This Row],[T]]-1, DATA[T], DATA[Low], "")</f>
        <v>138025</v>
      </c>
      <c r="AI18" s="31">
        <f xml:space="preserve"> _xlfn.XLOOKUP(DATA[[#This Row],[T]]-1, DATA[T], DATA[High], "")</f>
        <v>141450</v>
      </c>
      <c r="AJ18" s="31">
        <f xml:space="preserve"> _xlfn.XLOOKUP(DATA[[#This Row],[T]]-1, DATA[T], DATA[Price], "")</f>
        <v>141203</v>
      </c>
      <c r="AK18" s="33">
        <f xml:space="preserve"> IFERROR(DATA[[#This Row],[Prev Close]] - DATA[[#This Row],[Prev Open]], "")</f>
        <v>1953</v>
      </c>
      <c r="AL18" s="33">
        <f xml:space="preserve"> IFERROR(DATA[[#This Row],[Prev High]] - DATA[[#This Row],[Prev Low]], "")</f>
        <v>3425</v>
      </c>
      <c r="AM18" s="33">
        <f xml:space="preserve"> SIGN(DATA[[#This Row],[Prev Change]] &lt; 0)</f>
        <v>0</v>
      </c>
      <c r="AN18" s="33">
        <f xml:space="preserve"> SIGN(DATA[[#This Row],[Prev Change]] &gt;= 0)</f>
        <v>1</v>
      </c>
      <c r="AO18" s="28">
        <f xml:space="preserve"> IFERROR(MAX(0, DATA[[#This Row],[High]] - DATA[[#This Row],[Prev High]]), "")</f>
        <v>500</v>
      </c>
      <c r="AP18" s="28">
        <f xml:space="preserve"> IFERROR(MAX(0, DATA[[#This Row],[Prev Low]] - DATA[[#This Row],[Low]]), "")</f>
        <v>0</v>
      </c>
      <c r="AQ18" s="10">
        <f xml:space="preserve"> (DATA[[#This Row],[Prev Low]] &lt; DATA[[#This Row],[Open]]) * (DATA[[#This Row],[Open]] &lt; DATA[[#This Row],[Prev High]])</f>
        <v>1</v>
      </c>
      <c r="AR18" s="10">
        <f xml:space="preserve"> SIGN(DATA[[#This Row],[Open]] &lt; DATA[[#This Row],[Prev Low]])</f>
        <v>0</v>
      </c>
      <c r="AS18" s="10">
        <f xml:space="preserve"> SIGN(DATA[[#This Row],[Prev Low]] &lt; DATA[[#This Row],[Open]])</f>
        <v>1</v>
      </c>
      <c r="AT18" s="10">
        <f xml:space="preserve"> SIGN(DATA[[#This Row],[Open]] &lt; DATA[[#This Row],[Prev High]])</f>
        <v>1</v>
      </c>
      <c r="AU18" s="10">
        <f xml:space="preserve"> SIGN(DATA[[#This Row],[Prev High]] &lt; DATA[[#This Row],[Open]])</f>
        <v>0</v>
      </c>
      <c r="AV18" s="10">
        <f xml:space="preserve"> SIGN(DATA[[#This Row],[Low]] &lt; DATA[[#This Row],[Prev Low]])</f>
        <v>0</v>
      </c>
      <c r="AW18" s="10">
        <f xml:space="preserve"> SIGN(DATA[[#This Row],[Prev Low]] &lt; DATA[[#This Row],[Low]])</f>
        <v>1</v>
      </c>
      <c r="AX18" s="10">
        <f xml:space="preserve"> SIGN(DATA[[#This Row],[High]] &lt; DATA[[#This Row],[Prev High]])</f>
        <v>0</v>
      </c>
      <c r="AY18" s="10">
        <f xml:space="preserve"> SIGN(DATA[[#This Row],[Prev High]] &lt; DATA[[#This Row],[High]])</f>
        <v>1</v>
      </c>
      <c r="AZ18" s="10">
        <f xml:space="preserve"> (DATA[[#This Row],[Prev Low]] &lt; DATA[[#This Row],[Close]]) * (DATA[[#This Row],[Close]] &lt; DATA[[#This Row],[Prev High]])</f>
        <v>0</v>
      </c>
      <c r="BA18" s="10">
        <f xml:space="preserve"> SIGN(DATA[[#This Row],[Close]] &lt; DATA[[#This Row],[Prev Low]])</f>
        <v>0</v>
      </c>
      <c r="BB18" s="10">
        <f xml:space="preserve"> SIGN(DATA[[#This Row],[Prev Low]] &lt; DATA[[#This Row],[Close]])</f>
        <v>1</v>
      </c>
      <c r="BC18" s="10">
        <f xml:space="preserve"> SIGN(DATA[[#This Row],[Close]] &lt; DATA[[#This Row],[Prev High]])</f>
        <v>0</v>
      </c>
      <c r="BD18" s="10">
        <f xml:space="preserve"> SIGN(DATA[[#This Row],[Prev High]] &lt; DATA[[#This Row],[Close]])</f>
        <v>1</v>
      </c>
    </row>
    <row r="19" spans="4:56" x14ac:dyDescent="0.25">
      <c r="N19" s="16">
        <f xml:space="preserve"> ROW() - ROW(DATA[[#Headers],[Row]])</f>
        <v>17</v>
      </c>
      <c r="O19" s="13"/>
      <c r="P19" s="20">
        <v>45838</v>
      </c>
      <c r="Q19" s="21">
        <v>141203</v>
      </c>
      <c r="R19" s="21">
        <v>139250</v>
      </c>
      <c r="S19" s="21">
        <v>141450</v>
      </c>
      <c r="T19" s="21">
        <v>138025</v>
      </c>
      <c r="U19" s="13" t="s">
        <v>105</v>
      </c>
      <c r="V19" s="14">
        <v>1.4999999999999999E-2</v>
      </c>
      <c r="W19" s="23"/>
      <c r="X19" s="23">
        <f xml:space="preserve"> (1 - DATA[[#This Row],[Row]])</f>
        <v>-16</v>
      </c>
      <c r="Y19" s="24">
        <f xml:space="preserve"> DATA[[#This Row],[Src Data]]</f>
        <v>45838</v>
      </c>
      <c r="Z19" s="23">
        <f xml:space="preserve"> WEEKDAY(DATA[[#This Row],[Date]])</f>
        <v>2</v>
      </c>
      <c r="AA19" s="26">
        <f xml:space="preserve"> DATA[[#This Row],[Src Último]]</f>
        <v>141203</v>
      </c>
      <c r="AB19" s="28">
        <f xml:space="preserve"> DATA[[#This Row],[Src Abertura]]</f>
        <v>139250</v>
      </c>
      <c r="AC19" s="28">
        <f xml:space="preserve"> DATA[[#This Row],[Src Mínima]]</f>
        <v>138025</v>
      </c>
      <c r="AD19" s="28">
        <f xml:space="preserve"> DATA[[#This Row],[Src Máxima]]</f>
        <v>141450</v>
      </c>
      <c r="AE19" s="28">
        <f xml:space="preserve"> DATA[[#This Row],[Src Último]]</f>
        <v>141203</v>
      </c>
      <c r="AF19" s="40">
        <f xml:space="preserve"> (DATA[[#This Row],[High]] - DATA[[#This Row],[Low]])</f>
        <v>3425</v>
      </c>
      <c r="AG19" s="31">
        <f xml:space="preserve"> _xlfn.XLOOKUP(DATA[[#This Row],[T]]-1, DATA[T], DATA[Open], "")</f>
        <v>139600</v>
      </c>
      <c r="AH19" s="31">
        <f xml:space="preserve"> _xlfn.XLOOKUP(DATA[[#This Row],[T]]-1, DATA[T], DATA[Low], "")</f>
        <v>138300</v>
      </c>
      <c r="AI19" s="31">
        <f xml:space="preserve"> _xlfn.XLOOKUP(DATA[[#This Row],[T]]-1, DATA[T], DATA[High], "")</f>
        <v>139740</v>
      </c>
      <c r="AJ19" s="31">
        <f xml:space="preserve"> _xlfn.XLOOKUP(DATA[[#This Row],[T]]-1, DATA[T], DATA[Price], "")</f>
        <v>139110</v>
      </c>
      <c r="AK19" s="33">
        <f xml:space="preserve"> IFERROR(DATA[[#This Row],[Prev Close]] - DATA[[#This Row],[Prev Open]], "")</f>
        <v>-490</v>
      </c>
      <c r="AL19" s="33">
        <f xml:space="preserve"> IFERROR(DATA[[#This Row],[Prev High]] - DATA[[#This Row],[Prev Low]], "")</f>
        <v>1440</v>
      </c>
      <c r="AM19" s="33">
        <f xml:space="preserve"> SIGN(DATA[[#This Row],[Prev Change]] &lt; 0)</f>
        <v>1</v>
      </c>
      <c r="AN19" s="33">
        <f xml:space="preserve"> SIGN(DATA[[#This Row],[Prev Change]] &gt;= 0)</f>
        <v>0</v>
      </c>
      <c r="AO19" s="28">
        <f xml:space="preserve"> IFERROR(MAX(0, DATA[[#This Row],[High]] - DATA[[#This Row],[Prev High]]), "")</f>
        <v>1710</v>
      </c>
      <c r="AP19" s="28">
        <f xml:space="preserve"> IFERROR(MAX(0, DATA[[#This Row],[Prev Low]] - DATA[[#This Row],[Low]]), "")</f>
        <v>275</v>
      </c>
      <c r="AQ19" s="10">
        <f xml:space="preserve"> (DATA[[#This Row],[Prev Low]] &lt; DATA[[#This Row],[Open]]) * (DATA[[#This Row],[Open]] &lt; DATA[[#This Row],[Prev High]])</f>
        <v>1</v>
      </c>
      <c r="AR19" s="10">
        <f xml:space="preserve"> SIGN(DATA[[#This Row],[Open]] &lt; DATA[[#This Row],[Prev Low]])</f>
        <v>0</v>
      </c>
      <c r="AS19" s="10">
        <f xml:space="preserve"> SIGN(DATA[[#This Row],[Prev Low]] &lt; DATA[[#This Row],[Open]])</f>
        <v>1</v>
      </c>
      <c r="AT19" s="10">
        <f xml:space="preserve"> SIGN(DATA[[#This Row],[Open]] &lt; DATA[[#This Row],[Prev High]])</f>
        <v>1</v>
      </c>
      <c r="AU19" s="10">
        <f xml:space="preserve"> SIGN(DATA[[#This Row],[Prev High]] &lt; DATA[[#This Row],[Open]])</f>
        <v>0</v>
      </c>
      <c r="AV19" s="10">
        <f xml:space="preserve"> SIGN(DATA[[#This Row],[Low]] &lt; DATA[[#This Row],[Prev Low]])</f>
        <v>1</v>
      </c>
      <c r="AW19" s="10">
        <f xml:space="preserve"> SIGN(DATA[[#This Row],[Prev Low]] &lt; DATA[[#This Row],[Low]])</f>
        <v>0</v>
      </c>
      <c r="AX19" s="10">
        <f xml:space="preserve"> SIGN(DATA[[#This Row],[High]] &lt; DATA[[#This Row],[Prev High]])</f>
        <v>0</v>
      </c>
      <c r="AY19" s="10">
        <f xml:space="preserve"> SIGN(DATA[[#This Row],[Prev High]] &lt; DATA[[#This Row],[High]])</f>
        <v>1</v>
      </c>
      <c r="AZ19" s="10">
        <f xml:space="preserve"> (DATA[[#This Row],[Prev Low]] &lt; DATA[[#This Row],[Close]]) * (DATA[[#This Row],[Close]] &lt; DATA[[#This Row],[Prev High]])</f>
        <v>0</v>
      </c>
      <c r="BA19" s="10">
        <f xml:space="preserve"> SIGN(DATA[[#This Row],[Close]] &lt; DATA[[#This Row],[Prev Low]])</f>
        <v>0</v>
      </c>
      <c r="BB19" s="10">
        <f xml:space="preserve"> SIGN(DATA[[#This Row],[Prev Low]] &lt; DATA[[#This Row],[Close]])</f>
        <v>1</v>
      </c>
      <c r="BC19" s="10">
        <f xml:space="preserve"> SIGN(DATA[[#This Row],[Close]] &lt; DATA[[#This Row],[Prev High]])</f>
        <v>0</v>
      </c>
      <c r="BD19" s="10">
        <f xml:space="preserve"> SIGN(DATA[[#This Row],[Prev High]] &lt; DATA[[#This Row],[Close]])</f>
        <v>1</v>
      </c>
    </row>
    <row r="20" spans="4:56" x14ac:dyDescent="0.25">
      <c r="N20" s="16">
        <f xml:space="preserve"> ROW() - ROW(DATA[[#Headers],[Row]])</f>
        <v>18</v>
      </c>
      <c r="O20" s="13"/>
      <c r="P20" s="20">
        <v>45835</v>
      </c>
      <c r="Q20" s="21">
        <v>139110</v>
      </c>
      <c r="R20" s="21">
        <v>139600</v>
      </c>
      <c r="S20" s="21">
        <v>139740</v>
      </c>
      <c r="T20" s="21">
        <v>138300</v>
      </c>
      <c r="U20" s="13" t="s">
        <v>106</v>
      </c>
      <c r="V20" s="14">
        <v>-2.3E-3</v>
      </c>
      <c r="W20" s="23"/>
      <c r="X20" s="23">
        <f xml:space="preserve"> (1 - DATA[[#This Row],[Row]])</f>
        <v>-17</v>
      </c>
      <c r="Y20" s="24">
        <f xml:space="preserve"> DATA[[#This Row],[Src Data]]</f>
        <v>45835</v>
      </c>
      <c r="Z20" s="23">
        <f xml:space="preserve"> WEEKDAY(DATA[[#This Row],[Date]])</f>
        <v>6</v>
      </c>
      <c r="AA20" s="26">
        <f xml:space="preserve"> DATA[[#This Row],[Src Último]]</f>
        <v>139110</v>
      </c>
      <c r="AB20" s="28">
        <f xml:space="preserve"> DATA[[#This Row],[Src Abertura]]</f>
        <v>139600</v>
      </c>
      <c r="AC20" s="28">
        <f xml:space="preserve"> DATA[[#This Row],[Src Mínima]]</f>
        <v>138300</v>
      </c>
      <c r="AD20" s="28">
        <f xml:space="preserve"> DATA[[#This Row],[Src Máxima]]</f>
        <v>139740</v>
      </c>
      <c r="AE20" s="28">
        <f xml:space="preserve"> DATA[[#This Row],[Src Último]]</f>
        <v>139110</v>
      </c>
      <c r="AF20" s="40">
        <f xml:space="preserve"> (DATA[[#This Row],[High]] - DATA[[#This Row],[Low]])</f>
        <v>1440</v>
      </c>
      <c r="AG20" s="31">
        <f xml:space="preserve"> _xlfn.XLOOKUP(DATA[[#This Row],[T]]-1, DATA[T], DATA[Open], "")</f>
        <v>138635</v>
      </c>
      <c r="AH20" s="31">
        <f xml:space="preserve"> _xlfn.XLOOKUP(DATA[[#This Row],[T]]-1, DATA[T], DATA[Low], "")</f>
        <v>138325</v>
      </c>
      <c r="AI20" s="31">
        <f xml:space="preserve"> _xlfn.XLOOKUP(DATA[[#This Row],[T]]-1, DATA[T], DATA[High], "")</f>
        <v>139750</v>
      </c>
      <c r="AJ20" s="31">
        <f xml:space="preserve"> _xlfn.XLOOKUP(DATA[[#This Row],[T]]-1, DATA[T], DATA[Price], "")</f>
        <v>139433</v>
      </c>
      <c r="AK20" s="33">
        <f xml:space="preserve"> IFERROR(DATA[[#This Row],[Prev Close]] - DATA[[#This Row],[Prev Open]], "")</f>
        <v>798</v>
      </c>
      <c r="AL20" s="33">
        <f xml:space="preserve"> IFERROR(DATA[[#This Row],[Prev High]] - DATA[[#This Row],[Prev Low]], "")</f>
        <v>1425</v>
      </c>
      <c r="AM20" s="33">
        <f xml:space="preserve"> SIGN(DATA[[#This Row],[Prev Change]] &lt; 0)</f>
        <v>0</v>
      </c>
      <c r="AN20" s="33">
        <f xml:space="preserve"> SIGN(DATA[[#This Row],[Prev Change]] &gt;= 0)</f>
        <v>1</v>
      </c>
      <c r="AO20" s="28">
        <f xml:space="preserve"> IFERROR(MAX(0, DATA[[#This Row],[High]] - DATA[[#This Row],[Prev High]]), "")</f>
        <v>0</v>
      </c>
      <c r="AP20" s="28">
        <f xml:space="preserve"> IFERROR(MAX(0, DATA[[#This Row],[Prev Low]] - DATA[[#This Row],[Low]]), "")</f>
        <v>25</v>
      </c>
      <c r="AQ20" s="10">
        <f xml:space="preserve"> (DATA[[#This Row],[Prev Low]] &lt; DATA[[#This Row],[Open]]) * (DATA[[#This Row],[Open]] &lt; DATA[[#This Row],[Prev High]])</f>
        <v>1</v>
      </c>
      <c r="AR20" s="10">
        <f xml:space="preserve"> SIGN(DATA[[#This Row],[Open]] &lt; DATA[[#This Row],[Prev Low]])</f>
        <v>0</v>
      </c>
      <c r="AS20" s="10">
        <f xml:space="preserve"> SIGN(DATA[[#This Row],[Prev Low]] &lt; DATA[[#This Row],[Open]])</f>
        <v>1</v>
      </c>
      <c r="AT20" s="10">
        <f xml:space="preserve"> SIGN(DATA[[#This Row],[Open]] &lt; DATA[[#This Row],[Prev High]])</f>
        <v>1</v>
      </c>
      <c r="AU20" s="10">
        <f xml:space="preserve"> SIGN(DATA[[#This Row],[Prev High]] &lt; DATA[[#This Row],[Open]])</f>
        <v>0</v>
      </c>
      <c r="AV20" s="10">
        <f xml:space="preserve"> SIGN(DATA[[#This Row],[Low]] &lt; DATA[[#This Row],[Prev Low]])</f>
        <v>1</v>
      </c>
      <c r="AW20" s="10">
        <f xml:space="preserve"> SIGN(DATA[[#This Row],[Prev Low]] &lt; DATA[[#This Row],[Low]])</f>
        <v>0</v>
      </c>
      <c r="AX20" s="10">
        <f xml:space="preserve"> SIGN(DATA[[#This Row],[High]] &lt; DATA[[#This Row],[Prev High]])</f>
        <v>1</v>
      </c>
      <c r="AY20" s="10">
        <f xml:space="preserve"> SIGN(DATA[[#This Row],[Prev High]] &lt; DATA[[#This Row],[High]])</f>
        <v>0</v>
      </c>
      <c r="AZ20" s="10">
        <f xml:space="preserve"> (DATA[[#This Row],[Prev Low]] &lt; DATA[[#This Row],[Close]]) * (DATA[[#This Row],[Close]] &lt; DATA[[#This Row],[Prev High]])</f>
        <v>1</v>
      </c>
      <c r="BA20" s="10">
        <f xml:space="preserve"> SIGN(DATA[[#This Row],[Close]] &lt; DATA[[#This Row],[Prev Low]])</f>
        <v>0</v>
      </c>
      <c r="BB20" s="10">
        <f xml:space="preserve"> SIGN(DATA[[#This Row],[Prev Low]] &lt; DATA[[#This Row],[Close]])</f>
        <v>1</v>
      </c>
      <c r="BC20" s="10">
        <f xml:space="preserve"> SIGN(DATA[[#This Row],[Close]] &lt; DATA[[#This Row],[Prev High]])</f>
        <v>1</v>
      </c>
      <c r="BD20" s="10">
        <f xml:space="preserve"> SIGN(DATA[[#This Row],[Prev High]] &lt; DATA[[#This Row],[Close]])</f>
        <v>0</v>
      </c>
    </row>
    <row r="21" spans="4:56" x14ac:dyDescent="0.25">
      <c r="N21" s="16">
        <f xml:space="preserve"> ROW() - ROW(DATA[[#Headers],[Row]])</f>
        <v>19</v>
      </c>
      <c r="O21" s="13"/>
      <c r="P21" s="20">
        <v>45834</v>
      </c>
      <c r="Q21" s="21">
        <v>139433</v>
      </c>
      <c r="R21" s="21">
        <v>138635</v>
      </c>
      <c r="S21" s="21">
        <v>139750</v>
      </c>
      <c r="T21" s="21">
        <v>138325</v>
      </c>
      <c r="U21" s="13" t="s">
        <v>107</v>
      </c>
      <c r="V21" s="14">
        <v>9.4000000000000004E-3</v>
      </c>
      <c r="W21" s="23"/>
      <c r="X21" s="23">
        <f xml:space="preserve"> (1 - DATA[[#This Row],[Row]])</f>
        <v>-18</v>
      </c>
      <c r="Y21" s="24">
        <f xml:space="preserve"> DATA[[#This Row],[Src Data]]</f>
        <v>45834</v>
      </c>
      <c r="Z21" s="23">
        <f xml:space="preserve"> WEEKDAY(DATA[[#This Row],[Date]])</f>
        <v>5</v>
      </c>
      <c r="AA21" s="26">
        <f xml:space="preserve"> DATA[[#This Row],[Src Último]]</f>
        <v>139433</v>
      </c>
      <c r="AB21" s="28">
        <f xml:space="preserve"> DATA[[#This Row],[Src Abertura]]</f>
        <v>138635</v>
      </c>
      <c r="AC21" s="28">
        <f xml:space="preserve"> DATA[[#This Row],[Src Mínima]]</f>
        <v>138325</v>
      </c>
      <c r="AD21" s="28">
        <f xml:space="preserve"> DATA[[#This Row],[Src Máxima]]</f>
        <v>139750</v>
      </c>
      <c r="AE21" s="28">
        <f xml:space="preserve"> DATA[[#This Row],[Src Último]]</f>
        <v>139433</v>
      </c>
      <c r="AF21" s="40">
        <f xml:space="preserve"> (DATA[[#This Row],[High]] - DATA[[#This Row],[Low]])</f>
        <v>1425</v>
      </c>
      <c r="AG21" s="31">
        <f xml:space="preserve"> _xlfn.XLOOKUP(DATA[[#This Row],[T]]-1, DATA[T], DATA[Open], "")</f>
        <v>139300</v>
      </c>
      <c r="AH21" s="31">
        <f xml:space="preserve"> _xlfn.XLOOKUP(DATA[[#This Row],[T]]-1, DATA[T], DATA[Low], "")</f>
        <v>137735</v>
      </c>
      <c r="AI21" s="31">
        <f xml:space="preserve"> _xlfn.XLOOKUP(DATA[[#This Row],[T]]-1, DATA[T], DATA[High], "")</f>
        <v>139385</v>
      </c>
      <c r="AJ21" s="31">
        <f xml:space="preserve"> _xlfn.XLOOKUP(DATA[[#This Row],[T]]-1, DATA[T], DATA[Price], "")</f>
        <v>138133</v>
      </c>
      <c r="AK21" s="33">
        <f xml:space="preserve"> IFERROR(DATA[[#This Row],[Prev Close]] - DATA[[#This Row],[Prev Open]], "")</f>
        <v>-1167</v>
      </c>
      <c r="AL21" s="33">
        <f xml:space="preserve"> IFERROR(DATA[[#This Row],[Prev High]] - DATA[[#This Row],[Prev Low]], "")</f>
        <v>1650</v>
      </c>
      <c r="AM21" s="33">
        <f xml:space="preserve"> SIGN(DATA[[#This Row],[Prev Change]] &lt; 0)</f>
        <v>1</v>
      </c>
      <c r="AN21" s="33">
        <f xml:space="preserve"> SIGN(DATA[[#This Row],[Prev Change]] &gt;= 0)</f>
        <v>0</v>
      </c>
      <c r="AO21" s="28">
        <f xml:space="preserve"> IFERROR(MAX(0, DATA[[#This Row],[High]] - DATA[[#This Row],[Prev High]]), "")</f>
        <v>365</v>
      </c>
      <c r="AP21" s="28">
        <f xml:space="preserve"> IFERROR(MAX(0, DATA[[#This Row],[Prev Low]] - DATA[[#This Row],[Low]]), "")</f>
        <v>0</v>
      </c>
      <c r="AQ21" s="10">
        <f xml:space="preserve"> (DATA[[#This Row],[Prev Low]] &lt; DATA[[#This Row],[Open]]) * (DATA[[#This Row],[Open]] &lt; DATA[[#This Row],[Prev High]])</f>
        <v>1</v>
      </c>
      <c r="AR21" s="10">
        <f xml:space="preserve"> SIGN(DATA[[#This Row],[Open]] &lt; DATA[[#This Row],[Prev Low]])</f>
        <v>0</v>
      </c>
      <c r="AS21" s="10">
        <f xml:space="preserve"> SIGN(DATA[[#This Row],[Prev Low]] &lt; DATA[[#This Row],[Open]])</f>
        <v>1</v>
      </c>
      <c r="AT21" s="10">
        <f xml:space="preserve"> SIGN(DATA[[#This Row],[Open]] &lt; DATA[[#This Row],[Prev High]])</f>
        <v>1</v>
      </c>
      <c r="AU21" s="10">
        <f xml:space="preserve"> SIGN(DATA[[#This Row],[Prev High]] &lt; DATA[[#This Row],[Open]])</f>
        <v>0</v>
      </c>
      <c r="AV21" s="10">
        <f xml:space="preserve"> SIGN(DATA[[#This Row],[Low]] &lt; DATA[[#This Row],[Prev Low]])</f>
        <v>0</v>
      </c>
      <c r="AW21" s="10">
        <f xml:space="preserve"> SIGN(DATA[[#This Row],[Prev Low]] &lt; DATA[[#This Row],[Low]])</f>
        <v>1</v>
      </c>
      <c r="AX21" s="10">
        <f xml:space="preserve"> SIGN(DATA[[#This Row],[High]] &lt; DATA[[#This Row],[Prev High]])</f>
        <v>0</v>
      </c>
      <c r="AY21" s="10">
        <f xml:space="preserve"> SIGN(DATA[[#This Row],[Prev High]] &lt; DATA[[#This Row],[High]])</f>
        <v>1</v>
      </c>
      <c r="AZ21" s="10">
        <f xml:space="preserve"> (DATA[[#This Row],[Prev Low]] &lt; DATA[[#This Row],[Close]]) * (DATA[[#This Row],[Close]] &lt; DATA[[#This Row],[Prev High]])</f>
        <v>0</v>
      </c>
      <c r="BA21" s="10">
        <f xml:space="preserve"> SIGN(DATA[[#This Row],[Close]] &lt; DATA[[#This Row],[Prev Low]])</f>
        <v>0</v>
      </c>
      <c r="BB21" s="10">
        <f xml:space="preserve"> SIGN(DATA[[#This Row],[Prev Low]] &lt; DATA[[#This Row],[Close]])</f>
        <v>1</v>
      </c>
      <c r="BC21" s="10">
        <f xml:space="preserve"> SIGN(DATA[[#This Row],[Close]] &lt; DATA[[#This Row],[Prev High]])</f>
        <v>0</v>
      </c>
      <c r="BD21" s="10">
        <f xml:space="preserve"> SIGN(DATA[[#This Row],[Prev High]] &lt; DATA[[#This Row],[Close]])</f>
        <v>1</v>
      </c>
    </row>
    <row r="22" spans="4:56" x14ac:dyDescent="0.25">
      <c r="N22" s="16">
        <f xml:space="preserve"> ROW() - ROW(DATA[[#Headers],[Row]])</f>
        <v>20</v>
      </c>
      <c r="O22" s="13"/>
      <c r="P22" s="20">
        <v>45833</v>
      </c>
      <c r="Q22" s="21">
        <v>138133</v>
      </c>
      <c r="R22" s="21">
        <v>139300</v>
      </c>
      <c r="S22" s="21">
        <v>139385</v>
      </c>
      <c r="T22" s="21">
        <v>137735</v>
      </c>
      <c r="U22" s="13" t="s">
        <v>108</v>
      </c>
      <c r="V22" s="14">
        <v>-1.0699999999999999E-2</v>
      </c>
      <c r="W22" s="23"/>
      <c r="X22" s="23">
        <f xml:space="preserve"> (1 - DATA[[#This Row],[Row]])</f>
        <v>-19</v>
      </c>
      <c r="Y22" s="24">
        <f xml:space="preserve"> DATA[[#This Row],[Src Data]]</f>
        <v>45833</v>
      </c>
      <c r="Z22" s="23">
        <f xml:space="preserve"> WEEKDAY(DATA[[#This Row],[Date]])</f>
        <v>4</v>
      </c>
      <c r="AA22" s="26">
        <f xml:space="preserve"> DATA[[#This Row],[Src Último]]</f>
        <v>138133</v>
      </c>
      <c r="AB22" s="28">
        <f xml:space="preserve"> DATA[[#This Row],[Src Abertura]]</f>
        <v>139300</v>
      </c>
      <c r="AC22" s="28">
        <f xml:space="preserve"> DATA[[#This Row],[Src Mínima]]</f>
        <v>137735</v>
      </c>
      <c r="AD22" s="28">
        <f xml:space="preserve"> DATA[[#This Row],[Src Máxima]]</f>
        <v>139385</v>
      </c>
      <c r="AE22" s="28">
        <f xml:space="preserve"> DATA[[#This Row],[Src Último]]</f>
        <v>138133</v>
      </c>
      <c r="AF22" s="40">
        <f xml:space="preserve"> (DATA[[#This Row],[High]] - DATA[[#This Row],[Low]])</f>
        <v>1650</v>
      </c>
      <c r="AG22" s="31">
        <f xml:space="preserve"> _xlfn.XLOOKUP(DATA[[#This Row],[T]]-1, DATA[T], DATA[Open], "")</f>
        <v>139860</v>
      </c>
      <c r="AH22" s="31">
        <f xml:space="preserve"> _xlfn.XLOOKUP(DATA[[#This Row],[T]]-1, DATA[T], DATA[Low], "")</f>
        <v>138640</v>
      </c>
      <c r="AI22" s="31">
        <f xml:space="preserve"> _xlfn.XLOOKUP(DATA[[#This Row],[T]]-1, DATA[T], DATA[High], "")</f>
        <v>140670</v>
      </c>
      <c r="AJ22" s="31">
        <f xml:space="preserve"> _xlfn.XLOOKUP(DATA[[#This Row],[T]]-1, DATA[T], DATA[Price], "")</f>
        <v>139633</v>
      </c>
      <c r="AK22" s="33">
        <f xml:space="preserve"> IFERROR(DATA[[#This Row],[Prev Close]] - DATA[[#This Row],[Prev Open]], "")</f>
        <v>-227</v>
      </c>
      <c r="AL22" s="33">
        <f xml:space="preserve"> IFERROR(DATA[[#This Row],[Prev High]] - DATA[[#This Row],[Prev Low]], "")</f>
        <v>2030</v>
      </c>
      <c r="AM22" s="33">
        <f xml:space="preserve"> SIGN(DATA[[#This Row],[Prev Change]] &lt; 0)</f>
        <v>1</v>
      </c>
      <c r="AN22" s="33">
        <f xml:space="preserve"> SIGN(DATA[[#This Row],[Prev Change]] &gt;= 0)</f>
        <v>0</v>
      </c>
      <c r="AO22" s="28">
        <f xml:space="preserve"> IFERROR(MAX(0, DATA[[#This Row],[High]] - DATA[[#This Row],[Prev High]]), "")</f>
        <v>0</v>
      </c>
      <c r="AP22" s="28">
        <f xml:space="preserve"> IFERROR(MAX(0, DATA[[#This Row],[Prev Low]] - DATA[[#This Row],[Low]]), "")</f>
        <v>905</v>
      </c>
      <c r="AQ22" s="10">
        <f xml:space="preserve"> (DATA[[#This Row],[Prev Low]] &lt; DATA[[#This Row],[Open]]) * (DATA[[#This Row],[Open]] &lt; DATA[[#This Row],[Prev High]])</f>
        <v>1</v>
      </c>
      <c r="AR22" s="10">
        <f xml:space="preserve"> SIGN(DATA[[#This Row],[Open]] &lt; DATA[[#This Row],[Prev Low]])</f>
        <v>0</v>
      </c>
      <c r="AS22" s="10">
        <f xml:space="preserve"> SIGN(DATA[[#This Row],[Prev Low]] &lt; DATA[[#This Row],[Open]])</f>
        <v>1</v>
      </c>
      <c r="AT22" s="10">
        <f xml:space="preserve"> SIGN(DATA[[#This Row],[Open]] &lt; DATA[[#This Row],[Prev High]])</f>
        <v>1</v>
      </c>
      <c r="AU22" s="10">
        <f xml:space="preserve"> SIGN(DATA[[#This Row],[Prev High]] &lt; DATA[[#This Row],[Open]])</f>
        <v>0</v>
      </c>
      <c r="AV22" s="10">
        <f xml:space="preserve"> SIGN(DATA[[#This Row],[Low]] &lt; DATA[[#This Row],[Prev Low]])</f>
        <v>1</v>
      </c>
      <c r="AW22" s="10">
        <f xml:space="preserve"> SIGN(DATA[[#This Row],[Prev Low]] &lt; DATA[[#This Row],[Low]])</f>
        <v>0</v>
      </c>
      <c r="AX22" s="10">
        <f xml:space="preserve"> SIGN(DATA[[#This Row],[High]] &lt; DATA[[#This Row],[Prev High]])</f>
        <v>1</v>
      </c>
      <c r="AY22" s="10">
        <f xml:space="preserve"> SIGN(DATA[[#This Row],[Prev High]] &lt; DATA[[#This Row],[High]])</f>
        <v>0</v>
      </c>
      <c r="AZ22" s="10">
        <f xml:space="preserve"> (DATA[[#This Row],[Prev Low]] &lt; DATA[[#This Row],[Close]]) * (DATA[[#This Row],[Close]] &lt; DATA[[#This Row],[Prev High]])</f>
        <v>0</v>
      </c>
      <c r="BA22" s="10">
        <f xml:space="preserve"> SIGN(DATA[[#This Row],[Close]] &lt; DATA[[#This Row],[Prev Low]])</f>
        <v>1</v>
      </c>
      <c r="BB22" s="10">
        <f xml:space="preserve"> SIGN(DATA[[#This Row],[Prev Low]] &lt; DATA[[#This Row],[Close]])</f>
        <v>0</v>
      </c>
      <c r="BC22" s="10">
        <f xml:space="preserve"> SIGN(DATA[[#This Row],[Close]] &lt; DATA[[#This Row],[Prev High]])</f>
        <v>1</v>
      </c>
      <c r="BD22" s="10">
        <f xml:space="preserve"> SIGN(DATA[[#This Row],[Prev High]] &lt; DATA[[#This Row],[Close]])</f>
        <v>0</v>
      </c>
    </row>
    <row r="23" spans="4:56" x14ac:dyDescent="0.25">
      <c r="N23" s="16">
        <f xml:space="preserve"> ROW() - ROW(DATA[[#Headers],[Row]])</f>
        <v>21</v>
      </c>
      <c r="O23" s="13"/>
      <c r="P23" s="20">
        <v>45832</v>
      </c>
      <c r="Q23" s="21">
        <v>139633</v>
      </c>
      <c r="R23" s="21">
        <v>139860</v>
      </c>
      <c r="S23" s="21">
        <v>140670</v>
      </c>
      <c r="T23" s="21">
        <v>138640</v>
      </c>
      <c r="U23" s="13" t="s">
        <v>109</v>
      </c>
      <c r="V23" s="14">
        <v>3.7000000000000002E-3</v>
      </c>
      <c r="W23" s="23"/>
      <c r="X23" s="23">
        <f xml:space="preserve"> (1 - DATA[[#This Row],[Row]])</f>
        <v>-20</v>
      </c>
      <c r="Y23" s="24">
        <f xml:space="preserve"> DATA[[#This Row],[Src Data]]</f>
        <v>45832</v>
      </c>
      <c r="Z23" s="23">
        <f xml:space="preserve"> WEEKDAY(DATA[[#This Row],[Date]])</f>
        <v>3</v>
      </c>
      <c r="AA23" s="26">
        <f xml:space="preserve"> DATA[[#This Row],[Src Último]]</f>
        <v>139633</v>
      </c>
      <c r="AB23" s="28">
        <f xml:space="preserve"> DATA[[#This Row],[Src Abertura]]</f>
        <v>139860</v>
      </c>
      <c r="AC23" s="28">
        <f xml:space="preserve"> DATA[[#This Row],[Src Mínima]]</f>
        <v>138640</v>
      </c>
      <c r="AD23" s="28">
        <f xml:space="preserve"> DATA[[#This Row],[Src Máxima]]</f>
        <v>140670</v>
      </c>
      <c r="AE23" s="28">
        <f xml:space="preserve"> DATA[[#This Row],[Src Último]]</f>
        <v>139633</v>
      </c>
      <c r="AF23" s="40">
        <f xml:space="preserve"> (DATA[[#This Row],[High]] - DATA[[#This Row],[Low]])</f>
        <v>2030</v>
      </c>
      <c r="AG23" s="31">
        <f xml:space="preserve"> _xlfn.XLOOKUP(DATA[[#This Row],[T]]-1, DATA[T], DATA[Open], "")</f>
        <v>139695</v>
      </c>
      <c r="AH23" s="31">
        <f xml:space="preserve"> _xlfn.XLOOKUP(DATA[[#This Row],[T]]-1, DATA[T], DATA[Low], "")</f>
        <v>138320</v>
      </c>
      <c r="AI23" s="31">
        <f xml:space="preserve"> _xlfn.XLOOKUP(DATA[[#This Row],[T]]-1, DATA[T], DATA[High], "")</f>
        <v>139945</v>
      </c>
      <c r="AJ23" s="31">
        <f xml:space="preserve"> _xlfn.XLOOKUP(DATA[[#This Row],[T]]-1, DATA[T], DATA[Price], "")</f>
        <v>139122</v>
      </c>
      <c r="AK23" s="33">
        <f xml:space="preserve"> IFERROR(DATA[[#This Row],[Prev Close]] - DATA[[#This Row],[Prev Open]], "")</f>
        <v>-573</v>
      </c>
      <c r="AL23" s="33">
        <f xml:space="preserve"> IFERROR(DATA[[#This Row],[Prev High]] - DATA[[#This Row],[Prev Low]], "")</f>
        <v>1625</v>
      </c>
      <c r="AM23" s="33">
        <f xml:space="preserve"> SIGN(DATA[[#This Row],[Prev Change]] &lt; 0)</f>
        <v>1</v>
      </c>
      <c r="AN23" s="33">
        <f xml:space="preserve"> SIGN(DATA[[#This Row],[Prev Change]] &gt;= 0)</f>
        <v>0</v>
      </c>
      <c r="AO23" s="28">
        <f xml:space="preserve"> IFERROR(MAX(0, DATA[[#This Row],[High]] - DATA[[#This Row],[Prev High]]), "")</f>
        <v>725</v>
      </c>
      <c r="AP23" s="28">
        <f xml:space="preserve"> IFERROR(MAX(0, DATA[[#This Row],[Prev Low]] - DATA[[#This Row],[Low]]), "")</f>
        <v>0</v>
      </c>
      <c r="AQ23" s="10">
        <f xml:space="preserve"> (DATA[[#This Row],[Prev Low]] &lt; DATA[[#This Row],[Open]]) * (DATA[[#This Row],[Open]] &lt; DATA[[#This Row],[Prev High]])</f>
        <v>1</v>
      </c>
      <c r="AR23" s="10">
        <f xml:space="preserve"> SIGN(DATA[[#This Row],[Open]] &lt; DATA[[#This Row],[Prev Low]])</f>
        <v>0</v>
      </c>
      <c r="AS23" s="10">
        <f xml:space="preserve"> SIGN(DATA[[#This Row],[Prev Low]] &lt; DATA[[#This Row],[Open]])</f>
        <v>1</v>
      </c>
      <c r="AT23" s="10">
        <f xml:space="preserve"> SIGN(DATA[[#This Row],[Open]] &lt; DATA[[#This Row],[Prev High]])</f>
        <v>1</v>
      </c>
      <c r="AU23" s="10">
        <f xml:space="preserve"> SIGN(DATA[[#This Row],[Prev High]] &lt; DATA[[#This Row],[Open]])</f>
        <v>0</v>
      </c>
      <c r="AV23" s="10">
        <f xml:space="preserve"> SIGN(DATA[[#This Row],[Low]] &lt; DATA[[#This Row],[Prev Low]])</f>
        <v>0</v>
      </c>
      <c r="AW23" s="10">
        <f xml:space="preserve"> SIGN(DATA[[#This Row],[Prev Low]] &lt; DATA[[#This Row],[Low]])</f>
        <v>1</v>
      </c>
      <c r="AX23" s="10">
        <f xml:space="preserve"> SIGN(DATA[[#This Row],[High]] &lt; DATA[[#This Row],[Prev High]])</f>
        <v>0</v>
      </c>
      <c r="AY23" s="10">
        <f xml:space="preserve"> SIGN(DATA[[#This Row],[Prev High]] &lt; DATA[[#This Row],[High]])</f>
        <v>1</v>
      </c>
      <c r="AZ23" s="10">
        <f xml:space="preserve"> (DATA[[#This Row],[Prev Low]] &lt; DATA[[#This Row],[Close]]) * (DATA[[#This Row],[Close]] &lt; DATA[[#This Row],[Prev High]])</f>
        <v>1</v>
      </c>
      <c r="BA23" s="10">
        <f xml:space="preserve"> SIGN(DATA[[#This Row],[Close]] &lt; DATA[[#This Row],[Prev Low]])</f>
        <v>0</v>
      </c>
      <c r="BB23" s="10">
        <f xml:space="preserve"> SIGN(DATA[[#This Row],[Prev Low]] &lt; DATA[[#This Row],[Close]])</f>
        <v>1</v>
      </c>
      <c r="BC23" s="10">
        <f xml:space="preserve"> SIGN(DATA[[#This Row],[Close]] &lt; DATA[[#This Row],[Prev High]])</f>
        <v>1</v>
      </c>
      <c r="BD23" s="10">
        <f xml:space="preserve"> SIGN(DATA[[#This Row],[Prev High]] &lt; DATA[[#This Row],[Close]])</f>
        <v>0</v>
      </c>
    </row>
    <row r="24" spans="4:56" x14ac:dyDescent="0.25">
      <c r="N24" s="16">
        <f xml:space="preserve"> ROW() - ROW(DATA[[#Headers],[Row]])</f>
        <v>22</v>
      </c>
      <c r="O24" s="13"/>
      <c r="P24" s="20">
        <v>45831</v>
      </c>
      <c r="Q24" s="21">
        <v>139122</v>
      </c>
      <c r="R24" s="21">
        <v>139695</v>
      </c>
      <c r="S24" s="21">
        <v>139945</v>
      </c>
      <c r="T24" s="21">
        <v>138320</v>
      </c>
      <c r="U24" s="13" t="s">
        <v>110</v>
      </c>
      <c r="V24" s="14">
        <v>-3.5999999999999999E-3</v>
      </c>
      <c r="W24" s="23"/>
      <c r="X24" s="23">
        <f xml:space="preserve"> (1 - DATA[[#This Row],[Row]])</f>
        <v>-21</v>
      </c>
      <c r="Y24" s="24">
        <f xml:space="preserve"> DATA[[#This Row],[Src Data]]</f>
        <v>45831</v>
      </c>
      <c r="Z24" s="23">
        <f xml:space="preserve"> WEEKDAY(DATA[[#This Row],[Date]])</f>
        <v>2</v>
      </c>
      <c r="AA24" s="26">
        <f xml:space="preserve"> DATA[[#This Row],[Src Último]]</f>
        <v>139122</v>
      </c>
      <c r="AB24" s="28">
        <f xml:space="preserve"> DATA[[#This Row],[Src Abertura]]</f>
        <v>139695</v>
      </c>
      <c r="AC24" s="28">
        <f xml:space="preserve"> DATA[[#This Row],[Src Mínima]]</f>
        <v>138320</v>
      </c>
      <c r="AD24" s="28">
        <f xml:space="preserve"> DATA[[#This Row],[Src Máxima]]</f>
        <v>139945</v>
      </c>
      <c r="AE24" s="28">
        <f xml:space="preserve"> DATA[[#This Row],[Src Último]]</f>
        <v>139122</v>
      </c>
      <c r="AF24" s="40">
        <f xml:space="preserve"> (DATA[[#This Row],[High]] - DATA[[#This Row],[Low]])</f>
        <v>1625</v>
      </c>
      <c r="AG24" s="31">
        <f xml:space="preserve"> _xlfn.XLOOKUP(DATA[[#This Row],[T]]-1, DATA[T], DATA[Open], "")</f>
        <v>141580</v>
      </c>
      <c r="AH24" s="31">
        <f xml:space="preserve"> _xlfn.XLOOKUP(DATA[[#This Row],[T]]-1, DATA[T], DATA[Low], "")</f>
        <v>139305</v>
      </c>
      <c r="AI24" s="31">
        <f xml:space="preserve"> _xlfn.XLOOKUP(DATA[[#This Row],[T]]-1, DATA[T], DATA[High], "")</f>
        <v>141745</v>
      </c>
      <c r="AJ24" s="31">
        <f xml:space="preserve"> _xlfn.XLOOKUP(DATA[[#This Row],[T]]-1, DATA[T], DATA[Price], "")</f>
        <v>139621</v>
      </c>
      <c r="AK24" s="33">
        <f xml:space="preserve"> IFERROR(DATA[[#This Row],[Prev Close]] - DATA[[#This Row],[Prev Open]], "")</f>
        <v>-1959</v>
      </c>
      <c r="AL24" s="33">
        <f xml:space="preserve"> IFERROR(DATA[[#This Row],[Prev High]] - DATA[[#This Row],[Prev Low]], "")</f>
        <v>2440</v>
      </c>
      <c r="AM24" s="33">
        <f xml:space="preserve"> SIGN(DATA[[#This Row],[Prev Change]] &lt; 0)</f>
        <v>1</v>
      </c>
      <c r="AN24" s="33">
        <f xml:space="preserve"> SIGN(DATA[[#This Row],[Prev Change]] &gt;= 0)</f>
        <v>0</v>
      </c>
      <c r="AO24" s="28">
        <f xml:space="preserve"> IFERROR(MAX(0, DATA[[#This Row],[High]] - DATA[[#This Row],[Prev High]]), "")</f>
        <v>0</v>
      </c>
      <c r="AP24" s="28">
        <f xml:space="preserve"> IFERROR(MAX(0, DATA[[#This Row],[Prev Low]] - DATA[[#This Row],[Low]]), "")</f>
        <v>985</v>
      </c>
      <c r="AQ24" s="10">
        <f xml:space="preserve"> (DATA[[#This Row],[Prev Low]] &lt; DATA[[#This Row],[Open]]) * (DATA[[#This Row],[Open]] &lt; DATA[[#This Row],[Prev High]])</f>
        <v>1</v>
      </c>
      <c r="AR24" s="10">
        <f xml:space="preserve"> SIGN(DATA[[#This Row],[Open]] &lt; DATA[[#This Row],[Prev Low]])</f>
        <v>0</v>
      </c>
      <c r="AS24" s="10">
        <f xml:space="preserve"> SIGN(DATA[[#This Row],[Prev Low]] &lt; DATA[[#This Row],[Open]])</f>
        <v>1</v>
      </c>
      <c r="AT24" s="10">
        <f xml:space="preserve"> SIGN(DATA[[#This Row],[Open]] &lt; DATA[[#This Row],[Prev High]])</f>
        <v>1</v>
      </c>
      <c r="AU24" s="10">
        <f xml:space="preserve"> SIGN(DATA[[#This Row],[Prev High]] &lt; DATA[[#This Row],[Open]])</f>
        <v>0</v>
      </c>
      <c r="AV24" s="10">
        <f xml:space="preserve"> SIGN(DATA[[#This Row],[Low]] &lt; DATA[[#This Row],[Prev Low]])</f>
        <v>1</v>
      </c>
      <c r="AW24" s="10">
        <f xml:space="preserve"> SIGN(DATA[[#This Row],[Prev Low]] &lt; DATA[[#This Row],[Low]])</f>
        <v>0</v>
      </c>
      <c r="AX24" s="10">
        <f xml:space="preserve"> SIGN(DATA[[#This Row],[High]] &lt; DATA[[#This Row],[Prev High]])</f>
        <v>1</v>
      </c>
      <c r="AY24" s="10">
        <f xml:space="preserve"> SIGN(DATA[[#This Row],[Prev High]] &lt; DATA[[#This Row],[High]])</f>
        <v>0</v>
      </c>
      <c r="AZ24" s="10">
        <f xml:space="preserve"> (DATA[[#This Row],[Prev Low]] &lt; DATA[[#This Row],[Close]]) * (DATA[[#This Row],[Close]] &lt; DATA[[#This Row],[Prev High]])</f>
        <v>0</v>
      </c>
      <c r="BA24" s="10">
        <f xml:space="preserve"> SIGN(DATA[[#This Row],[Close]] &lt; DATA[[#This Row],[Prev Low]])</f>
        <v>1</v>
      </c>
      <c r="BB24" s="10">
        <f xml:space="preserve"> SIGN(DATA[[#This Row],[Prev Low]] &lt; DATA[[#This Row],[Close]])</f>
        <v>0</v>
      </c>
      <c r="BC24" s="10">
        <f xml:space="preserve"> SIGN(DATA[[#This Row],[Close]] &lt; DATA[[#This Row],[Prev High]])</f>
        <v>1</v>
      </c>
      <c r="BD24" s="10">
        <f xml:space="preserve"> SIGN(DATA[[#This Row],[Prev High]] &lt; DATA[[#This Row],[Close]])</f>
        <v>0</v>
      </c>
    </row>
    <row r="25" spans="4:56" x14ac:dyDescent="0.25">
      <c r="N25" s="16">
        <f xml:space="preserve"> ROW() - ROW(DATA[[#Headers],[Row]])</f>
        <v>23</v>
      </c>
      <c r="O25" s="13"/>
      <c r="P25" s="20">
        <v>45828</v>
      </c>
      <c r="Q25" s="21">
        <v>139621</v>
      </c>
      <c r="R25" s="21">
        <v>141580</v>
      </c>
      <c r="S25" s="21">
        <v>141745</v>
      </c>
      <c r="T25" s="21">
        <v>139305</v>
      </c>
      <c r="U25" s="13" t="s">
        <v>111</v>
      </c>
      <c r="V25" s="14">
        <v>5.7000000000000002E-3</v>
      </c>
      <c r="W25" s="23"/>
      <c r="X25" s="23">
        <f xml:space="preserve"> (1 - DATA[[#This Row],[Row]])</f>
        <v>-22</v>
      </c>
      <c r="Y25" s="24">
        <f xml:space="preserve"> DATA[[#This Row],[Src Data]]</f>
        <v>45828</v>
      </c>
      <c r="Z25" s="23">
        <f xml:space="preserve"> WEEKDAY(DATA[[#This Row],[Date]])</f>
        <v>6</v>
      </c>
      <c r="AA25" s="26">
        <f xml:space="preserve"> DATA[[#This Row],[Src Último]]</f>
        <v>139621</v>
      </c>
      <c r="AB25" s="28">
        <f xml:space="preserve"> DATA[[#This Row],[Src Abertura]]</f>
        <v>141580</v>
      </c>
      <c r="AC25" s="28">
        <f xml:space="preserve"> DATA[[#This Row],[Src Mínima]]</f>
        <v>139305</v>
      </c>
      <c r="AD25" s="28">
        <f xml:space="preserve"> DATA[[#This Row],[Src Máxima]]</f>
        <v>141745</v>
      </c>
      <c r="AE25" s="28">
        <f xml:space="preserve"> DATA[[#This Row],[Src Último]]</f>
        <v>139621</v>
      </c>
      <c r="AF25" s="40">
        <f xml:space="preserve"> (DATA[[#This Row],[High]] - DATA[[#This Row],[Low]])</f>
        <v>2440</v>
      </c>
      <c r="AG25" s="31">
        <f xml:space="preserve"> _xlfn.XLOOKUP(DATA[[#This Row],[T]]-1, DATA[T], DATA[Open], "")</f>
        <v>138905</v>
      </c>
      <c r="AH25" s="31">
        <f xml:space="preserve"> _xlfn.XLOOKUP(DATA[[#This Row],[T]]-1, DATA[T], DATA[Low], "")</f>
        <v>138280</v>
      </c>
      <c r="AI25" s="31">
        <f xml:space="preserve"> _xlfn.XLOOKUP(DATA[[#This Row],[T]]-1, DATA[T], DATA[High], "")</f>
        <v>139240</v>
      </c>
      <c r="AJ25" s="31">
        <f xml:space="preserve"> _xlfn.XLOOKUP(DATA[[#This Row],[T]]-1, DATA[T], DATA[Price], "")</f>
        <v>138833</v>
      </c>
      <c r="AK25" s="33">
        <f xml:space="preserve"> IFERROR(DATA[[#This Row],[Prev Close]] - DATA[[#This Row],[Prev Open]], "")</f>
        <v>-72</v>
      </c>
      <c r="AL25" s="33">
        <f xml:space="preserve"> IFERROR(DATA[[#This Row],[Prev High]] - DATA[[#This Row],[Prev Low]], "")</f>
        <v>960</v>
      </c>
      <c r="AM25" s="33">
        <f xml:space="preserve"> SIGN(DATA[[#This Row],[Prev Change]] &lt; 0)</f>
        <v>1</v>
      </c>
      <c r="AN25" s="33">
        <f xml:space="preserve"> SIGN(DATA[[#This Row],[Prev Change]] &gt;= 0)</f>
        <v>0</v>
      </c>
      <c r="AO25" s="28">
        <f xml:space="preserve"> IFERROR(MAX(0, DATA[[#This Row],[High]] - DATA[[#This Row],[Prev High]]), "")</f>
        <v>2505</v>
      </c>
      <c r="AP25" s="28">
        <f xml:space="preserve"> IFERROR(MAX(0, DATA[[#This Row],[Prev Low]] - DATA[[#This Row],[Low]]), "")</f>
        <v>0</v>
      </c>
      <c r="AQ25" s="10">
        <f xml:space="preserve"> (DATA[[#This Row],[Prev Low]] &lt; DATA[[#This Row],[Open]]) * (DATA[[#This Row],[Open]] &lt; DATA[[#This Row],[Prev High]])</f>
        <v>0</v>
      </c>
      <c r="AR25" s="10">
        <f xml:space="preserve"> SIGN(DATA[[#This Row],[Open]] &lt; DATA[[#This Row],[Prev Low]])</f>
        <v>0</v>
      </c>
      <c r="AS25" s="10">
        <f xml:space="preserve"> SIGN(DATA[[#This Row],[Prev Low]] &lt; DATA[[#This Row],[Open]])</f>
        <v>1</v>
      </c>
      <c r="AT25" s="10">
        <f xml:space="preserve"> SIGN(DATA[[#This Row],[Open]] &lt; DATA[[#This Row],[Prev High]])</f>
        <v>0</v>
      </c>
      <c r="AU25" s="10">
        <f xml:space="preserve"> SIGN(DATA[[#This Row],[Prev High]] &lt; DATA[[#This Row],[Open]])</f>
        <v>1</v>
      </c>
      <c r="AV25" s="10">
        <f xml:space="preserve"> SIGN(DATA[[#This Row],[Low]] &lt; DATA[[#This Row],[Prev Low]])</f>
        <v>0</v>
      </c>
      <c r="AW25" s="10">
        <f xml:space="preserve"> SIGN(DATA[[#This Row],[Prev Low]] &lt; DATA[[#This Row],[Low]])</f>
        <v>1</v>
      </c>
      <c r="AX25" s="10">
        <f xml:space="preserve"> SIGN(DATA[[#This Row],[High]] &lt; DATA[[#This Row],[Prev High]])</f>
        <v>0</v>
      </c>
      <c r="AY25" s="10">
        <f xml:space="preserve"> SIGN(DATA[[#This Row],[Prev High]] &lt; DATA[[#This Row],[High]])</f>
        <v>1</v>
      </c>
      <c r="AZ25" s="10">
        <f xml:space="preserve"> (DATA[[#This Row],[Prev Low]] &lt; DATA[[#This Row],[Close]]) * (DATA[[#This Row],[Close]] &lt; DATA[[#This Row],[Prev High]])</f>
        <v>0</v>
      </c>
      <c r="BA25" s="10">
        <f xml:space="preserve"> SIGN(DATA[[#This Row],[Close]] &lt; DATA[[#This Row],[Prev Low]])</f>
        <v>0</v>
      </c>
      <c r="BB25" s="10">
        <f xml:space="preserve"> SIGN(DATA[[#This Row],[Prev Low]] &lt; DATA[[#This Row],[Close]])</f>
        <v>1</v>
      </c>
      <c r="BC25" s="10">
        <f xml:space="preserve"> SIGN(DATA[[#This Row],[Close]] &lt; DATA[[#This Row],[Prev High]])</f>
        <v>0</v>
      </c>
      <c r="BD25" s="10">
        <f xml:space="preserve"> SIGN(DATA[[#This Row],[Prev High]] &lt; DATA[[#This Row],[Close]])</f>
        <v>1</v>
      </c>
    </row>
    <row r="26" spans="4:56" x14ac:dyDescent="0.25">
      <c r="N26" s="16">
        <f xml:space="preserve"> ROW() - ROW(DATA[[#Headers],[Row]])</f>
        <v>24</v>
      </c>
      <c r="O26" s="13"/>
      <c r="P26" s="20">
        <v>45826</v>
      </c>
      <c r="Q26" s="21">
        <v>138833</v>
      </c>
      <c r="R26" s="21">
        <v>138905</v>
      </c>
      <c r="S26" s="21">
        <v>139240</v>
      </c>
      <c r="T26" s="21">
        <v>138280</v>
      </c>
      <c r="U26" s="13" t="s">
        <v>112</v>
      </c>
      <c r="V26" s="14">
        <v>-4.0000000000000002E-4</v>
      </c>
      <c r="W26" s="23"/>
      <c r="X26" s="23">
        <f xml:space="preserve"> (1 - DATA[[#This Row],[Row]])</f>
        <v>-23</v>
      </c>
      <c r="Y26" s="24">
        <f xml:space="preserve"> DATA[[#This Row],[Src Data]]</f>
        <v>45826</v>
      </c>
      <c r="Z26" s="23">
        <f xml:space="preserve"> WEEKDAY(DATA[[#This Row],[Date]])</f>
        <v>4</v>
      </c>
      <c r="AA26" s="26">
        <f xml:space="preserve"> DATA[[#This Row],[Src Último]]</f>
        <v>138833</v>
      </c>
      <c r="AB26" s="28">
        <f xml:space="preserve"> DATA[[#This Row],[Src Abertura]]</f>
        <v>138905</v>
      </c>
      <c r="AC26" s="28">
        <f xml:space="preserve"> DATA[[#This Row],[Src Mínima]]</f>
        <v>138280</v>
      </c>
      <c r="AD26" s="28">
        <f xml:space="preserve"> DATA[[#This Row],[Src Máxima]]</f>
        <v>139240</v>
      </c>
      <c r="AE26" s="28">
        <f xml:space="preserve"> DATA[[#This Row],[Src Último]]</f>
        <v>138833</v>
      </c>
      <c r="AF26" s="40">
        <f xml:space="preserve"> (DATA[[#This Row],[High]] - DATA[[#This Row],[Low]])</f>
        <v>960</v>
      </c>
      <c r="AG26" s="31">
        <f xml:space="preserve"> _xlfn.XLOOKUP(DATA[[#This Row],[T]]-1, DATA[T], DATA[Open], "")</f>
        <v>139650</v>
      </c>
      <c r="AH26" s="31">
        <f xml:space="preserve"> _xlfn.XLOOKUP(DATA[[#This Row],[T]]-1, DATA[T], DATA[Low], "")</f>
        <v>138280</v>
      </c>
      <c r="AI26" s="31">
        <f xml:space="preserve"> _xlfn.XLOOKUP(DATA[[#This Row],[T]]-1, DATA[T], DATA[High], "")</f>
        <v>139795</v>
      </c>
      <c r="AJ26" s="31">
        <f xml:space="preserve"> _xlfn.XLOOKUP(DATA[[#This Row],[T]]-1, DATA[T], DATA[Price], "")</f>
        <v>138894</v>
      </c>
      <c r="AK26" s="33">
        <f xml:space="preserve"> IFERROR(DATA[[#This Row],[Prev Close]] - DATA[[#This Row],[Prev Open]], "")</f>
        <v>-756</v>
      </c>
      <c r="AL26" s="33">
        <f xml:space="preserve"> IFERROR(DATA[[#This Row],[Prev High]] - DATA[[#This Row],[Prev Low]], "")</f>
        <v>1515</v>
      </c>
      <c r="AM26" s="33">
        <f xml:space="preserve"> SIGN(DATA[[#This Row],[Prev Change]] &lt; 0)</f>
        <v>1</v>
      </c>
      <c r="AN26" s="33">
        <f xml:space="preserve"> SIGN(DATA[[#This Row],[Prev Change]] &gt;= 0)</f>
        <v>0</v>
      </c>
      <c r="AO26" s="28">
        <f xml:space="preserve"> IFERROR(MAX(0, DATA[[#This Row],[High]] - DATA[[#This Row],[Prev High]]), "")</f>
        <v>0</v>
      </c>
      <c r="AP26" s="28">
        <f xml:space="preserve"> IFERROR(MAX(0, DATA[[#This Row],[Prev Low]] - DATA[[#This Row],[Low]]), "")</f>
        <v>0</v>
      </c>
      <c r="AQ26" s="10">
        <f xml:space="preserve"> (DATA[[#This Row],[Prev Low]] &lt; DATA[[#This Row],[Open]]) * (DATA[[#This Row],[Open]] &lt; DATA[[#This Row],[Prev High]])</f>
        <v>1</v>
      </c>
      <c r="AR26" s="10">
        <f xml:space="preserve"> SIGN(DATA[[#This Row],[Open]] &lt; DATA[[#This Row],[Prev Low]])</f>
        <v>0</v>
      </c>
      <c r="AS26" s="10">
        <f xml:space="preserve"> SIGN(DATA[[#This Row],[Prev Low]] &lt; DATA[[#This Row],[Open]])</f>
        <v>1</v>
      </c>
      <c r="AT26" s="10">
        <f xml:space="preserve"> SIGN(DATA[[#This Row],[Open]] &lt; DATA[[#This Row],[Prev High]])</f>
        <v>1</v>
      </c>
      <c r="AU26" s="10">
        <f xml:space="preserve"> SIGN(DATA[[#This Row],[Prev High]] &lt; DATA[[#This Row],[Open]])</f>
        <v>0</v>
      </c>
      <c r="AV26" s="10">
        <f xml:space="preserve"> SIGN(DATA[[#This Row],[Low]] &lt; DATA[[#This Row],[Prev Low]])</f>
        <v>0</v>
      </c>
      <c r="AW26" s="10">
        <f xml:space="preserve"> SIGN(DATA[[#This Row],[Prev Low]] &lt; DATA[[#This Row],[Low]])</f>
        <v>0</v>
      </c>
      <c r="AX26" s="10">
        <f xml:space="preserve"> SIGN(DATA[[#This Row],[High]] &lt; DATA[[#This Row],[Prev High]])</f>
        <v>1</v>
      </c>
      <c r="AY26" s="10">
        <f xml:space="preserve"> SIGN(DATA[[#This Row],[Prev High]] &lt; DATA[[#This Row],[High]])</f>
        <v>0</v>
      </c>
      <c r="AZ26" s="10">
        <f xml:space="preserve"> (DATA[[#This Row],[Prev Low]] &lt; DATA[[#This Row],[Close]]) * (DATA[[#This Row],[Close]] &lt; DATA[[#This Row],[Prev High]])</f>
        <v>1</v>
      </c>
      <c r="BA26" s="10">
        <f xml:space="preserve"> SIGN(DATA[[#This Row],[Close]] &lt; DATA[[#This Row],[Prev Low]])</f>
        <v>0</v>
      </c>
      <c r="BB26" s="10">
        <f xml:space="preserve"> SIGN(DATA[[#This Row],[Prev Low]] &lt; DATA[[#This Row],[Close]])</f>
        <v>1</v>
      </c>
      <c r="BC26" s="10">
        <f xml:space="preserve"> SIGN(DATA[[#This Row],[Close]] &lt; DATA[[#This Row],[Prev High]])</f>
        <v>1</v>
      </c>
      <c r="BD26" s="10">
        <f xml:space="preserve"> SIGN(DATA[[#This Row],[Prev High]] &lt; DATA[[#This Row],[Close]])</f>
        <v>0</v>
      </c>
    </row>
    <row r="27" spans="4:56" x14ac:dyDescent="0.25">
      <c r="N27" s="16">
        <f xml:space="preserve"> ROW() - ROW(DATA[[#Headers],[Row]])</f>
        <v>25</v>
      </c>
      <c r="O27" s="13"/>
      <c r="P27" s="20">
        <v>45825</v>
      </c>
      <c r="Q27" s="21">
        <v>138894</v>
      </c>
      <c r="R27" s="21">
        <v>139650</v>
      </c>
      <c r="S27" s="21">
        <v>139795</v>
      </c>
      <c r="T27" s="21">
        <v>138280</v>
      </c>
      <c r="U27" s="13" t="s">
        <v>113</v>
      </c>
      <c r="V27" s="14">
        <v>-4.5999999999999999E-3</v>
      </c>
      <c r="W27" s="23"/>
      <c r="X27" s="23">
        <f xml:space="preserve"> (1 - DATA[[#This Row],[Row]])</f>
        <v>-24</v>
      </c>
      <c r="Y27" s="24">
        <f xml:space="preserve"> DATA[[#This Row],[Src Data]]</f>
        <v>45825</v>
      </c>
      <c r="Z27" s="23">
        <f xml:space="preserve"> WEEKDAY(DATA[[#This Row],[Date]])</f>
        <v>3</v>
      </c>
      <c r="AA27" s="26">
        <f xml:space="preserve"> DATA[[#This Row],[Src Último]]</f>
        <v>138894</v>
      </c>
      <c r="AB27" s="28">
        <f xml:space="preserve"> DATA[[#This Row],[Src Abertura]]</f>
        <v>139650</v>
      </c>
      <c r="AC27" s="28">
        <f xml:space="preserve"> DATA[[#This Row],[Src Mínima]]</f>
        <v>138280</v>
      </c>
      <c r="AD27" s="28">
        <f xml:space="preserve"> DATA[[#This Row],[Src Máxima]]</f>
        <v>139795</v>
      </c>
      <c r="AE27" s="28">
        <f xml:space="preserve"> DATA[[#This Row],[Src Último]]</f>
        <v>138894</v>
      </c>
      <c r="AF27" s="40">
        <f xml:space="preserve"> (DATA[[#This Row],[High]] - DATA[[#This Row],[Low]])</f>
        <v>1515</v>
      </c>
      <c r="AG27" s="31">
        <f xml:space="preserve"> _xlfn.XLOOKUP(DATA[[#This Row],[T]]-1, DATA[T], DATA[Open], "")</f>
        <v>137600</v>
      </c>
      <c r="AH27" s="31">
        <f xml:space="preserve"> _xlfn.XLOOKUP(DATA[[#This Row],[T]]-1, DATA[T], DATA[Low], "")</f>
        <v>137550</v>
      </c>
      <c r="AI27" s="31">
        <f xml:space="preserve"> _xlfn.XLOOKUP(DATA[[#This Row],[T]]-1, DATA[T], DATA[High], "")</f>
        <v>140265</v>
      </c>
      <c r="AJ27" s="31">
        <f xml:space="preserve"> _xlfn.XLOOKUP(DATA[[#This Row],[T]]-1, DATA[T], DATA[Price], "")</f>
        <v>139537</v>
      </c>
      <c r="AK27" s="33">
        <f xml:space="preserve"> IFERROR(DATA[[#This Row],[Prev Close]] - DATA[[#This Row],[Prev Open]], "")</f>
        <v>1937</v>
      </c>
      <c r="AL27" s="33">
        <f xml:space="preserve"> IFERROR(DATA[[#This Row],[Prev High]] - DATA[[#This Row],[Prev Low]], "")</f>
        <v>2715</v>
      </c>
      <c r="AM27" s="33">
        <f xml:space="preserve"> SIGN(DATA[[#This Row],[Prev Change]] &lt; 0)</f>
        <v>0</v>
      </c>
      <c r="AN27" s="33">
        <f xml:space="preserve"> SIGN(DATA[[#This Row],[Prev Change]] &gt;= 0)</f>
        <v>1</v>
      </c>
      <c r="AO27" s="28">
        <f xml:space="preserve"> IFERROR(MAX(0, DATA[[#This Row],[High]] - DATA[[#This Row],[Prev High]]), "")</f>
        <v>0</v>
      </c>
      <c r="AP27" s="28">
        <f xml:space="preserve"> IFERROR(MAX(0, DATA[[#This Row],[Prev Low]] - DATA[[#This Row],[Low]]), "")</f>
        <v>0</v>
      </c>
      <c r="AQ27" s="10">
        <f xml:space="preserve"> (DATA[[#This Row],[Prev Low]] &lt; DATA[[#This Row],[Open]]) * (DATA[[#This Row],[Open]] &lt; DATA[[#This Row],[Prev High]])</f>
        <v>1</v>
      </c>
      <c r="AR27" s="10">
        <f xml:space="preserve"> SIGN(DATA[[#This Row],[Open]] &lt; DATA[[#This Row],[Prev Low]])</f>
        <v>0</v>
      </c>
      <c r="AS27" s="10">
        <f xml:space="preserve"> SIGN(DATA[[#This Row],[Prev Low]] &lt; DATA[[#This Row],[Open]])</f>
        <v>1</v>
      </c>
      <c r="AT27" s="10">
        <f xml:space="preserve"> SIGN(DATA[[#This Row],[Open]] &lt; DATA[[#This Row],[Prev High]])</f>
        <v>1</v>
      </c>
      <c r="AU27" s="10">
        <f xml:space="preserve"> SIGN(DATA[[#This Row],[Prev High]] &lt; DATA[[#This Row],[Open]])</f>
        <v>0</v>
      </c>
      <c r="AV27" s="10">
        <f xml:space="preserve"> SIGN(DATA[[#This Row],[Low]] &lt; DATA[[#This Row],[Prev Low]])</f>
        <v>0</v>
      </c>
      <c r="AW27" s="10">
        <f xml:space="preserve"> SIGN(DATA[[#This Row],[Prev Low]] &lt; DATA[[#This Row],[Low]])</f>
        <v>1</v>
      </c>
      <c r="AX27" s="10">
        <f xml:space="preserve"> SIGN(DATA[[#This Row],[High]] &lt; DATA[[#This Row],[Prev High]])</f>
        <v>1</v>
      </c>
      <c r="AY27" s="10">
        <f xml:space="preserve"> SIGN(DATA[[#This Row],[Prev High]] &lt; DATA[[#This Row],[High]])</f>
        <v>0</v>
      </c>
      <c r="AZ27" s="10">
        <f xml:space="preserve"> (DATA[[#This Row],[Prev Low]] &lt; DATA[[#This Row],[Close]]) * (DATA[[#This Row],[Close]] &lt; DATA[[#This Row],[Prev High]])</f>
        <v>1</v>
      </c>
      <c r="BA27" s="10">
        <f xml:space="preserve"> SIGN(DATA[[#This Row],[Close]] &lt; DATA[[#This Row],[Prev Low]])</f>
        <v>0</v>
      </c>
      <c r="BB27" s="10">
        <f xml:space="preserve"> SIGN(DATA[[#This Row],[Prev Low]] &lt; DATA[[#This Row],[Close]])</f>
        <v>1</v>
      </c>
      <c r="BC27" s="10">
        <f xml:space="preserve"> SIGN(DATA[[#This Row],[Close]] &lt; DATA[[#This Row],[Prev High]])</f>
        <v>1</v>
      </c>
      <c r="BD27" s="10">
        <f xml:space="preserve"> SIGN(DATA[[#This Row],[Prev High]] &lt; DATA[[#This Row],[Close]])</f>
        <v>0</v>
      </c>
    </row>
    <row r="28" spans="4:56" x14ac:dyDescent="0.25">
      <c r="N28" s="16">
        <f xml:space="preserve"> ROW() - ROW(DATA[[#Headers],[Row]])</f>
        <v>26</v>
      </c>
      <c r="O28" s="13"/>
      <c r="P28" s="20">
        <v>45824</v>
      </c>
      <c r="Q28" s="21">
        <v>139537</v>
      </c>
      <c r="R28" s="21">
        <v>137600</v>
      </c>
      <c r="S28" s="21">
        <v>140265</v>
      </c>
      <c r="T28" s="21">
        <v>137550</v>
      </c>
      <c r="U28" s="13" t="s">
        <v>114</v>
      </c>
      <c r="V28" s="14">
        <v>1.5800000000000002E-2</v>
      </c>
      <c r="W28" s="23"/>
      <c r="X28" s="23">
        <f xml:space="preserve"> (1 - DATA[[#This Row],[Row]])</f>
        <v>-25</v>
      </c>
      <c r="Y28" s="24">
        <f xml:space="preserve"> DATA[[#This Row],[Src Data]]</f>
        <v>45824</v>
      </c>
      <c r="Z28" s="23">
        <f xml:space="preserve"> WEEKDAY(DATA[[#This Row],[Date]])</f>
        <v>2</v>
      </c>
      <c r="AA28" s="26">
        <f xml:space="preserve"> DATA[[#This Row],[Src Último]]</f>
        <v>139537</v>
      </c>
      <c r="AB28" s="28">
        <f xml:space="preserve"> DATA[[#This Row],[Src Abertura]]</f>
        <v>137600</v>
      </c>
      <c r="AC28" s="28">
        <f xml:space="preserve"> DATA[[#This Row],[Src Mínima]]</f>
        <v>137550</v>
      </c>
      <c r="AD28" s="28">
        <f xml:space="preserve"> DATA[[#This Row],[Src Máxima]]</f>
        <v>140265</v>
      </c>
      <c r="AE28" s="28">
        <f xml:space="preserve"> DATA[[#This Row],[Src Último]]</f>
        <v>139537</v>
      </c>
      <c r="AF28" s="40">
        <f xml:space="preserve"> (DATA[[#This Row],[High]] - DATA[[#This Row],[Low]])</f>
        <v>2715</v>
      </c>
      <c r="AG28" s="31">
        <f xml:space="preserve"> _xlfn.XLOOKUP(DATA[[#This Row],[T]]-1, DATA[T], DATA[Open], "")</f>
        <v>137385</v>
      </c>
      <c r="AH28" s="31">
        <f xml:space="preserve"> _xlfn.XLOOKUP(DATA[[#This Row],[T]]-1, DATA[T], DATA[Low], "")</f>
        <v>136660</v>
      </c>
      <c r="AI28" s="31">
        <f xml:space="preserve"> _xlfn.XLOOKUP(DATA[[#This Row],[T]]-1, DATA[T], DATA[High], "")</f>
        <v>137950</v>
      </c>
      <c r="AJ28" s="31">
        <f xml:space="preserve"> _xlfn.XLOOKUP(DATA[[#This Row],[T]]-1, DATA[T], DATA[Price], "")</f>
        <v>137372</v>
      </c>
      <c r="AK28" s="33">
        <f xml:space="preserve"> IFERROR(DATA[[#This Row],[Prev Close]] - DATA[[#This Row],[Prev Open]], "")</f>
        <v>-13</v>
      </c>
      <c r="AL28" s="33">
        <f xml:space="preserve"> IFERROR(DATA[[#This Row],[Prev High]] - DATA[[#This Row],[Prev Low]], "")</f>
        <v>1290</v>
      </c>
      <c r="AM28" s="33">
        <f xml:space="preserve"> SIGN(DATA[[#This Row],[Prev Change]] &lt; 0)</f>
        <v>1</v>
      </c>
      <c r="AN28" s="33">
        <f xml:space="preserve"> SIGN(DATA[[#This Row],[Prev Change]] &gt;= 0)</f>
        <v>0</v>
      </c>
      <c r="AO28" s="28">
        <f xml:space="preserve"> IFERROR(MAX(0, DATA[[#This Row],[High]] - DATA[[#This Row],[Prev High]]), "")</f>
        <v>2315</v>
      </c>
      <c r="AP28" s="28">
        <f xml:space="preserve"> IFERROR(MAX(0, DATA[[#This Row],[Prev Low]] - DATA[[#This Row],[Low]]), "")</f>
        <v>0</v>
      </c>
      <c r="AQ28" s="10">
        <f xml:space="preserve"> (DATA[[#This Row],[Prev Low]] &lt; DATA[[#This Row],[Open]]) * (DATA[[#This Row],[Open]] &lt; DATA[[#This Row],[Prev High]])</f>
        <v>1</v>
      </c>
      <c r="AR28" s="10">
        <f xml:space="preserve"> SIGN(DATA[[#This Row],[Open]] &lt; DATA[[#This Row],[Prev Low]])</f>
        <v>0</v>
      </c>
      <c r="AS28" s="10">
        <f xml:space="preserve"> SIGN(DATA[[#This Row],[Prev Low]] &lt; DATA[[#This Row],[Open]])</f>
        <v>1</v>
      </c>
      <c r="AT28" s="10">
        <f xml:space="preserve"> SIGN(DATA[[#This Row],[Open]] &lt; DATA[[#This Row],[Prev High]])</f>
        <v>1</v>
      </c>
      <c r="AU28" s="10">
        <f xml:space="preserve"> SIGN(DATA[[#This Row],[Prev High]] &lt; DATA[[#This Row],[Open]])</f>
        <v>0</v>
      </c>
      <c r="AV28" s="10">
        <f xml:space="preserve"> SIGN(DATA[[#This Row],[Low]] &lt; DATA[[#This Row],[Prev Low]])</f>
        <v>0</v>
      </c>
      <c r="AW28" s="10">
        <f xml:space="preserve"> SIGN(DATA[[#This Row],[Prev Low]] &lt; DATA[[#This Row],[Low]])</f>
        <v>1</v>
      </c>
      <c r="AX28" s="10">
        <f xml:space="preserve"> SIGN(DATA[[#This Row],[High]] &lt; DATA[[#This Row],[Prev High]])</f>
        <v>0</v>
      </c>
      <c r="AY28" s="10">
        <f xml:space="preserve"> SIGN(DATA[[#This Row],[Prev High]] &lt; DATA[[#This Row],[High]])</f>
        <v>1</v>
      </c>
      <c r="AZ28" s="10">
        <f xml:space="preserve"> (DATA[[#This Row],[Prev Low]] &lt; DATA[[#This Row],[Close]]) * (DATA[[#This Row],[Close]] &lt; DATA[[#This Row],[Prev High]])</f>
        <v>0</v>
      </c>
      <c r="BA28" s="10">
        <f xml:space="preserve"> SIGN(DATA[[#This Row],[Close]] &lt; DATA[[#This Row],[Prev Low]])</f>
        <v>0</v>
      </c>
      <c r="BB28" s="10">
        <f xml:space="preserve"> SIGN(DATA[[#This Row],[Prev Low]] &lt; DATA[[#This Row],[Close]])</f>
        <v>1</v>
      </c>
      <c r="BC28" s="10">
        <f xml:space="preserve"> SIGN(DATA[[#This Row],[Close]] &lt; DATA[[#This Row],[Prev High]])</f>
        <v>0</v>
      </c>
      <c r="BD28" s="10">
        <f xml:space="preserve"> SIGN(DATA[[#This Row],[Prev High]] &lt; DATA[[#This Row],[Close]])</f>
        <v>1</v>
      </c>
    </row>
    <row r="29" spans="4:56" x14ac:dyDescent="0.25">
      <c r="N29" s="16">
        <f xml:space="preserve"> ROW() - ROW(DATA[[#Headers],[Row]])</f>
        <v>27</v>
      </c>
      <c r="O29" s="13"/>
      <c r="P29" s="20">
        <v>45821</v>
      </c>
      <c r="Q29" s="21">
        <v>137372</v>
      </c>
      <c r="R29" s="21">
        <v>137385</v>
      </c>
      <c r="S29" s="21">
        <v>137950</v>
      </c>
      <c r="T29" s="21">
        <v>136660</v>
      </c>
      <c r="U29" s="13" t="s">
        <v>115</v>
      </c>
      <c r="V29" s="14">
        <v>-4.8999999999999998E-3</v>
      </c>
      <c r="W29" s="23"/>
      <c r="X29" s="23">
        <f xml:space="preserve"> (1 - DATA[[#This Row],[Row]])</f>
        <v>-26</v>
      </c>
      <c r="Y29" s="24">
        <f xml:space="preserve"> DATA[[#This Row],[Src Data]]</f>
        <v>45821</v>
      </c>
      <c r="Z29" s="23">
        <f xml:space="preserve"> WEEKDAY(DATA[[#This Row],[Date]])</f>
        <v>6</v>
      </c>
      <c r="AA29" s="26">
        <f xml:space="preserve"> DATA[[#This Row],[Src Último]]</f>
        <v>137372</v>
      </c>
      <c r="AB29" s="28">
        <f xml:space="preserve"> DATA[[#This Row],[Src Abertura]]</f>
        <v>137385</v>
      </c>
      <c r="AC29" s="28">
        <f xml:space="preserve"> DATA[[#This Row],[Src Mínima]]</f>
        <v>136660</v>
      </c>
      <c r="AD29" s="28">
        <f xml:space="preserve"> DATA[[#This Row],[Src Máxima]]</f>
        <v>137950</v>
      </c>
      <c r="AE29" s="28">
        <f xml:space="preserve"> DATA[[#This Row],[Src Último]]</f>
        <v>137372</v>
      </c>
      <c r="AF29" s="40">
        <f xml:space="preserve"> (DATA[[#This Row],[High]] - DATA[[#This Row],[Low]])</f>
        <v>1290</v>
      </c>
      <c r="AG29" s="31">
        <f xml:space="preserve"> _xlfn.XLOOKUP(DATA[[#This Row],[T]]-1, DATA[T], DATA[Open], "")</f>
        <v>136830</v>
      </c>
      <c r="AH29" s="31">
        <f xml:space="preserve"> _xlfn.XLOOKUP(DATA[[#This Row],[T]]-1, DATA[T], DATA[Low], "")</f>
        <v>136020</v>
      </c>
      <c r="AI29" s="31">
        <f xml:space="preserve"> _xlfn.XLOOKUP(DATA[[#This Row],[T]]-1, DATA[T], DATA[High], "")</f>
        <v>138245</v>
      </c>
      <c r="AJ29" s="31">
        <f xml:space="preserve"> _xlfn.XLOOKUP(DATA[[#This Row],[T]]-1, DATA[T], DATA[Price], "")</f>
        <v>138048</v>
      </c>
      <c r="AK29" s="33">
        <f xml:space="preserve"> IFERROR(DATA[[#This Row],[Prev Close]] - DATA[[#This Row],[Prev Open]], "")</f>
        <v>1218</v>
      </c>
      <c r="AL29" s="33">
        <f xml:space="preserve"> IFERROR(DATA[[#This Row],[Prev High]] - DATA[[#This Row],[Prev Low]], "")</f>
        <v>2225</v>
      </c>
      <c r="AM29" s="33">
        <f xml:space="preserve"> SIGN(DATA[[#This Row],[Prev Change]] &lt; 0)</f>
        <v>0</v>
      </c>
      <c r="AN29" s="33">
        <f xml:space="preserve"> SIGN(DATA[[#This Row],[Prev Change]] &gt;= 0)</f>
        <v>1</v>
      </c>
      <c r="AO29" s="28">
        <f xml:space="preserve"> IFERROR(MAX(0, DATA[[#This Row],[High]] - DATA[[#This Row],[Prev High]]), "")</f>
        <v>0</v>
      </c>
      <c r="AP29" s="28">
        <f xml:space="preserve"> IFERROR(MAX(0, DATA[[#This Row],[Prev Low]] - DATA[[#This Row],[Low]]), "")</f>
        <v>0</v>
      </c>
      <c r="AQ29" s="10">
        <f xml:space="preserve"> (DATA[[#This Row],[Prev Low]] &lt; DATA[[#This Row],[Open]]) * (DATA[[#This Row],[Open]] &lt; DATA[[#This Row],[Prev High]])</f>
        <v>1</v>
      </c>
      <c r="AR29" s="10">
        <f xml:space="preserve"> SIGN(DATA[[#This Row],[Open]] &lt; DATA[[#This Row],[Prev Low]])</f>
        <v>0</v>
      </c>
      <c r="AS29" s="10">
        <f xml:space="preserve"> SIGN(DATA[[#This Row],[Prev Low]] &lt; DATA[[#This Row],[Open]])</f>
        <v>1</v>
      </c>
      <c r="AT29" s="10">
        <f xml:space="preserve"> SIGN(DATA[[#This Row],[Open]] &lt; DATA[[#This Row],[Prev High]])</f>
        <v>1</v>
      </c>
      <c r="AU29" s="10">
        <f xml:space="preserve"> SIGN(DATA[[#This Row],[Prev High]] &lt; DATA[[#This Row],[Open]])</f>
        <v>0</v>
      </c>
      <c r="AV29" s="10">
        <f xml:space="preserve"> SIGN(DATA[[#This Row],[Low]] &lt; DATA[[#This Row],[Prev Low]])</f>
        <v>0</v>
      </c>
      <c r="AW29" s="10">
        <f xml:space="preserve"> SIGN(DATA[[#This Row],[Prev Low]] &lt; DATA[[#This Row],[Low]])</f>
        <v>1</v>
      </c>
      <c r="AX29" s="10">
        <f xml:space="preserve"> SIGN(DATA[[#This Row],[High]] &lt; DATA[[#This Row],[Prev High]])</f>
        <v>1</v>
      </c>
      <c r="AY29" s="10">
        <f xml:space="preserve"> SIGN(DATA[[#This Row],[Prev High]] &lt; DATA[[#This Row],[High]])</f>
        <v>0</v>
      </c>
      <c r="AZ29" s="10">
        <f xml:space="preserve"> (DATA[[#This Row],[Prev Low]] &lt; DATA[[#This Row],[Close]]) * (DATA[[#This Row],[Close]] &lt; DATA[[#This Row],[Prev High]])</f>
        <v>1</v>
      </c>
      <c r="BA29" s="10">
        <f xml:space="preserve"> SIGN(DATA[[#This Row],[Close]] &lt; DATA[[#This Row],[Prev Low]])</f>
        <v>0</v>
      </c>
      <c r="BB29" s="10">
        <f xml:space="preserve"> SIGN(DATA[[#This Row],[Prev Low]] &lt; DATA[[#This Row],[Close]])</f>
        <v>1</v>
      </c>
      <c r="BC29" s="10">
        <f xml:space="preserve"> SIGN(DATA[[#This Row],[Close]] &lt; DATA[[#This Row],[Prev High]])</f>
        <v>1</v>
      </c>
      <c r="BD29" s="10">
        <f xml:space="preserve"> SIGN(DATA[[#This Row],[Prev High]] &lt; DATA[[#This Row],[Close]])</f>
        <v>0</v>
      </c>
    </row>
    <row r="30" spans="4:56" x14ac:dyDescent="0.25">
      <c r="N30" s="16">
        <f xml:space="preserve"> ROW() - ROW(DATA[[#Headers],[Row]])</f>
        <v>28</v>
      </c>
      <c r="O30" s="13"/>
      <c r="P30" s="20">
        <v>45820</v>
      </c>
      <c r="Q30" s="21">
        <v>138048</v>
      </c>
      <c r="R30" s="21">
        <v>136830</v>
      </c>
      <c r="S30" s="21">
        <v>138245</v>
      </c>
      <c r="T30" s="21">
        <v>136020</v>
      </c>
      <c r="U30" s="13" t="s">
        <v>116</v>
      </c>
      <c r="V30" s="14">
        <v>4.4999999999999997E-3</v>
      </c>
      <c r="W30" s="23"/>
      <c r="X30" s="23">
        <f xml:space="preserve"> (1 - DATA[[#This Row],[Row]])</f>
        <v>-27</v>
      </c>
      <c r="Y30" s="24">
        <f xml:space="preserve"> DATA[[#This Row],[Src Data]]</f>
        <v>45820</v>
      </c>
      <c r="Z30" s="23">
        <f xml:space="preserve"> WEEKDAY(DATA[[#This Row],[Date]])</f>
        <v>5</v>
      </c>
      <c r="AA30" s="26">
        <f xml:space="preserve"> DATA[[#This Row],[Src Último]]</f>
        <v>138048</v>
      </c>
      <c r="AB30" s="28">
        <f xml:space="preserve"> DATA[[#This Row],[Src Abertura]]</f>
        <v>136830</v>
      </c>
      <c r="AC30" s="28">
        <f xml:space="preserve"> DATA[[#This Row],[Src Mínima]]</f>
        <v>136020</v>
      </c>
      <c r="AD30" s="28">
        <f xml:space="preserve"> DATA[[#This Row],[Src Máxima]]</f>
        <v>138245</v>
      </c>
      <c r="AE30" s="28">
        <f xml:space="preserve"> DATA[[#This Row],[Src Último]]</f>
        <v>138048</v>
      </c>
      <c r="AF30" s="40">
        <f xml:space="preserve"> (DATA[[#This Row],[High]] - DATA[[#This Row],[Low]])</f>
        <v>2225</v>
      </c>
      <c r="AG30" s="31">
        <f xml:space="preserve"> _xlfn.XLOOKUP(DATA[[#This Row],[T]]-1, DATA[T], DATA[Open], "")</f>
        <v>137020</v>
      </c>
      <c r="AH30" s="31">
        <f xml:space="preserve"> _xlfn.XLOOKUP(DATA[[#This Row],[T]]-1, DATA[T], DATA[Low], "")</f>
        <v>135710</v>
      </c>
      <c r="AI30" s="31">
        <f xml:space="preserve"> _xlfn.XLOOKUP(DATA[[#This Row],[T]]-1, DATA[T], DATA[High], "")</f>
        <v>137950</v>
      </c>
      <c r="AJ30" s="31">
        <f xml:space="preserve"> _xlfn.XLOOKUP(DATA[[#This Row],[T]]-1, DATA[T], DATA[Price], "")</f>
        <v>137431</v>
      </c>
      <c r="AK30" s="33">
        <f xml:space="preserve"> IFERROR(DATA[[#This Row],[Prev Close]] - DATA[[#This Row],[Prev Open]], "")</f>
        <v>411</v>
      </c>
      <c r="AL30" s="33">
        <f xml:space="preserve"> IFERROR(DATA[[#This Row],[Prev High]] - DATA[[#This Row],[Prev Low]], "")</f>
        <v>2240</v>
      </c>
      <c r="AM30" s="33">
        <f xml:space="preserve"> SIGN(DATA[[#This Row],[Prev Change]] &lt; 0)</f>
        <v>0</v>
      </c>
      <c r="AN30" s="33">
        <f xml:space="preserve"> SIGN(DATA[[#This Row],[Prev Change]] &gt;= 0)</f>
        <v>1</v>
      </c>
      <c r="AO30" s="28">
        <f xml:space="preserve"> IFERROR(MAX(0, DATA[[#This Row],[High]] - DATA[[#This Row],[Prev High]]), "")</f>
        <v>295</v>
      </c>
      <c r="AP30" s="28">
        <f xml:space="preserve"> IFERROR(MAX(0, DATA[[#This Row],[Prev Low]] - DATA[[#This Row],[Low]]), "")</f>
        <v>0</v>
      </c>
      <c r="AQ30" s="10">
        <f xml:space="preserve"> (DATA[[#This Row],[Prev Low]] &lt; DATA[[#This Row],[Open]]) * (DATA[[#This Row],[Open]] &lt; DATA[[#This Row],[Prev High]])</f>
        <v>1</v>
      </c>
      <c r="AR30" s="10">
        <f xml:space="preserve"> SIGN(DATA[[#This Row],[Open]] &lt; DATA[[#This Row],[Prev Low]])</f>
        <v>0</v>
      </c>
      <c r="AS30" s="10">
        <f xml:space="preserve"> SIGN(DATA[[#This Row],[Prev Low]] &lt; DATA[[#This Row],[Open]])</f>
        <v>1</v>
      </c>
      <c r="AT30" s="10">
        <f xml:space="preserve"> SIGN(DATA[[#This Row],[Open]] &lt; DATA[[#This Row],[Prev High]])</f>
        <v>1</v>
      </c>
      <c r="AU30" s="10">
        <f xml:space="preserve"> SIGN(DATA[[#This Row],[Prev High]] &lt; DATA[[#This Row],[Open]])</f>
        <v>0</v>
      </c>
      <c r="AV30" s="10">
        <f xml:space="preserve"> SIGN(DATA[[#This Row],[Low]] &lt; DATA[[#This Row],[Prev Low]])</f>
        <v>0</v>
      </c>
      <c r="AW30" s="10">
        <f xml:space="preserve"> SIGN(DATA[[#This Row],[Prev Low]] &lt; DATA[[#This Row],[Low]])</f>
        <v>1</v>
      </c>
      <c r="AX30" s="10">
        <f xml:space="preserve"> SIGN(DATA[[#This Row],[High]] &lt; DATA[[#This Row],[Prev High]])</f>
        <v>0</v>
      </c>
      <c r="AY30" s="10">
        <f xml:space="preserve"> SIGN(DATA[[#This Row],[Prev High]] &lt; DATA[[#This Row],[High]])</f>
        <v>1</v>
      </c>
      <c r="AZ30" s="10">
        <f xml:space="preserve"> (DATA[[#This Row],[Prev Low]] &lt; DATA[[#This Row],[Close]]) * (DATA[[#This Row],[Close]] &lt; DATA[[#This Row],[Prev High]])</f>
        <v>0</v>
      </c>
      <c r="BA30" s="10">
        <f xml:space="preserve"> SIGN(DATA[[#This Row],[Close]] &lt; DATA[[#This Row],[Prev Low]])</f>
        <v>0</v>
      </c>
      <c r="BB30" s="10">
        <f xml:space="preserve"> SIGN(DATA[[#This Row],[Prev Low]] &lt; DATA[[#This Row],[Close]])</f>
        <v>1</v>
      </c>
      <c r="BC30" s="10">
        <f xml:space="preserve"> SIGN(DATA[[#This Row],[Close]] &lt; DATA[[#This Row],[Prev High]])</f>
        <v>0</v>
      </c>
      <c r="BD30" s="10">
        <f xml:space="preserve"> SIGN(DATA[[#This Row],[Prev High]] &lt; DATA[[#This Row],[Close]])</f>
        <v>1</v>
      </c>
    </row>
    <row r="31" spans="4:56" x14ac:dyDescent="0.25">
      <c r="N31" s="16">
        <f xml:space="preserve"> ROW() - ROW(DATA[[#Headers],[Row]])</f>
        <v>29</v>
      </c>
      <c r="O31" s="13"/>
      <c r="P31" s="20">
        <v>45819</v>
      </c>
      <c r="Q31" s="21">
        <v>137431</v>
      </c>
      <c r="R31" s="21">
        <v>137020</v>
      </c>
      <c r="S31" s="21">
        <v>137950</v>
      </c>
      <c r="T31" s="21">
        <v>135710</v>
      </c>
      <c r="U31" s="13" t="s">
        <v>117</v>
      </c>
      <c r="V31" s="14">
        <v>4.1000000000000003E-3</v>
      </c>
      <c r="W31" s="23"/>
      <c r="X31" s="23">
        <f xml:space="preserve"> (1 - DATA[[#This Row],[Row]])</f>
        <v>-28</v>
      </c>
      <c r="Y31" s="24">
        <f xml:space="preserve"> DATA[[#This Row],[Src Data]]</f>
        <v>45819</v>
      </c>
      <c r="Z31" s="23">
        <f xml:space="preserve"> WEEKDAY(DATA[[#This Row],[Date]])</f>
        <v>4</v>
      </c>
      <c r="AA31" s="26">
        <f xml:space="preserve"> DATA[[#This Row],[Src Último]]</f>
        <v>137431</v>
      </c>
      <c r="AB31" s="28">
        <f xml:space="preserve"> DATA[[#This Row],[Src Abertura]]</f>
        <v>137020</v>
      </c>
      <c r="AC31" s="28">
        <f xml:space="preserve"> DATA[[#This Row],[Src Mínima]]</f>
        <v>135710</v>
      </c>
      <c r="AD31" s="28">
        <f xml:space="preserve"> DATA[[#This Row],[Src Máxima]]</f>
        <v>137950</v>
      </c>
      <c r="AE31" s="28">
        <f xml:space="preserve"> DATA[[#This Row],[Src Último]]</f>
        <v>137431</v>
      </c>
      <c r="AF31" s="40">
        <f xml:space="preserve"> (DATA[[#This Row],[High]] - DATA[[#This Row],[Low]])</f>
        <v>2240</v>
      </c>
      <c r="AG31" s="31">
        <f xml:space="preserve"> _xlfn.XLOOKUP(DATA[[#This Row],[T]]-1, DATA[T], DATA[Open], "")</f>
        <v>136780</v>
      </c>
      <c r="AH31" s="31">
        <f xml:space="preserve"> _xlfn.XLOOKUP(DATA[[#This Row],[T]]-1, DATA[T], DATA[Low], "")</f>
        <v>136500</v>
      </c>
      <c r="AI31" s="31">
        <f xml:space="preserve"> _xlfn.XLOOKUP(DATA[[#This Row],[T]]-1, DATA[T], DATA[High], "")</f>
        <v>137885</v>
      </c>
      <c r="AJ31" s="31">
        <f xml:space="preserve"> _xlfn.XLOOKUP(DATA[[#This Row],[T]]-1, DATA[T], DATA[Price], "")</f>
        <v>136869</v>
      </c>
      <c r="AK31" s="33">
        <f xml:space="preserve"> IFERROR(DATA[[#This Row],[Prev Close]] - DATA[[#This Row],[Prev Open]], "")</f>
        <v>89</v>
      </c>
      <c r="AL31" s="33">
        <f xml:space="preserve"> IFERROR(DATA[[#This Row],[Prev High]] - DATA[[#This Row],[Prev Low]], "")</f>
        <v>1385</v>
      </c>
      <c r="AM31" s="33">
        <f xml:space="preserve"> SIGN(DATA[[#This Row],[Prev Change]] &lt; 0)</f>
        <v>0</v>
      </c>
      <c r="AN31" s="33">
        <f xml:space="preserve"> SIGN(DATA[[#This Row],[Prev Change]] &gt;= 0)</f>
        <v>1</v>
      </c>
      <c r="AO31" s="28">
        <f xml:space="preserve"> IFERROR(MAX(0, DATA[[#This Row],[High]] - DATA[[#This Row],[Prev High]]), "")</f>
        <v>65</v>
      </c>
      <c r="AP31" s="28">
        <f xml:space="preserve"> IFERROR(MAX(0, DATA[[#This Row],[Prev Low]] - DATA[[#This Row],[Low]]), "")</f>
        <v>790</v>
      </c>
      <c r="AQ31" s="10">
        <f xml:space="preserve"> (DATA[[#This Row],[Prev Low]] &lt; DATA[[#This Row],[Open]]) * (DATA[[#This Row],[Open]] &lt; DATA[[#This Row],[Prev High]])</f>
        <v>1</v>
      </c>
      <c r="AR31" s="10">
        <f xml:space="preserve"> SIGN(DATA[[#This Row],[Open]] &lt; DATA[[#This Row],[Prev Low]])</f>
        <v>0</v>
      </c>
      <c r="AS31" s="10">
        <f xml:space="preserve"> SIGN(DATA[[#This Row],[Prev Low]] &lt; DATA[[#This Row],[Open]])</f>
        <v>1</v>
      </c>
      <c r="AT31" s="10">
        <f xml:space="preserve"> SIGN(DATA[[#This Row],[Open]] &lt; DATA[[#This Row],[Prev High]])</f>
        <v>1</v>
      </c>
      <c r="AU31" s="10">
        <f xml:space="preserve"> SIGN(DATA[[#This Row],[Prev High]] &lt; DATA[[#This Row],[Open]])</f>
        <v>0</v>
      </c>
      <c r="AV31" s="10">
        <f xml:space="preserve"> SIGN(DATA[[#This Row],[Low]] &lt; DATA[[#This Row],[Prev Low]])</f>
        <v>1</v>
      </c>
      <c r="AW31" s="10">
        <f xml:space="preserve"> SIGN(DATA[[#This Row],[Prev Low]] &lt; DATA[[#This Row],[Low]])</f>
        <v>0</v>
      </c>
      <c r="AX31" s="10">
        <f xml:space="preserve"> SIGN(DATA[[#This Row],[High]] &lt; DATA[[#This Row],[Prev High]])</f>
        <v>0</v>
      </c>
      <c r="AY31" s="10">
        <f xml:space="preserve"> SIGN(DATA[[#This Row],[Prev High]] &lt; DATA[[#This Row],[High]])</f>
        <v>1</v>
      </c>
      <c r="AZ31" s="10">
        <f xml:space="preserve"> (DATA[[#This Row],[Prev Low]] &lt; DATA[[#This Row],[Close]]) * (DATA[[#This Row],[Close]] &lt; DATA[[#This Row],[Prev High]])</f>
        <v>1</v>
      </c>
      <c r="BA31" s="10">
        <f xml:space="preserve"> SIGN(DATA[[#This Row],[Close]] &lt; DATA[[#This Row],[Prev Low]])</f>
        <v>0</v>
      </c>
      <c r="BB31" s="10">
        <f xml:space="preserve"> SIGN(DATA[[#This Row],[Prev Low]] &lt; DATA[[#This Row],[Close]])</f>
        <v>1</v>
      </c>
      <c r="BC31" s="10">
        <f xml:space="preserve"> SIGN(DATA[[#This Row],[Close]] &lt; DATA[[#This Row],[Prev High]])</f>
        <v>1</v>
      </c>
      <c r="BD31" s="10">
        <f xml:space="preserve"> SIGN(DATA[[#This Row],[Prev High]] &lt; DATA[[#This Row],[Close]])</f>
        <v>0</v>
      </c>
    </row>
    <row r="32" spans="4:56" x14ac:dyDescent="0.25">
      <c r="N32" s="16">
        <f xml:space="preserve"> ROW() - ROW(DATA[[#Headers],[Row]])</f>
        <v>30</v>
      </c>
      <c r="O32" s="13"/>
      <c r="P32" s="20">
        <v>45818</v>
      </c>
      <c r="Q32" s="21">
        <v>136869</v>
      </c>
      <c r="R32" s="21">
        <v>136780</v>
      </c>
      <c r="S32" s="21">
        <v>137885</v>
      </c>
      <c r="T32" s="21">
        <v>136500</v>
      </c>
      <c r="U32" s="13" t="s">
        <v>118</v>
      </c>
      <c r="V32" s="14">
        <v>4.8999999999999998E-3</v>
      </c>
      <c r="W32" s="23"/>
      <c r="X32" s="23">
        <f xml:space="preserve"> (1 - DATA[[#This Row],[Row]])</f>
        <v>-29</v>
      </c>
      <c r="Y32" s="24">
        <f xml:space="preserve"> DATA[[#This Row],[Src Data]]</f>
        <v>45818</v>
      </c>
      <c r="Z32" s="23">
        <f xml:space="preserve"> WEEKDAY(DATA[[#This Row],[Date]])</f>
        <v>3</v>
      </c>
      <c r="AA32" s="26">
        <f xml:space="preserve"> DATA[[#This Row],[Src Último]]</f>
        <v>136869</v>
      </c>
      <c r="AB32" s="28">
        <f xml:space="preserve"> DATA[[#This Row],[Src Abertura]]</f>
        <v>136780</v>
      </c>
      <c r="AC32" s="28">
        <f xml:space="preserve"> DATA[[#This Row],[Src Mínima]]</f>
        <v>136500</v>
      </c>
      <c r="AD32" s="28">
        <f xml:space="preserve"> DATA[[#This Row],[Src Máxima]]</f>
        <v>137885</v>
      </c>
      <c r="AE32" s="28">
        <f xml:space="preserve"> DATA[[#This Row],[Src Último]]</f>
        <v>136869</v>
      </c>
      <c r="AF32" s="40">
        <f xml:space="preserve"> (DATA[[#This Row],[High]] - DATA[[#This Row],[Low]])</f>
        <v>1385</v>
      </c>
      <c r="AG32" s="31">
        <f xml:space="preserve"> _xlfn.XLOOKUP(DATA[[#This Row],[T]]-1, DATA[T], DATA[Open], "")</f>
        <v>136775</v>
      </c>
      <c r="AH32" s="31">
        <f xml:space="preserve"> _xlfn.XLOOKUP(DATA[[#This Row],[T]]-1, DATA[T], DATA[Low], "")</f>
        <v>134520</v>
      </c>
      <c r="AI32" s="31">
        <f xml:space="preserve"> _xlfn.XLOOKUP(DATA[[#This Row],[T]]-1, DATA[T], DATA[High], "")</f>
        <v>137200</v>
      </c>
      <c r="AJ32" s="31">
        <f xml:space="preserve"> _xlfn.XLOOKUP(DATA[[#This Row],[T]]-1, DATA[T], DATA[Price], "")</f>
        <v>136202</v>
      </c>
      <c r="AK32" s="33">
        <f xml:space="preserve"> IFERROR(DATA[[#This Row],[Prev Close]] - DATA[[#This Row],[Prev Open]], "")</f>
        <v>-573</v>
      </c>
      <c r="AL32" s="33">
        <f xml:space="preserve"> IFERROR(DATA[[#This Row],[Prev High]] - DATA[[#This Row],[Prev Low]], "")</f>
        <v>2680</v>
      </c>
      <c r="AM32" s="33">
        <f xml:space="preserve"> SIGN(DATA[[#This Row],[Prev Change]] &lt; 0)</f>
        <v>1</v>
      </c>
      <c r="AN32" s="33">
        <f xml:space="preserve"> SIGN(DATA[[#This Row],[Prev Change]] &gt;= 0)</f>
        <v>0</v>
      </c>
      <c r="AO32" s="28">
        <f xml:space="preserve"> IFERROR(MAX(0, DATA[[#This Row],[High]] - DATA[[#This Row],[Prev High]]), "")</f>
        <v>685</v>
      </c>
      <c r="AP32" s="28">
        <f xml:space="preserve"> IFERROR(MAX(0, DATA[[#This Row],[Prev Low]] - DATA[[#This Row],[Low]]), "")</f>
        <v>0</v>
      </c>
      <c r="AQ32" s="10">
        <f xml:space="preserve"> (DATA[[#This Row],[Prev Low]] &lt; DATA[[#This Row],[Open]]) * (DATA[[#This Row],[Open]] &lt; DATA[[#This Row],[Prev High]])</f>
        <v>1</v>
      </c>
      <c r="AR32" s="10">
        <f xml:space="preserve"> SIGN(DATA[[#This Row],[Open]] &lt; DATA[[#This Row],[Prev Low]])</f>
        <v>0</v>
      </c>
      <c r="AS32" s="10">
        <f xml:space="preserve"> SIGN(DATA[[#This Row],[Prev Low]] &lt; DATA[[#This Row],[Open]])</f>
        <v>1</v>
      </c>
      <c r="AT32" s="10">
        <f xml:space="preserve"> SIGN(DATA[[#This Row],[Open]] &lt; DATA[[#This Row],[Prev High]])</f>
        <v>1</v>
      </c>
      <c r="AU32" s="10">
        <f xml:space="preserve"> SIGN(DATA[[#This Row],[Prev High]] &lt; DATA[[#This Row],[Open]])</f>
        <v>0</v>
      </c>
      <c r="AV32" s="10">
        <f xml:space="preserve"> SIGN(DATA[[#This Row],[Low]] &lt; DATA[[#This Row],[Prev Low]])</f>
        <v>0</v>
      </c>
      <c r="AW32" s="10">
        <f xml:space="preserve"> SIGN(DATA[[#This Row],[Prev Low]] &lt; DATA[[#This Row],[Low]])</f>
        <v>1</v>
      </c>
      <c r="AX32" s="10">
        <f xml:space="preserve"> SIGN(DATA[[#This Row],[High]] &lt; DATA[[#This Row],[Prev High]])</f>
        <v>0</v>
      </c>
      <c r="AY32" s="10">
        <f xml:space="preserve"> SIGN(DATA[[#This Row],[Prev High]] &lt; DATA[[#This Row],[High]])</f>
        <v>1</v>
      </c>
      <c r="AZ32" s="10">
        <f xml:space="preserve"> (DATA[[#This Row],[Prev Low]] &lt; DATA[[#This Row],[Close]]) * (DATA[[#This Row],[Close]] &lt; DATA[[#This Row],[Prev High]])</f>
        <v>1</v>
      </c>
      <c r="BA32" s="10">
        <f xml:space="preserve"> SIGN(DATA[[#This Row],[Close]] &lt; DATA[[#This Row],[Prev Low]])</f>
        <v>0</v>
      </c>
      <c r="BB32" s="10">
        <f xml:space="preserve"> SIGN(DATA[[#This Row],[Prev Low]] &lt; DATA[[#This Row],[Close]])</f>
        <v>1</v>
      </c>
      <c r="BC32" s="10">
        <f xml:space="preserve"> SIGN(DATA[[#This Row],[Close]] &lt; DATA[[#This Row],[Prev High]])</f>
        <v>1</v>
      </c>
      <c r="BD32" s="10">
        <f xml:space="preserve"> SIGN(DATA[[#This Row],[Prev High]] &lt; DATA[[#This Row],[Close]])</f>
        <v>0</v>
      </c>
    </row>
    <row r="33" spans="14:56" x14ac:dyDescent="0.25">
      <c r="N33" s="16">
        <f xml:space="preserve"> ROW() - ROW(DATA[[#Headers],[Row]])</f>
        <v>31</v>
      </c>
      <c r="O33" s="13"/>
      <c r="P33" s="20">
        <v>45817</v>
      </c>
      <c r="Q33" s="21">
        <v>136202</v>
      </c>
      <c r="R33" s="21">
        <v>136775</v>
      </c>
      <c r="S33" s="21">
        <v>137200</v>
      </c>
      <c r="T33" s="21">
        <v>134520</v>
      </c>
      <c r="U33" s="13" t="s">
        <v>119</v>
      </c>
      <c r="V33" s="14">
        <v>-4.1999999999999997E-3</v>
      </c>
      <c r="W33" s="23"/>
      <c r="X33" s="23">
        <f xml:space="preserve"> (1 - DATA[[#This Row],[Row]])</f>
        <v>-30</v>
      </c>
      <c r="Y33" s="24">
        <f xml:space="preserve"> DATA[[#This Row],[Src Data]]</f>
        <v>45817</v>
      </c>
      <c r="Z33" s="23">
        <f xml:space="preserve"> WEEKDAY(DATA[[#This Row],[Date]])</f>
        <v>2</v>
      </c>
      <c r="AA33" s="26">
        <f xml:space="preserve"> DATA[[#This Row],[Src Último]]</f>
        <v>136202</v>
      </c>
      <c r="AB33" s="28">
        <f xml:space="preserve"> DATA[[#This Row],[Src Abertura]]</f>
        <v>136775</v>
      </c>
      <c r="AC33" s="28">
        <f xml:space="preserve"> DATA[[#This Row],[Src Mínima]]</f>
        <v>134520</v>
      </c>
      <c r="AD33" s="28">
        <f xml:space="preserve"> DATA[[#This Row],[Src Máxima]]</f>
        <v>137200</v>
      </c>
      <c r="AE33" s="28">
        <f xml:space="preserve"> DATA[[#This Row],[Src Último]]</f>
        <v>136202</v>
      </c>
      <c r="AF33" s="40">
        <f xml:space="preserve"> (DATA[[#This Row],[High]] - DATA[[#This Row],[Low]])</f>
        <v>2680</v>
      </c>
      <c r="AG33" s="31">
        <f xml:space="preserve"> _xlfn.XLOOKUP(DATA[[#This Row],[T]]-1, DATA[T], DATA[Open], "")</f>
        <v>137400</v>
      </c>
      <c r="AH33" s="31">
        <f xml:space="preserve"> _xlfn.XLOOKUP(DATA[[#This Row],[T]]-1, DATA[T], DATA[Low], "")</f>
        <v>136150</v>
      </c>
      <c r="AI33" s="31">
        <f xml:space="preserve"> _xlfn.XLOOKUP(DATA[[#This Row],[T]]-1, DATA[T], DATA[High], "")</f>
        <v>137535</v>
      </c>
      <c r="AJ33" s="31">
        <f xml:space="preserve"> _xlfn.XLOOKUP(DATA[[#This Row],[T]]-1, DATA[T], DATA[Price], "")</f>
        <v>136772</v>
      </c>
      <c r="AK33" s="33">
        <f xml:space="preserve"> IFERROR(DATA[[#This Row],[Prev Close]] - DATA[[#This Row],[Prev Open]], "")</f>
        <v>-628</v>
      </c>
      <c r="AL33" s="33">
        <f xml:space="preserve"> IFERROR(DATA[[#This Row],[Prev High]] - DATA[[#This Row],[Prev Low]], "")</f>
        <v>1385</v>
      </c>
      <c r="AM33" s="33">
        <f xml:space="preserve"> SIGN(DATA[[#This Row],[Prev Change]] &lt; 0)</f>
        <v>1</v>
      </c>
      <c r="AN33" s="33">
        <f xml:space="preserve"> SIGN(DATA[[#This Row],[Prev Change]] &gt;= 0)</f>
        <v>0</v>
      </c>
      <c r="AO33" s="28">
        <f xml:space="preserve"> IFERROR(MAX(0, DATA[[#This Row],[High]] - DATA[[#This Row],[Prev High]]), "")</f>
        <v>0</v>
      </c>
      <c r="AP33" s="28">
        <f xml:space="preserve"> IFERROR(MAX(0, DATA[[#This Row],[Prev Low]] - DATA[[#This Row],[Low]]), "")</f>
        <v>1630</v>
      </c>
      <c r="AQ33" s="10">
        <f xml:space="preserve"> (DATA[[#This Row],[Prev Low]] &lt; DATA[[#This Row],[Open]]) * (DATA[[#This Row],[Open]] &lt; DATA[[#This Row],[Prev High]])</f>
        <v>1</v>
      </c>
      <c r="AR33" s="10">
        <f xml:space="preserve"> SIGN(DATA[[#This Row],[Open]] &lt; DATA[[#This Row],[Prev Low]])</f>
        <v>0</v>
      </c>
      <c r="AS33" s="10">
        <f xml:space="preserve"> SIGN(DATA[[#This Row],[Prev Low]] &lt; DATA[[#This Row],[Open]])</f>
        <v>1</v>
      </c>
      <c r="AT33" s="10">
        <f xml:space="preserve"> SIGN(DATA[[#This Row],[Open]] &lt; DATA[[#This Row],[Prev High]])</f>
        <v>1</v>
      </c>
      <c r="AU33" s="10">
        <f xml:space="preserve"> SIGN(DATA[[#This Row],[Prev High]] &lt; DATA[[#This Row],[Open]])</f>
        <v>0</v>
      </c>
      <c r="AV33" s="10">
        <f xml:space="preserve"> SIGN(DATA[[#This Row],[Low]] &lt; DATA[[#This Row],[Prev Low]])</f>
        <v>1</v>
      </c>
      <c r="AW33" s="10">
        <f xml:space="preserve"> SIGN(DATA[[#This Row],[Prev Low]] &lt; DATA[[#This Row],[Low]])</f>
        <v>0</v>
      </c>
      <c r="AX33" s="10">
        <f xml:space="preserve"> SIGN(DATA[[#This Row],[High]] &lt; DATA[[#This Row],[Prev High]])</f>
        <v>1</v>
      </c>
      <c r="AY33" s="10">
        <f xml:space="preserve"> SIGN(DATA[[#This Row],[Prev High]] &lt; DATA[[#This Row],[High]])</f>
        <v>0</v>
      </c>
      <c r="AZ33" s="10">
        <f xml:space="preserve"> (DATA[[#This Row],[Prev Low]] &lt; DATA[[#This Row],[Close]]) * (DATA[[#This Row],[Close]] &lt; DATA[[#This Row],[Prev High]])</f>
        <v>1</v>
      </c>
      <c r="BA33" s="10">
        <f xml:space="preserve"> SIGN(DATA[[#This Row],[Close]] &lt; DATA[[#This Row],[Prev Low]])</f>
        <v>0</v>
      </c>
      <c r="BB33" s="10">
        <f xml:space="preserve"> SIGN(DATA[[#This Row],[Prev Low]] &lt; DATA[[#This Row],[Close]])</f>
        <v>1</v>
      </c>
      <c r="BC33" s="10">
        <f xml:space="preserve"> SIGN(DATA[[#This Row],[Close]] &lt; DATA[[#This Row],[Prev High]])</f>
        <v>1</v>
      </c>
      <c r="BD33" s="10">
        <f xml:space="preserve"> SIGN(DATA[[#This Row],[Prev High]] &lt; DATA[[#This Row],[Close]])</f>
        <v>0</v>
      </c>
    </row>
    <row r="34" spans="14:56" x14ac:dyDescent="0.25">
      <c r="N34" s="16">
        <f xml:space="preserve"> ROW() - ROW(DATA[[#Headers],[Row]])</f>
        <v>32</v>
      </c>
      <c r="O34" s="13"/>
      <c r="P34" s="20">
        <v>45814</v>
      </c>
      <c r="Q34" s="21">
        <v>136772</v>
      </c>
      <c r="R34" s="21">
        <v>137400</v>
      </c>
      <c r="S34" s="21">
        <v>137535</v>
      </c>
      <c r="T34" s="21">
        <v>136150</v>
      </c>
      <c r="U34" s="13" t="s">
        <v>120</v>
      </c>
      <c r="V34" s="14">
        <v>-2.9999999999999997E-4</v>
      </c>
      <c r="W34" s="23"/>
      <c r="X34" s="23">
        <f xml:space="preserve"> (1 - DATA[[#This Row],[Row]])</f>
        <v>-31</v>
      </c>
      <c r="Y34" s="24">
        <f xml:space="preserve"> DATA[[#This Row],[Src Data]]</f>
        <v>45814</v>
      </c>
      <c r="Z34" s="23">
        <f xml:space="preserve"> WEEKDAY(DATA[[#This Row],[Date]])</f>
        <v>6</v>
      </c>
      <c r="AA34" s="26">
        <f xml:space="preserve"> DATA[[#This Row],[Src Último]]</f>
        <v>136772</v>
      </c>
      <c r="AB34" s="28">
        <f xml:space="preserve"> DATA[[#This Row],[Src Abertura]]</f>
        <v>137400</v>
      </c>
      <c r="AC34" s="28">
        <f xml:space="preserve"> DATA[[#This Row],[Src Mínima]]</f>
        <v>136150</v>
      </c>
      <c r="AD34" s="28">
        <f xml:space="preserve"> DATA[[#This Row],[Src Máxima]]</f>
        <v>137535</v>
      </c>
      <c r="AE34" s="28">
        <f xml:space="preserve"> DATA[[#This Row],[Src Último]]</f>
        <v>136772</v>
      </c>
      <c r="AF34" s="40">
        <f xml:space="preserve"> (DATA[[#This Row],[High]] - DATA[[#This Row],[Low]])</f>
        <v>1385</v>
      </c>
      <c r="AG34" s="31">
        <f xml:space="preserve"> _xlfn.XLOOKUP(DATA[[#This Row],[T]]-1, DATA[T], DATA[Open], "")</f>
        <v>138010</v>
      </c>
      <c r="AH34" s="31">
        <f xml:space="preserve"> _xlfn.XLOOKUP(DATA[[#This Row],[T]]-1, DATA[T], DATA[Low], "")</f>
        <v>136570</v>
      </c>
      <c r="AI34" s="31">
        <f xml:space="preserve"> _xlfn.XLOOKUP(DATA[[#This Row],[T]]-1, DATA[T], DATA[High], "")</f>
        <v>138250</v>
      </c>
      <c r="AJ34" s="31">
        <f xml:space="preserve"> _xlfn.XLOOKUP(DATA[[#This Row],[T]]-1, DATA[T], DATA[Price], "")</f>
        <v>136819</v>
      </c>
      <c r="AK34" s="33">
        <f xml:space="preserve"> IFERROR(DATA[[#This Row],[Prev Close]] - DATA[[#This Row],[Prev Open]], "")</f>
        <v>-1191</v>
      </c>
      <c r="AL34" s="33">
        <f xml:space="preserve"> IFERROR(DATA[[#This Row],[Prev High]] - DATA[[#This Row],[Prev Low]], "")</f>
        <v>1680</v>
      </c>
      <c r="AM34" s="33">
        <f xml:space="preserve"> SIGN(DATA[[#This Row],[Prev Change]] &lt; 0)</f>
        <v>1</v>
      </c>
      <c r="AN34" s="33">
        <f xml:space="preserve"> SIGN(DATA[[#This Row],[Prev Change]] &gt;= 0)</f>
        <v>0</v>
      </c>
      <c r="AO34" s="28">
        <f xml:space="preserve"> IFERROR(MAX(0, DATA[[#This Row],[High]] - DATA[[#This Row],[Prev High]]), "")</f>
        <v>0</v>
      </c>
      <c r="AP34" s="28">
        <f xml:space="preserve"> IFERROR(MAX(0, DATA[[#This Row],[Prev Low]] - DATA[[#This Row],[Low]]), "")</f>
        <v>420</v>
      </c>
      <c r="AQ34" s="10">
        <f xml:space="preserve"> (DATA[[#This Row],[Prev Low]] &lt; DATA[[#This Row],[Open]]) * (DATA[[#This Row],[Open]] &lt; DATA[[#This Row],[Prev High]])</f>
        <v>1</v>
      </c>
      <c r="AR34" s="10">
        <f xml:space="preserve"> SIGN(DATA[[#This Row],[Open]] &lt; DATA[[#This Row],[Prev Low]])</f>
        <v>0</v>
      </c>
      <c r="AS34" s="10">
        <f xml:space="preserve"> SIGN(DATA[[#This Row],[Prev Low]] &lt; DATA[[#This Row],[Open]])</f>
        <v>1</v>
      </c>
      <c r="AT34" s="10">
        <f xml:space="preserve"> SIGN(DATA[[#This Row],[Open]] &lt; DATA[[#This Row],[Prev High]])</f>
        <v>1</v>
      </c>
      <c r="AU34" s="10">
        <f xml:space="preserve"> SIGN(DATA[[#This Row],[Prev High]] &lt; DATA[[#This Row],[Open]])</f>
        <v>0</v>
      </c>
      <c r="AV34" s="10">
        <f xml:space="preserve"> SIGN(DATA[[#This Row],[Low]] &lt; DATA[[#This Row],[Prev Low]])</f>
        <v>1</v>
      </c>
      <c r="AW34" s="10">
        <f xml:space="preserve"> SIGN(DATA[[#This Row],[Prev Low]] &lt; DATA[[#This Row],[Low]])</f>
        <v>0</v>
      </c>
      <c r="AX34" s="10">
        <f xml:space="preserve"> SIGN(DATA[[#This Row],[High]] &lt; DATA[[#This Row],[Prev High]])</f>
        <v>1</v>
      </c>
      <c r="AY34" s="10">
        <f xml:space="preserve"> SIGN(DATA[[#This Row],[Prev High]] &lt; DATA[[#This Row],[High]])</f>
        <v>0</v>
      </c>
      <c r="AZ34" s="10">
        <f xml:space="preserve"> (DATA[[#This Row],[Prev Low]] &lt; DATA[[#This Row],[Close]]) * (DATA[[#This Row],[Close]] &lt; DATA[[#This Row],[Prev High]])</f>
        <v>1</v>
      </c>
      <c r="BA34" s="10">
        <f xml:space="preserve"> SIGN(DATA[[#This Row],[Close]] &lt; DATA[[#This Row],[Prev Low]])</f>
        <v>0</v>
      </c>
      <c r="BB34" s="10">
        <f xml:space="preserve"> SIGN(DATA[[#This Row],[Prev Low]] &lt; DATA[[#This Row],[Close]])</f>
        <v>1</v>
      </c>
      <c r="BC34" s="10">
        <f xml:space="preserve"> SIGN(DATA[[#This Row],[Close]] &lt; DATA[[#This Row],[Prev High]])</f>
        <v>1</v>
      </c>
      <c r="BD34" s="10">
        <f xml:space="preserve"> SIGN(DATA[[#This Row],[Prev High]] &lt; DATA[[#This Row],[Close]])</f>
        <v>0</v>
      </c>
    </row>
    <row r="35" spans="14:56" x14ac:dyDescent="0.25">
      <c r="N35" s="16">
        <f xml:space="preserve"> ROW() - ROW(DATA[[#Headers],[Row]])</f>
        <v>33</v>
      </c>
      <c r="O35" s="13"/>
      <c r="P35" s="20">
        <v>45813</v>
      </c>
      <c r="Q35" s="21">
        <v>136819</v>
      </c>
      <c r="R35" s="21">
        <v>138010</v>
      </c>
      <c r="S35" s="21">
        <v>138250</v>
      </c>
      <c r="T35" s="21">
        <v>136570</v>
      </c>
      <c r="U35" s="13" t="s">
        <v>121</v>
      </c>
      <c r="V35" s="14">
        <v>-5.7999999999999996E-3</v>
      </c>
      <c r="W35" s="23"/>
      <c r="X35" s="23">
        <f xml:space="preserve"> (1 - DATA[[#This Row],[Row]])</f>
        <v>-32</v>
      </c>
      <c r="Y35" s="24">
        <f xml:space="preserve"> DATA[[#This Row],[Src Data]]</f>
        <v>45813</v>
      </c>
      <c r="Z35" s="23">
        <f xml:space="preserve"> WEEKDAY(DATA[[#This Row],[Date]])</f>
        <v>5</v>
      </c>
      <c r="AA35" s="26">
        <f xml:space="preserve"> DATA[[#This Row],[Src Último]]</f>
        <v>136819</v>
      </c>
      <c r="AB35" s="28">
        <f xml:space="preserve"> DATA[[#This Row],[Src Abertura]]</f>
        <v>138010</v>
      </c>
      <c r="AC35" s="28">
        <f xml:space="preserve"> DATA[[#This Row],[Src Mínima]]</f>
        <v>136570</v>
      </c>
      <c r="AD35" s="28">
        <f xml:space="preserve"> DATA[[#This Row],[Src Máxima]]</f>
        <v>138250</v>
      </c>
      <c r="AE35" s="28">
        <f xml:space="preserve"> DATA[[#This Row],[Src Último]]</f>
        <v>136819</v>
      </c>
      <c r="AF35" s="40">
        <f xml:space="preserve"> (DATA[[#This Row],[High]] - DATA[[#This Row],[Low]])</f>
        <v>1680</v>
      </c>
      <c r="AG35" s="31">
        <f xml:space="preserve"> _xlfn.XLOOKUP(DATA[[#This Row],[T]]-1, DATA[T], DATA[Open], "")</f>
        <v>138650</v>
      </c>
      <c r="AH35" s="31">
        <f xml:space="preserve"> _xlfn.XLOOKUP(DATA[[#This Row],[T]]-1, DATA[T], DATA[Low], "")</f>
        <v>137440</v>
      </c>
      <c r="AI35" s="31">
        <f xml:space="preserve"> _xlfn.XLOOKUP(DATA[[#This Row],[T]]-1, DATA[T], DATA[High], "")</f>
        <v>139550</v>
      </c>
      <c r="AJ35" s="31">
        <f xml:space="preserve"> _xlfn.XLOOKUP(DATA[[#This Row],[T]]-1, DATA[T], DATA[Price], "")</f>
        <v>137622</v>
      </c>
      <c r="AK35" s="33">
        <f xml:space="preserve"> IFERROR(DATA[[#This Row],[Prev Close]] - DATA[[#This Row],[Prev Open]], "")</f>
        <v>-1028</v>
      </c>
      <c r="AL35" s="33">
        <f xml:space="preserve"> IFERROR(DATA[[#This Row],[Prev High]] - DATA[[#This Row],[Prev Low]], "")</f>
        <v>2110</v>
      </c>
      <c r="AM35" s="33">
        <f xml:space="preserve"> SIGN(DATA[[#This Row],[Prev Change]] &lt; 0)</f>
        <v>1</v>
      </c>
      <c r="AN35" s="33">
        <f xml:space="preserve"> SIGN(DATA[[#This Row],[Prev Change]] &gt;= 0)</f>
        <v>0</v>
      </c>
      <c r="AO35" s="28">
        <f xml:space="preserve"> IFERROR(MAX(0, DATA[[#This Row],[High]] - DATA[[#This Row],[Prev High]]), "")</f>
        <v>0</v>
      </c>
      <c r="AP35" s="28">
        <f xml:space="preserve"> IFERROR(MAX(0, DATA[[#This Row],[Prev Low]] - DATA[[#This Row],[Low]]), "")</f>
        <v>870</v>
      </c>
      <c r="AQ35" s="10">
        <f xml:space="preserve"> (DATA[[#This Row],[Prev Low]] &lt; DATA[[#This Row],[Open]]) * (DATA[[#This Row],[Open]] &lt; DATA[[#This Row],[Prev High]])</f>
        <v>1</v>
      </c>
      <c r="AR35" s="10">
        <f xml:space="preserve"> SIGN(DATA[[#This Row],[Open]] &lt; DATA[[#This Row],[Prev Low]])</f>
        <v>0</v>
      </c>
      <c r="AS35" s="10">
        <f xml:space="preserve"> SIGN(DATA[[#This Row],[Prev Low]] &lt; DATA[[#This Row],[Open]])</f>
        <v>1</v>
      </c>
      <c r="AT35" s="10">
        <f xml:space="preserve"> SIGN(DATA[[#This Row],[Open]] &lt; DATA[[#This Row],[Prev High]])</f>
        <v>1</v>
      </c>
      <c r="AU35" s="10">
        <f xml:space="preserve"> SIGN(DATA[[#This Row],[Prev High]] &lt; DATA[[#This Row],[Open]])</f>
        <v>0</v>
      </c>
      <c r="AV35" s="10">
        <f xml:space="preserve"> SIGN(DATA[[#This Row],[Low]] &lt; DATA[[#This Row],[Prev Low]])</f>
        <v>1</v>
      </c>
      <c r="AW35" s="10">
        <f xml:space="preserve"> SIGN(DATA[[#This Row],[Prev Low]] &lt; DATA[[#This Row],[Low]])</f>
        <v>0</v>
      </c>
      <c r="AX35" s="10">
        <f xml:space="preserve"> SIGN(DATA[[#This Row],[High]] &lt; DATA[[#This Row],[Prev High]])</f>
        <v>1</v>
      </c>
      <c r="AY35" s="10">
        <f xml:space="preserve"> SIGN(DATA[[#This Row],[Prev High]] &lt; DATA[[#This Row],[High]])</f>
        <v>0</v>
      </c>
      <c r="AZ35" s="10">
        <f xml:space="preserve"> (DATA[[#This Row],[Prev Low]] &lt; DATA[[#This Row],[Close]]) * (DATA[[#This Row],[Close]] &lt; DATA[[#This Row],[Prev High]])</f>
        <v>0</v>
      </c>
      <c r="BA35" s="10">
        <f xml:space="preserve"> SIGN(DATA[[#This Row],[Close]] &lt; DATA[[#This Row],[Prev Low]])</f>
        <v>1</v>
      </c>
      <c r="BB35" s="10">
        <f xml:space="preserve"> SIGN(DATA[[#This Row],[Prev Low]] &lt; DATA[[#This Row],[Close]])</f>
        <v>0</v>
      </c>
      <c r="BC35" s="10">
        <f xml:space="preserve"> SIGN(DATA[[#This Row],[Close]] &lt; DATA[[#This Row],[Prev High]])</f>
        <v>1</v>
      </c>
      <c r="BD35" s="10">
        <f xml:space="preserve"> SIGN(DATA[[#This Row],[Prev High]] &lt; DATA[[#This Row],[Close]])</f>
        <v>0</v>
      </c>
    </row>
    <row r="36" spans="14:56" x14ac:dyDescent="0.25">
      <c r="N36" s="16">
        <f xml:space="preserve"> ROW() - ROW(DATA[[#Headers],[Row]])</f>
        <v>34</v>
      </c>
      <c r="O36" s="13"/>
      <c r="P36" s="20">
        <v>45812</v>
      </c>
      <c r="Q36" s="21">
        <v>137622</v>
      </c>
      <c r="R36" s="21">
        <v>138650</v>
      </c>
      <c r="S36" s="21">
        <v>139550</v>
      </c>
      <c r="T36" s="21">
        <v>137440</v>
      </c>
      <c r="U36" s="13" t="s">
        <v>95</v>
      </c>
      <c r="V36" s="14">
        <v>-4.8999999999999998E-3</v>
      </c>
      <c r="W36" s="23"/>
      <c r="X36" s="23">
        <f xml:space="preserve"> (1 - DATA[[#This Row],[Row]])</f>
        <v>-33</v>
      </c>
      <c r="Y36" s="24">
        <f xml:space="preserve"> DATA[[#This Row],[Src Data]]</f>
        <v>45812</v>
      </c>
      <c r="Z36" s="23">
        <f xml:space="preserve"> WEEKDAY(DATA[[#This Row],[Date]])</f>
        <v>4</v>
      </c>
      <c r="AA36" s="26">
        <f xml:space="preserve"> DATA[[#This Row],[Src Último]]</f>
        <v>137622</v>
      </c>
      <c r="AB36" s="28">
        <f xml:space="preserve"> DATA[[#This Row],[Src Abertura]]</f>
        <v>138650</v>
      </c>
      <c r="AC36" s="28">
        <f xml:space="preserve"> DATA[[#This Row],[Src Mínima]]</f>
        <v>137440</v>
      </c>
      <c r="AD36" s="28">
        <f xml:space="preserve"> DATA[[#This Row],[Src Máxima]]</f>
        <v>139550</v>
      </c>
      <c r="AE36" s="28">
        <f xml:space="preserve"> DATA[[#This Row],[Src Último]]</f>
        <v>137622</v>
      </c>
      <c r="AF36" s="40">
        <f xml:space="preserve"> (DATA[[#This Row],[High]] - DATA[[#This Row],[Low]])</f>
        <v>2110</v>
      </c>
      <c r="AG36" s="31">
        <f xml:space="preserve"> _xlfn.XLOOKUP(DATA[[#This Row],[T]]-1, DATA[T], DATA[Open], "")</f>
        <v>137525</v>
      </c>
      <c r="AH36" s="31">
        <f xml:space="preserve"> _xlfn.XLOOKUP(DATA[[#This Row],[T]]-1, DATA[T], DATA[Low], "")</f>
        <v>136845</v>
      </c>
      <c r="AI36" s="31">
        <f xml:space="preserve"> _xlfn.XLOOKUP(DATA[[#This Row],[T]]-1, DATA[T], DATA[High], "")</f>
        <v>138575</v>
      </c>
      <c r="AJ36" s="31">
        <f xml:space="preserve"> _xlfn.XLOOKUP(DATA[[#This Row],[T]]-1, DATA[T], DATA[Price], "")</f>
        <v>138295</v>
      </c>
      <c r="AK36" s="33">
        <f xml:space="preserve"> IFERROR(DATA[[#This Row],[Prev Close]] - DATA[[#This Row],[Prev Open]], "")</f>
        <v>770</v>
      </c>
      <c r="AL36" s="33">
        <f xml:space="preserve"> IFERROR(DATA[[#This Row],[Prev High]] - DATA[[#This Row],[Prev Low]], "")</f>
        <v>1730</v>
      </c>
      <c r="AM36" s="33">
        <f xml:space="preserve"> SIGN(DATA[[#This Row],[Prev Change]] &lt; 0)</f>
        <v>0</v>
      </c>
      <c r="AN36" s="33">
        <f xml:space="preserve"> SIGN(DATA[[#This Row],[Prev Change]] &gt;= 0)</f>
        <v>1</v>
      </c>
      <c r="AO36" s="28">
        <f xml:space="preserve"> IFERROR(MAX(0, DATA[[#This Row],[High]] - DATA[[#This Row],[Prev High]]), "")</f>
        <v>975</v>
      </c>
      <c r="AP36" s="28">
        <f xml:space="preserve"> IFERROR(MAX(0, DATA[[#This Row],[Prev Low]] - DATA[[#This Row],[Low]]), "")</f>
        <v>0</v>
      </c>
      <c r="AQ36" s="10">
        <f xml:space="preserve"> (DATA[[#This Row],[Prev Low]] &lt; DATA[[#This Row],[Open]]) * (DATA[[#This Row],[Open]] &lt; DATA[[#This Row],[Prev High]])</f>
        <v>0</v>
      </c>
      <c r="AR36" s="10">
        <f xml:space="preserve"> SIGN(DATA[[#This Row],[Open]] &lt; DATA[[#This Row],[Prev Low]])</f>
        <v>0</v>
      </c>
      <c r="AS36" s="10">
        <f xml:space="preserve"> SIGN(DATA[[#This Row],[Prev Low]] &lt; DATA[[#This Row],[Open]])</f>
        <v>1</v>
      </c>
      <c r="AT36" s="10">
        <f xml:space="preserve"> SIGN(DATA[[#This Row],[Open]] &lt; DATA[[#This Row],[Prev High]])</f>
        <v>0</v>
      </c>
      <c r="AU36" s="10">
        <f xml:space="preserve"> SIGN(DATA[[#This Row],[Prev High]] &lt; DATA[[#This Row],[Open]])</f>
        <v>1</v>
      </c>
      <c r="AV36" s="10">
        <f xml:space="preserve"> SIGN(DATA[[#This Row],[Low]] &lt; DATA[[#This Row],[Prev Low]])</f>
        <v>0</v>
      </c>
      <c r="AW36" s="10">
        <f xml:space="preserve"> SIGN(DATA[[#This Row],[Prev Low]] &lt; DATA[[#This Row],[Low]])</f>
        <v>1</v>
      </c>
      <c r="AX36" s="10">
        <f xml:space="preserve"> SIGN(DATA[[#This Row],[High]] &lt; DATA[[#This Row],[Prev High]])</f>
        <v>0</v>
      </c>
      <c r="AY36" s="10">
        <f xml:space="preserve"> SIGN(DATA[[#This Row],[Prev High]] &lt; DATA[[#This Row],[High]])</f>
        <v>1</v>
      </c>
      <c r="AZ36" s="10">
        <f xml:space="preserve"> (DATA[[#This Row],[Prev Low]] &lt; DATA[[#This Row],[Close]]) * (DATA[[#This Row],[Close]] &lt; DATA[[#This Row],[Prev High]])</f>
        <v>1</v>
      </c>
      <c r="BA36" s="10">
        <f xml:space="preserve"> SIGN(DATA[[#This Row],[Close]] &lt; DATA[[#This Row],[Prev Low]])</f>
        <v>0</v>
      </c>
      <c r="BB36" s="10">
        <f xml:space="preserve"> SIGN(DATA[[#This Row],[Prev Low]] &lt; DATA[[#This Row],[Close]])</f>
        <v>1</v>
      </c>
      <c r="BC36" s="10">
        <f xml:space="preserve"> SIGN(DATA[[#This Row],[Close]] &lt; DATA[[#This Row],[Prev High]])</f>
        <v>1</v>
      </c>
      <c r="BD36" s="10">
        <f xml:space="preserve"> SIGN(DATA[[#This Row],[Prev High]] &lt; DATA[[#This Row],[Close]])</f>
        <v>0</v>
      </c>
    </row>
    <row r="37" spans="14:56" x14ac:dyDescent="0.25">
      <c r="N37" s="16">
        <f xml:space="preserve"> ROW() - ROW(DATA[[#Headers],[Row]])</f>
        <v>35</v>
      </c>
      <c r="O37" s="13"/>
      <c r="P37" s="20">
        <v>45811</v>
      </c>
      <c r="Q37" s="21">
        <v>138295</v>
      </c>
      <c r="R37" s="21">
        <v>137525</v>
      </c>
      <c r="S37" s="21">
        <v>138575</v>
      </c>
      <c r="T37" s="21">
        <v>136845</v>
      </c>
      <c r="U37" s="13" t="s">
        <v>122</v>
      </c>
      <c r="V37" s="14">
        <v>5.4000000000000003E-3</v>
      </c>
      <c r="W37" s="23"/>
      <c r="X37" s="23">
        <f xml:space="preserve"> (1 - DATA[[#This Row],[Row]])</f>
        <v>-34</v>
      </c>
      <c r="Y37" s="24">
        <f xml:space="preserve"> DATA[[#This Row],[Src Data]]</f>
        <v>45811</v>
      </c>
      <c r="Z37" s="23">
        <f xml:space="preserve"> WEEKDAY(DATA[[#This Row],[Date]])</f>
        <v>3</v>
      </c>
      <c r="AA37" s="26">
        <f xml:space="preserve"> DATA[[#This Row],[Src Último]]</f>
        <v>138295</v>
      </c>
      <c r="AB37" s="28">
        <f xml:space="preserve"> DATA[[#This Row],[Src Abertura]]</f>
        <v>137525</v>
      </c>
      <c r="AC37" s="28">
        <f xml:space="preserve"> DATA[[#This Row],[Src Mínima]]</f>
        <v>136845</v>
      </c>
      <c r="AD37" s="28">
        <f xml:space="preserve"> DATA[[#This Row],[Src Máxima]]</f>
        <v>138575</v>
      </c>
      <c r="AE37" s="28">
        <f xml:space="preserve"> DATA[[#This Row],[Src Último]]</f>
        <v>138295</v>
      </c>
      <c r="AF37" s="40">
        <f xml:space="preserve"> (DATA[[#This Row],[High]] - DATA[[#This Row],[Low]])</f>
        <v>1730</v>
      </c>
      <c r="AG37" s="31">
        <f xml:space="preserve"> _xlfn.XLOOKUP(DATA[[#This Row],[T]]-1, DATA[T], DATA[Open], "")</f>
        <v>138110</v>
      </c>
      <c r="AH37" s="31">
        <f xml:space="preserve"> _xlfn.XLOOKUP(DATA[[#This Row],[T]]-1, DATA[T], DATA[Low], "")</f>
        <v>137240</v>
      </c>
      <c r="AI37" s="31">
        <f xml:space="preserve"> _xlfn.XLOOKUP(DATA[[#This Row],[T]]-1, DATA[T], DATA[High], "")</f>
        <v>139570</v>
      </c>
      <c r="AJ37" s="31">
        <f xml:space="preserve"> _xlfn.XLOOKUP(DATA[[#This Row],[T]]-1, DATA[T], DATA[Price], "")</f>
        <v>137558</v>
      </c>
      <c r="AK37" s="33">
        <f xml:space="preserve"> IFERROR(DATA[[#This Row],[Prev Close]] - DATA[[#This Row],[Prev Open]], "")</f>
        <v>-552</v>
      </c>
      <c r="AL37" s="33">
        <f xml:space="preserve"> IFERROR(DATA[[#This Row],[Prev High]] - DATA[[#This Row],[Prev Low]], "")</f>
        <v>2330</v>
      </c>
      <c r="AM37" s="33">
        <f xml:space="preserve"> SIGN(DATA[[#This Row],[Prev Change]] &lt; 0)</f>
        <v>1</v>
      </c>
      <c r="AN37" s="33">
        <f xml:space="preserve"> SIGN(DATA[[#This Row],[Prev Change]] &gt;= 0)</f>
        <v>0</v>
      </c>
      <c r="AO37" s="28">
        <f xml:space="preserve"> IFERROR(MAX(0, DATA[[#This Row],[High]] - DATA[[#This Row],[Prev High]]), "")</f>
        <v>0</v>
      </c>
      <c r="AP37" s="28">
        <f xml:space="preserve"> IFERROR(MAX(0, DATA[[#This Row],[Prev Low]] - DATA[[#This Row],[Low]]), "")</f>
        <v>395</v>
      </c>
      <c r="AQ37" s="10">
        <f xml:space="preserve"> (DATA[[#This Row],[Prev Low]] &lt; DATA[[#This Row],[Open]]) * (DATA[[#This Row],[Open]] &lt; DATA[[#This Row],[Prev High]])</f>
        <v>1</v>
      </c>
      <c r="AR37" s="10">
        <f xml:space="preserve"> SIGN(DATA[[#This Row],[Open]] &lt; DATA[[#This Row],[Prev Low]])</f>
        <v>0</v>
      </c>
      <c r="AS37" s="10">
        <f xml:space="preserve"> SIGN(DATA[[#This Row],[Prev Low]] &lt; DATA[[#This Row],[Open]])</f>
        <v>1</v>
      </c>
      <c r="AT37" s="10">
        <f xml:space="preserve"> SIGN(DATA[[#This Row],[Open]] &lt; DATA[[#This Row],[Prev High]])</f>
        <v>1</v>
      </c>
      <c r="AU37" s="10">
        <f xml:space="preserve"> SIGN(DATA[[#This Row],[Prev High]] &lt; DATA[[#This Row],[Open]])</f>
        <v>0</v>
      </c>
      <c r="AV37" s="10">
        <f xml:space="preserve"> SIGN(DATA[[#This Row],[Low]] &lt; DATA[[#This Row],[Prev Low]])</f>
        <v>1</v>
      </c>
      <c r="AW37" s="10">
        <f xml:space="preserve"> SIGN(DATA[[#This Row],[Prev Low]] &lt; DATA[[#This Row],[Low]])</f>
        <v>0</v>
      </c>
      <c r="AX37" s="10">
        <f xml:space="preserve"> SIGN(DATA[[#This Row],[High]] &lt; DATA[[#This Row],[Prev High]])</f>
        <v>1</v>
      </c>
      <c r="AY37" s="10">
        <f xml:space="preserve"> SIGN(DATA[[#This Row],[Prev High]] &lt; DATA[[#This Row],[High]])</f>
        <v>0</v>
      </c>
      <c r="AZ37" s="10">
        <f xml:space="preserve"> (DATA[[#This Row],[Prev Low]] &lt; DATA[[#This Row],[Close]]) * (DATA[[#This Row],[Close]] &lt; DATA[[#This Row],[Prev High]])</f>
        <v>1</v>
      </c>
      <c r="BA37" s="10">
        <f xml:space="preserve"> SIGN(DATA[[#This Row],[Close]] &lt; DATA[[#This Row],[Prev Low]])</f>
        <v>0</v>
      </c>
      <c r="BB37" s="10">
        <f xml:space="preserve"> SIGN(DATA[[#This Row],[Prev Low]] &lt; DATA[[#This Row],[Close]])</f>
        <v>1</v>
      </c>
      <c r="BC37" s="10">
        <f xml:space="preserve"> SIGN(DATA[[#This Row],[Close]] &lt; DATA[[#This Row],[Prev High]])</f>
        <v>1</v>
      </c>
      <c r="BD37" s="10">
        <f xml:space="preserve"> SIGN(DATA[[#This Row],[Prev High]] &lt; DATA[[#This Row],[Close]])</f>
        <v>0</v>
      </c>
    </row>
    <row r="38" spans="14:56" x14ac:dyDescent="0.25">
      <c r="N38" s="16">
        <f xml:space="preserve"> ROW() - ROW(DATA[[#Headers],[Row]])</f>
        <v>36</v>
      </c>
      <c r="O38" s="13"/>
      <c r="P38" s="20">
        <v>45810</v>
      </c>
      <c r="Q38" s="21">
        <v>137558</v>
      </c>
      <c r="R38" s="21">
        <v>138110</v>
      </c>
      <c r="S38" s="21">
        <v>139570</v>
      </c>
      <c r="T38" s="21">
        <v>137240</v>
      </c>
      <c r="U38" s="13" t="s">
        <v>123</v>
      </c>
      <c r="V38" s="14">
        <v>-5.1999999999999998E-3</v>
      </c>
      <c r="W38" s="23"/>
      <c r="X38" s="23">
        <f xml:space="preserve"> (1 - DATA[[#This Row],[Row]])</f>
        <v>-35</v>
      </c>
      <c r="Y38" s="24">
        <f xml:space="preserve"> DATA[[#This Row],[Src Data]]</f>
        <v>45810</v>
      </c>
      <c r="Z38" s="23">
        <f xml:space="preserve"> WEEKDAY(DATA[[#This Row],[Date]])</f>
        <v>2</v>
      </c>
      <c r="AA38" s="26">
        <f xml:space="preserve"> DATA[[#This Row],[Src Último]]</f>
        <v>137558</v>
      </c>
      <c r="AB38" s="28">
        <f xml:space="preserve"> DATA[[#This Row],[Src Abertura]]</f>
        <v>138110</v>
      </c>
      <c r="AC38" s="28">
        <f xml:space="preserve"> DATA[[#This Row],[Src Mínima]]</f>
        <v>137240</v>
      </c>
      <c r="AD38" s="28">
        <f xml:space="preserve"> DATA[[#This Row],[Src Máxima]]</f>
        <v>139570</v>
      </c>
      <c r="AE38" s="28">
        <f xml:space="preserve"> DATA[[#This Row],[Src Último]]</f>
        <v>137558</v>
      </c>
      <c r="AF38" s="40">
        <f xml:space="preserve"> (DATA[[#This Row],[High]] - DATA[[#This Row],[Low]])</f>
        <v>2330</v>
      </c>
      <c r="AG38" s="31">
        <f xml:space="preserve"> _xlfn.XLOOKUP(DATA[[#This Row],[T]]-1, DATA[T], DATA[Open], "")</f>
        <v>139600</v>
      </c>
      <c r="AH38" s="31">
        <f xml:space="preserve"> _xlfn.XLOOKUP(DATA[[#This Row],[T]]-1, DATA[T], DATA[Low], "")</f>
        <v>137535</v>
      </c>
      <c r="AI38" s="31">
        <f xml:space="preserve"> _xlfn.XLOOKUP(DATA[[#This Row],[T]]-1, DATA[T], DATA[High], "")</f>
        <v>140045</v>
      </c>
      <c r="AJ38" s="31">
        <f xml:space="preserve"> _xlfn.XLOOKUP(DATA[[#This Row],[T]]-1, DATA[T], DATA[Price], "")</f>
        <v>138280</v>
      </c>
      <c r="AK38" s="33">
        <f xml:space="preserve"> IFERROR(DATA[[#This Row],[Prev Close]] - DATA[[#This Row],[Prev Open]], "")</f>
        <v>-1320</v>
      </c>
      <c r="AL38" s="33">
        <f xml:space="preserve"> IFERROR(DATA[[#This Row],[Prev High]] - DATA[[#This Row],[Prev Low]], "")</f>
        <v>2510</v>
      </c>
      <c r="AM38" s="33">
        <f xml:space="preserve"> SIGN(DATA[[#This Row],[Prev Change]] &lt; 0)</f>
        <v>1</v>
      </c>
      <c r="AN38" s="33">
        <f xml:space="preserve"> SIGN(DATA[[#This Row],[Prev Change]] &gt;= 0)</f>
        <v>0</v>
      </c>
      <c r="AO38" s="28">
        <f xml:space="preserve"> IFERROR(MAX(0, DATA[[#This Row],[High]] - DATA[[#This Row],[Prev High]]), "")</f>
        <v>0</v>
      </c>
      <c r="AP38" s="28">
        <f xml:space="preserve"> IFERROR(MAX(0, DATA[[#This Row],[Prev Low]] - DATA[[#This Row],[Low]]), "")</f>
        <v>295</v>
      </c>
      <c r="AQ38" s="10">
        <f xml:space="preserve"> (DATA[[#This Row],[Prev Low]] &lt; DATA[[#This Row],[Open]]) * (DATA[[#This Row],[Open]] &lt; DATA[[#This Row],[Prev High]])</f>
        <v>1</v>
      </c>
      <c r="AR38" s="10">
        <f xml:space="preserve"> SIGN(DATA[[#This Row],[Open]] &lt; DATA[[#This Row],[Prev Low]])</f>
        <v>0</v>
      </c>
      <c r="AS38" s="10">
        <f xml:space="preserve"> SIGN(DATA[[#This Row],[Prev Low]] &lt; DATA[[#This Row],[Open]])</f>
        <v>1</v>
      </c>
      <c r="AT38" s="10">
        <f xml:space="preserve"> SIGN(DATA[[#This Row],[Open]] &lt; DATA[[#This Row],[Prev High]])</f>
        <v>1</v>
      </c>
      <c r="AU38" s="10">
        <f xml:space="preserve"> SIGN(DATA[[#This Row],[Prev High]] &lt; DATA[[#This Row],[Open]])</f>
        <v>0</v>
      </c>
      <c r="AV38" s="10">
        <f xml:space="preserve"> SIGN(DATA[[#This Row],[Low]] &lt; DATA[[#This Row],[Prev Low]])</f>
        <v>1</v>
      </c>
      <c r="AW38" s="10">
        <f xml:space="preserve"> SIGN(DATA[[#This Row],[Prev Low]] &lt; DATA[[#This Row],[Low]])</f>
        <v>0</v>
      </c>
      <c r="AX38" s="10">
        <f xml:space="preserve"> SIGN(DATA[[#This Row],[High]] &lt; DATA[[#This Row],[Prev High]])</f>
        <v>1</v>
      </c>
      <c r="AY38" s="10">
        <f xml:space="preserve"> SIGN(DATA[[#This Row],[Prev High]] &lt; DATA[[#This Row],[High]])</f>
        <v>0</v>
      </c>
      <c r="AZ38" s="10">
        <f xml:space="preserve"> (DATA[[#This Row],[Prev Low]] &lt; DATA[[#This Row],[Close]]) * (DATA[[#This Row],[Close]] &lt; DATA[[#This Row],[Prev High]])</f>
        <v>1</v>
      </c>
      <c r="BA38" s="10">
        <f xml:space="preserve"> SIGN(DATA[[#This Row],[Close]] &lt; DATA[[#This Row],[Prev Low]])</f>
        <v>0</v>
      </c>
      <c r="BB38" s="10">
        <f xml:space="preserve"> SIGN(DATA[[#This Row],[Prev Low]] &lt; DATA[[#This Row],[Close]])</f>
        <v>1</v>
      </c>
      <c r="BC38" s="10">
        <f xml:space="preserve"> SIGN(DATA[[#This Row],[Close]] &lt; DATA[[#This Row],[Prev High]])</f>
        <v>1</v>
      </c>
      <c r="BD38" s="10">
        <f xml:space="preserve"> SIGN(DATA[[#This Row],[Prev High]] &lt; DATA[[#This Row],[Close]])</f>
        <v>0</v>
      </c>
    </row>
    <row r="39" spans="14:56" x14ac:dyDescent="0.25">
      <c r="N39" s="16">
        <f xml:space="preserve"> ROW() - ROW(DATA[[#Headers],[Row]])</f>
        <v>37</v>
      </c>
      <c r="O39" s="13"/>
      <c r="P39" s="20">
        <v>45807</v>
      </c>
      <c r="Q39" s="21">
        <v>138280</v>
      </c>
      <c r="R39" s="21">
        <v>139600</v>
      </c>
      <c r="S39" s="21">
        <v>140045</v>
      </c>
      <c r="T39" s="21">
        <v>137535</v>
      </c>
      <c r="U39" s="13" t="s">
        <v>124</v>
      </c>
      <c r="V39" s="14">
        <v>-9.4000000000000004E-3</v>
      </c>
      <c r="W39" s="23"/>
      <c r="X39" s="23">
        <f xml:space="preserve"> (1 - DATA[[#This Row],[Row]])</f>
        <v>-36</v>
      </c>
      <c r="Y39" s="24">
        <f xml:space="preserve"> DATA[[#This Row],[Src Data]]</f>
        <v>45807</v>
      </c>
      <c r="Z39" s="23">
        <f xml:space="preserve"> WEEKDAY(DATA[[#This Row],[Date]])</f>
        <v>6</v>
      </c>
      <c r="AA39" s="26">
        <f xml:space="preserve"> DATA[[#This Row],[Src Último]]</f>
        <v>138280</v>
      </c>
      <c r="AB39" s="28">
        <f xml:space="preserve"> DATA[[#This Row],[Src Abertura]]</f>
        <v>139600</v>
      </c>
      <c r="AC39" s="28">
        <f xml:space="preserve"> DATA[[#This Row],[Src Mínima]]</f>
        <v>137535</v>
      </c>
      <c r="AD39" s="28">
        <f xml:space="preserve"> DATA[[#This Row],[Src Máxima]]</f>
        <v>140045</v>
      </c>
      <c r="AE39" s="28">
        <f xml:space="preserve"> DATA[[#This Row],[Src Último]]</f>
        <v>138280</v>
      </c>
      <c r="AF39" s="40">
        <f xml:space="preserve"> (DATA[[#This Row],[High]] - DATA[[#This Row],[Low]])</f>
        <v>2510</v>
      </c>
      <c r="AG39" s="31">
        <f xml:space="preserve"> _xlfn.XLOOKUP(DATA[[#This Row],[T]]-1, DATA[T], DATA[Open], "")</f>
        <v>140600</v>
      </c>
      <c r="AH39" s="31">
        <f xml:space="preserve"> _xlfn.XLOOKUP(DATA[[#This Row],[T]]-1, DATA[T], DATA[Low], "")</f>
        <v>138835</v>
      </c>
      <c r="AI39" s="31">
        <f xml:space="preserve"> _xlfn.XLOOKUP(DATA[[#This Row],[T]]-1, DATA[T], DATA[High], "")</f>
        <v>140600</v>
      </c>
      <c r="AJ39" s="31">
        <f xml:space="preserve"> _xlfn.XLOOKUP(DATA[[#This Row],[T]]-1, DATA[T], DATA[Price], "")</f>
        <v>139588</v>
      </c>
      <c r="AK39" s="33">
        <f xml:space="preserve"> IFERROR(DATA[[#This Row],[Prev Close]] - DATA[[#This Row],[Prev Open]], "")</f>
        <v>-1012</v>
      </c>
      <c r="AL39" s="33">
        <f xml:space="preserve"> IFERROR(DATA[[#This Row],[Prev High]] - DATA[[#This Row],[Prev Low]], "")</f>
        <v>1765</v>
      </c>
      <c r="AM39" s="33">
        <f xml:space="preserve"> SIGN(DATA[[#This Row],[Prev Change]] &lt; 0)</f>
        <v>1</v>
      </c>
      <c r="AN39" s="33">
        <f xml:space="preserve"> SIGN(DATA[[#This Row],[Prev Change]] &gt;= 0)</f>
        <v>0</v>
      </c>
      <c r="AO39" s="28">
        <f xml:space="preserve"> IFERROR(MAX(0, DATA[[#This Row],[High]] - DATA[[#This Row],[Prev High]]), "")</f>
        <v>0</v>
      </c>
      <c r="AP39" s="28">
        <f xml:space="preserve"> IFERROR(MAX(0, DATA[[#This Row],[Prev Low]] - DATA[[#This Row],[Low]]), "")</f>
        <v>1300</v>
      </c>
      <c r="AQ39" s="10">
        <f xml:space="preserve"> (DATA[[#This Row],[Prev Low]] &lt; DATA[[#This Row],[Open]]) * (DATA[[#This Row],[Open]] &lt; DATA[[#This Row],[Prev High]])</f>
        <v>1</v>
      </c>
      <c r="AR39" s="10">
        <f xml:space="preserve"> SIGN(DATA[[#This Row],[Open]] &lt; DATA[[#This Row],[Prev Low]])</f>
        <v>0</v>
      </c>
      <c r="AS39" s="10">
        <f xml:space="preserve"> SIGN(DATA[[#This Row],[Prev Low]] &lt; DATA[[#This Row],[Open]])</f>
        <v>1</v>
      </c>
      <c r="AT39" s="10">
        <f xml:space="preserve"> SIGN(DATA[[#This Row],[Open]] &lt; DATA[[#This Row],[Prev High]])</f>
        <v>1</v>
      </c>
      <c r="AU39" s="10">
        <f xml:space="preserve"> SIGN(DATA[[#This Row],[Prev High]] &lt; DATA[[#This Row],[Open]])</f>
        <v>0</v>
      </c>
      <c r="AV39" s="10">
        <f xml:space="preserve"> SIGN(DATA[[#This Row],[Low]] &lt; DATA[[#This Row],[Prev Low]])</f>
        <v>1</v>
      </c>
      <c r="AW39" s="10">
        <f xml:space="preserve"> SIGN(DATA[[#This Row],[Prev Low]] &lt; DATA[[#This Row],[Low]])</f>
        <v>0</v>
      </c>
      <c r="AX39" s="10">
        <f xml:space="preserve"> SIGN(DATA[[#This Row],[High]] &lt; DATA[[#This Row],[Prev High]])</f>
        <v>1</v>
      </c>
      <c r="AY39" s="10">
        <f xml:space="preserve"> SIGN(DATA[[#This Row],[Prev High]] &lt; DATA[[#This Row],[High]])</f>
        <v>0</v>
      </c>
      <c r="AZ39" s="10">
        <f xml:space="preserve"> (DATA[[#This Row],[Prev Low]] &lt; DATA[[#This Row],[Close]]) * (DATA[[#This Row],[Close]] &lt; DATA[[#This Row],[Prev High]])</f>
        <v>0</v>
      </c>
      <c r="BA39" s="10">
        <f xml:space="preserve"> SIGN(DATA[[#This Row],[Close]] &lt; DATA[[#This Row],[Prev Low]])</f>
        <v>1</v>
      </c>
      <c r="BB39" s="10">
        <f xml:space="preserve"> SIGN(DATA[[#This Row],[Prev Low]] &lt; DATA[[#This Row],[Close]])</f>
        <v>0</v>
      </c>
      <c r="BC39" s="10">
        <f xml:space="preserve"> SIGN(DATA[[#This Row],[Close]] &lt; DATA[[#This Row],[Prev High]])</f>
        <v>1</v>
      </c>
      <c r="BD39" s="10">
        <f xml:space="preserve"> SIGN(DATA[[#This Row],[Prev High]] &lt; DATA[[#This Row],[Close]])</f>
        <v>0</v>
      </c>
    </row>
    <row r="40" spans="14:56" x14ac:dyDescent="0.25">
      <c r="N40" s="16">
        <f xml:space="preserve"> ROW() - ROW(DATA[[#Headers],[Row]])</f>
        <v>38</v>
      </c>
      <c r="O40" s="13"/>
      <c r="P40" s="20">
        <v>45806</v>
      </c>
      <c r="Q40" s="21">
        <v>139588</v>
      </c>
      <c r="R40" s="21">
        <v>140600</v>
      </c>
      <c r="S40" s="21">
        <v>140600</v>
      </c>
      <c r="T40" s="21">
        <v>138835</v>
      </c>
      <c r="U40" s="13" t="s">
        <v>125</v>
      </c>
      <c r="V40" s="14">
        <v>-3.2000000000000002E-3</v>
      </c>
      <c r="W40" s="23"/>
      <c r="X40" s="23">
        <f xml:space="preserve"> (1 - DATA[[#This Row],[Row]])</f>
        <v>-37</v>
      </c>
      <c r="Y40" s="24">
        <f xml:space="preserve"> DATA[[#This Row],[Src Data]]</f>
        <v>45806</v>
      </c>
      <c r="Z40" s="23">
        <f xml:space="preserve"> WEEKDAY(DATA[[#This Row],[Date]])</f>
        <v>5</v>
      </c>
      <c r="AA40" s="26">
        <f xml:space="preserve"> DATA[[#This Row],[Src Último]]</f>
        <v>139588</v>
      </c>
      <c r="AB40" s="28">
        <f xml:space="preserve"> DATA[[#This Row],[Src Abertura]]</f>
        <v>140600</v>
      </c>
      <c r="AC40" s="28">
        <f xml:space="preserve"> DATA[[#This Row],[Src Mínima]]</f>
        <v>138835</v>
      </c>
      <c r="AD40" s="28">
        <f xml:space="preserve"> DATA[[#This Row],[Src Máxima]]</f>
        <v>140600</v>
      </c>
      <c r="AE40" s="28">
        <f xml:space="preserve"> DATA[[#This Row],[Src Último]]</f>
        <v>139588</v>
      </c>
      <c r="AF40" s="40">
        <f xml:space="preserve"> (DATA[[#This Row],[High]] - DATA[[#This Row],[Low]])</f>
        <v>1765</v>
      </c>
      <c r="AG40" s="31">
        <f xml:space="preserve"> _xlfn.XLOOKUP(DATA[[#This Row],[T]]-1, DATA[T], DATA[Open], "")</f>
        <v>140795</v>
      </c>
      <c r="AH40" s="31">
        <f xml:space="preserve"> _xlfn.XLOOKUP(DATA[[#This Row],[T]]-1, DATA[T], DATA[Low], "")</f>
        <v>139565</v>
      </c>
      <c r="AI40" s="31">
        <f xml:space="preserve"> _xlfn.XLOOKUP(DATA[[#This Row],[T]]-1, DATA[T], DATA[High], "")</f>
        <v>141080</v>
      </c>
      <c r="AJ40" s="31">
        <f xml:space="preserve"> _xlfn.XLOOKUP(DATA[[#This Row],[T]]-1, DATA[T], DATA[Price], "")</f>
        <v>140030</v>
      </c>
      <c r="AK40" s="33">
        <f xml:space="preserve"> IFERROR(DATA[[#This Row],[Prev Close]] - DATA[[#This Row],[Prev Open]], "")</f>
        <v>-765</v>
      </c>
      <c r="AL40" s="33">
        <f xml:space="preserve"> IFERROR(DATA[[#This Row],[Prev High]] - DATA[[#This Row],[Prev Low]], "")</f>
        <v>1515</v>
      </c>
      <c r="AM40" s="33">
        <f xml:space="preserve"> SIGN(DATA[[#This Row],[Prev Change]] &lt; 0)</f>
        <v>1</v>
      </c>
      <c r="AN40" s="33">
        <f xml:space="preserve"> SIGN(DATA[[#This Row],[Prev Change]] &gt;= 0)</f>
        <v>0</v>
      </c>
      <c r="AO40" s="28">
        <f xml:space="preserve"> IFERROR(MAX(0, DATA[[#This Row],[High]] - DATA[[#This Row],[Prev High]]), "")</f>
        <v>0</v>
      </c>
      <c r="AP40" s="28">
        <f xml:space="preserve"> IFERROR(MAX(0, DATA[[#This Row],[Prev Low]] - DATA[[#This Row],[Low]]), "")</f>
        <v>730</v>
      </c>
      <c r="AQ40" s="10">
        <f xml:space="preserve"> (DATA[[#This Row],[Prev Low]] &lt; DATA[[#This Row],[Open]]) * (DATA[[#This Row],[Open]] &lt; DATA[[#This Row],[Prev High]])</f>
        <v>1</v>
      </c>
      <c r="AR40" s="10">
        <f xml:space="preserve"> SIGN(DATA[[#This Row],[Open]] &lt; DATA[[#This Row],[Prev Low]])</f>
        <v>0</v>
      </c>
      <c r="AS40" s="10">
        <f xml:space="preserve"> SIGN(DATA[[#This Row],[Prev Low]] &lt; DATA[[#This Row],[Open]])</f>
        <v>1</v>
      </c>
      <c r="AT40" s="10">
        <f xml:space="preserve"> SIGN(DATA[[#This Row],[Open]] &lt; DATA[[#This Row],[Prev High]])</f>
        <v>1</v>
      </c>
      <c r="AU40" s="10">
        <f xml:space="preserve"> SIGN(DATA[[#This Row],[Prev High]] &lt; DATA[[#This Row],[Open]])</f>
        <v>0</v>
      </c>
      <c r="AV40" s="10">
        <f xml:space="preserve"> SIGN(DATA[[#This Row],[Low]] &lt; DATA[[#This Row],[Prev Low]])</f>
        <v>1</v>
      </c>
      <c r="AW40" s="10">
        <f xml:space="preserve"> SIGN(DATA[[#This Row],[Prev Low]] &lt; DATA[[#This Row],[Low]])</f>
        <v>0</v>
      </c>
      <c r="AX40" s="10">
        <f xml:space="preserve"> SIGN(DATA[[#This Row],[High]] &lt; DATA[[#This Row],[Prev High]])</f>
        <v>1</v>
      </c>
      <c r="AY40" s="10">
        <f xml:space="preserve"> SIGN(DATA[[#This Row],[Prev High]] &lt; DATA[[#This Row],[High]])</f>
        <v>0</v>
      </c>
      <c r="AZ40" s="10">
        <f xml:space="preserve"> (DATA[[#This Row],[Prev Low]] &lt; DATA[[#This Row],[Close]]) * (DATA[[#This Row],[Close]] &lt; DATA[[#This Row],[Prev High]])</f>
        <v>1</v>
      </c>
      <c r="BA40" s="10">
        <f xml:space="preserve"> SIGN(DATA[[#This Row],[Close]] &lt; DATA[[#This Row],[Prev Low]])</f>
        <v>0</v>
      </c>
      <c r="BB40" s="10">
        <f xml:space="preserve"> SIGN(DATA[[#This Row],[Prev Low]] &lt; DATA[[#This Row],[Close]])</f>
        <v>1</v>
      </c>
      <c r="BC40" s="10">
        <f xml:space="preserve"> SIGN(DATA[[#This Row],[Close]] &lt; DATA[[#This Row],[Prev High]])</f>
        <v>1</v>
      </c>
      <c r="BD40" s="10">
        <f xml:space="preserve"> SIGN(DATA[[#This Row],[Prev High]] &lt; DATA[[#This Row],[Close]])</f>
        <v>0</v>
      </c>
    </row>
    <row r="41" spans="14:56" x14ac:dyDescent="0.25">
      <c r="N41" s="16">
        <f xml:space="preserve"> ROW() - ROW(DATA[[#Headers],[Row]])</f>
        <v>39</v>
      </c>
      <c r="O41" s="13"/>
      <c r="P41" s="20">
        <v>45805</v>
      </c>
      <c r="Q41" s="21">
        <v>140030</v>
      </c>
      <c r="R41" s="21">
        <v>140795</v>
      </c>
      <c r="S41" s="21">
        <v>141080</v>
      </c>
      <c r="T41" s="21">
        <v>139565</v>
      </c>
      <c r="U41" s="13" t="s">
        <v>126</v>
      </c>
      <c r="V41" s="14">
        <v>-4.8999999999999998E-3</v>
      </c>
      <c r="W41" s="23"/>
      <c r="X41" s="23">
        <f xml:space="preserve"> (1 - DATA[[#This Row],[Row]])</f>
        <v>-38</v>
      </c>
      <c r="Y41" s="24">
        <f xml:space="preserve"> DATA[[#This Row],[Src Data]]</f>
        <v>45805</v>
      </c>
      <c r="Z41" s="23">
        <f xml:space="preserve"> WEEKDAY(DATA[[#This Row],[Date]])</f>
        <v>4</v>
      </c>
      <c r="AA41" s="26">
        <f xml:space="preserve"> DATA[[#This Row],[Src Último]]</f>
        <v>140030</v>
      </c>
      <c r="AB41" s="28">
        <f xml:space="preserve"> DATA[[#This Row],[Src Abertura]]</f>
        <v>140795</v>
      </c>
      <c r="AC41" s="28">
        <f xml:space="preserve"> DATA[[#This Row],[Src Mínima]]</f>
        <v>139565</v>
      </c>
      <c r="AD41" s="28">
        <f xml:space="preserve"> DATA[[#This Row],[Src Máxima]]</f>
        <v>141080</v>
      </c>
      <c r="AE41" s="28">
        <f xml:space="preserve"> DATA[[#This Row],[Src Último]]</f>
        <v>140030</v>
      </c>
      <c r="AF41" s="40">
        <f xml:space="preserve"> (DATA[[#This Row],[High]] - DATA[[#This Row],[Low]])</f>
        <v>1515</v>
      </c>
      <c r="AG41" s="31">
        <f xml:space="preserve"> _xlfn.XLOOKUP(DATA[[#This Row],[T]]-1, DATA[T], DATA[Open], "")</f>
        <v>140020</v>
      </c>
      <c r="AH41" s="31">
        <f xml:space="preserve"> _xlfn.XLOOKUP(DATA[[#This Row],[T]]-1, DATA[T], DATA[Low], "")</f>
        <v>140020</v>
      </c>
      <c r="AI41" s="31">
        <f xml:space="preserve"> _xlfn.XLOOKUP(DATA[[#This Row],[T]]-1, DATA[T], DATA[High], "")</f>
        <v>141625</v>
      </c>
      <c r="AJ41" s="31">
        <f xml:space="preserve"> _xlfn.XLOOKUP(DATA[[#This Row],[T]]-1, DATA[T], DATA[Price], "")</f>
        <v>140726</v>
      </c>
      <c r="AK41" s="33">
        <f xml:space="preserve"> IFERROR(DATA[[#This Row],[Prev Close]] - DATA[[#This Row],[Prev Open]], "")</f>
        <v>706</v>
      </c>
      <c r="AL41" s="33">
        <f xml:space="preserve"> IFERROR(DATA[[#This Row],[Prev High]] - DATA[[#This Row],[Prev Low]], "")</f>
        <v>1605</v>
      </c>
      <c r="AM41" s="33">
        <f xml:space="preserve"> SIGN(DATA[[#This Row],[Prev Change]] &lt; 0)</f>
        <v>0</v>
      </c>
      <c r="AN41" s="33">
        <f xml:space="preserve"> SIGN(DATA[[#This Row],[Prev Change]] &gt;= 0)</f>
        <v>1</v>
      </c>
      <c r="AO41" s="28">
        <f xml:space="preserve"> IFERROR(MAX(0, DATA[[#This Row],[High]] - DATA[[#This Row],[Prev High]]), "")</f>
        <v>0</v>
      </c>
      <c r="AP41" s="28">
        <f xml:space="preserve"> IFERROR(MAX(0, DATA[[#This Row],[Prev Low]] - DATA[[#This Row],[Low]]), "")</f>
        <v>455</v>
      </c>
      <c r="AQ41" s="10">
        <f xml:space="preserve"> (DATA[[#This Row],[Prev Low]] &lt; DATA[[#This Row],[Open]]) * (DATA[[#This Row],[Open]] &lt; DATA[[#This Row],[Prev High]])</f>
        <v>1</v>
      </c>
      <c r="AR41" s="10">
        <f xml:space="preserve"> SIGN(DATA[[#This Row],[Open]] &lt; DATA[[#This Row],[Prev Low]])</f>
        <v>0</v>
      </c>
      <c r="AS41" s="10">
        <f xml:space="preserve"> SIGN(DATA[[#This Row],[Prev Low]] &lt; DATA[[#This Row],[Open]])</f>
        <v>1</v>
      </c>
      <c r="AT41" s="10">
        <f xml:space="preserve"> SIGN(DATA[[#This Row],[Open]] &lt; DATA[[#This Row],[Prev High]])</f>
        <v>1</v>
      </c>
      <c r="AU41" s="10">
        <f xml:space="preserve"> SIGN(DATA[[#This Row],[Prev High]] &lt; DATA[[#This Row],[Open]])</f>
        <v>0</v>
      </c>
      <c r="AV41" s="10">
        <f xml:space="preserve"> SIGN(DATA[[#This Row],[Low]] &lt; DATA[[#This Row],[Prev Low]])</f>
        <v>1</v>
      </c>
      <c r="AW41" s="10">
        <f xml:space="preserve"> SIGN(DATA[[#This Row],[Prev Low]] &lt; DATA[[#This Row],[Low]])</f>
        <v>0</v>
      </c>
      <c r="AX41" s="10">
        <f xml:space="preserve"> SIGN(DATA[[#This Row],[High]] &lt; DATA[[#This Row],[Prev High]])</f>
        <v>1</v>
      </c>
      <c r="AY41" s="10">
        <f xml:space="preserve"> SIGN(DATA[[#This Row],[Prev High]] &lt; DATA[[#This Row],[High]])</f>
        <v>0</v>
      </c>
      <c r="AZ41" s="10">
        <f xml:space="preserve"> (DATA[[#This Row],[Prev Low]] &lt; DATA[[#This Row],[Close]]) * (DATA[[#This Row],[Close]] &lt; DATA[[#This Row],[Prev High]])</f>
        <v>1</v>
      </c>
      <c r="BA41" s="10">
        <f xml:space="preserve"> SIGN(DATA[[#This Row],[Close]] &lt; DATA[[#This Row],[Prev Low]])</f>
        <v>0</v>
      </c>
      <c r="BB41" s="10">
        <f xml:space="preserve"> SIGN(DATA[[#This Row],[Prev Low]] &lt; DATA[[#This Row],[Close]])</f>
        <v>1</v>
      </c>
      <c r="BC41" s="10">
        <f xml:space="preserve"> SIGN(DATA[[#This Row],[Close]] &lt; DATA[[#This Row],[Prev High]])</f>
        <v>1</v>
      </c>
      <c r="BD41" s="10">
        <f xml:space="preserve"> SIGN(DATA[[#This Row],[Prev High]] &lt; DATA[[#This Row],[Close]])</f>
        <v>0</v>
      </c>
    </row>
    <row r="42" spans="14:56" x14ac:dyDescent="0.25">
      <c r="N42" s="16">
        <f xml:space="preserve"> ROW() - ROW(DATA[[#Headers],[Row]])</f>
        <v>40</v>
      </c>
      <c r="O42" s="13"/>
      <c r="P42" s="20">
        <v>45804</v>
      </c>
      <c r="Q42" s="21">
        <v>140726</v>
      </c>
      <c r="R42" s="21">
        <v>140020</v>
      </c>
      <c r="S42" s="21">
        <v>141625</v>
      </c>
      <c r="T42" s="21">
        <v>140020</v>
      </c>
      <c r="U42" s="13" t="s">
        <v>127</v>
      </c>
      <c r="V42" s="14">
        <v>0.01</v>
      </c>
      <c r="W42" s="23"/>
      <c r="X42" s="23">
        <f xml:space="preserve"> (1 - DATA[[#This Row],[Row]])</f>
        <v>-39</v>
      </c>
      <c r="Y42" s="24">
        <f xml:space="preserve"> DATA[[#This Row],[Src Data]]</f>
        <v>45804</v>
      </c>
      <c r="Z42" s="23">
        <f xml:space="preserve"> WEEKDAY(DATA[[#This Row],[Date]])</f>
        <v>3</v>
      </c>
      <c r="AA42" s="26">
        <f xml:space="preserve"> DATA[[#This Row],[Src Último]]</f>
        <v>140726</v>
      </c>
      <c r="AB42" s="28">
        <f xml:space="preserve"> DATA[[#This Row],[Src Abertura]]</f>
        <v>140020</v>
      </c>
      <c r="AC42" s="28">
        <f xml:space="preserve"> DATA[[#This Row],[Src Mínima]]</f>
        <v>140020</v>
      </c>
      <c r="AD42" s="28">
        <f xml:space="preserve"> DATA[[#This Row],[Src Máxima]]</f>
        <v>141625</v>
      </c>
      <c r="AE42" s="28">
        <f xml:space="preserve"> DATA[[#This Row],[Src Último]]</f>
        <v>140726</v>
      </c>
      <c r="AF42" s="40">
        <f xml:space="preserve"> (DATA[[#This Row],[High]] - DATA[[#This Row],[Low]])</f>
        <v>1605</v>
      </c>
      <c r="AG42" s="31">
        <f xml:space="preserve"> _xlfn.XLOOKUP(DATA[[#This Row],[T]]-1, DATA[T], DATA[Open], "")</f>
        <v>139200</v>
      </c>
      <c r="AH42" s="31">
        <f xml:space="preserve"> _xlfn.XLOOKUP(DATA[[#This Row],[T]]-1, DATA[T], DATA[Low], "")</f>
        <v>138715</v>
      </c>
      <c r="AI42" s="31">
        <f xml:space="preserve"> _xlfn.XLOOKUP(DATA[[#This Row],[T]]-1, DATA[T], DATA[High], "")</f>
        <v>139965</v>
      </c>
      <c r="AJ42" s="31">
        <f xml:space="preserve"> _xlfn.XLOOKUP(DATA[[#This Row],[T]]-1, DATA[T], DATA[Price], "")</f>
        <v>139336</v>
      </c>
      <c r="AK42" s="33">
        <f xml:space="preserve"> IFERROR(DATA[[#This Row],[Prev Close]] - DATA[[#This Row],[Prev Open]], "")</f>
        <v>136</v>
      </c>
      <c r="AL42" s="33">
        <f xml:space="preserve"> IFERROR(DATA[[#This Row],[Prev High]] - DATA[[#This Row],[Prev Low]], "")</f>
        <v>1250</v>
      </c>
      <c r="AM42" s="33">
        <f xml:space="preserve"> SIGN(DATA[[#This Row],[Prev Change]] &lt; 0)</f>
        <v>0</v>
      </c>
      <c r="AN42" s="33">
        <f xml:space="preserve"> SIGN(DATA[[#This Row],[Prev Change]] &gt;= 0)</f>
        <v>1</v>
      </c>
      <c r="AO42" s="28">
        <f xml:space="preserve"> IFERROR(MAX(0, DATA[[#This Row],[High]] - DATA[[#This Row],[Prev High]]), "")</f>
        <v>1660</v>
      </c>
      <c r="AP42" s="28">
        <f xml:space="preserve"> IFERROR(MAX(0, DATA[[#This Row],[Prev Low]] - DATA[[#This Row],[Low]]), "")</f>
        <v>0</v>
      </c>
      <c r="AQ42" s="10">
        <f xml:space="preserve"> (DATA[[#This Row],[Prev Low]] &lt; DATA[[#This Row],[Open]]) * (DATA[[#This Row],[Open]] &lt; DATA[[#This Row],[Prev High]])</f>
        <v>0</v>
      </c>
      <c r="AR42" s="10">
        <f xml:space="preserve"> SIGN(DATA[[#This Row],[Open]] &lt; DATA[[#This Row],[Prev Low]])</f>
        <v>0</v>
      </c>
      <c r="AS42" s="10">
        <f xml:space="preserve"> SIGN(DATA[[#This Row],[Prev Low]] &lt; DATA[[#This Row],[Open]])</f>
        <v>1</v>
      </c>
      <c r="AT42" s="10">
        <f xml:space="preserve"> SIGN(DATA[[#This Row],[Open]] &lt; DATA[[#This Row],[Prev High]])</f>
        <v>0</v>
      </c>
      <c r="AU42" s="10">
        <f xml:space="preserve"> SIGN(DATA[[#This Row],[Prev High]] &lt; DATA[[#This Row],[Open]])</f>
        <v>1</v>
      </c>
      <c r="AV42" s="10">
        <f xml:space="preserve"> SIGN(DATA[[#This Row],[Low]] &lt; DATA[[#This Row],[Prev Low]])</f>
        <v>0</v>
      </c>
      <c r="AW42" s="10">
        <f xml:space="preserve"> SIGN(DATA[[#This Row],[Prev Low]] &lt; DATA[[#This Row],[Low]])</f>
        <v>1</v>
      </c>
      <c r="AX42" s="10">
        <f xml:space="preserve"> SIGN(DATA[[#This Row],[High]] &lt; DATA[[#This Row],[Prev High]])</f>
        <v>0</v>
      </c>
      <c r="AY42" s="10">
        <f xml:space="preserve"> SIGN(DATA[[#This Row],[Prev High]] &lt; DATA[[#This Row],[High]])</f>
        <v>1</v>
      </c>
      <c r="AZ42" s="10">
        <f xml:space="preserve"> (DATA[[#This Row],[Prev Low]] &lt; DATA[[#This Row],[Close]]) * (DATA[[#This Row],[Close]] &lt; DATA[[#This Row],[Prev High]])</f>
        <v>0</v>
      </c>
      <c r="BA42" s="10">
        <f xml:space="preserve"> SIGN(DATA[[#This Row],[Close]] &lt; DATA[[#This Row],[Prev Low]])</f>
        <v>0</v>
      </c>
      <c r="BB42" s="10">
        <f xml:space="preserve"> SIGN(DATA[[#This Row],[Prev Low]] &lt; DATA[[#This Row],[Close]])</f>
        <v>1</v>
      </c>
      <c r="BC42" s="10">
        <f xml:space="preserve"> SIGN(DATA[[#This Row],[Close]] &lt; DATA[[#This Row],[Prev High]])</f>
        <v>0</v>
      </c>
      <c r="BD42" s="10">
        <f xml:space="preserve"> SIGN(DATA[[#This Row],[Prev High]] &lt; DATA[[#This Row],[Close]])</f>
        <v>1</v>
      </c>
    </row>
    <row r="43" spans="14:56" x14ac:dyDescent="0.25">
      <c r="N43" s="16">
        <f xml:space="preserve"> ROW() - ROW(DATA[[#Headers],[Row]])</f>
        <v>41</v>
      </c>
      <c r="O43" s="13"/>
      <c r="P43" s="20">
        <v>45803</v>
      </c>
      <c r="Q43" s="21">
        <v>139336</v>
      </c>
      <c r="R43" s="21">
        <v>139200</v>
      </c>
      <c r="S43" s="21">
        <v>139965</v>
      </c>
      <c r="T43" s="21">
        <v>138715</v>
      </c>
      <c r="U43" s="13" t="s">
        <v>128</v>
      </c>
      <c r="V43" s="14">
        <v>2.7000000000000001E-3</v>
      </c>
      <c r="W43" s="23"/>
      <c r="X43" s="23">
        <f xml:space="preserve"> (1 - DATA[[#This Row],[Row]])</f>
        <v>-40</v>
      </c>
      <c r="Y43" s="24">
        <f xml:space="preserve"> DATA[[#This Row],[Src Data]]</f>
        <v>45803</v>
      </c>
      <c r="Z43" s="23">
        <f xml:space="preserve"> WEEKDAY(DATA[[#This Row],[Date]])</f>
        <v>2</v>
      </c>
      <c r="AA43" s="26">
        <f xml:space="preserve"> DATA[[#This Row],[Src Último]]</f>
        <v>139336</v>
      </c>
      <c r="AB43" s="28">
        <f xml:space="preserve"> DATA[[#This Row],[Src Abertura]]</f>
        <v>139200</v>
      </c>
      <c r="AC43" s="28">
        <f xml:space="preserve"> DATA[[#This Row],[Src Mínima]]</f>
        <v>138715</v>
      </c>
      <c r="AD43" s="28">
        <f xml:space="preserve"> DATA[[#This Row],[Src Máxima]]</f>
        <v>139965</v>
      </c>
      <c r="AE43" s="28">
        <f xml:space="preserve"> DATA[[#This Row],[Src Último]]</f>
        <v>139336</v>
      </c>
      <c r="AF43" s="40">
        <f xml:space="preserve"> (DATA[[#This Row],[High]] - DATA[[#This Row],[Low]])</f>
        <v>1250</v>
      </c>
      <c r="AG43" s="31">
        <f xml:space="preserve"> _xlfn.XLOOKUP(DATA[[#This Row],[T]]-1, DATA[T], DATA[Open], "")</f>
        <v>136440</v>
      </c>
      <c r="AH43" s="31">
        <f xml:space="preserve"> _xlfn.XLOOKUP(DATA[[#This Row],[T]]-1, DATA[T], DATA[Low], "")</f>
        <v>135960</v>
      </c>
      <c r="AI43" s="31">
        <f xml:space="preserve"> _xlfn.XLOOKUP(DATA[[#This Row],[T]]-1, DATA[T], DATA[High], "")</f>
        <v>139205</v>
      </c>
      <c r="AJ43" s="31">
        <f xml:space="preserve"> _xlfn.XLOOKUP(DATA[[#This Row],[T]]-1, DATA[T], DATA[Price], "")</f>
        <v>138954</v>
      </c>
      <c r="AK43" s="33">
        <f xml:space="preserve"> IFERROR(DATA[[#This Row],[Prev Close]] - DATA[[#This Row],[Prev Open]], "")</f>
        <v>2514</v>
      </c>
      <c r="AL43" s="33">
        <f xml:space="preserve"> IFERROR(DATA[[#This Row],[Prev High]] - DATA[[#This Row],[Prev Low]], "")</f>
        <v>3245</v>
      </c>
      <c r="AM43" s="33">
        <f xml:space="preserve"> SIGN(DATA[[#This Row],[Prev Change]] &lt; 0)</f>
        <v>0</v>
      </c>
      <c r="AN43" s="33">
        <f xml:space="preserve"> SIGN(DATA[[#This Row],[Prev Change]] &gt;= 0)</f>
        <v>1</v>
      </c>
      <c r="AO43" s="28">
        <f xml:space="preserve"> IFERROR(MAX(0, DATA[[#This Row],[High]] - DATA[[#This Row],[Prev High]]), "")</f>
        <v>760</v>
      </c>
      <c r="AP43" s="28">
        <f xml:space="preserve"> IFERROR(MAX(0, DATA[[#This Row],[Prev Low]] - DATA[[#This Row],[Low]]), "")</f>
        <v>0</v>
      </c>
      <c r="AQ43" s="10">
        <f xml:space="preserve"> (DATA[[#This Row],[Prev Low]] &lt; DATA[[#This Row],[Open]]) * (DATA[[#This Row],[Open]] &lt; DATA[[#This Row],[Prev High]])</f>
        <v>1</v>
      </c>
      <c r="AR43" s="10">
        <f xml:space="preserve"> SIGN(DATA[[#This Row],[Open]] &lt; DATA[[#This Row],[Prev Low]])</f>
        <v>0</v>
      </c>
      <c r="AS43" s="10">
        <f xml:space="preserve"> SIGN(DATA[[#This Row],[Prev Low]] &lt; DATA[[#This Row],[Open]])</f>
        <v>1</v>
      </c>
      <c r="AT43" s="10">
        <f xml:space="preserve"> SIGN(DATA[[#This Row],[Open]] &lt; DATA[[#This Row],[Prev High]])</f>
        <v>1</v>
      </c>
      <c r="AU43" s="10">
        <f xml:space="preserve"> SIGN(DATA[[#This Row],[Prev High]] &lt; DATA[[#This Row],[Open]])</f>
        <v>0</v>
      </c>
      <c r="AV43" s="10">
        <f xml:space="preserve"> SIGN(DATA[[#This Row],[Low]] &lt; DATA[[#This Row],[Prev Low]])</f>
        <v>0</v>
      </c>
      <c r="AW43" s="10">
        <f xml:space="preserve"> SIGN(DATA[[#This Row],[Prev Low]] &lt; DATA[[#This Row],[Low]])</f>
        <v>1</v>
      </c>
      <c r="AX43" s="10">
        <f xml:space="preserve"> SIGN(DATA[[#This Row],[High]] &lt; DATA[[#This Row],[Prev High]])</f>
        <v>0</v>
      </c>
      <c r="AY43" s="10">
        <f xml:space="preserve"> SIGN(DATA[[#This Row],[Prev High]] &lt; DATA[[#This Row],[High]])</f>
        <v>1</v>
      </c>
      <c r="AZ43" s="10">
        <f xml:space="preserve"> (DATA[[#This Row],[Prev Low]] &lt; DATA[[#This Row],[Close]]) * (DATA[[#This Row],[Close]] &lt; DATA[[#This Row],[Prev High]])</f>
        <v>0</v>
      </c>
      <c r="BA43" s="10">
        <f xml:space="preserve"> SIGN(DATA[[#This Row],[Close]] &lt; DATA[[#This Row],[Prev Low]])</f>
        <v>0</v>
      </c>
      <c r="BB43" s="10">
        <f xml:space="preserve"> SIGN(DATA[[#This Row],[Prev Low]] &lt; DATA[[#This Row],[Close]])</f>
        <v>1</v>
      </c>
      <c r="BC43" s="10">
        <f xml:space="preserve"> SIGN(DATA[[#This Row],[Close]] &lt; DATA[[#This Row],[Prev High]])</f>
        <v>0</v>
      </c>
      <c r="BD43" s="10">
        <f xml:space="preserve"> SIGN(DATA[[#This Row],[Prev High]] &lt; DATA[[#This Row],[Close]])</f>
        <v>1</v>
      </c>
    </row>
    <row r="44" spans="14:56" x14ac:dyDescent="0.25">
      <c r="N44" s="16">
        <f xml:space="preserve"> ROW() - ROW(DATA[[#Headers],[Row]])</f>
        <v>42</v>
      </c>
      <c r="O44" s="13"/>
      <c r="P44" s="20">
        <v>45800</v>
      </c>
      <c r="Q44" s="21">
        <v>138954</v>
      </c>
      <c r="R44" s="21">
        <v>136440</v>
      </c>
      <c r="S44" s="21">
        <v>139205</v>
      </c>
      <c r="T44" s="21">
        <v>135960</v>
      </c>
      <c r="U44" s="13" t="s">
        <v>129</v>
      </c>
      <c r="V44" s="14">
        <v>3.8E-3</v>
      </c>
      <c r="W44" s="23"/>
      <c r="X44" s="23">
        <f xml:space="preserve"> (1 - DATA[[#This Row],[Row]])</f>
        <v>-41</v>
      </c>
      <c r="Y44" s="24">
        <f xml:space="preserve"> DATA[[#This Row],[Src Data]]</f>
        <v>45800</v>
      </c>
      <c r="Z44" s="23">
        <f xml:space="preserve"> WEEKDAY(DATA[[#This Row],[Date]])</f>
        <v>6</v>
      </c>
      <c r="AA44" s="26">
        <f xml:space="preserve"> DATA[[#This Row],[Src Último]]</f>
        <v>138954</v>
      </c>
      <c r="AB44" s="28">
        <f xml:space="preserve"> DATA[[#This Row],[Src Abertura]]</f>
        <v>136440</v>
      </c>
      <c r="AC44" s="28">
        <f xml:space="preserve"> DATA[[#This Row],[Src Mínima]]</f>
        <v>135960</v>
      </c>
      <c r="AD44" s="28">
        <f xml:space="preserve"> DATA[[#This Row],[Src Máxima]]</f>
        <v>139205</v>
      </c>
      <c r="AE44" s="28">
        <f xml:space="preserve"> DATA[[#This Row],[Src Último]]</f>
        <v>138954</v>
      </c>
      <c r="AF44" s="40">
        <f xml:space="preserve"> (DATA[[#This Row],[High]] - DATA[[#This Row],[Low]])</f>
        <v>3245</v>
      </c>
      <c r="AG44" s="31">
        <f xml:space="preserve"> _xlfn.XLOOKUP(DATA[[#This Row],[T]]-1, DATA[T], DATA[Open], "")</f>
        <v>139065</v>
      </c>
      <c r="AH44" s="31">
        <f xml:space="preserve"> _xlfn.XLOOKUP(DATA[[#This Row],[T]]-1, DATA[T], DATA[Low], "")</f>
        <v>135175</v>
      </c>
      <c r="AI44" s="31">
        <f xml:space="preserve"> _xlfn.XLOOKUP(DATA[[#This Row],[T]]-1, DATA[T], DATA[High], "")</f>
        <v>140150</v>
      </c>
      <c r="AJ44" s="31">
        <f xml:space="preserve"> _xlfn.XLOOKUP(DATA[[#This Row],[T]]-1, DATA[T], DATA[Price], "")</f>
        <v>138432</v>
      </c>
      <c r="AK44" s="33">
        <f xml:space="preserve"> IFERROR(DATA[[#This Row],[Prev Close]] - DATA[[#This Row],[Prev Open]], "")</f>
        <v>-633</v>
      </c>
      <c r="AL44" s="33">
        <f xml:space="preserve"> IFERROR(DATA[[#This Row],[Prev High]] - DATA[[#This Row],[Prev Low]], "")</f>
        <v>4975</v>
      </c>
      <c r="AM44" s="33">
        <f xml:space="preserve"> SIGN(DATA[[#This Row],[Prev Change]] &lt; 0)</f>
        <v>1</v>
      </c>
      <c r="AN44" s="33">
        <f xml:space="preserve"> SIGN(DATA[[#This Row],[Prev Change]] &gt;= 0)</f>
        <v>0</v>
      </c>
      <c r="AO44" s="28">
        <f xml:space="preserve"> IFERROR(MAX(0, DATA[[#This Row],[High]] - DATA[[#This Row],[Prev High]]), "")</f>
        <v>0</v>
      </c>
      <c r="AP44" s="28">
        <f xml:space="preserve"> IFERROR(MAX(0, DATA[[#This Row],[Prev Low]] - DATA[[#This Row],[Low]]), "")</f>
        <v>0</v>
      </c>
      <c r="AQ44" s="10">
        <f xml:space="preserve"> (DATA[[#This Row],[Prev Low]] &lt; DATA[[#This Row],[Open]]) * (DATA[[#This Row],[Open]] &lt; DATA[[#This Row],[Prev High]])</f>
        <v>1</v>
      </c>
      <c r="AR44" s="10">
        <f xml:space="preserve"> SIGN(DATA[[#This Row],[Open]] &lt; DATA[[#This Row],[Prev Low]])</f>
        <v>0</v>
      </c>
      <c r="AS44" s="10">
        <f xml:space="preserve"> SIGN(DATA[[#This Row],[Prev Low]] &lt; DATA[[#This Row],[Open]])</f>
        <v>1</v>
      </c>
      <c r="AT44" s="10">
        <f xml:space="preserve"> SIGN(DATA[[#This Row],[Open]] &lt; DATA[[#This Row],[Prev High]])</f>
        <v>1</v>
      </c>
      <c r="AU44" s="10">
        <f xml:space="preserve"> SIGN(DATA[[#This Row],[Prev High]] &lt; DATA[[#This Row],[Open]])</f>
        <v>0</v>
      </c>
      <c r="AV44" s="10">
        <f xml:space="preserve"> SIGN(DATA[[#This Row],[Low]] &lt; DATA[[#This Row],[Prev Low]])</f>
        <v>0</v>
      </c>
      <c r="AW44" s="10">
        <f xml:space="preserve"> SIGN(DATA[[#This Row],[Prev Low]] &lt; DATA[[#This Row],[Low]])</f>
        <v>1</v>
      </c>
      <c r="AX44" s="10">
        <f xml:space="preserve"> SIGN(DATA[[#This Row],[High]] &lt; DATA[[#This Row],[Prev High]])</f>
        <v>1</v>
      </c>
      <c r="AY44" s="10">
        <f xml:space="preserve"> SIGN(DATA[[#This Row],[Prev High]] &lt; DATA[[#This Row],[High]])</f>
        <v>0</v>
      </c>
      <c r="AZ44" s="10">
        <f xml:space="preserve"> (DATA[[#This Row],[Prev Low]] &lt; DATA[[#This Row],[Close]]) * (DATA[[#This Row],[Close]] &lt; DATA[[#This Row],[Prev High]])</f>
        <v>1</v>
      </c>
      <c r="BA44" s="10">
        <f xml:space="preserve"> SIGN(DATA[[#This Row],[Close]] &lt; DATA[[#This Row],[Prev Low]])</f>
        <v>0</v>
      </c>
      <c r="BB44" s="10">
        <f xml:space="preserve"> SIGN(DATA[[#This Row],[Prev Low]] &lt; DATA[[#This Row],[Close]])</f>
        <v>1</v>
      </c>
      <c r="BC44" s="10">
        <f xml:space="preserve"> SIGN(DATA[[#This Row],[Close]] &lt; DATA[[#This Row],[Prev High]])</f>
        <v>1</v>
      </c>
      <c r="BD44" s="10">
        <f xml:space="preserve"> SIGN(DATA[[#This Row],[Prev High]] &lt; DATA[[#This Row],[Close]])</f>
        <v>0</v>
      </c>
    </row>
    <row r="45" spans="14:56" x14ac:dyDescent="0.25">
      <c r="N45" s="16">
        <f xml:space="preserve"> ROW() - ROW(DATA[[#Headers],[Row]])</f>
        <v>43</v>
      </c>
      <c r="O45" s="13"/>
      <c r="P45" s="20">
        <v>45799</v>
      </c>
      <c r="Q45" s="21">
        <v>138432</v>
      </c>
      <c r="R45" s="21">
        <v>139065</v>
      </c>
      <c r="S45" s="21">
        <v>140150</v>
      </c>
      <c r="T45" s="21">
        <v>135175</v>
      </c>
      <c r="U45" s="13" t="s">
        <v>130</v>
      </c>
      <c r="V45" s="14">
        <v>-4.4999999999999997E-3</v>
      </c>
      <c r="W45" s="23"/>
      <c r="X45" s="23">
        <f xml:space="preserve"> (1 - DATA[[#This Row],[Row]])</f>
        <v>-42</v>
      </c>
      <c r="Y45" s="24">
        <f xml:space="preserve"> DATA[[#This Row],[Src Data]]</f>
        <v>45799</v>
      </c>
      <c r="Z45" s="23">
        <f xml:space="preserve"> WEEKDAY(DATA[[#This Row],[Date]])</f>
        <v>5</v>
      </c>
      <c r="AA45" s="26">
        <f xml:space="preserve"> DATA[[#This Row],[Src Último]]</f>
        <v>138432</v>
      </c>
      <c r="AB45" s="28">
        <f xml:space="preserve"> DATA[[#This Row],[Src Abertura]]</f>
        <v>139065</v>
      </c>
      <c r="AC45" s="28">
        <f xml:space="preserve"> DATA[[#This Row],[Src Mínima]]</f>
        <v>135175</v>
      </c>
      <c r="AD45" s="28">
        <f xml:space="preserve"> DATA[[#This Row],[Src Máxima]]</f>
        <v>140150</v>
      </c>
      <c r="AE45" s="28">
        <f xml:space="preserve"> DATA[[#This Row],[Src Último]]</f>
        <v>138432</v>
      </c>
      <c r="AF45" s="40">
        <f xml:space="preserve"> (DATA[[#This Row],[High]] - DATA[[#This Row],[Low]])</f>
        <v>4975</v>
      </c>
      <c r="AG45" s="31">
        <f xml:space="preserve"> _xlfn.XLOOKUP(DATA[[#This Row],[T]]-1, DATA[T], DATA[Open], "")</f>
        <v>141270</v>
      </c>
      <c r="AH45" s="31">
        <f xml:space="preserve"> _xlfn.XLOOKUP(DATA[[#This Row],[T]]-1, DATA[T], DATA[Low], "")</f>
        <v>138790</v>
      </c>
      <c r="AI45" s="31">
        <f xml:space="preserve"> _xlfn.XLOOKUP(DATA[[#This Row],[T]]-1, DATA[T], DATA[High], "")</f>
        <v>141515</v>
      </c>
      <c r="AJ45" s="31">
        <f xml:space="preserve"> _xlfn.XLOOKUP(DATA[[#This Row],[T]]-1, DATA[T], DATA[Price], "")</f>
        <v>139060</v>
      </c>
      <c r="AK45" s="33">
        <f xml:space="preserve"> IFERROR(DATA[[#This Row],[Prev Close]] - DATA[[#This Row],[Prev Open]], "")</f>
        <v>-2210</v>
      </c>
      <c r="AL45" s="33">
        <f xml:space="preserve"> IFERROR(DATA[[#This Row],[Prev High]] - DATA[[#This Row],[Prev Low]], "")</f>
        <v>2725</v>
      </c>
      <c r="AM45" s="33">
        <f xml:space="preserve"> SIGN(DATA[[#This Row],[Prev Change]] &lt; 0)</f>
        <v>1</v>
      </c>
      <c r="AN45" s="33">
        <f xml:space="preserve"> SIGN(DATA[[#This Row],[Prev Change]] &gt;= 0)</f>
        <v>0</v>
      </c>
      <c r="AO45" s="28">
        <f xml:space="preserve"> IFERROR(MAX(0, DATA[[#This Row],[High]] - DATA[[#This Row],[Prev High]]), "")</f>
        <v>0</v>
      </c>
      <c r="AP45" s="28">
        <f xml:space="preserve"> IFERROR(MAX(0, DATA[[#This Row],[Prev Low]] - DATA[[#This Row],[Low]]), "")</f>
        <v>3615</v>
      </c>
      <c r="AQ45" s="10">
        <f xml:space="preserve"> (DATA[[#This Row],[Prev Low]] &lt; DATA[[#This Row],[Open]]) * (DATA[[#This Row],[Open]] &lt; DATA[[#This Row],[Prev High]])</f>
        <v>1</v>
      </c>
      <c r="AR45" s="10">
        <f xml:space="preserve"> SIGN(DATA[[#This Row],[Open]] &lt; DATA[[#This Row],[Prev Low]])</f>
        <v>0</v>
      </c>
      <c r="AS45" s="10">
        <f xml:space="preserve"> SIGN(DATA[[#This Row],[Prev Low]] &lt; DATA[[#This Row],[Open]])</f>
        <v>1</v>
      </c>
      <c r="AT45" s="10">
        <f xml:space="preserve"> SIGN(DATA[[#This Row],[Open]] &lt; DATA[[#This Row],[Prev High]])</f>
        <v>1</v>
      </c>
      <c r="AU45" s="10">
        <f xml:space="preserve"> SIGN(DATA[[#This Row],[Prev High]] &lt; DATA[[#This Row],[Open]])</f>
        <v>0</v>
      </c>
      <c r="AV45" s="10">
        <f xml:space="preserve"> SIGN(DATA[[#This Row],[Low]] &lt; DATA[[#This Row],[Prev Low]])</f>
        <v>1</v>
      </c>
      <c r="AW45" s="10">
        <f xml:space="preserve"> SIGN(DATA[[#This Row],[Prev Low]] &lt; DATA[[#This Row],[Low]])</f>
        <v>0</v>
      </c>
      <c r="AX45" s="10">
        <f xml:space="preserve"> SIGN(DATA[[#This Row],[High]] &lt; DATA[[#This Row],[Prev High]])</f>
        <v>1</v>
      </c>
      <c r="AY45" s="10">
        <f xml:space="preserve"> SIGN(DATA[[#This Row],[Prev High]] &lt; DATA[[#This Row],[High]])</f>
        <v>0</v>
      </c>
      <c r="AZ45" s="10">
        <f xml:space="preserve"> (DATA[[#This Row],[Prev Low]] &lt; DATA[[#This Row],[Close]]) * (DATA[[#This Row],[Close]] &lt; DATA[[#This Row],[Prev High]])</f>
        <v>0</v>
      </c>
      <c r="BA45" s="10">
        <f xml:space="preserve"> SIGN(DATA[[#This Row],[Close]] &lt; DATA[[#This Row],[Prev Low]])</f>
        <v>1</v>
      </c>
      <c r="BB45" s="10">
        <f xml:space="preserve"> SIGN(DATA[[#This Row],[Prev Low]] &lt; DATA[[#This Row],[Close]])</f>
        <v>0</v>
      </c>
      <c r="BC45" s="10">
        <f xml:space="preserve"> SIGN(DATA[[#This Row],[Close]] &lt; DATA[[#This Row],[Prev High]])</f>
        <v>1</v>
      </c>
      <c r="BD45" s="10">
        <f xml:space="preserve"> SIGN(DATA[[#This Row],[Prev High]] &lt; DATA[[#This Row],[Close]])</f>
        <v>0</v>
      </c>
    </row>
    <row r="46" spans="14:56" x14ac:dyDescent="0.25">
      <c r="N46" s="16">
        <f xml:space="preserve"> ROW() - ROW(DATA[[#Headers],[Row]])</f>
        <v>44</v>
      </c>
      <c r="O46" s="13"/>
      <c r="P46" s="20">
        <v>45798</v>
      </c>
      <c r="Q46" s="21">
        <v>139060</v>
      </c>
      <c r="R46" s="21">
        <v>141270</v>
      </c>
      <c r="S46" s="21">
        <v>141515</v>
      </c>
      <c r="T46" s="21">
        <v>138790</v>
      </c>
      <c r="U46" s="13" t="s">
        <v>131</v>
      </c>
      <c r="V46" s="14">
        <v>-1.7399999999999999E-2</v>
      </c>
      <c r="W46" s="23"/>
      <c r="X46" s="23">
        <f xml:space="preserve"> (1 - DATA[[#This Row],[Row]])</f>
        <v>-43</v>
      </c>
      <c r="Y46" s="24">
        <f xml:space="preserve"> DATA[[#This Row],[Src Data]]</f>
        <v>45798</v>
      </c>
      <c r="Z46" s="23">
        <f xml:space="preserve"> WEEKDAY(DATA[[#This Row],[Date]])</f>
        <v>4</v>
      </c>
      <c r="AA46" s="26">
        <f xml:space="preserve"> DATA[[#This Row],[Src Último]]</f>
        <v>139060</v>
      </c>
      <c r="AB46" s="28">
        <f xml:space="preserve"> DATA[[#This Row],[Src Abertura]]</f>
        <v>141270</v>
      </c>
      <c r="AC46" s="28">
        <f xml:space="preserve"> DATA[[#This Row],[Src Mínima]]</f>
        <v>138790</v>
      </c>
      <c r="AD46" s="28">
        <f xml:space="preserve"> DATA[[#This Row],[Src Máxima]]</f>
        <v>141515</v>
      </c>
      <c r="AE46" s="28">
        <f xml:space="preserve"> DATA[[#This Row],[Src Último]]</f>
        <v>139060</v>
      </c>
      <c r="AF46" s="40">
        <f xml:space="preserve"> (DATA[[#This Row],[High]] - DATA[[#This Row],[Low]])</f>
        <v>2725</v>
      </c>
      <c r="AG46" s="31">
        <f xml:space="preserve"> _xlfn.XLOOKUP(DATA[[#This Row],[T]]-1, DATA[T], DATA[Open], "")</f>
        <v>141300</v>
      </c>
      <c r="AH46" s="31">
        <f xml:space="preserve"> _xlfn.XLOOKUP(DATA[[#This Row],[T]]-1, DATA[T], DATA[Low], "")</f>
        <v>140390</v>
      </c>
      <c r="AI46" s="31">
        <f xml:space="preserve"> _xlfn.XLOOKUP(DATA[[#This Row],[T]]-1, DATA[T], DATA[High], "")</f>
        <v>141730</v>
      </c>
      <c r="AJ46" s="31">
        <f xml:space="preserve"> _xlfn.XLOOKUP(DATA[[#This Row],[T]]-1, DATA[T], DATA[Price], "")</f>
        <v>141527</v>
      </c>
      <c r="AK46" s="33">
        <f xml:space="preserve"> IFERROR(DATA[[#This Row],[Prev Close]] - DATA[[#This Row],[Prev Open]], "")</f>
        <v>227</v>
      </c>
      <c r="AL46" s="33">
        <f xml:space="preserve"> IFERROR(DATA[[#This Row],[Prev High]] - DATA[[#This Row],[Prev Low]], "")</f>
        <v>1340</v>
      </c>
      <c r="AM46" s="33">
        <f xml:space="preserve"> SIGN(DATA[[#This Row],[Prev Change]] &lt; 0)</f>
        <v>0</v>
      </c>
      <c r="AN46" s="33">
        <f xml:space="preserve"> SIGN(DATA[[#This Row],[Prev Change]] &gt;= 0)</f>
        <v>1</v>
      </c>
      <c r="AO46" s="28">
        <f xml:space="preserve"> IFERROR(MAX(0, DATA[[#This Row],[High]] - DATA[[#This Row],[Prev High]]), "")</f>
        <v>0</v>
      </c>
      <c r="AP46" s="28">
        <f xml:space="preserve"> IFERROR(MAX(0, DATA[[#This Row],[Prev Low]] - DATA[[#This Row],[Low]]), "")</f>
        <v>1600</v>
      </c>
      <c r="AQ46" s="10">
        <f xml:space="preserve"> (DATA[[#This Row],[Prev Low]] &lt; DATA[[#This Row],[Open]]) * (DATA[[#This Row],[Open]] &lt; DATA[[#This Row],[Prev High]])</f>
        <v>1</v>
      </c>
      <c r="AR46" s="10">
        <f xml:space="preserve"> SIGN(DATA[[#This Row],[Open]] &lt; DATA[[#This Row],[Prev Low]])</f>
        <v>0</v>
      </c>
      <c r="AS46" s="10">
        <f xml:space="preserve"> SIGN(DATA[[#This Row],[Prev Low]] &lt; DATA[[#This Row],[Open]])</f>
        <v>1</v>
      </c>
      <c r="AT46" s="10">
        <f xml:space="preserve"> SIGN(DATA[[#This Row],[Open]] &lt; DATA[[#This Row],[Prev High]])</f>
        <v>1</v>
      </c>
      <c r="AU46" s="10">
        <f xml:space="preserve"> SIGN(DATA[[#This Row],[Prev High]] &lt; DATA[[#This Row],[Open]])</f>
        <v>0</v>
      </c>
      <c r="AV46" s="10">
        <f xml:space="preserve"> SIGN(DATA[[#This Row],[Low]] &lt; DATA[[#This Row],[Prev Low]])</f>
        <v>1</v>
      </c>
      <c r="AW46" s="10">
        <f xml:space="preserve"> SIGN(DATA[[#This Row],[Prev Low]] &lt; DATA[[#This Row],[Low]])</f>
        <v>0</v>
      </c>
      <c r="AX46" s="10">
        <f xml:space="preserve"> SIGN(DATA[[#This Row],[High]] &lt; DATA[[#This Row],[Prev High]])</f>
        <v>1</v>
      </c>
      <c r="AY46" s="10">
        <f xml:space="preserve"> SIGN(DATA[[#This Row],[Prev High]] &lt; DATA[[#This Row],[High]])</f>
        <v>0</v>
      </c>
      <c r="AZ46" s="10">
        <f xml:space="preserve"> (DATA[[#This Row],[Prev Low]] &lt; DATA[[#This Row],[Close]]) * (DATA[[#This Row],[Close]] &lt; DATA[[#This Row],[Prev High]])</f>
        <v>0</v>
      </c>
      <c r="BA46" s="10">
        <f xml:space="preserve"> SIGN(DATA[[#This Row],[Close]] &lt; DATA[[#This Row],[Prev Low]])</f>
        <v>1</v>
      </c>
      <c r="BB46" s="10">
        <f xml:space="preserve"> SIGN(DATA[[#This Row],[Prev Low]] &lt; DATA[[#This Row],[Close]])</f>
        <v>0</v>
      </c>
      <c r="BC46" s="10">
        <f xml:space="preserve"> SIGN(DATA[[#This Row],[Close]] &lt; DATA[[#This Row],[Prev High]])</f>
        <v>1</v>
      </c>
      <c r="BD46" s="10">
        <f xml:space="preserve"> SIGN(DATA[[#This Row],[Prev High]] &lt; DATA[[#This Row],[Close]])</f>
        <v>0</v>
      </c>
    </row>
    <row r="47" spans="14:56" x14ac:dyDescent="0.25">
      <c r="N47" s="16">
        <f xml:space="preserve"> ROW() - ROW(DATA[[#Headers],[Row]])</f>
        <v>45</v>
      </c>
      <c r="O47" s="13"/>
      <c r="P47" s="20">
        <v>45797</v>
      </c>
      <c r="Q47" s="21">
        <v>141527</v>
      </c>
      <c r="R47" s="21">
        <v>141300</v>
      </c>
      <c r="S47" s="21">
        <v>141730</v>
      </c>
      <c r="T47" s="21">
        <v>140390</v>
      </c>
      <c r="U47" s="13" t="s">
        <v>132</v>
      </c>
      <c r="V47" s="14">
        <v>3.0000000000000001E-3</v>
      </c>
      <c r="W47" s="23"/>
      <c r="X47" s="23">
        <f xml:space="preserve"> (1 - DATA[[#This Row],[Row]])</f>
        <v>-44</v>
      </c>
      <c r="Y47" s="24">
        <f xml:space="preserve"> DATA[[#This Row],[Src Data]]</f>
        <v>45797</v>
      </c>
      <c r="Z47" s="23">
        <f xml:space="preserve"> WEEKDAY(DATA[[#This Row],[Date]])</f>
        <v>3</v>
      </c>
      <c r="AA47" s="26">
        <f xml:space="preserve"> DATA[[#This Row],[Src Último]]</f>
        <v>141527</v>
      </c>
      <c r="AB47" s="28">
        <f xml:space="preserve"> DATA[[#This Row],[Src Abertura]]</f>
        <v>141300</v>
      </c>
      <c r="AC47" s="28">
        <f xml:space="preserve"> DATA[[#This Row],[Src Mínima]]</f>
        <v>140390</v>
      </c>
      <c r="AD47" s="28">
        <f xml:space="preserve"> DATA[[#This Row],[Src Máxima]]</f>
        <v>141730</v>
      </c>
      <c r="AE47" s="28">
        <f xml:space="preserve"> DATA[[#This Row],[Src Último]]</f>
        <v>141527</v>
      </c>
      <c r="AF47" s="40">
        <f xml:space="preserve"> (DATA[[#This Row],[High]] - DATA[[#This Row],[Low]])</f>
        <v>1340</v>
      </c>
      <c r="AG47" s="31">
        <f xml:space="preserve"> _xlfn.XLOOKUP(DATA[[#This Row],[T]]-1, DATA[T], DATA[Open], "")</f>
        <v>140000</v>
      </c>
      <c r="AH47" s="31">
        <f xml:space="preserve"> _xlfn.XLOOKUP(DATA[[#This Row],[T]]-1, DATA[T], DATA[Low], "")</f>
        <v>139895</v>
      </c>
      <c r="AI47" s="31">
        <f xml:space="preserve"> _xlfn.XLOOKUP(DATA[[#This Row],[T]]-1, DATA[T], DATA[High], "")</f>
        <v>141740</v>
      </c>
      <c r="AJ47" s="31">
        <f xml:space="preserve"> _xlfn.XLOOKUP(DATA[[#This Row],[T]]-1, DATA[T], DATA[Price], "")</f>
        <v>141107</v>
      </c>
      <c r="AK47" s="33">
        <f xml:space="preserve"> IFERROR(DATA[[#This Row],[Prev Close]] - DATA[[#This Row],[Prev Open]], "")</f>
        <v>1107</v>
      </c>
      <c r="AL47" s="33">
        <f xml:space="preserve"> IFERROR(DATA[[#This Row],[Prev High]] - DATA[[#This Row],[Prev Low]], "")</f>
        <v>1845</v>
      </c>
      <c r="AM47" s="33">
        <f xml:space="preserve"> SIGN(DATA[[#This Row],[Prev Change]] &lt; 0)</f>
        <v>0</v>
      </c>
      <c r="AN47" s="33">
        <f xml:space="preserve"> SIGN(DATA[[#This Row],[Prev Change]] &gt;= 0)</f>
        <v>1</v>
      </c>
      <c r="AO47" s="28">
        <f xml:space="preserve"> IFERROR(MAX(0, DATA[[#This Row],[High]] - DATA[[#This Row],[Prev High]]), "")</f>
        <v>0</v>
      </c>
      <c r="AP47" s="28">
        <f xml:space="preserve"> IFERROR(MAX(0, DATA[[#This Row],[Prev Low]] - DATA[[#This Row],[Low]]), "")</f>
        <v>0</v>
      </c>
      <c r="AQ47" s="10">
        <f xml:space="preserve"> (DATA[[#This Row],[Prev Low]] &lt; DATA[[#This Row],[Open]]) * (DATA[[#This Row],[Open]] &lt; DATA[[#This Row],[Prev High]])</f>
        <v>1</v>
      </c>
      <c r="AR47" s="10">
        <f xml:space="preserve"> SIGN(DATA[[#This Row],[Open]] &lt; DATA[[#This Row],[Prev Low]])</f>
        <v>0</v>
      </c>
      <c r="AS47" s="10">
        <f xml:space="preserve"> SIGN(DATA[[#This Row],[Prev Low]] &lt; DATA[[#This Row],[Open]])</f>
        <v>1</v>
      </c>
      <c r="AT47" s="10">
        <f xml:space="preserve"> SIGN(DATA[[#This Row],[Open]] &lt; DATA[[#This Row],[Prev High]])</f>
        <v>1</v>
      </c>
      <c r="AU47" s="10">
        <f xml:space="preserve"> SIGN(DATA[[#This Row],[Prev High]] &lt; DATA[[#This Row],[Open]])</f>
        <v>0</v>
      </c>
      <c r="AV47" s="10">
        <f xml:space="preserve"> SIGN(DATA[[#This Row],[Low]] &lt; DATA[[#This Row],[Prev Low]])</f>
        <v>0</v>
      </c>
      <c r="AW47" s="10">
        <f xml:space="preserve"> SIGN(DATA[[#This Row],[Prev Low]] &lt; DATA[[#This Row],[Low]])</f>
        <v>1</v>
      </c>
      <c r="AX47" s="10">
        <f xml:space="preserve"> SIGN(DATA[[#This Row],[High]] &lt; DATA[[#This Row],[Prev High]])</f>
        <v>1</v>
      </c>
      <c r="AY47" s="10">
        <f xml:space="preserve"> SIGN(DATA[[#This Row],[Prev High]] &lt; DATA[[#This Row],[High]])</f>
        <v>0</v>
      </c>
      <c r="AZ47" s="10">
        <f xml:space="preserve"> (DATA[[#This Row],[Prev Low]] &lt; DATA[[#This Row],[Close]]) * (DATA[[#This Row],[Close]] &lt; DATA[[#This Row],[Prev High]])</f>
        <v>1</v>
      </c>
      <c r="BA47" s="10">
        <f xml:space="preserve"> SIGN(DATA[[#This Row],[Close]] &lt; DATA[[#This Row],[Prev Low]])</f>
        <v>0</v>
      </c>
      <c r="BB47" s="10">
        <f xml:space="preserve"> SIGN(DATA[[#This Row],[Prev Low]] &lt; DATA[[#This Row],[Close]])</f>
        <v>1</v>
      </c>
      <c r="BC47" s="10">
        <f xml:space="preserve"> SIGN(DATA[[#This Row],[Close]] &lt; DATA[[#This Row],[Prev High]])</f>
        <v>1</v>
      </c>
      <c r="BD47" s="10">
        <f xml:space="preserve"> SIGN(DATA[[#This Row],[Prev High]] &lt; DATA[[#This Row],[Close]])</f>
        <v>0</v>
      </c>
    </row>
    <row r="48" spans="14:56" x14ac:dyDescent="0.25">
      <c r="N48" s="16">
        <f xml:space="preserve"> ROW() - ROW(DATA[[#Headers],[Row]])</f>
        <v>46</v>
      </c>
      <c r="O48" s="13"/>
      <c r="P48" s="20">
        <v>45796</v>
      </c>
      <c r="Q48" s="21">
        <v>141107</v>
      </c>
      <c r="R48" s="21">
        <v>140000</v>
      </c>
      <c r="S48" s="21">
        <v>141740</v>
      </c>
      <c r="T48" s="21">
        <v>139895</v>
      </c>
      <c r="U48" s="13" t="s">
        <v>133</v>
      </c>
      <c r="V48" s="14">
        <v>2.8999999999999998E-3</v>
      </c>
      <c r="W48" s="23"/>
      <c r="X48" s="23">
        <f xml:space="preserve"> (1 - DATA[[#This Row],[Row]])</f>
        <v>-45</v>
      </c>
      <c r="Y48" s="24">
        <f xml:space="preserve"> DATA[[#This Row],[Src Data]]</f>
        <v>45796</v>
      </c>
      <c r="Z48" s="23">
        <f xml:space="preserve"> WEEKDAY(DATA[[#This Row],[Date]])</f>
        <v>2</v>
      </c>
      <c r="AA48" s="26">
        <f xml:space="preserve"> DATA[[#This Row],[Src Último]]</f>
        <v>141107</v>
      </c>
      <c r="AB48" s="28">
        <f xml:space="preserve"> DATA[[#This Row],[Src Abertura]]</f>
        <v>140000</v>
      </c>
      <c r="AC48" s="28">
        <f xml:space="preserve"> DATA[[#This Row],[Src Mínima]]</f>
        <v>139895</v>
      </c>
      <c r="AD48" s="28">
        <f xml:space="preserve"> DATA[[#This Row],[Src Máxima]]</f>
        <v>141740</v>
      </c>
      <c r="AE48" s="28">
        <f xml:space="preserve"> DATA[[#This Row],[Src Último]]</f>
        <v>141107</v>
      </c>
      <c r="AF48" s="40">
        <f xml:space="preserve"> (DATA[[#This Row],[High]] - DATA[[#This Row],[Low]])</f>
        <v>1845</v>
      </c>
      <c r="AG48" s="31">
        <f xml:space="preserve"> _xlfn.XLOOKUP(DATA[[#This Row],[T]]-1, DATA[T], DATA[Open], "")</f>
        <v>140770</v>
      </c>
      <c r="AH48" s="31">
        <f xml:space="preserve"> _xlfn.XLOOKUP(DATA[[#This Row],[T]]-1, DATA[T], DATA[Low], "")</f>
        <v>139120</v>
      </c>
      <c r="AI48" s="31">
        <f xml:space="preserve"> _xlfn.XLOOKUP(DATA[[#This Row],[T]]-1, DATA[T], DATA[High], "")</f>
        <v>140850</v>
      </c>
      <c r="AJ48" s="31">
        <f xml:space="preserve"> _xlfn.XLOOKUP(DATA[[#This Row],[T]]-1, DATA[T], DATA[Price], "")</f>
        <v>140692</v>
      </c>
      <c r="AK48" s="33">
        <f xml:space="preserve"> IFERROR(DATA[[#This Row],[Prev Close]] - DATA[[#This Row],[Prev Open]], "")</f>
        <v>-78</v>
      </c>
      <c r="AL48" s="33">
        <f xml:space="preserve"> IFERROR(DATA[[#This Row],[Prev High]] - DATA[[#This Row],[Prev Low]], "")</f>
        <v>1730</v>
      </c>
      <c r="AM48" s="33">
        <f xml:space="preserve"> SIGN(DATA[[#This Row],[Prev Change]] &lt; 0)</f>
        <v>1</v>
      </c>
      <c r="AN48" s="33">
        <f xml:space="preserve"> SIGN(DATA[[#This Row],[Prev Change]] &gt;= 0)</f>
        <v>0</v>
      </c>
      <c r="AO48" s="28">
        <f xml:space="preserve"> IFERROR(MAX(0, DATA[[#This Row],[High]] - DATA[[#This Row],[Prev High]]), "")</f>
        <v>890</v>
      </c>
      <c r="AP48" s="28">
        <f xml:space="preserve"> IFERROR(MAX(0, DATA[[#This Row],[Prev Low]] - DATA[[#This Row],[Low]]), "")</f>
        <v>0</v>
      </c>
      <c r="AQ48" s="10">
        <f xml:space="preserve"> (DATA[[#This Row],[Prev Low]] &lt; DATA[[#This Row],[Open]]) * (DATA[[#This Row],[Open]] &lt; DATA[[#This Row],[Prev High]])</f>
        <v>1</v>
      </c>
      <c r="AR48" s="10">
        <f xml:space="preserve"> SIGN(DATA[[#This Row],[Open]] &lt; DATA[[#This Row],[Prev Low]])</f>
        <v>0</v>
      </c>
      <c r="AS48" s="10">
        <f xml:space="preserve"> SIGN(DATA[[#This Row],[Prev Low]] &lt; DATA[[#This Row],[Open]])</f>
        <v>1</v>
      </c>
      <c r="AT48" s="10">
        <f xml:space="preserve"> SIGN(DATA[[#This Row],[Open]] &lt; DATA[[#This Row],[Prev High]])</f>
        <v>1</v>
      </c>
      <c r="AU48" s="10">
        <f xml:space="preserve"> SIGN(DATA[[#This Row],[Prev High]] &lt; DATA[[#This Row],[Open]])</f>
        <v>0</v>
      </c>
      <c r="AV48" s="10">
        <f xml:space="preserve"> SIGN(DATA[[#This Row],[Low]] &lt; DATA[[#This Row],[Prev Low]])</f>
        <v>0</v>
      </c>
      <c r="AW48" s="10">
        <f xml:space="preserve"> SIGN(DATA[[#This Row],[Prev Low]] &lt; DATA[[#This Row],[Low]])</f>
        <v>1</v>
      </c>
      <c r="AX48" s="10">
        <f xml:space="preserve"> SIGN(DATA[[#This Row],[High]] &lt; DATA[[#This Row],[Prev High]])</f>
        <v>0</v>
      </c>
      <c r="AY48" s="10">
        <f xml:space="preserve"> SIGN(DATA[[#This Row],[Prev High]] &lt; DATA[[#This Row],[High]])</f>
        <v>1</v>
      </c>
      <c r="AZ48" s="10">
        <f xml:space="preserve"> (DATA[[#This Row],[Prev Low]] &lt; DATA[[#This Row],[Close]]) * (DATA[[#This Row],[Close]] &lt; DATA[[#This Row],[Prev High]])</f>
        <v>0</v>
      </c>
      <c r="BA48" s="10">
        <f xml:space="preserve"> SIGN(DATA[[#This Row],[Close]] &lt; DATA[[#This Row],[Prev Low]])</f>
        <v>0</v>
      </c>
      <c r="BB48" s="10">
        <f xml:space="preserve"> SIGN(DATA[[#This Row],[Prev Low]] &lt; DATA[[#This Row],[Close]])</f>
        <v>1</v>
      </c>
      <c r="BC48" s="10">
        <f xml:space="preserve"> SIGN(DATA[[#This Row],[Close]] &lt; DATA[[#This Row],[Prev High]])</f>
        <v>0</v>
      </c>
      <c r="BD48" s="10">
        <f xml:space="preserve"> SIGN(DATA[[#This Row],[Prev High]] &lt; DATA[[#This Row],[Close]])</f>
        <v>1</v>
      </c>
    </row>
    <row r="49" spans="14:56" x14ac:dyDescent="0.25">
      <c r="N49" s="16">
        <f xml:space="preserve"> ROW() - ROW(DATA[[#Headers],[Row]])</f>
        <v>47</v>
      </c>
      <c r="O49" s="13"/>
      <c r="P49" s="20">
        <v>45793</v>
      </c>
      <c r="Q49" s="21">
        <v>140692</v>
      </c>
      <c r="R49" s="21">
        <v>140770</v>
      </c>
      <c r="S49" s="21">
        <v>140850</v>
      </c>
      <c r="T49" s="21">
        <v>139120</v>
      </c>
      <c r="U49" s="13" t="s">
        <v>134</v>
      </c>
      <c r="V49" s="14">
        <v>-2.5000000000000001E-3</v>
      </c>
      <c r="W49" s="23"/>
      <c r="X49" s="23">
        <f xml:space="preserve"> (1 - DATA[[#This Row],[Row]])</f>
        <v>-46</v>
      </c>
      <c r="Y49" s="24">
        <f xml:space="preserve"> DATA[[#This Row],[Src Data]]</f>
        <v>45793</v>
      </c>
      <c r="Z49" s="23">
        <f xml:space="preserve"> WEEKDAY(DATA[[#This Row],[Date]])</f>
        <v>6</v>
      </c>
      <c r="AA49" s="26">
        <f xml:space="preserve"> DATA[[#This Row],[Src Último]]</f>
        <v>140692</v>
      </c>
      <c r="AB49" s="28">
        <f xml:space="preserve"> DATA[[#This Row],[Src Abertura]]</f>
        <v>140770</v>
      </c>
      <c r="AC49" s="28">
        <f xml:space="preserve"> DATA[[#This Row],[Src Mínima]]</f>
        <v>139120</v>
      </c>
      <c r="AD49" s="28">
        <f xml:space="preserve"> DATA[[#This Row],[Src Máxima]]</f>
        <v>140850</v>
      </c>
      <c r="AE49" s="28">
        <f xml:space="preserve"> DATA[[#This Row],[Src Último]]</f>
        <v>140692</v>
      </c>
      <c r="AF49" s="40">
        <f xml:space="preserve"> (DATA[[#This Row],[High]] - DATA[[#This Row],[Low]])</f>
        <v>1730</v>
      </c>
      <c r="AG49" s="31">
        <f xml:space="preserve"> _xlfn.XLOOKUP(DATA[[#This Row],[T]]-1, DATA[T], DATA[Open], "")</f>
        <v>139775</v>
      </c>
      <c r="AH49" s="31">
        <f xml:space="preserve"> _xlfn.XLOOKUP(DATA[[#This Row],[T]]-1, DATA[T], DATA[Low], "")</f>
        <v>139570</v>
      </c>
      <c r="AI49" s="31">
        <f xml:space="preserve"> _xlfn.XLOOKUP(DATA[[#This Row],[T]]-1, DATA[T], DATA[High], "")</f>
        <v>141170</v>
      </c>
      <c r="AJ49" s="31">
        <f xml:space="preserve"> _xlfn.XLOOKUP(DATA[[#This Row],[T]]-1, DATA[T], DATA[Price], "")</f>
        <v>141039</v>
      </c>
      <c r="AK49" s="33">
        <f xml:space="preserve"> IFERROR(DATA[[#This Row],[Prev Close]] - DATA[[#This Row],[Prev Open]], "")</f>
        <v>1264</v>
      </c>
      <c r="AL49" s="33">
        <f xml:space="preserve"> IFERROR(DATA[[#This Row],[Prev High]] - DATA[[#This Row],[Prev Low]], "")</f>
        <v>1600</v>
      </c>
      <c r="AM49" s="33">
        <f xml:space="preserve"> SIGN(DATA[[#This Row],[Prev Change]] &lt; 0)</f>
        <v>0</v>
      </c>
      <c r="AN49" s="33">
        <f xml:space="preserve"> SIGN(DATA[[#This Row],[Prev Change]] &gt;= 0)</f>
        <v>1</v>
      </c>
      <c r="AO49" s="28">
        <f xml:space="preserve"> IFERROR(MAX(0, DATA[[#This Row],[High]] - DATA[[#This Row],[Prev High]]), "")</f>
        <v>0</v>
      </c>
      <c r="AP49" s="28">
        <f xml:space="preserve"> IFERROR(MAX(0, DATA[[#This Row],[Prev Low]] - DATA[[#This Row],[Low]]), "")</f>
        <v>450</v>
      </c>
      <c r="AQ49" s="10">
        <f xml:space="preserve"> (DATA[[#This Row],[Prev Low]] &lt; DATA[[#This Row],[Open]]) * (DATA[[#This Row],[Open]] &lt; DATA[[#This Row],[Prev High]])</f>
        <v>1</v>
      </c>
      <c r="AR49" s="10">
        <f xml:space="preserve"> SIGN(DATA[[#This Row],[Open]] &lt; DATA[[#This Row],[Prev Low]])</f>
        <v>0</v>
      </c>
      <c r="AS49" s="10">
        <f xml:space="preserve"> SIGN(DATA[[#This Row],[Prev Low]] &lt; DATA[[#This Row],[Open]])</f>
        <v>1</v>
      </c>
      <c r="AT49" s="10">
        <f xml:space="preserve"> SIGN(DATA[[#This Row],[Open]] &lt; DATA[[#This Row],[Prev High]])</f>
        <v>1</v>
      </c>
      <c r="AU49" s="10">
        <f xml:space="preserve"> SIGN(DATA[[#This Row],[Prev High]] &lt; DATA[[#This Row],[Open]])</f>
        <v>0</v>
      </c>
      <c r="AV49" s="10">
        <f xml:space="preserve"> SIGN(DATA[[#This Row],[Low]] &lt; DATA[[#This Row],[Prev Low]])</f>
        <v>1</v>
      </c>
      <c r="AW49" s="10">
        <f xml:space="preserve"> SIGN(DATA[[#This Row],[Prev Low]] &lt; DATA[[#This Row],[Low]])</f>
        <v>0</v>
      </c>
      <c r="AX49" s="10">
        <f xml:space="preserve"> SIGN(DATA[[#This Row],[High]] &lt; DATA[[#This Row],[Prev High]])</f>
        <v>1</v>
      </c>
      <c r="AY49" s="10">
        <f xml:space="preserve"> SIGN(DATA[[#This Row],[Prev High]] &lt; DATA[[#This Row],[High]])</f>
        <v>0</v>
      </c>
      <c r="AZ49" s="10">
        <f xml:space="preserve"> (DATA[[#This Row],[Prev Low]] &lt; DATA[[#This Row],[Close]]) * (DATA[[#This Row],[Close]] &lt; DATA[[#This Row],[Prev High]])</f>
        <v>1</v>
      </c>
      <c r="BA49" s="10">
        <f xml:space="preserve"> SIGN(DATA[[#This Row],[Close]] &lt; DATA[[#This Row],[Prev Low]])</f>
        <v>0</v>
      </c>
      <c r="BB49" s="10">
        <f xml:space="preserve"> SIGN(DATA[[#This Row],[Prev Low]] &lt; DATA[[#This Row],[Close]])</f>
        <v>1</v>
      </c>
      <c r="BC49" s="10">
        <f xml:space="preserve"> SIGN(DATA[[#This Row],[Close]] &lt; DATA[[#This Row],[Prev High]])</f>
        <v>1</v>
      </c>
      <c r="BD49" s="10">
        <f xml:space="preserve"> SIGN(DATA[[#This Row],[Prev High]] &lt; DATA[[#This Row],[Close]])</f>
        <v>0</v>
      </c>
    </row>
    <row r="50" spans="14:56" x14ac:dyDescent="0.25">
      <c r="N50" s="16">
        <f xml:space="preserve"> ROW() - ROW(DATA[[#Headers],[Row]])</f>
        <v>48</v>
      </c>
      <c r="O50" s="13"/>
      <c r="P50" s="20">
        <v>45792</v>
      </c>
      <c r="Q50" s="21">
        <v>141039</v>
      </c>
      <c r="R50" s="21">
        <v>139775</v>
      </c>
      <c r="S50" s="21">
        <v>141170</v>
      </c>
      <c r="T50" s="21">
        <v>139570</v>
      </c>
      <c r="U50" s="13" t="s">
        <v>135</v>
      </c>
      <c r="V50" s="14">
        <v>6.8999999999999999E-3</v>
      </c>
      <c r="W50" s="23"/>
      <c r="X50" s="23">
        <f xml:space="preserve"> (1 - DATA[[#This Row],[Row]])</f>
        <v>-47</v>
      </c>
      <c r="Y50" s="24">
        <f xml:space="preserve"> DATA[[#This Row],[Src Data]]</f>
        <v>45792</v>
      </c>
      <c r="Z50" s="23">
        <f xml:space="preserve"> WEEKDAY(DATA[[#This Row],[Date]])</f>
        <v>5</v>
      </c>
      <c r="AA50" s="26">
        <f xml:space="preserve"> DATA[[#This Row],[Src Último]]</f>
        <v>141039</v>
      </c>
      <c r="AB50" s="28">
        <f xml:space="preserve"> DATA[[#This Row],[Src Abertura]]</f>
        <v>139775</v>
      </c>
      <c r="AC50" s="28">
        <f xml:space="preserve"> DATA[[#This Row],[Src Mínima]]</f>
        <v>139570</v>
      </c>
      <c r="AD50" s="28">
        <f xml:space="preserve"> DATA[[#This Row],[Src Máxima]]</f>
        <v>141170</v>
      </c>
      <c r="AE50" s="28">
        <f xml:space="preserve"> DATA[[#This Row],[Src Último]]</f>
        <v>141039</v>
      </c>
      <c r="AF50" s="40">
        <f xml:space="preserve"> (DATA[[#This Row],[High]] - DATA[[#This Row],[Low]])</f>
        <v>1600</v>
      </c>
      <c r="AG50" s="31">
        <f xml:space="preserve"> _xlfn.XLOOKUP(DATA[[#This Row],[T]]-1, DATA[T], DATA[Open], "")</f>
        <v>140555</v>
      </c>
      <c r="AH50" s="31">
        <f xml:space="preserve"> _xlfn.XLOOKUP(DATA[[#This Row],[T]]-1, DATA[T], DATA[Low], "")</f>
        <v>139925</v>
      </c>
      <c r="AI50" s="31">
        <f xml:space="preserve"> _xlfn.XLOOKUP(DATA[[#This Row],[T]]-1, DATA[T], DATA[High], "")</f>
        <v>141030</v>
      </c>
      <c r="AJ50" s="31">
        <f xml:space="preserve"> _xlfn.XLOOKUP(DATA[[#This Row],[T]]-1, DATA[T], DATA[Price], "")</f>
        <v>140072</v>
      </c>
      <c r="AK50" s="33">
        <f xml:space="preserve"> IFERROR(DATA[[#This Row],[Prev Close]] - DATA[[#This Row],[Prev Open]], "")</f>
        <v>-483</v>
      </c>
      <c r="AL50" s="33">
        <f xml:space="preserve"> IFERROR(DATA[[#This Row],[Prev High]] - DATA[[#This Row],[Prev Low]], "")</f>
        <v>1105</v>
      </c>
      <c r="AM50" s="33">
        <f xml:space="preserve"> SIGN(DATA[[#This Row],[Prev Change]] &lt; 0)</f>
        <v>1</v>
      </c>
      <c r="AN50" s="33">
        <f xml:space="preserve"> SIGN(DATA[[#This Row],[Prev Change]] &gt;= 0)</f>
        <v>0</v>
      </c>
      <c r="AO50" s="28">
        <f xml:space="preserve"> IFERROR(MAX(0, DATA[[#This Row],[High]] - DATA[[#This Row],[Prev High]]), "")</f>
        <v>140</v>
      </c>
      <c r="AP50" s="28">
        <f xml:space="preserve"> IFERROR(MAX(0, DATA[[#This Row],[Prev Low]] - DATA[[#This Row],[Low]]), "")</f>
        <v>355</v>
      </c>
      <c r="AQ50" s="10">
        <f xml:space="preserve"> (DATA[[#This Row],[Prev Low]] &lt; DATA[[#This Row],[Open]]) * (DATA[[#This Row],[Open]] &lt; DATA[[#This Row],[Prev High]])</f>
        <v>0</v>
      </c>
      <c r="AR50" s="10">
        <f xml:space="preserve"> SIGN(DATA[[#This Row],[Open]] &lt; DATA[[#This Row],[Prev Low]])</f>
        <v>1</v>
      </c>
      <c r="AS50" s="10">
        <f xml:space="preserve"> SIGN(DATA[[#This Row],[Prev Low]] &lt; DATA[[#This Row],[Open]])</f>
        <v>0</v>
      </c>
      <c r="AT50" s="10">
        <f xml:space="preserve"> SIGN(DATA[[#This Row],[Open]] &lt; DATA[[#This Row],[Prev High]])</f>
        <v>1</v>
      </c>
      <c r="AU50" s="10">
        <f xml:space="preserve"> SIGN(DATA[[#This Row],[Prev High]] &lt; DATA[[#This Row],[Open]])</f>
        <v>0</v>
      </c>
      <c r="AV50" s="10">
        <f xml:space="preserve"> SIGN(DATA[[#This Row],[Low]] &lt; DATA[[#This Row],[Prev Low]])</f>
        <v>1</v>
      </c>
      <c r="AW50" s="10">
        <f xml:space="preserve"> SIGN(DATA[[#This Row],[Prev Low]] &lt; DATA[[#This Row],[Low]])</f>
        <v>0</v>
      </c>
      <c r="AX50" s="10">
        <f xml:space="preserve"> SIGN(DATA[[#This Row],[High]] &lt; DATA[[#This Row],[Prev High]])</f>
        <v>0</v>
      </c>
      <c r="AY50" s="10">
        <f xml:space="preserve"> SIGN(DATA[[#This Row],[Prev High]] &lt; DATA[[#This Row],[High]])</f>
        <v>1</v>
      </c>
      <c r="AZ50" s="10">
        <f xml:space="preserve"> (DATA[[#This Row],[Prev Low]] &lt; DATA[[#This Row],[Close]]) * (DATA[[#This Row],[Close]] &lt; DATA[[#This Row],[Prev High]])</f>
        <v>0</v>
      </c>
      <c r="BA50" s="10">
        <f xml:space="preserve"> SIGN(DATA[[#This Row],[Close]] &lt; DATA[[#This Row],[Prev Low]])</f>
        <v>0</v>
      </c>
      <c r="BB50" s="10">
        <f xml:space="preserve"> SIGN(DATA[[#This Row],[Prev Low]] &lt; DATA[[#This Row],[Close]])</f>
        <v>1</v>
      </c>
      <c r="BC50" s="10">
        <f xml:space="preserve"> SIGN(DATA[[#This Row],[Close]] &lt; DATA[[#This Row],[Prev High]])</f>
        <v>0</v>
      </c>
      <c r="BD50" s="10">
        <f xml:space="preserve"> SIGN(DATA[[#This Row],[Prev High]] &lt; DATA[[#This Row],[Close]])</f>
        <v>1</v>
      </c>
    </row>
    <row r="51" spans="14:56" x14ac:dyDescent="0.25">
      <c r="N51" s="16">
        <f xml:space="preserve"> ROW() - ROW(DATA[[#Headers],[Row]])</f>
        <v>49</v>
      </c>
      <c r="O51" s="13"/>
      <c r="P51" s="20">
        <v>45791</v>
      </c>
      <c r="Q51" s="21">
        <v>140072</v>
      </c>
      <c r="R51" s="21">
        <v>140555</v>
      </c>
      <c r="S51" s="21">
        <v>141030</v>
      </c>
      <c r="T51" s="21">
        <v>139925</v>
      </c>
      <c r="U51" s="13" t="s">
        <v>136</v>
      </c>
      <c r="V51" s="14">
        <v>-5.1000000000000004E-3</v>
      </c>
      <c r="W51" s="23"/>
      <c r="X51" s="23">
        <f xml:space="preserve"> (1 - DATA[[#This Row],[Row]])</f>
        <v>-48</v>
      </c>
      <c r="Y51" s="24">
        <f xml:space="preserve"> DATA[[#This Row],[Src Data]]</f>
        <v>45791</v>
      </c>
      <c r="Z51" s="23">
        <f xml:space="preserve"> WEEKDAY(DATA[[#This Row],[Date]])</f>
        <v>4</v>
      </c>
      <c r="AA51" s="26">
        <f xml:space="preserve"> DATA[[#This Row],[Src Último]]</f>
        <v>140072</v>
      </c>
      <c r="AB51" s="28">
        <f xml:space="preserve"> DATA[[#This Row],[Src Abertura]]</f>
        <v>140555</v>
      </c>
      <c r="AC51" s="28">
        <f xml:space="preserve"> DATA[[#This Row],[Src Mínima]]</f>
        <v>139925</v>
      </c>
      <c r="AD51" s="28">
        <f xml:space="preserve"> DATA[[#This Row],[Src Máxima]]</f>
        <v>141030</v>
      </c>
      <c r="AE51" s="28">
        <f xml:space="preserve"> DATA[[#This Row],[Src Último]]</f>
        <v>140072</v>
      </c>
      <c r="AF51" s="40">
        <f xml:space="preserve"> (DATA[[#This Row],[High]] - DATA[[#This Row],[Low]])</f>
        <v>1105</v>
      </c>
      <c r="AG51" s="31">
        <f xml:space="preserve"> _xlfn.XLOOKUP(DATA[[#This Row],[T]]-1, DATA[T], DATA[Open], "")</f>
        <v>138700</v>
      </c>
      <c r="AH51" s="31">
        <f xml:space="preserve"> _xlfn.XLOOKUP(DATA[[#This Row],[T]]-1, DATA[T], DATA[Low], "")</f>
        <v>138325</v>
      </c>
      <c r="AI51" s="31">
        <f xml:space="preserve"> _xlfn.XLOOKUP(DATA[[#This Row],[T]]-1, DATA[T], DATA[High], "")</f>
        <v>141360</v>
      </c>
      <c r="AJ51" s="31">
        <f xml:space="preserve"> _xlfn.XLOOKUP(DATA[[#This Row],[T]]-1, DATA[T], DATA[Price], "")</f>
        <v>140788</v>
      </c>
      <c r="AK51" s="33">
        <f xml:space="preserve"> IFERROR(DATA[[#This Row],[Prev Close]] - DATA[[#This Row],[Prev Open]], "")</f>
        <v>2088</v>
      </c>
      <c r="AL51" s="33">
        <f xml:space="preserve"> IFERROR(DATA[[#This Row],[Prev High]] - DATA[[#This Row],[Prev Low]], "")</f>
        <v>3035</v>
      </c>
      <c r="AM51" s="33">
        <f xml:space="preserve"> SIGN(DATA[[#This Row],[Prev Change]] &lt; 0)</f>
        <v>0</v>
      </c>
      <c r="AN51" s="33">
        <f xml:space="preserve"> SIGN(DATA[[#This Row],[Prev Change]] &gt;= 0)</f>
        <v>1</v>
      </c>
      <c r="AO51" s="28">
        <f xml:space="preserve"> IFERROR(MAX(0, DATA[[#This Row],[High]] - DATA[[#This Row],[Prev High]]), "")</f>
        <v>0</v>
      </c>
      <c r="AP51" s="28">
        <f xml:space="preserve"> IFERROR(MAX(0, DATA[[#This Row],[Prev Low]] - DATA[[#This Row],[Low]]), "")</f>
        <v>0</v>
      </c>
      <c r="AQ51" s="10">
        <f xml:space="preserve"> (DATA[[#This Row],[Prev Low]] &lt; DATA[[#This Row],[Open]]) * (DATA[[#This Row],[Open]] &lt; DATA[[#This Row],[Prev High]])</f>
        <v>1</v>
      </c>
      <c r="AR51" s="10">
        <f xml:space="preserve"> SIGN(DATA[[#This Row],[Open]] &lt; DATA[[#This Row],[Prev Low]])</f>
        <v>0</v>
      </c>
      <c r="AS51" s="10">
        <f xml:space="preserve"> SIGN(DATA[[#This Row],[Prev Low]] &lt; DATA[[#This Row],[Open]])</f>
        <v>1</v>
      </c>
      <c r="AT51" s="10">
        <f xml:space="preserve"> SIGN(DATA[[#This Row],[Open]] &lt; DATA[[#This Row],[Prev High]])</f>
        <v>1</v>
      </c>
      <c r="AU51" s="10">
        <f xml:space="preserve"> SIGN(DATA[[#This Row],[Prev High]] &lt; DATA[[#This Row],[Open]])</f>
        <v>0</v>
      </c>
      <c r="AV51" s="10">
        <f xml:space="preserve"> SIGN(DATA[[#This Row],[Low]] &lt; DATA[[#This Row],[Prev Low]])</f>
        <v>0</v>
      </c>
      <c r="AW51" s="10">
        <f xml:space="preserve"> SIGN(DATA[[#This Row],[Prev Low]] &lt; DATA[[#This Row],[Low]])</f>
        <v>1</v>
      </c>
      <c r="AX51" s="10">
        <f xml:space="preserve"> SIGN(DATA[[#This Row],[High]] &lt; DATA[[#This Row],[Prev High]])</f>
        <v>1</v>
      </c>
      <c r="AY51" s="10">
        <f xml:space="preserve"> SIGN(DATA[[#This Row],[Prev High]] &lt; DATA[[#This Row],[High]])</f>
        <v>0</v>
      </c>
      <c r="AZ51" s="10">
        <f xml:space="preserve"> (DATA[[#This Row],[Prev Low]] &lt; DATA[[#This Row],[Close]]) * (DATA[[#This Row],[Close]] &lt; DATA[[#This Row],[Prev High]])</f>
        <v>1</v>
      </c>
      <c r="BA51" s="10">
        <f xml:space="preserve"> SIGN(DATA[[#This Row],[Close]] &lt; DATA[[#This Row],[Prev Low]])</f>
        <v>0</v>
      </c>
      <c r="BB51" s="10">
        <f xml:space="preserve"> SIGN(DATA[[#This Row],[Prev Low]] &lt; DATA[[#This Row],[Close]])</f>
        <v>1</v>
      </c>
      <c r="BC51" s="10">
        <f xml:space="preserve"> SIGN(DATA[[#This Row],[Close]] &lt; DATA[[#This Row],[Prev High]])</f>
        <v>1</v>
      </c>
      <c r="BD51" s="10">
        <f xml:space="preserve"> SIGN(DATA[[#This Row],[Prev High]] &lt; DATA[[#This Row],[Close]])</f>
        <v>0</v>
      </c>
    </row>
    <row r="52" spans="14:56" x14ac:dyDescent="0.25">
      <c r="N52" s="16">
        <f xml:space="preserve"> ROW() - ROW(DATA[[#Headers],[Row]])</f>
        <v>50</v>
      </c>
      <c r="O52" s="13"/>
      <c r="P52" s="20">
        <v>45790</v>
      </c>
      <c r="Q52" s="21">
        <v>140788</v>
      </c>
      <c r="R52" s="21">
        <v>138700</v>
      </c>
      <c r="S52" s="21">
        <v>141360</v>
      </c>
      <c r="T52" s="21">
        <v>138325</v>
      </c>
      <c r="U52" s="13" t="s">
        <v>105</v>
      </c>
      <c r="V52" s="14">
        <v>1.7100000000000001E-2</v>
      </c>
      <c r="W52" s="23"/>
      <c r="X52" s="23">
        <f xml:space="preserve"> (1 - DATA[[#This Row],[Row]])</f>
        <v>-49</v>
      </c>
      <c r="Y52" s="24">
        <f xml:space="preserve"> DATA[[#This Row],[Src Data]]</f>
        <v>45790</v>
      </c>
      <c r="Z52" s="23">
        <f xml:space="preserve"> WEEKDAY(DATA[[#This Row],[Date]])</f>
        <v>3</v>
      </c>
      <c r="AA52" s="26">
        <f xml:space="preserve"> DATA[[#This Row],[Src Último]]</f>
        <v>140788</v>
      </c>
      <c r="AB52" s="28">
        <f xml:space="preserve"> DATA[[#This Row],[Src Abertura]]</f>
        <v>138700</v>
      </c>
      <c r="AC52" s="28">
        <f xml:space="preserve"> DATA[[#This Row],[Src Mínima]]</f>
        <v>138325</v>
      </c>
      <c r="AD52" s="28">
        <f xml:space="preserve"> DATA[[#This Row],[Src Máxima]]</f>
        <v>141360</v>
      </c>
      <c r="AE52" s="28">
        <f xml:space="preserve"> DATA[[#This Row],[Src Último]]</f>
        <v>140788</v>
      </c>
      <c r="AF52" s="40">
        <f xml:space="preserve"> (DATA[[#This Row],[High]] - DATA[[#This Row],[Low]])</f>
        <v>3035</v>
      </c>
      <c r="AG52" s="31">
        <f xml:space="preserve"> _xlfn.XLOOKUP(DATA[[#This Row],[T]]-1, DATA[T], DATA[Open], "")</f>
        <v>140305</v>
      </c>
      <c r="AH52" s="31">
        <f xml:space="preserve"> _xlfn.XLOOKUP(DATA[[#This Row],[T]]-1, DATA[T], DATA[Low], "")</f>
        <v>138060</v>
      </c>
      <c r="AI52" s="31">
        <f xml:space="preserve"> _xlfn.XLOOKUP(DATA[[#This Row],[T]]-1, DATA[T], DATA[High], "")</f>
        <v>140310</v>
      </c>
      <c r="AJ52" s="31">
        <f xml:space="preserve"> _xlfn.XLOOKUP(DATA[[#This Row],[T]]-1, DATA[T], DATA[Price], "")</f>
        <v>138426</v>
      </c>
      <c r="AK52" s="33">
        <f xml:space="preserve"> IFERROR(DATA[[#This Row],[Prev Close]] - DATA[[#This Row],[Prev Open]], "")</f>
        <v>-1879</v>
      </c>
      <c r="AL52" s="33">
        <f xml:space="preserve"> IFERROR(DATA[[#This Row],[Prev High]] - DATA[[#This Row],[Prev Low]], "")</f>
        <v>2250</v>
      </c>
      <c r="AM52" s="33">
        <f xml:space="preserve"> SIGN(DATA[[#This Row],[Prev Change]] &lt; 0)</f>
        <v>1</v>
      </c>
      <c r="AN52" s="33">
        <f xml:space="preserve"> SIGN(DATA[[#This Row],[Prev Change]] &gt;= 0)</f>
        <v>0</v>
      </c>
      <c r="AO52" s="28">
        <f xml:space="preserve"> IFERROR(MAX(0, DATA[[#This Row],[High]] - DATA[[#This Row],[Prev High]]), "")</f>
        <v>1050</v>
      </c>
      <c r="AP52" s="28">
        <f xml:space="preserve"> IFERROR(MAX(0, DATA[[#This Row],[Prev Low]] - DATA[[#This Row],[Low]]), "")</f>
        <v>0</v>
      </c>
      <c r="AQ52" s="10">
        <f xml:space="preserve"> (DATA[[#This Row],[Prev Low]] &lt; DATA[[#This Row],[Open]]) * (DATA[[#This Row],[Open]] &lt; DATA[[#This Row],[Prev High]])</f>
        <v>1</v>
      </c>
      <c r="AR52" s="10">
        <f xml:space="preserve"> SIGN(DATA[[#This Row],[Open]] &lt; DATA[[#This Row],[Prev Low]])</f>
        <v>0</v>
      </c>
      <c r="AS52" s="10">
        <f xml:space="preserve"> SIGN(DATA[[#This Row],[Prev Low]] &lt; DATA[[#This Row],[Open]])</f>
        <v>1</v>
      </c>
      <c r="AT52" s="10">
        <f xml:space="preserve"> SIGN(DATA[[#This Row],[Open]] &lt; DATA[[#This Row],[Prev High]])</f>
        <v>1</v>
      </c>
      <c r="AU52" s="10">
        <f xml:space="preserve"> SIGN(DATA[[#This Row],[Prev High]] &lt; DATA[[#This Row],[Open]])</f>
        <v>0</v>
      </c>
      <c r="AV52" s="10">
        <f xml:space="preserve"> SIGN(DATA[[#This Row],[Low]] &lt; DATA[[#This Row],[Prev Low]])</f>
        <v>0</v>
      </c>
      <c r="AW52" s="10">
        <f xml:space="preserve"> SIGN(DATA[[#This Row],[Prev Low]] &lt; DATA[[#This Row],[Low]])</f>
        <v>1</v>
      </c>
      <c r="AX52" s="10">
        <f xml:space="preserve"> SIGN(DATA[[#This Row],[High]] &lt; DATA[[#This Row],[Prev High]])</f>
        <v>0</v>
      </c>
      <c r="AY52" s="10">
        <f xml:space="preserve"> SIGN(DATA[[#This Row],[Prev High]] &lt; DATA[[#This Row],[High]])</f>
        <v>1</v>
      </c>
      <c r="AZ52" s="10">
        <f xml:space="preserve"> (DATA[[#This Row],[Prev Low]] &lt; DATA[[#This Row],[Close]]) * (DATA[[#This Row],[Close]] &lt; DATA[[#This Row],[Prev High]])</f>
        <v>0</v>
      </c>
      <c r="BA52" s="10">
        <f xml:space="preserve"> SIGN(DATA[[#This Row],[Close]] &lt; DATA[[#This Row],[Prev Low]])</f>
        <v>0</v>
      </c>
      <c r="BB52" s="10">
        <f xml:space="preserve"> SIGN(DATA[[#This Row],[Prev Low]] &lt; DATA[[#This Row],[Close]])</f>
        <v>1</v>
      </c>
      <c r="BC52" s="10">
        <f xml:space="preserve"> SIGN(DATA[[#This Row],[Close]] &lt; DATA[[#This Row],[Prev High]])</f>
        <v>0</v>
      </c>
      <c r="BD52" s="10">
        <f xml:space="preserve"> SIGN(DATA[[#This Row],[Prev High]] &lt; DATA[[#This Row],[Close]])</f>
        <v>1</v>
      </c>
    </row>
    <row r="53" spans="14:56" x14ac:dyDescent="0.25">
      <c r="N53" s="16">
        <f xml:space="preserve"> ROW() - ROW(DATA[[#Headers],[Row]])</f>
        <v>51</v>
      </c>
      <c r="O53" s="13"/>
      <c r="P53" s="20">
        <v>45789</v>
      </c>
      <c r="Q53" s="21">
        <v>138426</v>
      </c>
      <c r="R53" s="21">
        <v>140305</v>
      </c>
      <c r="S53" s="21">
        <v>140310</v>
      </c>
      <c r="T53" s="21">
        <v>138060</v>
      </c>
      <c r="U53" s="13" t="s">
        <v>137</v>
      </c>
      <c r="V53" s="14">
        <v>1.2999999999999999E-3</v>
      </c>
      <c r="W53" s="23"/>
      <c r="X53" s="23">
        <f xml:space="preserve"> (1 - DATA[[#This Row],[Row]])</f>
        <v>-50</v>
      </c>
      <c r="Y53" s="24">
        <f xml:space="preserve"> DATA[[#This Row],[Src Data]]</f>
        <v>45789</v>
      </c>
      <c r="Z53" s="23">
        <f xml:space="preserve"> WEEKDAY(DATA[[#This Row],[Date]])</f>
        <v>2</v>
      </c>
      <c r="AA53" s="26">
        <f xml:space="preserve"> DATA[[#This Row],[Src Último]]</f>
        <v>138426</v>
      </c>
      <c r="AB53" s="28">
        <f xml:space="preserve"> DATA[[#This Row],[Src Abertura]]</f>
        <v>140305</v>
      </c>
      <c r="AC53" s="28">
        <f xml:space="preserve"> DATA[[#This Row],[Src Mínima]]</f>
        <v>138060</v>
      </c>
      <c r="AD53" s="28">
        <f xml:space="preserve"> DATA[[#This Row],[Src Máxima]]</f>
        <v>140310</v>
      </c>
      <c r="AE53" s="28">
        <f xml:space="preserve"> DATA[[#This Row],[Src Último]]</f>
        <v>138426</v>
      </c>
      <c r="AF53" s="40">
        <f xml:space="preserve"> (DATA[[#This Row],[High]] - DATA[[#This Row],[Low]])</f>
        <v>2250</v>
      </c>
      <c r="AG53" s="31">
        <f xml:space="preserve"> _xlfn.XLOOKUP(DATA[[#This Row],[T]]-1, DATA[T], DATA[Open], "")</f>
        <v>138800</v>
      </c>
      <c r="AH53" s="31">
        <f xml:space="preserve"> _xlfn.XLOOKUP(DATA[[#This Row],[T]]-1, DATA[T], DATA[Low], "")</f>
        <v>137905</v>
      </c>
      <c r="AI53" s="31">
        <f xml:space="preserve"> _xlfn.XLOOKUP(DATA[[#This Row],[T]]-1, DATA[T], DATA[High], "")</f>
        <v>139070</v>
      </c>
      <c r="AJ53" s="31">
        <f xml:space="preserve"> _xlfn.XLOOKUP(DATA[[#This Row],[T]]-1, DATA[T], DATA[Price], "")</f>
        <v>138250</v>
      </c>
      <c r="AK53" s="33">
        <f xml:space="preserve"> IFERROR(DATA[[#This Row],[Prev Close]] - DATA[[#This Row],[Prev Open]], "")</f>
        <v>-550</v>
      </c>
      <c r="AL53" s="33">
        <f xml:space="preserve"> IFERROR(DATA[[#This Row],[Prev High]] - DATA[[#This Row],[Prev Low]], "")</f>
        <v>1165</v>
      </c>
      <c r="AM53" s="33">
        <f xml:space="preserve"> SIGN(DATA[[#This Row],[Prev Change]] &lt; 0)</f>
        <v>1</v>
      </c>
      <c r="AN53" s="33">
        <f xml:space="preserve"> SIGN(DATA[[#This Row],[Prev Change]] &gt;= 0)</f>
        <v>0</v>
      </c>
      <c r="AO53" s="28">
        <f xml:space="preserve"> IFERROR(MAX(0, DATA[[#This Row],[High]] - DATA[[#This Row],[Prev High]]), "")</f>
        <v>1240</v>
      </c>
      <c r="AP53" s="28">
        <f xml:space="preserve"> IFERROR(MAX(0, DATA[[#This Row],[Prev Low]] - DATA[[#This Row],[Low]]), "")</f>
        <v>0</v>
      </c>
      <c r="AQ53" s="10">
        <f xml:space="preserve"> (DATA[[#This Row],[Prev Low]] &lt; DATA[[#This Row],[Open]]) * (DATA[[#This Row],[Open]] &lt; DATA[[#This Row],[Prev High]])</f>
        <v>0</v>
      </c>
      <c r="AR53" s="10">
        <f xml:space="preserve"> SIGN(DATA[[#This Row],[Open]] &lt; DATA[[#This Row],[Prev Low]])</f>
        <v>0</v>
      </c>
      <c r="AS53" s="10">
        <f xml:space="preserve"> SIGN(DATA[[#This Row],[Prev Low]] &lt; DATA[[#This Row],[Open]])</f>
        <v>1</v>
      </c>
      <c r="AT53" s="10">
        <f xml:space="preserve"> SIGN(DATA[[#This Row],[Open]] &lt; DATA[[#This Row],[Prev High]])</f>
        <v>0</v>
      </c>
      <c r="AU53" s="10">
        <f xml:space="preserve"> SIGN(DATA[[#This Row],[Prev High]] &lt; DATA[[#This Row],[Open]])</f>
        <v>1</v>
      </c>
      <c r="AV53" s="10">
        <f xml:space="preserve"> SIGN(DATA[[#This Row],[Low]] &lt; DATA[[#This Row],[Prev Low]])</f>
        <v>0</v>
      </c>
      <c r="AW53" s="10">
        <f xml:space="preserve"> SIGN(DATA[[#This Row],[Prev Low]] &lt; DATA[[#This Row],[Low]])</f>
        <v>1</v>
      </c>
      <c r="AX53" s="10">
        <f xml:space="preserve"> SIGN(DATA[[#This Row],[High]] &lt; DATA[[#This Row],[Prev High]])</f>
        <v>0</v>
      </c>
      <c r="AY53" s="10">
        <f xml:space="preserve"> SIGN(DATA[[#This Row],[Prev High]] &lt; DATA[[#This Row],[High]])</f>
        <v>1</v>
      </c>
      <c r="AZ53" s="10">
        <f xml:space="preserve"> (DATA[[#This Row],[Prev Low]] &lt; DATA[[#This Row],[Close]]) * (DATA[[#This Row],[Close]] &lt; DATA[[#This Row],[Prev High]])</f>
        <v>1</v>
      </c>
      <c r="BA53" s="10">
        <f xml:space="preserve"> SIGN(DATA[[#This Row],[Close]] &lt; DATA[[#This Row],[Prev Low]])</f>
        <v>0</v>
      </c>
      <c r="BB53" s="10">
        <f xml:space="preserve"> SIGN(DATA[[#This Row],[Prev Low]] &lt; DATA[[#This Row],[Close]])</f>
        <v>1</v>
      </c>
      <c r="BC53" s="10">
        <f xml:space="preserve"> SIGN(DATA[[#This Row],[Close]] &lt; DATA[[#This Row],[Prev High]])</f>
        <v>1</v>
      </c>
      <c r="BD53" s="10">
        <f xml:space="preserve"> SIGN(DATA[[#This Row],[Prev High]] &lt; DATA[[#This Row],[Close]])</f>
        <v>0</v>
      </c>
    </row>
    <row r="54" spans="14:56" x14ac:dyDescent="0.25">
      <c r="N54" s="16">
        <f xml:space="preserve"> ROW() - ROW(DATA[[#Headers],[Row]])</f>
        <v>52</v>
      </c>
      <c r="O54" s="13"/>
      <c r="P54" s="20">
        <v>45786</v>
      </c>
      <c r="Q54" s="21">
        <v>138250</v>
      </c>
      <c r="R54" s="21">
        <v>138800</v>
      </c>
      <c r="S54" s="21">
        <v>139070</v>
      </c>
      <c r="T54" s="21">
        <v>137905</v>
      </c>
      <c r="U54" s="13" t="s">
        <v>138</v>
      </c>
      <c r="V54" s="14">
        <v>2.0000000000000001E-4</v>
      </c>
      <c r="W54" s="23"/>
      <c r="X54" s="23">
        <f xml:space="preserve"> (1 - DATA[[#This Row],[Row]])</f>
        <v>-51</v>
      </c>
      <c r="Y54" s="24">
        <f xml:space="preserve"> DATA[[#This Row],[Src Data]]</f>
        <v>45786</v>
      </c>
      <c r="Z54" s="23">
        <f xml:space="preserve"> WEEKDAY(DATA[[#This Row],[Date]])</f>
        <v>6</v>
      </c>
      <c r="AA54" s="26">
        <f xml:space="preserve"> DATA[[#This Row],[Src Último]]</f>
        <v>138250</v>
      </c>
      <c r="AB54" s="28">
        <f xml:space="preserve"> DATA[[#This Row],[Src Abertura]]</f>
        <v>138800</v>
      </c>
      <c r="AC54" s="28">
        <f xml:space="preserve"> DATA[[#This Row],[Src Mínima]]</f>
        <v>137905</v>
      </c>
      <c r="AD54" s="28">
        <f xml:space="preserve"> DATA[[#This Row],[Src Máxima]]</f>
        <v>139070</v>
      </c>
      <c r="AE54" s="28">
        <f xml:space="preserve"> DATA[[#This Row],[Src Último]]</f>
        <v>138250</v>
      </c>
      <c r="AF54" s="40">
        <f xml:space="preserve"> (DATA[[#This Row],[High]] - DATA[[#This Row],[Low]])</f>
        <v>1165</v>
      </c>
      <c r="AG54" s="31">
        <f xml:space="preserve"> _xlfn.XLOOKUP(DATA[[#This Row],[T]]-1, DATA[T], DATA[Open], "")</f>
        <v>136400</v>
      </c>
      <c r="AH54" s="31">
        <f xml:space="preserve"> _xlfn.XLOOKUP(DATA[[#This Row],[T]]-1, DATA[T], DATA[Low], "")</f>
        <v>136380</v>
      </c>
      <c r="AI54" s="31">
        <f xml:space="preserve"> _xlfn.XLOOKUP(DATA[[#This Row],[T]]-1, DATA[T], DATA[High], "")</f>
        <v>139620</v>
      </c>
      <c r="AJ54" s="31">
        <f xml:space="preserve"> _xlfn.XLOOKUP(DATA[[#This Row],[T]]-1, DATA[T], DATA[Price], "")</f>
        <v>138221</v>
      </c>
      <c r="AK54" s="33">
        <f xml:space="preserve"> IFERROR(DATA[[#This Row],[Prev Close]] - DATA[[#This Row],[Prev Open]], "")</f>
        <v>1821</v>
      </c>
      <c r="AL54" s="33">
        <f xml:space="preserve"> IFERROR(DATA[[#This Row],[Prev High]] - DATA[[#This Row],[Prev Low]], "")</f>
        <v>3240</v>
      </c>
      <c r="AM54" s="33">
        <f xml:space="preserve"> SIGN(DATA[[#This Row],[Prev Change]] &lt; 0)</f>
        <v>0</v>
      </c>
      <c r="AN54" s="33">
        <f xml:space="preserve"> SIGN(DATA[[#This Row],[Prev Change]] &gt;= 0)</f>
        <v>1</v>
      </c>
      <c r="AO54" s="28">
        <f xml:space="preserve"> IFERROR(MAX(0, DATA[[#This Row],[High]] - DATA[[#This Row],[Prev High]]), "")</f>
        <v>0</v>
      </c>
      <c r="AP54" s="28">
        <f xml:space="preserve"> IFERROR(MAX(0, DATA[[#This Row],[Prev Low]] - DATA[[#This Row],[Low]]), "")</f>
        <v>0</v>
      </c>
      <c r="AQ54" s="10">
        <f xml:space="preserve"> (DATA[[#This Row],[Prev Low]] &lt; DATA[[#This Row],[Open]]) * (DATA[[#This Row],[Open]] &lt; DATA[[#This Row],[Prev High]])</f>
        <v>1</v>
      </c>
      <c r="AR54" s="10">
        <f xml:space="preserve"> SIGN(DATA[[#This Row],[Open]] &lt; DATA[[#This Row],[Prev Low]])</f>
        <v>0</v>
      </c>
      <c r="AS54" s="10">
        <f xml:space="preserve"> SIGN(DATA[[#This Row],[Prev Low]] &lt; DATA[[#This Row],[Open]])</f>
        <v>1</v>
      </c>
      <c r="AT54" s="10">
        <f xml:space="preserve"> SIGN(DATA[[#This Row],[Open]] &lt; DATA[[#This Row],[Prev High]])</f>
        <v>1</v>
      </c>
      <c r="AU54" s="10">
        <f xml:space="preserve"> SIGN(DATA[[#This Row],[Prev High]] &lt; DATA[[#This Row],[Open]])</f>
        <v>0</v>
      </c>
      <c r="AV54" s="10">
        <f xml:space="preserve"> SIGN(DATA[[#This Row],[Low]] &lt; DATA[[#This Row],[Prev Low]])</f>
        <v>0</v>
      </c>
      <c r="AW54" s="10">
        <f xml:space="preserve"> SIGN(DATA[[#This Row],[Prev Low]] &lt; DATA[[#This Row],[Low]])</f>
        <v>1</v>
      </c>
      <c r="AX54" s="10">
        <f xml:space="preserve"> SIGN(DATA[[#This Row],[High]] &lt; DATA[[#This Row],[Prev High]])</f>
        <v>1</v>
      </c>
      <c r="AY54" s="10">
        <f xml:space="preserve"> SIGN(DATA[[#This Row],[Prev High]] &lt; DATA[[#This Row],[High]])</f>
        <v>0</v>
      </c>
      <c r="AZ54" s="10">
        <f xml:space="preserve"> (DATA[[#This Row],[Prev Low]] &lt; DATA[[#This Row],[Close]]) * (DATA[[#This Row],[Close]] &lt; DATA[[#This Row],[Prev High]])</f>
        <v>1</v>
      </c>
      <c r="BA54" s="10">
        <f xml:space="preserve"> SIGN(DATA[[#This Row],[Close]] &lt; DATA[[#This Row],[Prev Low]])</f>
        <v>0</v>
      </c>
      <c r="BB54" s="10">
        <f xml:space="preserve"> SIGN(DATA[[#This Row],[Prev Low]] &lt; DATA[[#This Row],[Close]])</f>
        <v>1</v>
      </c>
      <c r="BC54" s="10">
        <f xml:space="preserve"> SIGN(DATA[[#This Row],[Close]] &lt; DATA[[#This Row],[Prev High]])</f>
        <v>1</v>
      </c>
      <c r="BD54" s="10">
        <f xml:space="preserve"> SIGN(DATA[[#This Row],[Prev High]] &lt; DATA[[#This Row],[Close]])</f>
        <v>0</v>
      </c>
    </row>
    <row r="55" spans="14:56" x14ac:dyDescent="0.25">
      <c r="N55" s="16">
        <f xml:space="preserve"> ROW() - ROW(DATA[[#Headers],[Row]])</f>
        <v>53</v>
      </c>
      <c r="O55" s="13"/>
      <c r="P55" s="20">
        <v>45785</v>
      </c>
      <c r="Q55" s="21">
        <v>138221</v>
      </c>
      <c r="R55" s="21">
        <v>136400</v>
      </c>
      <c r="S55" s="21">
        <v>139620</v>
      </c>
      <c r="T55" s="21">
        <v>136380</v>
      </c>
      <c r="U55" s="13" t="s">
        <v>139</v>
      </c>
      <c r="V55" s="14">
        <v>2.18E-2</v>
      </c>
      <c r="W55" s="23"/>
      <c r="X55" s="23">
        <f xml:space="preserve"> (1 - DATA[[#This Row],[Row]])</f>
        <v>-52</v>
      </c>
      <c r="Y55" s="24">
        <f xml:space="preserve"> DATA[[#This Row],[Src Data]]</f>
        <v>45785</v>
      </c>
      <c r="Z55" s="23">
        <f xml:space="preserve"> WEEKDAY(DATA[[#This Row],[Date]])</f>
        <v>5</v>
      </c>
      <c r="AA55" s="26">
        <f xml:space="preserve"> DATA[[#This Row],[Src Último]]</f>
        <v>138221</v>
      </c>
      <c r="AB55" s="28">
        <f xml:space="preserve"> DATA[[#This Row],[Src Abertura]]</f>
        <v>136400</v>
      </c>
      <c r="AC55" s="28">
        <f xml:space="preserve"> DATA[[#This Row],[Src Mínima]]</f>
        <v>136380</v>
      </c>
      <c r="AD55" s="28">
        <f xml:space="preserve"> DATA[[#This Row],[Src Máxima]]</f>
        <v>139620</v>
      </c>
      <c r="AE55" s="28">
        <f xml:space="preserve"> DATA[[#This Row],[Src Último]]</f>
        <v>138221</v>
      </c>
      <c r="AF55" s="40">
        <f xml:space="preserve"> (DATA[[#This Row],[High]] - DATA[[#This Row],[Low]])</f>
        <v>3240</v>
      </c>
      <c r="AG55" s="31">
        <f xml:space="preserve"> _xlfn.XLOOKUP(DATA[[#This Row],[T]]-1, DATA[T], DATA[Open], "")</f>
        <v>136000</v>
      </c>
      <c r="AH55" s="31">
        <f xml:space="preserve"> _xlfn.XLOOKUP(DATA[[#This Row],[T]]-1, DATA[T], DATA[Low], "")</f>
        <v>134675</v>
      </c>
      <c r="AI55" s="31">
        <f xml:space="preserve"> _xlfn.XLOOKUP(DATA[[#This Row],[T]]-1, DATA[T], DATA[High], "")</f>
        <v>136500</v>
      </c>
      <c r="AJ55" s="31">
        <f xml:space="preserve"> _xlfn.XLOOKUP(DATA[[#This Row],[T]]-1, DATA[T], DATA[Price], "")</f>
        <v>135278</v>
      </c>
      <c r="AK55" s="33">
        <f xml:space="preserve"> IFERROR(DATA[[#This Row],[Prev Close]] - DATA[[#This Row],[Prev Open]], "")</f>
        <v>-722</v>
      </c>
      <c r="AL55" s="33">
        <f xml:space="preserve"> IFERROR(DATA[[#This Row],[Prev High]] - DATA[[#This Row],[Prev Low]], "")</f>
        <v>1825</v>
      </c>
      <c r="AM55" s="33">
        <f xml:space="preserve"> SIGN(DATA[[#This Row],[Prev Change]] &lt; 0)</f>
        <v>1</v>
      </c>
      <c r="AN55" s="33">
        <f xml:space="preserve"> SIGN(DATA[[#This Row],[Prev Change]] &gt;= 0)</f>
        <v>0</v>
      </c>
      <c r="AO55" s="28">
        <f xml:space="preserve"> IFERROR(MAX(0, DATA[[#This Row],[High]] - DATA[[#This Row],[Prev High]]), "")</f>
        <v>3120</v>
      </c>
      <c r="AP55" s="28">
        <f xml:space="preserve"> IFERROR(MAX(0, DATA[[#This Row],[Prev Low]] - DATA[[#This Row],[Low]]), "")</f>
        <v>0</v>
      </c>
      <c r="AQ55" s="10">
        <f xml:space="preserve"> (DATA[[#This Row],[Prev Low]] &lt; DATA[[#This Row],[Open]]) * (DATA[[#This Row],[Open]] &lt; DATA[[#This Row],[Prev High]])</f>
        <v>1</v>
      </c>
      <c r="AR55" s="10">
        <f xml:space="preserve"> SIGN(DATA[[#This Row],[Open]] &lt; DATA[[#This Row],[Prev Low]])</f>
        <v>0</v>
      </c>
      <c r="AS55" s="10">
        <f xml:space="preserve"> SIGN(DATA[[#This Row],[Prev Low]] &lt; DATA[[#This Row],[Open]])</f>
        <v>1</v>
      </c>
      <c r="AT55" s="10">
        <f xml:space="preserve"> SIGN(DATA[[#This Row],[Open]] &lt; DATA[[#This Row],[Prev High]])</f>
        <v>1</v>
      </c>
      <c r="AU55" s="10">
        <f xml:space="preserve"> SIGN(DATA[[#This Row],[Prev High]] &lt; DATA[[#This Row],[Open]])</f>
        <v>0</v>
      </c>
      <c r="AV55" s="10">
        <f xml:space="preserve"> SIGN(DATA[[#This Row],[Low]] &lt; DATA[[#This Row],[Prev Low]])</f>
        <v>0</v>
      </c>
      <c r="AW55" s="10">
        <f xml:space="preserve"> SIGN(DATA[[#This Row],[Prev Low]] &lt; DATA[[#This Row],[Low]])</f>
        <v>1</v>
      </c>
      <c r="AX55" s="10">
        <f xml:space="preserve"> SIGN(DATA[[#This Row],[High]] &lt; DATA[[#This Row],[Prev High]])</f>
        <v>0</v>
      </c>
      <c r="AY55" s="10">
        <f xml:space="preserve"> SIGN(DATA[[#This Row],[Prev High]] &lt; DATA[[#This Row],[High]])</f>
        <v>1</v>
      </c>
      <c r="AZ55" s="10">
        <f xml:space="preserve"> (DATA[[#This Row],[Prev Low]] &lt; DATA[[#This Row],[Close]]) * (DATA[[#This Row],[Close]] &lt; DATA[[#This Row],[Prev High]])</f>
        <v>0</v>
      </c>
      <c r="BA55" s="10">
        <f xml:space="preserve"> SIGN(DATA[[#This Row],[Close]] &lt; DATA[[#This Row],[Prev Low]])</f>
        <v>0</v>
      </c>
      <c r="BB55" s="10">
        <f xml:space="preserve"> SIGN(DATA[[#This Row],[Prev Low]] &lt; DATA[[#This Row],[Close]])</f>
        <v>1</v>
      </c>
      <c r="BC55" s="10">
        <f xml:space="preserve"> SIGN(DATA[[#This Row],[Close]] &lt; DATA[[#This Row],[Prev High]])</f>
        <v>0</v>
      </c>
      <c r="BD55" s="10">
        <f xml:space="preserve"> SIGN(DATA[[#This Row],[Prev High]] &lt; DATA[[#This Row],[Close]])</f>
        <v>1</v>
      </c>
    </row>
    <row r="56" spans="14:56" x14ac:dyDescent="0.25">
      <c r="N56" s="16">
        <f xml:space="preserve"> ROW() - ROW(DATA[[#Headers],[Row]])</f>
        <v>54</v>
      </c>
      <c r="O56" s="13"/>
      <c r="P56" s="20">
        <v>45784</v>
      </c>
      <c r="Q56" s="21">
        <v>135278</v>
      </c>
      <c r="R56" s="21">
        <v>136000</v>
      </c>
      <c r="S56" s="21">
        <v>136500</v>
      </c>
      <c r="T56" s="21">
        <v>134675</v>
      </c>
      <c r="U56" s="13" t="s">
        <v>140</v>
      </c>
      <c r="V56" s="14">
        <v>-1.5E-3</v>
      </c>
      <c r="W56" s="23"/>
      <c r="X56" s="23">
        <f xml:space="preserve"> (1 - DATA[[#This Row],[Row]])</f>
        <v>-53</v>
      </c>
      <c r="Y56" s="24">
        <f xml:space="preserve"> DATA[[#This Row],[Src Data]]</f>
        <v>45784</v>
      </c>
      <c r="Z56" s="23">
        <f xml:space="preserve"> WEEKDAY(DATA[[#This Row],[Date]])</f>
        <v>4</v>
      </c>
      <c r="AA56" s="26">
        <f xml:space="preserve"> DATA[[#This Row],[Src Último]]</f>
        <v>135278</v>
      </c>
      <c r="AB56" s="28">
        <f xml:space="preserve"> DATA[[#This Row],[Src Abertura]]</f>
        <v>136000</v>
      </c>
      <c r="AC56" s="28">
        <f xml:space="preserve"> DATA[[#This Row],[Src Mínima]]</f>
        <v>134675</v>
      </c>
      <c r="AD56" s="28">
        <f xml:space="preserve"> DATA[[#This Row],[Src Máxima]]</f>
        <v>136500</v>
      </c>
      <c r="AE56" s="28">
        <f xml:space="preserve"> DATA[[#This Row],[Src Último]]</f>
        <v>135278</v>
      </c>
      <c r="AF56" s="40">
        <f xml:space="preserve"> (DATA[[#This Row],[High]] - DATA[[#This Row],[Low]])</f>
        <v>1825</v>
      </c>
      <c r="AG56" s="31">
        <f xml:space="preserve"> _xlfn.XLOOKUP(DATA[[#This Row],[T]]-1, DATA[T], DATA[Open], "")</f>
        <v>135300</v>
      </c>
      <c r="AH56" s="31">
        <f xml:space="preserve"> _xlfn.XLOOKUP(DATA[[#This Row],[T]]-1, DATA[T], DATA[Low], "")</f>
        <v>135160</v>
      </c>
      <c r="AI56" s="31">
        <f xml:space="preserve"> _xlfn.XLOOKUP(DATA[[#This Row],[T]]-1, DATA[T], DATA[High], "")</f>
        <v>136220</v>
      </c>
      <c r="AJ56" s="31">
        <f xml:space="preserve"> _xlfn.XLOOKUP(DATA[[#This Row],[T]]-1, DATA[T], DATA[Price], "")</f>
        <v>135480</v>
      </c>
      <c r="AK56" s="33">
        <f xml:space="preserve"> IFERROR(DATA[[#This Row],[Prev Close]] - DATA[[#This Row],[Prev Open]], "")</f>
        <v>180</v>
      </c>
      <c r="AL56" s="33">
        <f xml:space="preserve"> IFERROR(DATA[[#This Row],[Prev High]] - DATA[[#This Row],[Prev Low]], "")</f>
        <v>1060</v>
      </c>
      <c r="AM56" s="33">
        <f xml:space="preserve"> SIGN(DATA[[#This Row],[Prev Change]] &lt; 0)</f>
        <v>0</v>
      </c>
      <c r="AN56" s="33">
        <f xml:space="preserve"> SIGN(DATA[[#This Row],[Prev Change]] &gt;= 0)</f>
        <v>1</v>
      </c>
      <c r="AO56" s="28">
        <f xml:space="preserve"> IFERROR(MAX(0, DATA[[#This Row],[High]] - DATA[[#This Row],[Prev High]]), "")</f>
        <v>280</v>
      </c>
      <c r="AP56" s="28">
        <f xml:space="preserve"> IFERROR(MAX(0, DATA[[#This Row],[Prev Low]] - DATA[[#This Row],[Low]]), "")</f>
        <v>485</v>
      </c>
      <c r="AQ56" s="10">
        <f xml:space="preserve"> (DATA[[#This Row],[Prev Low]] &lt; DATA[[#This Row],[Open]]) * (DATA[[#This Row],[Open]] &lt; DATA[[#This Row],[Prev High]])</f>
        <v>1</v>
      </c>
      <c r="AR56" s="10">
        <f xml:space="preserve"> SIGN(DATA[[#This Row],[Open]] &lt; DATA[[#This Row],[Prev Low]])</f>
        <v>0</v>
      </c>
      <c r="AS56" s="10">
        <f xml:space="preserve"> SIGN(DATA[[#This Row],[Prev Low]] &lt; DATA[[#This Row],[Open]])</f>
        <v>1</v>
      </c>
      <c r="AT56" s="10">
        <f xml:space="preserve"> SIGN(DATA[[#This Row],[Open]] &lt; DATA[[#This Row],[Prev High]])</f>
        <v>1</v>
      </c>
      <c r="AU56" s="10">
        <f xml:space="preserve"> SIGN(DATA[[#This Row],[Prev High]] &lt; DATA[[#This Row],[Open]])</f>
        <v>0</v>
      </c>
      <c r="AV56" s="10">
        <f xml:space="preserve"> SIGN(DATA[[#This Row],[Low]] &lt; DATA[[#This Row],[Prev Low]])</f>
        <v>1</v>
      </c>
      <c r="AW56" s="10">
        <f xml:space="preserve"> SIGN(DATA[[#This Row],[Prev Low]] &lt; DATA[[#This Row],[Low]])</f>
        <v>0</v>
      </c>
      <c r="AX56" s="10">
        <f xml:space="preserve"> SIGN(DATA[[#This Row],[High]] &lt; DATA[[#This Row],[Prev High]])</f>
        <v>0</v>
      </c>
      <c r="AY56" s="10">
        <f xml:space="preserve"> SIGN(DATA[[#This Row],[Prev High]] &lt; DATA[[#This Row],[High]])</f>
        <v>1</v>
      </c>
      <c r="AZ56" s="10">
        <f xml:space="preserve"> (DATA[[#This Row],[Prev Low]] &lt; DATA[[#This Row],[Close]]) * (DATA[[#This Row],[Close]] &lt; DATA[[#This Row],[Prev High]])</f>
        <v>1</v>
      </c>
      <c r="BA56" s="10">
        <f xml:space="preserve"> SIGN(DATA[[#This Row],[Close]] &lt; DATA[[#This Row],[Prev Low]])</f>
        <v>0</v>
      </c>
      <c r="BB56" s="10">
        <f xml:space="preserve"> SIGN(DATA[[#This Row],[Prev Low]] &lt; DATA[[#This Row],[Close]])</f>
        <v>1</v>
      </c>
      <c r="BC56" s="10">
        <f xml:space="preserve"> SIGN(DATA[[#This Row],[Close]] &lt; DATA[[#This Row],[Prev High]])</f>
        <v>1</v>
      </c>
      <c r="BD56" s="10">
        <f xml:space="preserve"> SIGN(DATA[[#This Row],[Prev High]] &lt; DATA[[#This Row],[Close]])</f>
        <v>0</v>
      </c>
    </row>
    <row r="57" spans="14:56" x14ac:dyDescent="0.25">
      <c r="N57" s="16">
        <f xml:space="preserve"> ROW() - ROW(DATA[[#Headers],[Row]])</f>
        <v>55</v>
      </c>
      <c r="O57" s="13"/>
      <c r="P57" s="20">
        <v>45783</v>
      </c>
      <c r="Q57" s="21">
        <v>135480</v>
      </c>
      <c r="R57" s="21">
        <v>135300</v>
      </c>
      <c r="S57" s="21">
        <v>136220</v>
      </c>
      <c r="T57" s="21">
        <v>135160</v>
      </c>
      <c r="U57" s="13" t="s">
        <v>141</v>
      </c>
      <c r="V57" s="14">
        <v>-2.0000000000000001E-4</v>
      </c>
      <c r="W57" s="23"/>
      <c r="X57" s="23">
        <f xml:space="preserve"> (1 - DATA[[#This Row],[Row]])</f>
        <v>-54</v>
      </c>
      <c r="Y57" s="24">
        <f xml:space="preserve"> DATA[[#This Row],[Src Data]]</f>
        <v>45783</v>
      </c>
      <c r="Z57" s="23">
        <f xml:space="preserve"> WEEKDAY(DATA[[#This Row],[Date]])</f>
        <v>3</v>
      </c>
      <c r="AA57" s="26">
        <f xml:space="preserve"> DATA[[#This Row],[Src Último]]</f>
        <v>135480</v>
      </c>
      <c r="AB57" s="28">
        <f xml:space="preserve"> DATA[[#This Row],[Src Abertura]]</f>
        <v>135300</v>
      </c>
      <c r="AC57" s="28">
        <f xml:space="preserve"> DATA[[#This Row],[Src Mínima]]</f>
        <v>135160</v>
      </c>
      <c r="AD57" s="28">
        <f xml:space="preserve"> DATA[[#This Row],[Src Máxima]]</f>
        <v>136220</v>
      </c>
      <c r="AE57" s="28">
        <f xml:space="preserve"> DATA[[#This Row],[Src Último]]</f>
        <v>135480</v>
      </c>
      <c r="AF57" s="40">
        <f xml:space="preserve"> (DATA[[#This Row],[High]] - DATA[[#This Row],[Low]])</f>
        <v>1060</v>
      </c>
      <c r="AG57" s="31">
        <f xml:space="preserve"> _xlfn.XLOOKUP(DATA[[#This Row],[T]]-1, DATA[T], DATA[Open], "")</f>
        <v>136975</v>
      </c>
      <c r="AH57" s="31">
        <f xml:space="preserve"> _xlfn.XLOOKUP(DATA[[#This Row],[T]]-1, DATA[T], DATA[Low], "")</f>
        <v>135300</v>
      </c>
      <c r="AI57" s="31">
        <f xml:space="preserve"> _xlfn.XLOOKUP(DATA[[#This Row],[T]]-1, DATA[T], DATA[High], "")</f>
        <v>137460</v>
      </c>
      <c r="AJ57" s="31">
        <f xml:space="preserve"> _xlfn.XLOOKUP(DATA[[#This Row],[T]]-1, DATA[T], DATA[Price], "")</f>
        <v>135501</v>
      </c>
      <c r="AK57" s="33">
        <f xml:space="preserve"> IFERROR(DATA[[#This Row],[Prev Close]] - DATA[[#This Row],[Prev Open]], "")</f>
        <v>-1474</v>
      </c>
      <c r="AL57" s="33">
        <f xml:space="preserve"> IFERROR(DATA[[#This Row],[Prev High]] - DATA[[#This Row],[Prev Low]], "")</f>
        <v>2160</v>
      </c>
      <c r="AM57" s="33">
        <f xml:space="preserve"> SIGN(DATA[[#This Row],[Prev Change]] &lt; 0)</f>
        <v>1</v>
      </c>
      <c r="AN57" s="33">
        <f xml:space="preserve"> SIGN(DATA[[#This Row],[Prev Change]] &gt;= 0)</f>
        <v>0</v>
      </c>
      <c r="AO57" s="28">
        <f xml:space="preserve"> IFERROR(MAX(0, DATA[[#This Row],[High]] - DATA[[#This Row],[Prev High]]), "")</f>
        <v>0</v>
      </c>
      <c r="AP57" s="28">
        <f xml:space="preserve"> IFERROR(MAX(0, DATA[[#This Row],[Prev Low]] - DATA[[#This Row],[Low]]), "")</f>
        <v>140</v>
      </c>
      <c r="AQ57" s="10">
        <f xml:space="preserve"> (DATA[[#This Row],[Prev Low]] &lt; DATA[[#This Row],[Open]]) * (DATA[[#This Row],[Open]] &lt; DATA[[#This Row],[Prev High]])</f>
        <v>0</v>
      </c>
      <c r="AR57" s="10">
        <f xml:space="preserve"> SIGN(DATA[[#This Row],[Open]] &lt; DATA[[#This Row],[Prev Low]])</f>
        <v>0</v>
      </c>
      <c r="AS57" s="10">
        <f xml:space="preserve"> SIGN(DATA[[#This Row],[Prev Low]] &lt; DATA[[#This Row],[Open]])</f>
        <v>0</v>
      </c>
      <c r="AT57" s="10">
        <f xml:space="preserve"> SIGN(DATA[[#This Row],[Open]] &lt; DATA[[#This Row],[Prev High]])</f>
        <v>1</v>
      </c>
      <c r="AU57" s="10">
        <f xml:space="preserve"> SIGN(DATA[[#This Row],[Prev High]] &lt; DATA[[#This Row],[Open]])</f>
        <v>0</v>
      </c>
      <c r="AV57" s="10">
        <f xml:space="preserve"> SIGN(DATA[[#This Row],[Low]] &lt; DATA[[#This Row],[Prev Low]])</f>
        <v>1</v>
      </c>
      <c r="AW57" s="10">
        <f xml:space="preserve"> SIGN(DATA[[#This Row],[Prev Low]] &lt; DATA[[#This Row],[Low]])</f>
        <v>0</v>
      </c>
      <c r="AX57" s="10">
        <f xml:space="preserve"> SIGN(DATA[[#This Row],[High]] &lt; DATA[[#This Row],[Prev High]])</f>
        <v>1</v>
      </c>
      <c r="AY57" s="10">
        <f xml:space="preserve"> SIGN(DATA[[#This Row],[Prev High]] &lt; DATA[[#This Row],[High]])</f>
        <v>0</v>
      </c>
      <c r="AZ57" s="10">
        <f xml:space="preserve"> (DATA[[#This Row],[Prev Low]] &lt; DATA[[#This Row],[Close]]) * (DATA[[#This Row],[Close]] &lt; DATA[[#This Row],[Prev High]])</f>
        <v>1</v>
      </c>
      <c r="BA57" s="10">
        <f xml:space="preserve"> SIGN(DATA[[#This Row],[Close]] &lt; DATA[[#This Row],[Prev Low]])</f>
        <v>0</v>
      </c>
      <c r="BB57" s="10">
        <f xml:space="preserve"> SIGN(DATA[[#This Row],[Prev Low]] &lt; DATA[[#This Row],[Close]])</f>
        <v>1</v>
      </c>
      <c r="BC57" s="10">
        <f xml:space="preserve"> SIGN(DATA[[#This Row],[Close]] &lt; DATA[[#This Row],[Prev High]])</f>
        <v>1</v>
      </c>
      <c r="BD57" s="10">
        <f xml:space="preserve"> SIGN(DATA[[#This Row],[Prev High]] &lt; DATA[[#This Row],[Close]])</f>
        <v>0</v>
      </c>
    </row>
    <row r="58" spans="14:56" x14ac:dyDescent="0.25">
      <c r="N58" s="16">
        <f xml:space="preserve"> ROW() - ROW(DATA[[#Headers],[Row]])</f>
        <v>56</v>
      </c>
      <c r="O58" s="13"/>
      <c r="P58" s="20">
        <v>45782</v>
      </c>
      <c r="Q58" s="21">
        <v>135501</v>
      </c>
      <c r="R58" s="21">
        <v>136975</v>
      </c>
      <c r="S58" s="21">
        <v>137460</v>
      </c>
      <c r="T58" s="21">
        <v>135300</v>
      </c>
      <c r="U58" s="13" t="s">
        <v>142</v>
      </c>
      <c r="V58" s="14">
        <v>-1.1299999999999999E-2</v>
      </c>
      <c r="W58" s="23"/>
      <c r="X58" s="23">
        <f xml:space="preserve"> (1 - DATA[[#This Row],[Row]])</f>
        <v>-55</v>
      </c>
      <c r="Y58" s="24">
        <f xml:space="preserve"> DATA[[#This Row],[Src Data]]</f>
        <v>45782</v>
      </c>
      <c r="Z58" s="23">
        <f xml:space="preserve"> WEEKDAY(DATA[[#This Row],[Date]])</f>
        <v>2</v>
      </c>
      <c r="AA58" s="26">
        <f xml:space="preserve"> DATA[[#This Row],[Src Último]]</f>
        <v>135501</v>
      </c>
      <c r="AB58" s="28">
        <f xml:space="preserve"> DATA[[#This Row],[Src Abertura]]</f>
        <v>136975</v>
      </c>
      <c r="AC58" s="28">
        <f xml:space="preserve"> DATA[[#This Row],[Src Mínima]]</f>
        <v>135300</v>
      </c>
      <c r="AD58" s="28">
        <f xml:space="preserve"> DATA[[#This Row],[Src Máxima]]</f>
        <v>137460</v>
      </c>
      <c r="AE58" s="28">
        <f xml:space="preserve"> DATA[[#This Row],[Src Último]]</f>
        <v>135501</v>
      </c>
      <c r="AF58" s="40">
        <f xml:space="preserve"> (DATA[[#This Row],[High]] - DATA[[#This Row],[Low]])</f>
        <v>2160</v>
      </c>
      <c r="AG58" s="31">
        <f xml:space="preserve"> _xlfn.XLOOKUP(DATA[[#This Row],[T]]-1, DATA[T], DATA[Open], "")</f>
        <v>137240</v>
      </c>
      <c r="AH58" s="31">
        <f xml:space="preserve"> _xlfn.XLOOKUP(DATA[[#This Row],[T]]-1, DATA[T], DATA[Low], "")</f>
        <v>136380</v>
      </c>
      <c r="AI58" s="31">
        <f xml:space="preserve"> _xlfn.XLOOKUP(DATA[[#This Row],[T]]-1, DATA[T], DATA[High], "")</f>
        <v>137555</v>
      </c>
      <c r="AJ58" s="31">
        <f xml:space="preserve"> _xlfn.XLOOKUP(DATA[[#This Row],[T]]-1, DATA[T], DATA[Price], "")</f>
        <v>137047</v>
      </c>
      <c r="AK58" s="33">
        <f xml:space="preserve"> IFERROR(DATA[[#This Row],[Prev Close]] - DATA[[#This Row],[Prev Open]], "")</f>
        <v>-193</v>
      </c>
      <c r="AL58" s="33">
        <f xml:space="preserve"> IFERROR(DATA[[#This Row],[Prev High]] - DATA[[#This Row],[Prev Low]], "")</f>
        <v>1175</v>
      </c>
      <c r="AM58" s="33">
        <f xml:space="preserve"> SIGN(DATA[[#This Row],[Prev Change]] &lt; 0)</f>
        <v>1</v>
      </c>
      <c r="AN58" s="33">
        <f xml:space="preserve"> SIGN(DATA[[#This Row],[Prev Change]] &gt;= 0)</f>
        <v>0</v>
      </c>
      <c r="AO58" s="28">
        <f xml:space="preserve"> IFERROR(MAX(0, DATA[[#This Row],[High]] - DATA[[#This Row],[Prev High]]), "")</f>
        <v>0</v>
      </c>
      <c r="AP58" s="28">
        <f xml:space="preserve"> IFERROR(MAX(0, DATA[[#This Row],[Prev Low]] - DATA[[#This Row],[Low]]), "")</f>
        <v>1080</v>
      </c>
      <c r="AQ58" s="10">
        <f xml:space="preserve"> (DATA[[#This Row],[Prev Low]] &lt; DATA[[#This Row],[Open]]) * (DATA[[#This Row],[Open]] &lt; DATA[[#This Row],[Prev High]])</f>
        <v>1</v>
      </c>
      <c r="AR58" s="10">
        <f xml:space="preserve"> SIGN(DATA[[#This Row],[Open]] &lt; DATA[[#This Row],[Prev Low]])</f>
        <v>0</v>
      </c>
      <c r="AS58" s="10">
        <f xml:space="preserve"> SIGN(DATA[[#This Row],[Prev Low]] &lt; DATA[[#This Row],[Open]])</f>
        <v>1</v>
      </c>
      <c r="AT58" s="10">
        <f xml:space="preserve"> SIGN(DATA[[#This Row],[Open]] &lt; DATA[[#This Row],[Prev High]])</f>
        <v>1</v>
      </c>
      <c r="AU58" s="10">
        <f xml:space="preserve"> SIGN(DATA[[#This Row],[Prev High]] &lt; DATA[[#This Row],[Open]])</f>
        <v>0</v>
      </c>
      <c r="AV58" s="10">
        <f xml:space="preserve"> SIGN(DATA[[#This Row],[Low]] &lt; DATA[[#This Row],[Prev Low]])</f>
        <v>1</v>
      </c>
      <c r="AW58" s="10">
        <f xml:space="preserve"> SIGN(DATA[[#This Row],[Prev Low]] &lt; DATA[[#This Row],[Low]])</f>
        <v>0</v>
      </c>
      <c r="AX58" s="10">
        <f xml:space="preserve"> SIGN(DATA[[#This Row],[High]] &lt; DATA[[#This Row],[Prev High]])</f>
        <v>1</v>
      </c>
      <c r="AY58" s="10">
        <f xml:space="preserve"> SIGN(DATA[[#This Row],[Prev High]] &lt; DATA[[#This Row],[High]])</f>
        <v>0</v>
      </c>
      <c r="AZ58" s="10">
        <f xml:space="preserve"> (DATA[[#This Row],[Prev Low]] &lt; DATA[[#This Row],[Close]]) * (DATA[[#This Row],[Close]] &lt; DATA[[#This Row],[Prev High]])</f>
        <v>0</v>
      </c>
      <c r="BA58" s="10">
        <f xml:space="preserve"> SIGN(DATA[[#This Row],[Close]] &lt; DATA[[#This Row],[Prev Low]])</f>
        <v>1</v>
      </c>
      <c r="BB58" s="10">
        <f xml:space="preserve"> SIGN(DATA[[#This Row],[Prev Low]] &lt; DATA[[#This Row],[Close]])</f>
        <v>0</v>
      </c>
      <c r="BC58" s="10">
        <f xml:space="preserve"> SIGN(DATA[[#This Row],[Close]] &lt; DATA[[#This Row],[Prev High]])</f>
        <v>1</v>
      </c>
      <c r="BD58" s="10">
        <f xml:space="preserve"> SIGN(DATA[[#This Row],[Prev High]] &lt; DATA[[#This Row],[Close]])</f>
        <v>0</v>
      </c>
    </row>
    <row r="59" spans="14:56" x14ac:dyDescent="0.25">
      <c r="N59" s="16">
        <f xml:space="preserve"> ROW() - ROW(DATA[[#Headers],[Row]])</f>
        <v>57</v>
      </c>
      <c r="O59" s="13"/>
      <c r="P59" s="20">
        <v>45779</v>
      </c>
      <c r="Q59" s="21">
        <v>137047</v>
      </c>
      <c r="R59" s="21">
        <v>137240</v>
      </c>
      <c r="S59" s="21">
        <v>137555</v>
      </c>
      <c r="T59" s="21">
        <v>136380</v>
      </c>
      <c r="U59" s="13" t="s">
        <v>125</v>
      </c>
      <c r="V59" s="14">
        <v>-6.9999999999999999E-4</v>
      </c>
      <c r="W59" s="23"/>
      <c r="X59" s="23">
        <f xml:space="preserve"> (1 - DATA[[#This Row],[Row]])</f>
        <v>-56</v>
      </c>
      <c r="Y59" s="24">
        <f xml:space="preserve"> DATA[[#This Row],[Src Data]]</f>
        <v>45779</v>
      </c>
      <c r="Z59" s="23">
        <f xml:space="preserve"> WEEKDAY(DATA[[#This Row],[Date]])</f>
        <v>6</v>
      </c>
      <c r="AA59" s="26">
        <f xml:space="preserve"> DATA[[#This Row],[Src Último]]</f>
        <v>137047</v>
      </c>
      <c r="AB59" s="28">
        <f xml:space="preserve"> DATA[[#This Row],[Src Abertura]]</f>
        <v>137240</v>
      </c>
      <c r="AC59" s="28">
        <f xml:space="preserve"> DATA[[#This Row],[Src Mínima]]</f>
        <v>136380</v>
      </c>
      <c r="AD59" s="28">
        <f xml:space="preserve"> DATA[[#This Row],[Src Máxima]]</f>
        <v>137555</v>
      </c>
      <c r="AE59" s="28">
        <f xml:space="preserve"> DATA[[#This Row],[Src Último]]</f>
        <v>137047</v>
      </c>
      <c r="AF59" s="40">
        <f xml:space="preserve"> (DATA[[#This Row],[High]] - DATA[[#This Row],[Low]])</f>
        <v>1175</v>
      </c>
      <c r="AG59" s="31">
        <f xml:space="preserve"> _xlfn.XLOOKUP(DATA[[#This Row],[T]]-1, DATA[T], DATA[Open], "")</f>
        <v>137155</v>
      </c>
      <c r="AH59" s="31">
        <f xml:space="preserve"> _xlfn.XLOOKUP(DATA[[#This Row],[T]]-1, DATA[T], DATA[Low], "")</f>
        <v>136115</v>
      </c>
      <c r="AI59" s="31">
        <f xml:space="preserve"> _xlfn.XLOOKUP(DATA[[#This Row],[T]]-1, DATA[T], DATA[High], "")</f>
        <v>137640</v>
      </c>
      <c r="AJ59" s="31">
        <f xml:space="preserve"> _xlfn.XLOOKUP(DATA[[#This Row],[T]]-1, DATA[T], DATA[Price], "")</f>
        <v>137146</v>
      </c>
      <c r="AK59" s="33">
        <f xml:space="preserve"> IFERROR(DATA[[#This Row],[Prev Close]] - DATA[[#This Row],[Prev Open]], "")</f>
        <v>-9</v>
      </c>
      <c r="AL59" s="33">
        <f xml:space="preserve"> IFERROR(DATA[[#This Row],[Prev High]] - DATA[[#This Row],[Prev Low]], "")</f>
        <v>1525</v>
      </c>
      <c r="AM59" s="33">
        <f xml:space="preserve"> SIGN(DATA[[#This Row],[Prev Change]] &lt; 0)</f>
        <v>1</v>
      </c>
      <c r="AN59" s="33">
        <f xml:space="preserve"> SIGN(DATA[[#This Row],[Prev Change]] &gt;= 0)</f>
        <v>0</v>
      </c>
      <c r="AO59" s="28">
        <f xml:space="preserve"> IFERROR(MAX(0, DATA[[#This Row],[High]] - DATA[[#This Row],[Prev High]]), "")</f>
        <v>0</v>
      </c>
      <c r="AP59" s="28">
        <f xml:space="preserve"> IFERROR(MAX(0, DATA[[#This Row],[Prev Low]] - DATA[[#This Row],[Low]]), "")</f>
        <v>0</v>
      </c>
      <c r="AQ59" s="10">
        <f xml:space="preserve"> (DATA[[#This Row],[Prev Low]] &lt; DATA[[#This Row],[Open]]) * (DATA[[#This Row],[Open]] &lt; DATA[[#This Row],[Prev High]])</f>
        <v>1</v>
      </c>
      <c r="AR59" s="10">
        <f xml:space="preserve"> SIGN(DATA[[#This Row],[Open]] &lt; DATA[[#This Row],[Prev Low]])</f>
        <v>0</v>
      </c>
      <c r="AS59" s="10">
        <f xml:space="preserve"> SIGN(DATA[[#This Row],[Prev Low]] &lt; DATA[[#This Row],[Open]])</f>
        <v>1</v>
      </c>
      <c r="AT59" s="10">
        <f xml:space="preserve"> SIGN(DATA[[#This Row],[Open]] &lt; DATA[[#This Row],[Prev High]])</f>
        <v>1</v>
      </c>
      <c r="AU59" s="10">
        <f xml:space="preserve"> SIGN(DATA[[#This Row],[Prev High]] &lt; DATA[[#This Row],[Open]])</f>
        <v>0</v>
      </c>
      <c r="AV59" s="10">
        <f xml:space="preserve"> SIGN(DATA[[#This Row],[Low]] &lt; DATA[[#This Row],[Prev Low]])</f>
        <v>0</v>
      </c>
      <c r="AW59" s="10">
        <f xml:space="preserve"> SIGN(DATA[[#This Row],[Prev Low]] &lt; DATA[[#This Row],[Low]])</f>
        <v>1</v>
      </c>
      <c r="AX59" s="10">
        <f xml:space="preserve"> SIGN(DATA[[#This Row],[High]] &lt; DATA[[#This Row],[Prev High]])</f>
        <v>1</v>
      </c>
      <c r="AY59" s="10">
        <f xml:space="preserve"> SIGN(DATA[[#This Row],[Prev High]] &lt; DATA[[#This Row],[High]])</f>
        <v>0</v>
      </c>
      <c r="AZ59" s="10">
        <f xml:space="preserve"> (DATA[[#This Row],[Prev Low]] &lt; DATA[[#This Row],[Close]]) * (DATA[[#This Row],[Close]] &lt; DATA[[#This Row],[Prev High]])</f>
        <v>1</v>
      </c>
      <c r="BA59" s="10">
        <f xml:space="preserve"> SIGN(DATA[[#This Row],[Close]] &lt; DATA[[#This Row],[Prev Low]])</f>
        <v>0</v>
      </c>
      <c r="BB59" s="10">
        <f xml:space="preserve"> SIGN(DATA[[#This Row],[Prev Low]] &lt; DATA[[#This Row],[Close]])</f>
        <v>1</v>
      </c>
      <c r="BC59" s="10">
        <f xml:space="preserve"> SIGN(DATA[[#This Row],[Close]] &lt; DATA[[#This Row],[Prev High]])</f>
        <v>1</v>
      </c>
      <c r="BD59" s="10">
        <f xml:space="preserve"> SIGN(DATA[[#This Row],[Prev High]] &lt; DATA[[#This Row],[Close]])</f>
        <v>0</v>
      </c>
    </row>
    <row r="60" spans="14:56" x14ac:dyDescent="0.25">
      <c r="N60" s="16">
        <f xml:space="preserve"> ROW() - ROW(DATA[[#Headers],[Row]])</f>
        <v>58</v>
      </c>
      <c r="O60" s="13"/>
      <c r="P60" s="20">
        <v>45777</v>
      </c>
      <c r="Q60" s="21">
        <v>137146</v>
      </c>
      <c r="R60" s="21">
        <v>137155</v>
      </c>
      <c r="S60" s="21">
        <v>137640</v>
      </c>
      <c r="T60" s="21">
        <v>136115</v>
      </c>
      <c r="U60" s="13" t="s">
        <v>143</v>
      </c>
      <c r="V60" s="14">
        <v>-1.9E-3</v>
      </c>
      <c r="W60" s="23"/>
      <c r="X60" s="23">
        <f xml:space="preserve"> (1 - DATA[[#This Row],[Row]])</f>
        <v>-57</v>
      </c>
      <c r="Y60" s="24">
        <f xml:space="preserve"> DATA[[#This Row],[Src Data]]</f>
        <v>45777</v>
      </c>
      <c r="Z60" s="23">
        <f xml:space="preserve"> WEEKDAY(DATA[[#This Row],[Date]])</f>
        <v>4</v>
      </c>
      <c r="AA60" s="26">
        <f xml:space="preserve"> DATA[[#This Row],[Src Último]]</f>
        <v>137146</v>
      </c>
      <c r="AB60" s="28">
        <f xml:space="preserve"> DATA[[#This Row],[Src Abertura]]</f>
        <v>137155</v>
      </c>
      <c r="AC60" s="28">
        <f xml:space="preserve"> DATA[[#This Row],[Src Mínima]]</f>
        <v>136115</v>
      </c>
      <c r="AD60" s="28">
        <f xml:space="preserve"> DATA[[#This Row],[Src Máxima]]</f>
        <v>137640</v>
      </c>
      <c r="AE60" s="28">
        <f xml:space="preserve"> DATA[[#This Row],[Src Último]]</f>
        <v>137146</v>
      </c>
      <c r="AF60" s="40">
        <f xml:space="preserve"> (DATA[[#This Row],[High]] - DATA[[#This Row],[Low]])</f>
        <v>1525</v>
      </c>
      <c r="AG60" s="31">
        <f xml:space="preserve"> _xlfn.XLOOKUP(DATA[[#This Row],[T]]-1, DATA[T], DATA[Open], "")</f>
        <v>137265</v>
      </c>
      <c r="AH60" s="31">
        <f xml:space="preserve"> _xlfn.XLOOKUP(DATA[[#This Row],[T]]-1, DATA[T], DATA[Low], "")</f>
        <v>137145</v>
      </c>
      <c r="AI60" s="31">
        <f xml:space="preserve"> _xlfn.XLOOKUP(DATA[[#This Row],[T]]-1, DATA[T], DATA[High], "")</f>
        <v>138465</v>
      </c>
      <c r="AJ60" s="31">
        <f xml:space="preserve"> _xlfn.XLOOKUP(DATA[[#This Row],[T]]-1, DATA[T], DATA[Price], "")</f>
        <v>137401</v>
      </c>
      <c r="AK60" s="33">
        <f xml:space="preserve"> IFERROR(DATA[[#This Row],[Prev Close]] - DATA[[#This Row],[Prev Open]], "")</f>
        <v>136</v>
      </c>
      <c r="AL60" s="33">
        <f xml:space="preserve"> IFERROR(DATA[[#This Row],[Prev High]] - DATA[[#This Row],[Prev Low]], "")</f>
        <v>1320</v>
      </c>
      <c r="AM60" s="33">
        <f xml:space="preserve"> SIGN(DATA[[#This Row],[Prev Change]] &lt; 0)</f>
        <v>0</v>
      </c>
      <c r="AN60" s="33">
        <f xml:space="preserve"> SIGN(DATA[[#This Row],[Prev Change]] &gt;= 0)</f>
        <v>1</v>
      </c>
      <c r="AO60" s="28">
        <f xml:space="preserve"> IFERROR(MAX(0, DATA[[#This Row],[High]] - DATA[[#This Row],[Prev High]]), "")</f>
        <v>0</v>
      </c>
      <c r="AP60" s="28">
        <f xml:space="preserve"> IFERROR(MAX(0, DATA[[#This Row],[Prev Low]] - DATA[[#This Row],[Low]]), "")</f>
        <v>1030</v>
      </c>
      <c r="AQ60" s="10">
        <f xml:space="preserve"> (DATA[[#This Row],[Prev Low]] &lt; DATA[[#This Row],[Open]]) * (DATA[[#This Row],[Open]] &lt; DATA[[#This Row],[Prev High]])</f>
        <v>1</v>
      </c>
      <c r="AR60" s="10">
        <f xml:space="preserve"> SIGN(DATA[[#This Row],[Open]] &lt; DATA[[#This Row],[Prev Low]])</f>
        <v>0</v>
      </c>
      <c r="AS60" s="10">
        <f xml:space="preserve"> SIGN(DATA[[#This Row],[Prev Low]] &lt; DATA[[#This Row],[Open]])</f>
        <v>1</v>
      </c>
      <c r="AT60" s="10">
        <f xml:space="preserve"> SIGN(DATA[[#This Row],[Open]] &lt; DATA[[#This Row],[Prev High]])</f>
        <v>1</v>
      </c>
      <c r="AU60" s="10">
        <f xml:space="preserve"> SIGN(DATA[[#This Row],[Prev High]] &lt; DATA[[#This Row],[Open]])</f>
        <v>0</v>
      </c>
      <c r="AV60" s="10">
        <f xml:space="preserve"> SIGN(DATA[[#This Row],[Low]] &lt; DATA[[#This Row],[Prev Low]])</f>
        <v>1</v>
      </c>
      <c r="AW60" s="10">
        <f xml:space="preserve"> SIGN(DATA[[#This Row],[Prev Low]] &lt; DATA[[#This Row],[Low]])</f>
        <v>0</v>
      </c>
      <c r="AX60" s="10">
        <f xml:space="preserve"> SIGN(DATA[[#This Row],[High]] &lt; DATA[[#This Row],[Prev High]])</f>
        <v>1</v>
      </c>
      <c r="AY60" s="10">
        <f xml:space="preserve"> SIGN(DATA[[#This Row],[Prev High]] &lt; DATA[[#This Row],[High]])</f>
        <v>0</v>
      </c>
      <c r="AZ60" s="10">
        <f xml:space="preserve"> (DATA[[#This Row],[Prev Low]] &lt; DATA[[#This Row],[Close]]) * (DATA[[#This Row],[Close]] &lt; DATA[[#This Row],[Prev High]])</f>
        <v>1</v>
      </c>
      <c r="BA60" s="10">
        <f xml:space="preserve"> SIGN(DATA[[#This Row],[Close]] &lt; DATA[[#This Row],[Prev Low]])</f>
        <v>0</v>
      </c>
      <c r="BB60" s="10">
        <f xml:space="preserve"> SIGN(DATA[[#This Row],[Prev Low]] &lt; DATA[[#This Row],[Close]])</f>
        <v>1</v>
      </c>
      <c r="BC60" s="10">
        <f xml:space="preserve"> SIGN(DATA[[#This Row],[Close]] &lt; DATA[[#This Row],[Prev High]])</f>
        <v>1</v>
      </c>
      <c r="BD60" s="10">
        <f xml:space="preserve"> SIGN(DATA[[#This Row],[Prev High]] &lt; DATA[[#This Row],[Close]])</f>
        <v>0</v>
      </c>
    </row>
    <row r="61" spans="14:56" x14ac:dyDescent="0.25">
      <c r="N61" s="16">
        <f xml:space="preserve"> ROW() - ROW(DATA[[#Headers],[Row]])</f>
        <v>59</v>
      </c>
      <c r="O61" s="13"/>
      <c r="P61" s="20">
        <v>45776</v>
      </c>
      <c r="Q61" s="21">
        <v>137401</v>
      </c>
      <c r="R61" s="21">
        <v>137265</v>
      </c>
      <c r="S61" s="21">
        <v>138465</v>
      </c>
      <c r="T61" s="21">
        <v>137145</v>
      </c>
      <c r="U61" s="13" t="s">
        <v>144</v>
      </c>
      <c r="V61" s="14">
        <v>8.9999999999999998E-4</v>
      </c>
      <c r="W61" s="23"/>
      <c r="X61" s="23">
        <f xml:space="preserve"> (1 - DATA[[#This Row],[Row]])</f>
        <v>-58</v>
      </c>
      <c r="Y61" s="24">
        <f xml:space="preserve"> DATA[[#This Row],[Src Data]]</f>
        <v>45776</v>
      </c>
      <c r="Z61" s="23">
        <f xml:space="preserve"> WEEKDAY(DATA[[#This Row],[Date]])</f>
        <v>3</v>
      </c>
      <c r="AA61" s="26">
        <f xml:space="preserve"> DATA[[#This Row],[Src Último]]</f>
        <v>137401</v>
      </c>
      <c r="AB61" s="28">
        <f xml:space="preserve"> DATA[[#This Row],[Src Abertura]]</f>
        <v>137265</v>
      </c>
      <c r="AC61" s="28">
        <f xml:space="preserve"> DATA[[#This Row],[Src Mínima]]</f>
        <v>137145</v>
      </c>
      <c r="AD61" s="28">
        <f xml:space="preserve"> DATA[[#This Row],[Src Máxima]]</f>
        <v>138465</v>
      </c>
      <c r="AE61" s="28">
        <f xml:space="preserve"> DATA[[#This Row],[Src Último]]</f>
        <v>137401</v>
      </c>
      <c r="AF61" s="40">
        <f xml:space="preserve"> (DATA[[#This Row],[High]] - DATA[[#This Row],[Low]])</f>
        <v>1320</v>
      </c>
      <c r="AG61" s="31">
        <f xml:space="preserve"> _xlfn.XLOOKUP(DATA[[#This Row],[T]]-1, DATA[T], DATA[Open], "")</f>
        <v>136890</v>
      </c>
      <c r="AH61" s="31">
        <f xml:space="preserve"> _xlfn.XLOOKUP(DATA[[#This Row],[T]]-1, DATA[T], DATA[Low], "")</f>
        <v>136840</v>
      </c>
      <c r="AI61" s="31">
        <f xml:space="preserve"> _xlfn.XLOOKUP(DATA[[#This Row],[T]]-1, DATA[T], DATA[High], "")</f>
        <v>138070</v>
      </c>
      <c r="AJ61" s="31">
        <f xml:space="preserve"> _xlfn.XLOOKUP(DATA[[#This Row],[T]]-1, DATA[T], DATA[Price], "")</f>
        <v>137272</v>
      </c>
      <c r="AK61" s="33">
        <f xml:space="preserve"> IFERROR(DATA[[#This Row],[Prev Close]] - DATA[[#This Row],[Prev Open]], "")</f>
        <v>382</v>
      </c>
      <c r="AL61" s="33">
        <f xml:space="preserve"> IFERROR(DATA[[#This Row],[Prev High]] - DATA[[#This Row],[Prev Low]], "")</f>
        <v>1230</v>
      </c>
      <c r="AM61" s="33">
        <f xml:space="preserve"> SIGN(DATA[[#This Row],[Prev Change]] &lt; 0)</f>
        <v>0</v>
      </c>
      <c r="AN61" s="33">
        <f xml:space="preserve"> SIGN(DATA[[#This Row],[Prev Change]] &gt;= 0)</f>
        <v>1</v>
      </c>
      <c r="AO61" s="28">
        <f xml:space="preserve"> IFERROR(MAX(0, DATA[[#This Row],[High]] - DATA[[#This Row],[Prev High]]), "")</f>
        <v>395</v>
      </c>
      <c r="AP61" s="28">
        <f xml:space="preserve"> IFERROR(MAX(0, DATA[[#This Row],[Prev Low]] - DATA[[#This Row],[Low]]), "")</f>
        <v>0</v>
      </c>
      <c r="AQ61" s="10">
        <f xml:space="preserve"> (DATA[[#This Row],[Prev Low]] &lt; DATA[[#This Row],[Open]]) * (DATA[[#This Row],[Open]] &lt; DATA[[#This Row],[Prev High]])</f>
        <v>1</v>
      </c>
      <c r="AR61" s="10">
        <f xml:space="preserve"> SIGN(DATA[[#This Row],[Open]] &lt; DATA[[#This Row],[Prev Low]])</f>
        <v>0</v>
      </c>
      <c r="AS61" s="10">
        <f xml:space="preserve"> SIGN(DATA[[#This Row],[Prev Low]] &lt; DATA[[#This Row],[Open]])</f>
        <v>1</v>
      </c>
      <c r="AT61" s="10">
        <f xml:space="preserve"> SIGN(DATA[[#This Row],[Open]] &lt; DATA[[#This Row],[Prev High]])</f>
        <v>1</v>
      </c>
      <c r="AU61" s="10">
        <f xml:space="preserve"> SIGN(DATA[[#This Row],[Prev High]] &lt; DATA[[#This Row],[Open]])</f>
        <v>0</v>
      </c>
      <c r="AV61" s="10">
        <f xml:space="preserve"> SIGN(DATA[[#This Row],[Low]] &lt; DATA[[#This Row],[Prev Low]])</f>
        <v>0</v>
      </c>
      <c r="AW61" s="10">
        <f xml:space="preserve"> SIGN(DATA[[#This Row],[Prev Low]] &lt; DATA[[#This Row],[Low]])</f>
        <v>1</v>
      </c>
      <c r="AX61" s="10">
        <f xml:space="preserve"> SIGN(DATA[[#This Row],[High]] &lt; DATA[[#This Row],[Prev High]])</f>
        <v>0</v>
      </c>
      <c r="AY61" s="10">
        <f xml:space="preserve"> SIGN(DATA[[#This Row],[Prev High]] &lt; DATA[[#This Row],[High]])</f>
        <v>1</v>
      </c>
      <c r="AZ61" s="10">
        <f xml:space="preserve"> (DATA[[#This Row],[Prev Low]] &lt; DATA[[#This Row],[Close]]) * (DATA[[#This Row],[Close]] &lt; DATA[[#This Row],[Prev High]])</f>
        <v>1</v>
      </c>
      <c r="BA61" s="10">
        <f xml:space="preserve"> SIGN(DATA[[#This Row],[Close]] &lt; DATA[[#This Row],[Prev Low]])</f>
        <v>0</v>
      </c>
      <c r="BB61" s="10">
        <f xml:space="preserve"> SIGN(DATA[[#This Row],[Prev Low]] &lt; DATA[[#This Row],[Close]])</f>
        <v>1</v>
      </c>
      <c r="BC61" s="10">
        <f xml:space="preserve"> SIGN(DATA[[#This Row],[Close]] &lt; DATA[[#This Row],[Prev High]])</f>
        <v>1</v>
      </c>
      <c r="BD61" s="10">
        <f xml:space="preserve"> SIGN(DATA[[#This Row],[Prev High]] &lt; DATA[[#This Row],[Close]])</f>
        <v>0</v>
      </c>
    </row>
    <row r="62" spans="14:56" x14ac:dyDescent="0.25">
      <c r="N62" s="16">
        <f xml:space="preserve"> ROW() - ROW(DATA[[#Headers],[Row]])</f>
        <v>60</v>
      </c>
      <c r="O62" s="13"/>
      <c r="P62" s="20">
        <v>45775</v>
      </c>
      <c r="Q62" s="21">
        <v>137272</v>
      </c>
      <c r="R62" s="21">
        <v>136890</v>
      </c>
      <c r="S62" s="21">
        <v>138070</v>
      </c>
      <c r="T62" s="21">
        <v>136840</v>
      </c>
      <c r="U62" s="13" t="s">
        <v>145</v>
      </c>
      <c r="V62" s="14">
        <v>1.1999999999999999E-3</v>
      </c>
      <c r="W62" s="23"/>
      <c r="X62" s="23">
        <f xml:space="preserve"> (1 - DATA[[#This Row],[Row]])</f>
        <v>-59</v>
      </c>
      <c r="Y62" s="24">
        <f xml:space="preserve"> DATA[[#This Row],[Src Data]]</f>
        <v>45775</v>
      </c>
      <c r="Z62" s="23">
        <f xml:space="preserve"> WEEKDAY(DATA[[#This Row],[Date]])</f>
        <v>2</v>
      </c>
      <c r="AA62" s="26">
        <f xml:space="preserve"> DATA[[#This Row],[Src Último]]</f>
        <v>137272</v>
      </c>
      <c r="AB62" s="28">
        <f xml:space="preserve"> DATA[[#This Row],[Src Abertura]]</f>
        <v>136890</v>
      </c>
      <c r="AC62" s="28">
        <f xml:space="preserve"> DATA[[#This Row],[Src Mínima]]</f>
        <v>136840</v>
      </c>
      <c r="AD62" s="28">
        <f xml:space="preserve"> DATA[[#This Row],[Src Máxima]]</f>
        <v>138070</v>
      </c>
      <c r="AE62" s="28">
        <f xml:space="preserve"> DATA[[#This Row],[Src Último]]</f>
        <v>137272</v>
      </c>
      <c r="AF62" s="40">
        <f xml:space="preserve"> (DATA[[#This Row],[High]] - DATA[[#This Row],[Low]])</f>
        <v>1230</v>
      </c>
      <c r="AG62" s="31">
        <f xml:space="preserve"> _xlfn.XLOOKUP(DATA[[#This Row],[T]]-1, DATA[T], DATA[Open], "")</f>
        <v>136745</v>
      </c>
      <c r="AH62" s="31">
        <f xml:space="preserve"> _xlfn.XLOOKUP(DATA[[#This Row],[T]]-1, DATA[T], DATA[Low], "")</f>
        <v>136500</v>
      </c>
      <c r="AI62" s="31">
        <f xml:space="preserve"> _xlfn.XLOOKUP(DATA[[#This Row],[T]]-1, DATA[T], DATA[High], "")</f>
        <v>137430</v>
      </c>
      <c r="AJ62" s="31">
        <f xml:space="preserve"> _xlfn.XLOOKUP(DATA[[#This Row],[T]]-1, DATA[T], DATA[Price], "")</f>
        <v>137107</v>
      </c>
      <c r="AK62" s="33">
        <f xml:space="preserve"> IFERROR(DATA[[#This Row],[Prev Close]] - DATA[[#This Row],[Prev Open]], "")</f>
        <v>362</v>
      </c>
      <c r="AL62" s="33">
        <f xml:space="preserve"> IFERROR(DATA[[#This Row],[Prev High]] - DATA[[#This Row],[Prev Low]], "")</f>
        <v>930</v>
      </c>
      <c r="AM62" s="33">
        <f xml:space="preserve"> SIGN(DATA[[#This Row],[Prev Change]] &lt; 0)</f>
        <v>0</v>
      </c>
      <c r="AN62" s="33">
        <f xml:space="preserve"> SIGN(DATA[[#This Row],[Prev Change]] &gt;= 0)</f>
        <v>1</v>
      </c>
      <c r="AO62" s="28">
        <f xml:space="preserve"> IFERROR(MAX(0, DATA[[#This Row],[High]] - DATA[[#This Row],[Prev High]]), "")</f>
        <v>640</v>
      </c>
      <c r="AP62" s="28">
        <f xml:space="preserve"> IFERROR(MAX(0, DATA[[#This Row],[Prev Low]] - DATA[[#This Row],[Low]]), "")</f>
        <v>0</v>
      </c>
      <c r="AQ62" s="10">
        <f xml:space="preserve"> (DATA[[#This Row],[Prev Low]] &lt; DATA[[#This Row],[Open]]) * (DATA[[#This Row],[Open]] &lt; DATA[[#This Row],[Prev High]])</f>
        <v>1</v>
      </c>
      <c r="AR62" s="10">
        <f xml:space="preserve"> SIGN(DATA[[#This Row],[Open]] &lt; DATA[[#This Row],[Prev Low]])</f>
        <v>0</v>
      </c>
      <c r="AS62" s="10">
        <f xml:space="preserve"> SIGN(DATA[[#This Row],[Prev Low]] &lt; DATA[[#This Row],[Open]])</f>
        <v>1</v>
      </c>
      <c r="AT62" s="10">
        <f xml:space="preserve"> SIGN(DATA[[#This Row],[Open]] &lt; DATA[[#This Row],[Prev High]])</f>
        <v>1</v>
      </c>
      <c r="AU62" s="10">
        <f xml:space="preserve"> SIGN(DATA[[#This Row],[Prev High]] &lt; DATA[[#This Row],[Open]])</f>
        <v>0</v>
      </c>
      <c r="AV62" s="10">
        <f xml:space="preserve"> SIGN(DATA[[#This Row],[Low]] &lt; DATA[[#This Row],[Prev Low]])</f>
        <v>0</v>
      </c>
      <c r="AW62" s="10">
        <f xml:space="preserve"> SIGN(DATA[[#This Row],[Prev Low]] &lt; DATA[[#This Row],[Low]])</f>
        <v>1</v>
      </c>
      <c r="AX62" s="10">
        <f xml:space="preserve"> SIGN(DATA[[#This Row],[High]] &lt; DATA[[#This Row],[Prev High]])</f>
        <v>0</v>
      </c>
      <c r="AY62" s="10">
        <f xml:space="preserve"> SIGN(DATA[[#This Row],[Prev High]] &lt; DATA[[#This Row],[High]])</f>
        <v>1</v>
      </c>
      <c r="AZ62" s="10">
        <f xml:space="preserve"> (DATA[[#This Row],[Prev Low]] &lt; DATA[[#This Row],[Close]]) * (DATA[[#This Row],[Close]] &lt; DATA[[#This Row],[Prev High]])</f>
        <v>1</v>
      </c>
      <c r="BA62" s="10">
        <f xml:space="preserve"> SIGN(DATA[[#This Row],[Close]] &lt; DATA[[#This Row],[Prev Low]])</f>
        <v>0</v>
      </c>
      <c r="BB62" s="10">
        <f xml:space="preserve"> SIGN(DATA[[#This Row],[Prev Low]] &lt; DATA[[#This Row],[Close]])</f>
        <v>1</v>
      </c>
      <c r="BC62" s="10">
        <f xml:space="preserve"> SIGN(DATA[[#This Row],[Close]] &lt; DATA[[#This Row],[Prev High]])</f>
        <v>1</v>
      </c>
      <c r="BD62" s="10">
        <f xml:space="preserve"> SIGN(DATA[[#This Row],[Prev High]] &lt; DATA[[#This Row],[Close]])</f>
        <v>0</v>
      </c>
    </row>
    <row r="63" spans="14:56" x14ac:dyDescent="0.25">
      <c r="N63" s="16">
        <f xml:space="preserve"> ROW() - ROW(DATA[[#Headers],[Row]])</f>
        <v>61</v>
      </c>
      <c r="O63" s="13"/>
      <c r="P63" s="20">
        <v>45772</v>
      </c>
      <c r="Q63" s="21">
        <v>137107</v>
      </c>
      <c r="R63" s="21">
        <v>136745</v>
      </c>
      <c r="S63" s="21">
        <v>137430</v>
      </c>
      <c r="T63" s="21">
        <v>136500</v>
      </c>
      <c r="U63" s="13" t="s">
        <v>146</v>
      </c>
      <c r="V63" s="14">
        <v>8.0000000000000004E-4</v>
      </c>
      <c r="W63" s="23"/>
      <c r="X63" s="23">
        <f xml:space="preserve"> (1 - DATA[[#This Row],[Row]])</f>
        <v>-60</v>
      </c>
      <c r="Y63" s="24">
        <f xml:space="preserve"> DATA[[#This Row],[Src Data]]</f>
        <v>45772</v>
      </c>
      <c r="Z63" s="23">
        <f xml:space="preserve"> WEEKDAY(DATA[[#This Row],[Date]])</f>
        <v>6</v>
      </c>
      <c r="AA63" s="26">
        <f xml:space="preserve"> DATA[[#This Row],[Src Último]]</f>
        <v>137107</v>
      </c>
      <c r="AB63" s="28">
        <f xml:space="preserve"> DATA[[#This Row],[Src Abertura]]</f>
        <v>136745</v>
      </c>
      <c r="AC63" s="28">
        <f xml:space="preserve"> DATA[[#This Row],[Src Mínima]]</f>
        <v>136500</v>
      </c>
      <c r="AD63" s="28">
        <f xml:space="preserve"> DATA[[#This Row],[Src Máxima]]</f>
        <v>137430</v>
      </c>
      <c r="AE63" s="28">
        <f xml:space="preserve"> DATA[[#This Row],[Src Último]]</f>
        <v>137107</v>
      </c>
      <c r="AF63" s="40">
        <f xml:space="preserve"> (DATA[[#This Row],[High]] - DATA[[#This Row],[Low]])</f>
        <v>930</v>
      </c>
      <c r="AG63" s="31">
        <f xml:space="preserve"> _xlfn.XLOOKUP(DATA[[#This Row],[T]]-1, DATA[T], DATA[Open], "")</f>
        <v>134785</v>
      </c>
      <c r="AH63" s="31">
        <f xml:space="preserve"> _xlfn.XLOOKUP(DATA[[#This Row],[T]]-1, DATA[T], DATA[Low], "")</f>
        <v>134675</v>
      </c>
      <c r="AI63" s="31">
        <f xml:space="preserve"> _xlfn.XLOOKUP(DATA[[#This Row],[T]]-1, DATA[T], DATA[High], "")</f>
        <v>137390</v>
      </c>
      <c r="AJ63" s="31">
        <f xml:space="preserve"> _xlfn.XLOOKUP(DATA[[#This Row],[T]]-1, DATA[T], DATA[Price], "")</f>
        <v>136991</v>
      </c>
      <c r="AK63" s="33">
        <f xml:space="preserve"> IFERROR(DATA[[#This Row],[Prev Close]] - DATA[[#This Row],[Prev Open]], "")</f>
        <v>2206</v>
      </c>
      <c r="AL63" s="33">
        <f xml:space="preserve"> IFERROR(DATA[[#This Row],[Prev High]] - DATA[[#This Row],[Prev Low]], "")</f>
        <v>2715</v>
      </c>
      <c r="AM63" s="33">
        <f xml:space="preserve"> SIGN(DATA[[#This Row],[Prev Change]] &lt; 0)</f>
        <v>0</v>
      </c>
      <c r="AN63" s="33">
        <f xml:space="preserve"> SIGN(DATA[[#This Row],[Prev Change]] &gt;= 0)</f>
        <v>1</v>
      </c>
      <c r="AO63" s="28">
        <f xml:space="preserve"> IFERROR(MAX(0, DATA[[#This Row],[High]] - DATA[[#This Row],[Prev High]]), "")</f>
        <v>40</v>
      </c>
      <c r="AP63" s="28">
        <f xml:space="preserve"> IFERROR(MAX(0, DATA[[#This Row],[Prev Low]] - DATA[[#This Row],[Low]]), "")</f>
        <v>0</v>
      </c>
      <c r="AQ63" s="10">
        <f xml:space="preserve"> (DATA[[#This Row],[Prev Low]] &lt; DATA[[#This Row],[Open]]) * (DATA[[#This Row],[Open]] &lt; DATA[[#This Row],[Prev High]])</f>
        <v>1</v>
      </c>
      <c r="AR63" s="10">
        <f xml:space="preserve"> SIGN(DATA[[#This Row],[Open]] &lt; DATA[[#This Row],[Prev Low]])</f>
        <v>0</v>
      </c>
      <c r="AS63" s="10">
        <f xml:space="preserve"> SIGN(DATA[[#This Row],[Prev Low]] &lt; DATA[[#This Row],[Open]])</f>
        <v>1</v>
      </c>
      <c r="AT63" s="10">
        <f xml:space="preserve"> SIGN(DATA[[#This Row],[Open]] &lt; DATA[[#This Row],[Prev High]])</f>
        <v>1</v>
      </c>
      <c r="AU63" s="10">
        <f xml:space="preserve"> SIGN(DATA[[#This Row],[Prev High]] &lt; DATA[[#This Row],[Open]])</f>
        <v>0</v>
      </c>
      <c r="AV63" s="10">
        <f xml:space="preserve"> SIGN(DATA[[#This Row],[Low]] &lt; DATA[[#This Row],[Prev Low]])</f>
        <v>0</v>
      </c>
      <c r="AW63" s="10">
        <f xml:space="preserve"> SIGN(DATA[[#This Row],[Prev Low]] &lt; DATA[[#This Row],[Low]])</f>
        <v>1</v>
      </c>
      <c r="AX63" s="10">
        <f xml:space="preserve"> SIGN(DATA[[#This Row],[High]] &lt; DATA[[#This Row],[Prev High]])</f>
        <v>0</v>
      </c>
      <c r="AY63" s="10">
        <f xml:space="preserve"> SIGN(DATA[[#This Row],[Prev High]] &lt; DATA[[#This Row],[High]])</f>
        <v>1</v>
      </c>
      <c r="AZ63" s="10">
        <f xml:space="preserve"> (DATA[[#This Row],[Prev Low]] &lt; DATA[[#This Row],[Close]]) * (DATA[[#This Row],[Close]] &lt; DATA[[#This Row],[Prev High]])</f>
        <v>1</v>
      </c>
      <c r="BA63" s="10">
        <f xml:space="preserve"> SIGN(DATA[[#This Row],[Close]] &lt; DATA[[#This Row],[Prev Low]])</f>
        <v>0</v>
      </c>
      <c r="BB63" s="10">
        <f xml:space="preserve"> SIGN(DATA[[#This Row],[Prev Low]] &lt; DATA[[#This Row],[Close]])</f>
        <v>1</v>
      </c>
      <c r="BC63" s="10">
        <f xml:space="preserve"> SIGN(DATA[[#This Row],[Close]] &lt; DATA[[#This Row],[Prev High]])</f>
        <v>1</v>
      </c>
      <c r="BD63" s="10">
        <f xml:space="preserve"> SIGN(DATA[[#This Row],[Prev High]] &lt; DATA[[#This Row],[Close]])</f>
        <v>0</v>
      </c>
    </row>
    <row r="64" spans="14:56" x14ac:dyDescent="0.25">
      <c r="N64" s="16">
        <f xml:space="preserve"> ROW() - ROW(DATA[[#Headers],[Row]])</f>
        <v>62</v>
      </c>
      <c r="O64" s="13"/>
      <c r="P64" s="20">
        <v>45771</v>
      </c>
      <c r="Q64" s="21">
        <v>136991</v>
      </c>
      <c r="R64" s="21">
        <v>134785</v>
      </c>
      <c r="S64" s="21">
        <v>137390</v>
      </c>
      <c r="T64" s="21">
        <v>134675</v>
      </c>
      <c r="U64" s="13" t="s">
        <v>147</v>
      </c>
      <c r="V64" s="14">
        <v>1.67E-2</v>
      </c>
      <c r="W64" s="23"/>
      <c r="X64" s="23">
        <f xml:space="preserve"> (1 - DATA[[#This Row],[Row]])</f>
        <v>-61</v>
      </c>
      <c r="Y64" s="24">
        <f xml:space="preserve"> DATA[[#This Row],[Src Data]]</f>
        <v>45771</v>
      </c>
      <c r="Z64" s="23">
        <f xml:space="preserve"> WEEKDAY(DATA[[#This Row],[Date]])</f>
        <v>5</v>
      </c>
      <c r="AA64" s="26">
        <f xml:space="preserve"> DATA[[#This Row],[Src Último]]</f>
        <v>136991</v>
      </c>
      <c r="AB64" s="28">
        <f xml:space="preserve"> DATA[[#This Row],[Src Abertura]]</f>
        <v>134785</v>
      </c>
      <c r="AC64" s="28">
        <f xml:space="preserve"> DATA[[#This Row],[Src Mínima]]</f>
        <v>134675</v>
      </c>
      <c r="AD64" s="28">
        <f xml:space="preserve"> DATA[[#This Row],[Src Máxima]]</f>
        <v>137390</v>
      </c>
      <c r="AE64" s="28">
        <f xml:space="preserve"> DATA[[#This Row],[Src Último]]</f>
        <v>136991</v>
      </c>
      <c r="AF64" s="40">
        <f xml:space="preserve"> (DATA[[#This Row],[High]] - DATA[[#This Row],[Low]])</f>
        <v>2715</v>
      </c>
      <c r="AG64" s="31">
        <f xml:space="preserve"> _xlfn.XLOOKUP(DATA[[#This Row],[T]]-1, DATA[T], DATA[Open], "")</f>
        <v>134125</v>
      </c>
      <c r="AH64" s="31">
        <f xml:space="preserve"> _xlfn.XLOOKUP(DATA[[#This Row],[T]]-1, DATA[T], DATA[Low], "")</f>
        <v>134110</v>
      </c>
      <c r="AI64" s="31">
        <f xml:space="preserve"> _xlfn.XLOOKUP(DATA[[#This Row],[T]]-1, DATA[T], DATA[High], "")</f>
        <v>135770</v>
      </c>
      <c r="AJ64" s="31">
        <f xml:space="preserve"> _xlfn.XLOOKUP(DATA[[#This Row],[T]]-1, DATA[T], DATA[Price], "")</f>
        <v>134739</v>
      </c>
      <c r="AK64" s="33">
        <f xml:space="preserve"> IFERROR(DATA[[#This Row],[Prev Close]] - DATA[[#This Row],[Prev Open]], "")</f>
        <v>614</v>
      </c>
      <c r="AL64" s="33">
        <f xml:space="preserve"> IFERROR(DATA[[#This Row],[Prev High]] - DATA[[#This Row],[Prev Low]], "")</f>
        <v>1660</v>
      </c>
      <c r="AM64" s="33">
        <f xml:space="preserve"> SIGN(DATA[[#This Row],[Prev Change]] &lt; 0)</f>
        <v>0</v>
      </c>
      <c r="AN64" s="33">
        <f xml:space="preserve"> SIGN(DATA[[#This Row],[Prev Change]] &gt;= 0)</f>
        <v>1</v>
      </c>
      <c r="AO64" s="28">
        <f xml:space="preserve"> IFERROR(MAX(0, DATA[[#This Row],[High]] - DATA[[#This Row],[Prev High]]), "")</f>
        <v>1620</v>
      </c>
      <c r="AP64" s="28">
        <f xml:space="preserve"> IFERROR(MAX(0, DATA[[#This Row],[Prev Low]] - DATA[[#This Row],[Low]]), "")</f>
        <v>0</v>
      </c>
      <c r="AQ64" s="10">
        <f xml:space="preserve"> (DATA[[#This Row],[Prev Low]] &lt; DATA[[#This Row],[Open]]) * (DATA[[#This Row],[Open]] &lt; DATA[[#This Row],[Prev High]])</f>
        <v>1</v>
      </c>
      <c r="AR64" s="10">
        <f xml:space="preserve"> SIGN(DATA[[#This Row],[Open]] &lt; DATA[[#This Row],[Prev Low]])</f>
        <v>0</v>
      </c>
      <c r="AS64" s="10">
        <f xml:space="preserve"> SIGN(DATA[[#This Row],[Prev Low]] &lt; DATA[[#This Row],[Open]])</f>
        <v>1</v>
      </c>
      <c r="AT64" s="10">
        <f xml:space="preserve"> SIGN(DATA[[#This Row],[Open]] &lt; DATA[[#This Row],[Prev High]])</f>
        <v>1</v>
      </c>
      <c r="AU64" s="10">
        <f xml:space="preserve"> SIGN(DATA[[#This Row],[Prev High]] &lt; DATA[[#This Row],[Open]])</f>
        <v>0</v>
      </c>
      <c r="AV64" s="10">
        <f xml:space="preserve"> SIGN(DATA[[#This Row],[Low]] &lt; DATA[[#This Row],[Prev Low]])</f>
        <v>0</v>
      </c>
      <c r="AW64" s="10">
        <f xml:space="preserve"> SIGN(DATA[[#This Row],[Prev Low]] &lt; DATA[[#This Row],[Low]])</f>
        <v>1</v>
      </c>
      <c r="AX64" s="10">
        <f xml:space="preserve"> SIGN(DATA[[#This Row],[High]] &lt; DATA[[#This Row],[Prev High]])</f>
        <v>0</v>
      </c>
      <c r="AY64" s="10">
        <f xml:space="preserve"> SIGN(DATA[[#This Row],[Prev High]] &lt; DATA[[#This Row],[High]])</f>
        <v>1</v>
      </c>
      <c r="AZ64" s="10">
        <f xml:space="preserve"> (DATA[[#This Row],[Prev Low]] &lt; DATA[[#This Row],[Close]]) * (DATA[[#This Row],[Close]] &lt; DATA[[#This Row],[Prev High]])</f>
        <v>0</v>
      </c>
      <c r="BA64" s="10">
        <f xml:space="preserve"> SIGN(DATA[[#This Row],[Close]] &lt; DATA[[#This Row],[Prev Low]])</f>
        <v>0</v>
      </c>
      <c r="BB64" s="10">
        <f xml:space="preserve"> SIGN(DATA[[#This Row],[Prev Low]] &lt; DATA[[#This Row],[Close]])</f>
        <v>1</v>
      </c>
      <c r="BC64" s="10">
        <f xml:space="preserve"> SIGN(DATA[[#This Row],[Close]] &lt; DATA[[#This Row],[Prev High]])</f>
        <v>0</v>
      </c>
      <c r="BD64" s="10">
        <f xml:space="preserve"> SIGN(DATA[[#This Row],[Prev High]] &lt; DATA[[#This Row],[Close]])</f>
        <v>1</v>
      </c>
    </row>
    <row r="65" spans="14:56" x14ac:dyDescent="0.25">
      <c r="N65" s="16">
        <f xml:space="preserve"> ROW() - ROW(DATA[[#Headers],[Row]])</f>
        <v>63</v>
      </c>
      <c r="O65" s="13"/>
      <c r="P65" s="20">
        <v>45770</v>
      </c>
      <c r="Q65" s="21">
        <v>134739</v>
      </c>
      <c r="R65" s="21">
        <v>134125</v>
      </c>
      <c r="S65" s="21">
        <v>135770</v>
      </c>
      <c r="T65" s="21">
        <v>134110</v>
      </c>
      <c r="U65" s="13" t="s">
        <v>148</v>
      </c>
      <c r="V65" s="14">
        <v>1.32E-2</v>
      </c>
      <c r="W65" s="23"/>
      <c r="X65" s="23">
        <f xml:space="preserve"> (1 - DATA[[#This Row],[Row]])</f>
        <v>-62</v>
      </c>
      <c r="Y65" s="24">
        <f xml:space="preserve"> DATA[[#This Row],[Src Data]]</f>
        <v>45770</v>
      </c>
      <c r="Z65" s="23">
        <f xml:space="preserve"> WEEKDAY(DATA[[#This Row],[Date]])</f>
        <v>4</v>
      </c>
      <c r="AA65" s="26">
        <f xml:space="preserve"> DATA[[#This Row],[Src Último]]</f>
        <v>134739</v>
      </c>
      <c r="AB65" s="28">
        <f xml:space="preserve"> DATA[[#This Row],[Src Abertura]]</f>
        <v>134125</v>
      </c>
      <c r="AC65" s="28">
        <f xml:space="preserve"> DATA[[#This Row],[Src Mínima]]</f>
        <v>134110</v>
      </c>
      <c r="AD65" s="28">
        <f xml:space="preserve"> DATA[[#This Row],[Src Máxima]]</f>
        <v>135770</v>
      </c>
      <c r="AE65" s="28">
        <f xml:space="preserve"> DATA[[#This Row],[Src Último]]</f>
        <v>134739</v>
      </c>
      <c r="AF65" s="40">
        <f xml:space="preserve"> (DATA[[#This Row],[High]] - DATA[[#This Row],[Low]])</f>
        <v>1660</v>
      </c>
      <c r="AG65" s="31">
        <f xml:space="preserve"> _xlfn.XLOOKUP(DATA[[#This Row],[T]]-1, DATA[T], DATA[Open], "")</f>
        <v>132140</v>
      </c>
      <c r="AH65" s="31">
        <f xml:space="preserve"> _xlfn.XLOOKUP(DATA[[#This Row],[T]]-1, DATA[T], DATA[Low], "")</f>
        <v>130940</v>
      </c>
      <c r="AI65" s="31">
        <f xml:space="preserve"> _xlfn.XLOOKUP(DATA[[#This Row],[T]]-1, DATA[T], DATA[High], "")</f>
        <v>133335</v>
      </c>
      <c r="AJ65" s="31">
        <f xml:space="preserve"> _xlfn.XLOOKUP(DATA[[#This Row],[T]]-1, DATA[T], DATA[Price], "")</f>
        <v>132987</v>
      </c>
      <c r="AK65" s="33">
        <f xml:space="preserve"> IFERROR(DATA[[#This Row],[Prev Close]] - DATA[[#This Row],[Prev Open]], "")</f>
        <v>847</v>
      </c>
      <c r="AL65" s="33">
        <f xml:space="preserve"> IFERROR(DATA[[#This Row],[Prev High]] - DATA[[#This Row],[Prev Low]], "")</f>
        <v>2395</v>
      </c>
      <c r="AM65" s="33">
        <f xml:space="preserve"> SIGN(DATA[[#This Row],[Prev Change]] &lt; 0)</f>
        <v>0</v>
      </c>
      <c r="AN65" s="33">
        <f xml:space="preserve"> SIGN(DATA[[#This Row],[Prev Change]] &gt;= 0)</f>
        <v>1</v>
      </c>
      <c r="AO65" s="28">
        <f xml:space="preserve"> IFERROR(MAX(0, DATA[[#This Row],[High]] - DATA[[#This Row],[Prev High]]), "")</f>
        <v>2435</v>
      </c>
      <c r="AP65" s="28">
        <f xml:space="preserve"> IFERROR(MAX(0, DATA[[#This Row],[Prev Low]] - DATA[[#This Row],[Low]]), "")</f>
        <v>0</v>
      </c>
      <c r="AQ65" s="10">
        <f xml:space="preserve"> (DATA[[#This Row],[Prev Low]] &lt; DATA[[#This Row],[Open]]) * (DATA[[#This Row],[Open]] &lt; DATA[[#This Row],[Prev High]])</f>
        <v>0</v>
      </c>
      <c r="AR65" s="10">
        <f xml:space="preserve"> SIGN(DATA[[#This Row],[Open]] &lt; DATA[[#This Row],[Prev Low]])</f>
        <v>0</v>
      </c>
      <c r="AS65" s="10">
        <f xml:space="preserve"> SIGN(DATA[[#This Row],[Prev Low]] &lt; DATA[[#This Row],[Open]])</f>
        <v>1</v>
      </c>
      <c r="AT65" s="10">
        <f xml:space="preserve"> SIGN(DATA[[#This Row],[Open]] &lt; DATA[[#This Row],[Prev High]])</f>
        <v>0</v>
      </c>
      <c r="AU65" s="10">
        <f xml:space="preserve"> SIGN(DATA[[#This Row],[Prev High]] &lt; DATA[[#This Row],[Open]])</f>
        <v>1</v>
      </c>
      <c r="AV65" s="10">
        <f xml:space="preserve"> SIGN(DATA[[#This Row],[Low]] &lt; DATA[[#This Row],[Prev Low]])</f>
        <v>0</v>
      </c>
      <c r="AW65" s="10">
        <f xml:space="preserve"> SIGN(DATA[[#This Row],[Prev Low]] &lt; DATA[[#This Row],[Low]])</f>
        <v>1</v>
      </c>
      <c r="AX65" s="10">
        <f xml:space="preserve"> SIGN(DATA[[#This Row],[High]] &lt; DATA[[#This Row],[Prev High]])</f>
        <v>0</v>
      </c>
      <c r="AY65" s="10">
        <f xml:space="preserve"> SIGN(DATA[[#This Row],[Prev High]] &lt; DATA[[#This Row],[High]])</f>
        <v>1</v>
      </c>
      <c r="AZ65" s="10">
        <f xml:space="preserve"> (DATA[[#This Row],[Prev Low]] &lt; DATA[[#This Row],[Close]]) * (DATA[[#This Row],[Close]] &lt; DATA[[#This Row],[Prev High]])</f>
        <v>0</v>
      </c>
      <c r="BA65" s="10">
        <f xml:space="preserve"> SIGN(DATA[[#This Row],[Close]] &lt; DATA[[#This Row],[Prev Low]])</f>
        <v>0</v>
      </c>
      <c r="BB65" s="10">
        <f xml:space="preserve"> SIGN(DATA[[#This Row],[Prev Low]] &lt; DATA[[#This Row],[Close]])</f>
        <v>1</v>
      </c>
      <c r="BC65" s="10">
        <f xml:space="preserve"> SIGN(DATA[[#This Row],[Close]] &lt; DATA[[#This Row],[Prev High]])</f>
        <v>0</v>
      </c>
      <c r="BD65" s="10">
        <f xml:space="preserve"> SIGN(DATA[[#This Row],[Prev High]] &lt; DATA[[#This Row],[Close]])</f>
        <v>1</v>
      </c>
    </row>
    <row r="66" spans="14:56" x14ac:dyDescent="0.25">
      <c r="N66" s="16">
        <f xml:space="preserve"> ROW() - ROW(DATA[[#Headers],[Row]])</f>
        <v>64</v>
      </c>
      <c r="O66" s="13"/>
      <c r="P66" s="20">
        <v>45769</v>
      </c>
      <c r="Q66" s="21">
        <v>132987</v>
      </c>
      <c r="R66" s="21">
        <v>132140</v>
      </c>
      <c r="S66" s="21">
        <v>133335</v>
      </c>
      <c r="T66" s="21">
        <v>130940</v>
      </c>
      <c r="U66" s="13" t="s">
        <v>149</v>
      </c>
      <c r="V66" s="14">
        <v>7.6E-3</v>
      </c>
      <c r="W66" s="23"/>
      <c r="X66" s="23">
        <f xml:space="preserve"> (1 - DATA[[#This Row],[Row]])</f>
        <v>-63</v>
      </c>
      <c r="Y66" s="24">
        <f xml:space="preserve"> DATA[[#This Row],[Src Data]]</f>
        <v>45769</v>
      </c>
      <c r="Z66" s="23">
        <f xml:space="preserve"> WEEKDAY(DATA[[#This Row],[Date]])</f>
        <v>3</v>
      </c>
      <c r="AA66" s="26">
        <f xml:space="preserve"> DATA[[#This Row],[Src Último]]</f>
        <v>132987</v>
      </c>
      <c r="AB66" s="28">
        <f xml:space="preserve"> DATA[[#This Row],[Src Abertura]]</f>
        <v>132140</v>
      </c>
      <c r="AC66" s="28">
        <f xml:space="preserve"> DATA[[#This Row],[Src Mínima]]</f>
        <v>130940</v>
      </c>
      <c r="AD66" s="28">
        <f xml:space="preserve"> DATA[[#This Row],[Src Máxima]]</f>
        <v>133335</v>
      </c>
      <c r="AE66" s="28">
        <f xml:space="preserve"> DATA[[#This Row],[Src Último]]</f>
        <v>132987</v>
      </c>
      <c r="AF66" s="40">
        <f xml:space="preserve"> (DATA[[#This Row],[High]] - DATA[[#This Row],[Low]])</f>
        <v>2395</v>
      </c>
      <c r="AG66" s="31">
        <f xml:space="preserve"> _xlfn.XLOOKUP(DATA[[#This Row],[T]]-1, DATA[T], DATA[Open], "")</f>
        <v>130855</v>
      </c>
      <c r="AH66" s="31">
        <f xml:space="preserve"> _xlfn.XLOOKUP(DATA[[#This Row],[T]]-1, DATA[T], DATA[Low], "")</f>
        <v>130270</v>
      </c>
      <c r="AI66" s="31">
        <f xml:space="preserve"> _xlfn.XLOOKUP(DATA[[#This Row],[T]]-1, DATA[T], DATA[High], "")</f>
        <v>132600</v>
      </c>
      <c r="AJ66" s="31">
        <f xml:space="preserve"> _xlfn.XLOOKUP(DATA[[#This Row],[T]]-1, DATA[T], DATA[Price], "")</f>
        <v>131984</v>
      </c>
      <c r="AK66" s="33">
        <f xml:space="preserve"> IFERROR(DATA[[#This Row],[Prev Close]] - DATA[[#This Row],[Prev Open]], "")</f>
        <v>1129</v>
      </c>
      <c r="AL66" s="33">
        <f xml:space="preserve"> IFERROR(DATA[[#This Row],[Prev High]] - DATA[[#This Row],[Prev Low]], "")</f>
        <v>2330</v>
      </c>
      <c r="AM66" s="33">
        <f xml:space="preserve"> SIGN(DATA[[#This Row],[Prev Change]] &lt; 0)</f>
        <v>0</v>
      </c>
      <c r="AN66" s="33">
        <f xml:space="preserve"> SIGN(DATA[[#This Row],[Prev Change]] &gt;= 0)</f>
        <v>1</v>
      </c>
      <c r="AO66" s="28">
        <f xml:space="preserve"> IFERROR(MAX(0, DATA[[#This Row],[High]] - DATA[[#This Row],[Prev High]]), "")</f>
        <v>735</v>
      </c>
      <c r="AP66" s="28">
        <f xml:space="preserve"> IFERROR(MAX(0, DATA[[#This Row],[Prev Low]] - DATA[[#This Row],[Low]]), "")</f>
        <v>0</v>
      </c>
      <c r="AQ66" s="10">
        <f xml:space="preserve"> (DATA[[#This Row],[Prev Low]] &lt; DATA[[#This Row],[Open]]) * (DATA[[#This Row],[Open]] &lt; DATA[[#This Row],[Prev High]])</f>
        <v>1</v>
      </c>
      <c r="AR66" s="10">
        <f xml:space="preserve"> SIGN(DATA[[#This Row],[Open]] &lt; DATA[[#This Row],[Prev Low]])</f>
        <v>0</v>
      </c>
      <c r="AS66" s="10">
        <f xml:space="preserve"> SIGN(DATA[[#This Row],[Prev Low]] &lt; DATA[[#This Row],[Open]])</f>
        <v>1</v>
      </c>
      <c r="AT66" s="10">
        <f xml:space="preserve"> SIGN(DATA[[#This Row],[Open]] &lt; DATA[[#This Row],[Prev High]])</f>
        <v>1</v>
      </c>
      <c r="AU66" s="10">
        <f xml:space="preserve"> SIGN(DATA[[#This Row],[Prev High]] &lt; DATA[[#This Row],[Open]])</f>
        <v>0</v>
      </c>
      <c r="AV66" s="10">
        <f xml:space="preserve"> SIGN(DATA[[#This Row],[Low]] &lt; DATA[[#This Row],[Prev Low]])</f>
        <v>0</v>
      </c>
      <c r="AW66" s="10">
        <f xml:space="preserve"> SIGN(DATA[[#This Row],[Prev Low]] &lt; DATA[[#This Row],[Low]])</f>
        <v>1</v>
      </c>
      <c r="AX66" s="10">
        <f xml:space="preserve"> SIGN(DATA[[#This Row],[High]] &lt; DATA[[#This Row],[Prev High]])</f>
        <v>0</v>
      </c>
      <c r="AY66" s="10">
        <f xml:space="preserve"> SIGN(DATA[[#This Row],[Prev High]] &lt; DATA[[#This Row],[High]])</f>
        <v>1</v>
      </c>
      <c r="AZ66" s="10">
        <f xml:space="preserve"> (DATA[[#This Row],[Prev Low]] &lt; DATA[[#This Row],[Close]]) * (DATA[[#This Row],[Close]] &lt; DATA[[#This Row],[Prev High]])</f>
        <v>0</v>
      </c>
      <c r="BA66" s="10">
        <f xml:space="preserve"> SIGN(DATA[[#This Row],[Close]] &lt; DATA[[#This Row],[Prev Low]])</f>
        <v>0</v>
      </c>
      <c r="BB66" s="10">
        <f xml:space="preserve"> SIGN(DATA[[#This Row],[Prev Low]] &lt; DATA[[#This Row],[Close]])</f>
        <v>1</v>
      </c>
      <c r="BC66" s="10">
        <f xml:space="preserve"> SIGN(DATA[[#This Row],[Close]] &lt; DATA[[#This Row],[Prev High]])</f>
        <v>0</v>
      </c>
      <c r="BD66" s="10">
        <f xml:space="preserve"> SIGN(DATA[[#This Row],[Prev High]] &lt; DATA[[#This Row],[Close]])</f>
        <v>1</v>
      </c>
    </row>
    <row r="67" spans="14:56" x14ac:dyDescent="0.25">
      <c r="N67" s="16">
        <f xml:space="preserve"> ROW() - ROW(DATA[[#Headers],[Row]])</f>
        <v>65</v>
      </c>
      <c r="O67" s="13"/>
      <c r="P67" s="20">
        <v>45764</v>
      </c>
      <c r="Q67" s="21">
        <v>131984</v>
      </c>
      <c r="R67" s="21">
        <v>130855</v>
      </c>
      <c r="S67" s="21">
        <v>132600</v>
      </c>
      <c r="T67" s="21">
        <v>130270</v>
      </c>
      <c r="U67" s="13" t="s">
        <v>150</v>
      </c>
      <c r="V67" s="14">
        <v>2.4500000000000001E-2</v>
      </c>
      <c r="W67" s="23"/>
      <c r="X67" s="23">
        <f xml:space="preserve"> (1 - DATA[[#This Row],[Row]])</f>
        <v>-64</v>
      </c>
      <c r="Y67" s="24">
        <f xml:space="preserve"> DATA[[#This Row],[Src Data]]</f>
        <v>45764</v>
      </c>
      <c r="Z67" s="23">
        <f xml:space="preserve"> WEEKDAY(DATA[[#This Row],[Date]])</f>
        <v>5</v>
      </c>
      <c r="AA67" s="26">
        <f xml:space="preserve"> DATA[[#This Row],[Src Último]]</f>
        <v>131984</v>
      </c>
      <c r="AB67" s="28">
        <f xml:space="preserve"> DATA[[#This Row],[Src Abertura]]</f>
        <v>130855</v>
      </c>
      <c r="AC67" s="28">
        <f xml:space="preserve"> DATA[[#This Row],[Src Mínima]]</f>
        <v>130270</v>
      </c>
      <c r="AD67" s="28">
        <f xml:space="preserve"> DATA[[#This Row],[Src Máxima]]</f>
        <v>132600</v>
      </c>
      <c r="AE67" s="28">
        <f xml:space="preserve"> DATA[[#This Row],[Src Último]]</f>
        <v>131984</v>
      </c>
      <c r="AF67" s="40">
        <f xml:space="preserve"> (DATA[[#This Row],[High]] - DATA[[#This Row],[Low]])</f>
        <v>2330</v>
      </c>
      <c r="AG67" s="31">
        <f xml:space="preserve"> _xlfn.XLOOKUP(DATA[[#This Row],[T]]-1, DATA[T], DATA[Open], "")</f>
        <v>129240</v>
      </c>
      <c r="AH67" s="31">
        <f xml:space="preserve"> _xlfn.XLOOKUP(DATA[[#This Row],[T]]-1, DATA[T], DATA[Low], "")</f>
        <v>128095</v>
      </c>
      <c r="AI67" s="31">
        <f xml:space="preserve"> _xlfn.XLOOKUP(DATA[[#This Row],[T]]-1, DATA[T], DATA[High], "")</f>
        <v>129600</v>
      </c>
      <c r="AJ67" s="31">
        <f xml:space="preserve"> _xlfn.XLOOKUP(DATA[[#This Row],[T]]-1, DATA[T], DATA[Price], "")</f>
        <v>128827</v>
      </c>
      <c r="AK67" s="33">
        <f xml:space="preserve"> IFERROR(DATA[[#This Row],[Prev Close]] - DATA[[#This Row],[Prev Open]], "")</f>
        <v>-413</v>
      </c>
      <c r="AL67" s="33">
        <f xml:space="preserve"> IFERROR(DATA[[#This Row],[Prev High]] - DATA[[#This Row],[Prev Low]], "")</f>
        <v>1505</v>
      </c>
      <c r="AM67" s="33">
        <f xml:space="preserve"> SIGN(DATA[[#This Row],[Prev Change]] &lt; 0)</f>
        <v>1</v>
      </c>
      <c r="AN67" s="33">
        <f xml:space="preserve"> SIGN(DATA[[#This Row],[Prev Change]] &gt;= 0)</f>
        <v>0</v>
      </c>
      <c r="AO67" s="28">
        <f xml:space="preserve"> IFERROR(MAX(0, DATA[[#This Row],[High]] - DATA[[#This Row],[Prev High]]), "")</f>
        <v>3000</v>
      </c>
      <c r="AP67" s="28">
        <f xml:space="preserve"> IFERROR(MAX(0, DATA[[#This Row],[Prev Low]] - DATA[[#This Row],[Low]]), "")</f>
        <v>0</v>
      </c>
      <c r="AQ67" s="10">
        <f xml:space="preserve"> (DATA[[#This Row],[Prev Low]] &lt; DATA[[#This Row],[Open]]) * (DATA[[#This Row],[Open]] &lt; DATA[[#This Row],[Prev High]])</f>
        <v>0</v>
      </c>
      <c r="AR67" s="10">
        <f xml:space="preserve"> SIGN(DATA[[#This Row],[Open]] &lt; DATA[[#This Row],[Prev Low]])</f>
        <v>0</v>
      </c>
      <c r="AS67" s="10">
        <f xml:space="preserve"> SIGN(DATA[[#This Row],[Prev Low]] &lt; DATA[[#This Row],[Open]])</f>
        <v>1</v>
      </c>
      <c r="AT67" s="10">
        <f xml:space="preserve"> SIGN(DATA[[#This Row],[Open]] &lt; DATA[[#This Row],[Prev High]])</f>
        <v>0</v>
      </c>
      <c r="AU67" s="10">
        <f xml:space="preserve"> SIGN(DATA[[#This Row],[Prev High]] &lt; DATA[[#This Row],[Open]])</f>
        <v>1</v>
      </c>
      <c r="AV67" s="10">
        <f xml:space="preserve"> SIGN(DATA[[#This Row],[Low]] &lt; DATA[[#This Row],[Prev Low]])</f>
        <v>0</v>
      </c>
      <c r="AW67" s="10">
        <f xml:space="preserve"> SIGN(DATA[[#This Row],[Prev Low]] &lt; DATA[[#This Row],[Low]])</f>
        <v>1</v>
      </c>
      <c r="AX67" s="10">
        <f xml:space="preserve"> SIGN(DATA[[#This Row],[High]] &lt; DATA[[#This Row],[Prev High]])</f>
        <v>0</v>
      </c>
      <c r="AY67" s="10">
        <f xml:space="preserve"> SIGN(DATA[[#This Row],[Prev High]] &lt; DATA[[#This Row],[High]])</f>
        <v>1</v>
      </c>
      <c r="AZ67" s="10">
        <f xml:space="preserve"> (DATA[[#This Row],[Prev Low]] &lt; DATA[[#This Row],[Close]]) * (DATA[[#This Row],[Close]] &lt; DATA[[#This Row],[Prev High]])</f>
        <v>0</v>
      </c>
      <c r="BA67" s="10">
        <f xml:space="preserve"> SIGN(DATA[[#This Row],[Close]] &lt; DATA[[#This Row],[Prev Low]])</f>
        <v>0</v>
      </c>
      <c r="BB67" s="10">
        <f xml:space="preserve"> SIGN(DATA[[#This Row],[Prev Low]] &lt; DATA[[#This Row],[Close]])</f>
        <v>1</v>
      </c>
      <c r="BC67" s="10">
        <f xml:space="preserve"> SIGN(DATA[[#This Row],[Close]] &lt; DATA[[#This Row],[Prev High]])</f>
        <v>0</v>
      </c>
      <c r="BD67" s="10">
        <f xml:space="preserve"> SIGN(DATA[[#This Row],[Prev High]] &lt; DATA[[#This Row],[Close]])</f>
        <v>1</v>
      </c>
    </row>
    <row r="68" spans="14:56" x14ac:dyDescent="0.25">
      <c r="N68" s="16">
        <f xml:space="preserve"> ROW() - ROW(DATA[[#Headers],[Row]])</f>
        <v>66</v>
      </c>
      <c r="O68" s="13"/>
      <c r="P68" s="20">
        <v>45763</v>
      </c>
      <c r="Q68" s="21">
        <v>128827</v>
      </c>
      <c r="R68" s="21">
        <v>129240</v>
      </c>
      <c r="S68" s="21">
        <v>129600</v>
      </c>
      <c r="T68" s="21">
        <v>128095</v>
      </c>
      <c r="U68" s="13" t="s">
        <v>151</v>
      </c>
      <c r="V68" s="14">
        <v>-3.5000000000000001E-3</v>
      </c>
      <c r="W68" s="23"/>
      <c r="X68" s="23">
        <f xml:space="preserve"> (1 - DATA[[#This Row],[Row]])</f>
        <v>-65</v>
      </c>
      <c r="Y68" s="24">
        <f xml:space="preserve"> DATA[[#This Row],[Src Data]]</f>
        <v>45763</v>
      </c>
      <c r="Z68" s="23">
        <f xml:space="preserve"> WEEKDAY(DATA[[#This Row],[Date]])</f>
        <v>4</v>
      </c>
      <c r="AA68" s="26">
        <f xml:space="preserve"> DATA[[#This Row],[Src Último]]</f>
        <v>128827</v>
      </c>
      <c r="AB68" s="28">
        <f xml:space="preserve"> DATA[[#This Row],[Src Abertura]]</f>
        <v>129240</v>
      </c>
      <c r="AC68" s="28">
        <f xml:space="preserve"> DATA[[#This Row],[Src Mínima]]</f>
        <v>128095</v>
      </c>
      <c r="AD68" s="28">
        <f xml:space="preserve"> DATA[[#This Row],[Src Máxima]]</f>
        <v>129600</v>
      </c>
      <c r="AE68" s="28">
        <f xml:space="preserve"> DATA[[#This Row],[Src Último]]</f>
        <v>128827</v>
      </c>
      <c r="AF68" s="40">
        <f xml:space="preserve"> (DATA[[#This Row],[High]] - DATA[[#This Row],[Low]])</f>
        <v>1505</v>
      </c>
      <c r="AG68" s="31">
        <f xml:space="preserve"> _xlfn.XLOOKUP(DATA[[#This Row],[T]]-1, DATA[T], DATA[Open], "")</f>
        <v>129450</v>
      </c>
      <c r="AH68" s="31">
        <f xml:space="preserve"> _xlfn.XLOOKUP(DATA[[#This Row],[T]]-1, DATA[T], DATA[Low], "")</f>
        <v>128950</v>
      </c>
      <c r="AI68" s="31">
        <f xml:space="preserve"> _xlfn.XLOOKUP(DATA[[#This Row],[T]]-1, DATA[T], DATA[High], "")</f>
        <v>129995</v>
      </c>
      <c r="AJ68" s="31">
        <f xml:space="preserve"> _xlfn.XLOOKUP(DATA[[#This Row],[T]]-1, DATA[T], DATA[Price], "")</f>
        <v>129274</v>
      </c>
      <c r="AK68" s="33">
        <f xml:space="preserve"> IFERROR(DATA[[#This Row],[Prev Close]] - DATA[[#This Row],[Prev Open]], "")</f>
        <v>-176</v>
      </c>
      <c r="AL68" s="33">
        <f xml:space="preserve"> IFERROR(DATA[[#This Row],[Prev High]] - DATA[[#This Row],[Prev Low]], "")</f>
        <v>1045</v>
      </c>
      <c r="AM68" s="33">
        <f xml:space="preserve"> SIGN(DATA[[#This Row],[Prev Change]] &lt; 0)</f>
        <v>1</v>
      </c>
      <c r="AN68" s="33">
        <f xml:space="preserve"> SIGN(DATA[[#This Row],[Prev Change]] &gt;= 0)</f>
        <v>0</v>
      </c>
      <c r="AO68" s="28">
        <f xml:space="preserve"> IFERROR(MAX(0, DATA[[#This Row],[High]] - DATA[[#This Row],[Prev High]]), "")</f>
        <v>0</v>
      </c>
      <c r="AP68" s="28">
        <f xml:space="preserve"> IFERROR(MAX(0, DATA[[#This Row],[Prev Low]] - DATA[[#This Row],[Low]]), "")</f>
        <v>855</v>
      </c>
      <c r="AQ68" s="10">
        <f xml:space="preserve"> (DATA[[#This Row],[Prev Low]] &lt; DATA[[#This Row],[Open]]) * (DATA[[#This Row],[Open]] &lt; DATA[[#This Row],[Prev High]])</f>
        <v>1</v>
      </c>
      <c r="AR68" s="10">
        <f xml:space="preserve"> SIGN(DATA[[#This Row],[Open]] &lt; DATA[[#This Row],[Prev Low]])</f>
        <v>0</v>
      </c>
      <c r="AS68" s="10">
        <f xml:space="preserve"> SIGN(DATA[[#This Row],[Prev Low]] &lt; DATA[[#This Row],[Open]])</f>
        <v>1</v>
      </c>
      <c r="AT68" s="10">
        <f xml:space="preserve"> SIGN(DATA[[#This Row],[Open]] &lt; DATA[[#This Row],[Prev High]])</f>
        <v>1</v>
      </c>
      <c r="AU68" s="10">
        <f xml:space="preserve"> SIGN(DATA[[#This Row],[Prev High]] &lt; DATA[[#This Row],[Open]])</f>
        <v>0</v>
      </c>
      <c r="AV68" s="10">
        <f xml:space="preserve"> SIGN(DATA[[#This Row],[Low]] &lt; DATA[[#This Row],[Prev Low]])</f>
        <v>1</v>
      </c>
      <c r="AW68" s="10">
        <f xml:space="preserve"> SIGN(DATA[[#This Row],[Prev Low]] &lt; DATA[[#This Row],[Low]])</f>
        <v>0</v>
      </c>
      <c r="AX68" s="10">
        <f xml:space="preserve"> SIGN(DATA[[#This Row],[High]] &lt; DATA[[#This Row],[Prev High]])</f>
        <v>1</v>
      </c>
      <c r="AY68" s="10">
        <f xml:space="preserve"> SIGN(DATA[[#This Row],[Prev High]] &lt; DATA[[#This Row],[High]])</f>
        <v>0</v>
      </c>
      <c r="AZ68" s="10">
        <f xml:space="preserve"> (DATA[[#This Row],[Prev Low]] &lt; DATA[[#This Row],[Close]]) * (DATA[[#This Row],[Close]] &lt; DATA[[#This Row],[Prev High]])</f>
        <v>0</v>
      </c>
      <c r="BA68" s="10">
        <f xml:space="preserve"> SIGN(DATA[[#This Row],[Close]] &lt; DATA[[#This Row],[Prev Low]])</f>
        <v>1</v>
      </c>
      <c r="BB68" s="10">
        <f xml:space="preserve"> SIGN(DATA[[#This Row],[Prev Low]] &lt; DATA[[#This Row],[Close]])</f>
        <v>0</v>
      </c>
      <c r="BC68" s="10">
        <f xml:space="preserve"> SIGN(DATA[[#This Row],[Close]] &lt; DATA[[#This Row],[Prev High]])</f>
        <v>1</v>
      </c>
      <c r="BD68" s="10">
        <f xml:space="preserve"> SIGN(DATA[[#This Row],[Prev High]] &lt; DATA[[#This Row],[Close]])</f>
        <v>0</v>
      </c>
    </row>
    <row r="69" spans="14:56" x14ac:dyDescent="0.25">
      <c r="N69" s="16">
        <f xml:space="preserve"> ROW() - ROW(DATA[[#Headers],[Row]])</f>
        <v>67</v>
      </c>
      <c r="O69" s="13"/>
      <c r="P69" s="20">
        <v>45762</v>
      </c>
      <c r="Q69" s="21">
        <v>129274</v>
      </c>
      <c r="R69" s="21">
        <v>129450</v>
      </c>
      <c r="S69" s="21">
        <v>129995</v>
      </c>
      <c r="T69" s="21">
        <v>128950</v>
      </c>
      <c r="U69" s="13" t="s">
        <v>152</v>
      </c>
      <c r="V69" s="14">
        <v>-2.5000000000000001E-3</v>
      </c>
      <c r="W69" s="23"/>
      <c r="X69" s="23">
        <f xml:space="preserve"> (1 - DATA[[#This Row],[Row]])</f>
        <v>-66</v>
      </c>
      <c r="Y69" s="24">
        <f xml:space="preserve"> DATA[[#This Row],[Src Data]]</f>
        <v>45762</v>
      </c>
      <c r="Z69" s="23">
        <f xml:space="preserve"> WEEKDAY(DATA[[#This Row],[Date]])</f>
        <v>3</v>
      </c>
      <c r="AA69" s="26">
        <f xml:space="preserve"> DATA[[#This Row],[Src Último]]</f>
        <v>129274</v>
      </c>
      <c r="AB69" s="28">
        <f xml:space="preserve"> DATA[[#This Row],[Src Abertura]]</f>
        <v>129450</v>
      </c>
      <c r="AC69" s="28">
        <f xml:space="preserve"> DATA[[#This Row],[Src Mínima]]</f>
        <v>128950</v>
      </c>
      <c r="AD69" s="28">
        <f xml:space="preserve"> DATA[[#This Row],[Src Máxima]]</f>
        <v>129995</v>
      </c>
      <c r="AE69" s="28">
        <f xml:space="preserve"> DATA[[#This Row],[Src Último]]</f>
        <v>129274</v>
      </c>
      <c r="AF69" s="40">
        <f xml:space="preserve"> (DATA[[#This Row],[High]] - DATA[[#This Row],[Low]])</f>
        <v>1045</v>
      </c>
      <c r="AG69" s="31">
        <f xml:space="preserve"> _xlfn.XLOOKUP(DATA[[#This Row],[T]]-1, DATA[T], DATA[Open], "")</f>
        <v>128600</v>
      </c>
      <c r="AH69" s="31">
        <f xml:space="preserve"> _xlfn.XLOOKUP(DATA[[#This Row],[T]]-1, DATA[T], DATA[Low], "")</f>
        <v>128425</v>
      </c>
      <c r="AI69" s="31">
        <f xml:space="preserve"> _xlfn.XLOOKUP(DATA[[#This Row],[T]]-1, DATA[T], DATA[High], "")</f>
        <v>130125</v>
      </c>
      <c r="AJ69" s="31">
        <f xml:space="preserve"> _xlfn.XLOOKUP(DATA[[#This Row],[T]]-1, DATA[T], DATA[Price], "")</f>
        <v>129592</v>
      </c>
      <c r="AK69" s="33">
        <f xml:space="preserve"> IFERROR(DATA[[#This Row],[Prev Close]] - DATA[[#This Row],[Prev Open]], "")</f>
        <v>992</v>
      </c>
      <c r="AL69" s="33">
        <f xml:space="preserve"> IFERROR(DATA[[#This Row],[Prev High]] - DATA[[#This Row],[Prev Low]], "")</f>
        <v>1700</v>
      </c>
      <c r="AM69" s="33">
        <f xml:space="preserve"> SIGN(DATA[[#This Row],[Prev Change]] &lt; 0)</f>
        <v>0</v>
      </c>
      <c r="AN69" s="33">
        <f xml:space="preserve"> SIGN(DATA[[#This Row],[Prev Change]] &gt;= 0)</f>
        <v>1</v>
      </c>
      <c r="AO69" s="28">
        <f xml:space="preserve"> IFERROR(MAX(0, DATA[[#This Row],[High]] - DATA[[#This Row],[Prev High]]), "")</f>
        <v>0</v>
      </c>
      <c r="AP69" s="28">
        <f xml:space="preserve"> IFERROR(MAX(0, DATA[[#This Row],[Prev Low]] - DATA[[#This Row],[Low]]), "")</f>
        <v>0</v>
      </c>
      <c r="AQ69" s="10">
        <f xml:space="preserve"> (DATA[[#This Row],[Prev Low]] &lt; DATA[[#This Row],[Open]]) * (DATA[[#This Row],[Open]] &lt; DATA[[#This Row],[Prev High]])</f>
        <v>1</v>
      </c>
      <c r="AR69" s="10">
        <f xml:space="preserve"> SIGN(DATA[[#This Row],[Open]] &lt; DATA[[#This Row],[Prev Low]])</f>
        <v>0</v>
      </c>
      <c r="AS69" s="10">
        <f xml:space="preserve"> SIGN(DATA[[#This Row],[Prev Low]] &lt; DATA[[#This Row],[Open]])</f>
        <v>1</v>
      </c>
      <c r="AT69" s="10">
        <f xml:space="preserve"> SIGN(DATA[[#This Row],[Open]] &lt; DATA[[#This Row],[Prev High]])</f>
        <v>1</v>
      </c>
      <c r="AU69" s="10">
        <f xml:space="preserve"> SIGN(DATA[[#This Row],[Prev High]] &lt; DATA[[#This Row],[Open]])</f>
        <v>0</v>
      </c>
      <c r="AV69" s="10">
        <f xml:space="preserve"> SIGN(DATA[[#This Row],[Low]] &lt; DATA[[#This Row],[Prev Low]])</f>
        <v>0</v>
      </c>
      <c r="AW69" s="10">
        <f xml:space="preserve"> SIGN(DATA[[#This Row],[Prev Low]] &lt; DATA[[#This Row],[Low]])</f>
        <v>1</v>
      </c>
      <c r="AX69" s="10">
        <f xml:space="preserve"> SIGN(DATA[[#This Row],[High]] &lt; DATA[[#This Row],[Prev High]])</f>
        <v>1</v>
      </c>
      <c r="AY69" s="10">
        <f xml:space="preserve"> SIGN(DATA[[#This Row],[Prev High]] &lt; DATA[[#This Row],[High]])</f>
        <v>0</v>
      </c>
      <c r="AZ69" s="10">
        <f xml:space="preserve"> (DATA[[#This Row],[Prev Low]] &lt; DATA[[#This Row],[Close]]) * (DATA[[#This Row],[Close]] &lt; DATA[[#This Row],[Prev High]])</f>
        <v>1</v>
      </c>
      <c r="BA69" s="10">
        <f xml:space="preserve"> SIGN(DATA[[#This Row],[Close]] &lt; DATA[[#This Row],[Prev Low]])</f>
        <v>0</v>
      </c>
      <c r="BB69" s="10">
        <f xml:space="preserve"> SIGN(DATA[[#This Row],[Prev Low]] &lt; DATA[[#This Row],[Close]])</f>
        <v>1</v>
      </c>
      <c r="BC69" s="10">
        <f xml:space="preserve"> SIGN(DATA[[#This Row],[Close]] &lt; DATA[[#This Row],[Prev High]])</f>
        <v>1</v>
      </c>
      <c r="BD69" s="10">
        <f xml:space="preserve"> SIGN(DATA[[#This Row],[Prev High]] &lt; DATA[[#This Row],[Close]])</f>
        <v>0</v>
      </c>
    </row>
    <row r="70" spans="14:56" x14ac:dyDescent="0.25">
      <c r="N70" s="16">
        <f xml:space="preserve"> ROW() - ROW(DATA[[#Headers],[Row]])</f>
        <v>68</v>
      </c>
      <c r="O70" s="13"/>
      <c r="P70" s="20">
        <v>45761</v>
      </c>
      <c r="Q70" s="21">
        <v>129592</v>
      </c>
      <c r="R70" s="21">
        <v>128600</v>
      </c>
      <c r="S70" s="21">
        <v>130125</v>
      </c>
      <c r="T70" s="21">
        <v>128425</v>
      </c>
      <c r="U70" s="13" t="s">
        <v>153</v>
      </c>
      <c r="V70" s="14">
        <v>1.3599999999999999E-2</v>
      </c>
      <c r="W70" s="23"/>
      <c r="X70" s="23">
        <f xml:space="preserve"> (1 - DATA[[#This Row],[Row]])</f>
        <v>-67</v>
      </c>
      <c r="Y70" s="24">
        <f xml:space="preserve"> DATA[[#This Row],[Src Data]]</f>
        <v>45761</v>
      </c>
      <c r="Z70" s="23">
        <f xml:space="preserve"> WEEKDAY(DATA[[#This Row],[Date]])</f>
        <v>2</v>
      </c>
      <c r="AA70" s="26">
        <f xml:space="preserve"> DATA[[#This Row],[Src Último]]</f>
        <v>129592</v>
      </c>
      <c r="AB70" s="28">
        <f xml:space="preserve"> DATA[[#This Row],[Src Abertura]]</f>
        <v>128600</v>
      </c>
      <c r="AC70" s="28">
        <f xml:space="preserve"> DATA[[#This Row],[Src Mínima]]</f>
        <v>128425</v>
      </c>
      <c r="AD70" s="28">
        <f xml:space="preserve"> DATA[[#This Row],[Src Máxima]]</f>
        <v>130125</v>
      </c>
      <c r="AE70" s="28">
        <f xml:space="preserve"> DATA[[#This Row],[Src Último]]</f>
        <v>129592</v>
      </c>
      <c r="AF70" s="40">
        <f xml:space="preserve"> (DATA[[#This Row],[High]] - DATA[[#This Row],[Low]])</f>
        <v>1700</v>
      </c>
      <c r="AG70" s="31">
        <f xml:space="preserve"> _xlfn.XLOOKUP(DATA[[#This Row],[T]]-1, DATA[T], DATA[Open], "")</f>
        <v>127080</v>
      </c>
      <c r="AH70" s="31">
        <f xml:space="preserve"> _xlfn.XLOOKUP(DATA[[#This Row],[T]]-1, DATA[T], DATA[Low], "")</f>
        <v>126100</v>
      </c>
      <c r="AI70" s="31">
        <f xml:space="preserve"> _xlfn.XLOOKUP(DATA[[#This Row],[T]]-1, DATA[T], DATA[High], "")</f>
        <v>128540</v>
      </c>
      <c r="AJ70" s="31">
        <f xml:space="preserve"> _xlfn.XLOOKUP(DATA[[#This Row],[T]]-1, DATA[T], DATA[Price], "")</f>
        <v>127850</v>
      </c>
      <c r="AK70" s="33">
        <f xml:space="preserve"> IFERROR(DATA[[#This Row],[Prev Close]] - DATA[[#This Row],[Prev Open]], "")</f>
        <v>770</v>
      </c>
      <c r="AL70" s="33">
        <f xml:space="preserve"> IFERROR(DATA[[#This Row],[Prev High]] - DATA[[#This Row],[Prev Low]], "")</f>
        <v>2440</v>
      </c>
      <c r="AM70" s="33">
        <f xml:space="preserve"> SIGN(DATA[[#This Row],[Prev Change]] &lt; 0)</f>
        <v>0</v>
      </c>
      <c r="AN70" s="33">
        <f xml:space="preserve"> SIGN(DATA[[#This Row],[Prev Change]] &gt;= 0)</f>
        <v>1</v>
      </c>
      <c r="AO70" s="28">
        <f xml:space="preserve"> IFERROR(MAX(0, DATA[[#This Row],[High]] - DATA[[#This Row],[Prev High]]), "")</f>
        <v>1585</v>
      </c>
      <c r="AP70" s="28">
        <f xml:space="preserve"> IFERROR(MAX(0, DATA[[#This Row],[Prev Low]] - DATA[[#This Row],[Low]]), "")</f>
        <v>0</v>
      </c>
      <c r="AQ70" s="10">
        <f xml:space="preserve"> (DATA[[#This Row],[Prev Low]] &lt; DATA[[#This Row],[Open]]) * (DATA[[#This Row],[Open]] &lt; DATA[[#This Row],[Prev High]])</f>
        <v>0</v>
      </c>
      <c r="AR70" s="10">
        <f xml:space="preserve"> SIGN(DATA[[#This Row],[Open]] &lt; DATA[[#This Row],[Prev Low]])</f>
        <v>0</v>
      </c>
      <c r="AS70" s="10">
        <f xml:space="preserve"> SIGN(DATA[[#This Row],[Prev Low]] &lt; DATA[[#This Row],[Open]])</f>
        <v>1</v>
      </c>
      <c r="AT70" s="10">
        <f xml:space="preserve"> SIGN(DATA[[#This Row],[Open]] &lt; DATA[[#This Row],[Prev High]])</f>
        <v>0</v>
      </c>
      <c r="AU70" s="10">
        <f xml:space="preserve"> SIGN(DATA[[#This Row],[Prev High]] &lt; DATA[[#This Row],[Open]])</f>
        <v>1</v>
      </c>
      <c r="AV70" s="10">
        <f xml:space="preserve"> SIGN(DATA[[#This Row],[Low]] &lt; DATA[[#This Row],[Prev Low]])</f>
        <v>0</v>
      </c>
      <c r="AW70" s="10">
        <f xml:space="preserve"> SIGN(DATA[[#This Row],[Prev Low]] &lt; DATA[[#This Row],[Low]])</f>
        <v>1</v>
      </c>
      <c r="AX70" s="10">
        <f xml:space="preserve"> SIGN(DATA[[#This Row],[High]] &lt; DATA[[#This Row],[Prev High]])</f>
        <v>0</v>
      </c>
      <c r="AY70" s="10">
        <f xml:space="preserve"> SIGN(DATA[[#This Row],[Prev High]] &lt; DATA[[#This Row],[High]])</f>
        <v>1</v>
      </c>
      <c r="AZ70" s="10">
        <f xml:space="preserve"> (DATA[[#This Row],[Prev Low]] &lt; DATA[[#This Row],[Close]]) * (DATA[[#This Row],[Close]] &lt; DATA[[#This Row],[Prev High]])</f>
        <v>0</v>
      </c>
      <c r="BA70" s="10">
        <f xml:space="preserve"> SIGN(DATA[[#This Row],[Close]] &lt; DATA[[#This Row],[Prev Low]])</f>
        <v>0</v>
      </c>
      <c r="BB70" s="10">
        <f xml:space="preserve"> SIGN(DATA[[#This Row],[Prev Low]] &lt; DATA[[#This Row],[Close]])</f>
        <v>1</v>
      </c>
      <c r="BC70" s="10">
        <f xml:space="preserve"> SIGN(DATA[[#This Row],[Close]] &lt; DATA[[#This Row],[Prev High]])</f>
        <v>0</v>
      </c>
      <c r="BD70" s="10">
        <f xml:space="preserve"> SIGN(DATA[[#This Row],[Prev High]] &lt; DATA[[#This Row],[Close]])</f>
        <v>1</v>
      </c>
    </row>
    <row r="71" spans="14:56" x14ac:dyDescent="0.25">
      <c r="N71" s="16">
        <f xml:space="preserve"> ROW() - ROW(DATA[[#Headers],[Row]])</f>
        <v>69</v>
      </c>
      <c r="O71" s="13"/>
      <c r="P71" s="20">
        <v>45758</v>
      </c>
      <c r="Q71" s="21">
        <v>127850</v>
      </c>
      <c r="R71" s="21">
        <v>127080</v>
      </c>
      <c r="S71" s="21">
        <v>128540</v>
      </c>
      <c r="T71" s="21">
        <v>126100</v>
      </c>
      <c r="U71" s="13" t="s">
        <v>154</v>
      </c>
      <c r="V71" s="14">
        <v>9.7000000000000003E-3</v>
      </c>
      <c r="W71" s="23"/>
      <c r="X71" s="23">
        <f xml:space="preserve"> (1 - DATA[[#This Row],[Row]])</f>
        <v>-68</v>
      </c>
      <c r="Y71" s="24">
        <f xml:space="preserve"> DATA[[#This Row],[Src Data]]</f>
        <v>45758</v>
      </c>
      <c r="Z71" s="23">
        <f xml:space="preserve"> WEEKDAY(DATA[[#This Row],[Date]])</f>
        <v>6</v>
      </c>
      <c r="AA71" s="26">
        <f xml:space="preserve"> DATA[[#This Row],[Src Último]]</f>
        <v>127850</v>
      </c>
      <c r="AB71" s="28">
        <f xml:space="preserve"> DATA[[#This Row],[Src Abertura]]</f>
        <v>127080</v>
      </c>
      <c r="AC71" s="28">
        <f xml:space="preserve"> DATA[[#This Row],[Src Mínima]]</f>
        <v>126100</v>
      </c>
      <c r="AD71" s="28">
        <f xml:space="preserve"> DATA[[#This Row],[Src Máxima]]</f>
        <v>128540</v>
      </c>
      <c r="AE71" s="28">
        <f xml:space="preserve"> DATA[[#This Row],[Src Último]]</f>
        <v>127850</v>
      </c>
      <c r="AF71" s="40">
        <f xml:space="preserve"> (DATA[[#This Row],[High]] - DATA[[#This Row],[Low]])</f>
        <v>2440</v>
      </c>
      <c r="AG71" s="31">
        <f xml:space="preserve"> _xlfn.XLOOKUP(DATA[[#This Row],[T]]-1, DATA[T], DATA[Open], "")</f>
        <v>127145</v>
      </c>
      <c r="AH71" s="31">
        <f xml:space="preserve"> _xlfn.XLOOKUP(DATA[[#This Row],[T]]-1, DATA[T], DATA[Low], "")</f>
        <v>125060</v>
      </c>
      <c r="AI71" s="31">
        <f xml:space="preserve"> _xlfn.XLOOKUP(DATA[[#This Row],[T]]-1, DATA[T], DATA[High], "")</f>
        <v>128245</v>
      </c>
      <c r="AJ71" s="31">
        <f xml:space="preserve"> _xlfn.XLOOKUP(DATA[[#This Row],[T]]-1, DATA[T], DATA[Price], "")</f>
        <v>126626</v>
      </c>
      <c r="AK71" s="33">
        <f xml:space="preserve"> IFERROR(DATA[[#This Row],[Prev Close]] - DATA[[#This Row],[Prev Open]], "")</f>
        <v>-519</v>
      </c>
      <c r="AL71" s="33">
        <f xml:space="preserve"> IFERROR(DATA[[#This Row],[Prev High]] - DATA[[#This Row],[Prev Low]], "")</f>
        <v>3185</v>
      </c>
      <c r="AM71" s="33">
        <f xml:space="preserve"> SIGN(DATA[[#This Row],[Prev Change]] &lt; 0)</f>
        <v>1</v>
      </c>
      <c r="AN71" s="33">
        <f xml:space="preserve"> SIGN(DATA[[#This Row],[Prev Change]] &gt;= 0)</f>
        <v>0</v>
      </c>
      <c r="AO71" s="28">
        <f xml:space="preserve"> IFERROR(MAX(0, DATA[[#This Row],[High]] - DATA[[#This Row],[Prev High]]), "")</f>
        <v>295</v>
      </c>
      <c r="AP71" s="28">
        <f xml:space="preserve"> IFERROR(MAX(0, DATA[[#This Row],[Prev Low]] - DATA[[#This Row],[Low]]), "")</f>
        <v>0</v>
      </c>
      <c r="AQ71" s="10">
        <f xml:space="preserve"> (DATA[[#This Row],[Prev Low]] &lt; DATA[[#This Row],[Open]]) * (DATA[[#This Row],[Open]] &lt; DATA[[#This Row],[Prev High]])</f>
        <v>1</v>
      </c>
      <c r="AR71" s="10">
        <f xml:space="preserve"> SIGN(DATA[[#This Row],[Open]] &lt; DATA[[#This Row],[Prev Low]])</f>
        <v>0</v>
      </c>
      <c r="AS71" s="10">
        <f xml:space="preserve"> SIGN(DATA[[#This Row],[Prev Low]] &lt; DATA[[#This Row],[Open]])</f>
        <v>1</v>
      </c>
      <c r="AT71" s="10">
        <f xml:space="preserve"> SIGN(DATA[[#This Row],[Open]] &lt; DATA[[#This Row],[Prev High]])</f>
        <v>1</v>
      </c>
      <c r="AU71" s="10">
        <f xml:space="preserve"> SIGN(DATA[[#This Row],[Prev High]] &lt; DATA[[#This Row],[Open]])</f>
        <v>0</v>
      </c>
      <c r="AV71" s="10">
        <f xml:space="preserve"> SIGN(DATA[[#This Row],[Low]] &lt; DATA[[#This Row],[Prev Low]])</f>
        <v>0</v>
      </c>
      <c r="AW71" s="10">
        <f xml:space="preserve"> SIGN(DATA[[#This Row],[Prev Low]] &lt; DATA[[#This Row],[Low]])</f>
        <v>1</v>
      </c>
      <c r="AX71" s="10">
        <f xml:space="preserve"> SIGN(DATA[[#This Row],[High]] &lt; DATA[[#This Row],[Prev High]])</f>
        <v>0</v>
      </c>
      <c r="AY71" s="10">
        <f xml:space="preserve"> SIGN(DATA[[#This Row],[Prev High]] &lt; DATA[[#This Row],[High]])</f>
        <v>1</v>
      </c>
      <c r="AZ71" s="10">
        <f xml:space="preserve"> (DATA[[#This Row],[Prev Low]] &lt; DATA[[#This Row],[Close]]) * (DATA[[#This Row],[Close]] &lt; DATA[[#This Row],[Prev High]])</f>
        <v>1</v>
      </c>
      <c r="BA71" s="10">
        <f xml:space="preserve"> SIGN(DATA[[#This Row],[Close]] &lt; DATA[[#This Row],[Prev Low]])</f>
        <v>0</v>
      </c>
      <c r="BB71" s="10">
        <f xml:space="preserve"> SIGN(DATA[[#This Row],[Prev Low]] &lt; DATA[[#This Row],[Close]])</f>
        <v>1</v>
      </c>
      <c r="BC71" s="10">
        <f xml:space="preserve"> SIGN(DATA[[#This Row],[Close]] &lt; DATA[[#This Row],[Prev High]])</f>
        <v>1</v>
      </c>
      <c r="BD71" s="10">
        <f xml:space="preserve"> SIGN(DATA[[#This Row],[Prev High]] &lt; DATA[[#This Row],[Close]])</f>
        <v>0</v>
      </c>
    </row>
    <row r="72" spans="14:56" x14ac:dyDescent="0.25">
      <c r="N72" s="16">
        <f xml:space="preserve"> ROW() - ROW(DATA[[#Headers],[Row]])</f>
        <v>70</v>
      </c>
      <c r="O72" s="13"/>
      <c r="P72" s="20">
        <v>45757</v>
      </c>
      <c r="Q72" s="21">
        <v>126626</v>
      </c>
      <c r="R72" s="21">
        <v>127145</v>
      </c>
      <c r="S72" s="21">
        <v>128245</v>
      </c>
      <c r="T72" s="21">
        <v>125060</v>
      </c>
      <c r="U72" s="13" t="s">
        <v>155</v>
      </c>
      <c r="V72" s="14">
        <v>-1.03E-2</v>
      </c>
      <c r="W72" s="23"/>
      <c r="X72" s="23">
        <f xml:space="preserve"> (1 - DATA[[#This Row],[Row]])</f>
        <v>-69</v>
      </c>
      <c r="Y72" s="24">
        <f xml:space="preserve"> DATA[[#This Row],[Src Data]]</f>
        <v>45757</v>
      </c>
      <c r="Z72" s="23">
        <f xml:space="preserve"> WEEKDAY(DATA[[#This Row],[Date]])</f>
        <v>5</v>
      </c>
      <c r="AA72" s="26">
        <f xml:space="preserve"> DATA[[#This Row],[Src Último]]</f>
        <v>126626</v>
      </c>
      <c r="AB72" s="28">
        <f xml:space="preserve"> DATA[[#This Row],[Src Abertura]]</f>
        <v>127145</v>
      </c>
      <c r="AC72" s="28">
        <f xml:space="preserve"> DATA[[#This Row],[Src Mínima]]</f>
        <v>125060</v>
      </c>
      <c r="AD72" s="28">
        <f xml:space="preserve"> DATA[[#This Row],[Src Máxima]]</f>
        <v>128245</v>
      </c>
      <c r="AE72" s="28">
        <f xml:space="preserve"> DATA[[#This Row],[Src Último]]</f>
        <v>126626</v>
      </c>
      <c r="AF72" s="40">
        <f xml:space="preserve"> (DATA[[#This Row],[High]] - DATA[[#This Row],[Low]])</f>
        <v>3185</v>
      </c>
      <c r="AG72" s="31">
        <f xml:space="preserve"> _xlfn.XLOOKUP(DATA[[#This Row],[T]]-1, DATA[T], DATA[Open], "")</f>
        <v>123015</v>
      </c>
      <c r="AH72" s="31">
        <f xml:space="preserve"> _xlfn.XLOOKUP(DATA[[#This Row],[T]]-1, DATA[T], DATA[Low], "")</f>
        <v>122560</v>
      </c>
      <c r="AI72" s="31">
        <f xml:space="preserve"> _xlfn.XLOOKUP(DATA[[#This Row],[T]]-1, DATA[T], DATA[High], "")</f>
        <v>129960</v>
      </c>
      <c r="AJ72" s="31">
        <f xml:space="preserve"> _xlfn.XLOOKUP(DATA[[#This Row],[T]]-1, DATA[T], DATA[Price], "")</f>
        <v>127950</v>
      </c>
      <c r="AK72" s="33">
        <f xml:space="preserve"> IFERROR(DATA[[#This Row],[Prev Close]] - DATA[[#This Row],[Prev Open]], "")</f>
        <v>4935</v>
      </c>
      <c r="AL72" s="33">
        <f xml:space="preserve"> IFERROR(DATA[[#This Row],[Prev High]] - DATA[[#This Row],[Prev Low]], "")</f>
        <v>7400</v>
      </c>
      <c r="AM72" s="33">
        <f xml:space="preserve"> SIGN(DATA[[#This Row],[Prev Change]] &lt; 0)</f>
        <v>0</v>
      </c>
      <c r="AN72" s="33">
        <f xml:space="preserve"> SIGN(DATA[[#This Row],[Prev Change]] &gt;= 0)</f>
        <v>1</v>
      </c>
      <c r="AO72" s="28">
        <f xml:space="preserve"> IFERROR(MAX(0, DATA[[#This Row],[High]] - DATA[[#This Row],[Prev High]]), "")</f>
        <v>0</v>
      </c>
      <c r="AP72" s="28">
        <f xml:space="preserve"> IFERROR(MAX(0, DATA[[#This Row],[Prev Low]] - DATA[[#This Row],[Low]]), "")</f>
        <v>0</v>
      </c>
      <c r="AQ72" s="10">
        <f xml:space="preserve"> (DATA[[#This Row],[Prev Low]] &lt; DATA[[#This Row],[Open]]) * (DATA[[#This Row],[Open]] &lt; DATA[[#This Row],[Prev High]])</f>
        <v>1</v>
      </c>
      <c r="AR72" s="10">
        <f xml:space="preserve"> SIGN(DATA[[#This Row],[Open]] &lt; DATA[[#This Row],[Prev Low]])</f>
        <v>0</v>
      </c>
      <c r="AS72" s="10">
        <f xml:space="preserve"> SIGN(DATA[[#This Row],[Prev Low]] &lt; DATA[[#This Row],[Open]])</f>
        <v>1</v>
      </c>
      <c r="AT72" s="10">
        <f xml:space="preserve"> SIGN(DATA[[#This Row],[Open]] &lt; DATA[[#This Row],[Prev High]])</f>
        <v>1</v>
      </c>
      <c r="AU72" s="10">
        <f xml:space="preserve"> SIGN(DATA[[#This Row],[Prev High]] &lt; DATA[[#This Row],[Open]])</f>
        <v>0</v>
      </c>
      <c r="AV72" s="10">
        <f xml:space="preserve"> SIGN(DATA[[#This Row],[Low]] &lt; DATA[[#This Row],[Prev Low]])</f>
        <v>0</v>
      </c>
      <c r="AW72" s="10">
        <f xml:space="preserve"> SIGN(DATA[[#This Row],[Prev Low]] &lt; DATA[[#This Row],[Low]])</f>
        <v>1</v>
      </c>
      <c r="AX72" s="10">
        <f xml:space="preserve"> SIGN(DATA[[#This Row],[High]] &lt; DATA[[#This Row],[Prev High]])</f>
        <v>1</v>
      </c>
      <c r="AY72" s="10">
        <f xml:space="preserve"> SIGN(DATA[[#This Row],[Prev High]] &lt; DATA[[#This Row],[High]])</f>
        <v>0</v>
      </c>
      <c r="AZ72" s="10">
        <f xml:space="preserve"> (DATA[[#This Row],[Prev Low]] &lt; DATA[[#This Row],[Close]]) * (DATA[[#This Row],[Close]] &lt; DATA[[#This Row],[Prev High]])</f>
        <v>1</v>
      </c>
      <c r="BA72" s="10">
        <f xml:space="preserve"> SIGN(DATA[[#This Row],[Close]] &lt; DATA[[#This Row],[Prev Low]])</f>
        <v>0</v>
      </c>
      <c r="BB72" s="10">
        <f xml:space="preserve"> SIGN(DATA[[#This Row],[Prev Low]] &lt; DATA[[#This Row],[Close]])</f>
        <v>1</v>
      </c>
      <c r="BC72" s="10">
        <f xml:space="preserve"> SIGN(DATA[[#This Row],[Close]] &lt; DATA[[#This Row],[Prev High]])</f>
        <v>1</v>
      </c>
      <c r="BD72" s="10">
        <f xml:space="preserve"> SIGN(DATA[[#This Row],[Prev High]] &lt; DATA[[#This Row],[Close]])</f>
        <v>0</v>
      </c>
    </row>
    <row r="73" spans="14:56" x14ac:dyDescent="0.25">
      <c r="N73" s="16">
        <f xml:space="preserve"> ROW() - ROW(DATA[[#Headers],[Row]])</f>
        <v>71</v>
      </c>
      <c r="O73" s="13"/>
      <c r="P73" s="20">
        <v>45756</v>
      </c>
      <c r="Q73" s="21">
        <v>127950</v>
      </c>
      <c r="R73" s="21">
        <v>123015</v>
      </c>
      <c r="S73" s="21">
        <v>129960</v>
      </c>
      <c r="T73" s="21">
        <v>122560</v>
      </c>
      <c r="U73" s="13" t="s">
        <v>156</v>
      </c>
      <c r="V73" s="14">
        <v>2.9499999999999998E-2</v>
      </c>
      <c r="W73" s="23"/>
      <c r="X73" s="23">
        <f xml:space="preserve"> (1 - DATA[[#This Row],[Row]])</f>
        <v>-70</v>
      </c>
      <c r="Y73" s="24">
        <f xml:space="preserve"> DATA[[#This Row],[Src Data]]</f>
        <v>45756</v>
      </c>
      <c r="Z73" s="23">
        <f xml:space="preserve"> WEEKDAY(DATA[[#This Row],[Date]])</f>
        <v>4</v>
      </c>
      <c r="AA73" s="26">
        <f xml:space="preserve"> DATA[[#This Row],[Src Último]]</f>
        <v>127950</v>
      </c>
      <c r="AB73" s="28">
        <f xml:space="preserve"> DATA[[#This Row],[Src Abertura]]</f>
        <v>123015</v>
      </c>
      <c r="AC73" s="28">
        <f xml:space="preserve"> DATA[[#This Row],[Src Mínima]]</f>
        <v>122560</v>
      </c>
      <c r="AD73" s="28">
        <f xml:space="preserve"> DATA[[#This Row],[Src Máxima]]</f>
        <v>129960</v>
      </c>
      <c r="AE73" s="28">
        <f xml:space="preserve"> DATA[[#This Row],[Src Último]]</f>
        <v>127950</v>
      </c>
      <c r="AF73" s="40">
        <f xml:space="preserve"> (DATA[[#This Row],[High]] - DATA[[#This Row],[Low]])</f>
        <v>7400</v>
      </c>
      <c r="AG73" s="31">
        <f xml:space="preserve"> _xlfn.XLOOKUP(DATA[[#This Row],[T]]-1, DATA[T], DATA[Open], "")</f>
        <v>127300</v>
      </c>
      <c r="AH73" s="31">
        <f xml:space="preserve"> _xlfn.XLOOKUP(DATA[[#This Row],[T]]-1, DATA[T], DATA[Low], "")</f>
        <v>123645</v>
      </c>
      <c r="AI73" s="31">
        <f xml:space="preserve"> _xlfn.XLOOKUP(DATA[[#This Row],[T]]-1, DATA[T], DATA[High], "")</f>
        <v>127980</v>
      </c>
      <c r="AJ73" s="31">
        <f xml:space="preserve"> _xlfn.XLOOKUP(DATA[[#This Row],[T]]-1, DATA[T], DATA[Price], "")</f>
        <v>124283</v>
      </c>
      <c r="AK73" s="33">
        <f xml:space="preserve"> IFERROR(DATA[[#This Row],[Prev Close]] - DATA[[#This Row],[Prev Open]], "")</f>
        <v>-3017</v>
      </c>
      <c r="AL73" s="33">
        <f xml:space="preserve"> IFERROR(DATA[[#This Row],[Prev High]] - DATA[[#This Row],[Prev Low]], "")</f>
        <v>4335</v>
      </c>
      <c r="AM73" s="33">
        <f xml:space="preserve"> SIGN(DATA[[#This Row],[Prev Change]] &lt; 0)</f>
        <v>1</v>
      </c>
      <c r="AN73" s="33">
        <f xml:space="preserve"> SIGN(DATA[[#This Row],[Prev Change]] &gt;= 0)</f>
        <v>0</v>
      </c>
      <c r="AO73" s="28">
        <f xml:space="preserve"> IFERROR(MAX(0, DATA[[#This Row],[High]] - DATA[[#This Row],[Prev High]]), "")</f>
        <v>1980</v>
      </c>
      <c r="AP73" s="28">
        <f xml:space="preserve"> IFERROR(MAX(0, DATA[[#This Row],[Prev Low]] - DATA[[#This Row],[Low]]), "")</f>
        <v>1085</v>
      </c>
      <c r="AQ73" s="10">
        <f xml:space="preserve"> (DATA[[#This Row],[Prev Low]] &lt; DATA[[#This Row],[Open]]) * (DATA[[#This Row],[Open]] &lt; DATA[[#This Row],[Prev High]])</f>
        <v>0</v>
      </c>
      <c r="AR73" s="10">
        <f xml:space="preserve"> SIGN(DATA[[#This Row],[Open]] &lt; DATA[[#This Row],[Prev Low]])</f>
        <v>1</v>
      </c>
      <c r="AS73" s="10">
        <f xml:space="preserve"> SIGN(DATA[[#This Row],[Prev Low]] &lt; DATA[[#This Row],[Open]])</f>
        <v>0</v>
      </c>
      <c r="AT73" s="10">
        <f xml:space="preserve"> SIGN(DATA[[#This Row],[Open]] &lt; DATA[[#This Row],[Prev High]])</f>
        <v>1</v>
      </c>
      <c r="AU73" s="10">
        <f xml:space="preserve"> SIGN(DATA[[#This Row],[Prev High]] &lt; DATA[[#This Row],[Open]])</f>
        <v>0</v>
      </c>
      <c r="AV73" s="10">
        <f xml:space="preserve"> SIGN(DATA[[#This Row],[Low]] &lt; DATA[[#This Row],[Prev Low]])</f>
        <v>1</v>
      </c>
      <c r="AW73" s="10">
        <f xml:space="preserve"> SIGN(DATA[[#This Row],[Prev Low]] &lt; DATA[[#This Row],[Low]])</f>
        <v>0</v>
      </c>
      <c r="AX73" s="10">
        <f xml:space="preserve"> SIGN(DATA[[#This Row],[High]] &lt; DATA[[#This Row],[Prev High]])</f>
        <v>0</v>
      </c>
      <c r="AY73" s="10">
        <f xml:space="preserve"> SIGN(DATA[[#This Row],[Prev High]] &lt; DATA[[#This Row],[High]])</f>
        <v>1</v>
      </c>
      <c r="AZ73" s="10">
        <f xml:space="preserve"> (DATA[[#This Row],[Prev Low]] &lt; DATA[[#This Row],[Close]]) * (DATA[[#This Row],[Close]] &lt; DATA[[#This Row],[Prev High]])</f>
        <v>1</v>
      </c>
      <c r="BA73" s="10">
        <f xml:space="preserve"> SIGN(DATA[[#This Row],[Close]] &lt; DATA[[#This Row],[Prev Low]])</f>
        <v>0</v>
      </c>
      <c r="BB73" s="10">
        <f xml:space="preserve"> SIGN(DATA[[#This Row],[Prev Low]] &lt; DATA[[#This Row],[Close]])</f>
        <v>1</v>
      </c>
      <c r="BC73" s="10">
        <f xml:space="preserve"> SIGN(DATA[[#This Row],[Close]] &lt; DATA[[#This Row],[Prev High]])</f>
        <v>1</v>
      </c>
      <c r="BD73" s="10">
        <f xml:space="preserve"> SIGN(DATA[[#This Row],[Prev High]] &lt; DATA[[#This Row],[Close]])</f>
        <v>0</v>
      </c>
    </row>
    <row r="74" spans="14:56" x14ac:dyDescent="0.25">
      <c r="N74" s="16">
        <f xml:space="preserve"> ROW() - ROW(DATA[[#Headers],[Row]])</f>
        <v>72</v>
      </c>
      <c r="O74" s="13"/>
      <c r="P74" s="20">
        <v>45755</v>
      </c>
      <c r="Q74" s="21">
        <v>124283</v>
      </c>
      <c r="R74" s="21">
        <v>127300</v>
      </c>
      <c r="S74" s="21">
        <v>127980</v>
      </c>
      <c r="T74" s="21">
        <v>123645</v>
      </c>
      <c r="U74" s="13" t="s">
        <v>157</v>
      </c>
      <c r="V74" s="14">
        <v>-1.3100000000000001E-2</v>
      </c>
      <c r="W74" s="23"/>
      <c r="X74" s="23">
        <f xml:space="preserve"> (1 - DATA[[#This Row],[Row]])</f>
        <v>-71</v>
      </c>
      <c r="Y74" s="24">
        <f xml:space="preserve"> DATA[[#This Row],[Src Data]]</f>
        <v>45755</v>
      </c>
      <c r="Z74" s="23">
        <f xml:space="preserve"> WEEKDAY(DATA[[#This Row],[Date]])</f>
        <v>3</v>
      </c>
      <c r="AA74" s="26">
        <f xml:space="preserve"> DATA[[#This Row],[Src Último]]</f>
        <v>124283</v>
      </c>
      <c r="AB74" s="28">
        <f xml:space="preserve"> DATA[[#This Row],[Src Abertura]]</f>
        <v>127300</v>
      </c>
      <c r="AC74" s="28">
        <f xml:space="preserve"> DATA[[#This Row],[Src Mínima]]</f>
        <v>123645</v>
      </c>
      <c r="AD74" s="28">
        <f xml:space="preserve"> DATA[[#This Row],[Src Máxima]]</f>
        <v>127980</v>
      </c>
      <c r="AE74" s="28">
        <f xml:space="preserve"> DATA[[#This Row],[Src Último]]</f>
        <v>124283</v>
      </c>
      <c r="AF74" s="40">
        <f xml:space="preserve"> (DATA[[#This Row],[High]] - DATA[[#This Row],[Low]])</f>
        <v>4335</v>
      </c>
      <c r="AG74" s="31">
        <f xml:space="preserve"> _xlfn.XLOOKUP(DATA[[#This Row],[T]]-1, DATA[T], DATA[Open], "")</f>
        <v>125650</v>
      </c>
      <c r="AH74" s="31">
        <f xml:space="preserve"> _xlfn.XLOOKUP(DATA[[#This Row],[T]]-1, DATA[T], DATA[Low], "")</f>
        <v>124225</v>
      </c>
      <c r="AI74" s="31">
        <f xml:space="preserve"> _xlfn.XLOOKUP(DATA[[#This Row],[T]]-1, DATA[T], DATA[High], "")</f>
        <v>129025</v>
      </c>
      <c r="AJ74" s="31">
        <f xml:space="preserve"> _xlfn.XLOOKUP(DATA[[#This Row],[T]]-1, DATA[T], DATA[Price], "")</f>
        <v>125932</v>
      </c>
      <c r="AK74" s="33">
        <f xml:space="preserve"> IFERROR(DATA[[#This Row],[Prev Close]] - DATA[[#This Row],[Prev Open]], "")</f>
        <v>282</v>
      </c>
      <c r="AL74" s="33">
        <f xml:space="preserve"> IFERROR(DATA[[#This Row],[Prev High]] - DATA[[#This Row],[Prev Low]], "")</f>
        <v>4800</v>
      </c>
      <c r="AM74" s="33">
        <f xml:space="preserve"> SIGN(DATA[[#This Row],[Prev Change]] &lt; 0)</f>
        <v>0</v>
      </c>
      <c r="AN74" s="33">
        <f xml:space="preserve"> SIGN(DATA[[#This Row],[Prev Change]] &gt;= 0)</f>
        <v>1</v>
      </c>
      <c r="AO74" s="28">
        <f xml:space="preserve"> IFERROR(MAX(0, DATA[[#This Row],[High]] - DATA[[#This Row],[Prev High]]), "")</f>
        <v>0</v>
      </c>
      <c r="AP74" s="28">
        <f xml:space="preserve"> IFERROR(MAX(0, DATA[[#This Row],[Prev Low]] - DATA[[#This Row],[Low]]), "")</f>
        <v>580</v>
      </c>
      <c r="AQ74" s="10">
        <f xml:space="preserve"> (DATA[[#This Row],[Prev Low]] &lt; DATA[[#This Row],[Open]]) * (DATA[[#This Row],[Open]] &lt; DATA[[#This Row],[Prev High]])</f>
        <v>1</v>
      </c>
      <c r="AR74" s="10">
        <f xml:space="preserve"> SIGN(DATA[[#This Row],[Open]] &lt; DATA[[#This Row],[Prev Low]])</f>
        <v>0</v>
      </c>
      <c r="AS74" s="10">
        <f xml:space="preserve"> SIGN(DATA[[#This Row],[Prev Low]] &lt; DATA[[#This Row],[Open]])</f>
        <v>1</v>
      </c>
      <c r="AT74" s="10">
        <f xml:space="preserve"> SIGN(DATA[[#This Row],[Open]] &lt; DATA[[#This Row],[Prev High]])</f>
        <v>1</v>
      </c>
      <c r="AU74" s="10">
        <f xml:space="preserve"> SIGN(DATA[[#This Row],[Prev High]] &lt; DATA[[#This Row],[Open]])</f>
        <v>0</v>
      </c>
      <c r="AV74" s="10">
        <f xml:space="preserve"> SIGN(DATA[[#This Row],[Low]] &lt; DATA[[#This Row],[Prev Low]])</f>
        <v>1</v>
      </c>
      <c r="AW74" s="10">
        <f xml:space="preserve"> SIGN(DATA[[#This Row],[Prev Low]] &lt; DATA[[#This Row],[Low]])</f>
        <v>0</v>
      </c>
      <c r="AX74" s="10">
        <f xml:space="preserve"> SIGN(DATA[[#This Row],[High]] &lt; DATA[[#This Row],[Prev High]])</f>
        <v>1</v>
      </c>
      <c r="AY74" s="10">
        <f xml:space="preserve"> SIGN(DATA[[#This Row],[Prev High]] &lt; DATA[[#This Row],[High]])</f>
        <v>0</v>
      </c>
      <c r="AZ74" s="10">
        <f xml:space="preserve"> (DATA[[#This Row],[Prev Low]] &lt; DATA[[#This Row],[Close]]) * (DATA[[#This Row],[Close]] &lt; DATA[[#This Row],[Prev High]])</f>
        <v>1</v>
      </c>
      <c r="BA74" s="10">
        <f xml:space="preserve"> SIGN(DATA[[#This Row],[Close]] &lt; DATA[[#This Row],[Prev Low]])</f>
        <v>0</v>
      </c>
      <c r="BB74" s="10">
        <f xml:space="preserve"> SIGN(DATA[[#This Row],[Prev Low]] &lt; DATA[[#This Row],[Close]])</f>
        <v>1</v>
      </c>
      <c r="BC74" s="10">
        <f xml:space="preserve"> SIGN(DATA[[#This Row],[Close]] &lt; DATA[[#This Row],[Prev High]])</f>
        <v>1</v>
      </c>
      <c r="BD74" s="10">
        <f xml:space="preserve"> SIGN(DATA[[#This Row],[Prev High]] &lt; DATA[[#This Row],[Close]])</f>
        <v>0</v>
      </c>
    </row>
    <row r="75" spans="14:56" x14ac:dyDescent="0.25">
      <c r="N75" s="16">
        <f xml:space="preserve"> ROW() - ROW(DATA[[#Headers],[Row]])</f>
        <v>73</v>
      </c>
      <c r="O75" s="13"/>
      <c r="P75" s="20">
        <v>45754</v>
      </c>
      <c r="Q75" s="21">
        <v>125932</v>
      </c>
      <c r="R75" s="21">
        <v>125650</v>
      </c>
      <c r="S75" s="21">
        <v>129025</v>
      </c>
      <c r="T75" s="21">
        <v>124225</v>
      </c>
      <c r="U75" s="13" t="s">
        <v>158</v>
      </c>
      <c r="V75" s="14">
        <v>-1.2999999999999999E-2</v>
      </c>
      <c r="W75" s="23"/>
      <c r="X75" s="23">
        <f xml:space="preserve"> (1 - DATA[[#This Row],[Row]])</f>
        <v>-72</v>
      </c>
      <c r="Y75" s="24">
        <f xml:space="preserve"> DATA[[#This Row],[Src Data]]</f>
        <v>45754</v>
      </c>
      <c r="Z75" s="23">
        <f xml:space="preserve"> WEEKDAY(DATA[[#This Row],[Date]])</f>
        <v>2</v>
      </c>
      <c r="AA75" s="26">
        <f xml:space="preserve"> DATA[[#This Row],[Src Último]]</f>
        <v>125932</v>
      </c>
      <c r="AB75" s="28">
        <f xml:space="preserve"> DATA[[#This Row],[Src Abertura]]</f>
        <v>125650</v>
      </c>
      <c r="AC75" s="28">
        <f xml:space="preserve"> DATA[[#This Row],[Src Mínima]]</f>
        <v>124225</v>
      </c>
      <c r="AD75" s="28">
        <f xml:space="preserve"> DATA[[#This Row],[Src Máxima]]</f>
        <v>129025</v>
      </c>
      <c r="AE75" s="28">
        <f xml:space="preserve"> DATA[[#This Row],[Src Último]]</f>
        <v>125932</v>
      </c>
      <c r="AF75" s="40">
        <f xml:space="preserve"> (DATA[[#This Row],[High]] - DATA[[#This Row],[Low]])</f>
        <v>4800</v>
      </c>
      <c r="AG75" s="31">
        <f xml:space="preserve"> _xlfn.XLOOKUP(DATA[[#This Row],[T]]-1, DATA[T], DATA[Open], "")</f>
        <v>129700</v>
      </c>
      <c r="AH75" s="31">
        <f xml:space="preserve"> _xlfn.XLOOKUP(DATA[[#This Row],[T]]-1, DATA[T], DATA[Low], "")</f>
        <v>126825</v>
      </c>
      <c r="AI75" s="31">
        <f xml:space="preserve"> _xlfn.XLOOKUP(DATA[[#This Row],[T]]-1, DATA[T], DATA[High], "")</f>
        <v>129900</v>
      </c>
      <c r="AJ75" s="31">
        <f xml:space="preserve"> _xlfn.XLOOKUP(DATA[[#This Row],[T]]-1, DATA[T], DATA[Price], "")</f>
        <v>127594</v>
      </c>
      <c r="AK75" s="33">
        <f xml:space="preserve"> IFERROR(DATA[[#This Row],[Prev Close]] - DATA[[#This Row],[Prev Open]], "")</f>
        <v>-2106</v>
      </c>
      <c r="AL75" s="33">
        <f xml:space="preserve"> IFERROR(DATA[[#This Row],[Prev High]] - DATA[[#This Row],[Prev Low]], "")</f>
        <v>3075</v>
      </c>
      <c r="AM75" s="33">
        <f xml:space="preserve"> SIGN(DATA[[#This Row],[Prev Change]] &lt; 0)</f>
        <v>1</v>
      </c>
      <c r="AN75" s="33">
        <f xml:space="preserve"> SIGN(DATA[[#This Row],[Prev Change]] &gt;= 0)</f>
        <v>0</v>
      </c>
      <c r="AO75" s="28">
        <f xml:space="preserve"> IFERROR(MAX(0, DATA[[#This Row],[High]] - DATA[[#This Row],[Prev High]]), "")</f>
        <v>0</v>
      </c>
      <c r="AP75" s="28">
        <f xml:space="preserve"> IFERROR(MAX(0, DATA[[#This Row],[Prev Low]] - DATA[[#This Row],[Low]]), "")</f>
        <v>2600</v>
      </c>
      <c r="AQ75" s="10">
        <f xml:space="preserve"> (DATA[[#This Row],[Prev Low]] &lt; DATA[[#This Row],[Open]]) * (DATA[[#This Row],[Open]] &lt; DATA[[#This Row],[Prev High]])</f>
        <v>0</v>
      </c>
      <c r="AR75" s="10">
        <f xml:space="preserve"> SIGN(DATA[[#This Row],[Open]] &lt; DATA[[#This Row],[Prev Low]])</f>
        <v>1</v>
      </c>
      <c r="AS75" s="10">
        <f xml:space="preserve"> SIGN(DATA[[#This Row],[Prev Low]] &lt; DATA[[#This Row],[Open]])</f>
        <v>0</v>
      </c>
      <c r="AT75" s="10">
        <f xml:space="preserve"> SIGN(DATA[[#This Row],[Open]] &lt; DATA[[#This Row],[Prev High]])</f>
        <v>1</v>
      </c>
      <c r="AU75" s="10">
        <f xml:space="preserve"> SIGN(DATA[[#This Row],[Prev High]] &lt; DATA[[#This Row],[Open]])</f>
        <v>0</v>
      </c>
      <c r="AV75" s="10">
        <f xml:space="preserve"> SIGN(DATA[[#This Row],[Low]] &lt; DATA[[#This Row],[Prev Low]])</f>
        <v>1</v>
      </c>
      <c r="AW75" s="10">
        <f xml:space="preserve"> SIGN(DATA[[#This Row],[Prev Low]] &lt; DATA[[#This Row],[Low]])</f>
        <v>0</v>
      </c>
      <c r="AX75" s="10">
        <f xml:space="preserve"> SIGN(DATA[[#This Row],[High]] &lt; DATA[[#This Row],[Prev High]])</f>
        <v>1</v>
      </c>
      <c r="AY75" s="10">
        <f xml:space="preserve"> SIGN(DATA[[#This Row],[Prev High]] &lt; DATA[[#This Row],[High]])</f>
        <v>0</v>
      </c>
      <c r="AZ75" s="10">
        <f xml:space="preserve"> (DATA[[#This Row],[Prev Low]] &lt; DATA[[#This Row],[Close]]) * (DATA[[#This Row],[Close]] &lt; DATA[[#This Row],[Prev High]])</f>
        <v>0</v>
      </c>
      <c r="BA75" s="10">
        <f xml:space="preserve"> SIGN(DATA[[#This Row],[Close]] &lt; DATA[[#This Row],[Prev Low]])</f>
        <v>1</v>
      </c>
      <c r="BB75" s="10">
        <f xml:space="preserve"> SIGN(DATA[[#This Row],[Prev Low]] &lt; DATA[[#This Row],[Close]])</f>
        <v>0</v>
      </c>
      <c r="BC75" s="10">
        <f xml:space="preserve"> SIGN(DATA[[#This Row],[Close]] &lt; DATA[[#This Row],[Prev High]])</f>
        <v>1</v>
      </c>
      <c r="BD75" s="10">
        <f xml:space="preserve"> SIGN(DATA[[#This Row],[Prev High]] &lt; DATA[[#This Row],[Close]])</f>
        <v>0</v>
      </c>
    </row>
    <row r="76" spans="14:56" x14ac:dyDescent="0.25">
      <c r="N76" s="16">
        <f xml:space="preserve"> ROW() - ROW(DATA[[#Headers],[Row]])</f>
        <v>74</v>
      </c>
      <c r="O76" s="13"/>
      <c r="P76" s="20">
        <v>45751</v>
      </c>
      <c r="Q76" s="21">
        <v>127594</v>
      </c>
      <c r="R76" s="21">
        <v>129700</v>
      </c>
      <c r="S76" s="21">
        <v>129900</v>
      </c>
      <c r="T76" s="21">
        <v>126825</v>
      </c>
      <c r="U76" s="13" t="s">
        <v>159</v>
      </c>
      <c r="V76" s="14">
        <v>-3.1099999999999999E-2</v>
      </c>
      <c r="W76" s="23"/>
      <c r="X76" s="23">
        <f xml:space="preserve"> (1 - DATA[[#This Row],[Row]])</f>
        <v>-73</v>
      </c>
      <c r="Y76" s="24">
        <f xml:space="preserve"> DATA[[#This Row],[Src Data]]</f>
        <v>45751</v>
      </c>
      <c r="Z76" s="23">
        <f xml:space="preserve"> WEEKDAY(DATA[[#This Row],[Date]])</f>
        <v>6</v>
      </c>
      <c r="AA76" s="26">
        <f xml:space="preserve"> DATA[[#This Row],[Src Último]]</f>
        <v>127594</v>
      </c>
      <c r="AB76" s="28">
        <f xml:space="preserve"> DATA[[#This Row],[Src Abertura]]</f>
        <v>129700</v>
      </c>
      <c r="AC76" s="28">
        <f xml:space="preserve"> DATA[[#This Row],[Src Mínima]]</f>
        <v>126825</v>
      </c>
      <c r="AD76" s="28">
        <f xml:space="preserve"> DATA[[#This Row],[Src Máxima]]</f>
        <v>129900</v>
      </c>
      <c r="AE76" s="28">
        <f xml:space="preserve"> DATA[[#This Row],[Src Último]]</f>
        <v>127594</v>
      </c>
      <c r="AF76" s="40">
        <f xml:space="preserve"> (DATA[[#This Row],[High]] - DATA[[#This Row],[Low]])</f>
        <v>3075</v>
      </c>
      <c r="AG76" s="31">
        <f xml:space="preserve"> _xlfn.XLOOKUP(DATA[[#This Row],[T]]-1, DATA[T], DATA[Open], "")</f>
        <v>130340</v>
      </c>
      <c r="AH76" s="31">
        <f xml:space="preserve"> _xlfn.XLOOKUP(DATA[[#This Row],[T]]-1, DATA[T], DATA[Low], "")</f>
        <v>130205</v>
      </c>
      <c r="AI76" s="31">
        <f xml:space="preserve"> _xlfn.XLOOKUP(DATA[[#This Row],[T]]-1, DATA[T], DATA[High], "")</f>
        <v>133130</v>
      </c>
      <c r="AJ76" s="31">
        <f xml:space="preserve"> _xlfn.XLOOKUP(DATA[[#This Row],[T]]-1, DATA[T], DATA[Price], "")</f>
        <v>131691</v>
      </c>
      <c r="AK76" s="33">
        <f xml:space="preserve"> IFERROR(DATA[[#This Row],[Prev Close]] - DATA[[#This Row],[Prev Open]], "")</f>
        <v>1351</v>
      </c>
      <c r="AL76" s="33">
        <f xml:space="preserve"> IFERROR(DATA[[#This Row],[Prev High]] - DATA[[#This Row],[Prev Low]], "")</f>
        <v>2925</v>
      </c>
      <c r="AM76" s="33">
        <f xml:space="preserve"> SIGN(DATA[[#This Row],[Prev Change]] &lt; 0)</f>
        <v>0</v>
      </c>
      <c r="AN76" s="33">
        <f xml:space="preserve"> SIGN(DATA[[#This Row],[Prev Change]] &gt;= 0)</f>
        <v>1</v>
      </c>
      <c r="AO76" s="28">
        <f xml:space="preserve"> IFERROR(MAX(0, DATA[[#This Row],[High]] - DATA[[#This Row],[Prev High]]), "")</f>
        <v>0</v>
      </c>
      <c r="AP76" s="28">
        <f xml:space="preserve"> IFERROR(MAX(0, DATA[[#This Row],[Prev Low]] - DATA[[#This Row],[Low]]), "")</f>
        <v>3380</v>
      </c>
      <c r="AQ76" s="10">
        <f xml:space="preserve"> (DATA[[#This Row],[Prev Low]] &lt; DATA[[#This Row],[Open]]) * (DATA[[#This Row],[Open]] &lt; DATA[[#This Row],[Prev High]])</f>
        <v>0</v>
      </c>
      <c r="AR76" s="10">
        <f xml:space="preserve"> SIGN(DATA[[#This Row],[Open]] &lt; DATA[[#This Row],[Prev Low]])</f>
        <v>1</v>
      </c>
      <c r="AS76" s="10">
        <f xml:space="preserve"> SIGN(DATA[[#This Row],[Prev Low]] &lt; DATA[[#This Row],[Open]])</f>
        <v>0</v>
      </c>
      <c r="AT76" s="10">
        <f xml:space="preserve"> SIGN(DATA[[#This Row],[Open]] &lt; DATA[[#This Row],[Prev High]])</f>
        <v>1</v>
      </c>
      <c r="AU76" s="10">
        <f xml:space="preserve"> SIGN(DATA[[#This Row],[Prev High]] &lt; DATA[[#This Row],[Open]])</f>
        <v>0</v>
      </c>
      <c r="AV76" s="10">
        <f xml:space="preserve"> SIGN(DATA[[#This Row],[Low]] &lt; DATA[[#This Row],[Prev Low]])</f>
        <v>1</v>
      </c>
      <c r="AW76" s="10">
        <f xml:space="preserve"> SIGN(DATA[[#This Row],[Prev Low]] &lt; DATA[[#This Row],[Low]])</f>
        <v>0</v>
      </c>
      <c r="AX76" s="10">
        <f xml:space="preserve"> SIGN(DATA[[#This Row],[High]] &lt; DATA[[#This Row],[Prev High]])</f>
        <v>1</v>
      </c>
      <c r="AY76" s="10">
        <f xml:space="preserve"> SIGN(DATA[[#This Row],[Prev High]] &lt; DATA[[#This Row],[High]])</f>
        <v>0</v>
      </c>
      <c r="AZ76" s="10">
        <f xml:space="preserve"> (DATA[[#This Row],[Prev Low]] &lt; DATA[[#This Row],[Close]]) * (DATA[[#This Row],[Close]] &lt; DATA[[#This Row],[Prev High]])</f>
        <v>0</v>
      </c>
      <c r="BA76" s="10">
        <f xml:space="preserve"> SIGN(DATA[[#This Row],[Close]] &lt; DATA[[#This Row],[Prev Low]])</f>
        <v>1</v>
      </c>
      <c r="BB76" s="10">
        <f xml:space="preserve"> SIGN(DATA[[#This Row],[Prev Low]] &lt; DATA[[#This Row],[Close]])</f>
        <v>0</v>
      </c>
      <c r="BC76" s="10">
        <f xml:space="preserve"> SIGN(DATA[[#This Row],[Close]] &lt; DATA[[#This Row],[Prev High]])</f>
        <v>1</v>
      </c>
      <c r="BD76" s="10">
        <f xml:space="preserve"> SIGN(DATA[[#This Row],[Prev High]] &lt; DATA[[#This Row],[Close]])</f>
        <v>0</v>
      </c>
    </row>
    <row r="77" spans="14:56" x14ac:dyDescent="0.25">
      <c r="N77" s="16">
        <f xml:space="preserve"> ROW() - ROW(DATA[[#Headers],[Row]])</f>
        <v>75</v>
      </c>
      <c r="O77" s="13"/>
      <c r="P77" s="20">
        <v>45750</v>
      </c>
      <c r="Q77" s="21">
        <v>131691</v>
      </c>
      <c r="R77" s="21">
        <v>130340</v>
      </c>
      <c r="S77" s="21">
        <v>133130</v>
      </c>
      <c r="T77" s="21">
        <v>130205</v>
      </c>
      <c r="U77" s="13" t="s">
        <v>160</v>
      </c>
      <c r="V77" s="14">
        <v>-2E-3</v>
      </c>
      <c r="W77" s="23"/>
      <c r="X77" s="23">
        <f xml:space="preserve"> (1 - DATA[[#This Row],[Row]])</f>
        <v>-74</v>
      </c>
      <c r="Y77" s="24">
        <f xml:space="preserve"> DATA[[#This Row],[Src Data]]</f>
        <v>45750</v>
      </c>
      <c r="Z77" s="23">
        <f xml:space="preserve"> WEEKDAY(DATA[[#This Row],[Date]])</f>
        <v>5</v>
      </c>
      <c r="AA77" s="26">
        <f xml:space="preserve"> DATA[[#This Row],[Src Último]]</f>
        <v>131691</v>
      </c>
      <c r="AB77" s="28">
        <f xml:space="preserve"> DATA[[#This Row],[Src Abertura]]</f>
        <v>130340</v>
      </c>
      <c r="AC77" s="28">
        <f xml:space="preserve"> DATA[[#This Row],[Src Mínima]]</f>
        <v>130205</v>
      </c>
      <c r="AD77" s="28">
        <f xml:space="preserve"> DATA[[#This Row],[Src Máxima]]</f>
        <v>133130</v>
      </c>
      <c r="AE77" s="28">
        <f xml:space="preserve"> DATA[[#This Row],[Src Último]]</f>
        <v>131691</v>
      </c>
      <c r="AF77" s="40">
        <f xml:space="preserve"> (DATA[[#This Row],[High]] - DATA[[#This Row],[Low]])</f>
        <v>2925</v>
      </c>
      <c r="AG77" s="31">
        <f xml:space="preserve"> _xlfn.XLOOKUP(DATA[[#This Row],[T]]-1, DATA[T], DATA[Open], "")</f>
        <v>131525</v>
      </c>
      <c r="AH77" s="31">
        <f xml:space="preserve"> _xlfn.XLOOKUP(DATA[[#This Row],[T]]-1, DATA[T], DATA[Low], "")</f>
        <v>130760</v>
      </c>
      <c r="AI77" s="31">
        <f xml:space="preserve"> _xlfn.XLOOKUP(DATA[[#This Row],[T]]-1, DATA[T], DATA[High], "")</f>
        <v>133410</v>
      </c>
      <c r="AJ77" s="31">
        <f xml:space="preserve"> _xlfn.XLOOKUP(DATA[[#This Row],[T]]-1, DATA[T], DATA[Price], "")</f>
        <v>131958</v>
      </c>
      <c r="AK77" s="33">
        <f xml:space="preserve"> IFERROR(DATA[[#This Row],[Prev Close]] - DATA[[#This Row],[Prev Open]], "")</f>
        <v>433</v>
      </c>
      <c r="AL77" s="33">
        <f xml:space="preserve"> IFERROR(DATA[[#This Row],[Prev High]] - DATA[[#This Row],[Prev Low]], "")</f>
        <v>2650</v>
      </c>
      <c r="AM77" s="33">
        <f xml:space="preserve"> SIGN(DATA[[#This Row],[Prev Change]] &lt; 0)</f>
        <v>0</v>
      </c>
      <c r="AN77" s="33">
        <f xml:space="preserve"> SIGN(DATA[[#This Row],[Prev Change]] &gt;= 0)</f>
        <v>1</v>
      </c>
      <c r="AO77" s="28">
        <f xml:space="preserve"> IFERROR(MAX(0, DATA[[#This Row],[High]] - DATA[[#This Row],[Prev High]]), "")</f>
        <v>0</v>
      </c>
      <c r="AP77" s="28">
        <f xml:space="preserve"> IFERROR(MAX(0, DATA[[#This Row],[Prev Low]] - DATA[[#This Row],[Low]]), "")</f>
        <v>555</v>
      </c>
      <c r="AQ77" s="10">
        <f xml:space="preserve"> (DATA[[#This Row],[Prev Low]] &lt; DATA[[#This Row],[Open]]) * (DATA[[#This Row],[Open]] &lt; DATA[[#This Row],[Prev High]])</f>
        <v>0</v>
      </c>
      <c r="AR77" s="10">
        <f xml:space="preserve"> SIGN(DATA[[#This Row],[Open]] &lt; DATA[[#This Row],[Prev Low]])</f>
        <v>1</v>
      </c>
      <c r="AS77" s="10">
        <f xml:space="preserve"> SIGN(DATA[[#This Row],[Prev Low]] &lt; DATA[[#This Row],[Open]])</f>
        <v>0</v>
      </c>
      <c r="AT77" s="10">
        <f xml:space="preserve"> SIGN(DATA[[#This Row],[Open]] &lt; DATA[[#This Row],[Prev High]])</f>
        <v>1</v>
      </c>
      <c r="AU77" s="10">
        <f xml:space="preserve"> SIGN(DATA[[#This Row],[Prev High]] &lt; DATA[[#This Row],[Open]])</f>
        <v>0</v>
      </c>
      <c r="AV77" s="10">
        <f xml:space="preserve"> SIGN(DATA[[#This Row],[Low]] &lt; DATA[[#This Row],[Prev Low]])</f>
        <v>1</v>
      </c>
      <c r="AW77" s="10">
        <f xml:space="preserve"> SIGN(DATA[[#This Row],[Prev Low]] &lt; DATA[[#This Row],[Low]])</f>
        <v>0</v>
      </c>
      <c r="AX77" s="10">
        <f xml:space="preserve"> SIGN(DATA[[#This Row],[High]] &lt; DATA[[#This Row],[Prev High]])</f>
        <v>1</v>
      </c>
      <c r="AY77" s="10">
        <f xml:space="preserve"> SIGN(DATA[[#This Row],[Prev High]] &lt; DATA[[#This Row],[High]])</f>
        <v>0</v>
      </c>
      <c r="AZ77" s="10">
        <f xml:space="preserve"> (DATA[[#This Row],[Prev Low]] &lt; DATA[[#This Row],[Close]]) * (DATA[[#This Row],[Close]] &lt; DATA[[#This Row],[Prev High]])</f>
        <v>1</v>
      </c>
      <c r="BA77" s="10">
        <f xml:space="preserve"> SIGN(DATA[[#This Row],[Close]] &lt; DATA[[#This Row],[Prev Low]])</f>
        <v>0</v>
      </c>
      <c r="BB77" s="10">
        <f xml:space="preserve"> SIGN(DATA[[#This Row],[Prev Low]] &lt; DATA[[#This Row],[Close]])</f>
        <v>1</v>
      </c>
      <c r="BC77" s="10">
        <f xml:space="preserve"> SIGN(DATA[[#This Row],[Close]] &lt; DATA[[#This Row],[Prev High]])</f>
        <v>1</v>
      </c>
      <c r="BD77" s="10">
        <f xml:space="preserve"> SIGN(DATA[[#This Row],[Prev High]] &lt; DATA[[#This Row],[Close]])</f>
        <v>0</v>
      </c>
    </row>
    <row r="78" spans="14:56" x14ac:dyDescent="0.25">
      <c r="N78" s="16">
        <f xml:space="preserve"> ROW() - ROW(DATA[[#Headers],[Row]])</f>
        <v>76</v>
      </c>
      <c r="O78" s="13"/>
      <c r="P78" s="20">
        <v>45749</v>
      </c>
      <c r="Q78" s="21">
        <v>131958</v>
      </c>
      <c r="R78" s="21">
        <v>131525</v>
      </c>
      <c r="S78" s="21">
        <v>133410</v>
      </c>
      <c r="T78" s="21">
        <v>130760</v>
      </c>
      <c r="U78" s="13" t="s">
        <v>161</v>
      </c>
      <c r="V78" s="14">
        <v>1.5E-3</v>
      </c>
      <c r="W78" s="23"/>
      <c r="X78" s="23">
        <f xml:space="preserve"> (1 - DATA[[#This Row],[Row]])</f>
        <v>-75</v>
      </c>
      <c r="Y78" s="24">
        <f xml:space="preserve"> DATA[[#This Row],[Src Data]]</f>
        <v>45749</v>
      </c>
      <c r="Z78" s="23">
        <f xml:space="preserve"> WEEKDAY(DATA[[#This Row],[Date]])</f>
        <v>4</v>
      </c>
      <c r="AA78" s="26">
        <f xml:space="preserve"> DATA[[#This Row],[Src Último]]</f>
        <v>131958</v>
      </c>
      <c r="AB78" s="28">
        <f xml:space="preserve"> DATA[[#This Row],[Src Abertura]]</f>
        <v>131525</v>
      </c>
      <c r="AC78" s="28">
        <f xml:space="preserve"> DATA[[#This Row],[Src Mínima]]</f>
        <v>130760</v>
      </c>
      <c r="AD78" s="28">
        <f xml:space="preserve"> DATA[[#This Row],[Src Máxima]]</f>
        <v>133410</v>
      </c>
      <c r="AE78" s="28">
        <f xml:space="preserve"> DATA[[#This Row],[Src Último]]</f>
        <v>131958</v>
      </c>
      <c r="AF78" s="40">
        <f xml:space="preserve"> (DATA[[#This Row],[High]] - DATA[[#This Row],[Low]])</f>
        <v>2650</v>
      </c>
      <c r="AG78" s="31">
        <f xml:space="preserve"> _xlfn.XLOOKUP(DATA[[#This Row],[T]]-1, DATA[T], DATA[Open], "")</f>
        <v>131130</v>
      </c>
      <c r="AH78" s="31">
        <f xml:space="preserve"> _xlfn.XLOOKUP(DATA[[#This Row],[T]]-1, DATA[T], DATA[Low], "")</f>
        <v>130625</v>
      </c>
      <c r="AI78" s="31">
        <f xml:space="preserve"> _xlfn.XLOOKUP(DATA[[#This Row],[T]]-1, DATA[T], DATA[High], "")</f>
        <v>132665</v>
      </c>
      <c r="AJ78" s="31">
        <f xml:space="preserve"> _xlfn.XLOOKUP(DATA[[#This Row],[T]]-1, DATA[T], DATA[Price], "")</f>
        <v>131765</v>
      </c>
      <c r="AK78" s="33">
        <f xml:space="preserve"> IFERROR(DATA[[#This Row],[Prev Close]] - DATA[[#This Row],[Prev Open]], "")</f>
        <v>635</v>
      </c>
      <c r="AL78" s="33">
        <f xml:space="preserve"> IFERROR(DATA[[#This Row],[Prev High]] - DATA[[#This Row],[Prev Low]], "")</f>
        <v>2040</v>
      </c>
      <c r="AM78" s="33">
        <f xml:space="preserve"> SIGN(DATA[[#This Row],[Prev Change]] &lt; 0)</f>
        <v>0</v>
      </c>
      <c r="AN78" s="33">
        <f xml:space="preserve"> SIGN(DATA[[#This Row],[Prev Change]] &gt;= 0)</f>
        <v>1</v>
      </c>
      <c r="AO78" s="28">
        <f xml:space="preserve"> IFERROR(MAX(0, DATA[[#This Row],[High]] - DATA[[#This Row],[Prev High]]), "")</f>
        <v>745</v>
      </c>
      <c r="AP78" s="28">
        <f xml:space="preserve"> IFERROR(MAX(0, DATA[[#This Row],[Prev Low]] - DATA[[#This Row],[Low]]), "")</f>
        <v>0</v>
      </c>
      <c r="AQ78" s="10">
        <f xml:space="preserve"> (DATA[[#This Row],[Prev Low]] &lt; DATA[[#This Row],[Open]]) * (DATA[[#This Row],[Open]] &lt; DATA[[#This Row],[Prev High]])</f>
        <v>1</v>
      </c>
      <c r="AR78" s="10">
        <f xml:space="preserve"> SIGN(DATA[[#This Row],[Open]] &lt; DATA[[#This Row],[Prev Low]])</f>
        <v>0</v>
      </c>
      <c r="AS78" s="10">
        <f xml:space="preserve"> SIGN(DATA[[#This Row],[Prev Low]] &lt; DATA[[#This Row],[Open]])</f>
        <v>1</v>
      </c>
      <c r="AT78" s="10">
        <f xml:space="preserve"> SIGN(DATA[[#This Row],[Open]] &lt; DATA[[#This Row],[Prev High]])</f>
        <v>1</v>
      </c>
      <c r="AU78" s="10">
        <f xml:space="preserve"> SIGN(DATA[[#This Row],[Prev High]] &lt; DATA[[#This Row],[Open]])</f>
        <v>0</v>
      </c>
      <c r="AV78" s="10">
        <f xml:space="preserve"> SIGN(DATA[[#This Row],[Low]] &lt; DATA[[#This Row],[Prev Low]])</f>
        <v>0</v>
      </c>
      <c r="AW78" s="10">
        <f xml:space="preserve"> SIGN(DATA[[#This Row],[Prev Low]] &lt; DATA[[#This Row],[Low]])</f>
        <v>1</v>
      </c>
      <c r="AX78" s="10">
        <f xml:space="preserve"> SIGN(DATA[[#This Row],[High]] &lt; DATA[[#This Row],[Prev High]])</f>
        <v>0</v>
      </c>
      <c r="AY78" s="10">
        <f xml:space="preserve"> SIGN(DATA[[#This Row],[Prev High]] &lt; DATA[[#This Row],[High]])</f>
        <v>1</v>
      </c>
      <c r="AZ78" s="10">
        <f xml:space="preserve"> (DATA[[#This Row],[Prev Low]] &lt; DATA[[#This Row],[Close]]) * (DATA[[#This Row],[Close]] &lt; DATA[[#This Row],[Prev High]])</f>
        <v>1</v>
      </c>
      <c r="BA78" s="10">
        <f xml:space="preserve"> SIGN(DATA[[#This Row],[Close]] &lt; DATA[[#This Row],[Prev Low]])</f>
        <v>0</v>
      </c>
      <c r="BB78" s="10">
        <f xml:space="preserve"> SIGN(DATA[[#This Row],[Prev Low]] &lt; DATA[[#This Row],[Close]])</f>
        <v>1</v>
      </c>
      <c r="BC78" s="10">
        <f xml:space="preserve"> SIGN(DATA[[#This Row],[Close]] &lt; DATA[[#This Row],[Prev High]])</f>
        <v>1</v>
      </c>
      <c r="BD78" s="10">
        <f xml:space="preserve"> SIGN(DATA[[#This Row],[Prev High]] &lt; DATA[[#This Row],[Close]])</f>
        <v>0</v>
      </c>
    </row>
    <row r="79" spans="14:56" x14ac:dyDescent="0.25">
      <c r="N79" s="16">
        <f xml:space="preserve"> ROW() - ROW(DATA[[#Headers],[Row]])</f>
        <v>77</v>
      </c>
      <c r="O79" s="13"/>
      <c r="P79" s="20">
        <v>45748</v>
      </c>
      <c r="Q79" s="21">
        <v>131765</v>
      </c>
      <c r="R79" s="21">
        <v>131130</v>
      </c>
      <c r="S79" s="21">
        <v>132665</v>
      </c>
      <c r="T79" s="21">
        <v>130625</v>
      </c>
      <c r="U79" s="13" t="s">
        <v>162</v>
      </c>
      <c r="V79" s="14">
        <v>6.0000000000000001E-3</v>
      </c>
      <c r="W79" s="23"/>
      <c r="X79" s="23">
        <f xml:space="preserve"> (1 - DATA[[#This Row],[Row]])</f>
        <v>-76</v>
      </c>
      <c r="Y79" s="24">
        <f xml:space="preserve"> DATA[[#This Row],[Src Data]]</f>
        <v>45748</v>
      </c>
      <c r="Z79" s="23">
        <f xml:space="preserve"> WEEKDAY(DATA[[#This Row],[Date]])</f>
        <v>3</v>
      </c>
      <c r="AA79" s="26">
        <f xml:space="preserve"> DATA[[#This Row],[Src Último]]</f>
        <v>131765</v>
      </c>
      <c r="AB79" s="28">
        <f xml:space="preserve"> DATA[[#This Row],[Src Abertura]]</f>
        <v>131130</v>
      </c>
      <c r="AC79" s="28">
        <f xml:space="preserve"> DATA[[#This Row],[Src Mínima]]</f>
        <v>130625</v>
      </c>
      <c r="AD79" s="28">
        <f xml:space="preserve"> DATA[[#This Row],[Src Máxima]]</f>
        <v>132665</v>
      </c>
      <c r="AE79" s="28">
        <f xml:space="preserve"> DATA[[#This Row],[Src Último]]</f>
        <v>131765</v>
      </c>
      <c r="AF79" s="40">
        <f xml:space="preserve"> (DATA[[#This Row],[High]] - DATA[[#This Row],[Low]])</f>
        <v>2040</v>
      </c>
      <c r="AG79" s="31">
        <f xml:space="preserve"> _xlfn.XLOOKUP(DATA[[#This Row],[T]]-1, DATA[T], DATA[Open], "")</f>
        <v>131935</v>
      </c>
      <c r="AH79" s="31">
        <f xml:space="preserve"> _xlfn.XLOOKUP(DATA[[#This Row],[T]]-1, DATA[T], DATA[Low], "")</f>
        <v>130805</v>
      </c>
      <c r="AI79" s="31">
        <f xml:space="preserve"> _xlfn.XLOOKUP(DATA[[#This Row],[T]]-1, DATA[T], DATA[High], "")</f>
        <v>132170</v>
      </c>
      <c r="AJ79" s="31">
        <f xml:space="preserve"> _xlfn.XLOOKUP(DATA[[#This Row],[T]]-1, DATA[T], DATA[Price], "")</f>
        <v>130983</v>
      </c>
      <c r="AK79" s="33">
        <f xml:space="preserve"> IFERROR(DATA[[#This Row],[Prev Close]] - DATA[[#This Row],[Prev Open]], "")</f>
        <v>-952</v>
      </c>
      <c r="AL79" s="33">
        <f xml:space="preserve"> IFERROR(DATA[[#This Row],[Prev High]] - DATA[[#This Row],[Prev Low]], "")</f>
        <v>1365</v>
      </c>
      <c r="AM79" s="33">
        <f xml:space="preserve"> SIGN(DATA[[#This Row],[Prev Change]] &lt; 0)</f>
        <v>1</v>
      </c>
      <c r="AN79" s="33">
        <f xml:space="preserve"> SIGN(DATA[[#This Row],[Prev Change]] &gt;= 0)</f>
        <v>0</v>
      </c>
      <c r="AO79" s="28">
        <f xml:space="preserve"> IFERROR(MAX(0, DATA[[#This Row],[High]] - DATA[[#This Row],[Prev High]]), "")</f>
        <v>495</v>
      </c>
      <c r="AP79" s="28">
        <f xml:space="preserve"> IFERROR(MAX(0, DATA[[#This Row],[Prev Low]] - DATA[[#This Row],[Low]]), "")</f>
        <v>180</v>
      </c>
      <c r="AQ79" s="10">
        <f xml:space="preserve"> (DATA[[#This Row],[Prev Low]] &lt; DATA[[#This Row],[Open]]) * (DATA[[#This Row],[Open]] &lt; DATA[[#This Row],[Prev High]])</f>
        <v>1</v>
      </c>
      <c r="AR79" s="10">
        <f xml:space="preserve"> SIGN(DATA[[#This Row],[Open]] &lt; DATA[[#This Row],[Prev Low]])</f>
        <v>0</v>
      </c>
      <c r="AS79" s="10">
        <f xml:space="preserve"> SIGN(DATA[[#This Row],[Prev Low]] &lt; DATA[[#This Row],[Open]])</f>
        <v>1</v>
      </c>
      <c r="AT79" s="10">
        <f xml:space="preserve"> SIGN(DATA[[#This Row],[Open]] &lt; DATA[[#This Row],[Prev High]])</f>
        <v>1</v>
      </c>
      <c r="AU79" s="10">
        <f xml:space="preserve"> SIGN(DATA[[#This Row],[Prev High]] &lt; DATA[[#This Row],[Open]])</f>
        <v>0</v>
      </c>
      <c r="AV79" s="10">
        <f xml:space="preserve"> SIGN(DATA[[#This Row],[Low]] &lt; DATA[[#This Row],[Prev Low]])</f>
        <v>1</v>
      </c>
      <c r="AW79" s="10">
        <f xml:space="preserve"> SIGN(DATA[[#This Row],[Prev Low]] &lt; DATA[[#This Row],[Low]])</f>
        <v>0</v>
      </c>
      <c r="AX79" s="10">
        <f xml:space="preserve"> SIGN(DATA[[#This Row],[High]] &lt; DATA[[#This Row],[Prev High]])</f>
        <v>0</v>
      </c>
      <c r="AY79" s="10">
        <f xml:space="preserve"> SIGN(DATA[[#This Row],[Prev High]] &lt; DATA[[#This Row],[High]])</f>
        <v>1</v>
      </c>
      <c r="AZ79" s="10">
        <f xml:space="preserve"> (DATA[[#This Row],[Prev Low]] &lt; DATA[[#This Row],[Close]]) * (DATA[[#This Row],[Close]] &lt; DATA[[#This Row],[Prev High]])</f>
        <v>1</v>
      </c>
      <c r="BA79" s="10">
        <f xml:space="preserve"> SIGN(DATA[[#This Row],[Close]] &lt; DATA[[#This Row],[Prev Low]])</f>
        <v>0</v>
      </c>
      <c r="BB79" s="10">
        <f xml:space="preserve"> SIGN(DATA[[#This Row],[Prev Low]] &lt; DATA[[#This Row],[Close]])</f>
        <v>1</v>
      </c>
      <c r="BC79" s="10">
        <f xml:space="preserve"> SIGN(DATA[[#This Row],[Close]] &lt; DATA[[#This Row],[Prev High]])</f>
        <v>1</v>
      </c>
      <c r="BD79" s="10">
        <f xml:space="preserve"> SIGN(DATA[[#This Row],[Prev High]] &lt; DATA[[#This Row],[Close]])</f>
        <v>0</v>
      </c>
    </row>
    <row r="80" spans="14:56" x14ac:dyDescent="0.25">
      <c r="N80" s="16">
        <f xml:space="preserve"> ROW() - ROW(DATA[[#Headers],[Row]])</f>
        <v>78</v>
      </c>
      <c r="O80" s="13"/>
      <c r="P80" s="20">
        <v>45747</v>
      </c>
      <c r="Q80" s="21">
        <v>130983</v>
      </c>
      <c r="R80" s="21">
        <v>131935</v>
      </c>
      <c r="S80" s="21">
        <v>132170</v>
      </c>
      <c r="T80" s="21">
        <v>130805</v>
      </c>
      <c r="U80" s="13" t="s">
        <v>163</v>
      </c>
      <c r="V80" s="14">
        <v>-1.2699999999999999E-2</v>
      </c>
      <c r="W80" s="23"/>
      <c r="X80" s="23">
        <f xml:space="preserve"> (1 - DATA[[#This Row],[Row]])</f>
        <v>-77</v>
      </c>
      <c r="Y80" s="24">
        <f xml:space="preserve"> DATA[[#This Row],[Src Data]]</f>
        <v>45747</v>
      </c>
      <c r="Z80" s="23">
        <f xml:space="preserve"> WEEKDAY(DATA[[#This Row],[Date]])</f>
        <v>2</v>
      </c>
      <c r="AA80" s="26">
        <f xml:space="preserve"> DATA[[#This Row],[Src Último]]</f>
        <v>130983</v>
      </c>
      <c r="AB80" s="28">
        <f xml:space="preserve"> DATA[[#This Row],[Src Abertura]]</f>
        <v>131935</v>
      </c>
      <c r="AC80" s="28">
        <f xml:space="preserve"> DATA[[#This Row],[Src Mínima]]</f>
        <v>130805</v>
      </c>
      <c r="AD80" s="28">
        <f xml:space="preserve"> DATA[[#This Row],[Src Máxima]]</f>
        <v>132170</v>
      </c>
      <c r="AE80" s="28">
        <f xml:space="preserve"> DATA[[#This Row],[Src Último]]</f>
        <v>130983</v>
      </c>
      <c r="AF80" s="40">
        <f xml:space="preserve"> (DATA[[#This Row],[High]] - DATA[[#This Row],[Low]])</f>
        <v>1365</v>
      </c>
      <c r="AG80" s="31">
        <f xml:space="preserve"> _xlfn.XLOOKUP(DATA[[#This Row],[T]]-1, DATA[T], DATA[Open], "")</f>
        <v>133745</v>
      </c>
      <c r="AH80" s="31">
        <f xml:space="preserve"> _xlfn.XLOOKUP(DATA[[#This Row],[T]]-1, DATA[T], DATA[Low], "")</f>
        <v>132030</v>
      </c>
      <c r="AI80" s="31">
        <f xml:space="preserve"> _xlfn.XLOOKUP(DATA[[#This Row],[T]]-1, DATA[T], DATA[High], "")</f>
        <v>133800</v>
      </c>
      <c r="AJ80" s="31">
        <f xml:space="preserve"> _xlfn.XLOOKUP(DATA[[#This Row],[T]]-1, DATA[T], DATA[Price], "")</f>
        <v>132673</v>
      </c>
      <c r="AK80" s="33">
        <f xml:space="preserve"> IFERROR(DATA[[#This Row],[Prev Close]] - DATA[[#This Row],[Prev Open]], "")</f>
        <v>-1072</v>
      </c>
      <c r="AL80" s="33">
        <f xml:space="preserve"> IFERROR(DATA[[#This Row],[Prev High]] - DATA[[#This Row],[Prev Low]], "")</f>
        <v>1770</v>
      </c>
      <c r="AM80" s="33">
        <f xml:space="preserve"> SIGN(DATA[[#This Row],[Prev Change]] &lt; 0)</f>
        <v>1</v>
      </c>
      <c r="AN80" s="33">
        <f xml:space="preserve"> SIGN(DATA[[#This Row],[Prev Change]] &gt;= 0)</f>
        <v>0</v>
      </c>
      <c r="AO80" s="28">
        <f xml:space="preserve"> IFERROR(MAX(0, DATA[[#This Row],[High]] - DATA[[#This Row],[Prev High]]), "")</f>
        <v>0</v>
      </c>
      <c r="AP80" s="28">
        <f xml:space="preserve"> IFERROR(MAX(0, DATA[[#This Row],[Prev Low]] - DATA[[#This Row],[Low]]), "")</f>
        <v>1225</v>
      </c>
      <c r="AQ80" s="10">
        <f xml:space="preserve"> (DATA[[#This Row],[Prev Low]] &lt; DATA[[#This Row],[Open]]) * (DATA[[#This Row],[Open]] &lt; DATA[[#This Row],[Prev High]])</f>
        <v>0</v>
      </c>
      <c r="AR80" s="10">
        <f xml:space="preserve"> SIGN(DATA[[#This Row],[Open]] &lt; DATA[[#This Row],[Prev Low]])</f>
        <v>1</v>
      </c>
      <c r="AS80" s="10">
        <f xml:space="preserve"> SIGN(DATA[[#This Row],[Prev Low]] &lt; DATA[[#This Row],[Open]])</f>
        <v>0</v>
      </c>
      <c r="AT80" s="10">
        <f xml:space="preserve"> SIGN(DATA[[#This Row],[Open]] &lt; DATA[[#This Row],[Prev High]])</f>
        <v>1</v>
      </c>
      <c r="AU80" s="10">
        <f xml:space="preserve"> SIGN(DATA[[#This Row],[Prev High]] &lt; DATA[[#This Row],[Open]])</f>
        <v>0</v>
      </c>
      <c r="AV80" s="10">
        <f xml:space="preserve"> SIGN(DATA[[#This Row],[Low]] &lt; DATA[[#This Row],[Prev Low]])</f>
        <v>1</v>
      </c>
      <c r="AW80" s="10">
        <f xml:space="preserve"> SIGN(DATA[[#This Row],[Prev Low]] &lt; DATA[[#This Row],[Low]])</f>
        <v>0</v>
      </c>
      <c r="AX80" s="10">
        <f xml:space="preserve"> SIGN(DATA[[#This Row],[High]] &lt; DATA[[#This Row],[Prev High]])</f>
        <v>1</v>
      </c>
      <c r="AY80" s="10">
        <f xml:space="preserve"> SIGN(DATA[[#This Row],[Prev High]] &lt; DATA[[#This Row],[High]])</f>
        <v>0</v>
      </c>
      <c r="AZ80" s="10">
        <f xml:space="preserve"> (DATA[[#This Row],[Prev Low]] &lt; DATA[[#This Row],[Close]]) * (DATA[[#This Row],[Close]] &lt; DATA[[#This Row],[Prev High]])</f>
        <v>0</v>
      </c>
      <c r="BA80" s="10">
        <f xml:space="preserve"> SIGN(DATA[[#This Row],[Close]] &lt; DATA[[#This Row],[Prev Low]])</f>
        <v>1</v>
      </c>
      <c r="BB80" s="10">
        <f xml:space="preserve"> SIGN(DATA[[#This Row],[Prev Low]] &lt; DATA[[#This Row],[Close]])</f>
        <v>0</v>
      </c>
      <c r="BC80" s="10">
        <f xml:space="preserve"> SIGN(DATA[[#This Row],[Close]] &lt; DATA[[#This Row],[Prev High]])</f>
        <v>1</v>
      </c>
      <c r="BD80" s="10">
        <f xml:space="preserve"> SIGN(DATA[[#This Row],[Prev High]] &lt; DATA[[#This Row],[Close]])</f>
        <v>0</v>
      </c>
    </row>
    <row r="81" spans="14:56" x14ac:dyDescent="0.25">
      <c r="N81" s="16">
        <f xml:space="preserve"> ROW() - ROW(DATA[[#Headers],[Row]])</f>
        <v>79</v>
      </c>
      <c r="O81" s="13"/>
      <c r="P81" s="20">
        <v>45744</v>
      </c>
      <c r="Q81" s="21">
        <v>132673</v>
      </c>
      <c r="R81" s="21">
        <v>133745</v>
      </c>
      <c r="S81" s="21">
        <v>133800</v>
      </c>
      <c r="T81" s="21">
        <v>132030</v>
      </c>
      <c r="U81" s="13" t="s">
        <v>164</v>
      </c>
      <c r="V81" s="14">
        <v>-9.4999999999999998E-3</v>
      </c>
      <c r="W81" s="23"/>
      <c r="X81" s="23">
        <f xml:space="preserve"> (1 - DATA[[#This Row],[Row]])</f>
        <v>-78</v>
      </c>
      <c r="Y81" s="24">
        <f xml:space="preserve"> DATA[[#This Row],[Src Data]]</f>
        <v>45744</v>
      </c>
      <c r="Z81" s="23">
        <f xml:space="preserve"> WEEKDAY(DATA[[#This Row],[Date]])</f>
        <v>6</v>
      </c>
      <c r="AA81" s="26">
        <f xml:space="preserve"> DATA[[#This Row],[Src Último]]</f>
        <v>132673</v>
      </c>
      <c r="AB81" s="28">
        <f xml:space="preserve"> DATA[[#This Row],[Src Abertura]]</f>
        <v>133745</v>
      </c>
      <c r="AC81" s="28">
        <f xml:space="preserve"> DATA[[#This Row],[Src Mínima]]</f>
        <v>132030</v>
      </c>
      <c r="AD81" s="28">
        <f xml:space="preserve"> DATA[[#This Row],[Src Máxima]]</f>
        <v>133800</v>
      </c>
      <c r="AE81" s="28">
        <f xml:space="preserve"> DATA[[#This Row],[Src Último]]</f>
        <v>132673</v>
      </c>
      <c r="AF81" s="40">
        <f xml:space="preserve"> (DATA[[#This Row],[High]] - DATA[[#This Row],[Low]])</f>
        <v>1770</v>
      </c>
      <c r="AG81" s="31">
        <f xml:space="preserve"> _xlfn.XLOOKUP(DATA[[#This Row],[T]]-1, DATA[T], DATA[Open], "")</f>
        <v>133680</v>
      </c>
      <c r="AH81" s="31">
        <f xml:space="preserve"> _xlfn.XLOOKUP(DATA[[#This Row],[T]]-1, DATA[T], DATA[Low], "")</f>
        <v>133240</v>
      </c>
      <c r="AI81" s="31">
        <f xml:space="preserve"> _xlfn.XLOOKUP(DATA[[#This Row],[T]]-1, DATA[T], DATA[High], "")</f>
        <v>134640</v>
      </c>
      <c r="AJ81" s="31">
        <f xml:space="preserve"> _xlfn.XLOOKUP(DATA[[#This Row],[T]]-1, DATA[T], DATA[Price], "")</f>
        <v>133952</v>
      </c>
      <c r="AK81" s="33">
        <f xml:space="preserve"> IFERROR(DATA[[#This Row],[Prev Close]] - DATA[[#This Row],[Prev Open]], "")</f>
        <v>272</v>
      </c>
      <c r="AL81" s="33">
        <f xml:space="preserve"> IFERROR(DATA[[#This Row],[Prev High]] - DATA[[#This Row],[Prev Low]], "")</f>
        <v>1400</v>
      </c>
      <c r="AM81" s="33">
        <f xml:space="preserve"> SIGN(DATA[[#This Row],[Prev Change]] &lt; 0)</f>
        <v>0</v>
      </c>
      <c r="AN81" s="33">
        <f xml:space="preserve"> SIGN(DATA[[#This Row],[Prev Change]] &gt;= 0)</f>
        <v>1</v>
      </c>
      <c r="AO81" s="28">
        <f xml:space="preserve"> IFERROR(MAX(0, DATA[[#This Row],[High]] - DATA[[#This Row],[Prev High]]), "")</f>
        <v>0</v>
      </c>
      <c r="AP81" s="28">
        <f xml:space="preserve"> IFERROR(MAX(0, DATA[[#This Row],[Prev Low]] - DATA[[#This Row],[Low]]), "")</f>
        <v>1210</v>
      </c>
      <c r="AQ81" s="10">
        <f xml:space="preserve"> (DATA[[#This Row],[Prev Low]] &lt; DATA[[#This Row],[Open]]) * (DATA[[#This Row],[Open]] &lt; DATA[[#This Row],[Prev High]])</f>
        <v>1</v>
      </c>
      <c r="AR81" s="10">
        <f xml:space="preserve"> SIGN(DATA[[#This Row],[Open]] &lt; DATA[[#This Row],[Prev Low]])</f>
        <v>0</v>
      </c>
      <c r="AS81" s="10">
        <f xml:space="preserve"> SIGN(DATA[[#This Row],[Prev Low]] &lt; DATA[[#This Row],[Open]])</f>
        <v>1</v>
      </c>
      <c r="AT81" s="10">
        <f xml:space="preserve"> SIGN(DATA[[#This Row],[Open]] &lt; DATA[[#This Row],[Prev High]])</f>
        <v>1</v>
      </c>
      <c r="AU81" s="10">
        <f xml:space="preserve"> SIGN(DATA[[#This Row],[Prev High]] &lt; DATA[[#This Row],[Open]])</f>
        <v>0</v>
      </c>
      <c r="AV81" s="10">
        <f xml:space="preserve"> SIGN(DATA[[#This Row],[Low]] &lt; DATA[[#This Row],[Prev Low]])</f>
        <v>1</v>
      </c>
      <c r="AW81" s="10">
        <f xml:space="preserve"> SIGN(DATA[[#This Row],[Prev Low]] &lt; DATA[[#This Row],[Low]])</f>
        <v>0</v>
      </c>
      <c r="AX81" s="10">
        <f xml:space="preserve"> SIGN(DATA[[#This Row],[High]] &lt; DATA[[#This Row],[Prev High]])</f>
        <v>1</v>
      </c>
      <c r="AY81" s="10">
        <f xml:space="preserve"> SIGN(DATA[[#This Row],[Prev High]] &lt; DATA[[#This Row],[High]])</f>
        <v>0</v>
      </c>
      <c r="AZ81" s="10">
        <f xml:space="preserve"> (DATA[[#This Row],[Prev Low]] &lt; DATA[[#This Row],[Close]]) * (DATA[[#This Row],[Close]] &lt; DATA[[#This Row],[Prev High]])</f>
        <v>0</v>
      </c>
      <c r="BA81" s="10">
        <f xml:space="preserve"> SIGN(DATA[[#This Row],[Close]] &lt; DATA[[#This Row],[Prev Low]])</f>
        <v>1</v>
      </c>
      <c r="BB81" s="10">
        <f xml:space="preserve"> SIGN(DATA[[#This Row],[Prev Low]] &lt; DATA[[#This Row],[Close]])</f>
        <v>0</v>
      </c>
      <c r="BC81" s="10">
        <f xml:space="preserve"> SIGN(DATA[[#This Row],[Close]] &lt; DATA[[#This Row],[Prev High]])</f>
        <v>1</v>
      </c>
      <c r="BD81" s="10">
        <f xml:space="preserve"> SIGN(DATA[[#This Row],[Prev High]] &lt; DATA[[#This Row],[Close]])</f>
        <v>0</v>
      </c>
    </row>
    <row r="82" spans="14:56" x14ac:dyDescent="0.25">
      <c r="N82" s="16">
        <f xml:space="preserve"> ROW() - ROW(DATA[[#Headers],[Row]])</f>
        <v>80</v>
      </c>
      <c r="O82" s="13"/>
      <c r="P82" s="20">
        <v>45743</v>
      </c>
      <c r="Q82" s="21">
        <v>133952</v>
      </c>
      <c r="R82" s="21">
        <v>133680</v>
      </c>
      <c r="S82" s="21">
        <v>134640</v>
      </c>
      <c r="T82" s="21">
        <v>133240</v>
      </c>
      <c r="U82" s="13" t="s">
        <v>134</v>
      </c>
      <c r="V82" s="14">
        <v>3.2000000000000002E-3</v>
      </c>
      <c r="W82" s="23"/>
      <c r="X82" s="23">
        <f xml:space="preserve"> (1 - DATA[[#This Row],[Row]])</f>
        <v>-79</v>
      </c>
      <c r="Y82" s="24">
        <f xml:space="preserve"> DATA[[#This Row],[Src Data]]</f>
        <v>45743</v>
      </c>
      <c r="Z82" s="23">
        <f xml:space="preserve"> WEEKDAY(DATA[[#This Row],[Date]])</f>
        <v>5</v>
      </c>
      <c r="AA82" s="26">
        <f xml:space="preserve"> DATA[[#This Row],[Src Último]]</f>
        <v>133952</v>
      </c>
      <c r="AB82" s="28">
        <f xml:space="preserve"> DATA[[#This Row],[Src Abertura]]</f>
        <v>133680</v>
      </c>
      <c r="AC82" s="28">
        <f xml:space="preserve"> DATA[[#This Row],[Src Mínima]]</f>
        <v>133240</v>
      </c>
      <c r="AD82" s="28">
        <f xml:space="preserve"> DATA[[#This Row],[Src Máxima]]</f>
        <v>134640</v>
      </c>
      <c r="AE82" s="28">
        <f xml:space="preserve"> DATA[[#This Row],[Src Último]]</f>
        <v>133952</v>
      </c>
      <c r="AF82" s="40">
        <f xml:space="preserve"> (DATA[[#This Row],[High]] - DATA[[#This Row],[Low]])</f>
        <v>1400</v>
      </c>
      <c r="AG82" s="31">
        <f xml:space="preserve"> _xlfn.XLOOKUP(DATA[[#This Row],[T]]-1, DATA[T], DATA[Open], "")</f>
        <v>133180</v>
      </c>
      <c r="AH82" s="31">
        <f xml:space="preserve"> _xlfn.XLOOKUP(DATA[[#This Row],[T]]-1, DATA[T], DATA[Low], "")</f>
        <v>133000</v>
      </c>
      <c r="AI82" s="31">
        <f xml:space="preserve"> _xlfn.XLOOKUP(DATA[[#This Row],[T]]-1, DATA[T], DATA[High], "")</f>
        <v>133875</v>
      </c>
      <c r="AJ82" s="31">
        <f xml:space="preserve"> _xlfn.XLOOKUP(DATA[[#This Row],[T]]-1, DATA[T], DATA[Price], "")</f>
        <v>133526</v>
      </c>
      <c r="AK82" s="33">
        <f xml:space="preserve"> IFERROR(DATA[[#This Row],[Prev Close]] - DATA[[#This Row],[Prev Open]], "")</f>
        <v>346</v>
      </c>
      <c r="AL82" s="33">
        <f xml:space="preserve"> IFERROR(DATA[[#This Row],[Prev High]] - DATA[[#This Row],[Prev Low]], "")</f>
        <v>875</v>
      </c>
      <c r="AM82" s="33">
        <f xml:space="preserve"> SIGN(DATA[[#This Row],[Prev Change]] &lt; 0)</f>
        <v>0</v>
      </c>
      <c r="AN82" s="33">
        <f xml:space="preserve"> SIGN(DATA[[#This Row],[Prev Change]] &gt;= 0)</f>
        <v>1</v>
      </c>
      <c r="AO82" s="28">
        <f xml:space="preserve"> IFERROR(MAX(0, DATA[[#This Row],[High]] - DATA[[#This Row],[Prev High]]), "")</f>
        <v>765</v>
      </c>
      <c r="AP82" s="28">
        <f xml:space="preserve"> IFERROR(MAX(0, DATA[[#This Row],[Prev Low]] - DATA[[#This Row],[Low]]), "")</f>
        <v>0</v>
      </c>
      <c r="AQ82" s="10">
        <f xml:space="preserve"> (DATA[[#This Row],[Prev Low]] &lt; DATA[[#This Row],[Open]]) * (DATA[[#This Row],[Open]] &lt; DATA[[#This Row],[Prev High]])</f>
        <v>1</v>
      </c>
      <c r="AR82" s="10">
        <f xml:space="preserve"> SIGN(DATA[[#This Row],[Open]] &lt; DATA[[#This Row],[Prev Low]])</f>
        <v>0</v>
      </c>
      <c r="AS82" s="10">
        <f xml:space="preserve"> SIGN(DATA[[#This Row],[Prev Low]] &lt; DATA[[#This Row],[Open]])</f>
        <v>1</v>
      </c>
      <c r="AT82" s="10">
        <f xml:space="preserve"> SIGN(DATA[[#This Row],[Open]] &lt; DATA[[#This Row],[Prev High]])</f>
        <v>1</v>
      </c>
      <c r="AU82" s="10">
        <f xml:space="preserve"> SIGN(DATA[[#This Row],[Prev High]] &lt; DATA[[#This Row],[Open]])</f>
        <v>0</v>
      </c>
      <c r="AV82" s="10">
        <f xml:space="preserve"> SIGN(DATA[[#This Row],[Low]] &lt; DATA[[#This Row],[Prev Low]])</f>
        <v>0</v>
      </c>
      <c r="AW82" s="10">
        <f xml:space="preserve"> SIGN(DATA[[#This Row],[Prev Low]] &lt; DATA[[#This Row],[Low]])</f>
        <v>1</v>
      </c>
      <c r="AX82" s="10">
        <f xml:space="preserve"> SIGN(DATA[[#This Row],[High]] &lt; DATA[[#This Row],[Prev High]])</f>
        <v>0</v>
      </c>
      <c r="AY82" s="10">
        <f xml:space="preserve"> SIGN(DATA[[#This Row],[Prev High]] &lt; DATA[[#This Row],[High]])</f>
        <v>1</v>
      </c>
      <c r="AZ82" s="10">
        <f xml:space="preserve"> (DATA[[#This Row],[Prev Low]] &lt; DATA[[#This Row],[Close]]) * (DATA[[#This Row],[Close]] &lt; DATA[[#This Row],[Prev High]])</f>
        <v>0</v>
      </c>
      <c r="BA82" s="10">
        <f xml:space="preserve"> SIGN(DATA[[#This Row],[Close]] &lt; DATA[[#This Row],[Prev Low]])</f>
        <v>0</v>
      </c>
      <c r="BB82" s="10">
        <f xml:space="preserve"> SIGN(DATA[[#This Row],[Prev Low]] &lt; DATA[[#This Row],[Close]])</f>
        <v>1</v>
      </c>
      <c r="BC82" s="10">
        <f xml:space="preserve"> SIGN(DATA[[#This Row],[Close]] &lt; DATA[[#This Row],[Prev High]])</f>
        <v>0</v>
      </c>
      <c r="BD82" s="10">
        <f xml:space="preserve"> SIGN(DATA[[#This Row],[Prev High]] &lt; DATA[[#This Row],[Close]])</f>
        <v>1</v>
      </c>
    </row>
    <row r="83" spans="14:56" x14ac:dyDescent="0.25">
      <c r="N83" s="16">
        <f xml:space="preserve"> ROW() - ROW(DATA[[#Headers],[Row]])</f>
        <v>81</v>
      </c>
      <c r="O83" s="13"/>
      <c r="P83" s="20">
        <v>45742</v>
      </c>
      <c r="Q83" s="21">
        <v>133526</v>
      </c>
      <c r="R83" s="21">
        <v>133180</v>
      </c>
      <c r="S83" s="21">
        <v>133875</v>
      </c>
      <c r="T83" s="21">
        <v>133000</v>
      </c>
      <c r="U83" s="13" t="s">
        <v>165</v>
      </c>
      <c r="V83" s="14">
        <v>3.5000000000000001E-3</v>
      </c>
      <c r="W83" s="23"/>
      <c r="X83" s="23">
        <f xml:space="preserve"> (1 - DATA[[#This Row],[Row]])</f>
        <v>-80</v>
      </c>
      <c r="Y83" s="24">
        <f xml:space="preserve"> DATA[[#This Row],[Src Data]]</f>
        <v>45742</v>
      </c>
      <c r="Z83" s="23">
        <f xml:space="preserve"> WEEKDAY(DATA[[#This Row],[Date]])</f>
        <v>4</v>
      </c>
      <c r="AA83" s="26">
        <f xml:space="preserve"> DATA[[#This Row],[Src Último]]</f>
        <v>133526</v>
      </c>
      <c r="AB83" s="28">
        <f xml:space="preserve"> DATA[[#This Row],[Src Abertura]]</f>
        <v>133180</v>
      </c>
      <c r="AC83" s="28">
        <f xml:space="preserve"> DATA[[#This Row],[Src Mínima]]</f>
        <v>133000</v>
      </c>
      <c r="AD83" s="28">
        <f xml:space="preserve"> DATA[[#This Row],[Src Máxima]]</f>
        <v>133875</v>
      </c>
      <c r="AE83" s="28">
        <f xml:space="preserve"> DATA[[#This Row],[Src Último]]</f>
        <v>133526</v>
      </c>
      <c r="AF83" s="40">
        <f xml:space="preserve"> (DATA[[#This Row],[High]] - DATA[[#This Row],[Low]])</f>
        <v>875</v>
      </c>
      <c r="AG83" s="31">
        <f xml:space="preserve"> _xlfn.XLOOKUP(DATA[[#This Row],[T]]-1, DATA[T], DATA[Open], "")</f>
        <v>132200</v>
      </c>
      <c r="AH83" s="31">
        <f xml:space="preserve"> _xlfn.XLOOKUP(DATA[[#This Row],[T]]-1, DATA[T], DATA[Low], "")</f>
        <v>132090</v>
      </c>
      <c r="AI83" s="31">
        <f xml:space="preserve"> _xlfn.XLOOKUP(DATA[[#This Row],[T]]-1, DATA[T], DATA[High], "")</f>
        <v>134455</v>
      </c>
      <c r="AJ83" s="31">
        <f xml:space="preserve"> _xlfn.XLOOKUP(DATA[[#This Row],[T]]-1, DATA[T], DATA[Price], "")</f>
        <v>133054</v>
      </c>
      <c r="AK83" s="33">
        <f xml:space="preserve"> IFERROR(DATA[[#This Row],[Prev Close]] - DATA[[#This Row],[Prev Open]], "")</f>
        <v>854</v>
      </c>
      <c r="AL83" s="33">
        <f xml:space="preserve"> IFERROR(DATA[[#This Row],[Prev High]] - DATA[[#This Row],[Prev Low]], "")</f>
        <v>2365</v>
      </c>
      <c r="AM83" s="33">
        <f xml:space="preserve"> SIGN(DATA[[#This Row],[Prev Change]] &lt; 0)</f>
        <v>0</v>
      </c>
      <c r="AN83" s="33">
        <f xml:space="preserve"> SIGN(DATA[[#This Row],[Prev Change]] &gt;= 0)</f>
        <v>1</v>
      </c>
      <c r="AO83" s="28">
        <f xml:space="preserve"> IFERROR(MAX(0, DATA[[#This Row],[High]] - DATA[[#This Row],[Prev High]]), "")</f>
        <v>0</v>
      </c>
      <c r="AP83" s="28">
        <f xml:space="preserve"> IFERROR(MAX(0, DATA[[#This Row],[Prev Low]] - DATA[[#This Row],[Low]]), "")</f>
        <v>0</v>
      </c>
      <c r="AQ83" s="10">
        <f xml:space="preserve"> (DATA[[#This Row],[Prev Low]] &lt; DATA[[#This Row],[Open]]) * (DATA[[#This Row],[Open]] &lt; DATA[[#This Row],[Prev High]])</f>
        <v>1</v>
      </c>
      <c r="AR83" s="10">
        <f xml:space="preserve"> SIGN(DATA[[#This Row],[Open]] &lt; DATA[[#This Row],[Prev Low]])</f>
        <v>0</v>
      </c>
      <c r="AS83" s="10">
        <f xml:space="preserve"> SIGN(DATA[[#This Row],[Prev Low]] &lt; DATA[[#This Row],[Open]])</f>
        <v>1</v>
      </c>
      <c r="AT83" s="10">
        <f xml:space="preserve"> SIGN(DATA[[#This Row],[Open]] &lt; DATA[[#This Row],[Prev High]])</f>
        <v>1</v>
      </c>
      <c r="AU83" s="10">
        <f xml:space="preserve"> SIGN(DATA[[#This Row],[Prev High]] &lt; DATA[[#This Row],[Open]])</f>
        <v>0</v>
      </c>
      <c r="AV83" s="10">
        <f xml:space="preserve"> SIGN(DATA[[#This Row],[Low]] &lt; DATA[[#This Row],[Prev Low]])</f>
        <v>0</v>
      </c>
      <c r="AW83" s="10">
        <f xml:space="preserve"> SIGN(DATA[[#This Row],[Prev Low]] &lt; DATA[[#This Row],[Low]])</f>
        <v>1</v>
      </c>
      <c r="AX83" s="10">
        <f xml:space="preserve"> SIGN(DATA[[#This Row],[High]] &lt; DATA[[#This Row],[Prev High]])</f>
        <v>1</v>
      </c>
      <c r="AY83" s="10">
        <f xml:space="preserve"> SIGN(DATA[[#This Row],[Prev High]] &lt; DATA[[#This Row],[High]])</f>
        <v>0</v>
      </c>
      <c r="AZ83" s="10">
        <f xml:space="preserve"> (DATA[[#This Row],[Prev Low]] &lt; DATA[[#This Row],[Close]]) * (DATA[[#This Row],[Close]] &lt; DATA[[#This Row],[Prev High]])</f>
        <v>1</v>
      </c>
      <c r="BA83" s="10">
        <f xml:space="preserve"> SIGN(DATA[[#This Row],[Close]] &lt; DATA[[#This Row],[Prev Low]])</f>
        <v>0</v>
      </c>
      <c r="BB83" s="10">
        <f xml:space="preserve"> SIGN(DATA[[#This Row],[Prev Low]] &lt; DATA[[#This Row],[Close]])</f>
        <v>1</v>
      </c>
      <c r="BC83" s="10">
        <f xml:space="preserve"> SIGN(DATA[[#This Row],[Close]] &lt; DATA[[#This Row],[Prev High]])</f>
        <v>1</v>
      </c>
      <c r="BD83" s="10">
        <f xml:space="preserve"> SIGN(DATA[[#This Row],[Prev High]] &lt; DATA[[#This Row],[Close]])</f>
        <v>0</v>
      </c>
    </row>
    <row r="84" spans="14:56" x14ac:dyDescent="0.25">
      <c r="N84" s="16">
        <f xml:space="preserve"> ROW() - ROW(DATA[[#Headers],[Row]])</f>
        <v>82</v>
      </c>
      <c r="O84" s="13"/>
      <c r="P84" s="20">
        <v>45741</v>
      </c>
      <c r="Q84" s="21">
        <v>133054</v>
      </c>
      <c r="R84" s="21">
        <v>132200</v>
      </c>
      <c r="S84" s="21">
        <v>134455</v>
      </c>
      <c r="T84" s="21">
        <v>132090</v>
      </c>
      <c r="U84" s="13" t="s">
        <v>166</v>
      </c>
      <c r="V84" s="14">
        <v>5.1999999999999998E-3</v>
      </c>
      <c r="W84" s="23"/>
      <c r="X84" s="23">
        <f xml:space="preserve"> (1 - DATA[[#This Row],[Row]])</f>
        <v>-81</v>
      </c>
      <c r="Y84" s="24">
        <f xml:space="preserve"> DATA[[#This Row],[Src Data]]</f>
        <v>45741</v>
      </c>
      <c r="Z84" s="23">
        <f xml:space="preserve"> WEEKDAY(DATA[[#This Row],[Date]])</f>
        <v>3</v>
      </c>
      <c r="AA84" s="26">
        <f xml:space="preserve"> DATA[[#This Row],[Src Último]]</f>
        <v>133054</v>
      </c>
      <c r="AB84" s="28">
        <f xml:space="preserve"> DATA[[#This Row],[Src Abertura]]</f>
        <v>132200</v>
      </c>
      <c r="AC84" s="28">
        <f xml:space="preserve"> DATA[[#This Row],[Src Mínima]]</f>
        <v>132090</v>
      </c>
      <c r="AD84" s="28">
        <f xml:space="preserve"> DATA[[#This Row],[Src Máxima]]</f>
        <v>134455</v>
      </c>
      <c r="AE84" s="28">
        <f xml:space="preserve"> DATA[[#This Row],[Src Último]]</f>
        <v>133054</v>
      </c>
      <c r="AF84" s="40">
        <f xml:space="preserve"> (DATA[[#This Row],[High]] - DATA[[#This Row],[Low]])</f>
        <v>2365</v>
      </c>
      <c r="AG84" s="31">
        <f xml:space="preserve"> _xlfn.XLOOKUP(DATA[[#This Row],[T]]-1, DATA[T], DATA[Open], "")</f>
        <v>133900</v>
      </c>
      <c r="AH84" s="31">
        <f xml:space="preserve"> _xlfn.XLOOKUP(DATA[[#This Row],[T]]-1, DATA[T], DATA[Low], "")</f>
        <v>131925</v>
      </c>
      <c r="AI84" s="31">
        <f xml:space="preserve"> _xlfn.XLOOKUP(DATA[[#This Row],[T]]-1, DATA[T], DATA[High], "")</f>
        <v>134145</v>
      </c>
      <c r="AJ84" s="31">
        <f xml:space="preserve"> _xlfn.XLOOKUP(DATA[[#This Row],[T]]-1, DATA[T], DATA[Price], "")</f>
        <v>132364</v>
      </c>
      <c r="AK84" s="33">
        <f xml:space="preserve"> IFERROR(DATA[[#This Row],[Prev Close]] - DATA[[#This Row],[Prev Open]], "")</f>
        <v>-1536</v>
      </c>
      <c r="AL84" s="33">
        <f xml:space="preserve"> IFERROR(DATA[[#This Row],[Prev High]] - DATA[[#This Row],[Prev Low]], "")</f>
        <v>2220</v>
      </c>
      <c r="AM84" s="33">
        <f xml:space="preserve"> SIGN(DATA[[#This Row],[Prev Change]] &lt; 0)</f>
        <v>1</v>
      </c>
      <c r="AN84" s="33">
        <f xml:space="preserve"> SIGN(DATA[[#This Row],[Prev Change]] &gt;= 0)</f>
        <v>0</v>
      </c>
      <c r="AO84" s="28">
        <f xml:space="preserve"> IFERROR(MAX(0, DATA[[#This Row],[High]] - DATA[[#This Row],[Prev High]]), "")</f>
        <v>310</v>
      </c>
      <c r="AP84" s="28">
        <f xml:space="preserve"> IFERROR(MAX(0, DATA[[#This Row],[Prev Low]] - DATA[[#This Row],[Low]]), "")</f>
        <v>0</v>
      </c>
      <c r="AQ84" s="10">
        <f xml:space="preserve"> (DATA[[#This Row],[Prev Low]] &lt; DATA[[#This Row],[Open]]) * (DATA[[#This Row],[Open]] &lt; DATA[[#This Row],[Prev High]])</f>
        <v>1</v>
      </c>
      <c r="AR84" s="10">
        <f xml:space="preserve"> SIGN(DATA[[#This Row],[Open]] &lt; DATA[[#This Row],[Prev Low]])</f>
        <v>0</v>
      </c>
      <c r="AS84" s="10">
        <f xml:space="preserve"> SIGN(DATA[[#This Row],[Prev Low]] &lt; DATA[[#This Row],[Open]])</f>
        <v>1</v>
      </c>
      <c r="AT84" s="10">
        <f xml:space="preserve"> SIGN(DATA[[#This Row],[Open]] &lt; DATA[[#This Row],[Prev High]])</f>
        <v>1</v>
      </c>
      <c r="AU84" s="10">
        <f xml:space="preserve"> SIGN(DATA[[#This Row],[Prev High]] &lt; DATA[[#This Row],[Open]])</f>
        <v>0</v>
      </c>
      <c r="AV84" s="10">
        <f xml:space="preserve"> SIGN(DATA[[#This Row],[Low]] &lt; DATA[[#This Row],[Prev Low]])</f>
        <v>0</v>
      </c>
      <c r="AW84" s="10">
        <f xml:space="preserve"> SIGN(DATA[[#This Row],[Prev Low]] &lt; DATA[[#This Row],[Low]])</f>
        <v>1</v>
      </c>
      <c r="AX84" s="10">
        <f xml:space="preserve"> SIGN(DATA[[#This Row],[High]] &lt; DATA[[#This Row],[Prev High]])</f>
        <v>0</v>
      </c>
      <c r="AY84" s="10">
        <f xml:space="preserve"> SIGN(DATA[[#This Row],[Prev High]] &lt; DATA[[#This Row],[High]])</f>
        <v>1</v>
      </c>
      <c r="AZ84" s="10">
        <f xml:space="preserve"> (DATA[[#This Row],[Prev Low]] &lt; DATA[[#This Row],[Close]]) * (DATA[[#This Row],[Close]] &lt; DATA[[#This Row],[Prev High]])</f>
        <v>1</v>
      </c>
      <c r="BA84" s="10">
        <f xml:space="preserve"> SIGN(DATA[[#This Row],[Close]] &lt; DATA[[#This Row],[Prev Low]])</f>
        <v>0</v>
      </c>
      <c r="BB84" s="10">
        <f xml:space="preserve"> SIGN(DATA[[#This Row],[Prev Low]] &lt; DATA[[#This Row],[Close]])</f>
        <v>1</v>
      </c>
      <c r="BC84" s="10">
        <f xml:space="preserve"> SIGN(DATA[[#This Row],[Close]] &lt; DATA[[#This Row],[Prev High]])</f>
        <v>1</v>
      </c>
      <c r="BD84" s="10">
        <f xml:space="preserve"> SIGN(DATA[[#This Row],[Prev High]] &lt; DATA[[#This Row],[Close]])</f>
        <v>0</v>
      </c>
    </row>
    <row r="85" spans="14:56" x14ac:dyDescent="0.25">
      <c r="N85" s="16">
        <f xml:space="preserve"> ROW() - ROW(DATA[[#Headers],[Row]])</f>
        <v>83</v>
      </c>
      <c r="O85" s="13"/>
      <c r="P85" s="20">
        <v>45740</v>
      </c>
      <c r="Q85" s="21">
        <v>132364</v>
      </c>
      <c r="R85" s="21">
        <v>133900</v>
      </c>
      <c r="S85" s="21">
        <v>134145</v>
      </c>
      <c r="T85" s="21">
        <v>131925</v>
      </c>
      <c r="U85" s="13" t="s">
        <v>166</v>
      </c>
      <c r="V85" s="14">
        <v>-8.0000000000000002E-3</v>
      </c>
      <c r="W85" s="23"/>
      <c r="X85" s="23">
        <f xml:space="preserve"> (1 - DATA[[#This Row],[Row]])</f>
        <v>-82</v>
      </c>
      <c r="Y85" s="24">
        <f xml:space="preserve"> DATA[[#This Row],[Src Data]]</f>
        <v>45740</v>
      </c>
      <c r="Z85" s="23">
        <f xml:space="preserve"> WEEKDAY(DATA[[#This Row],[Date]])</f>
        <v>2</v>
      </c>
      <c r="AA85" s="26">
        <f xml:space="preserve"> DATA[[#This Row],[Src Último]]</f>
        <v>132364</v>
      </c>
      <c r="AB85" s="28">
        <f xml:space="preserve"> DATA[[#This Row],[Src Abertura]]</f>
        <v>133900</v>
      </c>
      <c r="AC85" s="28">
        <f xml:space="preserve"> DATA[[#This Row],[Src Mínima]]</f>
        <v>131925</v>
      </c>
      <c r="AD85" s="28">
        <f xml:space="preserve"> DATA[[#This Row],[Src Máxima]]</f>
        <v>134145</v>
      </c>
      <c r="AE85" s="28">
        <f xml:space="preserve"> DATA[[#This Row],[Src Último]]</f>
        <v>132364</v>
      </c>
      <c r="AF85" s="40">
        <f xml:space="preserve"> (DATA[[#This Row],[High]] - DATA[[#This Row],[Low]])</f>
        <v>2220</v>
      </c>
      <c r="AG85" s="31">
        <f xml:space="preserve"> _xlfn.XLOOKUP(DATA[[#This Row],[T]]-1, DATA[T], DATA[Open], "")</f>
        <v>132950</v>
      </c>
      <c r="AH85" s="31">
        <f xml:space="preserve"> _xlfn.XLOOKUP(DATA[[#This Row],[T]]-1, DATA[T], DATA[Low], "")</f>
        <v>132615</v>
      </c>
      <c r="AI85" s="31">
        <f xml:space="preserve"> _xlfn.XLOOKUP(DATA[[#This Row],[T]]-1, DATA[T], DATA[High], "")</f>
        <v>133735</v>
      </c>
      <c r="AJ85" s="31">
        <f xml:space="preserve"> _xlfn.XLOOKUP(DATA[[#This Row],[T]]-1, DATA[T], DATA[Price], "")</f>
        <v>133435</v>
      </c>
      <c r="AK85" s="33">
        <f xml:space="preserve"> IFERROR(DATA[[#This Row],[Prev Close]] - DATA[[#This Row],[Prev Open]], "")</f>
        <v>485</v>
      </c>
      <c r="AL85" s="33">
        <f xml:space="preserve"> IFERROR(DATA[[#This Row],[Prev High]] - DATA[[#This Row],[Prev Low]], "")</f>
        <v>1120</v>
      </c>
      <c r="AM85" s="33">
        <f xml:space="preserve"> SIGN(DATA[[#This Row],[Prev Change]] &lt; 0)</f>
        <v>0</v>
      </c>
      <c r="AN85" s="33">
        <f xml:space="preserve"> SIGN(DATA[[#This Row],[Prev Change]] &gt;= 0)</f>
        <v>1</v>
      </c>
      <c r="AO85" s="28">
        <f xml:space="preserve"> IFERROR(MAX(0, DATA[[#This Row],[High]] - DATA[[#This Row],[Prev High]]), "")</f>
        <v>410</v>
      </c>
      <c r="AP85" s="28">
        <f xml:space="preserve"> IFERROR(MAX(0, DATA[[#This Row],[Prev Low]] - DATA[[#This Row],[Low]]), "")</f>
        <v>690</v>
      </c>
      <c r="AQ85" s="10">
        <f xml:space="preserve"> (DATA[[#This Row],[Prev Low]] &lt; DATA[[#This Row],[Open]]) * (DATA[[#This Row],[Open]] &lt; DATA[[#This Row],[Prev High]])</f>
        <v>0</v>
      </c>
      <c r="AR85" s="10">
        <f xml:space="preserve"> SIGN(DATA[[#This Row],[Open]] &lt; DATA[[#This Row],[Prev Low]])</f>
        <v>0</v>
      </c>
      <c r="AS85" s="10">
        <f xml:space="preserve"> SIGN(DATA[[#This Row],[Prev Low]] &lt; DATA[[#This Row],[Open]])</f>
        <v>1</v>
      </c>
      <c r="AT85" s="10">
        <f xml:space="preserve"> SIGN(DATA[[#This Row],[Open]] &lt; DATA[[#This Row],[Prev High]])</f>
        <v>0</v>
      </c>
      <c r="AU85" s="10">
        <f xml:space="preserve"> SIGN(DATA[[#This Row],[Prev High]] &lt; DATA[[#This Row],[Open]])</f>
        <v>1</v>
      </c>
      <c r="AV85" s="10">
        <f xml:space="preserve"> SIGN(DATA[[#This Row],[Low]] &lt; DATA[[#This Row],[Prev Low]])</f>
        <v>1</v>
      </c>
      <c r="AW85" s="10">
        <f xml:space="preserve"> SIGN(DATA[[#This Row],[Prev Low]] &lt; DATA[[#This Row],[Low]])</f>
        <v>0</v>
      </c>
      <c r="AX85" s="10">
        <f xml:space="preserve"> SIGN(DATA[[#This Row],[High]] &lt; DATA[[#This Row],[Prev High]])</f>
        <v>0</v>
      </c>
      <c r="AY85" s="10">
        <f xml:space="preserve"> SIGN(DATA[[#This Row],[Prev High]] &lt; DATA[[#This Row],[High]])</f>
        <v>1</v>
      </c>
      <c r="AZ85" s="10">
        <f xml:space="preserve"> (DATA[[#This Row],[Prev Low]] &lt; DATA[[#This Row],[Close]]) * (DATA[[#This Row],[Close]] &lt; DATA[[#This Row],[Prev High]])</f>
        <v>0</v>
      </c>
      <c r="BA85" s="10">
        <f xml:space="preserve"> SIGN(DATA[[#This Row],[Close]] &lt; DATA[[#This Row],[Prev Low]])</f>
        <v>1</v>
      </c>
      <c r="BB85" s="10">
        <f xml:space="preserve"> SIGN(DATA[[#This Row],[Prev Low]] &lt; DATA[[#This Row],[Close]])</f>
        <v>0</v>
      </c>
      <c r="BC85" s="10">
        <f xml:space="preserve"> SIGN(DATA[[#This Row],[Close]] &lt; DATA[[#This Row],[Prev High]])</f>
        <v>1</v>
      </c>
      <c r="BD85" s="10">
        <f xml:space="preserve"> SIGN(DATA[[#This Row],[Prev High]] &lt; DATA[[#This Row],[Close]])</f>
        <v>0</v>
      </c>
    </row>
    <row r="86" spans="14:56" x14ac:dyDescent="0.25">
      <c r="N86" s="16">
        <f xml:space="preserve"> ROW() - ROW(DATA[[#Headers],[Row]])</f>
        <v>84</v>
      </c>
      <c r="O86" s="13"/>
      <c r="P86" s="20">
        <v>45737</v>
      </c>
      <c r="Q86" s="21">
        <v>133435</v>
      </c>
      <c r="R86" s="21">
        <v>132950</v>
      </c>
      <c r="S86" s="21">
        <v>133735</v>
      </c>
      <c r="T86" s="21">
        <v>132615</v>
      </c>
      <c r="U86" s="13" t="s">
        <v>167</v>
      </c>
      <c r="V86" s="14">
        <v>1.8E-3</v>
      </c>
      <c r="W86" s="23"/>
      <c r="X86" s="23">
        <f xml:space="preserve"> (1 - DATA[[#This Row],[Row]])</f>
        <v>-83</v>
      </c>
      <c r="Y86" s="24">
        <f xml:space="preserve"> DATA[[#This Row],[Src Data]]</f>
        <v>45737</v>
      </c>
      <c r="Z86" s="23">
        <f xml:space="preserve"> WEEKDAY(DATA[[#This Row],[Date]])</f>
        <v>6</v>
      </c>
      <c r="AA86" s="26">
        <f xml:space="preserve"> DATA[[#This Row],[Src Último]]</f>
        <v>133435</v>
      </c>
      <c r="AB86" s="28">
        <f xml:space="preserve"> DATA[[#This Row],[Src Abertura]]</f>
        <v>132950</v>
      </c>
      <c r="AC86" s="28">
        <f xml:space="preserve"> DATA[[#This Row],[Src Mínima]]</f>
        <v>132615</v>
      </c>
      <c r="AD86" s="28">
        <f xml:space="preserve"> DATA[[#This Row],[Src Máxima]]</f>
        <v>133735</v>
      </c>
      <c r="AE86" s="28">
        <f xml:space="preserve"> DATA[[#This Row],[Src Último]]</f>
        <v>133435</v>
      </c>
      <c r="AF86" s="40">
        <f xml:space="preserve"> (DATA[[#This Row],[High]] - DATA[[#This Row],[Low]])</f>
        <v>1120</v>
      </c>
      <c r="AG86" s="31">
        <f xml:space="preserve"> _xlfn.XLOOKUP(DATA[[#This Row],[T]]-1, DATA[T], DATA[Open], "")</f>
        <v>133590</v>
      </c>
      <c r="AH86" s="31">
        <f xml:space="preserve"> _xlfn.XLOOKUP(DATA[[#This Row],[T]]-1, DATA[T], DATA[Low], "")</f>
        <v>132895</v>
      </c>
      <c r="AI86" s="31">
        <f xml:space="preserve"> _xlfn.XLOOKUP(DATA[[#This Row],[T]]-1, DATA[T], DATA[High], "")</f>
        <v>133955</v>
      </c>
      <c r="AJ86" s="31">
        <f xml:space="preserve"> _xlfn.XLOOKUP(DATA[[#This Row],[T]]-1, DATA[T], DATA[Price], "")</f>
        <v>133199</v>
      </c>
      <c r="AK86" s="33">
        <f xml:space="preserve"> IFERROR(DATA[[#This Row],[Prev Close]] - DATA[[#This Row],[Prev Open]], "")</f>
        <v>-391</v>
      </c>
      <c r="AL86" s="33">
        <f xml:space="preserve"> IFERROR(DATA[[#This Row],[Prev High]] - DATA[[#This Row],[Prev Low]], "")</f>
        <v>1060</v>
      </c>
      <c r="AM86" s="33">
        <f xml:space="preserve"> SIGN(DATA[[#This Row],[Prev Change]] &lt; 0)</f>
        <v>1</v>
      </c>
      <c r="AN86" s="33">
        <f xml:space="preserve"> SIGN(DATA[[#This Row],[Prev Change]] &gt;= 0)</f>
        <v>0</v>
      </c>
      <c r="AO86" s="28">
        <f xml:space="preserve"> IFERROR(MAX(0, DATA[[#This Row],[High]] - DATA[[#This Row],[Prev High]]), "")</f>
        <v>0</v>
      </c>
      <c r="AP86" s="28">
        <f xml:space="preserve"> IFERROR(MAX(0, DATA[[#This Row],[Prev Low]] - DATA[[#This Row],[Low]]), "")</f>
        <v>280</v>
      </c>
      <c r="AQ86" s="10">
        <f xml:space="preserve"> (DATA[[#This Row],[Prev Low]] &lt; DATA[[#This Row],[Open]]) * (DATA[[#This Row],[Open]] &lt; DATA[[#This Row],[Prev High]])</f>
        <v>1</v>
      </c>
      <c r="AR86" s="10">
        <f xml:space="preserve"> SIGN(DATA[[#This Row],[Open]] &lt; DATA[[#This Row],[Prev Low]])</f>
        <v>0</v>
      </c>
      <c r="AS86" s="10">
        <f xml:space="preserve"> SIGN(DATA[[#This Row],[Prev Low]] &lt; DATA[[#This Row],[Open]])</f>
        <v>1</v>
      </c>
      <c r="AT86" s="10">
        <f xml:space="preserve"> SIGN(DATA[[#This Row],[Open]] &lt; DATA[[#This Row],[Prev High]])</f>
        <v>1</v>
      </c>
      <c r="AU86" s="10">
        <f xml:space="preserve"> SIGN(DATA[[#This Row],[Prev High]] &lt; DATA[[#This Row],[Open]])</f>
        <v>0</v>
      </c>
      <c r="AV86" s="10">
        <f xml:space="preserve"> SIGN(DATA[[#This Row],[Low]] &lt; DATA[[#This Row],[Prev Low]])</f>
        <v>1</v>
      </c>
      <c r="AW86" s="10">
        <f xml:space="preserve"> SIGN(DATA[[#This Row],[Prev Low]] &lt; DATA[[#This Row],[Low]])</f>
        <v>0</v>
      </c>
      <c r="AX86" s="10">
        <f xml:space="preserve"> SIGN(DATA[[#This Row],[High]] &lt; DATA[[#This Row],[Prev High]])</f>
        <v>1</v>
      </c>
      <c r="AY86" s="10">
        <f xml:space="preserve"> SIGN(DATA[[#This Row],[Prev High]] &lt; DATA[[#This Row],[High]])</f>
        <v>0</v>
      </c>
      <c r="AZ86" s="10">
        <f xml:space="preserve"> (DATA[[#This Row],[Prev Low]] &lt; DATA[[#This Row],[Close]]) * (DATA[[#This Row],[Close]] &lt; DATA[[#This Row],[Prev High]])</f>
        <v>1</v>
      </c>
      <c r="BA86" s="10">
        <f xml:space="preserve"> SIGN(DATA[[#This Row],[Close]] &lt; DATA[[#This Row],[Prev Low]])</f>
        <v>0</v>
      </c>
      <c r="BB86" s="10">
        <f xml:space="preserve"> SIGN(DATA[[#This Row],[Prev Low]] &lt; DATA[[#This Row],[Close]])</f>
        <v>1</v>
      </c>
      <c r="BC86" s="10">
        <f xml:space="preserve"> SIGN(DATA[[#This Row],[Close]] &lt; DATA[[#This Row],[Prev High]])</f>
        <v>1</v>
      </c>
      <c r="BD86" s="10">
        <f xml:space="preserve"> SIGN(DATA[[#This Row],[Prev High]] &lt; DATA[[#This Row],[Close]])</f>
        <v>0</v>
      </c>
    </row>
    <row r="87" spans="14:56" x14ac:dyDescent="0.25">
      <c r="N87" s="16">
        <f xml:space="preserve"> ROW() - ROW(DATA[[#Headers],[Row]])</f>
        <v>85</v>
      </c>
      <c r="O87" s="13"/>
      <c r="P87" s="20">
        <v>45736</v>
      </c>
      <c r="Q87" s="21">
        <v>133199</v>
      </c>
      <c r="R87" s="21">
        <v>133590</v>
      </c>
      <c r="S87" s="21">
        <v>133955</v>
      </c>
      <c r="T87" s="21">
        <v>132895</v>
      </c>
      <c r="U87" s="13" t="s">
        <v>137</v>
      </c>
      <c r="V87" s="14">
        <v>-5.1999999999999998E-3</v>
      </c>
      <c r="W87" s="23"/>
      <c r="X87" s="23">
        <f xml:space="preserve"> (1 - DATA[[#This Row],[Row]])</f>
        <v>-84</v>
      </c>
      <c r="Y87" s="24">
        <f xml:space="preserve"> DATA[[#This Row],[Src Data]]</f>
        <v>45736</v>
      </c>
      <c r="Z87" s="23">
        <f xml:space="preserve"> WEEKDAY(DATA[[#This Row],[Date]])</f>
        <v>5</v>
      </c>
      <c r="AA87" s="26">
        <f xml:space="preserve"> DATA[[#This Row],[Src Último]]</f>
        <v>133199</v>
      </c>
      <c r="AB87" s="28">
        <f xml:space="preserve"> DATA[[#This Row],[Src Abertura]]</f>
        <v>133590</v>
      </c>
      <c r="AC87" s="28">
        <f xml:space="preserve"> DATA[[#This Row],[Src Mínima]]</f>
        <v>132895</v>
      </c>
      <c r="AD87" s="28">
        <f xml:space="preserve"> DATA[[#This Row],[Src Máxima]]</f>
        <v>133955</v>
      </c>
      <c r="AE87" s="28">
        <f xml:space="preserve"> DATA[[#This Row],[Src Último]]</f>
        <v>133199</v>
      </c>
      <c r="AF87" s="40">
        <f xml:space="preserve"> (DATA[[#This Row],[High]] - DATA[[#This Row],[Low]])</f>
        <v>1060</v>
      </c>
      <c r="AG87" s="31">
        <f xml:space="preserve"> _xlfn.XLOOKUP(DATA[[#This Row],[T]]-1, DATA[T], DATA[Open], "")</f>
        <v>132540</v>
      </c>
      <c r="AH87" s="31">
        <f xml:space="preserve"> _xlfn.XLOOKUP(DATA[[#This Row],[T]]-1, DATA[T], DATA[Low], "")</f>
        <v>132530</v>
      </c>
      <c r="AI87" s="31">
        <f xml:space="preserve"> _xlfn.XLOOKUP(DATA[[#This Row],[T]]-1, DATA[T], DATA[High], "")</f>
        <v>134455</v>
      </c>
      <c r="AJ87" s="31">
        <f xml:space="preserve"> _xlfn.XLOOKUP(DATA[[#This Row],[T]]-1, DATA[T], DATA[Price], "")</f>
        <v>133896</v>
      </c>
      <c r="AK87" s="33">
        <f xml:space="preserve"> IFERROR(DATA[[#This Row],[Prev Close]] - DATA[[#This Row],[Prev Open]], "")</f>
        <v>1356</v>
      </c>
      <c r="AL87" s="33">
        <f xml:space="preserve"> IFERROR(DATA[[#This Row],[Prev High]] - DATA[[#This Row],[Prev Low]], "")</f>
        <v>1925</v>
      </c>
      <c r="AM87" s="33">
        <f xml:space="preserve"> SIGN(DATA[[#This Row],[Prev Change]] &lt; 0)</f>
        <v>0</v>
      </c>
      <c r="AN87" s="33">
        <f xml:space="preserve"> SIGN(DATA[[#This Row],[Prev Change]] &gt;= 0)</f>
        <v>1</v>
      </c>
      <c r="AO87" s="28">
        <f xml:space="preserve"> IFERROR(MAX(0, DATA[[#This Row],[High]] - DATA[[#This Row],[Prev High]]), "")</f>
        <v>0</v>
      </c>
      <c r="AP87" s="28">
        <f xml:space="preserve"> IFERROR(MAX(0, DATA[[#This Row],[Prev Low]] - DATA[[#This Row],[Low]]), "")</f>
        <v>0</v>
      </c>
      <c r="AQ87" s="10">
        <f xml:space="preserve"> (DATA[[#This Row],[Prev Low]] &lt; DATA[[#This Row],[Open]]) * (DATA[[#This Row],[Open]] &lt; DATA[[#This Row],[Prev High]])</f>
        <v>1</v>
      </c>
      <c r="AR87" s="10">
        <f xml:space="preserve"> SIGN(DATA[[#This Row],[Open]] &lt; DATA[[#This Row],[Prev Low]])</f>
        <v>0</v>
      </c>
      <c r="AS87" s="10">
        <f xml:space="preserve"> SIGN(DATA[[#This Row],[Prev Low]] &lt; DATA[[#This Row],[Open]])</f>
        <v>1</v>
      </c>
      <c r="AT87" s="10">
        <f xml:space="preserve"> SIGN(DATA[[#This Row],[Open]] &lt; DATA[[#This Row],[Prev High]])</f>
        <v>1</v>
      </c>
      <c r="AU87" s="10">
        <f xml:space="preserve"> SIGN(DATA[[#This Row],[Prev High]] &lt; DATA[[#This Row],[Open]])</f>
        <v>0</v>
      </c>
      <c r="AV87" s="10">
        <f xml:space="preserve"> SIGN(DATA[[#This Row],[Low]] &lt; DATA[[#This Row],[Prev Low]])</f>
        <v>0</v>
      </c>
      <c r="AW87" s="10">
        <f xml:space="preserve"> SIGN(DATA[[#This Row],[Prev Low]] &lt; DATA[[#This Row],[Low]])</f>
        <v>1</v>
      </c>
      <c r="AX87" s="10">
        <f xml:space="preserve"> SIGN(DATA[[#This Row],[High]] &lt; DATA[[#This Row],[Prev High]])</f>
        <v>1</v>
      </c>
      <c r="AY87" s="10">
        <f xml:space="preserve"> SIGN(DATA[[#This Row],[Prev High]] &lt; DATA[[#This Row],[High]])</f>
        <v>0</v>
      </c>
      <c r="AZ87" s="10">
        <f xml:space="preserve"> (DATA[[#This Row],[Prev Low]] &lt; DATA[[#This Row],[Close]]) * (DATA[[#This Row],[Close]] &lt; DATA[[#This Row],[Prev High]])</f>
        <v>1</v>
      </c>
      <c r="BA87" s="10">
        <f xml:space="preserve"> SIGN(DATA[[#This Row],[Close]] &lt; DATA[[#This Row],[Prev Low]])</f>
        <v>0</v>
      </c>
      <c r="BB87" s="10">
        <f xml:space="preserve"> SIGN(DATA[[#This Row],[Prev Low]] &lt; DATA[[#This Row],[Close]])</f>
        <v>1</v>
      </c>
      <c r="BC87" s="10">
        <f xml:space="preserve"> SIGN(DATA[[#This Row],[Close]] &lt; DATA[[#This Row],[Prev High]])</f>
        <v>1</v>
      </c>
      <c r="BD87" s="10">
        <f xml:space="preserve"> SIGN(DATA[[#This Row],[Prev High]] &lt; DATA[[#This Row],[Close]])</f>
        <v>0</v>
      </c>
    </row>
    <row r="88" spans="14:56" x14ac:dyDescent="0.25">
      <c r="N88" s="16">
        <f xml:space="preserve"> ROW() - ROW(DATA[[#Headers],[Row]])</f>
        <v>86</v>
      </c>
      <c r="O88" s="13"/>
      <c r="P88" s="20">
        <v>45735</v>
      </c>
      <c r="Q88" s="21">
        <v>133896</v>
      </c>
      <c r="R88" s="21">
        <v>132540</v>
      </c>
      <c r="S88" s="21">
        <v>134455</v>
      </c>
      <c r="T88" s="21">
        <v>132530</v>
      </c>
      <c r="U88" s="13" t="s">
        <v>168</v>
      </c>
      <c r="V88" s="14">
        <v>8.6E-3</v>
      </c>
      <c r="W88" s="23"/>
      <c r="X88" s="23">
        <f xml:space="preserve"> (1 - DATA[[#This Row],[Row]])</f>
        <v>-85</v>
      </c>
      <c r="Y88" s="24">
        <f xml:space="preserve"> DATA[[#This Row],[Src Data]]</f>
        <v>45735</v>
      </c>
      <c r="Z88" s="23">
        <f xml:space="preserve"> WEEKDAY(DATA[[#This Row],[Date]])</f>
        <v>4</v>
      </c>
      <c r="AA88" s="26">
        <f xml:space="preserve"> DATA[[#This Row],[Src Último]]</f>
        <v>133896</v>
      </c>
      <c r="AB88" s="28">
        <f xml:space="preserve"> DATA[[#This Row],[Src Abertura]]</f>
        <v>132540</v>
      </c>
      <c r="AC88" s="28">
        <f xml:space="preserve"> DATA[[#This Row],[Src Mínima]]</f>
        <v>132530</v>
      </c>
      <c r="AD88" s="28">
        <f xml:space="preserve"> DATA[[#This Row],[Src Máxima]]</f>
        <v>134455</v>
      </c>
      <c r="AE88" s="28">
        <f xml:space="preserve"> DATA[[#This Row],[Src Último]]</f>
        <v>133896</v>
      </c>
      <c r="AF88" s="40">
        <f xml:space="preserve"> (DATA[[#This Row],[High]] - DATA[[#This Row],[Low]])</f>
        <v>1925</v>
      </c>
      <c r="AG88" s="31">
        <f xml:space="preserve"> _xlfn.XLOOKUP(DATA[[#This Row],[T]]-1, DATA[T], DATA[Open], "")</f>
        <v>131865</v>
      </c>
      <c r="AH88" s="31">
        <f xml:space="preserve"> _xlfn.XLOOKUP(DATA[[#This Row],[T]]-1, DATA[T], DATA[Low], "")</f>
        <v>131490</v>
      </c>
      <c r="AI88" s="31">
        <f xml:space="preserve"> _xlfn.XLOOKUP(DATA[[#This Row],[T]]-1, DATA[T], DATA[High], "")</f>
        <v>133160</v>
      </c>
      <c r="AJ88" s="31">
        <f xml:space="preserve"> _xlfn.XLOOKUP(DATA[[#This Row],[T]]-1, DATA[T], DATA[Price], "")</f>
        <v>132751</v>
      </c>
      <c r="AK88" s="33">
        <f xml:space="preserve"> IFERROR(DATA[[#This Row],[Prev Close]] - DATA[[#This Row],[Prev Open]], "")</f>
        <v>886</v>
      </c>
      <c r="AL88" s="33">
        <f xml:space="preserve"> IFERROR(DATA[[#This Row],[Prev High]] - DATA[[#This Row],[Prev Low]], "")</f>
        <v>1670</v>
      </c>
      <c r="AM88" s="33">
        <f xml:space="preserve"> SIGN(DATA[[#This Row],[Prev Change]] &lt; 0)</f>
        <v>0</v>
      </c>
      <c r="AN88" s="33">
        <f xml:space="preserve"> SIGN(DATA[[#This Row],[Prev Change]] &gt;= 0)</f>
        <v>1</v>
      </c>
      <c r="AO88" s="28">
        <f xml:space="preserve"> IFERROR(MAX(0, DATA[[#This Row],[High]] - DATA[[#This Row],[Prev High]]), "")</f>
        <v>1295</v>
      </c>
      <c r="AP88" s="28">
        <f xml:space="preserve"> IFERROR(MAX(0, DATA[[#This Row],[Prev Low]] - DATA[[#This Row],[Low]]), "")</f>
        <v>0</v>
      </c>
      <c r="AQ88" s="10">
        <f xml:space="preserve"> (DATA[[#This Row],[Prev Low]] &lt; DATA[[#This Row],[Open]]) * (DATA[[#This Row],[Open]] &lt; DATA[[#This Row],[Prev High]])</f>
        <v>1</v>
      </c>
      <c r="AR88" s="10">
        <f xml:space="preserve"> SIGN(DATA[[#This Row],[Open]] &lt; DATA[[#This Row],[Prev Low]])</f>
        <v>0</v>
      </c>
      <c r="AS88" s="10">
        <f xml:space="preserve"> SIGN(DATA[[#This Row],[Prev Low]] &lt; DATA[[#This Row],[Open]])</f>
        <v>1</v>
      </c>
      <c r="AT88" s="10">
        <f xml:space="preserve"> SIGN(DATA[[#This Row],[Open]] &lt; DATA[[#This Row],[Prev High]])</f>
        <v>1</v>
      </c>
      <c r="AU88" s="10">
        <f xml:space="preserve"> SIGN(DATA[[#This Row],[Prev High]] &lt; DATA[[#This Row],[Open]])</f>
        <v>0</v>
      </c>
      <c r="AV88" s="10">
        <f xml:space="preserve"> SIGN(DATA[[#This Row],[Low]] &lt; DATA[[#This Row],[Prev Low]])</f>
        <v>0</v>
      </c>
      <c r="AW88" s="10">
        <f xml:space="preserve"> SIGN(DATA[[#This Row],[Prev Low]] &lt; DATA[[#This Row],[Low]])</f>
        <v>1</v>
      </c>
      <c r="AX88" s="10">
        <f xml:space="preserve"> SIGN(DATA[[#This Row],[High]] &lt; DATA[[#This Row],[Prev High]])</f>
        <v>0</v>
      </c>
      <c r="AY88" s="10">
        <f xml:space="preserve"> SIGN(DATA[[#This Row],[Prev High]] &lt; DATA[[#This Row],[High]])</f>
        <v>1</v>
      </c>
      <c r="AZ88" s="10">
        <f xml:space="preserve"> (DATA[[#This Row],[Prev Low]] &lt; DATA[[#This Row],[Close]]) * (DATA[[#This Row],[Close]] &lt; DATA[[#This Row],[Prev High]])</f>
        <v>0</v>
      </c>
      <c r="BA88" s="10">
        <f xml:space="preserve"> SIGN(DATA[[#This Row],[Close]] &lt; DATA[[#This Row],[Prev Low]])</f>
        <v>0</v>
      </c>
      <c r="BB88" s="10">
        <f xml:space="preserve"> SIGN(DATA[[#This Row],[Prev Low]] &lt; DATA[[#This Row],[Close]])</f>
        <v>1</v>
      </c>
      <c r="BC88" s="10">
        <f xml:space="preserve"> SIGN(DATA[[#This Row],[Close]] &lt; DATA[[#This Row],[Prev High]])</f>
        <v>0</v>
      </c>
      <c r="BD88" s="10">
        <f xml:space="preserve"> SIGN(DATA[[#This Row],[Prev High]] &lt; DATA[[#This Row],[Close]])</f>
        <v>1</v>
      </c>
    </row>
    <row r="89" spans="14:56" x14ac:dyDescent="0.25">
      <c r="N89" s="16">
        <f xml:space="preserve"> ROW() - ROW(DATA[[#Headers],[Row]])</f>
        <v>87</v>
      </c>
      <c r="O89" s="13"/>
      <c r="P89" s="20">
        <v>45734</v>
      </c>
      <c r="Q89" s="21">
        <v>132751</v>
      </c>
      <c r="R89" s="21">
        <v>131865</v>
      </c>
      <c r="S89" s="21">
        <v>133160</v>
      </c>
      <c r="T89" s="21">
        <v>131490</v>
      </c>
      <c r="U89" s="13" t="s">
        <v>169</v>
      </c>
      <c r="V89" s="14">
        <v>4.1000000000000003E-3</v>
      </c>
      <c r="W89" s="23"/>
      <c r="X89" s="23">
        <f xml:space="preserve"> (1 - DATA[[#This Row],[Row]])</f>
        <v>-86</v>
      </c>
      <c r="Y89" s="24">
        <f xml:space="preserve"> DATA[[#This Row],[Src Data]]</f>
        <v>45734</v>
      </c>
      <c r="Z89" s="23">
        <f xml:space="preserve"> WEEKDAY(DATA[[#This Row],[Date]])</f>
        <v>3</v>
      </c>
      <c r="AA89" s="26">
        <f xml:space="preserve"> DATA[[#This Row],[Src Último]]</f>
        <v>132751</v>
      </c>
      <c r="AB89" s="28">
        <f xml:space="preserve"> DATA[[#This Row],[Src Abertura]]</f>
        <v>131865</v>
      </c>
      <c r="AC89" s="28">
        <f xml:space="preserve"> DATA[[#This Row],[Src Mínima]]</f>
        <v>131490</v>
      </c>
      <c r="AD89" s="28">
        <f xml:space="preserve"> DATA[[#This Row],[Src Máxima]]</f>
        <v>133160</v>
      </c>
      <c r="AE89" s="28">
        <f xml:space="preserve"> DATA[[#This Row],[Src Último]]</f>
        <v>132751</v>
      </c>
      <c r="AF89" s="40">
        <f xml:space="preserve"> (DATA[[#This Row],[High]] - DATA[[#This Row],[Low]])</f>
        <v>1670</v>
      </c>
      <c r="AG89" s="31">
        <f xml:space="preserve"> _xlfn.XLOOKUP(DATA[[#This Row],[T]]-1, DATA[T], DATA[Open], "")</f>
        <v>130085</v>
      </c>
      <c r="AH89" s="31">
        <f xml:space="preserve"> _xlfn.XLOOKUP(DATA[[#This Row],[T]]-1, DATA[T], DATA[Low], "")</f>
        <v>129890</v>
      </c>
      <c r="AI89" s="31">
        <f xml:space="preserve"> _xlfn.XLOOKUP(DATA[[#This Row],[T]]-1, DATA[T], DATA[High], "")</f>
        <v>132685</v>
      </c>
      <c r="AJ89" s="31">
        <f xml:space="preserve"> _xlfn.XLOOKUP(DATA[[#This Row],[T]]-1, DATA[T], DATA[Price], "")</f>
        <v>132210</v>
      </c>
      <c r="AK89" s="33">
        <f xml:space="preserve"> IFERROR(DATA[[#This Row],[Prev Close]] - DATA[[#This Row],[Prev Open]], "")</f>
        <v>2125</v>
      </c>
      <c r="AL89" s="33">
        <f xml:space="preserve"> IFERROR(DATA[[#This Row],[Prev High]] - DATA[[#This Row],[Prev Low]], "")</f>
        <v>2795</v>
      </c>
      <c r="AM89" s="33">
        <f xml:space="preserve"> SIGN(DATA[[#This Row],[Prev Change]] &lt; 0)</f>
        <v>0</v>
      </c>
      <c r="AN89" s="33">
        <f xml:space="preserve"> SIGN(DATA[[#This Row],[Prev Change]] &gt;= 0)</f>
        <v>1</v>
      </c>
      <c r="AO89" s="28">
        <f xml:space="preserve"> IFERROR(MAX(0, DATA[[#This Row],[High]] - DATA[[#This Row],[Prev High]]), "")</f>
        <v>475</v>
      </c>
      <c r="AP89" s="28">
        <f xml:space="preserve"> IFERROR(MAX(0, DATA[[#This Row],[Prev Low]] - DATA[[#This Row],[Low]]), "")</f>
        <v>0</v>
      </c>
      <c r="AQ89" s="10">
        <f xml:space="preserve"> (DATA[[#This Row],[Prev Low]] &lt; DATA[[#This Row],[Open]]) * (DATA[[#This Row],[Open]] &lt; DATA[[#This Row],[Prev High]])</f>
        <v>1</v>
      </c>
      <c r="AR89" s="10">
        <f xml:space="preserve"> SIGN(DATA[[#This Row],[Open]] &lt; DATA[[#This Row],[Prev Low]])</f>
        <v>0</v>
      </c>
      <c r="AS89" s="10">
        <f xml:space="preserve"> SIGN(DATA[[#This Row],[Prev Low]] &lt; DATA[[#This Row],[Open]])</f>
        <v>1</v>
      </c>
      <c r="AT89" s="10">
        <f xml:space="preserve"> SIGN(DATA[[#This Row],[Open]] &lt; DATA[[#This Row],[Prev High]])</f>
        <v>1</v>
      </c>
      <c r="AU89" s="10">
        <f xml:space="preserve"> SIGN(DATA[[#This Row],[Prev High]] &lt; DATA[[#This Row],[Open]])</f>
        <v>0</v>
      </c>
      <c r="AV89" s="10">
        <f xml:space="preserve"> SIGN(DATA[[#This Row],[Low]] &lt; DATA[[#This Row],[Prev Low]])</f>
        <v>0</v>
      </c>
      <c r="AW89" s="10">
        <f xml:space="preserve"> SIGN(DATA[[#This Row],[Prev Low]] &lt; DATA[[#This Row],[Low]])</f>
        <v>1</v>
      </c>
      <c r="AX89" s="10">
        <f xml:space="preserve"> SIGN(DATA[[#This Row],[High]] &lt; DATA[[#This Row],[Prev High]])</f>
        <v>0</v>
      </c>
      <c r="AY89" s="10">
        <f xml:space="preserve"> SIGN(DATA[[#This Row],[Prev High]] &lt; DATA[[#This Row],[High]])</f>
        <v>1</v>
      </c>
      <c r="AZ89" s="10">
        <f xml:space="preserve"> (DATA[[#This Row],[Prev Low]] &lt; DATA[[#This Row],[Close]]) * (DATA[[#This Row],[Close]] &lt; DATA[[#This Row],[Prev High]])</f>
        <v>0</v>
      </c>
      <c r="BA89" s="10">
        <f xml:space="preserve"> SIGN(DATA[[#This Row],[Close]] &lt; DATA[[#This Row],[Prev Low]])</f>
        <v>0</v>
      </c>
      <c r="BB89" s="10">
        <f xml:space="preserve"> SIGN(DATA[[#This Row],[Prev Low]] &lt; DATA[[#This Row],[Close]])</f>
        <v>1</v>
      </c>
      <c r="BC89" s="10">
        <f xml:space="preserve"> SIGN(DATA[[#This Row],[Close]] &lt; DATA[[#This Row],[Prev High]])</f>
        <v>0</v>
      </c>
      <c r="BD89" s="10">
        <f xml:space="preserve"> SIGN(DATA[[#This Row],[Prev High]] &lt; DATA[[#This Row],[Close]])</f>
        <v>1</v>
      </c>
    </row>
    <row r="90" spans="14:56" x14ac:dyDescent="0.25">
      <c r="N90" s="16">
        <f xml:space="preserve"> ROW() - ROW(DATA[[#Headers],[Row]])</f>
        <v>88</v>
      </c>
      <c r="O90" s="13"/>
      <c r="P90" s="20">
        <v>45733</v>
      </c>
      <c r="Q90" s="21">
        <v>132210</v>
      </c>
      <c r="R90" s="21">
        <v>130085</v>
      </c>
      <c r="S90" s="21">
        <v>132685</v>
      </c>
      <c r="T90" s="21">
        <v>129890</v>
      </c>
      <c r="U90" s="13" t="s">
        <v>170</v>
      </c>
      <c r="V90" s="14">
        <v>1.44E-2</v>
      </c>
      <c r="W90" s="23"/>
      <c r="X90" s="23">
        <f xml:space="preserve"> (1 - DATA[[#This Row],[Row]])</f>
        <v>-87</v>
      </c>
      <c r="Y90" s="24">
        <f xml:space="preserve"> DATA[[#This Row],[Src Data]]</f>
        <v>45733</v>
      </c>
      <c r="Z90" s="23">
        <f xml:space="preserve"> WEEKDAY(DATA[[#This Row],[Date]])</f>
        <v>2</v>
      </c>
      <c r="AA90" s="26">
        <f xml:space="preserve"> DATA[[#This Row],[Src Último]]</f>
        <v>132210</v>
      </c>
      <c r="AB90" s="28">
        <f xml:space="preserve"> DATA[[#This Row],[Src Abertura]]</f>
        <v>130085</v>
      </c>
      <c r="AC90" s="28">
        <f xml:space="preserve"> DATA[[#This Row],[Src Mínima]]</f>
        <v>129890</v>
      </c>
      <c r="AD90" s="28">
        <f xml:space="preserve"> DATA[[#This Row],[Src Máxima]]</f>
        <v>132685</v>
      </c>
      <c r="AE90" s="28">
        <f xml:space="preserve"> DATA[[#This Row],[Src Último]]</f>
        <v>132210</v>
      </c>
      <c r="AF90" s="40">
        <f xml:space="preserve"> (DATA[[#This Row],[High]] - DATA[[#This Row],[Low]])</f>
        <v>2795</v>
      </c>
      <c r="AG90" s="31">
        <f xml:space="preserve"> _xlfn.XLOOKUP(DATA[[#This Row],[T]]-1, DATA[T], DATA[Open], "")</f>
        <v>127420</v>
      </c>
      <c r="AH90" s="31">
        <f xml:space="preserve"> _xlfn.XLOOKUP(DATA[[#This Row],[T]]-1, DATA[T], DATA[Low], "")</f>
        <v>127355</v>
      </c>
      <c r="AI90" s="31">
        <f xml:space="preserve"> _xlfn.XLOOKUP(DATA[[#This Row],[T]]-1, DATA[T], DATA[High], "")</f>
        <v>130550</v>
      </c>
      <c r="AJ90" s="31">
        <f xml:space="preserve"> _xlfn.XLOOKUP(DATA[[#This Row],[T]]-1, DATA[T], DATA[Price], "")</f>
        <v>130328</v>
      </c>
      <c r="AK90" s="33">
        <f xml:space="preserve"> IFERROR(DATA[[#This Row],[Prev Close]] - DATA[[#This Row],[Prev Open]], "")</f>
        <v>2908</v>
      </c>
      <c r="AL90" s="33">
        <f xml:space="preserve"> IFERROR(DATA[[#This Row],[Prev High]] - DATA[[#This Row],[Prev Low]], "")</f>
        <v>3195</v>
      </c>
      <c r="AM90" s="33">
        <f xml:space="preserve"> SIGN(DATA[[#This Row],[Prev Change]] &lt; 0)</f>
        <v>0</v>
      </c>
      <c r="AN90" s="33">
        <f xml:space="preserve"> SIGN(DATA[[#This Row],[Prev Change]] &gt;= 0)</f>
        <v>1</v>
      </c>
      <c r="AO90" s="28">
        <f xml:space="preserve"> IFERROR(MAX(0, DATA[[#This Row],[High]] - DATA[[#This Row],[Prev High]]), "")</f>
        <v>2135</v>
      </c>
      <c r="AP90" s="28">
        <f xml:space="preserve"> IFERROR(MAX(0, DATA[[#This Row],[Prev Low]] - DATA[[#This Row],[Low]]), "")</f>
        <v>0</v>
      </c>
      <c r="AQ90" s="10">
        <f xml:space="preserve"> (DATA[[#This Row],[Prev Low]] &lt; DATA[[#This Row],[Open]]) * (DATA[[#This Row],[Open]] &lt; DATA[[#This Row],[Prev High]])</f>
        <v>1</v>
      </c>
      <c r="AR90" s="10">
        <f xml:space="preserve"> SIGN(DATA[[#This Row],[Open]] &lt; DATA[[#This Row],[Prev Low]])</f>
        <v>0</v>
      </c>
      <c r="AS90" s="10">
        <f xml:space="preserve"> SIGN(DATA[[#This Row],[Prev Low]] &lt; DATA[[#This Row],[Open]])</f>
        <v>1</v>
      </c>
      <c r="AT90" s="10">
        <f xml:space="preserve"> SIGN(DATA[[#This Row],[Open]] &lt; DATA[[#This Row],[Prev High]])</f>
        <v>1</v>
      </c>
      <c r="AU90" s="10">
        <f xml:space="preserve"> SIGN(DATA[[#This Row],[Prev High]] &lt; DATA[[#This Row],[Open]])</f>
        <v>0</v>
      </c>
      <c r="AV90" s="10">
        <f xml:space="preserve"> SIGN(DATA[[#This Row],[Low]] &lt; DATA[[#This Row],[Prev Low]])</f>
        <v>0</v>
      </c>
      <c r="AW90" s="10">
        <f xml:space="preserve"> SIGN(DATA[[#This Row],[Prev Low]] &lt; DATA[[#This Row],[Low]])</f>
        <v>1</v>
      </c>
      <c r="AX90" s="10">
        <f xml:space="preserve"> SIGN(DATA[[#This Row],[High]] &lt; DATA[[#This Row],[Prev High]])</f>
        <v>0</v>
      </c>
      <c r="AY90" s="10">
        <f xml:space="preserve"> SIGN(DATA[[#This Row],[Prev High]] &lt; DATA[[#This Row],[High]])</f>
        <v>1</v>
      </c>
      <c r="AZ90" s="10">
        <f xml:space="preserve"> (DATA[[#This Row],[Prev Low]] &lt; DATA[[#This Row],[Close]]) * (DATA[[#This Row],[Close]] &lt; DATA[[#This Row],[Prev High]])</f>
        <v>0</v>
      </c>
      <c r="BA90" s="10">
        <f xml:space="preserve"> SIGN(DATA[[#This Row],[Close]] &lt; DATA[[#This Row],[Prev Low]])</f>
        <v>0</v>
      </c>
      <c r="BB90" s="10">
        <f xml:space="preserve"> SIGN(DATA[[#This Row],[Prev Low]] &lt; DATA[[#This Row],[Close]])</f>
        <v>1</v>
      </c>
      <c r="BC90" s="10">
        <f xml:space="preserve"> SIGN(DATA[[#This Row],[Close]] &lt; DATA[[#This Row],[Prev High]])</f>
        <v>0</v>
      </c>
      <c r="BD90" s="10">
        <f xml:space="preserve"> SIGN(DATA[[#This Row],[Prev High]] &lt; DATA[[#This Row],[Close]])</f>
        <v>1</v>
      </c>
    </row>
    <row r="91" spans="14:56" x14ac:dyDescent="0.25">
      <c r="N91" s="16">
        <f xml:space="preserve"> ROW() - ROW(DATA[[#Headers],[Row]])</f>
        <v>89</v>
      </c>
      <c r="O91" s="13"/>
      <c r="P91" s="20">
        <v>45730</v>
      </c>
      <c r="Q91" s="21">
        <v>130328</v>
      </c>
      <c r="R91" s="21">
        <v>127420</v>
      </c>
      <c r="S91" s="21">
        <v>130550</v>
      </c>
      <c r="T91" s="21">
        <v>127355</v>
      </c>
      <c r="U91" s="13" t="s">
        <v>171</v>
      </c>
      <c r="V91" s="14">
        <v>2.5700000000000001E-2</v>
      </c>
      <c r="W91" s="23"/>
      <c r="X91" s="23">
        <f xml:space="preserve"> (1 - DATA[[#This Row],[Row]])</f>
        <v>-88</v>
      </c>
      <c r="Y91" s="24">
        <f xml:space="preserve"> DATA[[#This Row],[Src Data]]</f>
        <v>45730</v>
      </c>
      <c r="Z91" s="23">
        <f xml:space="preserve"> WEEKDAY(DATA[[#This Row],[Date]])</f>
        <v>6</v>
      </c>
      <c r="AA91" s="26">
        <f xml:space="preserve"> DATA[[#This Row],[Src Último]]</f>
        <v>130328</v>
      </c>
      <c r="AB91" s="28">
        <f xml:space="preserve"> DATA[[#This Row],[Src Abertura]]</f>
        <v>127420</v>
      </c>
      <c r="AC91" s="28">
        <f xml:space="preserve"> DATA[[#This Row],[Src Mínima]]</f>
        <v>127355</v>
      </c>
      <c r="AD91" s="28">
        <f xml:space="preserve"> DATA[[#This Row],[Src Máxima]]</f>
        <v>130550</v>
      </c>
      <c r="AE91" s="28">
        <f xml:space="preserve"> DATA[[#This Row],[Src Último]]</f>
        <v>130328</v>
      </c>
      <c r="AF91" s="40">
        <f xml:space="preserve"> (DATA[[#This Row],[High]] - DATA[[#This Row],[Low]])</f>
        <v>3195</v>
      </c>
      <c r="AG91" s="31">
        <f xml:space="preserve"> _xlfn.XLOOKUP(DATA[[#This Row],[T]]-1, DATA[T], DATA[Open], "")</f>
        <v>124825</v>
      </c>
      <c r="AH91" s="31">
        <f xml:space="preserve"> _xlfn.XLOOKUP(DATA[[#This Row],[T]]-1, DATA[T], DATA[Low], "")</f>
        <v>124655</v>
      </c>
      <c r="AI91" s="31">
        <f xml:space="preserve"> _xlfn.XLOOKUP(DATA[[#This Row],[T]]-1, DATA[T], DATA[High], "")</f>
        <v>127165</v>
      </c>
      <c r="AJ91" s="31">
        <f xml:space="preserve"> _xlfn.XLOOKUP(DATA[[#This Row],[T]]-1, DATA[T], DATA[Price], "")</f>
        <v>127057</v>
      </c>
      <c r="AK91" s="33">
        <f xml:space="preserve"> IFERROR(DATA[[#This Row],[Prev Close]] - DATA[[#This Row],[Prev Open]], "")</f>
        <v>2232</v>
      </c>
      <c r="AL91" s="33">
        <f xml:space="preserve"> IFERROR(DATA[[#This Row],[Prev High]] - DATA[[#This Row],[Prev Low]], "")</f>
        <v>2510</v>
      </c>
      <c r="AM91" s="33">
        <f xml:space="preserve"> SIGN(DATA[[#This Row],[Prev Change]] &lt; 0)</f>
        <v>0</v>
      </c>
      <c r="AN91" s="33">
        <f xml:space="preserve"> SIGN(DATA[[#This Row],[Prev Change]] &gt;= 0)</f>
        <v>1</v>
      </c>
      <c r="AO91" s="28">
        <f xml:space="preserve"> IFERROR(MAX(0, DATA[[#This Row],[High]] - DATA[[#This Row],[Prev High]]), "")</f>
        <v>3385</v>
      </c>
      <c r="AP91" s="28">
        <f xml:space="preserve"> IFERROR(MAX(0, DATA[[#This Row],[Prev Low]] - DATA[[#This Row],[Low]]), "")</f>
        <v>0</v>
      </c>
      <c r="AQ91" s="10">
        <f xml:space="preserve"> (DATA[[#This Row],[Prev Low]] &lt; DATA[[#This Row],[Open]]) * (DATA[[#This Row],[Open]] &lt; DATA[[#This Row],[Prev High]])</f>
        <v>0</v>
      </c>
      <c r="AR91" s="10">
        <f xml:space="preserve"> SIGN(DATA[[#This Row],[Open]] &lt; DATA[[#This Row],[Prev Low]])</f>
        <v>0</v>
      </c>
      <c r="AS91" s="10">
        <f xml:space="preserve"> SIGN(DATA[[#This Row],[Prev Low]] &lt; DATA[[#This Row],[Open]])</f>
        <v>1</v>
      </c>
      <c r="AT91" s="10">
        <f xml:space="preserve"> SIGN(DATA[[#This Row],[Open]] &lt; DATA[[#This Row],[Prev High]])</f>
        <v>0</v>
      </c>
      <c r="AU91" s="10">
        <f xml:space="preserve"> SIGN(DATA[[#This Row],[Prev High]] &lt; DATA[[#This Row],[Open]])</f>
        <v>1</v>
      </c>
      <c r="AV91" s="10">
        <f xml:space="preserve"> SIGN(DATA[[#This Row],[Low]] &lt; DATA[[#This Row],[Prev Low]])</f>
        <v>0</v>
      </c>
      <c r="AW91" s="10">
        <f xml:space="preserve"> SIGN(DATA[[#This Row],[Prev Low]] &lt; DATA[[#This Row],[Low]])</f>
        <v>1</v>
      </c>
      <c r="AX91" s="10">
        <f xml:space="preserve"> SIGN(DATA[[#This Row],[High]] &lt; DATA[[#This Row],[Prev High]])</f>
        <v>0</v>
      </c>
      <c r="AY91" s="10">
        <f xml:space="preserve"> SIGN(DATA[[#This Row],[Prev High]] &lt; DATA[[#This Row],[High]])</f>
        <v>1</v>
      </c>
      <c r="AZ91" s="10">
        <f xml:space="preserve"> (DATA[[#This Row],[Prev Low]] &lt; DATA[[#This Row],[Close]]) * (DATA[[#This Row],[Close]] &lt; DATA[[#This Row],[Prev High]])</f>
        <v>0</v>
      </c>
      <c r="BA91" s="10">
        <f xml:space="preserve"> SIGN(DATA[[#This Row],[Close]] &lt; DATA[[#This Row],[Prev Low]])</f>
        <v>0</v>
      </c>
      <c r="BB91" s="10">
        <f xml:space="preserve"> SIGN(DATA[[#This Row],[Prev Low]] &lt; DATA[[#This Row],[Close]])</f>
        <v>1</v>
      </c>
      <c r="BC91" s="10">
        <f xml:space="preserve"> SIGN(DATA[[#This Row],[Close]] &lt; DATA[[#This Row],[Prev High]])</f>
        <v>0</v>
      </c>
      <c r="BD91" s="10">
        <f xml:space="preserve"> SIGN(DATA[[#This Row],[Prev High]] &lt; DATA[[#This Row],[Close]])</f>
        <v>1</v>
      </c>
    </row>
    <row r="92" spans="14:56" x14ac:dyDescent="0.25">
      <c r="N92" s="16">
        <f xml:space="preserve"> ROW() - ROW(DATA[[#Headers],[Row]])</f>
        <v>90</v>
      </c>
      <c r="O92" s="13"/>
      <c r="P92" s="20">
        <v>45729</v>
      </c>
      <c r="Q92" s="21">
        <v>127057</v>
      </c>
      <c r="R92" s="21">
        <v>124825</v>
      </c>
      <c r="S92" s="21">
        <v>127165</v>
      </c>
      <c r="T92" s="21">
        <v>124655</v>
      </c>
      <c r="U92" s="13" t="s">
        <v>172</v>
      </c>
      <c r="V92" s="14">
        <v>1.4800000000000001E-2</v>
      </c>
      <c r="W92" s="23"/>
      <c r="X92" s="23">
        <f xml:space="preserve"> (1 - DATA[[#This Row],[Row]])</f>
        <v>-89</v>
      </c>
      <c r="Y92" s="24">
        <f xml:space="preserve"> DATA[[#This Row],[Src Data]]</f>
        <v>45729</v>
      </c>
      <c r="Z92" s="23">
        <f xml:space="preserve"> WEEKDAY(DATA[[#This Row],[Date]])</f>
        <v>5</v>
      </c>
      <c r="AA92" s="26">
        <f xml:space="preserve"> DATA[[#This Row],[Src Último]]</f>
        <v>127057</v>
      </c>
      <c r="AB92" s="28">
        <f xml:space="preserve"> DATA[[#This Row],[Src Abertura]]</f>
        <v>124825</v>
      </c>
      <c r="AC92" s="28">
        <f xml:space="preserve"> DATA[[#This Row],[Src Mínima]]</f>
        <v>124655</v>
      </c>
      <c r="AD92" s="28">
        <f xml:space="preserve"> DATA[[#This Row],[Src Máxima]]</f>
        <v>127165</v>
      </c>
      <c r="AE92" s="28">
        <f xml:space="preserve"> DATA[[#This Row],[Src Último]]</f>
        <v>127057</v>
      </c>
      <c r="AF92" s="40">
        <f xml:space="preserve"> (DATA[[#This Row],[High]] - DATA[[#This Row],[Low]])</f>
        <v>2510</v>
      </c>
      <c r="AG92" s="31">
        <f xml:space="preserve"> _xlfn.XLOOKUP(DATA[[#This Row],[T]]-1, DATA[T], DATA[Open], "")</f>
        <v>125300</v>
      </c>
      <c r="AH92" s="31">
        <f xml:space="preserve"> _xlfn.XLOOKUP(DATA[[#This Row],[T]]-1, DATA[T], DATA[Low], "")</f>
        <v>124360</v>
      </c>
      <c r="AI92" s="31">
        <f xml:space="preserve"> _xlfn.XLOOKUP(DATA[[#This Row],[T]]-1, DATA[T], DATA[High], "")</f>
        <v>125775</v>
      </c>
      <c r="AJ92" s="31">
        <f xml:space="preserve"> _xlfn.XLOOKUP(DATA[[#This Row],[T]]-1, DATA[T], DATA[Price], "")</f>
        <v>125198</v>
      </c>
      <c r="AK92" s="33">
        <f xml:space="preserve"> IFERROR(DATA[[#This Row],[Prev Close]] - DATA[[#This Row],[Prev Open]], "")</f>
        <v>-102</v>
      </c>
      <c r="AL92" s="33">
        <f xml:space="preserve"> IFERROR(DATA[[#This Row],[Prev High]] - DATA[[#This Row],[Prev Low]], "")</f>
        <v>1415</v>
      </c>
      <c r="AM92" s="33">
        <f xml:space="preserve"> SIGN(DATA[[#This Row],[Prev Change]] &lt; 0)</f>
        <v>1</v>
      </c>
      <c r="AN92" s="33">
        <f xml:space="preserve"> SIGN(DATA[[#This Row],[Prev Change]] &gt;= 0)</f>
        <v>0</v>
      </c>
      <c r="AO92" s="28">
        <f xml:space="preserve"> IFERROR(MAX(0, DATA[[#This Row],[High]] - DATA[[#This Row],[Prev High]]), "")</f>
        <v>1390</v>
      </c>
      <c r="AP92" s="28">
        <f xml:space="preserve"> IFERROR(MAX(0, DATA[[#This Row],[Prev Low]] - DATA[[#This Row],[Low]]), "")</f>
        <v>0</v>
      </c>
      <c r="AQ92" s="10">
        <f xml:space="preserve"> (DATA[[#This Row],[Prev Low]] &lt; DATA[[#This Row],[Open]]) * (DATA[[#This Row],[Open]] &lt; DATA[[#This Row],[Prev High]])</f>
        <v>1</v>
      </c>
      <c r="AR92" s="10">
        <f xml:space="preserve"> SIGN(DATA[[#This Row],[Open]] &lt; DATA[[#This Row],[Prev Low]])</f>
        <v>0</v>
      </c>
      <c r="AS92" s="10">
        <f xml:space="preserve"> SIGN(DATA[[#This Row],[Prev Low]] &lt; DATA[[#This Row],[Open]])</f>
        <v>1</v>
      </c>
      <c r="AT92" s="10">
        <f xml:space="preserve"> SIGN(DATA[[#This Row],[Open]] &lt; DATA[[#This Row],[Prev High]])</f>
        <v>1</v>
      </c>
      <c r="AU92" s="10">
        <f xml:space="preserve"> SIGN(DATA[[#This Row],[Prev High]] &lt; DATA[[#This Row],[Open]])</f>
        <v>0</v>
      </c>
      <c r="AV92" s="10">
        <f xml:space="preserve"> SIGN(DATA[[#This Row],[Low]] &lt; DATA[[#This Row],[Prev Low]])</f>
        <v>0</v>
      </c>
      <c r="AW92" s="10">
        <f xml:space="preserve"> SIGN(DATA[[#This Row],[Prev Low]] &lt; DATA[[#This Row],[Low]])</f>
        <v>1</v>
      </c>
      <c r="AX92" s="10">
        <f xml:space="preserve"> SIGN(DATA[[#This Row],[High]] &lt; DATA[[#This Row],[Prev High]])</f>
        <v>0</v>
      </c>
      <c r="AY92" s="10">
        <f xml:space="preserve"> SIGN(DATA[[#This Row],[Prev High]] &lt; DATA[[#This Row],[High]])</f>
        <v>1</v>
      </c>
      <c r="AZ92" s="10">
        <f xml:space="preserve"> (DATA[[#This Row],[Prev Low]] &lt; DATA[[#This Row],[Close]]) * (DATA[[#This Row],[Close]] &lt; DATA[[#This Row],[Prev High]])</f>
        <v>0</v>
      </c>
      <c r="BA92" s="10">
        <f xml:space="preserve"> SIGN(DATA[[#This Row],[Close]] &lt; DATA[[#This Row],[Prev Low]])</f>
        <v>0</v>
      </c>
      <c r="BB92" s="10">
        <f xml:space="preserve"> SIGN(DATA[[#This Row],[Prev Low]] &lt; DATA[[#This Row],[Close]])</f>
        <v>1</v>
      </c>
      <c r="BC92" s="10">
        <f xml:space="preserve"> SIGN(DATA[[#This Row],[Close]] &lt; DATA[[#This Row],[Prev High]])</f>
        <v>0</v>
      </c>
      <c r="BD92" s="10">
        <f xml:space="preserve"> SIGN(DATA[[#This Row],[Prev High]] &lt; DATA[[#This Row],[Close]])</f>
        <v>1</v>
      </c>
    </row>
    <row r="93" spans="14:56" x14ac:dyDescent="0.25">
      <c r="N93" s="16">
        <f xml:space="preserve"> ROW() - ROW(DATA[[#Headers],[Row]])</f>
        <v>91</v>
      </c>
      <c r="O93" s="13"/>
      <c r="P93" s="20">
        <v>45728</v>
      </c>
      <c r="Q93" s="21">
        <v>125198</v>
      </c>
      <c r="R93" s="21">
        <v>125300</v>
      </c>
      <c r="S93" s="21">
        <v>125775</v>
      </c>
      <c r="T93" s="21">
        <v>124360</v>
      </c>
      <c r="U93" s="13" t="s">
        <v>173</v>
      </c>
      <c r="V93" s="14">
        <v>2.5999999999999999E-3</v>
      </c>
      <c r="W93" s="23"/>
      <c r="X93" s="23">
        <f xml:space="preserve"> (1 - DATA[[#This Row],[Row]])</f>
        <v>-90</v>
      </c>
      <c r="Y93" s="24">
        <f xml:space="preserve"> DATA[[#This Row],[Src Data]]</f>
        <v>45728</v>
      </c>
      <c r="Z93" s="23">
        <f xml:space="preserve"> WEEKDAY(DATA[[#This Row],[Date]])</f>
        <v>4</v>
      </c>
      <c r="AA93" s="26">
        <f xml:space="preserve"> DATA[[#This Row],[Src Último]]</f>
        <v>125198</v>
      </c>
      <c r="AB93" s="28">
        <f xml:space="preserve"> DATA[[#This Row],[Src Abertura]]</f>
        <v>125300</v>
      </c>
      <c r="AC93" s="28">
        <f xml:space="preserve"> DATA[[#This Row],[Src Mínima]]</f>
        <v>124360</v>
      </c>
      <c r="AD93" s="28">
        <f xml:space="preserve"> DATA[[#This Row],[Src Máxima]]</f>
        <v>125775</v>
      </c>
      <c r="AE93" s="28">
        <f xml:space="preserve"> DATA[[#This Row],[Src Último]]</f>
        <v>125198</v>
      </c>
      <c r="AF93" s="40">
        <f xml:space="preserve"> (DATA[[#This Row],[High]] - DATA[[#This Row],[Low]])</f>
        <v>1415</v>
      </c>
      <c r="AG93" s="31">
        <f xml:space="preserve"> _xlfn.XLOOKUP(DATA[[#This Row],[T]]-1, DATA[T], DATA[Open], "")</f>
        <v>126260</v>
      </c>
      <c r="AH93" s="31">
        <f xml:space="preserve"> _xlfn.XLOOKUP(DATA[[#This Row],[T]]-1, DATA[T], DATA[Low], "")</f>
        <v>123965</v>
      </c>
      <c r="AI93" s="31">
        <f xml:space="preserve"> _xlfn.XLOOKUP(DATA[[#This Row],[T]]-1, DATA[T], DATA[High], "")</f>
        <v>126325</v>
      </c>
      <c r="AJ93" s="31">
        <f xml:space="preserve"> _xlfn.XLOOKUP(DATA[[#This Row],[T]]-1, DATA[T], DATA[Price], "")</f>
        <v>124879</v>
      </c>
      <c r="AK93" s="33">
        <f xml:space="preserve"> IFERROR(DATA[[#This Row],[Prev Close]] - DATA[[#This Row],[Prev Open]], "")</f>
        <v>-1381</v>
      </c>
      <c r="AL93" s="33">
        <f xml:space="preserve"> IFERROR(DATA[[#This Row],[Prev High]] - DATA[[#This Row],[Prev Low]], "")</f>
        <v>2360</v>
      </c>
      <c r="AM93" s="33">
        <f xml:space="preserve"> SIGN(DATA[[#This Row],[Prev Change]] &lt; 0)</f>
        <v>1</v>
      </c>
      <c r="AN93" s="33">
        <f xml:space="preserve"> SIGN(DATA[[#This Row],[Prev Change]] &gt;= 0)</f>
        <v>0</v>
      </c>
      <c r="AO93" s="28">
        <f xml:space="preserve"> IFERROR(MAX(0, DATA[[#This Row],[High]] - DATA[[#This Row],[Prev High]]), "")</f>
        <v>0</v>
      </c>
      <c r="AP93" s="28">
        <f xml:space="preserve"> IFERROR(MAX(0, DATA[[#This Row],[Prev Low]] - DATA[[#This Row],[Low]]), "")</f>
        <v>0</v>
      </c>
      <c r="AQ93" s="10">
        <f xml:space="preserve"> (DATA[[#This Row],[Prev Low]] &lt; DATA[[#This Row],[Open]]) * (DATA[[#This Row],[Open]] &lt; DATA[[#This Row],[Prev High]])</f>
        <v>1</v>
      </c>
      <c r="AR93" s="10">
        <f xml:space="preserve"> SIGN(DATA[[#This Row],[Open]] &lt; DATA[[#This Row],[Prev Low]])</f>
        <v>0</v>
      </c>
      <c r="AS93" s="10">
        <f xml:space="preserve"> SIGN(DATA[[#This Row],[Prev Low]] &lt; DATA[[#This Row],[Open]])</f>
        <v>1</v>
      </c>
      <c r="AT93" s="10">
        <f xml:space="preserve"> SIGN(DATA[[#This Row],[Open]] &lt; DATA[[#This Row],[Prev High]])</f>
        <v>1</v>
      </c>
      <c r="AU93" s="10">
        <f xml:space="preserve"> SIGN(DATA[[#This Row],[Prev High]] &lt; DATA[[#This Row],[Open]])</f>
        <v>0</v>
      </c>
      <c r="AV93" s="10">
        <f xml:space="preserve"> SIGN(DATA[[#This Row],[Low]] &lt; DATA[[#This Row],[Prev Low]])</f>
        <v>0</v>
      </c>
      <c r="AW93" s="10">
        <f xml:space="preserve"> SIGN(DATA[[#This Row],[Prev Low]] &lt; DATA[[#This Row],[Low]])</f>
        <v>1</v>
      </c>
      <c r="AX93" s="10">
        <f xml:space="preserve"> SIGN(DATA[[#This Row],[High]] &lt; DATA[[#This Row],[Prev High]])</f>
        <v>1</v>
      </c>
      <c r="AY93" s="10">
        <f xml:space="preserve"> SIGN(DATA[[#This Row],[Prev High]] &lt; DATA[[#This Row],[High]])</f>
        <v>0</v>
      </c>
      <c r="AZ93" s="10">
        <f xml:space="preserve"> (DATA[[#This Row],[Prev Low]] &lt; DATA[[#This Row],[Close]]) * (DATA[[#This Row],[Close]] &lt; DATA[[#This Row],[Prev High]])</f>
        <v>1</v>
      </c>
      <c r="BA93" s="10">
        <f xml:space="preserve"> SIGN(DATA[[#This Row],[Close]] &lt; DATA[[#This Row],[Prev Low]])</f>
        <v>0</v>
      </c>
      <c r="BB93" s="10">
        <f xml:space="preserve"> SIGN(DATA[[#This Row],[Prev Low]] &lt; DATA[[#This Row],[Close]])</f>
        <v>1</v>
      </c>
      <c r="BC93" s="10">
        <f xml:space="preserve"> SIGN(DATA[[#This Row],[Close]] &lt; DATA[[#This Row],[Prev High]])</f>
        <v>1</v>
      </c>
      <c r="BD93" s="10">
        <f xml:space="preserve"> SIGN(DATA[[#This Row],[Prev High]] &lt; DATA[[#This Row],[Close]])</f>
        <v>0</v>
      </c>
    </row>
    <row r="94" spans="14:56" x14ac:dyDescent="0.25">
      <c r="N94" s="16">
        <f xml:space="preserve"> ROW() - ROW(DATA[[#Headers],[Row]])</f>
        <v>92</v>
      </c>
      <c r="O94" s="13"/>
      <c r="P94" s="20">
        <v>45727</v>
      </c>
      <c r="Q94" s="21">
        <v>124879</v>
      </c>
      <c r="R94" s="21">
        <v>126260</v>
      </c>
      <c r="S94" s="21">
        <v>126325</v>
      </c>
      <c r="T94" s="21">
        <v>123965</v>
      </c>
      <c r="U94" s="13" t="s">
        <v>174</v>
      </c>
      <c r="V94" s="14">
        <v>-8.3999999999999995E-3</v>
      </c>
      <c r="W94" s="23"/>
      <c r="X94" s="23">
        <f xml:space="preserve"> (1 - DATA[[#This Row],[Row]])</f>
        <v>-91</v>
      </c>
      <c r="Y94" s="24">
        <f xml:space="preserve"> DATA[[#This Row],[Src Data]]</f>
        <v>45727</v>
      </c>
      <c r="Z94" s="23">
        <f xml:space="preserve"> WEEKDAY(DATA[[#This Row],[Date]])</f>
        <v>3</v>
      </c>
      <c r="AA94" s="26">
        <f xml:space="preserve"> DATA[[#This Row],[Src Último]]</f>
        <v>124879</v>
      </c>
      <c r="AB94" s="28">
        <f xml:space="preserve"> DATA[[#This Row],[Src Abertura]]</f>
        <v>126260</v>
      </c>
      <c r="AC94" s="28">
        <f xml:space="preserve"> DATA[[#This Row],[Src Mínima]]</f>
        <v>123965</v>
      </c>
      <c r="AD94" s="28">
        <f xml:space="preserve"> DATA[[#This Row],[Src Máxima]]</f>
        <v>126325</v>
      </c>
      <c r="AE94" s="28">
        <f xml:space="preserve"> DATA[[#This Row],[Src Último]]</f>
        <v>124879</v>
      </c>
      <c r="AF94" s="40">
        <f xml:space="preserve"> (DATA[[#This Row],[High]] - DATA[[#This Row],[Low]])</f>
        <v>2360</v>
      </c>
      <c r="AG94" s="31">
        <f xml:space="preserve"> _xlfn.XLOOKUP(DATA[[#This Row],[T]]-1, DATA[T], DATA[Open], "")</f>
        <v>126050</v>
      </c>
      <c r="AH94" s="31">
        <f xml:space="preserve"> _xlfn.XLOOKUP(DATA[[#This Row],[T]]-1, DATA[T], DATA[Low], "")</f>
        <v>124895</v>
      </c>
      <c r="AI94" s="31">
        <f xml:space="preserve"> _xlfn.XLOOKUP(DATA[[#This Row],[T]]-1, DATA[T], DATA[High], "")</f>
        <v>126355</v>
      </c>
      <c r="AJ94" s="31">
        <f xml:space="preserve"> _xlfn.XLOOKUP(DATA[[#This Row],[T]]-1, DATA[T], DATA[Price], "")</f>
        <v>125935</v>
      </c>
      <c r="AK94" s="33">
        <f xml:space="preserve"> IFERROR(DATA[[#This Row],[Prev Close]] - DATA[[#This Row],[Prev Open]], "")</f>
        <v>-115</v>
      </c>
      <c r="AL94" s="33">
        <f xml:space="preserve"> IFERROR(DATA[[#This Row],[Prev High]] - DATA[[#This Row],[Prev Low]], "")</f>
        <v>1460</v>
      </c>
      <c r="AM94" s="33">
        <f xml:space="preserve"> SIGN(DATA[[#This Row],[Prev Change]] &lt; 0)</f>
        <v>1</v>
      </c>
      <c r="AN94" s="33">
        <f xml:space="preserve"> SIGN(DATA[[#This Row],[Prev Change]] &gt;= 0)</f>
        <v>0</v>
      </c>
      <c r="AO94" s="28">
        <f xml:space="preserve"> IFERROR(MAX(0, DATA[[#This Row],[High]] - DATA[[#This Row],[Prev High]]), "")</f>
        <v>0</v>
      </c>
      <c r="AP94" s="28">
        <f xml:space="preserve"> IFERROR(MAX(0, DATA[[#This Row],[Prev Low]] - DATA[[#This Row],[Low]]), "")</f>
        <v>930</v>
      </c>
      <c r="AQ94" s="10">
        <f xml:space="preserve"> (DATA[[#This Row],[Prev Low]] &lt; DATA[[#This Row],[Open]]) * (DATA[[#This Row],[Open]] &lt; DATA[[#This Row],[Prev High]])</f>
        <v>1</v>
      </c>
      <c r="AR94" s="10">
        <f xml:space="preserve"> SIGN(DATA[[#This Row],[Open]] &lt; DATA[[#This Row],[Prev Low]])</f>
        <v>0</v>
      </c>
      <c r="AS94" s="10">
        <f xml:space="preserve"> SIGN(DATA[[#This Row],[Prev Low]] &lt; DATA[[#This Row],[Open]])</f>
        <v>1</v>
      </c>
      <c r="AT94" s="10">
        <f xml:space="preserve"> SIGN(DATA[[#This Row],[Open]] &lt; DATA[[#This Row],[Prev High]])</f>
        <v>1</v>
      </c>
      <c r="AU94" s="10">
        <f xml:space="preserve"> SIGN(DATA[[#This Row],[Prev High]] &lt; DATA[[#This Row],[Open]])</f>
        <v>0</v>
      </c>
      <c r="AV94" s="10">
        <f xml:space="preserve"> SIGN(DATA[[#This Row],[Low]] &lt; DATA[[#This Row],[Prev Low]])</f>
        <v>1</v>
      </c>
      <c r="AW94" s="10">
        <f xml:space="preserve"> SIGN(DATA[[#This Row],[Prev Low]] &lt; DATA[[#This Row],[Low]])</f>
        <v>0</v>
      </c>
      <c r="AX94" s="10">
        <f xml:space="preserve"> SIGN(DATA[[#This Row],[High]] &lt; DATA[[#This Row],[Prev High]])</f>
        <v>1</v>
      </c>
      <c r="AY94" s="10">
        <f xml:space="preserve"> SIGN(DATA[[#This Row],[Prev High]] &lt; DATA[[#This Row],[High]])</f>
        <v>0</v>
      </c>
      <c r="AZ94" s="10">
        <f xml:space="preserve"> (DATA[[#This Row],[Prev Low]] &lt; DATA[[#This Row],[Close]]) * (DATA[[#This Row],[Close]] &lt; DATA[[#This Row],[Prev High]])</f>
        <v>0</v>
      </c>
      <c r="BA94" s="10">
        <f xml:space="preserve"> SIGN(DATA[[#This Row],[Close]] &lt; DATA[[#This Row],[Prev Low]])</f>
        <v>1</v>
      </c>
      <c r="BB94" s="10">
        <f xml:space="preserve"> SIGN(DATA[[#This Row],[Prev Low]] &lt; DATA[[#This Row],[Close]])</f>
        <v>0</v>
      </c>
      <c r="BC94" s="10">
        <f xml:space="preserve"> SIGN(DATA[[#This Row],[Close]] &lt; DATA[[#This Row],[Prev High]])</f>
        <v>1</v>
      </c>
      <c r="BD94" s="10">
        <f xml:space="preserve"> SIGN(DATA[[#This Row],[Prev High]] &lt; DATA[[#This Row],[Close]])</f>
        <v>0</v>
      </c>
    </row>
    <row r="95" spans="14:56" x14ac:dyDescent="0.25">
      <c r="N95" s="16">
        <f xml:space="preserve"> ROW() - ROW(DATA[[#Headers],[Row]])</f>
        <v>93</v>
      </c>
      <c r="O95" s="13"/>
      <c r="P95" s="20">
        <v>45726</v>
      </c>
      <c r="Q95" s="21">
        <v>125935</v>
      </c>
      <c r="R95" s="21">
        <v>126050</v>
      </c>
      <c r="S95" s="21">
        <v>126355</v>
      </c>
      <c r="T95" s="21">
        <v>124895</v>
      </c>
      <c r="U95" s="13" t="s">
        <v>175</v>
      </c>
      <c r="V95" s="14">
        <v>-5.8999999999999999E-3</v>
      </c>
      <c r="W95" s="23"/>
      <c r="X95" s="23">
        <f xml:space="preserve"> (1 - DATA[[#This Row],[Row]])</f>
        <v>-92</v>
      </c>
      <c r="Y95" s="24">
        <f xml:space="preserve"> DATA[[#This Row],[Src Data]]</f>
        <v>45726</v>
      </c>
      <c r="Z95" s="23">
        <f xml:space="preserve"> WEEKDAY(DATA[[#This Row],[Date]])</f>
        <v>2</v>
      </c>
      <c r="AA95" s="26">
        <f xml:space="preserve"> DATA[[#This Row],[Src Último]]</f>
        <v>125935</v>
      </c>
      <c r="AB95" s="28">
        <f xml:space="preserve"> DATA[[#This Row],[Src Abertura]]</f>
        <v>126050</v>
      </c>
      <c r="AC95" s="28">
        <f xml:space="preserve"> DATA[[#This Row],[Src Mínima]]</f>
        <v>124895</v>
      </c>
      <c r="AD95" s="28">
        <f xml:space="preserve"> DATA[[#This Row],[Src Máxima]]</f>
        <v>126355</v>
      </c>
      <c r="AE95" s="28">
        <f xml:space="preserve"> DATA[[#This Row],[Src Último]]</f>
        <v>125935</v>
      </c>
      <c r="AF95" s="40">
        <f xml:space="preserve"> (DATA[[#This Row],[High]] - DATA[[#This Row],[Low]])</f>
        <v>1460</v>
      </c>
      <c r="AG95" s="31">
        <f xml:space="preserve"> _xlfn.XLOOKUP(DATA[[#This Row],[T]]-1, DATA[T], DATA[Open], "")</f>
        <v>125155</v>
      </c>
      <c r="AH95" s="31">
        <f xml:space="preserve"> _xlfn.XLOOKUP(DATA[[#This Row],[T]]-1, DATA[T], DATA[Low], "")</f>
        <v>123705</v>
      </c>
      <c r="AI95" s="31">
        <f xml:space="preserve"> _xlfn.XLOOKUP(DATA[[#This Row],[T]]-1, DATA[T], DATA[High], "")</f>
        <v>127460</v>
      </c>
      <c r="AJ95" s="31">
        <f xml:space="preserve"> _xlfn.XLOOKUP(DATA[[#This Row],[T]]-1, DATA[T], DATA[Price], "")</f>
        <v>126677</v>
      </c>
      <c r="AK95" s="33">
        <f xml:space="preserve"> IFERROR(DATA[[#This Row],[Prev Close]] - DATA[[#This Row],[Prev Open]], "")</f>
        <v>1522</v>
      </c>
      <c r="AL95" s="33">
        <f xml:space="preserve"> IFERROR(DATA[[#This Row],[Prev High]] - DATA[[#This Row],[Prev Low]], "")</f>
        <v>3755</v>
      </c>
      <c r="AM95" s="33">
        <f xml:space="preserve"> SIGN(DATA[[#This Row],[Prev Change]] &lt; 0)</f>
        <v>0</v>
      </c>
      <c r="AN95" s="33">
        <f xml:space="preserve"> SIGN(DATA[[#This Row],[Prev Change]] &gt;= 0)</f>
        <v>1</v>
      </c>
      <c r="AO95" s="28">
        <f xml:space="preserve"> IFERROR(MAX(0, DATA[[#This Row],[High]] - DATA[[#This Row],[Prev High]]), "")</f>
        <v>0</v>
      </c>
      <c r="AP95" s="28">
        <f xml:space="preserve"> IFERROR(MAX(0, DATA[[#This Row],[Prev Low]] - DATA[[#This Row],[Low]]), "")</f>
        <v>0</v>
      </c>
      <c r="AQ95" s="10">
        <f xml:space="preserve"> (DATA[[#This Row],[Prev Low]] &lt; DATA[[#This Row],[Open]]) * (DATA[[#This Row],[Open]] &lt; DATA[[#This Row],[Prev High]])</f>
        <v>1</v>
      </c>
      <c r="AR95" s="10">
        <f xml:space="preserve"> SIGN(DATA[[#This Row],[Open]] &lt; DATA[[#This Row],[Prev Low]])</f>
        <v>0</v>
      </c>
      <c r="AS95" s="10">
        <f xml:space="preserve"> SIGN(DATA[[#This Row],[Prev Low]] &lt; DATA[[#This Row],[Open]])</f>
        <v>1</v>
      </c>
      <c r="AT95" s="10">
        <f xml:space="preserve"> SIGN(DATA[[#This Row],[Open]] &lt; DATA[[#This Row],[Prev High]])</f>
        <v>1</v>
      </c>
      <c r="AU95" s="10">
        <f xml:space="preserve"> SIGN(DATA[[#This Row],[Prev High]] &lt; DATA[[#This Row],[Open]])</f>
        <v>0</v>
      </c>
      <c r="AV95" s="10">
        <f xml:space="preserve"> SIGN(DATA[[#This Row],[Low]] &lt; DATA[[#This Row],[Prev Low]])</f>
        <v>0</v>
      </c>
      <c r="AW95" s="10">
        <f xml:space="preserve"> SIGN(DATA[[#This Row],[Prev Low]] &lt; DATA[[#This Row],[Low]])</f>
        <v>1</v>
      </c>
      <c r="AX95" s="10">
        <f xml:space="preserve"> SIGN(DATA[[#This Row],[High]] &lt; DATA[[#This Row],[Prev High]])</f>
        <v>1</v>
      </c>
      <c r="AY95" s="10">
        <f xml:space="preserve"> SIGN(DATA[[#This Row],[Prev High]] &lt; DATA[[#This Row],[High]])</f>
        <v>0</v>
      </c>
      <c r="AZ95" s="10">
        <f xml:space="preserve"> (DATA[[#This Row],[Prev Low]] &lt; DATA[[#This Row],[Close]]) * (DATA[[#This Row],[Close]] &lt; DATA[[#This Row],[Prev High]])</f>
        <v>1</v>
      </c>
      <c r="BA95" s="10">
        <f xml:space="preserve"> SIGN(DATA[[#This Row],[Close]] &lt; DATA[[#This Row],[Prev Low]])</f>
        <v>0</v>
      </c>
      <c r="BB95" s="10">
        <f xml:space="preserve"> SIGN(DATA[[#This Row],[Prev Low]] &lt; DATA[[#This Row],[Close]])</f>
        <v>1</v>
      </c>
      <c r="BC95" s="10">
        <f xml:space="preserve"> SIGN(DATA[[#This Row],[Close]] &lt; DATA[[#This Row],[Prev High]])</f>
        <v>1</v>
      </c>
      <c r="BD95" s="10">
        <f xml:space="preserve"> SIGN(DATA[[#This Row],[Prev High]] &lt; DATA[[#This Row],[Close]])</f>
        <v>0</v>
      </c>
    </row>
    <row r="96" spans="14:56" x14ac:dyDescent="0.25">
      <c r="N96" s="16">
        <f xml:space="preserve"> ROW() - ROW(DATA[[#Headers],[Row]])</f>
        <v>94</v>
      </c>
      <c r="O96" s="13"/>
      <c r="P96" s="20">
        <v>45723</v>
      </c>
      <c r="Q96" s="21">
        <v>126677</v>
      </c>
      <c r="R96" s="21">
        <v>125155</v>
      </c>
      <c r="S96" s="21">
        <v>127460</v>
      </c>
      <c r="T96" s="21">
        <v>123705</v>
      </c>
      <c r="U96" s="13" t="s">
        <v>147</v>
      </c>
      <c r="V96" s="14">
        <v>1.3899999999999999E-2</v>
      </c>
      <c r="W96" s="23"/>
      <c r="X96" s="23">
        <f xml:space="preserve"> (1 - DATA[[#This Row],[Row]])</f>
        <v>-93</v>
      </c>
      <c r="Y96" s="24">
        <f xml:space="preserve"> DATA[[#This Row],[Src Data]]</f>
        <v>45723</v>
      </c>
      <c r="Z96" s="23">
        <f xml:space="preserve"> WEEKDAY(DATA[[#This Row],[Date]])</f>
        <v>6</v>
      </c>
      <c r="AA96" s="26">
        <f xml:space="preserve"> DATA[[#This Row],[Src Último]]</f>
        <v>126677</v>
      </c>
      <c r="AB96" s="28">
        <f xml:space="preserve"> DATA[[#This Row],[Src Abertura]]</f>
        <v>125155</v>
      </c>
      <c r="AC96" s="28">
        <f xml:space="preserve"> DATA[[#This Row],[Src Mínima]]</f>
        <v>123705</v>
      </c>
      <c r="AD96" s="28">
        <f xml:space="preserve"> DATA[[#This Row],[Src Máxima]]</f>
        <v>127460</v>
      </c>
      <c r="AE96" s="28">
        <f xml:space="preserve"> DATA[[#This Row],[Src Último]]</f>
        <v>126677</v>
      </c>
      <c r="AF96" s="40">
        <f xml:space="preserve"> (DATA[[#This Row],[High]] - DATA[[#This Row],[Low]])</f>
        <v>3755</v>
      </c>
      <c r="AG96" s="31">
        <f xml:space="preserve"> _xlfn.XLOOKUP(DATA[[#This Row],[T]]-1, DATA[T], DATA[Open], "")</f>
        <v>124490</v>
      </c>
      <c r="AH96" s="31">
        <f xml:space="preserve"> _xlfn.XLOOKUP(DATA[[#This Row],[T]]-1, DATA[T], DATA[Low], "")</f>
        <v>124220</v>
      </c>
      <c r="AI96" s="31">
        <f xml:space="preserve"> _xlfn.XLOOKUP(DATA[[#This Row],[T]]-1, DATA[T], DATA[High], "")</f>
        <v>125810</v>
      </c>
      <c r="AJ96" s="31">
        <f xml:space="preserve"> _xlfn.XLOOKUP(DATA[[#This Row],[T]]-1, DATA[T], DATA[Price], "")</f>
        <v>124937</v>
      </c>
      <c r="AK96" s="33">
        <f xml:space="preserve"> IFERROR(DATA[[#This Row],[Prev Close]] - DATA[[#This Row],[Prev Open]], "")</f>
        <v>447</v>
      </c>
      <c r="AL96" s="33">
        <f xml:space="preserve"> IFERROR(DATA[[#This Row],[Prev High]] - DATA[[#This Row],[Prev Low]], "")</f>
        <v>1590</v>
      </c>
      <c r="AM96" s="33">
        <f xml:space="preserve"> SIGN(DATA[[#This Row],[Prev Change]] &lt; 0)</f>
        <v>0</v>
      </c>
      <c r="AN96" s="33">
        <f xml:space="preserve"> SIGN(DATA[[#This Row],[Prev Change]] &gt;= 0)</f>
        <v>1</v>
      </c>
      <c r="AO96" s="28">
        <f xml:space="preserve"> IFERROR(MAX(0, DATA[[#This Row],[High]] - DATA[[#This Row],[Prev High]]), "")</f>
        <v>1650</v>
      </c>
      <c r="AP96" s="28">
        <f xml:space="preserve"> IFERROR(MAX(0, DATA[[#This Row],[Prev Low]] - DATA[[#This Row],[Low]]), "")</f>
        <v>515</v>
      </c>
      <c r="AQ96" s="10">
        <f xml:space="preserve"> (DATA[[#This Row],[Prev Low]] &lt; DATA[[#This Row],[Open]]) * (DATA[[#This Row],[Open]] &lt; DATA[[#This Row],[Prev High]])</f>
        <v>1</v>
      </c>
      <c r="AR96" s="10">
        <f xml:space="preserve"> SIGN(DATA[[#This Row],[Open]] &lt; DATA[[#This Row],[Prev Low]])</f>
        <v>0</v>
      </c>
      <c r="AS96" s="10">
        <f xml:space="preserve"> SIGN(DATA[[#This Row],[Prev Low]] &lt; DATA[[#This Row],[Open]])</f>
        <v>1</v>
      </c>
      <c r="AT96" s="10">
        <f xml:space="preserve"> SIGN(DATA[[#This Row],[Open]] &lt; DATA[[#This Row],[Prev High]])</f>
        <v>1</v>
      </c>
      <c r="AU96" s="10">
        <f xml:space="preserve"> SIGN(DATA[[#This Row],[Prev High]] &lt; DATA[[#This Row],[Open]])</f>
        <v>0</v>
      </c>
      <c r="AV96" s="10">
        <f xml:space="preserve"> SIGN(DATA[[#This Row],[Low]] &lt; DATA[[#This Row],[Prev Low]])</f>
        <v>1</v>
      </c>
      <c r="AW96" s="10">
        <f xml:space="preserve"> SIGN(DATA[[#This Row],[Prev Low]] &lt; DATA[[#This Row],[Low]])</f>
        <v>0</v>
      </c>
      <c r="AX96" s="10">
        <f xml:space="preserve"> SIGN(DATA[[#This Row],[High]] &lt; DATA[[#This Row],[Prev High]])</f>
        <v>0</v>
      </c>
      <c r="AY96" s="10">
        <f xml:space="preserve"> SIGN(DATA[[#This Row],[Prev High]] &lt; DATA[[#This Row],[High]])</f>
        <v>1</v>
      </c>
      <c r="AZ96" s="10">
        <f xml:space="preserve"> (DATA[[#This Row],[Prev Low]] &lt; DATA[[#This Row],[Close]]) * (DATA[[#This Row],[Close]] &lt; DATA[[#This Row],[Prev High]])</f>
        <v>0</v>
      </c>
      <c r="BA96" s="10">
        <f xml:space="preserve"> SIGN(DATA[[#This Row],[Close]] &lt; DATA[[#This Row],[Prev Low]])</f>
        <v>0</v>
      </c>
      <c r="BB96" s="10">
        <f xml:space="preserve"> SIGN(DATA[[#This Row],[Prev Low]] &lt; DATA[[#This Row],[Close]])</f>
        <v>1</v>
      </c>
      <c r="BC96" s="10">
        <f xml:space="preserve"> SIGN(DATA[[#This Row],[Close]] &lt; DATA[[#This Row],[Prev High]])</f>
        <v>0</v>
      </c>
      <c r="BD96" s="10">
        <f xml:space="preserve"> SIGN(DATA[[#This Row],[Prev High]] &lt; DATA[[#This Row],[Close]])</f>
        <v>1</v>
      </c>
    </row>
    <row r="97" spans="14:56" x14ac:dyDescent="0.25">
      <c r="N97" s="16">
        <f xml:space="preserve"> ROW() - ROW(DATA[[#Headers],[Row]])</f>
        <v>95</v>
      </c>
      <c r="O97" s="13"/>
      <c r="P97" s="20">
        <v>45722</v>
      </c>
      <c r="Q97" s="21">
        <v>124937</v>
      </c>
      <c r="R97" s="21">
        <v>124490</v>
      </c>
      <c r="S97" s="21">
        <v>125810</v>
      </c>
      <c r="T97" s="21">
        <v>124220</v>
      </c>
      <c r="U97" s="13" t="s">
        <v>176</v>
      </c>
      <c r="V97" s="14">
        <v>1.6000000000000001E-3</v>
      </c>
      <c r="W97" s="23"/>
      <c r="X97" s="23">
        <f xml:space="preserve"> (1 - DATA[[#This Row],[Row]])</f>
        <v>-94</v>
      </c>
      <c r="Y97" s="24">
        <f xml:space="preserve"> DATA[[#This Row],[Src Data]]</f>
        <v>45722</v>
      </c>
      <c r="Z97" s="23">
        <f xml:space="preserve"> WEEKDAY(DATA[[#This Row],[Date]])</f>
        <v>5</v>
      </c>
      <c r="AA97" s="26">
        <f xml:space="preserve"> DATA[[#This Row],[Src Último]]</f>
        <v>124937</v>
      </c>
      <c r="AB97" s="28">
        <f xml:space="preserve"> DATA[[#This Row],[Src Abertura]]</f>
        <v>124490</v>
      </c>
      <c r="AC97" s="28">
        <f xml:space="preserve"> DATA[[#This Row],[Src Mínima]]</f>
        <v>124220</v>
      </c>
      <c r="AD97" s="28">
        <f xml:space="preserve"> DATA[[#This Row],[Src Máxima]]</f>
        <v>125810</v>
      </c>
      <c r="AE97" s="28">
        <f xml:space="preserve"> DATA[[#This Row],[Src Último]]</f>
        <v>124937</v>
      </c>
      <c r="AF97" s="40">
        <f xml:space="preserve"> (DATA[[#This Row],[High]] - DATA[[#This Row],[Low]])</f>
        <v>1590</v>
      </c>
      <c r="AG97" s="31">
        <f xml:space="preserve"> _xlfn.XLOOKUP(DATA[[#This Row],[T]]-1, DATA[T], DATA[Open], "")</f>
        <v>125190</v>
      </c>
      <c r="AH97" s="31">
        <f xml:space="preserve"> _xlfn.XLOOKUP(DATA[[#This Row],[T]]-1, DATA[T], DATA[Low], "")</f>
        <v>124425</v>
      </c>
      <c r="AI97" s="31">
        <f xml:space="preserve"> _xlfn.XLOOKUP(DATA[[#This Row],[T]]-1, DATA[T], DATA[High], "")</f>
        <v>125300</v>
      </c>
      <c r="AJ97" s="31">
        <f xml:space="preserve"> _xlfn.XLOOKUP(DATA[[#This Row],[T]]-1, DATA[T], DATA[Price], "")</f>
        <v>124739</v>
      </c>
      <c r="AK97" s="33">
        <f xml:space="preserve"> IFERROR(DATA[[#This Row],[Prev Close]] - DATA[[#This Row],[Prev Open]], "")</f>
        <v>-451</v>
      </c>
      <c r="AL97" s="33">
        <f xml:space="preserve"> IFERROR(DATA[[#This Row],[Prev High]] - DATA[[#This Row],[Prev Low]], "")</f>
        <v>875</v>
      </c>
      <c r="AM97" s="33">
        <f xml:space="preserve"> SIGN(DATA[[#This Row],[Prev Change]] &lt; 0)</f>
        <v>1</v>
      </c>
      <c r="AN97" s="33">
        <f xml:space="preserve"> SIGN(DATA[[#This Row],[Prev Change]] &gt;= 0)</f>
        <v>0</v>
      </c>
      <c r="AO97" s="28">
        <f xml:space="preserve"> IFERROR(MAX(0, DATA[[#This Row],[High]] - DATA[[#This Row],[Prev High]]), "")</f>
        <v>510</v>
      </c>
      <c r="AP97" s="28">
        <f xml:space="preserve"> IFERROR(MAX(0, DATA[[#This Row],[Prev Low]] - DATA[[#This Row],[Low]]), "")</f>
        <v>205</v>
      </c>
      <c r="AQ97" s="10">
        <f xml:space="preserve"> (DATA[[#This Row],[Prev Low]] &lt; DATA[[#This Row],[Open]]) * (DATA[[#This Row],[Open]] &lt; DATA[[#This Row],[Prev High]])</f>
        <v>1</v>
      </c>
      <c r="AR97" s="10">
        <f xml:space="preserve"> SIGN(DATA[[#This Row],[Open]] &lt; DATA[[#This Row],[Prev Low]])</f>
        <v>0</v>
      </c>
      <c r="AS97" s="10">
        <f xml:space="preserve"> SIGN(DATA[[#This Row],[Prev Low]] &lt; DATA[[#This Row],[Open]])</f>
        <v>1</v>
      </c>
      <c r="AT97" s="10">
        <f xml:space="preserve"> SIGN(DATA[[#This Row],[Open]] &lt; DATA[[#This Row],[Prev High]])</f>
        <v>1</v>
      </c>
      <c r="AU97" s="10">
        <f xml:space="preserve"> SIGN(DATA[[#This Row],[Prev High]] &lt; DATA[[#This Row],[Open]])</f>
        <v>0</v>
      </c>
      <c r="AV97" s="10">
        <f xml:space="preserve"> SIGN(DATA[[#This Row],[Low]] &lt; DATA[[#This Row],[Prev Low]])</f>
        <v>1</v>
      </c>
      <c r="AW97" s="10">
        <f xml:space="preserve"> SIGN(DATA[[#This Row],[Prev Low]] &lt; DATA[[#This Row],[Low]])</f>
        <v>0</v>
      </c>
      <c r="AX97" s="10">
        <f xml:space="preserve"> SIGN(DATA[[#This Row],[High]] &lt; DATA[[#This Row],[Prev High]])</f>
        <v>0</v>
      </c>
      <c r="AY97" s="10">
        <f xml:space="preserve"> SIGN(DATA[[#This Row],[Prev High]] &lt; DATA[[#This Row],[High]])</f>
        <v>1</v>
      </c>
      <c r="AZ97" s="10">
        <f xml:space="preserve"> (DATA[[#This Row],[Prev Low]] &lt; DATA[[#This Row],[Close]]) * (DATA[[#This Row],[Close]] &lt; DATA[[#This Row],[Prev High]])</f>
        <v>1</v>
      </c>
      <c r="BA97" s="10">
        <f xml:space="preserve"> SIGN(DATA[[#This Row],[Close]] &lt; DATA[[#This Row],[Prev Low]])</f>
        <v>0</v>
      </c>
      <c r="BB97" s="10">
        <f xml:space="preserve"> SIGN(DATA[[#This Row],[Prev Low]] &lt; DATA[[#This Row],[Close]])</f>
        <v>1</v>
      </c>
      <c r="BC97" s="10">
        <f xml:space="preserve"> SIGN(DATA[[#This Row],[Close]] &lt; DATA[[#This Row],[Prev High]])</f>
        <v>1</v>
      </c>
      <c r="BD97" s="10">
        <f xml:space="preserve"> SIGN(DATA[[#This Row],[Prev High]] &lt; DATA[[#This Row],[Close]])</f>
        <v>0</v>
      </c>
    </row>
    <row r="98" spans="14:56" x14ac:dyDescent="0.25">
      <c r="N98" s="16">
        <f xml:space="preserve"> ROW() - ROW(DATA[[#Headers],[Row]])</f>
        <v>96</v>
      </c>
      <c r="O98" s="13"/>
      <c r="P98" s="20">
        <v>45721</v>
      </c>
      <c r="Q98" s="21">
        <v>124739</v>
      </c>
      <c r="R98" s="21">
        <v>125190</v>
      </c>
      <c r="S98" s="21">
        <v>125300</v>
      </c>
      <c r="T98" s="21">
        <v>124425</v>
      </c>
      <c r="U98" s="13" t="s">
        <v>177</v>
      </c>
      <c r="V98" s="14">
        <v>1.1000000000000001E-3</v>
      </c>
      <c r="W98" s="23"/>
      <c r="X98" s="23">
        <f xml:space="preserve"> (1 - DATA[[#This Row],[Row]])</f>
        <v>-95</v>
      </c>
      <c r="Y98" s="24">
        <f xml:space="preserve"> DATA[[#This Row],[Src Data]]</f>
        <v>45721</v>
      </c>
      <c r="Z98" s="23">
        <f xml:space="preserve"> WEEKDAY(DATA[[#This Row],[Date]])</f>
        <v>4</v>
      </c>
      <c r="AA98" s="26">
        <f xml:space="preserve"> DATA[[#This Row],[Src Último]]</f>
        <v>124739</v>
      </c>
      <c r="AB98" s="28">
        <f xml:space="preserve"> DATA[[#This Row],[Src Abertura]]</f>
        <v>125190</v>
      </c>
      <c r="AC98" s="28">
        <f xml:space="preserve"> DATA[[#This Row],[Src Mínima]]</f>
        <v>124425</v>
      </c>
      <c r="AD98" s="28">
        <f xml:space="preserve"> DATA[[#This Row],[Src Máxima]]</f>
        <v>125300</v>
      </c>
      <c r="AE98" s="28">
        <f xml:space="preserve"> DATA[[#This Row],[Src Último]]</f>
        <v>124739</v>
      </c>
      <c r="AF98" s="40">
        <f xml:space="preserve"> (DATA[[#This Row],[High]] - DATA[[#This Row],[Low]])</f>
        <v>875</v>
      </c>
      <c r="AG98" s="31">
        <f xml:space="preserve"> _xlfn.XLOOKUP(DATA[[#This Row],[T]]-1, DATA[T], DATA[Open], "")</f>
        <v>126390</v>
      </c>
      <c r="AH98" s="31">
        <f xml:space="preserve"> _xlfn.XLOOKUP(DATA[[#This Row],[T]]-1, DATA[T], DATA[Low], "")</f>
        <v>124295</v>
      </c>
      <c r="AI98" s="31">
        <f xml:space="preserve"> _xlfn.XLOOKUP(DATA[[#This Row],[T]]-1, DATA[T], DATA[High], "")</f>
        <v>126645</v>
      </c>
      <c r="AJ98" s="31">
        <f xml:space="preserve"> _xlfn.XLOOKUP(DATA[[#This Row],[T]]-1, DATA[T], DATA[Price], "")</f>
        <v>124597</v>
      </c>
      <c r="AK98" s="33">
        <f xml:space="preserve"> IFERROR(DATA[[#This Row],[Prev Close]] - DATA[[#This Row],[Prev Open]], "")</f>
        <v>-1793</v>
      </c>
      <c r="AL98" s="33">
        <f xml:space="preserve"> IFERROR(DATA[[#This Row],[Prev High]] - DATA[[#This Row],[Prev Low]], "")</f>
        <v>2350</v>
      </c>
      <c r="AM98" s="33">
        <f xml:space="preserve"> SIGN(DATA[[#This Row],[Prev Change]] &lt; 0)</f>
        <v>1</v>
      </c>
      <c r="AN98" s="33">
        <f xml:space="preserve"> SIGN(DATA[[#This Row],[Prev Change]] &gt;= 0)</f>
        <v>0</v>
      </c>
      <c r="AO98" s="28">
        <f xml:space="preserve"> IFERROR(MAX(0, DATA[[#This Row],[High]] - DATA[[#This Row],[Prev High]]), "")</f>
        <v>0</v>
      </c>
      <c r="AP98" s="28">
        <f xml:space="preserve"> IFERROR(MAX(0, DATA[[#This Row],[Prev Low]] - DATA[[#This Row],[Low]]), "")</f>
        <v>0</v>
      </c>
      <c r="AQ98" s="10">
        <f xml:space="preserve"> (DATA[[#This Row],[Prev Low]] &lt; DATA[[#This Row],[Open]]) * (DATA[[#This Row],[Open]] &lt; DATA[[#This Row],[Prev High]])</f>
        <v>1</v>
      </c>
      <c r="AR98" s="10">
        <f xml:space="preserve"> SIGN(DATA[[#This Row],[Open]] &lt; DATA[[#This Row],[Prev Low]])</f>
        <v>0</v>
      </c>
      <c r="AS98" s="10">
        <f xml:space="preserve"> SIGN(DATA[[#This Row],[Prev Low]] &lt; DATA[[#This Row],[Open]])</f>
        <v>1</v>
      </c>
      <c r="AT98" s="10">
        <f xml:space="preserve"> SIGN(DATA[[#This Row],[Open]] &lt; DATA[[#This Row],[Prev High]])</f>
        <v>1</v>
      </c>
      <c r="AU98" s="10">
        <f xml:space="preserve"> SIGN(DATA[[#This Row],[Prev High]] &lt; DATA[[#This Row],[Open]])</f>
        <v>0</v>
      </c>
      <c r="AV98" s="10">
        <f xml:space="preserve"> SIGN(DATA[[#This Row],[Low]] &lt; DATA[[#This Row],[Prev Low]])</f>
        <v>0</v>
      </c>
      <c r="AW98" s="10">
        <f xml:space="preserve"> SIGN(DATA[[#This Row],[Prev Low]] &lt; DATA[[#This Row],[Low]])</f>
        <v>1</v>
      </c>
      <c r="AX98" s="10">
        <f xml:space="preserve"> SIGN(DATA[[#This Row],[High]] &lt; DATA[[#This Row],[Prev High]])</f>
        <v>1</v>
      </c>
      <c r="AY98" s="10">
        <f xml:space="preserve"> SIGN(DATA[[#This Row],[Prev High]] &lt; DATA[[#This Row],[High]])</f>
        <v>0</v>
      </c>
      <c r="AZ98" s="10">
        <f xml:space="preserve"> (DATA[[#This Row],[Prev Low]] &lt; DATA[[#This Row],[Close]]) * (DATA[[#This Row],[Close]] &lt; DATA[[#This Row],[Prev High]])</f>
        <v>1</v>
      </c>
      <c r="BA98" s="10">
        <f xml:space="preserve"> SIGN(DATA[[#This Row],[Close]] &lt; DATA[[#This Row],[Prev Low]])</f>
        <v>0</v>
      </c>
      <c r="BB98" s="10">
        <f xml:space="preserve"> SIGN(DATA[[#This Row],[Prev Low]] &lt; DATA[[#This Row],[Close]])</f>
        <v>1</v>
      </c>
      <c r="BC98" s="10">
        <f xml:space="preserve"> SIGN(DATA[[#This Row],[Close]] &lt; DATA[[#This Row],[Prev High]])</f>
        <v>1</v>
      </c>
      <c r="BD98" s="10">
        <f xml:space="preserve"> SIGN(DATA[[#This Row],[Prev High]] &lt; DATA[[#This Row],[Close]])</f>
        <v>0</v>
      </c>
    </row>
    <row r="99" spans="14:56" x14ac:dyDescent="0.25">
      <c r="N99" s="16">
        <f xml:space="preserve"> ROW() - ROW(DATA[[#Headers],[Row]])</f>
        <v>97</v>
      </c>
      <c r="O99" s="13"/>
      <c r="P99" s="20">
        <v>45716</v>
      </c>
      <c r="Q99" s="21">
        <v>124597</v>
      </c>
      <c r="R99" s="21">
        <v>126390</v>
      </c>
      <c r="S99" s="21">
        <v>126645</v>
      </c>
      <c r="T99" s="21">
        <v>124295</v>
      </c>
      <c r="U99" s="13" t="s">
        <v>178</v>
      </c>
      <c r="V99" s="14">
        <v>-1.47E-2</v>
      </c>
      <c r="W99" s="23"/>
      <c r="X99" s="23">
        <f xml:space="preserve"> (1 - DATA[[#This Row],[Row]])</f>
        <v>-96</v>
      </c>
      <c r="Y99" s="24">
        <f xml:space="preserve"> DATA[[#This Row],[Src Data]]</f>
        <v>45716</v>
      </c>
      <c r="Z99" s="23">
        <f xml:space="preserve"> WEEKDAY(DATA[[#This Row],[Date]])</f>
        <v>6</v>
      </c>
      <c r="AA99" s="26">
        <f xml:space="preserve"> DATA[[#This Row],[Src Último]]</f>
        <v>124597</v>
      </c>
      <c r="AB99" s="28">
        <f xml:space="preserve"> DATA[[#This Row],[Src Abertura]]</f>
        <v>126390</v>
      </c>
      <c r="AC99" s="28">
        <f xml:space="preserve"> DATA[[#This Row],[Src Mínima]]</f>
        <v>124295</v>
      </c>
      <c r="AD99" s="28">
        <f xml:space="preserve"> DATA[[#This Row],[Src Máxima]]</f>
        <v>126645</v>
      </c>
      <c r="AE99" s="28">
        <f xml:space="preserve"> DATA[[#This Row],[Src Último]]</f>
        <v>124597</v>
      </c>
      <c r="AF99" s="40">
        <f xml:space="preserve"> (DATA[[#This Row],[High]] - DATA[[#This Row],[Low]])</f>
        <v>2350</v>
      </c>
      <c r="AG99" s="31">
        <f xml:space="preserve"> _xlfn.XLOOKUP(DATA[[#This Row],[T]]-1, DATA[T], DATA[Open], "")</f>
        <v>126100</v>
      </c>
      <c r="AH99" s="31">
        <f xml:space="preserve"> _xlfn.XLOOKUP(DATA[[#This Row],[T]]-1, DATA[T], DATA[Low], "")</f>
        <v>125850</v>
      </c>
      <c r="AI99" s="31">
        <f xml:space="preserve"> _xlfn.XLOOKUP(DATA[[#This Row],[T]]-1, DATA[T], DATA[High], "")</f>
        <v>127305</v>
      </c>
      <c r="AJ99" s="31">
        <f xml:space="preserve"> _xlfn.XLOOKUP(DATA[[#This Row],[T]]-1, DATA[T], DATA[Price], "")</f>
        <v>126453</v>
      </c>
      <c r="AK99" s="33">
        <f xml:space="preserve"> IFERROR(DATA[[#This Row],[Prev Close]] - DATA[[#This Row],[Prev Open]], "")</f>
        <v>353</v>
      </c>
      <c r="AL99" s="33">
        <f xml:space="preserve"> IFERROR(DATA[[#This Row],[Prev High]] - DATA[[#This Row],[Prev Low]], "")</f>
        <v>1455</v>
      </c>
      <c r="AM99" s="33">
        <f xml:space="preserve"> SIGN(DATA[[#This Row],[Prev Change]] &lt; 0)</f>
        <v>0</v>
      </c>
      <c r="AN99" s="33">
        <f xml:space="preserve"> SIGN(DATA[[#This Row],[Prev Change]] &gt;= 0)</f>
        <v>1</v>
      </c>
      <c r="AO99" s="28">
        <f xml:space="preserve"> IFERROR(MAX(0, DATA[[#This Row],[High]] - DATA[[#This Row],[Prev High]]), "")</f>
        <v>0</v>
      </c>
      <c r="AP99" s="28">
        <f xml:space="preserve"> IFERROR(MAX(0, DATA[[#This Row],[Prev Low]] - DATA[[#This Row],[Low]]), "")</f>
        <v>1555</v>
      </c>
      <c r="AQ99" s="10">
        <f xml:space="preserve"> (DATA[[#This Row],[Prev Low]] &lt; DATA[[#This Row],[Open]]) * (DATA[[#This Row],[Open]] &lt; DATA[[#This Row],[Prev High]])</f>
        <v>1</v>
      </c>
      <c r="AR99" s="10">
        <f xml:space="preserve"> SIGN(DATA[[#This Row],[Open]] &lt; DATA[[#This Row],[Prev Low]])</f>
        <v>0</v>
      </c>
      <c r="AS99" s="10">
        <f xml:space="preserve"> SIGN(DATA[[#This Row],[Prev Low]] &lt; DATA[[#This Row],[Open]])</f>
        <v>1</v>
      </c>
      <c r="AT99" s="10">
        <f xml:space="preserve"> SIGN(DATA[[#This Row],[Open]] &lt; DATA[[#This Row],[Prev High]])</f>
        <v>1</v>
      </c>
      <c r="AU99" s="10">
        <f xml:space="preserve"> SIGN(DATA[[#This Row],[Prev High]] &lt; DATA[[#This Row],[Open]])</f>
        <v>0</v>
      </c>
      <c r="AV99" s="10">
        <f xml:space="preserve"> SIGN(DATA[[#This Row],[Low]] &lt; DATA[[#This Row],[Prev Low]])</f>
        <v>1</v>
      </c>
      <c r="AW99" s="10">
        <f xml:space="preserve"> SIGN(DATA[[#This Row],[Prev Low]] &lt; DATA[[#This Row],[Low]])</f>
        <v>0</v>
      </c>
      <c r="AX99" s="10">
        <f xml:space="preserve"> SIGN(DATA[[#This Row],[High]] &lt; DATA[[#This Row],[Prev High]])</f>
        <v>1</v>
      </c>
      <c r="AY99" s="10">
        <f xml:space="preserve"> SIGN(DATA[[#This Row],[Prev High]] &lt; DATA[[#This Row],[High]])</f>
        <v>0</v>
      </c>
      <c r="AZ99" s="10">
        <f xml:space="preserve"> (DATA[[#This Row],[Prev Low]] &lt; DATA[[#This Row],[Close]]) * (DATA[[#This Row],[Close]] &lt; DATA[[#This Row],[Prev High]])</f>
        <v>0</v>
      </c>
      <c r="BA99" s="10">
        <f xml:space="preserve"> SIGN(DATA[[#This Row],[Close]] &lt; DATA[[#This Row],[Prev Low]])</f>
        <v>1</v>
      </c>
      <c r="BB99" s="10">
        <f xml:space="preserve"> SIGN(DATA[[#This Row],[Prev Low]] &lt; DATA[[#This Row],[Close]])</f>
        <v>0</v>
      </c>
      <c r="BC99" s="10">
        <f xml:space="preserve"> SIGN(DATA[[#This Row],[Close]] &lt; DATA[[#This Row],[Prev High]])</f>
        <v>1</v>
      </c>
      <c r="BD99" s="10">
        <f xml:space="preserve"> SIGN(DATA[[#This Row],[Prev High]] &lt; DATA[[#This Row],[Close]])</f>
        <v>0</v>
      </c>
    </row>
    <row r="100" spans="14:56" x14ac:dyDescent="0.25">
      <c r="N100" s="16">
        <f xml:space="preserve"> ROW() - ROW(DATA[[#Headers],[Row]])</f>
        <v>98</v>
      </c>
      <c r="O100" s="13"/>
      <c r="P100" s="20">
        <v>45715</v>
      </c>
      <c r="Q100" s="21">
        <v>126453</v>
      </c>
      <c r="R100" s="21">
        <v>126100</v>
      </c>
      <c r="S100" s="21">
        <v>127305</v>
      </c>
      <c r="T100" s="21">
        <v>125850</v>
      </c>
      <c r="U100" s="13" t="s">
        <v>179</v>
      </c>
      <c r="V100" s="14">
        <v>-1.1000000000000001E-3</v>
      </c>
      <c r="W100" s="23"/>
      <c r="X100" s="23">
        <f xml:space="preserve"> (1 - DATA[[#This Row],[Row]])</f>
        <v>-97</v>
      </c>
      <c r="Y100" s="24">
        <f xml:space="preserve"> DATA[[#This Row],[Src Data]]</f>
        <v>45715</v>
      </c>
      <c r="Z100" s="23">
        <f xml:space="preserve"> WEEKDAY(DATA[[#This Row],[Date]])</f>
        <v>5</v>
      </c>
      <c r="AA100" s="26">
        <f xml:space="preserve"> DATA[[#This Row],[Src Último]]</f>
        <v>126453</v>
      </c>
      <c r="AB100" s="28">
        <f xml:space="preserve"> DATA[[#This Row],[Src Abertura]]</f>
        <v>126100</v>
      </c>
      <c r="AC100" s="28">
        <f xml:space="preserve"> DATA[[#This Row],[Src Mínima]]</f>
        <v>125850</v>
      </c>
      <c r="AD100" s="28">
        <f xml:space="preserve"> DATA[[#This Row],[Src Máxima]]</f>
        <v>127305</v>
      </c>
      <c r="AE100" s="28">
        <f xml:space="preserve"> DATA[[#This Row],[Src Último]]</f>
        <v>126453</v>
      </c>
      <c r="AF100" s="40">
        <f xml:space="preserve"> (DATA[[#This Row],[High]] - DATA[[#This Row],[Low]])</f>
        <v>1455</v>
      </c>
      <c r="AG100" s="31">
        <f xml:space="preserve"> _xlfn.XLOOKUP(DATA[[#This Row],[T]]-1, DATA[T], DATA[Open], "")</f>
        <v>128320</v>
      </c>
      <c r="AH100" s="31">
        <f xml:space="preserve"> _xlfn.XLOOKUP(DATA[[#This Row],[T]]-1, DATA[T], DATA[Low], "")</f>
        <v>126555</v>
      </c>
      <c r="AI100" s="31">
        <f xml:space="preserve"> _xlfn.XLOOKUP(DATA[[#This Row],[T]]-1, DATA[T], DATA[High], "")</f>
        <v>129135</v>
      </c>
      <c r="AJ100" s="31">
        <f xml:space="preserve"> _xlfn.XLOOKUP(DATA[[#This Row],[T]]-1, DATA[T], DATA[Price], "")</f>
        <v>126597</v>
      </c>
      <c r="AK100" s="33">
        <f xml:space="preserve"> IFERROR(DATA[[#This Row],[Prev Close]] - DATA[[#This Row],[Prev Open]], "")</f>
        <v>-1723</v>
      </c>
      <c r="AL100" s="33">
        <f xml:space="preserve"> IFERROR(DATA[[#This Row],[Prev High]] - DATA[[#This Row],[Prev Low]], "")</f>
        <v>2580</v>
      </c>
      <c r="AM100" s="33">
        <f xml:space="preserve"> SIGN(DATA[[#This Row],[Prev Change]] &lt; 0)</f>
        <v>1</v>
      </c>
      <c r="AN100" s="33">
        <f xml:space="preserve"> SIGN(DATA[[#This Row],[Prev Change]] &gt;= 0)</f>
        <v>0</v>
      </c>
      <c r="AO100" s="28">
        <f xml:space="preserve"> IFERROR(MAX(0, DATA[[#This Row],[High]] - DATA[[#This Row],[Prev High]]), "")</f>
        <v>0</v>
      </c>
      <c r="AP100" s="28">
        <f xml:space="preserve"> IFERROR(MAX(0, DATA[[#This Row],[Prev Low]] - DATA[[#This Row],[Low]]), "")</f>
        <v>705</v>
      </c>
      <c r="AQ100" s="10">
        <f xml:space="preserve"> (DATA[[#This Row],[Prev Low]] &lt; DATA[[#This Row],[Open]]) * (DATA[[#This Row],[Open]] &lt; DATA[[#This Row],[Prev High]])</f>
        <v>0</v>
      </c>
      <c r="AR100" s="10">
        <f xml:space="preserve"> SIGN(DATA[[#This Row],[Open]] &lt; DATA[[#This Row],[Prev Low]])</f>
        <v>1</v>
      </c>
      <c r="AS100" s="10">
        <f xml:space="preserve"> SIGN(DATA[[#This Row],[Prev Low]] &lt; DATA[[#This Row],[Open]])</f>
        <v>0</v>
      </c>
      <c r="AT100" s="10">
        <f xml:space="preserve"> SIGN(DATA[[#This Row],[Open]] &lt; DATA[[#This Row],[Prev High]])</f>
        <v>1</v>
      </c>
      <c r="AU100" s="10">
        <f xml:space="preserve"> SIGN(DATA[[#This Row],[Prev High]] &lt; DATA[[#This Row],[Open]])</f>
        <v>0</v>
      </c>
      <c r="AV100" s="10">
        <f xml:space="preserve"> SIGN(DATA[[#This Row],[Low]] &lt; DATA[[#This Row],[Prev Low]])</f>
        <v>1</v>
      </c>
      <c r="AW100" s="10">
        <f xml:space="preserve"> SIGN(DATA[[#This Row],[Prev Low]] &lt; DATA[[#This Row],[Low]])</f>
        <v>0</v>
      </c>
      <c r="AX100" s="10">
        <f xml:space="preserve"> SIGN(DATA[[#This Row],[High]] &lt; DATA[[#This Row],[Prev High]])</f>
        <v>1</v>
      </c>
      <c r="AY100" s="10">
        <f xml:space="preserve"> SIGN(DATA[[#This Row],[Prev High]] &lt; DATA[[#This Row],[High]])</f>
        <v>0</v>
      </c>
      <c r="AZ100" s="10">
        <f xml:space="preserve"> (DATA[[#This Row],[Prev Low]] &lt; DATA[[#This Row],[Close]]) * (DATA[[#This Row],[Close]] &lt; DATA[[#This Row],[Prev High]])</f>
        <v>0</v>
      </c>
      <c r="BA100" s="10">
        <f xml:space="preserve"> SIGN(DATA[[#This Row],[Close]] &lt; DATA[[#This Row],[Prev Low]])</f>
        <v>1</v>
      </c>
      <c r="BB100" s="10">
        <f xml:space="preserve"> SIGN(DATA[[#This Row],[Prev Low]] &lt; DATA[[#This Row],[Close]])</f>
        <v>0</v>
      </c>
      <c r="BC100" s="10">
        <f xml:space="preserve"> SIGN(DATA[[#This Row],[Close]] &lt; DATA[[#This Row],[Prev High]])</f>
        <v>1</v>
      </c>
      <c r="BD100" s="10">
        <f xml:space="preserve"> SIGN(DATA[[#This Row],[Prev High]] &lt; DATA[[#This Row],[Close]])</f>
        <v>0</v>
      </c>
    </row>
    <row r="101" spans="14:56" x14ac:dyDescent="0.25">
      <c r="N101" s="16">
        <f xml:space="preserve"> ROW() - ROW(DATA[[#Headers],[Row]])</f>
        <v>99</v>
      </c>
      <c r="O101" s="13"/>
      <c r="P101" s="20">
        <v>45714</v>
      </c>
      <c r="Q101" s="21">
        <v>126597</v>
      </c>
      <c r="R101" s="21">
        <v>128320</v>
      </c>
      <c r="S101" s="21">
        <v>129135</v>
      </c>
      <c r="T101" s="21">
        <v>126555</v>
      </c>
      <c r="U101" s="13" t="s">
        <v>180</v>
      </c>
      <c r="V101" s="14">
        <v>-1.0500000000000001E-2</v>
      </c>
      <c r="W101" s="23"/>
      <c r="X101" s="23">
        <f xml:space="preserve"> (1 - DATA[[#This Row],[Row]])</f>
        <v>-98</v>
      </c>
      <c r="Y101" s="24">
        <f xml:space="preserve"> DATA[[#This Row],[Src Data]]</f>
        <v>45714</v>
      </c>
      <c r="Z101" s="23">
        <f xml:space="preserve"> WEEKDAY(DATA[[#This Row],[Date]])</f>
        <v>4</v>
      </c>
      <c r="AA101" s="26">
        <f xml:space="preserve"> DATA[[#This Row],[Src Último]]</f>
        <v>126597</v>
      </c>
      <c r="AB101" s="28">
        <f xml:space="preserve"> DATA[[#This Row],[Src Abertura]]</f>
        <v>128320</v>
      </c>
      <c r="AC101" s="28">
        <f xml:space="preserve"> DATA[[#This Row],[Src Mínima]]</f>
        <v>126555</v>
      </c>
      <c r="AD101" s="28">
        <f xml:space="preserve"> DATA[[#This Row],[Src Máxima]]</f>
        <v>129135</v>
      </c>
      <c r="AE101" s="28">
        <f xml:space="preserve"> DATA[[#This Row],[Src Último]]</f>
        <v>126597</v>
      </c>
      <c r="AF101" s="40">
        <f xml:space="preserve"> (DATA[[#This Row],[High]] - DATA[[#This Row],[Low]])</f>
        <v>2580</v>
      </c>
      <c r="AG101" s="31">
        <f xml:space="preserve"> _xlfn.XLOOKUP(DATA[[#This Row],[T]]-1, DATA[T], DATA[Open], "")</f>
        <v>127620</v>
      </c>
      <c r="AH101" s="31">
        <f xml:space="preserve"> _xlfn.XLOOKUP(DATA[[#This Row],[T]]-1, DATA[T], DATA[Low], "")</f>
        <v>127540</v>
      </c>
      <c r="AI101" s="31">
        <f xml:space="preserve"> _xlfn.XLOOKUP(DATA[[#This Row],[T]]-1, DATA[T], DATA[High], "")</f>
        <v>128750</v>
      </c>
      <c r="AJ101" s="31">
        <f xml:space="preserve"> _xlfn.XLOOKUP(DATA[[#This Row],[T]]-1, DATA[T], DATA[Price], "")</f>
        <v>127944</v>
      </c>
      <c r="AK101" s="33">
        <f xml:space="preserve"> IFERROR(DATA[[#This Row],[Prev Close]] - DATA[[#This Row],[Prev Open]], "")</f>
        <v>324</v>
      </c>
      <c r="AL101" s="33">
        <f xml:space="preserve"> IFERROR(DATA[[#This Row],[Prev High]] - DATA[[#This Row],[Prev Low]], "")</f>
        <v>1210</v>
      </c>
      <c r="AM101" s="33">
        <f xml:space="preserve"> SIGN(DATA[[#This Row],[Prev Change]] &lt; 0)</f>
        <v>0</v>
      </c>
      <c r="AN101" s="33">
        <f xml:space="preserve"> SIGN(DATA[[#This Row],[Prev Change]] &gt;= 0)</f>
        <v>1</v>
      </c>
      <c r="AO101" s="28">
        <f xml:space="preserve"> IFERROR(MAX(0, DATA[[#This Row],[High]] - DATA[[#This Row],[Prev High]]), "")</f>
        <v>385</v>
      </c>
      <c r="AP101" s="28">
        <f xml:space="preserve"> IFERROR(MAX(0, DATA[[#This Row],[Prev Low]] - DATA[[#This Row],[Low]]), "")</f>
        <v>985</v>
      </c>
      <c r="AQ101" s="10">
        <f xml:space="preserve"> (DATA[[#This Row],[Prev Low]] &lt; DATA[[#This Row],[Open]]) * (DATA[[#This Row],[Open]] &lt; DATA[[#This Row],[Prev High]])</f>
        <v>1</v>
      </c>
      <c r="AR101" s="10">
        <f xml:space="preserve"> SIGN(DATA[[#This Row],[Open]] &lt; DATA[[#This Row],[Prev Low]])</f>
        <v>0</v>
      </c>
      <c r="AS101" s="10">
        <f xml:space="preserve"> SIGN(DATA[[#This Row],[Prev Low]] &lt; DATA[[#This Row],[Open]])</f>
        <v>1</v>
      </c>
      <c r="AT101" s="10">
        <f xml:space="preserve"> SIGN(DATA[[#This Row],[Open]] &lt; DATA[[#This Row],[Prev High]])</f>
        <v>1</v>
      </c>
      <c r="AU101" s="10">
        <f xml:space="preserve"> SIGN(DATA[[#This Row],[Prev High]] &lt; DATA[[#This Row],[Open]])</f>
        <v>0</v>
      </c>
      <c r="AV101" s="10">
        <f xml:space="preserve"> SIGN(DATA[[#This Row],[Low]] &lt; DATA[[#This Row],[Prev Low]])</f>
        <v>1</v>
      </c>
      <c r="AW101" s="10">
        <f xml:space="preserve"> SIGN(DATA[[#This Row],[Prev Low]] &lt; DATA[[#This Row],[Low]])</f>
        <v>0</v>
      </c>
      <c r="AX101" s="10">
        <f xml:space="preserve"> SIGN(DATA[[#This Row],[High]] &lt; DATA[[#This Row],[Prev High]])</f>
        <v>0</v>
      </c>
      <c r="AY101" s="10">
        <f xml:space="preserve"> SIGN(DATA[[#This Row],[Prev High]] &lt; DATA[[#This Row],[High]])</f>
        <v>1</v>
      </c>
      <c r="AZ101" s="10">
        <f xml:space="preserve"> (DATA[[#This Row],[Prev Low]] &lt; DATA[[#This Row],[Close]]) * (DATA[[#This Row],[Close]] &lt; DATA[[#This Row],[Prev High]])</f>
        <v>0</v>
      </c>
      <c r="BA101" s="10">
        <f xml:space="preserve"> SIGN(DATA[[#This Row],[Close]] &lt; DATA[[#This Row],[Prev Low]])</f>
        <v>1</v>
      </c>
      <c r="BB101" s="10">
        <f xml:space="preserve"> SIGN(DATA[[#This Row],[Prev Low]] &lt; DATA[[#This Row],[Close]])</f>
        <v>0</v>
      </c>
      <c r="BC101" s="10">
        <f xml:space="preserve"> SIGN(DATA[[#This Row],[Close]] &lt; DATA[[#This Row],[Prev High]])</f>
        <v>1</v>
      </c>
      <c r="BD101" s="10">
        <f xml:space="preserve"> SIGN(DATA[[#This Row],[Prev High]] &lt; DATA[[#This Row],[Close]])</f>
        <v>0</v>
      </c>
    </row>
    <row r="102" spans="14:56" x14ac:dyDescent="0.25">
      <c r="N102" s="16">
        <f xml:space="preserve"> ROW() - ROW(DATA[[#Headers],[Row]])</f>
        <v>100</v>
      </c>
      <c r="O102" s="13"/>
      <c r="P102" s="20">
        <v>45713</v>
      </c>
      <c r="Q102" s="21">
        <v>127944</v>
      </c>
      <c r="R102" s="21">
        <v>127620</v>
      </c>
      <c r="S102" s="21">
        <v>128750</v>
      </c>
      <c r="T102" s="21">
        <v>127540</v>
      </c>
      <c r="U102" s="13" t="s">
        <v>181</v>
      </c>
      <c r="V102" s="14">
        <v>4.5999999999999999E-3</v>
      </c>
      <c r="W102" s="23"/>
      <c r="X102" s="23">
        <f xml:space="preserve"> (1 - DATA[[#This Row],[Row]])</f>
        <v>-99</v>
      </c>
      <c r="Y102" s="24">
        <f xml:space="preserve"> DATA[[#This Row],[Src Data]]</f>
        <v>45713</v>
      </c>
      <c r="Z102" s="23">
        <f xml:space="preserve"> WEEKDAY(DATA[[#This Row],[Date]])</f>
        <v>3</v>
      </c>
      <c r="AA102" s="26">
        <f xml:space="preserve"> DATA[[#This Row],[Src Último]]</f>
        <v>127944</v>
      </c>
      <c r="AB102" s="28">
        <f xml:space="preserve"> DATA[[#This Row],[Src Abertura]]</f>
        <v>127620</v>
      </c>
      <c r="AC102" s="28">
        <f xml:space="preserve"> DATA[[#This Row],[Src Mínima]]</f>
        <v>127540</v>
      </c>
      <c r="AD102" s="28">
        <f xml:space="preserve"> DATA[[#This Row],[Src Máxima]]</f>
        <v>128750</v>
      </c>
      <c r="AE102" s="28">
        <f xml:space="preserve"> DATA[[#This Row],[Src Último]]</f>
        <v>127944</v>
      </c>
      <c r="AF102" s="40">
        <f xml:space="preserve"> (DATA[[#This Row],[High]] - DATA[[#This Row],[Low]])</f>
        <v>1210</v>
      </c>
      <c r="AG102" s="31">
        <f xml:space="preserve"> _xlfn.XLOOKUP(DATA[[#This Row],[T]]-1, DATA[T], DATA[Open], "")</f>
        <v>129435</v>
      </c>
      <c r="AH102" s="31">
        <f xml:space="preserve"> _xlfn.XLOOKUP(DATA[[#This Row],[T]]-1, DATA[T], DATA[Low], "")</f>
        <v>127065</v>
      </c>
      <c r="AI102" s="31">
        <f xml:space="preserve"> _xlfn.XLOOKUP(DATA[[#This Row],[T]]-1, DATA[T], DATA[High], "")</f>
        <v>129775</v>
      </c>
      <c r="AJ102" s="31">
        <f xml:space="preserve"> _xlfn.XLOOKUP(DATA[[#This Row],[T]]-1, DATA[T], DATA[Price], "")</f>
        <v>127354</v>
      </c>
      <c r="AK102" s="33">
        <f xml:space="preserve"> IFERROR(DATA[[#This Row],[Prev Close]] - DATA[[#This Row],[Prev Open]], "")</f>
        <v>-2081</v>
      </c>
      <c r="AL102" s="33">
        <f xml:space="preserve"> IFERROR(DATA[[#This Row],[Prev High]] - DATA[[#This Row],[Prev Low]], "")</f>
        <v>2710</v>
      </c>
      <c r="AM102" s="33">
        <f xml:space="preserve"> SIGN(DATA[[#This Row],[Prev Change]] &lt; 0)</f>
        <v>1</v>
      </c>
      <c r="AN102" s="33">
        <f xml:space="preserve"> SIGN(DATA[[#This Row],[Prev Change]] &gt;= 0)</f>
        <v>0</v>
      </c>
      <c r="AO102" s="28">
        <f xml:space="preserve"> IFERROR(MAX(0, DATA[[#This Row],[High]] - DATA[[#This Row],[Prev High]]), "")</f>
        <v>0</v>
      </c>
      <c r="AP102" s="28">
        <f xml:space="preserve"> IFERROR(MAX(0, DATA[[#This Row],[Prev Low]] - DATA[[#This Row],[Low]]), "")</f>
        <v>0</v>
      </c>
      <c r="AQ102" s="10">
        <f xml:space="preserve"> (DATA[[#This Row],[Prev Low]] &lt; DATA[[#This Row],[Open]]) * (DATA[[#This Row],[Open]] &lt; DATA[[#This Row],[Prev High]])</f>
        <v>1</v>
      </c>
      <c r="AR102" s="10">
        <f xml:space="preserve"> SIGN(DATA[[#This Row],[Open]] &lt; DATA[[#This Row],[Prev Low]])</f>
        <v>0</v>
      </c>
      <c r="AS102" s="10">
        <f xml:space="preserve"> SIGN(DATA[[#This Row],[Prev Low]] &lt; DATA[[#This Row],[Open]])</f>
        <v>1</v>
      </c>
      <c r="AT102" s="10">
        <f xml:space="preserve"> SIGN(DATA[[#This Row],[Open]] &lt; DATA[[#This Row],[Prev High]])</f>
        <v>1</v>
      </c>
      <c r="AU102" s="10">
        <f xml:space="preserve"> SIGN(DATA[[#This Row],[Prev High]] &lt; DATA[[#This Row],[Open]])</f>
        <v>0</v>
      </c>
      <c r="AV102" s="10">
        <f xml:space="preserve"> SIGN(DATA[[#This Row],[Low]] &lt; DATA[[#This Row],[Prev Low]])</f>
        <v>0</v>
      </c>
      <c r="AW102" s="10">
        <f xml:space="preserve"> SIGN(DATA[[#This Row],[Prev Low]] &lt; DATA[[#This Row],[Low]])</f>
        <v>1</v>
      </c>
      <c r="AX102" s="10">
        <f xml:space="preserve"> SIGN(DATA[[#This Row],[High]] &lt; DATA[[#This Row],[Prev High]])</f>
        <v>1</v>
      </c>
      <c r="AY102" s="10">
        <f xml:space="preserve"> SIGN(DATA[[#This Row],[Prev High]] &lt; DATA[[#This Row],[High]])</f>
        <v>0</v>
      </c>
      <c r="AZ102" s="10">
        <f xml:space="preserve"> (DATA[[#This Row],[Prev Low]] &lt; DATA[[#This Row],[Close]]) * (DATA[[#This Row],[Close]] &lt; DATA[[#This Row],[Prev High]])</f>
        <v>1</v>
      </c>
      <c r="BA102" s="10">
        <f xml:space="preserve"> SIGN(DATA[[#This Row],[Close]] &lt; DATA[[#This Row],[Prev Low]])</f>
        <v>0</v>
      </c>
      <c r="BB102" s="10">
        <f xml:space="preserve"> SIGN(DATA[[#This Row],[Prev Low]] &lt; DATA[[#This Row],[Close]])</f>
        <v>1</v>
      </c>
      <c r="BC102" s="10">
        <f xml:space="preserve"> SIGN(DATA[[#This Row],[Close]] &lt; DATA[[#This Row],[Prev High]])</f>
        <v>1</v>
      </c>
      <c r="BD102" s="10">
        <f xml:space="preserve"> SIGN(DATA[[#This Row],[Prev High]] &lt; DATA[[#This Row],[Close]])</f>
        <v>0</v>
      </c>
    </row>
    <row r="103" spans="14:56" x14ac:dyDescent="0.25">
      <c r="N103" s="16">
        <f xml:space="preserve"> ROW() - ROW(DATA[[#Headers],[Row]])</f>
        <v>101</v>
      </c>
      <c r="O103" s="13"/>
      <c r="P103" s="20">
        <v>45712</v>
      </c>
      <c r="Q103" s="21">
        <v>127354</v>
      </c>
      <c r="R103" s="21">
        <v>129435</v>
      </c>
      <c r="S103" s="21">
        <v>129775</v>
      </c>
      <c r="T103" s="21">
        <v>127065</v>
      </c>
      <c r="U103" s="13" t="s">
        <v>95</v>
      </c>
      <c r="V103" s="14">
        <v>-1.4200000000000001E-2</v>
      </c>
      <c r="W103" s="23"/>
      <c r="X103" s="23">
        <f xml:space="preserve"> (1 - DATA[[#This Row],[Row]])</f>
        <v>-100</v>
      </c>
      <c r="Y103" s="24">
        <f xml:space="preserve"> DATA[[#This Row],[Src Data]]</f>
        <v>45712</v>
      </c>
      <c r="Z103" s="23">
        <f xml:space="preserve"> WEEKDAY(DATA[[#This Row],[Date]])</f>
        <v>2</v>
      </c>
      <c r="AA103" s="26">
        <f xml:space="preserve"> DATA[[#This Row],[Src Último]]</f>
        <v>127354</v>
      </c>
      <c r="AB103" s="28">
        <f xml:space="preserve"> DATA[[#This Row],[Src Abertura]]</f>
        <v>129435</v>
      </c>
      <c r="AC103" s="28">
        <f xml:space="preserve"> DATA[[#This Row],[Src Mínima]]</f>
        <v>127065</v>
      </c>
      <c r="AD103" s="28">
        <f xml:space="preserve"> DATA[[#This Row],[Src Máxima]]</f>
        <v>129775</v>
      </c>
      <c r="AE103" s="28">
        <f xml:space="preserve"> DATA[[#This Row],[Src Último]]</f>
        <v>127354</v>
      </c>
      <c r="AF103" s="40">
        <f xml:space="preserve"> (DATA[[#This Row],[High]] - DATA[[#This Row],[Low]])</f>
        <v>2710</v>
      </c>
      <c r="AG103" s="31">
        <f xml:space="preserve"> _xlfn.XLOOKUP(DATA[[#This Row],[T]]-1, DATA[T], DATA[Open], "")</f>
        <v>129520</v>
      </c>
      <c r="AH103" s="31">
        <f xml:space="preserve"> _xlfn.XLOOKUP(DATA[[#This Row],[T]]-1, DATA[T], DATA[Low], "")</f>
        <v>128445</v>
      </c>
      <c r="AI103" s="31">
        <f xml:space="preserve"> _xlfn.XLOOKUP(DATA[[#This Row],[T]]-1, DATA[T], DATA[High], "")</f>
        <v>129750</v>
      </c>
      <c r="AJ103" s="31">
        <f xml:space="preserve"> _xlfn.XLOOKUP(DATA[[#This Row],[T]]-1, DATA[T], DATA[Price], "")</f>
        <v>129193</v>
      </c>
      <c r="AK103" s="33">
        <f xml:space="preserve"> IFERROR(DATA[[#This Row],[Prev Close]] - DATA[[#This Row],[Prev Open]], "")</f>
        <v>-327</v>
      </c>
      <c r="AL103" s="33">
        <f xml:space="preserve"> IFERROR(DATA[[#This Row],[Prev High]] - DATA[[#This Row],[Prev Low]], "")</f>
        <v>1305</v>
      </c>
      <c r="AM103" s="33">
        <f xml:space="preserve"> SIGN(DATA[[#This Row],[Prev Change]] &lt; 0)</f>
        <v>1</v>
      </c>
      <c r="AN103" s="33">
        <f xml:space="preserve"> SIGN(DATA[[#This Row],[Prev Change]] &gt;= 0)</f>
        <v>0</v>
      </c>
      <c r="AO103" s="28">
        <f xml:space="preserve"> IFERROR(MAX(0, DATA[[#This Row],[High]] - DATA[[#This Row],[Prev High]]), "")</f>
        <v>25</v>
      </c>
      <c r="AP103" s="28">
        <f xml:space="preserve"> IFERROR(MAX(0, DATA[[#This Row],[Prev Low]] - DATA[[#This Row],[Low]]), "")</f>
        <v>1380</v>
      </c>
      <c r="AQ103" s="10">
        <f xml:space="preserve"> (DATA[[#This Row],[Prev Low]] &lt; DATA[[#This Row],[Open]]) * (DATA[[#This Row],[Open]] &lt; DATA[[#This Row],[Prev High]])</f>
        <v>1</v>
      </c>
      <c r="AR103" s="10">
        <f xml:space="preserve"> SIGN(DATA[[#This Row],[Open]] &lt; DATA[[#This Row],[Prev Low]])</f>
        <v>0</v>
      </c>
      <c r="AS103" s="10">
        <f xml:space="preserve"> SIGN(DATA[[#This Row],[Prev Low]] &lt; DATA[[#This Row],[Open]])</f>
        <v>1</v>
      </c>
      <c r="AT103" s="10">
        <f xml:space="preserve"> SIGN(DATA[[#This Row],[Open]] &lt; DATA[[#This Row],[Prev High]])</f>
        <v>1</v>
      </c>
      <c r="AU103" s="10">
        <f xml:space="preserve"> SIGN(DATA[[#This Row],[Prev High]] &lt; DATA[[#This Row],[Open]])</f>
        <v>0</v>
      </c>
      <c r="AV103" s="10">
        <f xml:space="preserve"> SIGN(DATA[[#This Row],[Low]] &lt; DATA[[#This Row],[Prev Low]])</f>
        <v>1</v>
      </c>
      <c r="AW103" s="10">
        <f xml:space="preserve"> SIGN(DATA[[#This Row],[Prev Low]] &lt; DATA[[#This Row],[Low]])</f>
        <v>0</v>
      </c>
      <c r="AX103" s="10">
        <f xml:space="preserve"> SIGN(DATA[[#This Row],[High]] &lt; DATA[[#This Row],[Prev High]])</f>
        <v>0</v>
      </c>
      <c r="AY103" s="10">
        <f xml:space="preserve"> SIGN(DATA[[#This Row],[Prev High]] &lt; DATA[[#This Row],[High]])</f>
        <v>1</v>
      </c>
      <c r="AZ103" s="10">
        <f xml:space="preserve"> (DATA[[#This Row],[Prev Low]] &lt; DATA[[#This Row],[Close]]) * (DATA[[#This Row],[Close]] &lt; DATA[[#This Row],[Prev High]])</f>
        <v>0</v>
      </c>
      <c r="BA103" s="10">
        <f xml:space="preserve"> SIGN(DATA[[#This Row],[Close]] &lt; DATA[[#This Row],[Prev Low]])</f>
        <v>1</v>
      </c>
      <c r="BB103" s="10">
        <f xml:space="preserve"> SIGN(DATA[[#This Row],[Prev Low]] &lt; DATA[[#This Row],[Close]])</f>
        <v>0</v>
      </c>
      <c r="BC103" s="10">
        <f xml:space="preserve"> SIGN(DATA[[#This Row],[Close]] &lt; DATA[[#This Row],[Prev High]])</f>
        <v>1</v>
      </c>
      <c r="BD103" s="10">
        <f xml:space="preserve"> SIGN(DATA[[#This Row],[Prev High]] &lt; DATA[[#This Row],[Close]])</f>
        <v>0</v>
      </c>
    </row>
    <row r="104" spans="14:56" x14ac:dyDescent="0.25">
      <c r="N104" s="16">
        <f xml:space="preserve"> ROW() - ROW(DATA[[#Headers],[Row]])</f>
        <v>102</v>
      </c>
      <c r="O104" s="13"/>
      <c r="P104" s="20">
        <v>45709</v>
      </c>
      <c r="Q104" s="21">
        <v>129193</v>
      </c>
      <c r="R104" s="21">
        <v>129520</v>
      </c>
      <c r="S104" s="21">
        <v>129750</v>
      </c>
      <c r="T104" s="21">
        <v>128445</v>
      </c>
      <c r="U104" s="13" t="s">
        <v>182</v>
      </c>
      <c r="V104" s="14">
        <v>-3.7000000000000002E-3</v>
      </c>
      <c r="W104" s="23"/>
      <c r="X104" s="23">
        <f xml:space="preserve"> (1 - DATA[[#This Row],[Row]])</f>
        <v>-101</v>
      </c>
      <c r="Y104" s="24">
        <f xml:space="preserve"> DATA[[#This Row],[Src Data]]</f>
        <v>45709</v>
      </c>
      <c r="Z104" s="23">
        <f xml:space="preserve"> WEEKDAY(DATA[[#This Row],[Date]])</f>
        <v>6</v>
      </c>
      <c r="AA104" s="26">
        <f xml:space="preserve"> DATA[[#This Row],[Src Último]]</f>
        <v>129193</v>
      </c>
      <c r="AB104" s="28">
        <f xml:space="preserve"> DATA[[#This Row],[Src Abertura]]</f>
        <v>129520</v>
      </c>
      <c r="AC104" s="28">
        <f xml:space="preserve"> DATA[[#This Row],[Src Mínima]]</f>
        <v>128445</v>
      </c>
      <c r="AD104" s="28">
        <f xml:space="preserve"> DATA[[#This Row],[Src Máxima]]</f>
        <v>129750</v>
      </c>
      <c r="AE104" s="28">
        <f xml:space="preserve"> DATA[[#This Row],[Src Último]]</f>
        <v>129193</v>
      </c>
      <c r="AF104" s="40">
        <f xml:space="preserve"> (DATA[[#This Row],[High]] - DATA[[#This Row],[Low]])</f>
        <v>1305</v>
      </c>
      <c r="AG104" s="31">
        <f xml:space="preserve"> _xlfn.XLOOKUP(DATA[[#This Row],[T]]-1, DATA[T], DATA[Open], "")</f>
        <v>129700</v>
      </c>
      <c r="AH104" s="31">
        <f xml:space="preserve"> _xlfn.XLOOKUP(DATA[[#This Row],[T]]-1, DATA[T], DATA[Low], "")</f>
        <v>129095</v>
      </c>
      <c r="AI104" s="31">
        <f xml:space="preserve"> _xlfn.XLOOKUP(DATA[[#This Row],[T]]-1, DATA[T], DATA[High], "")</f>
        <v>130000</v>
      </c>
      <c r="AJ104" s="31">
        <f xml:space="preserve"> _xlfn.XLOOKUP(DATA[[#This Row],[T]]-1, DATA[T], DATA[Price], "")</f>
        <v>129672</v>
      </c>
      <c r="AK104" s="33">
        <f xml:space="preserve"> IFERROR(DATA[[#This Row],[Prev Close]] - DATA[[#This Row],[Prev Open]], "")</f>
        <v>-28</v>
      </c>
      <c r="AL104" s="33">
        <f xml:space="preserve"> IFERROR(DATA[[#This Row],[Prev High]] - DATA[[#This Row],[Prev Low]], "")</f>
        <v>905</v>
      </c>
      <c r="AM104" s="33">
        <f xml:space="preserve"> SIGN(DATA[[#This Row],[Prev Change]] &lt; 0)</f>
        <v>1</v>
      </c>
      <c r="AN104" s="33">
        <f xml:space="preserve"> SIGN(DATA[[#This Row],[Prev Change]] &gt;= 0)</f>
        <v>0</v>
      </c>
      <c r="AO104" s="28">
        <f xml:space="preserve"> IFERROR(MAX(0, DATA[[#This Row],[High]] - DATA[[#This Row],[Prev High]]), "")</f>
        <v>0</v>
      </c>
      <c r="AP104" s="28">
        <f xml:space="preserve"> IFERROR(MAX(0, DATA[[#This Row],[Prev Low]] - DATA[[#This Row],[Low]]), "")</f>
        <v>650</v>
      </c>
      <c r="AQ104" s="10">
        <f xml:space="preserve"> (DATA[[#This Row],[Prev Low]] &lt; DATA[[#This Row],[Open]]) * (DATA[[#This Row],[Open]] &lt; DATA[[#This Row],[Prev High]])</f>
        <v>1</v>
      </c>
      <c r="AR104" s="10">
        <f xml:space="preserve"> SIGN(DATA[[#This Row],[Open]] &lt; DATA[[#This Row],[Prev Low]])</f>
        <v>0</v>
      </c>
      <c r="AS104" s="10">
        <f xml:space="preserve"> SIGN(DATA[[#This Row],[Prev Low]] &lt; DATA[[#This Row],[Open]])</f>
        <v>1</v>
      </c>
      <c r="AT104" s="10">
        <f xml:space="preserve"> SIGN(DATA[[#This Row],[Open]] &lt; DATA[[#This Row],[Prev High]])</f>
        <v>1</v>
      </c>
      <c r="AU104" s="10">
        <f xml:space="preserve"> SIGN(DATA[[#This Row],[Prev High]] &lt; DATA[[#This Row],[Open]])</f>
        <v>0</v>
      </c>
      <c r="AV104" s="10">
        <f xml:space="preserve"> SIGN(DATA[[#This Row],[Low]] &lt; DATA[[#This Row],[Prev Low]])</f>
        <v>1</v>
      </c>
      <c r="AW104" s="10">
        <f xml:space="preserve"> SIGN(DATA[[#This Row],[Prev Low]] &lt; DATA[[#This Row],[Low]])</f>
        <v>0</v>
      </c>
      <c r="AX104" s="10">
        <f xml:space="preserve"> SIGN(DATA[[#This Row],[High]] &lt; DATA[[#This Row],[Prev High]])</f>
        <v>1</v>
      </c>
      <c r="AY104" s="10">
        <f xml:space="preserve"> SIGN(DATA[[#This Row],[Prev High]] &lt; DATA[[#This Row],[High]])</f>
        <v>0</v>
      </c>
      <c r="AZ104" s="10">
        <f xml:space="preserve"> (DATA[[#This Row],[Prev Low]] &lt; DATA[[#This Row],[Close]]) * (DATA[[#This Row],[Close]] &lt; DATA[[#This Row],[Prev High]])</f>
        <v>1</v>
      </c>
      <c r="BA104" s="10">
        <f xml:space="preserve"> SIGN(DATA[[#This Row],[Close]] &lt; DATA[[#This Row],[Prev Low]])</f>
        <v>0</v>
      </c>
      <c r="BB104" s="10">
        <f xml:space="preserve"> SIGN(DATA[[#This Row],[Prev Low]] &lt; DATA[[#This Row],[Close]])</f>
        <v>1</v>
      </c>
      <c r="BC104" s="10">
        <f xml:space="preserve"> SIGN(DATA[[#This Row],[Close]] &lt; DATA[[#This Row],[Prev High]])</f>
        <v>1</v>
      </c>
      <c r="BD104" s="10">
        <f xml:space="preserve"> SIGN(DATA[[#This Row],[Prev High]] &lt; DATA[[#This Row],[Close]])</f>
        <v>0</v>
      </c>
    </row>
    <row r="105" spans="14:56" x14ac:dyDescent="0.25">
      <c r="N105" s="16">
        <f xml:space="preserve"> ROW() - ROW(DATA[[#Headers],[Row]])</f>
        <v>103</v>
      </c>
      <c r="O105" s="13"/>
      <c r="P105" s="20">
        <v>45708</v>
      </c>
      <c r="Q105" s="21">
        <v>129672</v>
      </c>
      <c r="R105" s="21">
        <v>129700</v>
      </c>
      <c r="S105" s="21">
        <v>130000</v>
      </c>
      <c r="T105" s="21">
        <v>129095</v>
      </c>
      <c r="U105" s="13" t="s">
        <v>183</v>
      </c>
      <c r="V105" s="14">
        <v>1.8E-3</v>
      </c>
      <c r="W105" s="23"/>
      <c r="X105" s="23">
        <f xml:space="preserve"> (1 - DATA[[#This Row],[Row]])</f>
        <v>-102</v>
      </c>
      <c r="Y105" s="24">
        <f xml:space="preserve"> DATA[[#This Row],[Src Data]]</f>
        <v>45708</v>
      </c>
      <c r="Z105" s="23">
        <f xml:space="preserve"> WEEKDAY(DATA[[#This Row],[Date]])</f>
        <v>5</v>
      </c>
      <c r="AA105" s="26">
        <f xml:space="preserve"> DATA[[#This Row],[Src Último]]</f>
        <v>129672</v>
      </c>
      <c r="AB105" s="28">
        <f xml:space="preserve"> DATA[[#This Row],[Src Abertura]]</f>
        <v>129700</v>
      </c>
      <c r="AC105" s="28">
        <f xml:space="preserve"> DATA[[#This Row],[Src Mínima]]</f>
        <v>129095</v>
      </c>
      <c r="AD105" s="28">
        <f xml:space="preserve"> DATA[[#This Row],[Src Máxima]]</f>
        <v>130000</v>
      </c>
      <c r="AE105" s="28">
        <f xml:space="preserve"> DATA[[#This Row],[Src Último]]</f>
        <v>129672</v>
      </c>
      <c r="AF105" s="40">
        <f xml:space="preserve"> (DATA[[#This Row],[High]] - DATA[[#This Row],[Low]])</f>
        <v>905</v>
      </c>
      <c r="AG105" s="31">
        <f xml:space="preserve"> _xlfn.XLOOKUP(DATA[[#This Row],[T]]-1, DATA[T], DATA[Open], "")</f>
        <v>130600</v>
      </c>
      <c r="AH105" s="31">
        <f xml:space="preserve"> _xlfn.XLOOKUP(DATA[[#This Row],[T]]-1, DATA[T], DATA[Low], "")</f>
        <v>129150</v>
      </c>
      <c r="AI105" s="31">
        <f xml:space="preserve"> _xlfn.XLOOKUP(DATA[[#This Row],[T]]-1, DATA[T], DATA[High], "")</f>
        <v>130620</v>
      </c>
      <c r="AJ105" s="31">
        <f xml:space="preserve"> _xlfn.XLOOKUP(DATA[[#This Row],[T]]-1, DATA[T], DATA[Price], "")</f>
        <v>129435</v>
      </c>
      <c r="AK105" s="33">
        <f xml:space="preserve"> IFERROR(DATA[[#This Row],[Prev Close]] - DATA[[#This Row],[Prev Open]], "")</f>
        <v>-1165</v>
      </c>
      <c r="AL105" s="33">
        <f xml:space="preserve"> IFERROR(DATA[[#This Row],[Prev High]] - DATA[[#This Row],[Prev Low]], "")</f>
        <v>1470</v>
      </c>
      <c r="AM105" s="33">
        <f xml:space="preserve"> SIGN(DATA[[#This Row],[Prev Change]] &lt; 0)</f>
        <v>1</v>
      </c>
      <c r="AN105" s="33">
        <f xml:space="preserve"> SIGN(DATA[[#This Row],[Prev Change]] &gt;= 0)</f>
        <v>0</v>
      </c>
      <c r="AO105" s="28">
        <f xml:space="preserve"> IFERROR(MAX(0, DATA[[#This Row],[High]] - DATA[[#This Row],[Prev High]]), "")</f>
        <v>0</v>
      </c>
      <c r="AP105" s="28">
        <f xml:space="preserve"> IFERROR(MAX(0, DATA[[#This Row],[Prev Low]] - DATA[[#This Row],[Low]]), "")</f>
        <v>55</v>
      </c>
      <c r="AQ105" s="10">
        <f xml:space="preserve"> (DATA[[#This Row],[Prev Low]] &lt; DATA[[#This Row],[Open]]) * (DATA[[#This Row],[Open]] &lt; DATA[[#This Row],[Prev High]])</f>
        <v>1</v>
      </c>
      <c r="AR105" s="10">
        <f xml:space="preserve"> SIGN(DATA[[#This Row],[Open]] &lt; DATA[[#This Row],[Prev Low]])</f>
        <v>0</v>
      </c>
      <c r="AS105" s="10">
        <f xml:space="preserve"> SIGN(DATA[[#This Row],[Prev Low]] &lt; DATA[[#This Row],[Open]])</f>
        <v>1</v>
      </c>
      <c r="AT105" s="10">
        <f xml:space="preserve"> SIGN(DATA[[#This Row],[Open]] &lt; DATA[[#This Row],[Prev High]])</f>
        <v>1</v>
      </c>
      <c r="AU105" s="10">
        <f xml:space="preserve"> SIGN(DATA[[#This Row],[Prev High]] &lt; DATA[[#This Row],[Open]])</f>
        <v>0</v>
      </c>
      <c r="AV105" s="10">
        <f xml:space="preserve"> SIGN(DATA[[#This Row],[Low]] &lt; DATA[[#This Row],[Prev Low]])</f>
        <v>1</v>
      </c>
      <c r="AW105" s="10">
        <f xml:space="preserve"> SIGN(DATA[[#This Row],[Prev Low]] &lt; DATA[[#This Row],[Low]])</f>
        <v>0</v>
      </c>
      <c r="AX105" s="10">
        <f xml:space="preserve"> SIGN(DATA[[#This Row],[High]] &lt; DATA[[#This Row],[Prev High]])</f>
        <v>1</v>
      </c>
      <c r="AY105" s="10">
        <f xml:space="preserve"> SIGN(DATA[[#This Row],[Prev High]] &lt; DATA[[#This Row],[High]])</f>
        <v>0</v>
      </c>
      <c r="AZ105" s="10">
        <f xml:space="preserve"> (DATA[[#This Row],[Prev Low]] &lt; DATA[[#This Row],[Close]]) * (DATA[[#This Row],[Close]] &lt; DATA[[#This Row],[Prev High]])</f>
        <v>1</v>
      </c>
      <c r="BA105" s="10">
        <f xml:space="preserve"> SIGN(DATA[[#This Row],[Close]] &lt; DATA[[#This Row],[Prev Low]])</f>
        <v>0</v>
      </c>
      <c r="BB105" s="10">
        <f xml:space="preserve"> SIGN(DATA[[#This Row],[Prev Low]] &lt; DATA[[#This Row],[Close]])</f>
        <v>1</v>
      </c>
      <c r="BC105" s="10">
        <f xml:space="preserve"> SIGN(DATA[[#This Row],[Close]] &lt; DATA[[#This Row],[Prev High]])</f>
        <v>1</v>
      </c>
      <c r="BD105" s="10">
        <f xml:space="preserve"> SIGN(DATA[[#This Row],[Prev High]] &lt; DATA[[#This Row],[Close]])</f>
        <v>0</v>
      </c>
    </row>
    <row r="106" spans="14:56" x14ac:dyDescent="0.25">
      <c r="N106" s="16">
        <f xml:space="preserve"> ROW() - ROW(DATA[[#Headers],[Row]])</f>
        <v>104</v>
      </c>
      <c r="O106" s="13"/>
      <c r="P106" s="20">
        <v>45707</v>
      </c>
      <c r="Q106" s="21">
        <v>129435</v>
      </c>
      <c r="R106" s="21">
        <v>130600</v>
      </c>
      <c r="S106" s="21">
        <v>130620</v>
      </c>
      <c r="T106" s="21">
        <v>129150</v>
      </c>
      <c r="U106" s="13" t="s">
        <v>184</v>
      </c>
      <c r="V106" s="14">
        <v>-9.1000000000000004E-3</v>
      </c>
      <c r="W106" s="23"/>
      <c r="X106" s="23">
        <f xml:space="preserve"> (1 - DATA[[#This Row],[Row]])</f>
        <v>-103</v>
      </c>
      <c r="Y106" s="24">
        <f xml:space="preserve"> DATA[[#This Row],[Src Data]]</f>
        <v>45707</v>
      </c>
      <c r="Z106" s="23">
        <f xml:space="preserve"> WEEKDAY(DATA[[#This Row],[Date]])</f>
        <v>4</v>
      </c>
      <c r="AA106" s="26">
        <f xml:space="preserve"> DATA[[#This Row],[Src Último]]</f>
        <v>129435</v>
      </c>
      <c r="AB106" s="28">
        <f xml:space="preserve"> DATA[[#This Row],[Src Abertura]]</f>
        <v>130600</v>
      </c>
      <c r="AC106" s="28">
        <f xml:space="preserve"> DATA[[#This Row],[Src Mínima]]</f>
        <v>129150</v>
      </c>
      <c r="AD106" s="28">
        <f xml:space="preserve"> DATA[[#This Row],[Src Máxima]]</f>
        <v>130620</v>
      </c>
      <c r="AE106" s="28">
        <f xml:space="preserve"> DATA[[#This Row],[Src Último]]</f>
        <v>129435</v>
      </c>
      <c r="AF106" s="40">
        <f xml:space="preserve"> (DATA[[#This Row],[High]] - DATA[[#This Row],[Low]])</f>
        <v>1470</v>
      </c>
      <c r="AG106" s="31">
        <f xml:space="preserve"> _xlfn.XLOOKUP(DATA[[#This Row],[T]]-1, DATA[T], DATA[Open], "")</f>
        <v>131300</v>
      </c>
      <c r="AH106" s="31">
        <f xml:space="preserve"> _xlfn.XLOOKUP(DATA[[#This Row],[T]]-1, DATA[T], DATA[Low], "")</f>
        <v>130295</v>
      </c>
      <c r="AI106" s="31">
        <f xml:space="preserve"> _xlfn.XLOOKUP(DATA[[#This Row],[T]]-1, DATA[T], DATA[High], "")</f>
        <v>131610</v>
      </c>
      <c r="AJ106" s="31">
        <f xml:space="preserve"> _xlfn.XLOOKUP(DATA[[#This Row],[T]]-1, DATA[T], DATA[Price], "")</f>
        <v>130625</v>
      </c>
      <c r="AK106" s="33">
        <f xml:space="preserve"> IFERROR(DATA[[#This Row],[Prev Close]] - DATA[[#This Row],[Prev Open]], "")</f>
        <v>-675</v>
      </c>
      <c r="AL106" s="33">
        <f xml:space="preserve"> IFERROR(DATA[[#This Row],[Prev High]] - DATA[[#This Row],[Prev Low]], "")</f>
        <v>1315</v>
      </c>
      <c r="AM106" s="33">
        <f xml:space="preserve"> SIGN(DATA[[#This Row],[Prev Change]] &lt; 0)</f>
        <v>1</v>
      </c>
      <c r="AN106" s="33">
        <f xml:space="preserve"> SIGN(DATA[[#This Row],[Prev Change]] &gt;= 0)</f>
        <v>0</v>
      </c>
      <c r="AO106" s="28">
        <f xml:space="preserve"> IFERROR(MAX(0, DATA[[#This Row],[High]] - DATA[[#This Row],[Prev High]]), "")</f>
        <v>0</v>
      </c>
      <c r="AP106" s="28">
        <f xml:space="preserve"> IFERROR(MAX(0, DATA[[#This Row],[Prev Low]] - DATA[[#This Row],[Low]]), "")</f>
        <v>1145</v>
      </c>
      <c r="AQ106" s="10">
        <f xml:space="preserve"> (DATA[[#This Row],[Prev Low]] &lt; DATA[[#This Row],[Open]]) * (DATA[[#This Row],[Open]] &lt; DATA[[#This Row],[Prev High]])</f>
        <v>1</v>
      </c>
      <c r="AR106" s="10">
        <f xml:space="preserve"> SIGN(DATA[[#This Row],[Open]] &lt; DATA[[#This Row],[Prev Low]])</f>
        <v>0</v>
      </c>
      <c r="AS106" s="10">
        <f xml:space="preserve"> SIGN(DATA[[#This Row],[Prev Low]] &lt; DATA[[#This Row],[Open]])</f>
        <v>1</v>
      </c>
      <c r="AT106" s="10">
        <f xml:space="preserve"> SIGN(DATA[[#This Row],[Open]] &lt; DATA[[#This Row],[Prev High]])</f>
        <v>1</v>
      </c>
      <c r="AU106" s="10">
        <f xml:space="preserve"> SIGN(DATA[[#This Row],[Prev High]] &lt; DATA[[#This Row],[Open]])</f>
        <v>0</v>
      </c>
      <c r="AV106" s="10">
        <f xml:space="preserve"> SIGN(DATA[[#This Row],[Low]] &lt; DATA[[#This Row],[Prev Low]])</f>
        <v>1</v>
      </c>
      <c r="AW106" s="10">
        <f xml:space="preserve"> SIGN(DATA[[#This Row],[Prev Low]] &lt; DATA[[#This Row],[Low]])</f>
        <v>0</v>
      </c>
      <c r="AX106" s="10">
        <f xml:space="preserve"> SIGN(DATA[[#This Row],[High]] &lt; DATA[[#This Row],[Prev High]])</f>
        <v>1</v>
      </c>
      <c r="AY106" s="10">
        <f xml:space="preserve"> SIGN(DATA[[#This Row],[Prev High]] &lt; DATA[[#This Row],[High]])</f>
        <v>0</v>
      </c>
      <c r="AZ106" s="10">
        <f xml:space="preserve"> (DATA[[#This Row],[Prev Low]] &lt; DATA[[#This Row],[Close]]) * (DATA[[#This Row],[Close]] &lt; DATA[[#This Row],[Prev High]])</f>
        <v>0</v>
      </c>
      <c r="BA106" s="10">
        <f xml:space="preserve"> SIGN(DATA[[#This Row],[Close]] &lt; DATA[[#This Row],[Prev Low]])</f>
        <v>1</v>
      </c>
      <c r="BB106" s="10">
        <f xml:space="preserve"> SIGN(DATA[[#This Row],[Prev Low]] &lt; DATA[[#This Row],[Close]])</f>
        <v>0</v>
      </c>
      <c r="BC106" s="10">
        <f xml:space="preserve"> SIGN(DATA[[#This Row],[Close]] &lt; DATA[[#This Row],[Prev High]])</f>
        <v>1</v>
      </c>
      <c r="BD106" s="10">
        <f xml:space="preserve"> SIGN(DATA[[#This Row],[Prev High]] &lt; DATA[[#This Row],[Close]])</f>
        <v>0</v>
      </c>
    </row>
    <row r="107" spans="14:56" x14ac:dyDescent="0.25">
      <c r="N107" s="16">
        <f xml:space="preserve"> ROW() - ROW(DATA[[#Headers],[Row]])</f>
        <v>105</v>
      </c>
      <c r="O107" s="13"/>
      <c r="P107" s="20">
        <v>45706</v>
      </c>
      <c r="Q107" s="21">
        <v>130625</v>
      </c>
      <c r="R107" s="21">
        <v>131300</v>
      </c>
      <c r="S107" s="21">
        <v>131610</v>
      </c>
      <c r="T107" s="21">
        <v>130295</v>
      </c>
      <c r="U107" s="13" t="s">
        <v>185</v>
      </c>
      <c r="V107" s="14">
        <v>-2.3E-3</v>
      </c>
      <c r="W107" s="23"/>
      <c r="X107" s="23">
        <f xml:space="preserve"> (1 - DATA[[#This Row],[Row]])</f>
        <v>-104</v>
      </c>
      <c r="Y107" s="24">
        <f xml:space="preserve"> DATA[[#This Row],[Src Data]]</f>
        <v>45706</v>
      </c>
      <c r="Z107" s="23">
        <f xml:space="preserve"> WEEKDAY(DATA[[#This Row],[Date]])</f>
        <v>3</v>
      </c>
      <c r="AA107" s="26">
        <f xml:space="preserve"> DATA[[#This Row],[Src Último]]</f>
        <v>130625</v>
      </c>
      <c r="AB107" s="28">
        <f xml:space="preserve"> DATA[[#This Row],[Src Abertura]]</f>
        <v>131300</v>
      </c>
      <c r="AC107" s="28">
        <f xml:space="preserve"> DATA[[#This Row],[Src Mínima]]</f>
        <v>130295</v>
      </c>
      <c r="AD107" s="28">
        <f xml:space="preserve"> DATA[[#This Row],[Src Máxima]]</f>
        <v>131610</v>
      </c>
      <c r="AE107" s="28">
        <f xml:space="preserve"> DATA[[#This Row],[Src Último]]</f>
        <v>130625</v>
      </c>
      <c r="AF107" s="40">
        <f xml:space="preserve"> (DATA[[#This Row],[High]] - DATA[[#This Row],[Low]])</f>
        <v>1315</v>
      </c>
      <c r="AG107" s="31">
        <f xml:space="preserve"> _xlfn.XLOOKUP(DATA[[#This Row],[T]]-1, DATA[T], DATA[Open], "")</f>
        <v>130450</v>
      </c>
      <c r="AH107" s="31">
        <f xml:space="preserve"> _xlfn.XLOOKUP(DATA[[#This Row],[T]]-1, DATA[T], DATA[Low], "")</f>
        <v>130420</v>
      </c>
      <c r="AI107" s="31">
        <f xml:space="preserve"> _xlfn.XLOOKUP(DATA[[#This Row],[T]]-1, DATA[T], DATA[High], "")</f>
        <v>131940</v>
      </c>
      <c r="AJ107" s="31">
        <f xml:space="preserve"> _xlfn.XLOOKUP(DATA[[#This Row],[T]]-1, DATA[T], DATA[Price], "")</f>
        <v>130921</v>
      </c>
      <c r="AK107" s="33">
        <f xml:space="preserve"> IFERROR(DATA[[#This Row],[Prev Close]] - DATA[[#This Row],[Prev Open]], "")</f>
        <v>471</v>
      </c>
      <c r="AL107" s="33">
        <f xml:space="preserve"> IFERROR(DATA[[#This Row],[Prev High]] - DATA[[#This Row],[Prev Low]], "")</f>
        <v>1520</v>
      </c>
      <c r="AM107" s="33">
        <f xml:space="preserve"> SIGN(DATA[[#This Row],[Prev Change]] &lt; 0)</f>
        <v>0</v>
      </c>
      <c r="AN107" s="33">
        <f xml:space="preserve"> SIGN(DATA[[#This Row],[Prev Change]] &gt;= 0)</f>
        <v>1</v>
      </c>
      <c r="AO107" s="28">
        <f xml:space="preserve"> IFERROR(MAX(0, DATA[[#This Row],[High]] - DATA[[#This Row],[Prev High]]), "")</f>
        <v>0</v>
      </c>
      <c r="AP107" s="28">
        <f xml:space="preserve"> IFERROR(MAX(0, DATA[[#This Row],[Prev Low]] - DATA[[#This Row],[Low]]), "")</f>
        <v>125</v>
      </c>
      <c r="AQ107" s="10">
        <f xml:space="preserve"> (DATA[[#This Row],[Prev Low]] &lt; DATA[[#This Row],[Open]]) * (DATA[[#This Row],[Open]] &lt; DATA[[#This Row],[Prev High]])</f>
        <v>1</v>
      </c>
      <c r="AR107" s="10">
        <f xml:space="preserve"> SIGN(DATA[[#This Row],[Open]] &lt; DATA[[#This Row],[Prev Low]])</f>
        <v>0</v>
      </c>
      <c r="AS107" s="10">
        <f xml:space="preserve"> SIGN(DATA[[#This Row],[Prev Low]] &lt; DATA[[#This Row],[Open]])</f>
        <v>1</v>
      </c>
      <c r="AT107" s="10">
        <f xml:space="preserve"> SIGN(DATA[[#This Row],[Open]] &lt; DATA[[#This Row],[Prev High]])</f>
        <v>1</v>
      </c>
      <c r="AU107" s="10">
        <f xml:space="preserve"> SIGN(DATA[[#This Row],[Prev High]] &lt; DATA[[#This Row],[Open]])</f>
        <v>0</v>
      </c>
      <c r="AV107" s="10">
        <f xml:space="preserve"> SIGN(DATA[[#This Row],[Low]] &lt; DATA[[#This Row],[Prev Low]])</f>
        <v>1</v>
      </c>
      <c r="AW107" s="10">
        <f xml:space="preserve"> SIGN(DATA[[#This Row],[Prev Low]] &lt; DATA[[#This Row],[Low]])</f>
        <v>0</v>
      </c>
      <c r="AX107" s="10">
        <f xml:space="preserve"> SIGN(DATA[[#This Row],[High]] &lt; DATA[[#This Row],[Prev High]])</f>
        <v>1</v>
      </c>
      <c r="AY107" s="10">
        <f xml:space="preserve"> SIGN(DATA[[#This Row],[Prev High]] &lt; DATA[[#This Row],[High]])</f>
        <v>0</v>
      </c>
      <c r="AZ107" s="10">
        <f xml:space="preserve"> (DATA[[#This Row],[Prev Low]] &lt; DATA[[#This Row],[Close]]) * (DATA[[#This Row],[Close]] &lt; DATA[[#This Row],[Prev High]])</f>
        <v>1</v>
      </c>
      <c r="BA107" s="10">
        <f xml:space="preserve"> SIGN(DATA[[#This Row],[Close]] &lt; DATA[[#This Row],[Prev Low]])</f>
        <v>0</v>
      </c>
      <c r="BB107" s="10">
        <f xml:space="preserve"> SIGN(DATA[[#This Row],[Prev Low]] &lt; DATA[[#This Row],[Close]])</f>
        <v>1</v>
      </c>
      <c r="BC107" s="10">
        <f xml:space="preserve"> SIGN(DATA[[#This Row],[Close]] &lt; DATA[[#This Row],[Prev High]])</f>
        <v>1</v>
      </c>
      <c r="BD107" s="10">
        <f xml:space="preserve"> SIGN(DATA[[#This Row],[Prev High]] &lt; DATA[[#This Row],[Close]])</f>
        <v>0</v>
      </c>
    </row>
    <row r="108" spans="14:56" x14ac:dyDescent="0.25">
      <c r="N108" s="16">
        <f xml:space="preserve"> ROW() - ROW(DATA[[#Headers],[Row]])</f>
        <v>106</v>
      </c>
      <c r="O108" s="13"/>
      <c r="P108" s="20">
        <v>45705</v>
      </c>
      <c r="Q108" s="21">
        <v>130921</v>
      </c>
      <c r="R108" s="21">
        <v>130450</v>
      </c>
      <c r="S108" s="21">
        <v>131940</v>
      </c>
      <c r="T108" s="21">
        <v>130420</v>
      </c>
      <c r="U108" s="13" t="s">
        <v>186</v>
      </c>
      <c r="V108" s="14">
        <v>2.5000000000000001E-3</v>
      </c>
      <c r="W108" s="23"/>
      <c r="X108" s="23">
        <f xml:space="preserve"> (1 - DATA[[#This Row],[Row]])</f>
        <v>-105</v>
      </c>
      <c r="Y108" s="24">
        <f xml:space="preserve"> DATA[[#This Row],[Src Data]]</f>
        <v>45705</v>
      </c>
      <c r="Z108" s="23">
        <f xml:space="preserve"> WEEKDAY(DATA[[#This Row],[Date]])</f>
        <v>2</v>
      </c>
      <c r="AA108" s="26">
        <f xml:space="preserve"> DATA[[#This Row],[Src Último]]</f>
        <v>130921</v>
      </c>
      <c r="AB108" s="28">
        <f xml:space="preserve"> DATA[[#This Row],[Src Abertura]]</f>
        <v>130450</v>
      </c>
      <c r="AC108" s="28">
        <f xml:space="preserve"> DATA[[#This Row],[Src Mínima]]</f>
        <v>130420</v>
      </c>
      <c r="AD108" s="28">
        <f xml:space="preserve"> DATA[[#This Row],[Src Máxima]]</f>
        <v>131940</v>
      </c>
      <c r="AE108" s="28">
        <f xml:space="preserve"> DATA[[#This Row],[Src Último]]</f>
        <v>130921</v>
      </c>
      <c r="AF108" s="40">
        <f xml:space="preserve"> (DATA[[#This Row],[High]] - DATA[[#This Row],[Low]])</f>
        <v>1520</v>
      </c>
      <c r="AG108" s="31">
        <f xml:space="preserve"> _xlfn.XLOOKUP(DATA[[#This Row],[T]]-1, DATA[T], DATA[Open], "")</f>
        <v>127020</v>
      </c>
      <c r="AH108" s="31">
        <f xml:space="preserve"> _xlfn.XLOOKUP(DATA[[#This Row],[T]]-1, DATA[T], DATA[Low], "")</f>
        <v>126995</v>
      </c>
      <c r="AI108" s="31">
        <f xml:space="preserve"> _xlfn.XLOOKUP(DATA[[#This Row],[T]]-1, DATA[T], DATA[High], "")</f>
        <v>130940</v>
      </c>
      <c r="AJ108" s="31">
        <f xml:space="preserve"> _xlfn.XLOOKUP(DATA[[#This Row],[T]]-1, DATA[T], DATA[Price], "")</f>
        <v>130599</v>
      </c>
      <c r="AK108" s="33">
        <f xml:space="preserve"> IFERROR(DATA[[#This Row],[Prev Close]] - DATA[[#This Row],[Prev Open]], "")</f>
        <v>3579</v>
      </c>
      <c r="AL108" s="33">
        <f xml:space="preserve"> IFERROR(DATA[[#This Row],[Prev High]] - DATA[[#This Row],[Prev Low]], "")</f>
        <v>3945</v>
      </c>
      <c r="AM108" s="33">
        <f xml:space="preserve"> SIGN(DATA[[#This Row],[Prev Change]] &lt; 0)</f>
        <v>0</v>
      </c>
      <c r="AN108" s="33">
        <f xml:space="preserve"> SIGN(DATA[[#This Row],[Prev Change]] &gt;= 0)</f>
        <v>1</v>
      </c>
      <c r="AO108" s="28">
        <f xml:space="preserve"> IFERROR(MAX(0, DATA[[#This Row],[High]] - DATA[[#This Row],[Prev High]]), "")</f>
        <v>1000</v>
      </c>
      <c r="AP108" s="28">
        <f xml:space="preserve"> IFERROR(MAX(0, DATA[[#This Row],[Prev Low]] - DATA[[#This Row],[Low]]), "")</f>
        <v>0</v>
      </c>
      <c r="AQ108" s="10">
        <f xml:space="preserve"> (DATA[[#This Row],[Prev Low]] &lt; DATA[[#This Row],[Open]]) * (DATA[[#This Row],[Open]] &lt; DATA[[#This Row],[Prev High]])</f>
        <v>1</v>
      </c>
      <c r="AR108" s="10">
        <f xml:space="preserve"> SIGN(DATA[[#This Row],[Open]] &lt; DATA[[#This Row],[Prev Low]])</f>
        <v>0</v>
      </c>
      <c r="AS108" s="10">
        <f xml:space="preserve"> SIGN(DATA[[#This Row],[Prev Low]] &lt; DATA[[#This Row],[Open]])</f>
        <v>1</v>
      </c>
      <c r="AT108" s="10">
        <f xml:space="preserve"> SIGN(DATA[[#This Row],[Open]] &lt; DATA[[#This Row],[Prev High]])</f>
        <v>1</v>
      </c>
      <c r="AU108" s="10">
        <f xml:space="preserve"> SIGN(DATA[[#This Row],[Prev High]] &lt; DATA[[#This Row],[Open]])</f>
        <v>0</v>
      </c>
      <c r="AV108" s="10">
        <f xml:space="preserve"> SIGN(DATA[[#This Row],[Low]] &lt; DATA[[#This Row],[Prev Low]])</f>
        <v>0</v>
      </c>
      <c r="AW108" s="10">
        <f xml:space="preserve"> SIGN(DATA[[#This Row],[Prev Low]] &lt; DATA[[#This Row],[Low]])</f>
        <v>1</v>
      </c>
      <c r="AX108" s="10">
        <f xml:space="preserve"> SIGN(DATA[[#This Row],[High]] &lt; DATA[[#This Row],[Prev High]])</f>
        <v>0</v>
      </c>
      <c r="AY108" s="10">
        <f xml:space="preserve"> SIGN(DATA[[#This Row],[Prev High]] &lt; DATA[[#This Row],[High]])</f>
        <v>1</v>
      </c>
      <c r="AZ108" s="10">
        <f xml:space="preserve"> (DATA[[#This Row],[Prev Low]] &lt; DATA[[#This Row],[Close]]) * (DATA[[#This Row],[Close]] &lt; DATA[[#This Row],[Prev High]])</f>
        <v>1</v>
      </c>
      <c r="BA108" s="10">
        <f xml:space="preserve"> SIGN(DATA[[#This Row],[Close]] &lt; DATA[[#This Row],[Prev Low]])</f>
        <v>0</v>
      </c>
      <c r="BB108" s="10">
        <f xml:space="preserve"> SIGN(DATA[[#This Row],[Prev Low]] &lt; DATA[[#This Row],[Close]])</f>
        <v>1</v>
      </c>
      <c r="BC108" s="10">
        <f xml:space="preserve"> SIGN(DATA[[#This Row],[Close]] &lt; DATA[[#This Row],[Prev High]])</f>
        <v>1</v>
      </c>
      <c r="BD108" s="10">
        <f xml:space="preserve"> SIGN(DATA[[#This Row],[Prev High]] &lt; DATA[[#This Row],[Close]])</f>
        <v>0</v>
      </c>
    </row>
    <row r="109" spans="14:56" x14ac:dyDescent="0.25">
      <c r="N109" s="16">
        <f xml:space="preserve"> ROW() - ROW(DATA[[#Headers],[Row]])</f>
        <v>107</v>
      </c>
      <c r="O109" s="13"/>
      <c r="P109" s="20">
        <v>45702</v>
      </c>
      <c r="Q109" s="21">
        <v>130599</v>
      </c>
      <c r="R109" s="21">
        <v>127020</v>
      </c>
      <c r="S109" s="21">
        <v>130940</v>
      </c>
      <c r="T109" s="21">
        <v>126995</v>
      </c>
      <c r="U109" s="13" t="s">
        <v>132</v>
      </c>
      <c r="V109" s="14">
        <v>2.6499999999999999E-2</v>
      </c>
      <c r="W109" s="23"/>
      <c r="X109" s="23">
        <f xml:space="preserve"> (1 - DATA[[#This Row],[Row]])</f>
        <v>-106</v>
      </c>
      <c r="Y109" s="24">
        <f xml:space="preserve"> DATA[[#This Row],[Src Data]]</f>
        <v>45702</v>
      </c>
      <c r="Z109" s="23">
        <f xml:space="preserve"> WEEKDAY(DATA[[#This Row],[Date]])</f>
        <v>6</v>
      </c>
      <c r="AA109" s="26">
        <f xml:space="preserve"> DATA[[#This Row],[Src Último]]</f>
        <v>130599</v>
      </c>
      <c r="AB109" s="28">
        <f xml:space="preserve"> DATA[[#This Row],[Src Abertura]]</f>
        <v>127020</v>
      </c>
      <c r="AC109" s="28">
        <f xml:space="preserve"> DATA[[#This Row],[Src Mínima]]</f>
        <v>126995</v>
      </c>
      <c r="AD109" s="28">
        <f xml:space="preserve"> DATA[[#This Row],[Src Máxima]]</f>
        <v>130940</v>
      </c>
      <c r="AE109" s="28">
        <f xml:space="preserve"> DATA[[#This Row],[Src Último]]</f>
        <v>130599</v>
      </c>
      <c r="AF109" s="40">
        <f xml:space="preserve"> (DATA[[#This Row],[High]] - DATA[[#This Row],[Low]])</f>
        <v>3945</v>
      </c>
      <c r="AG109" s="31">
        <f xml:space="preserve"> _xlfn.XLOOKUP(DATA[[#This Row],[T]]-1, DATA[T], DATA[Open], "")</f>
        <v>126930</v>
      </c>
      <c r="AH109" s="31">
        <f xml:space="preserve"> _xlfn.XLOOKUP(DATA[[#This Row],[T]]-1, DATA[T], DATA[Low], "")</f>
        <v>126035</v>
      </c>
      <c r="AI109" s="31">
        <f xml:space="preserve"> _xlfn.XLOOKUP(DATA[[#This Row],[T]]-1, DATA[T], DATA[High], "")</f>
        <v>127230</v>
      </c>
      <c r="AJ109" s="31">
        <f xml:space="preserve"> _xlfn.XLOOKUP(DATA[[#This Row],[T]]-1, DATA[T], DATA[Price], "")</f>
        <v>127231</v>
      </c>
      <c r="AK109" s="33">
        <f xml:space="preserve"> IFERROR(DATA[[#This Row],[Prev Close]] - DATA[[#This Row],[Prev Open]], "")</f>
        <v>301</v>
      </c>
      <c r="AL109" s="33">
        <f xml:space="preserve"> IFERROR(DATA[[#This Row],[Prev High]] - DATA[[#This Row],[Prev Low]], "")</f>
        <v>1195</v>
      </c>
      <c r="AM109" s="33">
        <f xml:space="preserve"> SIGN(DATA[[#This Row],[Prev Change]] &lt; 0)</f>
        <v>0</v>
      </c>
      <c r="AN109" s="33">
        <f xml:space="preserve"> SIGN(DATA[[#This Row],[Prev Change]] &gt;= 0)</f>
        <v>1</v>
      </c>
      <c r="AO109" s="28">
        <f xml:space="preserve"> IFERROR(MAX(0, DATA[[#This Row],[High]] - DATA[[#This Row],[Prev High]]), "")</f>
        <v>3710</v>
      </c>
      <c r="AP109" s="28">
        <f xml:space="preserve"> IFERROR(MAX(0, DATA[[#This Row],[Prev Low]] - DATA[[#This Row],[Low]]), "")</f>
        <v>0</v>
      </c>
      <c r="AQ109" s="10">
        <f xml:space="preserve"> (DATA[[#This Row],[Prev Low]] &lt; DATA[[#This Row],[Open]]) * (DATA[[#This Row],[Open]] &lt; DATA[[#This Row],[Prev High]])</f>
        <v>1</v>
      </c>
      <c r="AR109" s="10">
        <f xml:space="preserve"> SIGN(DATA[[#This Row],[Open]] &lt; DATA[[#This Row],[Prev Low]])</f>
        <v>0</v>
      </c>
      <c r="AS109" s="10">
        <f xml:space="preserve"> SIGN(DATA[[#This Row],[Prev Low]] &lt; DATA[[#This Row],[Open]])</f>
        <v>1</v>
      </c>
      <c r="AT109" s="10">
        <f xml:space="preserve"> SIGN(DATA[[#This Row],[Open]] &lt; DATA[[#This Row],[Prev High]])</f>
        <v>1</v>
      </c>
      <c r="AU109" s="10">
        <f xml:space="preserve"> SIGN(DATA[[#This Row],[Prev High]] &lt; DATA[[#This Row],[Open]])</f>
        <v>0</v>
      </c>
      <c r="AV109" s="10">
        <f xml:space="preserve"> SIGN(DATA[[#This Row],[Low]] &lt; DATA[[#This Row],[Prev Low]])</f>
        <v>0</v>
      </c>
      <c r="AW109" s="10">
        <f xml:space="preserve"> SIGN(DATA[[#This Row],[Prev Low]] &lt; DATA[[#This Row],[Low]])</f>
        <v>1</v>
      </c>
      <c r="AX109" s="10">
        <f xml:space="preserve"> SIGN(DATA[[#This Row],[High]] &lt; DATA[[#This Row],[Prev High]])</f>
        <v>0</v>
      </c>
      <c r="AY109" s="10">
        <f xml:space="preserve"> SIGN(DATA[[#This Row],[Prev High]] &lt; DATA[[#This Row],[High]])</f>
        <v>1</v>
      </c>
      <c r="AZ109" s="10">
        <f xml:space="preserve"> (DATA[[#This Row],[Prev Low]] &lt; DATA[[#This Row],[Close]]) * (DATA[[#This Row],[Close]] &lt; DATA[[#This Row],[Prev High]])</f>
        <v>0</v>
      </c>
      <c r="BA109" s="10">
        <f xml:space="preserve"> SIGN(DATA[[#This Row],[Close]] &lt; DATA[[#This Row],[Prev Low]])</f>
        <v>0</v>
      </c>
      <c r="BB109" s="10">
        <f xml:space="preserve"> SIGN(DATA[[#This Row],[Prev Low]] &lt; DATA[[#This Row],[Close]])</f>
        <v>1</v>
      </c>
      <c r="BC109" s="10">
        <f xml:space="preserve"> SIGN(DATA[[#This Row],[Close]] &lt; DATA[[#This Row],[Prev High]])</f>
        <v>0</v>
      </c>
      <c r="BD109" s="10">
        <f xml:space="preserve"> SIGN(DATA[[#This Row],[Prev High]] &lt; DATA[[#This Row],[Close]])</f>
        <v>1</v>
      </c>
    </row>
    <row r="110" spans="14:56" x14ac:dyDescent="0.25">
      <c r="N110" s="16">
        <f xml:space="preserve"> ROW() - ROW(DATA[[#Headers],[Row]])</f>
        <v>108</v>
      </c>
      <c r="O110" s="13"/>
      <c r="P110" s="20">
        <v>45701</v>
      </c>
      <c r="Q110" s="21">
        <v>127231</v>
      </c>
      <c r="R110" s="21">
        <v>126930</v>
      </c>
      <c r="S110" s="21">
        <v>127230</v>
      </c>
      <c r="T110" s="21">
        <v>126035</v>
      </c>
      <c r="U110" s="13" t="s">
        <v>187</v>
      </c>
      <c r="V110" s="14">
        <v>2.1600000000000001E-2</v>
      </c>
      <c r="W110" s="23"/>
      <c r="X110" s="23">
        <f xml:space="preserve"> (1 - DATA[[#This Row],[Row]])</f>
        <v>-107</v>
      </c>
      <c r="Y110" s="24">
        <f xml:space="preserve"> DATA[[#This Row],[Src Data]]</f>
        <v>45701</v>
      </c>
      <c r="Z110" s="23">
        <f xml:space="preserve"> WEEKDAY(DATA[[#This Row],[Date]])</f>
        <v>5</v>
      </c>
      <c r="AA110" s="26">
        <f xml:space="preserve"> DATA[[#This Row],[Src Último]]</f>
        <v>127231</v>
      </c>
      <c r="AB110" s="28">
        <f xml:space="preserve"> DATA[[#This Row],[Src Abertura]]</f>
        <v>126930</v>
      </c>
      <c r="AC110" s="28">
        <f xml:space="preserve"> DATA[[#This Row],[Src Mínima]]</f>
        <v>126035</v>
      </c>
      <c r="AD110" s="28">
        <f xml:space="preserve"> DATA[[#This Row],[Src Máxima]]</f>
        <v>127230</v>
      </c>
      <c r="AE110" s="28">
        <f xml:space="preserve"> DATA[[#This Row],[Src Último]]</f>
        <v>127231</v>
      </c>
      <c r="AF110" s="40">
        <f xml:space="preserve"> (DATA[[#This Row],[High]] - DATA[[#This Row],[Low]])</f>
        <v>1195</v>
      </c>
      <c r="AG110" s="31">
        <f xml:space="preserve"> _xlfn.XLOOKUP(DATA[[#This Row],[T]]-1, DATA[T], DATA[Open], "")</f>
        <v>126650</v>
      </c>
      <c r="AH110" s="31">
        <f xml:space="preserve"> _xlfn.XLOOKUP(DATA[[#This Row],[T]]-1, DATA[T], DATA[Low], "")</f>
        <v>124090</v>
      </c>
      <c r="AI110" s="31">
        <f xml:space="preserve"> _xlfn.XLOOKUP(DATA[[#This Row],[T]]-1, DATA[T], DATA[High], "")</f>
        <v>126890</v>
      </c>
      <c r="AJ110" s="31">
        <f xml:space="preserve"> _xlfn.XLOOKUP(DATA[[#This Row],[T]]-1, DATA[T], DATA[Price], "")</f>
        <v>124540</v>
      </c>
      <c r="AK110" s="33">
        <f xml:space="preserve"> IFERROR(DATA[[#This Row],[Prev Close]] - DATA[[#This Row],[Prev Open]], "")</f>
        <v>-2110</v>
      </c>
      <c r="AL110" s="33">
        <f xml:space="preserve"> IFERROR(DATA[[#This Row],[Prev High]] - DATA[[#This Row],[Prev Low]], "")</f>
        <v>2800</v>
      </c>
      <c r="AM110" s="33">
        <f xml:space="preserve"> SIGN(DATA[[#This Row],[Prev Change]] &lt; 0)</f>
        <v>1</v>
      </c>
      <c r="AN110" s="33">
        <f xml:space="preserve"> SIGN(DATA[[#This Row],[Prev Change]] &gt;= 0)</f>
        <v>0</v>
      </c>
      <c r="AO110" s="28">
        <f xml:space="preserve"> IFERROR(MAX(0, DATA[[#This Row],[High]] - DATA[[#This Row],[Prev High]]), "")</f>
        <v>340</v>
      </c>
      <c r="AP110" s="28">
        <f xml:space="preserve"> IFERROR(MAX(0, DATA[[#This Row],[Prev Low]] - DATA[[#This Row],[Low]]), "")</f>
        <v>0</v>
      </c>
      <c r="AQ110" s="10">
        <f xml:space="preserve"> (DATA[[#This Row],[Prev Low]] &lt; DATA[[#This Row],[Open]]) * (DATA[[#This Row],[Open]] &lt; DATA[[#This Row],[Prev High]])</f>
        <v>0</v>
      </c>
      <c r="AR110" s="10">
        <f xml:space="preserve"> SIGN(DATA[[#This Row],[Open]] &lt; DATA[[#This Row],[Prev Low]])</f>
        <v>0</v>
      </c>
      <c r="AS110" s="10">
        <f xml:space="preserve"> SIGN(DATA[[#This Row],[Prev Low]] &lt; DATA[[#This Row],[Open]])</f>
        <v>1</v>
      </c>
      <c r="AT110" s="10">
        <f xml:space="preserve"> SIGN(DATA[[#This Row],[Open]] &lt; DATA[[#This Row],[Prev High]])</f>
        <v>0</v>
      </c>
      <c r="AU110" s="10">
        <f xml:space="preserve"> SIGN(DATA[[#This Row],[Prev High]] &lt; DATA[[#This Row],[Open]])</f>
        <v>1</v>
      </c>
      <c r="AV110" s="10">
        <f xml:space="preserve"> SIGN(DATA[[#This Row],[Low]] &lt; DATA[[#This Row],[Prev Low]])</f>
        <v>0</v>
      </c>
      <c r="AW110" s="10">
        <f xml:space="preserve"> SIGN(DATA[[#This Row],[Prev Low]] &lt; DATA[[#This Row],[Low]])</f>
        <v>1</v>
      </c>
      <c r="AX110" s="10">
        <f xml:space="preserve"> SIGN(DATA[[#This Row],[High]] &lt; DATA[[#This Row],[Prev High]])</f>
        <v>0</v>
      </c>
      <c r="AY110" s="10">
        <f xml:space="preserve"> SIGN(DATA[[#This Row],[Prev High]] &lt; DATA[[#This Row],[High]])</f>
        <v>1</v>
      </c>
      <c r="AZ110" s="10">
        <f xml:space="preserve"> (DATA[[#This Row],[Prev Low]] &lt; DATA[[#This Row],[Close]]) * (DATA[[#This Row],[Close]] &lt; DATA[[#This Row],[Prev High]])</f>
        <v>0</v>
      </c>
      <c r="BA110" s="10">
        <f xml:space="preserve"> SIGN(DATA[[#This Row],[Close]] &lt; DATA[[#This Row],[Prev Low]])</f>
        <v>0</v>
      </c>
      <c r="BB110" s="10">
        <f xml:space="preserve"> SIGN(DATA[[#This Row],[Prev Low]] &lt; DATA[[#This Row],[Close]])</f>
        <v>1</v>
      </c>
      <c r="BC110" s="10">
        <f xml:space="preserve"> SIGN(DATA[[#This Row],[Close]] &lt; DATA[[#This Row],[Prev High]])</f>
        <v>0</v>
      </c>
      <c r="BD110" s="10">
        <f xml:space="preserve"> SIGN(DATA[[#This Row],[Prev High]] &lt; DATA[[#This Row],[Close]])</f>
        <v>1</v>
      </c>
    </row>
    <row r="111" spans="14:56" x14ac:dyDescent="0.25">
      <c r="N111" s="16">
        <f xml:space="preserve"> ROW() - ROW(DATA[[#Headers],[Row]])</f>
        <v>109</v>
      </c>
      <c r="O111" s="13"/>
      <c r="P111" s="20">
        <v>45700</v>
      </c>
      <c r="Q111" s="21">
        <v>124540</v>
      </c>
      <c r="R111" s="21">
        <v>126650</v>
      </c>
      <c r="S111" s="21">
        <v>126890</v>
      </c>
      <c r="T111" s="21">
        <v>124090</v>
      </c>
      <c r="U111" s="13" t="s">
        <v>188</v>
      </c>
      <c r="V111" s="14">
        <v>-1.6400000000000001E-2</v>
      </c>
      <c r="W111" s="23"/>
      <c r="X111" s="23">
        <f xml:space="preserve"> (1 - DATA[[#This Row],[Row]])</f>
        <v>-108</v>
      </c>
      <c r="Y111" s="24">
        <f xml:space="preserve"> DATA[[#This Row],[Src Data]]</f>
        <v>45700</v>
      </c>
      <c r="Z111" s="23">
        <f xml:space="preserve"> WEEKDAY(DATA[[#This Row],[Date]])</f>
        <v>4</v>
      </c>
      <c r="AA111" s="26">
        <f xml:space="preserve"> DATA[[#This Row],[Src Último]]</f>
        <v>124540</v>
      </c>
      <c r="AB111" s="28">
        <f xml:space="preserve"> DATA[[#This Row],[Src Abertura]]</f>
        <v>126650</v>
      </c>
      <c r="AC111" s="28">
        <f xml:space="preserve"> DATA[[#This Row],[Src Mínima]]</f>
        <v>124090</v>
      </c>
      <c r="AD111" s="28">
        <f xml:space="preserve"> DATA[[#This Row],[Src Máxima]]</f>
        <v>126890</v>
      </c>
      <c r="AE111" s="28">
        <f xml:space="preserve"> DATA[[#This Row],[Src Último]]</f>
        <v>124540</v>
      </c>
      <c r="AF111" s="40">
        <f xml:space="preserve"> (DATA[[#This Row],[High]] - DATA[[#This Row],[Low]])</f>
        <v>2800</v>
      </c>
      <c r="AG111" s="31">
        <f xml:space="preserve"> _xlfn.XLOOKUP(DATA[[#This Row],[T]]-1, DATA[T], DATA[Open], "")</f>
        <v>125750</v>
      </c>
      <c r="AH111" s="31">
        <f xml:space="preserve"> _xlfn.XLOOKUP(DATA[[#This Row],[T]]-1, DATA[T], DATA[Low], "")</f>
        <v>125565</v>
      </c>
      <c r="AI111" s="31">
        <f xml:space="preserve"> _xlfn.XLOOKUP(DATA[[#This Row],[T]]-1, DATA[T], DATA[High], "")</f>
        <v>127000</v>
      </c>
      <c r="AJ111" s="31">
        <f xml:space="preserve"> _xlfn.XLOOKUP(DATA[[#This Row],[T]]-1, DATA[T], DATA[Price], "")</f>
        <v>126620</v>
      </c>
      <c r="AK111" s="33">
        <f xml:space="preserve"> IFERROR(DATA[[#This Row],[Prev Close]] - DATA[[#This Row],[Prev Open]], "")</f>
        <v>870</v>
      </c>
      <c r="AL111" s="33">
        <f xml:space="preserve"> IFERROR(DATA[[#This Row],[Prev High]] - DATA[[#This Row],[Prev Low]], "")</f>
        <v>1435</v>
      </c>
      <c r="AM111" s="33">
        <f xml:space="preserve"> SIGN(DATA[[#This Row],[Prev Change]] &lt; 0)</f>
        <v>0</v>
      </c>
      <c r="AN111" s="33">
        <f xml:space="preserve"> SIGN(DATA[[#This Row],[Prev Change]] &gt;= 0)</f>
        <v>1</v>
      </c>
      <c r="AO111" s="28">
        <f xml:space="preserve"> IFERROR(MAX(0, DATA[[#This Row],[High]] - DATA[[#This Row],[Prev High]]), "")</f>
        <v>0</v>
      </c>
      <c r="AP111" s="28">
        <f xml:space="preserve"> IFERROR(MAX(0, DATA[[#This Row],[Prev Low]] - DATA[[#This Row],[Low]]), "")</f>
        <v>1475</v>
      </c>
      <c r="AQ111" s="10">
        <f xml:space="preserve"> (DATA[[#This Row],[Prev Low]] &lt; DATA[[#This Row],[Open]]) * (DATA[[#This Row],[Open]] &lt; DATA[[#This Row],[Prev High]])</f>
        <v>1</v>
      </c>
      <c r="AR111" s="10">
        <f xml:space="preserve"> SIGN(DATA[[#This Row],[Open]] &lt; DATA[[#This Row],[Prev Low]])</f>
        <v>0</v>
      </c>
      <c r="AS111" s="10">
        <f xml:space="preserve"> SIGN(DATA[[#This Row],[Prev Low]] &lt; DATA[[#This Row],[Open]])</f>
        <v>1</v>
      </c>
      <c r="AT111" s="10">
        <f xml:space="preserve"> SIGN(DATA[[#This Row],[Open]] &lt; DATA[[#This Row],[Prev High]])</f>
        <v>1</v>
      </c>
      <c r="AU111" s="10">
        <f xml:space="preserve"> SIGN(DATA[[#This Row],[Prev High]] &lt; DATA[[#This Row],[Open]])</f>
        <v>0</v>
      </c>
      <c r="AV111" s="10">
        <f xml:space="preserve"> SIGN(DATA[[#This Row],[Low]] &lt; DATA[[#This Row],[Prev Low]])</f>
        <v>1</v>
      </c>
      <c r="AW111" s="10">
        <f xml:space="preserve"> SIGN(DATA[[#This Row],[Prev Low]] &lt; DATA[[#This Row],[Low]])</f>
        <v>0</v>
      </c>
      <c r="AX111" s="10">
        <f xml:space="preserve"> SIGN(DATA[[#This Row],[High]] &lt; DATA[[#This Row],[Prev High]])</f>
        <v>1</v>
      </c>
      <c r="AY111" s="10">
        <f xml:space="preserve"> SIGN(DATA[[#This Row],[Prev High]] &lt; DATA[[#This Row],[High]])</f>
        <v>0</v>
      </c>
      <c r="AZ111" s="10">
        <f xml:space="preserve"> (DATA[[#This Row],[Prev Low]] &lt; DATA[[#This Row],[Close]]) * (DATA[[#This Row],[Close]] &lt; DATA[[#This Row],[Prev High]])</f>
        <v>0</v>
      </c>
      <c r="BA111" s="10">
        <f xml:space="preserve"> SIGN(DATA[[#This Row],[Close]] &lt; DATA[[#This Row],[Prev Low]])</f>
        <v>1</v>
      </c>
      <c r="BB111" s="10">
        <f xml:space="preserve"> SIGN(DATA[[#This Row],[Prev Low]] &lt; DATA[[#This Row],[Close]])</f>
        <v>0</v>
      </c>
      <c r="BC111" s="10">
        <f xml:space="preserve"> SIGN(DATA[[#This Row],[Close]] &lt; DATA[[#This Row],[Prev High]])</f>
        <v>1</v>
      </c>
      <c r="BD111" s="10">
        <f xml:space="preserve"> SIGN(DATA[[#This Row],[Prev High]] &lt; DATA[[#This Row],[Close]])</f>
        <v>0</v>
      </c>
    </row>
    <row r="112" spans="14:56" x14ac:dyDescent="0.25">
      <c r="N112" s="16">
        <f xml:space="preserve"> ROW() - ROW(DATA[[#Headers],[Row]])</f>
        <v>110</v>
      </c>
      <c r="O112" s="13"/>
      <c r="P112" s="20">
        <v>45699</v>
      </c>
      <c r="Q112" s="21">
        <v>126620</v>
      </c>
      <c r="R112" s="21">
        <v>125750</v>
      </c>
      <c r="S112" s="21">
        <v>127000</v>
      </c>
      <c r="T112" s="21">
        <v>125565</v>
      </c>
      <c r="U112" s="13" t="s">
        <v>189</v>
      </c>
      <c r="V112" s="14">
        <v>6.7000000000000002E-3</v>
      </c>
      <c r="W112" s="23"/>
      <c r="X112" s="23">
        <f xml:space="preserve"> (1 - DATA[[#This Row],[Row]])</f>
        <v>-109</v>
      </c>
      <c r="Y112" s="24">
        <f xml:space="preserve"> DATA[[#This Row],[Src Data]]</f>
        <v>45699</v>
      </c>
      <c r="Z112" s="23">
        <f xml:space="preserve"> WEEKDAY(DATA[[#This Row],[Date]])</f>
        <v>3</v>
      </c>
      <c r="AA112" s="26">
        <f xml:space="preserve"> DATA[[#This Row],[Src Último]]</f>
        <v>126620</v>
      </c>
      <c r="AB112" s="28">
        <f xml:space="preserve"> DATA[[#This Row],[Src Abertura]]</f>
        <v>125750</v>
      </c>
      <c r="AC112" s="28">
        <f xml:space="preserve"> DATA[[#This Row],[Src Mínima]]</f>
        <v>125565</v>
      </c>
      <c r="AD112" s="28">
        <f xml:space="preserve"> DATA[[#This Row],[Src Máxima]]</f>
        <v>127000</v>
      </c>
      <c r="AE112" s="28">
        <f xml:space="preserve"> DATA[[#This Row],[Src Último]]</f>
        <v>126620</v>
      </c>
      <c r="AF112" s="40">
        <f xml:space="preserve"> (DATA[[#This Row],[High]] - DATA[[#This Row],[Low]])</f>
        <v>1435</v>
      </c>
      <c r="AG112" s="31">
        <f xml:space="preserve"> _xlfn.XLOOKUP(DATA[[#This Row],[T]]-1, DATA[T], DATA[Open], "")</f>
        <v>125100</v>
      </c>
      <c r="AH112" s="31">
        <f xml:space="preserve"> _xlfn.XLOOKUP(DATA[[#This Row],[T]]-1, DATA[T], DATA[Low], "")</f>
        <v>124860</v>
      </c>
      <c r="AI112" s="31">
        <f xml:space="preserve"> _xlfn.XLOOKUP(DATA[[#This Row],[T]]-1, DATA[T], DATA[High], "")</f>
        <v>126490</v>
      </c>
      <c r="AJ112" s="31">
        <f xml:space="preserve"> _xlfn.XLOOKUP(DATA[[#This Row],[T]]-1, DATA[T], DATA[Price], "")</f>
        <v>125781</v>
      </c>
      <c r="AK112" s="33">
        <f xml:space="preserve"> IFERROR(DATA[[#This Row],[Prev Close]] - DATA[[#This Row],[Prev Open]], "")</f>
        <v>681</v>
      </c>
      <c r="AL112" s="33">
        <f xml:space="preserve"> IFERROR(DATA[[#This Row],[Prev High]] - DATA[[#This Row],[Prev Low]], "")</f>
        <v>1630</v>
      </c>
      <c r="AM112" s="33">
        <f xml:space="preserve"> SIGN(DATA[[#This Row],[Prev Change]] &lt; 0)</f>
        <v>0</v>
      </c>
      <c r="AN112" s="33">
        <f xml:space="preserve"> SIGN(DATA[[#This Row],[Prev Change]] &gt;= 0)</f>
        <v>1</v>
      </c>
      <c r="AO112" s="28">
        <f xml:space="preserve"> IFERROR(MAX(0, DATA[[#This Row],[High]] - DATA[[#This Row],[Prev High]]), "")</f>
        <v>510</v>
      </c>
      <c r="AP112" s="28">
        <f xml:space="preserve"> IFERROR(MAX(0, DATA[[#This Row],[Prev Low]] - DATA[[#This Row],[Low]]), "")</f>
        <v>0</v>
      </c>
      <c r="AQ112" s="10">
        <f xml:space="preserve"> (DATA[[#This Row],[Prev Low]] &lt; DATA[[#This Row],[Open]]) * (DATA[[#This Row],[Open]] &lt; DATA[[#This Row],[Prev High]])</f>
        <v>1</v>
      </c>
      <c r="AR112" s="10">
        <f xml:space="preserve"> SIGN(DATA[[#This Row],[Open]] &lt; DATA[[#This Row],[Prev Low]])</f>
        <v>0</v>
      </c>
      <c r="AS112" s="10">
        <f xml:space="preserve"> SIGN(DATA[[#This Row],[Prev Low]] &lt; DATA[[#This Row],[Open]])</f>
        <v>1</v>
      </c>
      <c r="AT112" s="10">
        <f xml:space="preserve"> SIGN(DATA[[#This Row],[Open]] &lt; DATA[[#This Row],[Prev High]])</f>
        <v>1</v>
      </c>
      <c r="AU112" s="10">
        <f xml:space="preserve"> SIGN(DATA[[#This Row],[Prev High]] &lt; DATA[[#This Row],[Open]])</f>
        <v>0</v>
      </c>
      <c r="AV112" s="10">
        <f xml:space="preserve"> SIGN(DATA[[#This Row],[Low]] &lt; DATA[[#This Row],[Prev Low]])</f>
        <v>0</v>
      </c>
      <c r="AW112" s="10">
        <f xml:space="preserve"> SIGN(DATA[[#This Row],[Prev Low]] &lt; DATA[[#This Row],[Low]])</f>
        <v>1</v>
      </c>
      <c r="AX112" s="10">
        <f xml:space="preserve"> SIGN(DATA[[#This Row],[High]] &lt; DATA[[#This Row],[Prev High]])</f>
        <v>0</v>
      </c>
      <c r="AY112" s="10">
        <f xml:space="preserve"> SIGN(DATA[[#This Row],[Prev High]] &lt; DATA[[#This Row],[High]])</f>
        <v>1</v>
      </c>
      <c r="AZ112" s="10">
        <f xml:space="preserve"> (DATA[[#This Row],[Prev Low]] &lt; DATA[[#This Row],[Close]]) * (DATA[[#This Row],[Close]] &lt; DATA[[#This Row],[Prev High]])</f>
        <v>0</v>
      </c>
      <c r="BA112" s="10">
        <f xml:space="preserve"> SIGN(DATA[[#This Row],[Close]] &lt; DATA[[#This Row],[Prev Low]])</f>
        <v>0</v>
      </c>
      <c r="BB112" s="10">
        <f xml:space="preserve"> SIGN(DATA[[#This Row],[Prev Low]] &lt; DATA[[#This Row],[Close]])</f>
        <v>1</v>
      </c>
      <c r="BC112" s="10">
        <f xml:space="preserve"> SIGN(DATA[[#This Row],[Close]] &lt; DATA[[#This Row],[Prev High]])</f>
        <v>0</v>
      </c>
      <c r="BD112" s="10">
        <f xml:space="preserve"> SIGN(DATA[[#This Row],[Prev High]] &lt; DATA[[#This Row],[Close]])</f>
        <v>1</v>
      </c>
    </row>
    <row r="113" spans="14:56" x14ac:dyDescent="0.25">
      <c r="N113" s="16">
        <f xml:space="preserve"> ROW() - ROW(DATA[[#Headers],[Row]])</f>
        <v>111</v>
      </c>
      <c r="O113" s="13"/>
      <c r="P113" s="20">
        <v>45698</v>
      </c>
      <c r="Q113" s="21">
        <v>125781</v>
      </c>
      <c r="R113" s="21">
        <v>125100</v>
      </c>
      <c r="S113" s="21">
        <v>126490</v>
      </c>
      <c r="T113" s="21">
        <v>124860</v>
      </c>
      <c r="U113" s="13" t="s">
        <v>190</v>
      </c>
      <c r="V113" s="14">
        <v>8.0000000000000002E-3</v>
      </c>
      <c r="W113" s="23"/>
      <c r="X113" s="23">
        <f xml:space="preserve"> (1 - DATA[[#This Row],[Row]])</f>
        <v>-110</v>
      </c>
      <c r="Y113" s="24">
        <f xml:space="preserve"> DATA[[#This Row],[Src Data]]</f>
        <v>45698</v>
      </c>
      <c r="Z113" s="23">
        <f xml:space="preserve"> WEEKDAY(DATA[[#This Row],[Date]])</f>
        <v>2</v>
      </c>
      <c r="AA113" s="26">
        <f xml:space="preserve"> DATA[[#This Row],[Src Último]]</f>
        <v>125781</v>
      </c>
      <c r="AB113" s="28">
        <f xml:space="preserve"> DATA[[#This Row],[Src Abertura]]</f>
        <v>125100</v>
      </c>
      <c r="AC113" s="28">
        <f xml:space="preserve"> DATA[[#This Row],[Src Mínima]]</f>
        <v>124860</v>
      </c>
      <c r="AD113" s="28">
        <f xml:space="preserve"> DATA[[#This Row],[Src Máxima]]</f>
        <v>126490</v>
      </c>
      <c r="AE113" s="28">
        <f xml:space="preserve"> DATA[[#This Row],[Src Último]]</f>
        <v>125781</v>
      </c>
      <c r="AF113" s="40">
        <f xml:space="preserve"> (DATA[[#This Row],[High]] - DATA[[#This Row],[Low]])</f>
        <v>1630</v>
      </c>
      <c r="AG113" s="31">
        <f xml:space="preserve"> _xlfn.XLOOKUP(DATA[[#This Row],[T]]-1, DATA[T], DATA[Open], "")</f>
        <v>126385</v>
      </c>
      <c r="AH113" s="31">
        <f xml:space="preserve"> _xlfn.XLOOKUP(DATA[[#This Row],[T]]-1, DATA[T], DATA[Low], "")</f>
        <v>124320</v>
      </c>
      <c r="AI113" s="31">
        <f xml:space="preserve"> _xlfn.XLOOKUP(DATA[[#This Row],[T]]-1, DATA[T], DATA[High], "")</f>
        <v>126745</v>
      </c>
      <c r="AJ113" s="31">
        <f xml:space="preserve"> _xlfn.XLOOKUP(DATA[[#This Row],[T]]-1, DATA[T], DATA[Price], "")</f>
        <v>124786</v>
      </c>
      <c r="AK113" s="33">
        <f xml:space="preserve"> IFERROR(DATA[[#This Row],[Prev Close]] - DATA[[#This Row],[Prev Open]], "")</f>
        <v>-1599</v>
      </c>
      <c r="AL113" s="33">
        <f xml:space="preserve"> IFERROR(DATA[[#This Row],[Prev High]] - DATA[[#This Row],[Prev Low]], "")</f>
        <v>2425</v>
      </c>
      <c r="AM113" s="33">
        <f xml:space="preserve"> SIGN(DATA[[#This Row],[Prev Change]] &lt; 0)</f>
        <v>1</v>
      </c>
      <c r="AN113" s="33">
        <f xml:space="preserve"> SIGN(DATA[[#This Row],[Prev Change]] &gt;= 0)</f>
        <v>0</v>
      </c>
      <c r="AO113" s="28">
        <f xml:space="preserve"> IFERROR(MAX(0, DATA[[#This Row],[High]] - DATA[[#This Row],[Prev High]]), "")</f>
        <v>0</v>
      </c>
      <c r="AP113" s="28">
        <f xml:space="preserve"> IFERROR(MAX(0, DATA[[#This Row],[Prev Low]] - DATA[[#This Row],[Low]]), "")</f>
        <v>0</v>
      </c>
      <c r="AQ113" s="10">
        <f xml:space="preserve"> (DATA[[#This Row],[Prev Low]] &lt; DATA[[#This Row],[Open]]) * (DATA[[#This Row],[Open]] &lt; DATA[[#This Row],[Prev High]])</f>
        <v>1</v>
      </c>
      <c r="AR113" s="10">
        <f xml:space="preserve"> SIGN(DATA[[#This Row],[Open]] &lt; DATA[[#This Row],[Prev Low]])</f>
        <v>0</v>
      </c>
      <c r="AS113" s="10">
        <f xml:space="preserve"> SIGN(DATA[[#This Row],[Prev Low]] &lt; DATA[[#This Row],[Open]])</f>
        <v>1</v>
      </c>
      <c r="AT113" s="10">
        <f xml:space="preserve"> SIGN(DATA[[#This Row],[Open]] &lt; DATA[[#This Row],[Prev High]])</f>
        <v>1</v>
      </c>
      <c r="AU113" s="10">
        <f xml:space="preserve"> SIGN(DATA[[#This Row],[Prev High]] &lt; DATA[[#This Row],[Open]])</f>
        <v>0</v>
      </c>
      <c r="AV113" s="10">
        <f xml:space="preserve"> SIGN(DATA[[#This Row],[Low]] &lt; DATA[[#This Row],[Prev Low]])</f>
        <v>0</v>
      </c>
      <c r="AW113" s="10">
        <f xml:space="preserve"> SIGN(DATA[[#This Row],[Prev Low]] &lt; DATA[[#This Row],[Low]])</f>
        <v>1</v>
      </c>
      <c r="AX113" s="10">
        <f xml:space="preserve"> SIGN(DATA[[#This Row],[High]] &lt; DATA[[#This Row],[Prev High]])</f>
        <v>1</v>
      </c>
      <c r="AY113" s="10">
        <f xml:space="preserve"> SIGN(DATA[[#This Row],[Prev High]] &lt; DATA[[#This Row],[High]])</f>
        <v>0</v>
      </c>
      <c r="AZ113" s="10">
        <f xml:space="preserve"> (DATA[[#This Row],[Prev Low]] &lt; DATA[[#This Row],[Close]]) * (DATA[[#This Row],[Close]] &lt; DATA[[#This Row],[Prev High]])</f>
        <v>1</v>
      </c>
      <c r="BA113" s="10">
        <f xml:space="preserve"> SIGN(DATA[[#This Row],[Close]] &lt; DATA[[#This Row],[Prev Low]])</f>
        <v>0</v>
      </c>
      <c r="BB113" s="10">
        <f xml:space="preserve"> SIGN(DATA[[#This Row],[Prev Low]] &lt; DATA[[#This Row],[Close]])</f>
        <v>1</v>
      </c>
      <c r="BC113" s="10">
        <f xml:space="preserve"> SIGN(DATA[[#This Row],[Close]] &lt; DATA[[#This Row],[Prev High]])</f>
        <v>1</v>
      </c>
      <c r="BD113" s="10">
        <f xml:space="preserve"> SIGN(DATA[[#This Row],[Prev High]] &lt; DATA[[#This Row],[Close]])</f>
        <v>0</v>
      </c>
    </row>
    <row r="114" spans="14:56" x14ac:dyDescent="0.25">
      <c r="N114" s="16">
        <f xml:space="preserve"> ROW() - ROW(DATA[[#Headers],[Row]])</f>
        <v>112</v>
      </c>
      <c r="O114" s="13"/>
      <c r="P114" s="20">
        <v>45695</v>
      </c>
      <c r="Q114" s="21">
        <v>124786</v>
      </c>
      <c r="R114" s="21">
        <v>126385</v>
      </c>
      <c r="S114" s="21">
        <v>126745</v>
      </c>
      <c r="T114" s="21">
        <v>124320</v>
      </c>
      <c r="U114" s="13" t="s">
        <v>144</v>
      </c>
      <c r="V114" s="14">
        <v>-1.3100000000000001E-2</v>
      </c>
      <c r="W114" s="23"/>
      <c r="X114" s="23">
        <f xml:space="preserve"> (1 - DATA[[#This Row],[Row]])</f>
        <v>-111</v>
      </c>
      <c r="Y114" s="24">
        <f xml:space="preserve"> DATA[[#This Row],[Src Data]]</f>
        <v>45695</v>
      </c>
      <c r="Z114" s="23">
        <f xml:space="preserve"> WEEKDAY(DATA[[#This Row],[Date]])</f>
        <v>6</v>
      </c>
      <c r="AA114" s="26">
        <f xml:space="preserve"> DATA[[#This Row],[Src Último]]</f>
        <v>124786</v>
      </c>
      <c r="AB114" s="28">
        <f xml:space="preserve"> DATA[[#This Row],[Src Abertura]]</f>
        <v>126385</v>
      </c>
      <c r="AC114" s="28">
        <f xml:space="preserve"> DATA[[#This Row],[Src Mínima]]</f>
        <v>124320</v>
      </c>
      <c r="AD114" s="28">
        <f xml:space="preserve"> DATA[[#This Row],[Src Máxima]]</f>
        <v>126745</v>
      </c>
      <c r="AE114" s="28">
        <f xml:space="preserve"> DATA[[#This Row],[Src Último]]</f>
        <v>124786</v>
      </c>
      <c r="AF114" s="40">
        <f xml:space="preserve"> (DATA[[#This Row],[High]] - DATA[[#This Row],[Low]])</f>
        <v>2425</v>
      </c>
      <c r="AG114" s="31">
        <f xml:space="preserve"> _xlfn.XLOOKUP(DATA[[#This Row],[T]]-1, DATA[T], DATA[Open], "")</f>
        <v>125950</v>
      </c>
      <c r="AH114" s="31">
        <f xml:space="preserve"> _xlfn.XLOOKUP(DATA[[#This Row],[T]]-1, DATA[T], DATA[Low], "")</f>
        <v>125400</v>
      </c>
      <c r="AI114" s="31">
        <f xml:space="preserve"> _xlfn.XLOOKUP(DATA[[#This Row],[T]]-1, DATA[T], DATA[High], "")</f>
        <v>126645</v>
      </c>
      <c r="AJ114" s="31">
        <f xml:space="preserve"> _xlfn.XLOOKUP(DATA[[#This Row],[T]]-1, DATA[T], DATA[Price], "")</f>
        <v>126446</v>
      </c>
      <c r="AK114" s="33">
        <f xml:space="preserve"> IFERROR(DATA[[#This Row],[Prev Close]] - DATA[[#This Row],[Prev Open]], "")</f>
        <v>496</v>
      </c>
      <c r="AL114" s="33">
        <f xml:space="preserve"> IFERROR(DATA[[#This Row],[Prev High]] - DATA[[#This Row],[Prev Low]], "")</f>
        <v>1245</v>
      </c>
      <c r="AM114" s="33">
        <f xml:space="preserve"> SIGN(DATA[[#This Row],[Prev Change]] &lt; 0)</f>
        <v>0</v>
      </c>
      <c r="AN114" s="33">
        <f xml:space="preserve"> SIGN(DATA[[#This Row],[Prev Change]] &gt;= 0)</f>
        <v>1</v>
      </c>
      <c r="AO114" s="28">
        <f xml:space="preserve"> IFERROR(MAX(0, DATA[[#This Row],[High]] - DATA[[#This Row],[Prev High]]), "")</f>
        <v>100</v>
      </c>
      <c r="AP114" s="28">
        <f xml:space="preserve"> IFERROR(MAX(0, DATA[[#This Row],[Prev Low]] - DATA[[#This Row],[Low]]), "")</f>
        <v>1080</v>
      </c>
      <c r="AQ114" s="10">
        <f xml:space="preserve"> (DATA[[#This Row],[Prev Low]] &lt; DATA[[#This Row],[Open]]) * (DATA[[#This Row],[Open]] &lt; DATA[[#This Row],[Prev High]])</f>
        <v>1</v>
      </c>
      <c r="AR114" s="10">
        <f xml:space="preserve"> SIGN(DATA[[#This Row],[Open]] &lt; DATA[[#This Row],[Prev Low]])</f>
        <v>0</v>
      </c>
      <c r="AS114" s="10">
        <f xml:space="preserve"> SIGN(DATA[[#This Row],[Prev Low]] &lt; DATA[[#This Row],[Open]])</f>
        <v>1</v>
      </c>
      <c r="AT114" s="10">
        <f xml:space="preserve"> SIGN(DATA[[#This Row],[Open]] &lt; DATA[[#This Row],[Prev High]])</f>
        <v>1</v>
      </c>
      <c r="AU114" s="10">
        <f xml:space="preserve"> SIGN(DATA[[#This Row],[Prev High]] &lt; DATA[[#This Row],[Open]])</f>
        <v>0</v>
      </c>
      <c r="AV114" s="10">
        <f xml:space="preserve"> SIGN(DATA[[#This Row],[Low]] &lt; DATA[[#This Row],[Prev Low]])</f>
        <v>1</v>
      </c>
      <c r="AW114" s="10">
        <f xml:space="preserve"> SIGN(DATA[[#This Row],[Prev Low]] &lt; DATA[[#This Row],[Low]])</f>
        <v>0</v>
      </c>
      <c r="AX114" s="10">
        <f xml:space="preserve"> SIGN(DATA[[#This Row],[High]] &lt; DATA[[#This Row],[Prev High]])</f>
        <v>0</v>
      </c>
      <c r="AY114" s="10">
        <f xml:space="preserve"> SIGN(DATA[[#This Row],[Prev High]] &lt; DATA[[#This Row],[High]])</f>
        <v>1</v>
      </c>
      <c r="AZ114" s="10">
        <f xml:space="preserve"> (DATA[[#This Row],[Prev Low]] &lt; DATA[[#This Row],[Close]]) * (DATA[[#This Row],[Close]] &lt; DATA[[#This Row],[Prev High]])</f>
        <v>0</v>
      </c>
      <c r="BA114" s="10">
        <f xml:space="preserve"> SIGN(DATA[[#This Row],[Close]] &lt; DATA[[#This Row],[Prev Low]])</f>
        <v>1</v>
      </c>
      <c r="BB114" s="10">
        <f xml:space="preserve"> SIGN(DATA[[#This Row],[Prev Low]] &lt; DATA[[#This Row],[Close]])</f>
        <v>0</v>
      </c>
      <c r="BC114" s="10">
        <f xml:space="preserve"> SIGN(DATA[[#This Row],[Close]] &lt; DATA[[#This Row],[Prev High]])</f>
        <v>1</v>
      </c>
      <c r="BD114" s="10">
        <f xml:space="preserve"> SIGN(DATA[[#This Row],[Prev High]] &lt; DATA[[#This Row],[Close]])</f>
        <v>0</v>
      </c>
    </row>
    <row r="115" spans="14:56" x14ac:dyDescent="0.25">
      <c r="N115" s="16">
        <f xml:space="preserve"> ROW() - ROW(DATA[[#Headers],[Row]])</f>
        <v>113</v>
      </c>
      <c r="O115" s="13"/>
      <c r="P115" s="20">
        <v>45694</v>
      </c>
      <c r="Q115" s="21">
        <v>126446</v>
      </c>
      <c r="R115" s="21">
        <v>125950</v>
      </c>
      <c r="S115" s="21">
        <v>126645</v>
      </c>
      <c r="T115" s="21">
        <v>125400</v>
      </c>
      <c r="U115" s="13" t="s">
        <v>191</v>
      </c>
      <c r="V115" s="14">
        <v>5.0000000000000001E-3</v>
      </c>
      <c r="W115" s="23"/>
      <c r="X115" s="23">
        <f xml:space="preserve"> (1 - DATA[[#This Row],[Row]])</f>
        <v>-112</v>
      </c>
      <c r="Y115" s="24">
        <f xml:space="preserve"> DATA[[#This Row],[Src Data]]</f>
        <v>45694</v>
      </c>
      <c r="Z115" s="23">
        <f xml:space="preserve"> WEEKDAY(DATA[[#This Row],[Date]])</f>
        <v>5</v>
      </c>
      <c r="AA115" s="26">
        <f xml:space="preserve"> DATA[[#This Row],[Src Último]]</f>
        <v>126446</v>
      </c>
      <c r="AB115" s="28">
        <f xml:space="preserve"> DATA[[#This Row],[Src Abertura]]</f>
        <v>125950</v>
      </c>
      <c r="AC115" s="28">
        <f xml:space="preserve"> DATA[[#This Row],[Src Mínima]]</f>
        <v>125400</v>
      </c>
      <c r="AD115" s="28">
        <f xml:space="preserve"> DATA[[#This Row],[Src Máxima]]</f>
        <v>126645</v>
      </c>
      <c r="AE115" s="28">
        <f xml:space="preserve"> DATA[[#This Row],[Src Último]]</f>
        <v>126446</v>
      </c>
      <c r="AF115" s="40">
        <f xml:space="preserve"> (DATA[[#This Row],[High]] - DATA[[#This Row],[Low]])</f>
        <v>1245</v>
      </c>
      <c r="AG115" s="31">
        <f xml:space="preserve"> _xlfn.XLOOKUP(DATA[[#This Row],[T]]-1, DATA[T], DATA[Open], "")</f>
        <v>125550</v>
      </c>
      <c r="AH115" s="31">
        <f xml:space="preserve"> _xlfn.XLOOKUP(DATA[[#This Row],[T]]-1, DATA[T], DATA[Low], "")</f>
        <v>124845</v>
      </c>
      <c r="AI115" s="31">
        <f xml:space="preserve"> _xlfn.XLOOKUP(DATA[[#This Row],[T]]-1, DATA[T], DATA[High], "")</f>
        <v>126120</v>
      </c>
      <c r="AJ115" s="31">
        <f xml:space="preserve"> _xlfn.XLOOKUP(DATA[[#This Row],[T]]-1, DATA[T], DATA[Price], "")</f>
        <v>125813</v>
      </c>
      <c r="AK115" s="33">
        <f xml:space="preserve"> IFERROR(DATA[[#This Row],[Prev Close]] - DATA[[#This Row],[Prev Open]], "")</f>
        <v>263</v>
      </c>
      <c r="AL115" s="33">
        <f xml:space="preserve"> IFERROR(DATA[[#This Row],[Prev High]] - DATA[[#This Row],[Prev Low]], "")</f>
        <v>1275</v>
      </c>
      <c r="AM115" s="33">
        <f xml:space="preserve"> SIGN(DATA[[#This Row],[Prev Change]] &lt; 0)</f>
        <v>0</v>
      </c>
      <c r="AN115" s="33">
        <f xml:space="preserve"> SIGN(DATA[[#This Row],[Prev Change]] &gt;= 0)</f>
        <v>1</v>
      </c>
      <c r="AO115" s="28">
        <f xml:space="preserve"> IFERROR(MAX(0, DATA[[#This Row],[High]] - DATA[[#This Row],[Prev High]]), "")</f>
        <v>525</v>
      </c>
      <c r="AP115" s="28">
        <f xml:space="preserve"> IFERROR(MAX(0, DATA[[#This Row],[Prev Low]] - DATA[[#This Row],[Low]]), "")</f>
        <v>0</v>
      </c>
      <c r="AQ115" s="10">
        <f xml:space="preserve"> (DATA[[#This Row],[Prev Low]] &lt; DATA[[#This Row],[Open]]) * (DATA[[#This Row],[Open]] &lt; DATA[[#This Row],[Prev High]])</f>
        <v>1</v>
      </c>
      <c r="AR115" s="10">
        <f xml:space="preserve"> SIGN(DATA[[#This Row],[Open]] &lt; DATA[[#This Row],[Prev Low]])</f>
        <v>0</v>
      </c>
      <c r="AS115" s="10">
        <f xml:space="preserve"> SIGN(DATA[[#This Row],[Prev Low]] &lt; DATA[[#This Row],[Open]])</f>
        <v>1</v>
      </c>
      <c r="AT115" s="10">
        <f xml:space="preserve"> SIGN(DATA[[#This Row],[Open]] &lt; DATA[[#This Row],[Prev High]])</f>
        <v>1</v>
      </c>
      <c r="AU115" s="10">
        <f xml:space="preserve"> SIGN(DATA[[#This Row],[Prev High]] &lt; DATA[[#This Row],[Open]])</f>
        <v>0</v>
      </c>
      <c r="AV115" s="10">
        <f xml:space="preserve"> SIGN(DATA[[#This Row],[Low]] &lt; DATA[[#This Row],[Prev Low]])</f>
        <v>0</v>
      </c>
      <c r="AW115" s="10">
        <f xml:space="preserve"> SIGN(DATA[[#This Row],[Prev Low]] &lt; DATA[[#This Row],[Low]])</f>
        <v>1</v>
      </c>
      <c r="AX115" s="10">
        <f xml:space="preserve"> SIGN(DATA[[#This Row],[High]] &lt; DATA[[#This Row],[Prev High]])</f>
        <v>0</v>
      </c>
      <c r="AY115" s="10">
        <f xml:space="preserve"> SIGN(DATA[[#This Row],[Prev High]] &lt; DATA[[#This Row],[High]])</f>
        <v>1</v>
      </c>
      <c r="AZ115" s="10">
        <f xml:space="preserve"> (DATA[[#This Row],[Prev Low]] &lt; DATA[[#This Row],[Close]]) * (DATA[[#This Row],[Close]] &lt; DATA[[#This Row],[Prev High]])</f>
        <v>0</v>
      </c>
      <c r="BA115" s="10">
        <f xml:space="preserve"> SIGN(DATA[[#This Row],[Close]] &lt; DATA[[#This Row],[Prev Low]])</f>
        <v>0</v>
      </c>
      <c r="BB115" s="10">
        <f xml:space="preserve"> SIGN(DATA[[#This Row],[Prev Low]] &lt; DATA[[#This Row],[Close]])</f>
        <v>1</v>
      </c>
      <c r="BC115" s="10">
        <f xml:space="preserve"> SIGN(DATA[[#This Row],[Close]] &lt; DATA[[#This Row],[Prev High]])</f>
        <v>0</v>
      </c>
      <c r="BD115" s="10">
        <f xml:space="preserve"> SIGN(DATA[[#This Row],[Prev High]] &lt; DATA[[#This Row],[Close]])</f>
        <v>1</v>
      </c>
    </row>
    <row r="116" spans="14:56" x14ac:dyDescent="0.25">
      <c r="N116" s="16">
        <f xml:space="preserve"> ROW() - ROW(DATA[[#Headers],[Row]])</f>
        <v>114</v>
      </c>
      <c r="O116" s="13"/>
      <c r="P116" s="20">
        <v>45693</v>
      </c>
      <c r="Q116" s="21">
        <v>125813</v>
      </c>
      <c r="R116" s="21">
        <v>125550</v>
      </c>
      <c r="S116" s="21">
        <v>126120</v>
      </c>
      <c r="T116" s="21">
        <v>124845</v>
      </c>
      <c r="U116" s="13" t="s">
        <v>192</v>
      </c>
      <c r="V116" s="14">
        <v>3.0999999999999999E-3</v>
      </c>
      <c r="W116" s="23"/>
      <c r="X116" s="23">
        <f xml:space="preserve"> (1 - DATA[[#This Row],[Row]])</f>
        <v>-113</v>
      </c>
      <c r="Y116" s="24">
        <f xml:space="preserve"> DATA[[#This Row],[Src Data]]</f>
        <v>45693</v>
      </c>
      <c r="Z116" s="23">
        <f xml:space="preserve"> WEEKDAY(DATA[[#This Row],[Date]])</f>
        <v>4</v>
      </c>
      <c r="AA116" s="26">
        <f xml:space="preserve"> DATA[[#This Row],[Src Último]]</f>
        <v>125813</v>
      </c>
      <c r="AB116" s="28">
        <f xml:space="preserve"> DATA[[#This Row],[Src Abertura]]</f>
        <v>125550</v>
      </c>
      <c r="AC116" s="28">
        <f xml:space="preserve"> DATA[[#This Row],[Src Mínima]]</f>
        <v>124845</v>
      </c>
      <c r="AD116" s="28">
        <f xml:space="preserve"> DATA[[#This Row],[Src Máxima]]</f>
        <v>126120</v>
      </c>
      <c r="AE116" s="28">
        <f xml:space="preserve"> DATA[[#This Row],[Src Último]]</f>
        <v>125813</v>
      </c>
      <c r="AF116" s="40">
        <f xml:space="preserve"> (DATA[[#This Row],[High]] - DATA[[#This Row],[Low]])</f>
        <v>1275</v>
      </c>
      <c r="AG116" s="31">
        <f xml:space="preserve"> _xlfn.XLOOKUP(DATA[[#This Row],[T]]-1, DATA[T], DATA[Open], "")</f>
        <v>126500</v>
      </c>
      <c r="AH116" s="31">
        <f xml:space="preserve"> _xlfn.XLOOKUP(DATA[[#This Row],[T]]-1, DATA[T], DATA[Low], "")</f>
        <v>124965</v>
      </c>
      <c r="AI116" s="31">
        <f xml:space="preserve"> _xlfn.XLOOKUP(DATA[[#This Row],[T]]-1, DATA[T], DATA[High], "")</f>
        <v>126535</v>
      </c>
      <c r="AJ116" s="31">
        <f xml:space="preserve"> _xlfn.XLOOKUP(DATA[[#This Row],[T]]-1, DATA[T], DATA[Price], "")</f>
        <v>125423</v>
      </c>
      <c r="AK116" s="33">
        <f xml:space="preserve"> IFERROR(DATA[[#This Row],[Prev Close]] - DATA[[#This Row],[Prev Open]], "")</f>
        <v>-1077</v>
      </c>
      <c r="AL116" s="33">
        <f xml:space="preserve"> IFERROR(DATA[[#This Row],[Prev High]] - DATA[[#This Row],[Prev Low]], "")</f>
        <v>1570</v>
      </c>
      <c r="AM116" s="33">
        <f xml:space="preserve"> SIGN(DATA[[#This Row],[Prev Change]] &lt; 0)</f>
        <v>1</v>
      </c>
      <c r="AN116" s="33">
        <f xml:space="preserve"> SIGN(DATA[[#This Row],[Prev Change]] &gt;= 0)</f>
        <v>0</v>
      </c>
      <c r="AO116" s="28">
        <f xml:space="preserve"> IFERROR(MAX(0, DATA[[#This Row],[High]] - DATA[[#This Row],[Prev High]]), "")</f>
        <v>0</v>
      </c>
      <c r="AP116" s="28">
        <f xml:space="preserve"> IFERROR(MAX(0, DATA[[#This Row],[Prev Low]] - DATA[[#This Row],[Low]]), "")</f>
        <v>120</v>
      </c>
      <c r="AQ116" s="10">
        <f xml:space="preserve"> (DATA[[#This Row],[Prev Low]] &lt; DATA[[#This Row],[Open]]) * (DATA[[#This Row],[Open]] &lt; DATA[[#This Row],[Prev High]])</f>
        <v>1</v>
      </c>
      <c r="AR116" s="10">
        <f xml:space="preserve"> SIGN(DATA[[#This Row],[Open]] &lt; DATA[[#This Row],[Prev Low]])</f>
        <v>0</v>
      </c>
      <c r="AS116" s="10">
        <f xml:space="preserve"> SIGN(DATA[[#This Row],[Prev Low]] &lt; DATA[[#This Row],[Open]])</f>
        <v>1</v>
      </c>
      <c r="AT116" s="10">
        <f xml:space="preserve"> SIGN(DATA[[#This Row],[Open]] &lt; DATA[[#This Row],[Prev High]])</f>
        <v>1</v>
      </c>
      <c r="AU116" s="10">
        <f xml:space="preserve"> SIGN(DATA[[#This Row],[Prev High]] &lt; DATA[[#This Row],[Open]])</f>
        <v>0</v>
      </c>
      <c r="AV116" s="10">
        <f xml:space="preserve"> SIGN(DATA[[#This Row],[Low]] &lt; DATA[[#This Row],[Prev Low]])</f>
        <v>1</v>
      </c>
      <c r="AW116" s="10">
        <f xml:space="preserve"> SIGN(DATA[[#This Row],[Prev Low]] &lt; DATA[[#This Row],[Low]])</f>
        <v>0</v>
      </c>
      <c r="AX116" s="10">
        <f xml:space="preserve"> SIGN(DATA[[#This Row],[High]] &lt; DATA[[#This Row],[Prev High]])</f>
        <v>1</v>
      </c>
      <c r="AY116" s="10">
        <f xml:space="preserve"> SIGN(DATA[[#This Row],[Prev High]] &lt; DATA[[#This Row],[High]])</f>
        <v>0</v>
      </c>
      <c r="AZ116" s="10">
        <f xml:space="preserve"> (DATA[[#This Row],[Prev Low]] &lt; DATA[[#This Row],[Close]]) * (DATA[[#This Row],[Close]] &lt; DATA[[#This Row],[Prev High]])</f>
        <v>1</v>
      </c>
      <c r="BA116" s="10">
        <f xml:space="preserve"> SIGN(DATA[[#This Row],[Close]] &lt; DATA[[#This Row],[Prev Low]])</f>
        <v>0</v>
      </c>
      <c r="BB116" s="10">
        <f xml:space="preserve"> SIGN(DATA[[#This Row],[Prev Low]] &lt; DATA[[#This Row],[Close]])</f>
        <v>1</v>
      </c>
      <c r="BC116" s="10">
        <f xml:space="preserve"> SIGN(DATA[[#This Row],[Close]] &lt; DATA[[#This Row],[Prev High]])</f>
        <v>1</v>
      </c>
      <c r="BD116" s="10">
        <f xml:space="preserve"> SIGN(DATA[[#This Row],[Prev High]] &lt; DATA[[#This Row],[Close]])</f>
        <v>0</v>
      </c>
    </row>
    <row r="117" spans="14:56" x14ac:dyDescent="0.25">
      <c r="N117" s="16">
        <f xml:space="preserve"> ROW() - ROW(DATA[[#Headers],[Row]])</f>
        <v>115</v>
      </c>
      <c r="O117" s="13"/>
      <c r="P117" s="20">
        <v>45692</v>
      </c>
      <c r="Q117" s="21">
        <v>125423</v>
      </c>
      <c r="R117" s="21">
        <v>126500</v>
      </c>
      <c r="S117" s="21">
        <v>126535</v>
      </c>
      <c r="T117" s="21">
        <v>124965</v>
      </c>
      <c r="U117" s="13" t="s">
        <v>193</v>
      </c>
      <c r="V117" s="14">
        <v>-6.4000000000000003E-3</v>
      </c>
      <c r="W117" s="23"/>
      <c r="X117" s="23">
        <f xml:space="preserve"> (1 - DATA[[#This Row],[Row]])</f>
        <v>-114</v>
      </c>
      <c r="Y117" s="24">
        <f xml:space="preserve"> DATA[[#This Row],[Src Data]]</f>
        <v>45692</v>
      </c>
      <c r="Z117" s="23">
        <f xml:space="preserve"> WEEKDAY(DATA[[#This Row],[Date]])</f>
        <v>3</v>
      </c>
      <c r="AA117" s="26">
        <f xml:space="preserve"> DATA[[#This Row],[Src Último]]</f>
        <v>125423</v>
      </c>
      <c r="AB117" s="28">
        <f xml:space="preserve"> DATA[[#This Row],[Src Abertura]]</f>
        <v>126500</v>
      </c>
      <c r="AC117" s="28">
        <f xml:space="preserve"> DATA[[#This Row],[Src Mínima]]</f>
        <v>124965</v>
      </c>
      <c r="AD117" s="28">
        <f xml:space="preserve"> DATA[[#This Row],[Src Máxima]]</f>
        <v>126535</v>
      </c>
      <c r="AE117" s="28">
        <f xml:space="preserve"> DATA[[#This Row],[Src Último]]</f>
        <v>125423</v>
      </c>
      <c r="AF117" s="40">
        <f xml:space="preserve"> (DATA[[#This Row],[High]] - DATA[[#This Row],[Low]])</f>
        <v>1570</v>
      </c>
      <c r="AG117" s="31">
        <f xml:space="preserve"> _xlfn.XLOOKUP(DATA[[#This Row],[T]]-1, DATA[T], DATA[Open], "")</f>
        <v>125715</v>
      </c>
      <c r="AH117" s="31">
        <f xml:space="preserve"> _xlfn.XLOOKUP(DATA[[#This Row],[T]]-1, DATA[T], DATA[Low], "")</f>
        <v>125465</v>
      </c>
      <c r="AI117" s="31">
        <f xml:space="preserve"> _xlfn.XLOOKUP(DATA[[#This Row],[T]]-1, DATA[T], DATA[High], "")</f>
        <v>126900</v>
      </c>
      <c r="AJ117" s="31">
        <f xml:space="preserve"> _xlfn.XLOOKUP(DATA[[#This Row],[T]]-1, DATA[T], DATA[Price], "")</f>
        <v>126227</v>
      </c>
      <c r="AK117" s="33">
        <f xml:space="preserve"> IFERROR(DATA[[#This Row],[Prev Close]] - DATA[[#This Row],[Prev Open]], "")</f>
        <v>512</v>
      </c>
      <c r="AL117" s="33">
        <f xml:space="preserve"> IFERROR(DATA[[#This Row],[Prev High]] - DATA[[#This Row],[Prev Low]], "")</f>
        <v>1435</v>
      </c>
      <c r="AM117" s="33">
        <f xml:space="preserve"> SIGN(DATA[[#This Row],[Prev Change]] &lt; 0)</f>
        <v>0</v>
      </c>
      <c r="AN117" s="33">
        <f xml:space="preserve"> SIGN(DATA[[#This Row],[Prev Change]] &gt;= 0)</f>
        <v>1</v>
      </c>
      <c r="AO117" s="28">
        <f xml:space="preserve"> IFERROR(MAX(0, DATA[[#This Row],[High]] - DATA[[#This Row],[Prev High]]), "")</f>
        <v>0</v>
      </c>
      <c r="AP117" s="28">
        <f xml:space="preserve"> IFERROR(MAX(0, DATA[[#This Row],[Prev Low]] - DATA[[#This Row],[Low]]), "")</f>
        <v>500</v>
      </c>
      <c r="AQ117" s="10">
        <f xml:space="preserve"> (DATA[[#This Row],[Prev Low]] &lt; DATA[[#This Row],[Open]]) * (DATA[[#This Row],[Open]] &lt; DATA[[#This Row],[Prev High]])</f>
        <v>1</v>
      </c>
      <c r="AR117" s="10">
        <f xml:space="preserve"> SIGN(DATA[[#This Row],[Open]] &lt; DATA[[#This Row],[Prev Low]])</f>
        <v>0</v>
      </c>
      <c r="AS117" s="10">
        <f xml:space="preserve"> SIGN(DATA[[#This Row],[Prev Low]] &lt; DATA[[#This Row],[Open]])</f>
        <v>1</v>
      </c>
      <c r="AT117" s="10">
        <f xml:space="preserve"> SIGN(DATA[[#This Row],[Open]] &lt; DATA[[#This Row],[Prev High]])</f>
        <v>1</v>
      </c>
      <c r="AU117" s="10">
        <f xml:space="preserve"> SIGN(DATA[[#This Row],[Prev High]] &lt; DATA[[#This Row],[Open]])</f>
        <v>0</v>
      </c>
      <c r="AV117" s="10">
        <f xml:space="preserve"> SIGN(DATA[[#This Row],[Low]] &lt; DATA[[#This Row],[Prev Low]])</f>
        <v>1</v>
      </c>
      <c r="AW117" s="10">
        <f xml:space="preserve"> SIGN(DATA[[#This Row],[Prev Low]] &lt; DATA[[#This Row],[Low]])</f>
        <v>0</v>
      </c>
      <c r="AX117" s="10">
        <f xml:space="preserve"> SIGN(DATA[[#This Row],[High]] &lt; DATA[[#This Row],[Prev High]])</f>
        <v>1</v>
      </c>
      <c r="AY117" s="10">
        <f xml:space="preserve"> SIGN(DATA[[#This Row],[Prev High]] &lt; DATA[[#This Row],[High]])</f>
        <v>0</v>
      </c>
      <c r="AZ117" s="10">
        <f xml:space="preserve"> (DATA[[#This Row],[Prev Low]] &lt; DATA[[#This Row],[Close]]) * (DATA[[#This Row],[Close]] &lt; DATA[[#This Row],[Prev High]])</f>
        <v>0</v>
      </c>
      <c r="BA117" s="10">
        <f xml:space="preserve"> SIGN(DATA[[#This Row],[Close]] &lt; DATA[[#This Row],[Prev Low]])</f>
        <v>1</v>
      </c>
      <c r="BB117" s="10">
        <f xml:space="preserve"> SIGN(DATA[[#This Row],[Prev Low]] &lt; DATA[[#This Row],[Close]])</f>
        <v>0</v>
      </c>
      <c r="BC117" s="10">
        <f xml:space="preserve"> SIGN(DATA[[#This Row],[Close]] &lt; DATA[[#This Row],[Prev High]])</f>
        <v>1</v>
      </c>
      <c r="BD117" s="10">
        <f xml:space="preserve"> SIGN(DATA[[#This Row],[Prev High]] &lt; DATA[[#This Row],[Close]])</f>
        <v>0</v>
      </c>
    </row>
    <row r="118" spans="14:56" x14ac:dyDescent="0.25">
      <c r="N118" s="16">
        <f xml:space="preserve"> ROW() - ROW(DATA[[#Headers],[Row]])</f>
        <v>116</v>
      </c>
      <c r="O118" s="13"/>
      <c r="P118" s="20">
        <v>45691</v>
      </c>
      <c r="Q118" s="21">
        <v>126227</v>
      </c>
      <c r="R118" s="21">
        <v>125715</v>
      </c>
      <c r="S118" s="21">
        <v>126900</v>
      </c>
      <c r="T118" s="21">
        <v>125465</v>
      </c>
      <c r="U118" s="13" t="s">
        <v>178</v>
      </c>
      <c r="V118" s="14">
        <v>-3.5000000000000001E-3</v>
      </c>
      <c r="W118" s="23"/>
      <c r="X118" s="23">
        <f xml:space="preserve"> (1 - DATA[[#This Row],[Row]])</f>
        <v>-115</v>
      </c>
      <c r="Y118" s="24">
        <f xml:space="preserve"> DATA[[#This Row],[Src Data]]</f>
        <v>45691</v>
      </c>
      <c r="Z118" s="23">
        <f xml:space="preserve"> WEEKDAY(DATA[[#This Row],[Date]])</f>
        <v>2</v>
      </c>
      <c r="AA118" s="26">
        <f xml:space="preserve"> DATA[[#This Row],[Src Último]]</f>
        <v>126227</v>
      </c>
      <c r="AB118" s="28">
        <f xml:space="preserve"> DATA[[#This Row],[Src Abertura]]</f>
        <v>125715</v>
      </c>
      <c r="AC118" s="28">
        <f xml:space="preserve"> DATA[[#This Row],[Src Mínima]]</f>
        <v>125465</v>
      </c>
      <c r="AD118" s="28">
        <f xml:space="preserve"> DATA[[#This Row],[Src Máxima]]</f>
        <v>126900</v>
      </c>
      <c r="AE118" s="28">
        <f xml:space="preserve"> DATA[[#This Row],[Src Último]]</f>
        <v>126227</v>
      </c>
      <c r="AF118" s="40">
        <f xml:space="preserve"> (DATA[[#This Row],[High]] - DATA[[#This Row],[Low]])</f>
        <v>1435</v>
      </c>
      <c r="AG118" s="31">
        <f xml:space="preserve"> _xlfn.XLOOKUP(DATA[[#This Row],[T]]-1, DATA[T], DATA[Open], "")</f>
        <v>127310</v>
      </c>
      <c r="AH118" s="31">
        <f xml:space="preserve"> _xlfn.XLOOKUP(DATA[[#This Row],[T]]-1, DATA[T], DATA[Low], "")</f>
        <v>126505</v>
      </c>
      <c r="AI118" s="31">
        <f xml:space="preserve"> _xlfn.XLOOKUP(DATA[[#This Row],[T]]-1, DATA[T], DATA[High], "")</f>
        <v>128015</v>
      </c>
      <c r="AJ118" s="31">
        <f xml:space="preserve"> _xlfn.XLOOKUP(DATA[[#This Row],[T]]-1, DATA[T], DATA[Price], "")</f>
        <v>126665</v>
      </c>
      <c r="AK118" s="33">
        <f xml:space="preserve"> IFERROR(DATA[[#This Row],[Prev Close]] - DATA[[#This Row],[Prev Open]], "")</f>
        <v>-645</v>
      </c>
      <c r="AL118" s="33">
        <f xml:space="preserve"> IFERROR(DATA[[#This Row],[Prev High]] - DATA[[#This Row],[Prev Low]], "")</f>
        <v>1510</v>
      </c>
      <c r="AM118" s="33">
        <f xml:space="preserve"> SIGN(DATA[[#This Row],[Prev Change]] &lt; 0)</f>
        <v>1</v>
      </c>
      <c r="AN118" s="33">
        <f xml:space="preserve"> SIGN(DATA[[#This Row],[Prev Change]] &gt;= 0)</f>
        <v>0</v>
      </c>
      <c r="AO118" s="28">
        <f xml:space="preserve"> IFERROR(MAX(0, DATA[[#This Row],[High]] - DATA[[#This Row],[Prev High]]), "")</f>
        <v>0</v>
      </c>
      <c r="AP118" s="28">
        <f xml:space="preserve"> IFERROR(MAX(0, DATA[[#This Row],[Prev Low]] - DATA[[#This Row],[Low]]), "")</f>
        <v>1040</v>
      </c>
      <c r="AQ118" s="10">
        <f xml:space="preserve"> (DATA[[#This Row],[Prev Low]] &lt; DATA[[#This Row],[Open]]) * (DATA[[#This Row],[Open]] &lt; DATA[[#This Row],[Prev High]])</f>
        <v>0</v>
      </c>
      <c r="AR118" s="10">
        <f xml:space="preserve"> SIGN(DATA[[#This Row],[Open]] &lt; DATA[[#This Row],[Prev Low]])</f>
        <v>1</v>
      </c>
      <c r="AS118" s="10">
        <f xml:space="preserve"> SIGN(DATA[[#This Row],[Prev Low]] &lt; DATA[[#This Row],[Open]])</f>
        <v>0</v>
      </c>
      <c r="AT118" s="10">
        <f xml:space="preserve"> SIGN(DATA[[#This Row],[Open]] &lt; DATA[[#This Row],[Prev High]])</f>
        <v>1</v>
      </c>
      <c r="AU118" s="10">
        <f xml:space="preserve"> SIGN(DATA[[#This Row],[Prev High]] &lt; DATA[[#This Row],[Open]])</f>
        <v>0</v>
      </c>
      <c r="AV118" s="10">
        <f xml:space="preserve"> SIGN(DATA[[#This Row],[Low]] &lt; DATA[[#This Row],[Prev Low]])</f>
        <v>1</v>
      </c>
      <c r="AW118" s="10">
        <f xml:space="preserve"> SIGN(DATA[[#This Row],[Prev Low]] &lt; DATA[[#This Row],[Low]])</f>
        <v>0</v>
      </c>
      <c r="AX118" s="10">
        <f xml:space="preserve"> SIGN(DATA[[#This Row],[High]] &lt; DATA[[#This Row],[Prev High]])</f>
        <v>1</v>
      </c>
      <c r="AY118" s="10">
        <f xml:space="preserve"> SIGN(DATA[[#This Row],[Prev High]] &lt; DATA[[#This Row],[High]])</f>
        <v>0</v>
      </c>
      <c r="AZ118" s="10">
        <f xml:space="preserve"> (DATA[[#This Row],[Prev Low]] &lt; DATA[[#This Row],[Close]]) * (DATA[[#This Row],[Close]] &lt; DATA[[#This Row],[Prev High]])</f>
        <v>0</v>
      </c>
      <c r="BA118" s="10">
        <f xml:space="preserve"> SIGN(DATA[[#This Row],[Close]] &lt; DATA[[#This Row],[Prev Low]])</f>
        <v>1</v>
      </c>
      <c r="BB118" s="10">
        <f xml:space="preserve"> SIGN(DATA[[#This Row],[Prev Low]] &lt; DATA[[#This Row],[Close]])</f>
        <v>0</v>
      </c>
      <c r="BC118" s="10">
        <f xml:space="preserve"> SIGN(DATA[[#This Row],[Close]] &lt; DATA[[#This Row],[Prev High]])</f>
        <v>1</v>
      </c>
      <c r="BD118" s="10">
        <f xml:space="preserve"> SIGN(DATA[[#This Row],[Prev High]] &lt; DATA[[#This Row],[Close]])</f>
        <v>0</v>
      </c>
    </row>
    <row r="119" spans="14:56" x14ac:dyDescent="0.25">
      <c r="N119" s="16">
        <f xml:space="preserve"> ROW() - ROW(DATA[[#Headers],[Row]])</f>
        <v>117</v>
      </c>
      <c r="O119" s="13"/>
      <c r="P119" s="20">
        <v>45688</v>
      </c>
      <c r="Q119" s="21">
        <v>126665</v>
      </c>
      <c r="R119" s="21">
        <v>127310</v>
      </c>
      <c r="S119" s="21">
        <v>128015</v>
      </c>
      <c r="T119" s="21">
        <v>126505</v>
      </c>
      <c r="U119" s="13" t="s">
        <v>194</v>
      </c>
      <c r="V119" s="14">
        <v>-6.3E-3</v>
      </c>
      <c r="W119" s="23"/>
      <c r="X119" s="23">
        <f xml:space="preserve"> (1 - DATA[[#This Row],[Row]])</f>
        <v>-116</v>
      </c>
      <c r="Y119" s="24">
        <f xml:space="preserve"> DATA[[#This Row],[Src Data]]</f>
        <v>45688</v>
      </c>
      <c r="Z119" s="23">
        <f xml:space="preserve"> WEEKDAY(DATA[[#This Row],[Date]])</f>
        <v>6</v>
      </c>
      <c r="AA119" s="26">
        <f xml:space="preserve"> DATA[[#This Row],[Src Último]]</f>
        <v>126665</v>
      </c>
      <c r="AB119" s="28">
        <f xml:space="preserve"> DATA[[#This Row],[Src Abertura]]</f>
        <v>127310</v>
      </c>
      <c r="AC119" s="28">
        <f xml:space="preserve"> DATA[[#This Row],[Src Mínima]]</f>
        <v>126505</v>
      </c>
      <c r="AD119" s="28">
        <f xml:space="preserve"> DATA[[#This Row],[Src Máxima]]</f>
        <v>128015</v>
      </c>
      <c r="AE119" s="28">
        <f xml:space="preserve"> DATA[[#This Row],[Src Último]]</f>
        <v>126665</v>
      </c>
      <c r="AF119" s="40">
        <f xml:space="preserve"> (DATA[[#This Row],[High]] - DATA[[#This Row],[Low]])</f>
        <v>1510</v>
      </c>
      <c r="AG119" s="31">
        <f xml:space="preserve"> _xlfn.XLOOKUP(DATA[[#This Row],[T]]-1, DATA[T], DATA[Open], "")</f>
        <v>124450</v>
      </c>
      <c r="AH119" s="31">
        <f xml:space="preserve"> _xlfn.XLOOKUP(DATA[[#This Row],[T]]-1, DATA[T], DATA[Low], "")</f>
        <v>124245</v>
      </c>
      <c r="AI119" s="31">
        <f xml:space="preserve"> _xlfn.XLOOKUP(DATA[[#This Row],[T]]-1, DATA[T], DATA[High], "")</f>
        <v>127740</v>
      </c>
      <c r="AJ119" s="31">
        <f xml:space="preserve"> _xlfn.XLOOKUP(DATA[[#This Row],[T]]-1, DATA[T], DATA[Price], "")</f>
        <v>127465</v>
      </c>
      <c r="AK119" s="33">
        <f xml:space="preserve"> IFERROR(DATA[[#This Row],[Prev Close]] - DATA[[#This Row],[Prev Open]], "")</f>
        <v>3015</v>
      </c>
      <c r="AL119" s="33">
        <f xml:space="preserve"> IFERROR(DATA[[#This Row],[Prev High]] - DATA[[#This Row],[Prev Low]], "")</f>
        <v>3495</v>
      </c>
      <c r="AM119" s="33">
        <f xml:space="preserve"> SIGN(DATA[[#This Row],[Prev Change]] &lt; 0)</f>
        <v>0</v>
      </c>
      <c r="AN119" s="33">
        <f xml:space="preserve"> SIGN(DATA[[#This Row],[Prev Change]] &gt;= 0)</f>
        <v>1</v>
      </c>
      <c r="AO119" s="28">
        <f xml:space="preserve"> IFERROR(MAX(0, DATA[[#This Row],[High]] - DATA[[#This Row],[Prev High]]), "")</f>
        <v>275</v>
      </c>
      <c r="AP119" s="28">
        <f xml:space="preserve"> IFERROR(MAX(0, DATA[[#This Row],[Prev Low]] - DATA[[#This Row],[Low]]), "")</f>
        <v>0</v>
      </c>
      <c r="AQ119" s="10">
        <f xml:space="preserve"> (DATA[[#This Row],[Prev Low]] &lt; DATA[[#This Row],[Open]]) * (DATA[[#This Row],[Open]] &lt; DATA[[#This Row],[Prev High]])</f>
        <v>1</v>
      </c>
      <c r="AR119" s="10">
        <f xml:space="preserve"> SIGN(DATA[[#This Row],[Open]] &lt; DATA[[#This Row],[Prev Low]])</f>
        <v>0</v>
      </c>
      <c r="AS119" s="10">
        <f xml:space="preserve"> SIGN(DATA[[#This Row],[Prev Low]] &lt; DATA[[#This Row],[Open]])</f>
        <v>1</v>
      </c>
      <c r="AT119" s="10">
        <f xml:space="preserve"> SIGN(DATA[[#This Row],[Open]] &lt; DATA[[#This Row],[Prev High]])</f>
        <v>1</v>
      </c>
      <c r="AU119" s="10">
        <f xml:space="preserve"> SIGN(DATA[[#This Row],[Prev High]] &lt; DATA[[#This Row],[Open]])</f>
        <v>0</v>
      </c>
      <c r="AV119" s="10">
        <f xml:space="preserve"> SIGN(DATA[[#This Row],[Low]] &lt; DATA[[#This Row],[Prev Low]])</f>
        <v>0</v>
      </c>
      <c r="AW119" s="10">
        <f xml:space="preserve"> SIGN(DATA[[#This Row],[Prev Low]] &lt; DATA[[#This Row],[Low]])</f>
        <v>1</v>
      </c>
      <c r="AX119" s="10">
        <f xml:space="preserve"> SIGN(DATA[[#This Row],[High]] &lt; DATA[[#This Row],[Prev High]])</f>
        <v>0</v>
      </c>
      <c r="AY119" s="10">
        <f xml:space="preserve"> SIGN(DATA[[#This Row],[Prev High]] &lt; DATA[[#This Row],[High]])</f>
        <v>1</v>
      </c>
      <c r="AZ119" s="10">
        <f xml:space="preserve"> (DATA[[#This Row],[Prev Low]] &lt; DATA[[#This Row],[Close]]) * (DATA[[#This Row],[Close]] &lt; DATA[[#This Row],[Prev High]])</f>
        <v>1</v>
      </c>
      <c r="BA119" s="10">
        <f xml:space="preserve"> SIGN(DATA[[#This Row],[Close]] &lt; DATA[[#This Row],[Prev Low]])</f>
        <v>0</v>
      </c>
      <c r="BB119" s="10">
        <f xml:space="preserve"> SIGN(DATA[[#This Row],[Prev Low]] &lt; DATA[[#This Row],[Close]])</f>
        <v>1</v>
      </c>
      <c r="BC119" s="10">
        <f xml:space="preserve"> SIGN(DATA[[#This Row],[Close]] &lt; DATA[[#This Row],[Prev High]])</f>
        <v>1</v>
      </c>
      <c r="BD119" s="10">
        <f xml:space="preserve"> SIGN(DATA[[#This Row],[Prev High]] &lt; DATA[[#This Row],[Close]])</f>
        <v>0</v>
      </c>
    </row>
    <row r="120" spans="14:56" x14ac:dyDescent="0.25">
      <c r="N120" s="16">
        <f xml:space="preserve"> ROW() - ROW(DATA[[#Headers],[Row]])</f>
        <v>118</v>
      </c>
      <c r="O120" s="13"/>
      <c r="P120" s="20">
        <v>45687</v>
      </c>
      <c r="Q120" s="21">
        <v>127465</v>
      </c>
      <c r="R120" s="21">
        <v>124450</v>
      </c>
      <c r="S120" s="21">
        <v>127740</v>
      </c>
      <c r="T120" s="21">
        <v>124245</v>
      </c>
      <c r="U120" s="13" t="s">
        <v>195</v>
      </c>
      <c r="V120" s="14">
        <v>2.9000000000000001E-2</v>
      </c>
      <c r="W120" s="23"/>
      <c r="X120" s="23">
        <f xml:space="preserve"> (1 - DATA[[#This Row],[Row]])</f>
        <v>-117</v>
      </c>
      <c r="Y120" s="24">
        <f xml:space="preserve"> DATA[[#This Row],[Src Data]]</f>
        <v>45687</v>
      </c>
      <c r="Z120" s="23">
        <f xml:space="preserve"> WEEKDAY(DATA[[#This Row],[Date]])</f>
        <v>5</v>
      </c>
      <c r="AA120" s="26">
        <f xml:space="preserve"> DATA[[#This Row],[Src Último]]</f>
        <v>127465</v>
      </c>
      <c r="AB120" s="28">
        <f xml:space="preserve"> DATA[[#This Row],[Src Abertura]]</f>
        <v>124450</v>
      </c>
      <c r="AC120" s="28">
        <f xml:space="preserve"> DATA[[#This Row],[Src Mínima]]</f>
        <v>124245</v>
      </c>
      <c r="AD120" s="28">
        <f xml:space="preserve"> DATA[[#This Row],[Src Máxima]]</f>
        <v>127740</v>
      </c>
      <c r="AE120" s="28">
        <f xml:space="preserve"> DATA[[#This Row],[Src Último]]</f>
        <v>127465</v>
      </c>
      <c r="AF120" s="40">
        <f xml:space="preserve"> (DATA[[#This Row],[High]] - DATA[[#This Row],[Low]])</f>
        <v>3495</v>
      </c>
      <c r="AG120" s="31">
        <f xml:space="preserve"> _xlfn.XLOOKUP(DATA[[#This Row],[T]]-1, DATA[T], DATA[Open], "")</f>
        <v>124860</v>
      </c>
      <c r="AH120" s="31">
        <f xml:space="preserve"> _xlfn.XLOOKUP(DATA[[#This Row],[T]]-1, DATA[T], DATA[Low], "")</f>
        <v>123750</v>
      </c>
      <c r="AI120" s="31">
        <f xml:space="preserve"> _xlfn.XLOOKUP(DATA[[#This Row],[T]]-1, DATA[T], DATA[High], "")</f>
        <v>125535</v>
      </c>
      <c r="AJ120" s="31">
        <f xml:space="preserve"> _xlfn.XLOOKUP(DATA[[#This Row],[T]]-1, DATA[T], DATA[Price], "")</f>
        <v>123869</v>
      </c>
      <c r="AK120" s="33">
        <f xml:space="preserve"> IFERROR(DATA[[#This Row],[Prev Close]] - DATA[[#This Row],[Prev Open]], "")</f>
        <v>-991</v>
      </c>
      <c r="AL120" s="33">
        <f xml:space="preserve"> IFERROR(DATA[[#This Row],[Prev High]] - DATA[[#This Row],[Prev Low]], "")</f>
        <v>1785</v>
      </c>
      <c r="AM120" s="33">
        <f xml:space="preserve"> SIGN(DATA[[#This Row],[Prev Change]] &lt; 0)</f>
        <v>1</v>
      </c>
      <c r="AN120" s="33">
        <f xml:space="preserve"> SIGN(DATA[[#This Row],[Prev Change]] &gt;= 0)</f>
        <v>0</v>
      </c>
      <c r="AO120" s="28">
        <f xml:space="preserve"> IFERROR(MAX(0, DATA[[#This Row],[High]] - DATA[[#This Row],[Prev High]]), "")</f>
        <v>2205</v>
      </c>
      <c r="AP120" s="28">
        <f xml:space="preserve"> IFERROR(MAX(0, DATA[[#This Row],[Prev Low]] - DATA[[#This Row],[Low]]), "")</f>
        <v>0</v>
      </c>
      <c r="AQ120" s="10">
        <f xml:space="preserve"> (DATA[[#This Row],[Prev Low]] &lt; DATA[[#This Row],[Open]]) * (DATA[[#This Row],[Open]] &lt; DATA[[#This Row],[Prev High]])</f>
        <v>1</v>
      </c>
      <c r="AR120" s="10">
        <f xml:space="preserve"> SIGN(DATA[[#This Row],[Open]] &lt; DATA[[#This Row],[Prev Low]])</f>
        <v>0</v>
      </c>
      <c r="AS120" s="10">
        <f xml:space="preserve"> SIGN(DATA[[#This Row],[Prev Low]] &lt; DATA[[#This Row],[Open]])</f>
        <v>1</v>
      </c>
      <c r="AT120" s="10">
        <f xml:space="preserve"> SIGN(DATA[[#This Row],[Open]] &lt; DATA[[#This Row],[Prev High]])</f>
        <v>1</v>
      </c>
      <c r="AU120" s="10">
        <f xml:space="preserve"> SIGN(DATA[[#This Row],[Prev High]] &lt; DATA[[#This Row],[Open]])</f>
        <v>0</v>
      </c>
      <c r="AV120" s="10">
        <f xml:space="preserve"> SIGN(DATA[[#This Row],[Low]] &lt; DATA[[#This Row],[Prev Low]])</f>
        <v>0</v>
      </c>
      <c r="AW120" s="10">
        <f xml:space="preserve"> SIGN(DATA[[#This Row],[Prev Low]] &lt; DATA[[#This Row],[Low]])</f>
        <v>1</v>
      </c>
      <c r="AX120" s="10">
        <f xml:space="preserve"> SIGN(DATA[[#This Row],[High]] &lt; DATA[[#This Row],[Prev High]])</f>
        <v>0</v>
      </c>
      <c r="AY120" s="10">
        <f xml:space="preserve"> SIGN(DATA[[#This Row],[Prev High]] &lt; DATA[[#This Row],[High]])</f>
        <v>1</v>
      </c>
      <c r="AZ120" s="10">
        <f xml:space="preserve"> (DATA[[#This Row],[Prev Low]] &lt; DATA[[#This Row],[Close]]) * (DATA[[#This Row],[Close]] &lt; DATA[[#This Row],[Prev High]])</f>
        <v>0</v>
      </c>
      <c r="BA120" s="10">
        <f xml:space="preserve"> SIGN(DATA[[#This Row],[Close]] &lt; DATA[[#This Row],[Prev Low]])</f>
        <v>0</v>
      </c>
      <c r="BB120" s="10">
        <f xml:space="preserve"> SIGN(DATA[[#This Row],[Prev Low]] &lt; DATA[[#This Row],[Close]])</f>
        <v>1</v>
      </c>
      <c r="BC120" s="10">
        <f xml:space="preserve"> SIGN(DATA[[#This Row],[Close]] &lt; DATA[[#This Row],[Prev High]])</f>
        <v>0</v>
      </c>
      <c r="BD120" s="10">
        <f xml:space="preserve"> SIGN(DATA[[#This Row],[Prev High]] &lt; DATA[[#This Row],[Close]])</f>
        <v>1</v>
      </c>
    </row>
    <row r="121" spans="14:56" x14ac:dyDescent="0.25">
      <c r="N121" s="16">
        <f xml:space="preserve"> ROW() - ROW(DATA[[#Headers],[Row]])</f>
        <v>119</v>
      </c>
      <c r="O121" s="13"/>
      <c r="P121" s="20">
        <v>45686</v>
      </c>
      <c r="Q121" s="21">
        <v>123869</v>
      </c>
      <c r="R121" s="21">
        <v>124860</v>
      </c>
      <c r="S121" s="21">
        <v>125535</v>
      </c>
      <c r="T121" s="21">
        <v>123750</v>
      </c>
      <c r="U121" s="13" t="s">
        <v>196</v>
      </c>
      <c r="V121" s="14">
        <v>-5.5999999999999999E-3</v>
      </c>
      <c r="W121" s="23"/>
      <c r="X121" s="23">
        <f xml:space="preserve"> (1 - DATA[[#This Row],[Row]])</f>
        <v>-118</v>
      </c>
      <c r="Y121" s="24">
        <f xml:space="preserve"> DATA[[#This Row],[Src Data]]</f>
        <v>45686</v>
      </c>
      <c r="Z121" s="23">
        <f xml:space="preserve"> WEEKDAY(DATA[[#This Row],[Date]])</f>
        <v>4</v>
      </c>
      <c r="AA121" s="26">
        <f xml:space="preserve"> DATA[[#This Row],[Src Último]]</f>
        <v>123869</v>
      </c>
      <c r="AB121" s="28">
        <f xml:space="preserve"> DATA[[#This Row],[Src Abertura]]</f>
        <v>124860</v>
      </c>
      <c r="AC121" s="28">
        <f xml:space="preserve"> DATA[[#This Row],[Src Mínima]]</f>
        <v>123750</v>
      </c>
      <c r="AD121" s="28">
        <f xml:space="preserve"> DATA[[#This Row],[Src Máxima]]</f>
        <v>125535</v>
      </c>
      <c r="AE121" s="28">
        <f xml:space="preserve"> DATA[[#This Row],[Src Último]]</f>
        <v>123869</v>
      </c>
      <c r="AF121" s="40">
        <f xml:space="preserve"> (DATA[[#This Row],[High]] - DATA[[#This Row],[Low]])</f>
        <v>1785</v>
      </c>
      <c r="AG121" s="31">
        <f xml:space="preserve"> _xlfn.XLOOKUP(DATA[[#This Row],[T]]-1, DATA[T], DATA[Open], "")</f>
        <v>125250</v>
      </c>
      <c r="AH121" s="31">
        <f xml:space="preserve"> _xlfn.XLOOKUP(DATA[[#This Row],[T]]-1, DATA[T], DATA[Low], "")</f>
        <v>124485</v>
      </c>
      <c r="AI121" s="31">
        <f xml:space="preserve"> _xlfn.XLOOKUP(DATA[[#This Row],[T]]-1, DATA[T], DATA[High], "")</f>
        <v>125605</v>
      </c>
      <c r="AJ121" s="31">
        <f xml:space="preserve"> _xlfn.XLOOKUP(DATA[[#This Row],[T]]-1, DATA[T], DATA[Price], "")</f>
        <v>124571</v>
      </c>
      <c r="AK121" s="33">
        <f xml:space="preserve"> IFERROR(DATA[[#This Row],[Prev Close]] - DATA[[#This Row],[Prev Open]], "")</f>
        <v>-679</v>
      </c>
      <c r="AL121" s="33">
        <f xml:space="preserve"> IFERROR(DATA[[#This Row],[Prev High]] - DATA[[#This Row],[Prev Low]], "")</f>
        <v>1120</v>
      </c>
      <c r="AM121" s="33">
        <f xml:space="preserve"> SIGN(DATA[[#This Row],[Prev Change]] &lt; 0)</f>
        <v>1</v>
      </c>
      <c r="AN121" s="33">
        <f xml:space="preserve"> SIGN(DATA[[#This Row],[Prev Change]] &gt;= 0)</f>
        <v>0</v>
      </c>
      <c r="AO121" s="28">
        <f xml:space="preserve"> IFERROR(MAX(0, DATA[[#This Row],[High]] - DATA[[#This Row],[Prev High]]), "")</f>
        <v>0</v>
      </c>
      <c r="AP121" s="28">
        <f xml:space="preserve"> IFERROR(MAX(0, DATA[[#This Row],[Prev Low]] - DATA[[#This Row],[Low]]), "")</f>
        <v>735</v>
      </c>
      <c r="AQ121" s="10">
        <f xml:space="preserve"> (DATA[[#This Row],[Prev Low]] &lt; DATA[[#This Row],[Open]]) * (DATA[[#This Row],[Open]] &lt; DATA[[#This Row],[Prev High]])</f>
        <v>1</v>
      </c>
      <c r="AR121" s="10">
        <f xml:space="preserve"> SIGN(DATA[[#This Row],[Open]] &lt; DATA[[#This Row],[Prev Low]])</f>
        <v>0</v>
      </c>
      <c r="AS121" s="10">
        <f xml:space="preserve"> SIGN(DATA[[#This Row],[Prev Low]] &lt; DATA[[#This Row],[Open]])</f>
        <v>1</v>
      </c>
      <c r="AT121" s="10">
        <f xml:space="preserve"> SIGN(DATA[[#This Row],[Open]] &lt; DATA[[#This Row],[Prev High]])</f>
        <v>1</v>
      </c>
      <c r="AU121" s="10">
        <f xml:space="preserve"> SIGN(DATA[[#This Row],[Prev High]] &lt; DATA[[#This Row],[Open]])</f>
        <v>0</v>
      </c>
      <c r="AV121" s="10">
        <f xml:space="preserve"> SIGN(DATA[[#This Row],[Low]] &lt; DATA[[#This Row],[Prev Low]])</f>
        <v>1</v>
      </c>
      <c r="AW121" s="10">
        <f xml:space="preserve"> SIGN(DATA[[#This Row],[Prev Low]] &lt; DATA[[#This Row],[Low]])</f>
        <v>0</v>
      </c>
      <c r="AX121" s="10">
        <f xml:space="preserve"> SIGN(DATA[[#This Row],[High]] &lt; DATA[[#This Row],[Prev High]])</f>
        <v>1</v>
      </c>
      <c r="AY121" s="10">
        <f xml:space="preserve"> SIGN(DATA[[#This Row],[Prev High]] &lt; DATA[[#This Row],[High]])</f>
        <v>0</v>
      </c>
      <c r="AZ121" s="10">
        <f xml:space="preserve"> (DATA[[#This Row],[Prev Low]] &lt; DATA[[#This Row],[Close]]) * (DATA[[#This Row],[Close]] &lt; DATA[[#This Row],[Prev High]])</f>
        <v>0</v>
      </c>
      <c r="BA121" s="10">
        <f xml:space="preserve"> SIGN(DATA[[#This Row],[Close]] &lt; DATA[[#This Row],[Prev Low]])</f>
        <v>1</v>
      </c>
      <c r="BB121" s="10">
        <f xml:space="preserve"> SIGN(DATA[[#This Row],[Prev Low]] &lt; DATA[[#This Row],[Close]])</f>
        <v>0</v>
      </c>
      <c r="BC121" s="10">
        <f xml:space="preserve"> SIGN(DATA[[#This Row],[Close]] &lt; DATA[[#This Row],[Prev High]])</f>
        <v>1</v>
      </c>
      <c r="BD121" s="10">
        <f xml:space="preserve"> SIGN(DATA[[#This Row],[Prev High]] &lt; DATA[[#This Row],[Close]])</f>
        <v>0</v>
      </c>
    </row>
    <row r="122" spans="14:56" x14ac:dyDescent="0.25">
      <c r="N122" s="16">
        <f xml:space="preserve"> ROW() - ROW(DATA[[#Headers],[Row]])</f>
        <v>120</v>
      </c>
      <c r="O122" s="13"/>
      <c r="P122" s="20">
        <v>45685</v>
      </c>
      <c r="Q122" s="21">
        <v>124571</v>
      </c>
      <c r="R122" s="21">
        <v>125250</v>
      </c>
      <c r="S122" s="21">
        <v>125605</v>
      </c>
      <c r="T122" s="21">
        <v>124485</v>
      </c>
      <c r="U122" s="13" t="s">
        <v>197</v>
      </c>
      <c r="V122" s="14">
        <v>-7.6E-3</v>
      </c>
      <c r="W122" s="23"/>
      <c r="X122" s="23">
        <f xml:space="preserve"> (1 - DATA[[#This Row],[Row]])</f>
        <v>-119</v>
      </c>
      <c r="Y122" s="24">
        <f xml:space="preserve"> DATA[[#This Row],[Src Data]]</f>
        <v>45685</v>
      </c>
      <c r="Z122" s="23">
        <f xml:space="preserve"> WEEKDAY(DATA[[#This Row],[Date]])</f>
        <v>3</v>
      </c>
      <c r="AA122" s="26">
        <f xml:space="preserve"> DATA[[#This Row],[Src Último]]</f>
        <v>124571</v>
      </c>
      <c r="AB122" s="28">
        <f xml:space="preserve"> DATA[[#This Row],[Src Abertura]]</f>
        <v>125250</v>
      </c>
      <c r="AC122" s="28">
        <f xml:space="preserve"> DATA[[#This Row],[Src Mínima]]</f>
        <v>124485</v>
      </c>
      <c r="AD122" s="28">
        <f xml:space="preserve"> DATA[[#This Row],[Src Máxima]]</f>
        <v>125605</v>
      </c>
      <c r="AE122" s="28">
        <f xml:space="preserve"> DATA[[#This Row],[Src Último]]</f>
        <v>124571</v>
      </c>
      <c r="AF122" s="40">
        <f xml:space="preserve"> (DATA[[#This Row],[High]] - DATA[[#This Row],[Low]])</f>
        <v>1120</v>
      </c>
      <c r="AG122" s="31">
        <f xml:space="preserve"> _xlfn.XLOOKUP(DATA[[#This Row],[T]]-1, DATA[T], DATA[Open], "")</f>
        <v>122350</v>
      </c>
      <c r="AH122" s="31">
        <f xml:space="preserve"> _xlfn.XLOOKUP(DATA[[#This Row],[T]]-1, DATA[T], DATA[Low], "")</f>
        <v>122190</v>
      </c>
      <c r="AI122" s="31">
        <f xml:space="preserve"> _xlfn.XLOOKUP(DATA[[#This Row],[T]]-1, DATA[T], DATA[High], "")</f>
        <v>125495</v>
      </c>
      <c r="AJ122" s="31">
        <f xml:space="preserve"> _xlfn.XLOOKUP(DATA[[#This Row],[T]]-1, DATA[T], DATA[Price], "")</f>
        <v>125530</v>
      </c>
      <c r="AK122" s="33">
        <f xml:space="preserve"> IFERROR(DATA[[#This Row],[Prev Close]] - DATA[[#This Row],[Prev Open]], "")</f>
        <v>3180</v>
      </c>
      <c r="AL122" s="33">
        <f xml:space="preserve"> IFERROR(DATA[[#This Row],[Prev High]] - DATA[[#This Row],[Prev Low]], "")</f>
        <v>3305</v>
      </c>
      <c r="AM122" s="33">
        <f xml:space="preserve"> SIGN(DATA[[#This Row],[Prev Change]] &lt; 0)</f>
        <v>0</v>
      </c>
      <c r="AN122" s="33">
        <f xml:space="preserve"> SIGN(DATA[[#This Row],[Prev Change]] &gt;= 0)</f>
        <v>1</v>
      </c>
      <c r="AO122" s="28">
        <f xml:space="preserve"> IFERROR(MAX(0, DATA[[#This Row],[High]] - DATA[[#This Row],[Prev High]]), "")</f>
        <v>110</v>
      </c>
      <c r="AP122" s="28">
        <f xml:space="preserve"> IFERROR(MAX(0, DATA[[#This Row],[Prev Low]] - DATA[[#This Row],[Low]]), "")</f>
        <v>0</v>
      </c>
      <c r="AQ122" s="10">
        <f xml:space="preserve"> (DATA[[#This Row],[Prev Low]] &lt; DATA[[#This Row],[Open]]) * (DATA[[#This Row],[Open]] &lt; DATA[[#This Row],[Prev High]])</f>
        <v>1</v>
      </c>
      <c r="AR122" s="10">
        <f xml:space="preserve"> SIGN(DATA[[#This Row],[Open]] &lt; DATA[[#This Row],[Prev Low]])</f>
        <v>0</v>
      </c>
      <c r="AS122" s="10">
        <f xml:space="preserve"> SIGN(DATA[[#This Row],[Prev Low]] &lt; DATA[[#This Row],[Open]])</f>
        <v>1</v>
      </c>
      <c r="AT122" s="10">
        <f xml:space="preserve"> SIGN(DATA[[#This Row],[Open]] &lt; DATA[[#This Row],[Prev High]])</f>
        <v>1</v>
      </c>
      <c r="AU122" s="10">
        <f xml:space="preserve"> SIGN(DATA[[#This Row],[Prev High]] &lt; DATA[[#This Row],[Open]])</f>
        <v>0</v>
      </c>
      <c r="AV122" s="10">
        <f xml:space="preserve"> SIGN(DATA[[#This Row],[Low]] &lt; DATA[[#This Row],[Prev Low]])</f>
        <v>0</v>
      </c>
      <c r="AW122" s="10">
        <f xml:space="preserve"> SIGN(DATA[[#This Row],[Prev Low]] &lt; DATA[[#This Row],[Low]])</f>
        <v>1</v>
      </c>
      <c r="AX122" s="10">
        <f xml:space="preserve"> SIGN(DATA[[#This Row],[High]] &lt; DATA[[#This Row],[Prev High]])</f>
        <v>0</v>
      </c>
      <c r="AY122" s="10">
        <f xml:space="preserve"> SIGN(DATA[[#This Row],[Prev High]] &lt; DATA[[#This Row],[High]])</f>
        <v>1</v>
      </c>
      <c r="AZ122" s="10">
        <f xml:space="preserve"> (DATA[[#This Row],[Prev Low]] &lt; DATA[[#This Row],[Close]]) * (DATA[[#This Row],[Close]] &lt; DATA[[#This Row],[Prev High]])</f>
        <v>1</v>
      </c>
      <c r="BA122" s="10">
        <f xml:space="preserve"> SIGN(DATA[[#This Row],[Close]] &lt; DATA[[#This Row],[Prev Low]])</f>
        <v>0</v>
      </c>
      <c r="BB122" s="10">
        <f xml:space="preserve"> SIGN(DATA[[#This Row],[Prev Low]] &lt; DATA[[#This Row],[Close]])</f>
        <v>1</v>
      </c>
      <c r="BC122" s="10">
        <f xml:space="preserve"> SIGN(DATA[[#This Row],[Close]] &lt; DATA[[#This Row],[Prev High]])</f>
        <v>1</v>
      </c>
      <c r="BD122" s="10">
        <f xml:space="preserve"> SIGN(DATA[[#This Row],[Prev High]] &lt; DATA[[#This Row],[Close]])</f>
        <v>0</v>
      </c>
    </row>
    <row r="123" spans="14:56" x14ac:dyDescent="0.25">
      <c r="N123" s="16">
        <f xml:space="preserve"> ROW() - ROW(DATA[[#Headers],[Row]])</f>
        <v>121</v>
      </c>
      <c r="O123" s="13"/>
      <c r="P123" s="20">
        <v>45684</v>
      </c>
      <c r="Q123" s="21">
        <v>125530</v>
      </c>
      <c r="R123" s="21">
        <v>122350</v>
      </c>
      <c r="S123" s="21">
        <v>125495</v>
      </c>
      <c r="T123" s="21">
        <v>122190</v>
      </c>
      <c r="U123" s="13" t="s">
        <v>198</v>
      </c>
      <c r="V123" s="14">
        <v>1.9400000000000001E-2</v>
      </c>
      <c r="W123" s="23"/>
      <c r="X123" s="23">
        <f xml:space="preserve"> (1 - DATA[[#This Row],[Row]])</f>
        <v>-120</v>
      </c>
      <c r="Y123" s="24">
        <f xml:space="preserve"> DATA[[#This Row],[Src Data]]</f>
        <v>45684</v>
      </c>
      <c r="Z123" s="23">
        <f xml:space="preserve"> WEEKDAY(DATA[[#This Row],[Date]])</f>
        <v>2</v>
      </c>
      <c r="AA123" s="26">
        <f xml:space="preserve"> DATA[[#This Row],[Src Último]]</f>
        <v>125530</v>
      </c>
      <c r="AB123" s="28">
        <f xml:space="preserve"> DATA[[#This Row],[Src Abertura]]</f>
        <v>122350</v>
      </c>
      <c r="AC123" s="28">
        <f xml:space="preserve"> DATA[[#This Row],[Src Mínima]]</f>
        <v>122190</v>
      </c>
      <c r="AD123" s="28">
        <f xml:space="preserve"> DATA[[#This Row],[Src Máxima]]</f>
        <v>125495</v>
      </c>
      <c r="AE123" s="28">
        <f xml:space="preserve"> DATA[[#This Row],[Src Último]]</f>
        <v>125530</v>
      </c>
      <c r="AF123" s="40">
        <f xml:space="preserve"> (DATA[[#This Row],[High]] - DATA[[#This Row],[Low]])</f>
        <v>3305</v>
      </c>
      <c r="AG123" s="31">
        <f xml:space="preserve"> _xlfn.XLOOKUP(DATA[[#This Row],[T]]-1, DATA[T], DATA[Open], "")</f>
        <v>123350</v>
      </c>
      <c r="AH123" s="31">
        <f xml:space="preserve"> _xlfn.XLOOKUP(DATA[[#This Row],[T]]-1, DATA[T], DATA[Low], "")</f>
        <v>122790</v>
      </c>
      <c r="AI123" s="31">
        <f xml:space="preserve"> _xlfn.XLOOKUP(DATA[[#This Row],[T]]-1, DATA[T], DATA[High], "")</f>
        <v>123565</v>
      </c>
      <c r="AJ123" s="31">
        <f xml:space="preserve"> _xlfn.XLOOKUP(DATA[[#This Row],[T]]-1, DATA[T], DATA[Price], "")</f>
        <v>123147</v>
      </c>
      <c r="AK123" s="33">
        <f xml:space="preserve"> IFERROR(DATA[[#This Row],[Prev Close]] - DATA[[#This Row],[Prev Open]], "")</f>
        <v>-203</v>
      </c>
      <c r="AL123" s="33">
        <f xml:space="preserve"> IFERROR(DATA[[#This Row],[Prev High]] - DATA[[#This Row],[Prev Low]], "")</f>
        <v>775</v>
      </c>
      <c r="AM123" s="33">
        <f xml:space="preserve"> SIGN(DATA[[#This Row],[Prev Change]] &lt; 0)</f>
        <v>1</v>
      </c>
      <c r="AN123" s="33">
        <f xml:space="preserve"> SIGN(DATA[[#This Row],[Prev Change]] &gt;= 0)</f>
        <v>0</v>
      </c>
      <c r="AO123" s="28">
        <f xml:space="preserve"> IFERROR(MAX(0, DATA[[#This Row],[High]] - DATA[[#This Row],[Prev High]]), "")</f>
        <v>1930</v>
      </c>
      <c r="AP123" s="28">
        <f xml:space="preserve"> IFERROR(MAX(0, DATA[[#This Row],[Prev Low]] - DATA[[#This Row],[Low]]), "")</f>
        <v>600</v>
      </c>
      <c r="AQ123" s="10">
        <f xml:space="preserve"> (DATA[[#This Row],[Prev Low]] &lt; DATA[[#This Row],[Open]]) * (DATA[[#This Row],[Open]] &lt; DATA[[#This Row],[Prev High]])</f>
        <v>0</v>
      </c>
      <c r="AR123" s="10">
        <f xml:space="preserve"> SIGN(DATA[[#This Row],[Open]] &lt; DATA[[#This Row],[Prev Low]])</f>
        <v>1</v>
      </c>
      <c r="AS123" s="10">
        <f xml:space="preserve"> SIGN(DATA[[#This Row],[Prev Low]] &lt; DATA[[#This Row],[Open]])</f>
        <v>0</v>
      </c>
      <c r="AT123" s="10">
        <f xml:space="preserve"> SIGN(DATA[[#This Row],[Open]] &lt; DATA[[#This Row],[Prev High]])</f>
        <v>1</v>
      </c>
      <c r="AU123" s="10">
        <f xml:space="preserve"> SIGN(DATA[[#This Row],[Prev High]] &lt; DATA[[#This Row],[Open]])</f>
        <v>0</v>
      </c>
      <c r="AV123" s="10">
        <f xml:space="preserve"> SIGN(DATA[[#This Row],[Low]] &lt; DATA[[#This Row],[Prev Low]])</f>
        <v>1</v>
      </c>
      <c r="AW123" s="10">
        <f xml:space="preserve"> SIGN(DATA[[#This Row],[Prev Low]] &lt; DATA[[#This Row],[Low]])</f>
        <v>0</v>
      </c>
      <c r="AX123" s="10">
        <f xml:space="preserve"> SIGN(DATA[[#This Row],[High]] &lt; DATA[[#This Row],[Prev High]])</f>
        <v>0</v>
      </c>
      <c r="AY123" s="10">
        <f xml:space="preserve"> SIGN(DATA[[#This Row],[Prev High]] &lt; DATA[[#This Row],[High]])</f>
        <v>1</v>
      </c>
      <c r="AZ123" s="10">
        <f xml:space="preserve"> (DATA[[#This Row],[Prev Low]] &lt; DATA[[#This Row],[Close]]) * (DATA[[#This Row],[Close]] &lt; DATA[[#This Row],[Prev High]])</f>
        <v>0</v>
      </c>
      <c r="BA123" s="10">
        <f xml:space="preserve"> SIGN(DATA[[#This Row],[Close]] &lt; DATA[[#This Row],[Prev Low]])</f>
        <v>0</v>
      </c>
      <c r="BB123" s="10">
        <f xml:space="preserve"> SIGN(DATA[[#This Row],[Prev Low]] &lt; DATA[[#This Row],[Close]])</f>
        <v>1</v>
      </c>
      <c r="BC123" s="10">
        <f xml:space="preserve"> SIGN(DATA[[#This Row],[Close]] &lt; DATA[[#This Row],[Prev High]])</f>
        <v>0</v>
      </c>
      <c r="BD123" s="10">
        <f xml:space="preserve"> SIGN(DATA[[#This Row],[Prev High]] &lt; DATA[[#This Row],[Close]])</f>
        <v>1</v>
      </c>
    </row>
    <row r="124" spans="14:56" x14ac:dyDescent="0.25">
      <c r="N124" s="16">
        <f xml:space="preserve"> ROW() - ROW(DATA[[#Headers],[Row]])</f>
        <v>122</v>
      </c>
      <c r="O124" s="13"/>
      <c r="P124" s="20">
        <v>45681</v>
      </c>
      <c r="Q124" s="21">
        <v>123147</v>
      </c>
      <c r="R124" s="21">
        <v>123350</v>
      </c>
      <c r="S124" s="21">
        <v>123565</v>
      </c>
      <c r="T124" s="21">
        <v>122790</v>
      </c>
      <c r="U124" s="13" t="s">
        <v>199</v>
      </c>
      <c r="V124" s="14">
        <v>1E-4</v>
      </c>
      <c r="W124" s="23"/>
      <c r="X124" s="23">
        <f xml:space="preserve"> (1 - DATA[[#This Row],[Row]])</f>
        <v>-121</v>
      </c>
      <c r="Y124" s="24">
        <f xml:space="preserve"> DATA[[#This Row],[Src Data]]</f>
        <v>45681</v>
      </c>
      <c r="Z124" s="23">
        <f xml:space="preserve"> WEEKDAY(DATA[[#This Row],[Date]])</f>
        <v>6</v>
      </c>
      <c r="AA124" s="26">
        <f xml:space="preserve"> DATA[[#This Row],[Src Último]]</f>
        <v>123147</v>
      </c>
      <c r="AB124" s="28">
        <f xml:space="preserve"> DATA[[#This Row],[Src Abertura]]</f>
        <v>123350</v>
      </c>
      <c r="AC124" s="28">
        <f xml:space="preserve"> DATA[[#This Row],[Src Mínima]]</f>
        <v>122790</v>
      </c>
      <c r="AD124" s="28">
        <f xml:space="preserve"> DATA[[#This Row],[Src Máxima]]</f>
        <v>123565</v>
      </c>
      <c r="AE124" s="28">
        <f xml:space="preserve"> DATA[[#This Row],[Src Último]]</f>
        <v>123147</v>
      </c>
      <c r="AF124" s="40">
        <f xml:space="preserve"> (DATA[[#This Row],[High]] - DATA[[#This Row],[Low]])</f>
        <v>775</v>
      </c>
      <c r="AG124" s="31">
        <f xml:space="preserve"> _xlfn.XLOOKUP(DATA[[#This Row],[T]]-1, DATA[T], DATA[Open], "")</f>
        <v>123800</v>
      </c>
      <c r="AH124" s="31">
        <f xml:space="preserve"> _xlfn.XLOOKUP(DATA[[#This Row],[T]]-1, DATA[T], DATA[Low], "")</f>
        <v>122830</v>
      </c>
      <c r="AI124" s="31">
        <f xml:space="preserve"> _xlfn.XLOOKUP(DATA[[#This Row],[T]]-1, DATA[T], DATA[High], "")</f>
        <v>124730</v>
      </c>
      <c r="AJ124" s="31">
        <f xml:space="preserve"> _xlfn.XLOOKUP(DATA[[#This Row],[T]]-1, DATA[T], DATA[Price], "")</f>
        <v>123136</v>
      </c>
      <c r="AK124" s="33">
        <f xml:space="preserve"> IFERROR(DATA[[#This Row],[Prev Close]] - DATA[[#This Row],[Prev Open]], "")</f>
        <v>-664</v>
      </c>
      <c r="AL124" s="33">
        <f xml:space="preserve"> IFERROR(DATA[[#This Row],[Prev High]] - DATA[[#This Row],[Prev Low]], "")</f>
        <v>1900</v>
      </c>
      <c r="AM124" s="33">
        <f xml:space="preserve"> SIGN(DATA[[#This Row],[Prev Change]] &lt; 0)</f>
        <v>1</v>
      </c>
      <c r="AN124" s="33">
        <f xml:space="preserve"> SIGN(DATA[[#This Row],[Prev Change]] &gt;= 0)</f>
        <v>0</v>
      </c>
      <c r="AO124" s="28">
        <f xml:space="preserve"> IFERROR(MAX(0, DATA[[#This Row],[High]] - DATA[[#This Row],[Prev High]]), "")</f>
        <v>0</v>
      </c>
      <c r="AP124" s="28">
        <f xml:space="preserve"> IFERROR(MAX(0, DATA[[#This Row],[Prev Low]] - DATA[[#This Row],[Low]]), "")</f>
        <v>40</v>
      </c>
      <c r="AQ124" s="10">
        <f xml:space="preserve"> (DATA[[#This Row],[Prev Low]] &lt; DATA[[#This Row],[Open]]) * (DATA[[#This Row],[Open]] &lt; DATA[[#This Row],[Prev High]])</f>
        <v>1</v>
      </c>
      <c r="AR124" s="10">
        <f xml:space="preserve"> SIGN(DATA[[#This Row],[Open]] &lt; DATA[[#This Row],[Prev Low]])</f>
        <v>0</v>
      </c>
      <c r="AS124" s="10">
        <f xml:space="preserve"> SIGN(DATA[[#This Row],[Prev Low]] &lt; DATA[[#This Row],[Open]])</f>
        <v>1</v>
      </c>
      <c r="AT124" s="10">
        <f xml:space="preserve"> SIGN(DATA[[#This Row],[Open]] &lt; DATA[[#This Row],[Prev High]])</f>
        <v>1</v>
      </c>
      <c r="AU124" s="10">
        <f xml:space="preserve"> SIGN(DATA[[#This Row],[Prev High]] &lt; DATA[[#This Row],[Open]])</f>
        <v>0</v>
      </c>
      <c r="AV124" s="10">
        <f xml:space="preserve"> SIGN(DATA[[#This Row],[Low]] &lt; DATA[[#This Row],[Prev Low]])</f>
        <v>1</v>
      </c>
      <c r="AW124" s="10">
        <f xml:space="preserve"> SIGN(DATA[[#This Row],[Prev Low]] &lt; DATA[[#This Row],[Low]])</f>
        <v>0</v>
      </c>
      <c r="AX124" s="10">
        <f xml:space="preserve"> SIGN(DATA[[#This Row],[High]] &lt; DATA[[#This Row],[Prev High]])</f>
        <v>1</v>
      </c>
      <c r="AY124" s="10">
        <f xml:space="preserve"> SIGN(DATA[[#This Row],[Prev High]] &lt; DATA[[#This Row],[High]])</f>
        <v>0</v>
      </c>
      <c r="AZ124" s="10">
        <f xml:space="preserve"> (DATA[[#This Row],[Prev Low]] &lt; DATA[[#This Row],[Close]]) * (DATA[[#This Row],[Close]] &lt; DATA[[#This Row],[Prev High]])</f>
        <v>1</v>
      </c>
      <c r="BA124" s="10">
        <f xml:space="preserve"> SIGN(DATA[[#This Row],[Close]] &lt; DATA[[#This Row],[Prev Low]])</f>
        <v>0</v>
      </c>
      <c r="BB124" s="10">
        <f xml:space="preserve"> SIGN(DATA[[#This Row],[Prev Low]] &lt; DATA[[#This Row],[Close]])</f>
        <v>1</v>
      </c>
      <c r="BC124" s="10">
        <f xml:space="preserve"> SIGN(DATA[[#This Row],[Close]] &lt; DATA[[#This Row],[Prev High]])</f>
        <v>1</v>
      </c>
      <c r="BD124" s="10">
        <f xml:space="preserve"> SIGN(DATA[[#This Row],[Prev High]] &lt; DATA[[#This Row],[Close]])</f>
        <v>0</v>
      </c>
    </row>
    <row r="125" spans="14:56" x14ac:dyDescent="0.25">
      <c r="N125" s="16">
        <f xml:space="preserve"> ROW() - ROW(DATA[[#Headers],[Row]])</f>
        <v>123</v>
      </c>
      <c r="O125" s="13"/>
      <c r="P125" s="20">
        <v>45680</v>
      </c>
      <c r="Q125" s="21">
        <v>123136</v>
      </c>
      <c r="R125" s="21">
        <v>123800</v>
      </c>
      <c r="S125" s="21">
        <v>124730</v>
      </c>
      <c r="T125" s="21">
        <v>122830</v>
      </c>
      <c r="U125" s="13" t="s">
        <v>141</v>
      </c>
      <c r="V125" s="14">
        <v>-4.7000000000000002E-3</v>
      </c>
      <c r="W125" s="23"/>
      <c r="X125" s="23">
        <f xml:space="preserve"> (1 - DATA[[#This Row],[Row]])</f>
        <v>-122</v>
      </c>
      <c r="Y125" s="24">
        <f xml:space="preserve"> DATA[[#This Row],[Src Data]]</f>
        <v>45680</v>
      </c>
      <c r="Z125" s="23">
        <f xml:space="preserve"> WEEKDAY(DATA[[#This Row],[Date]])</f>
        <v>5</v>
      </c>
      <c r="AA125" s="26">
        <f xml:space="preserve"> DATA[[#This Row],[Src Último]]</f>
        <v>123136</v>
      </c>
      <c r="AB125" s="28">
        <f xml:space="preserve"> DATA[[#This Row],[Src Abertura]]</f>
        <v>123800</v>
      </c>
      <c r="AC125" s="28">
        <f xml:space="preserve"> DATA[[#This Row],[Src Mínima]]</f>
        <v>122830</v>
      </c>
      <c r="AD125" s="28">
        <f xml:space="preserve"> DATA[[#This Row],[Src Máxima]]</f>
        <v>124730</v>
      </c>
      <c r="AE125" s="28">
        <f xml:space="preserve"> DATA[[#This Row],[Src Último]]</f>
        <v>123136</v>
      </c>
      <c r="AF125" s="40">
        <f xml:space="preserve"> (DATA[[#This Row],[High]] - DATA[[#This Row],[Low]])</f>
        <v>1900</v>
      </c>
      <c r="AG125" s="31">
        <f xml:space="preserve"> _xlfn.XLOOKUP(DATA[[#This Row],[T]]-1, DATA[T], DATA[Open], "")</f>
        <v>124230</v>
      </c>
      <c r="AH125" s="31">
        <f xml:space="preserve"> _xlfn.XLOOKUP(DATA[[#This Row],[T]]-1, DATA[T], DATA[Low], "")</f>
        <v>123640</v>
      </c>
      <c r="AI125" s="31">
        <f xml:space="preserve"> _xlfn.XLOOKUP(DATA[[#This Row],[T]]-1, DATA[T], DATA[High], "")</f>
        <v>124770</v>
      </c>
      <c r="AJ125" s="31">
        <f xml:space="preserve"> _xlfn.XLOOKUP(DATA[[#This Row],[T]]-1, DATA[T], DATA[Price], "")</f>
        <v>123719</v>
      </c>
      <c r="AK125" s="33">
        <f xml:space="preserve"> IFERROR(DATA[[#This Row],[Prev Close]] - DATA[[#This Row],[Prev Open]], "")</f>
        <v>-511</v>
      </c>
      <c r="AL125" s="33">
        <f xml:space="preserve"> IFERROR(DATA[[#This Row],[Prev High]] - DATA[[#This Row],[Prev Low]], "")</f>
        <v>1130</v>
      </c>
      <c r="AM125" s="33">
        <f xml:space="preserve"> SIGN(DATA[[#This Row],[Prev Change]] &lt; 0)</f>
        <v>1</v>
      </c>
      <c r="AN125" s="33">
        <f xml:space="preserve"> SIGN(DATA[[#This Row],[Prev Change]] &gt;= 0)</f>
        <v>0</v>
      </c>
      <c r="AO125" s="28">
        <f xml:space="preserve"> IFERROR(MAX(0, DATA[[#This Row],[High]] - DATA[[#This Row],[Prev High]]), "")</f>
        <v>0</v>
      </c>
      <c r="AP125" s="28">
        <f xml:space="preserve"> IFERROR(MAX(0, DATA[[#This Row],[Prev Low]] - DATA[[#This Row],[Low]]), "")</f>
        <v>810</v>
      </c>
      <c r="AQ125" s="10">
        <f xml:space="preserve"> (DATA[[#This Row],[Prev Low]] &lt; DATA[[#This Row],[Open]]) * (DATA[[#This Row],[Open]] &lt; DATA[[#This Row],[Prev High]])</f>
        <v>1</v>
      </c>
      <c r="AR125" s="10">
        <f xml:space="preserve"> SIGN(DATA[[#This Row],[Open]] &lt; DATA[[#This Row],[Prev Low]])</f>
        <v>0</v>
      </c>
      <c r="AS125" s="10">
        <f xml:space="preserve"> SIGN(DATA[[#This Row],[Prev Low]] &lt; DATA[[#This Row],[Open]])</f>
        <v>1</v>
      </c>
      <c r="AT125" s="10">
        <f xml:space="preserve"> SIGN(DATA[[#This Row],[Open]] &lt; DATA[[#This Row],[Prev High]])</f>
        <v>1</v>
      </c>
      <c r="AU125" s="10">
        <f xml:space="preserve"> SIGN(DATA[[#This Row],[Prev High]] &lt; DATA[[#This Row],[Open]])</f>
        <v>0</v>
      </c>
      <c r="AV125" s="10">
        <f xml:space="preserve"> SIGN(DATA[[#This Row],[Low]] &lt; DATA[[#This Row],[Prev Low]])</f>
        <v>1</v>
      </c>
      <c r="AW125" s="10">
        <f xml:space="preserve"> SIGN(DATA[[#This Row],[Prev Low]] &lt; DATA[[#This Row],[Low]])</f>
        <v>0</v>
      </c>
      <c r="AX125" s="10">
        <f xml:space="preserve"> SIGN(DATA[[#This Row],[High]] &lt; DATA[[#This Row],[Prev High]])</f>
        <v>1</v>
      </c>
      <c r="AY125" s="10">
        <f xml:space="preserve"> SIGN(DATA[[#This Row],[Prev High]] &lt; DATA[[#This Row],[High]])</f>
        <v>0</v>
      </c>
      <c r="AZ125" s="10">
        <f xml:space="preserve"> (DATA[[#This Row],[Prev Low]] &lt; DATA[[#This Row],[Close]]) * (DATA[[#This Row],[Close]] &lt; DATA[[#This Row],[Prev High]])</f>
        <v>0</v>
      </c>
      <c r="BA125" s="10">
        <f xml:space="preserve"> SIGN(DATA[[#This Row],[Close]] &lt; DATA[[#This Row],[Prev Low]])</f>
        <v>1</v>
      </c>
      <c r="BB125" s="10">
        <f xml:space="preserve"> SIGN(DATA[[#This Row],[Prev Low]] &lt; DATA[[#This Row],[Close]])</f>
        <v>0</v>
      </c>
      <c r="BC125" s="10">
        <f xml:space="preserve"> SIGN(DATA[[#This Row],[Close]] &lt; DATA[[#This Row],[Prev High]])</f>
        <v>1</v>
      </c>
      <c r="BD125" s="10">
        <f xml:space="preserve"> SIGN(DATA[[#This Row],[Prev High]] &lt; DATA[[#This Row],[Close]])</f>
        <v>0</v>
      </c>
    </row>
    <row r="126" spans="14:56" x14ac:dyDescent="0.25">
      <c r="N126" s="16">
        <f xml:space="preserve"> ROW() - ROW(DATA[[#Headers],[Row]])</f>
        <v>124</v>
      </c>
      <c r="O126" s="13"/>
      <c r="P126" s="20">
        <v>45679</v>
      </c>
      <c r="Q126" s="21">
        <v>123719</v>
      </c>
      <c r="R126" s="21">
        <v>124230</v>
      </c>
      <c r="S126" s="21">
        <v>124770</v>
      </c>
      <c r="T126" s="21">
        <v>123640</v>
      </c>
      <c r="U126" s="13" t="s">
        <v>200</v>
      </c>
      <c r="V126" s="14">
        <v>-3.3999999999999998E-3</v>
      </c>
      <c r="W126" s="23"/>
      <c r="X126" s="23">
        <f xml:space="preserve"> (1 - DATA[[#This Row],[Row]])</f>
        <v>-123</v>
      </c>
      <c r="Y126" s="24">
        <f xml:space="preserve"> DATA[[#This Row],[Src Data]]</f>
        <v>45679</v>
      </c>
      <c r="Z126" s="23">
        <f xml:space="preserve"> WEEKDAY(DATA[[#This Row],[Date]])</f>
        <v>4</v>
      </c>
      <c r="AA126" s="26">
        <f xml:space="preserve"> DATA[[#This Row],[Src Último]]</f>
        <v>123719</v>
      </c>
      <c r="AB126" s="28">
        <f xml:space="preserve"> DATA[[#This Row],[Src Abertura]]</f>
        <v>124230</v>
      </c>
      <c r="AC126" s="28">
        <f xml:space="preserve"> DATA[[#This Row],[Src Mínima]]</f>
        <v>123640</v>
      </c>
      <c r="AD126" s="28">
        <f xml:space="preserve"> DATA[[#This Row],[Src Máxima]]</f>
        <v>124770</v>
      </c>
      <c r="AE126" s="28">
        <f xml:space="preserve"> DATA[[#This Row],[Src Último]]</f>
        <v>123719</v>
      </c>
      <c r="AF126" s="40">
        <f xml:space="preserve"> (DATA[[#This Row],[High]] - DATA[[#This Row],[Low]])</f>
        <v>1130</v>
      </c>
      <c r="AG126" s="31">
        <f xml:space="preserve"> _xlfn.XLOOKUP(DATA[[#This Row],[T]]-1, DATA[T], DATA[Open], "")</f>
        <v>123440</v>
      </c>
      <c r="AH126" s="31">
        <f xml:space="preserve"> _xlfn.XLOOKUP(DATA[[#This Row],[T]]-1, DATA[T], DATA[Low], "")</f>
        <v>122875</v>
      </c>
      <c r="AI126" s="31">
        <f xml:space="preserve"> _xlfn.XLOOKUP(DATA[[#This Row],[T]]-1, DATA[T], DATA[High], "")</f>
        <v>124310</v>
      </c>
      <c r="AJ126" s="31">
        <f xml:space="preserve"> _xlfn.XLOOKUP(DATA[[#This Row],[T]]-1, DATA[T], DATA[Price], "")</f>
        <v>124142</v>
      </c>
      <c r="AK126" s="33">
        <f xml:space="preserve"> IFERROR(DATA[[#This Row],[Prev Close]] - DATA[[#This Row],[Prev Open]], "")</f>
        <v>702</v>
      </c>
      <c r="AL126" s="33">
        <f xml:space="preserve"> IFERROR(DATA[[#This Row],[Prev High]] - DATA[[#This Row],[Prev Low]], "")</f>
        <v>1435</v>
      </c>
      <c r="AM126" s="33">
        <f xml:space="preserve"> SIGN(DATA[[#This Row],[Prev Change]] &lt; 0)</f>
        <v>0</v>
      </c>
      <c r="AN126" s="33">
        <f xml:space="preserve"> SIGN(DATA[[#This Row],[Prev Change]] &gt;= 0)</f>
        <v>1</v>
      </c>
      <c r="AO126" s="28">
        <f xml:space="preserve"> IFERROR(MAX(0, DATA[[#This Row],[High]] - DATA[[#This Row],[Prev High]]), "")</f>
        <v>460</v>
      </c>
      <c r="AP126" s="28">
        <f xml:space="preserve"> IFERROR(MAX(0, DATA[[#This Row],[Prev Low]] - DATA[[#This Row],[Low]]), "")</f>
        <v>0</v>
      </c>
      <c r="AQ126" s="10">
        <f xml:space="preserve"> (DATA[[#This Row],[Prev Low]] &lt; DATA[[#This Row],[Open]]) * (DATA[[#This Row],[Open]] &lt; DATA[[#This Row],[Prev High]])</f>
        <v>1</v>
      </c>
      <c r="AR126" s="10">
        <f xml:space="preserve"> SIGN(DATA[[#This Row],[Open]] &lt; DATA[[#This Row],[Prev Low]])</f>
        <v>0</v>
      </c>
      <c r="AS126" s="10">
        <f xml:space="preserve"> SIGN(DATA[[#This Row],[Prev Low]] &lt; DATA[[#This Row],[Open]])</f>
        <v>1</v>
      </c>
      <c r="AT126" s="10">
        <f xml:space="preserve"> SIGN(DATA[[#This Row],[Open]] &lt; DATA[[#This Row],[Prev High]])</f>
        <v>1</v>
      </c>
      <c r="AU126" s="10">
        <f xml:space="preserve"> SIGN(DATA[[#This Row],[Prev High]] &lt; DATA[[#This Row],[Open]])</f>
        <v>0</v>
      </c>
      <c r="AV126" s="10">
        <f xml:space="preserve"> SIGN(DATA[[#This Row],[Low]] &lt; DATA[[#This Row],[Prev Low]])</f>
        <v>0</v>
      </c>
      <c r="AW126" s="10">
        <f xml:space="preserve"> SIGN(DATA[[#This Row],[Prev Low]] &lt; DATA[[#This Row],[Low]])</f>
        <v>1</v>
      </c>
      <c r="AX126" s="10">
        <f xml:space="preserve"> SIGN(DATA[[#This Row],[High]] &lt; DATA[[#This Row],[Prev High]])</f>
        <v>0</v>
      </c>
      <c r="AY126" s="10">
        <f xml:space="preserve"> SIGN(DATA[[#This Row],[Prev High]] &lt; DATA[[#This Row],[High]])</f>
        <v>1</v>
      </c>
      <c r="AZ126" s="10">
        <f xml:space="preserve"> (DATA[[#This Row],[Prev Low]] &lt; DATA[[#This Row],[Close]]) * (DATA[[#This Row],[Close]] &lt; DATA[[#This Row],[Prev High]])</f>
        <v>1</v>
      </c>
      <c r="BA126" s="10">
        <f xml:space="preserve"> SIGN(DATA[[#This Row],[Close]] &lt; DATA[[#This Row],[Prev Low]])</f>
        <v>0</v>
      </c>
      <c r="BB126" s="10">
        <f xml:space="preserve"> SIGN(DATA[[#This Row],[Prev Low]] &lt; DATA[[#This Row],[Close]])</f>
        <v>1</v>
      </c>
      <c r="BC126" s="10">
        <f xml:space="preserve"> SIGN(DATA[[#This Row],[Close]] &lt; DATA[[#This Row],[Prev High]])</f>
        <v>1</v>
      </c>
      <c r="BD126" s="10">
        <f xml:space="preserve"> SIGN(DATA[[#This Row],[Prev High]] &lt; DATA[[#This Row],[Close]])</f>
        <v>0</v>
      </c>
    </row>
    <row r="127" spans="14:56" x14ac:dyDescent="0.25">
      <c r="N127" s="16">
        <f xml:space="preserve"> ROW() - ROW(DATA[[#Headers],[Row]])</f>
        <v>125</v>
      </c>
      <c r="O127" s="13"/>
      <c r="P127" s="20">
        <v>45678</v>
      </c>
      <c r="Q127" s="21">
        <v>124142</v>
      </c>
      <c r="R127" s="21">
        <v>123440</v>
      </c>
      <c r="S127" s="21">
        <v>124310</v>
      </c>
      <c r="T127" s="21">
        <v>122875</v>
      </c>
      <c r="U127" s="13" t="s">
        <v>201</v>
      </c>
      <c r="V127" s="14">
        <v>3.2000000000000002E-3</v>
      </c>
      <c r="W127" s="23"/>
      <c r="X127" s="23">
        <f xml:space="preserve"> (1 - DATA[[#This Row],[Row]])</f>
        <v>-124</v>
      </c>
      <c r="Y127" s="24">
        <f xml:space="preserve"> DATA[[#This Row],[Src Data]]</f>
        <v>45678</v>
      </c>
      <c r="Z127" s="23">
        <f xml:space="preserve"> WEEKDAY(DATA[[#This Row],[Date]])</f>
        <v>3</v>
      </c>
      <c r="AA127" s="26">
        <f xml:space="preserve"> DATA[[#This Row],[Src Último]]</f>
        <v>124142</v>
      </c>
      <c r="AB127" s="28">
        <f xml:space="preserve"> DATA[[#This Row],[Src Abertura]]</f>
        <v>123440</v>
      </c>
      <c r="AC127" s="28">
        <f xml:space="preserve"> DATA[[#This Row],[Src Mínima]]</f>
        <v>122875</v>
      </c>
      <c r="AD127" s="28">
        <f xml:space="preserve"> DATA[[#This Row],[Src Máxima]]</f>
        <v>124310</v>
      </c>
      <c r="AE127" s="28">
        <f xml:space="preserve"> DATA[[#This Row],[Src Último]]</f>
        <v>124142</v>
      </c>
      <c r="AF127" s="40">
        <f xml:space="preserve"> (DATA[[#This Row],[High]] - DATA[[#This Row],[Low]])</f>
        <v>1435</v>
      </c>
      <c r="AG127" s="31">
        <f xml:space="preserve"> _xlfn.XLOOKUP(DATA[[#This Row],[T]]-1, DATA[T], DATA[Open], "")</f>
        <v>122910</v>
      </c>
      <c r="AH127" s="31">
        <f xml:space="preserve"> _xlfn.XLOOKUP(DATA[[#This Row],[T]]-1, DATA[T], DATA[Low], "")</f>
        <v>122245</v>
      </c>
      <c r="AI127" s="31">
        <f xml:space="preserve"> _xlfn.XLOOKUP(DATA[[#This Row],[T]]-1, DATA[T], DATA[High], "")</f>
        <v>124060</v>
      </c>
      <c r="AJ127" s="31">
        <f xml:space="preserve"> _xlfn.XLOOKUP(DATA[[#This Row],[T]]-1, DATA[T], DATA[Price], "")</f>
        <v>123740</v>
      </c>
      <c r="AK127" s="33">
        <f xml:space="preserve"> IFERROR(DATA[[#This Row],[Prev Close]] - DATA[[#This Row],[Prev Open]], "")</f>
        <v>830</v>
      </c>
      <c r="AL127" s="33">
        <f xml:space="preserve"> IFERROR(DATA[[#This Row],[Prev High]] - DATA[[#This Row],[Prev Low]], "")</f>
        <v>1815</v>
      </c>
      <c r="AM127" s="33">
        <f xml:space="preserve"> SIGN(DATA[[#This Row],[Prev Change]] &lt; 0)</f>
        <v>0</v>
      </c>
      <c r="AN127" s="33">
        <f xml:space="preserve"> SIGN(DATA[[#This Row],[Prev Change]] &gt;= 0)</f>
        <v>1</v>
      </c>
      <c r="AO127" s="28">
        <f xml:space="preserve"> IFERROR(MAX(0, DATA[[#This Row],[High]] - DATA[[#This Row],[Prev High]]), "")</f>
        <v>250</v>
      </c>
      <c r="AP127" s="28">
        <f xml:space="preserve"> IFERROR(MAX(0, DATA[[#This Row],[Prev Low]] - DATA[[#This Row],[Low]]), "")</f>
        <v>0</v>
      </c>
      <c r="AQ127" s="10">
        <f xml:space="preserve"> (DATA[[#This Row],[Prev Low]] &lt; DATA[[#This Row],[Open]]) * (DATA[[#This Row],[Open]] &lt; DATA[[#This Row],[Prev High]])</f>
        <v>1</v>
      </c>
      <c r="AR127" s="10">
        <f xml:space="preserve"> SIGN(DATA[[#This Row],[Open]] &lt; DATA[[#This Row],[Prev Low]])</f>
        <v>0</v>
      </c>
      <c r="AS127" s="10">
        <f xml:space="preserve"> SIGN(DATA[[#This Row],[Prev Low]] &lt; DATA[[#This Row],[Open]])</f>
        <v>1</v>
      </c>
      <c r="AT127" s="10">
        <f xml:space="preserve"> SIGN(DATA[[#This Row],[Open]] &lt; DATA[[#This Row],[Prev High]])</f>
        <v>1</v>
      </c>
      <c r="AU127" s="10">
        <f xml:space="preserve"> SIGN(DATA[[#This Row],[Prev High]] &lt; DATA[[#This Row],[Open]])</f>
        <v>0</v>
      </c>
      <c r="AV127" s="10">
        <f xml:space="preserve"> SIGN(DATA[[#This Row],[Low]] &lt; DATA[[#This Row],[Prev Low]])</f>
        <v>0</v>
      </c>
      <c r="AW127" s="10">
        <f xml:space="preserve"> SIGN(DATA[[#This Row],[Prev Low]] &lt; DATA[[#This Row],[Low]])</f>
        <v>1</v>
      </c>
      <c r="AX127" s="10">
        <f xml:space="preserve"> SIGN(DATA[[#This Row],[High]] &lt; DATA[[#This Row],[Prev High]])</f>
        <v>0</v>
      </c>
      <c r="AY127" s="10">
        <f xml:space="preserve"> SIGN(DATA[[#This Row],[Prev High]] &lt; DATA[[#This Row],[High]])</f>
        <v>1</v>
      </c>
      <c r="AZ127" s="10">
        <f xml:space="preserve"> (DATA[[#This Row],[Prev Low]] &lt; DATA[[#This Row],[Close]]) * (DATA[[#This Row],[Close]] &lt; DATA[[#This Row],[Prev High]])</f>
        <v>0</v>
      </c>
      <c r="BA127" s="10">
        <f xml:space="preserve"> SIGN(DATA[[#This Row],[Close]] &lt; DATA[[#This Row],[Prev Low]])</f>
        <v>0</v>
      </c>
      <c r="BB127" s="10">
        <f xml:space="preserve"> SIGN(DATA[[#This Row],[Prev Low]] &lt; DATA[[#This Row],[Close]])</f>
        <v>1</v>
      </c>
      <c r="BC127" s="10">
        <f xml:space="preserve"> SIGN(DATA[[#This Row],[Close]] &lt; DATA[[#This Row],[Prev High]])</f>
        <v>0</v>
      </c>
      <c r="BD127" s="10">
        <f xml:space="preserve"> SIGN(DATA[[#This Row],[Prev High]] &lt; DATA[[#This Row],[Close]])</f>
        <v>1</v>
      </c>
    </row>
    <row r="128" spans="14:56" x14ac:dyDescent="0.25">
      <c r="N128" s="16">
        <f xml:space="preserve"> ROW() - ROW(DATA[[#Headers],[Row]])</f>
        <v>126</v>
      </c>
      <c r="O128" s="13"/>
      <c r="P128" s="20">
        <v>45677</v>
      </c>
      <c r="Q128" s="21">
        <v>123740</v>
      </c>
      <c r="R128" s="21">
        <v>122910</v>
      </c>
      <c r="S128" s="21">
        <v>124060</v>
      </c>
      <c r="T128" s="21">
        <v>122245</v>
      </c>
      <c r="U128" s="13" t="s">
        <v>202</v>
      </c>
      <c r="V128" s="14">
        <v>5.3E-3</v>
      </c>
      <c r="W128" s="23"/>
      <c r="X128" s="23">
        <f xml:space="preserve"> (1 - DATA[[#This Row],[Row]])</f>
        <v>-125</v>
      </c>
      <c r="Y128" s="24">
        <f xml:space="preserve"> DATA[[#This Row],[Src Data]]</f>
        <v>45677</v>
      </c>
      <c r="Z128" s="23">
        <f xml:space="preserve"> WEEKDAY(DATA[[#This Row],[Date]])</f>
        <v>2</v>
      </c>
      <c r="AA128" s="26">
        <f xml:space="preserve"> DATA[[#This Row],[Src Último]]</f>
        <v>123740</v>
      </c>
      <c r="AB128" s="28">
        <f xml:space="preserve"> DATA[[#This Row],[Src Abertura]]</f>
        <v>122910</v>
      </c>
      <c r="AC128" s="28">
        <f xml:space="preserve"> DATA[[#This Row],[Src Mínima]]</f>
        <v>122245</v>
      </c>
      <c r="AD128" s="28">
        <f xml:space="preserve"> DATA[[#This Row],[Src Máxima]]</f>
        <v>124060</v>
      </c>
      <c r="AE128" s="28">
        <f xml:space="preserve"> DATA[[#This Row],[Src Último]]</f>
        <v>123740</v>
      </c>
      <c r="AF128" s="40">
        <f xml:space="preserve"> (DATA[[#This Row],[High]] - DATA[[#This Row],[Low]])</f>
        <v>1815</v>
      </c>
      <c r="AG128" s="31">
        <f xml:space="preserve"> _xlfn.XLOOKUP(DATA[[#This Row],[T]]-1, DATA[T], DATA[Open], "")</f>
        <v>122565</v>
      </c>
      <c r="AH128" s="31">
        <f xml:space="preserve"> _xlfn.XLOOKUP(DATA[[#This Row],[T]]-1, DATA[T], DATA[Low], "")</f>
        <v>121810</v>
      </c>
      <c r="AI128" s="31">
        <f xml:space="preserve"> _xlfn.XLOOKUP(DATA[[#This Row],[T]]-1, DATA[T], DATA[High], "")</f>
        <v>123555</v>
      </c>
      <c r="AJ128" s="31">
        <f xml:space="preserve"> _xlfn.XLOOKUP(DATA[[#This Row],[T]]-1, DATA[T], DATA[Price], "")</f>
        <v>123089</v>
      </c>
      <c r="AK128" s="33">
        <f xml:space="preserve"> IFERROR(DATA[[#This Row],[Prev Close]] - DATA[[#This Row],[Prev Open]], "")</f>
        <v>524</v>
      </c>
      <c r="AL128" s="33">
        <f xml:space="preserve"> IFERROR(DATA[[#This Row],[Prev High]] - DATA[[#This Row],[Prev Low]], "")</f>
        <v>1745</v>
      </c>
      <c r="AM128" s="33">
        <f xml:space="preserve"> SIGN(DATA[[#This Row],[Prev Change]] &lt; 0)</f>
        <v>0</v>
      </c>
      <c r="AN128" s="33">
        <f xml:space="preserve"> SIGN(DATA[[#This Row],[Prev Change]] &gt;= 0)</f>
        <v>1</v>
      </c>
      <c r="AO128" s="28">
        <f xml:space="preserve"> IFERROR(MAX(0, DATA[[#This Row],[High]] - DATA[[#This Row],[Prev High]]), "")</f>
        <v>505</v>
      </c>
      <c r="AP128" s="28">
        <f xml:space="preserve"> IFERROR(MAX(0, DATA[[#This Row],[Prev Low]] - DATA[[#This Row],[Low]]), "")</f>
        <v>0</v>
      </c>
      <c r="AQ128" s="10">
        <f xml:space="preserve"> (DATA[[#This Row],[Prev Low]] &lt; DATA[[#This Row],[Open]]) * (DATA[[#This Row],[Open]] &lt; DATA[[#This Row],[Prev High]])</f>
        <v>1</v>
      </c>
      <c r="AR128" s="10">
        <f xml:space="preserve"> SIGN(DATA[[#This Row],[Open]] &lt; DATA[[#This Row],[Prev Low]])</f>
        <v>0</v>
      </c>
      <c r="AS128" s="10">
        <f xml:space="preserve"> SIGN(DATA[[#This Row],[Prev Low]] &lt; DATA[[#This Row],[Open]])</f>
        <v>1</v>
      </c>
      <c r="AT128" s="10">
        <f xml:space="preserve"> SIGN(DATA[[#This Row],[Open]] &lt; DATA[[#This Row],[Prev High]])</f>
        <v>1</v>
      </c>
      <c r="AU128" s="10">
        <f xml:space="preserve"> SIGN(DATA[[#This Row],[Prev High]] &lt; DATA[[#This Row],[Open]])</f>
        <v>0</v>
      </c>
      <c r="AV128" s="10">
        <f xml:space="preserve"> SIGN(DATA[[#This Row],[Low]] &lt; DATA[[#This Row],[Prev Low]])</f>
        <v>0</v>
      </c>
      <c r="AW128" s="10">
        <f xml:space="preserve"> SIGN(DATA[[#This Row],[Prev Low]] &lt; DATA[[#This Row],[Low]])</f>
        <v>1</v>
      </c>
      <c r="AX128" s="10">
        <f xml:space="preserve"> SIGN(DATA[[#This Row],[High]] &lt; DATA[[#This Row],[Prev High]])</f>
        <v>0</v>
      </c>
      <c r="AY128" s="10">
        <f xml:space="preserve"> SIGN(DATA[[#This Row],[Prev High]] &lt; DATA[[#This Row],[High]])</f>
        <v>1</v>
      </c>
      <c r="AZ128" s="10">
        <f xml:space="preserve"> (DATA[[#This Row],[Prev Low]] &lt; DATA[[#This Row],[Close]]) * (DATA[[#This Row],[Close]] &lt; DATA[[#This Row],[Prev High]])</f>
        <v>0</v>
      </c>
      <c r="BA128" s="10">
        <f xml:space="preserve"> SIGN(DATA[[#This Row],[Close]] &lt; DATA[[#This Row],[Prev Low]])</f>
        <v>0</v>
      </c>
      <c r="BB128" s="10">
        <f xml:space="preserve"> SIGN(DATA[[#This Row],[Prev Low]] &lt; DATA[[#This Row],[Close]])</f>
        <v>1</v>
      </c>
      <c r="BC128" s="10">
        <f xml:space="preserve"> SIGN(DATA[[#This Row],[Close]] &lt; DATA[[#This Row],[Prev High]])</f>
        <v>0</v>
      </c>
      <c r="BD128" s="10">
        <f xml:space="preserve"> SIGN(DATA[[#This Row],[Prev High]] &lt; DATA[[#This Row],[Close]])</f>
        <v>1</v>
      </c>
    </row>
    <row r="129" spans="14:56" x14ac:dyDescent="0.25">
      <c r="N129" s="16">
        <f xml:space="preserve"> ROW() - ROW(DATA[[#Headers],[Row]])</f>
        <v>127</v>
      </c>
      <c r="O129" s="13"/>
      <c r="P129" s="20">
        <v>45674</v>
      </c>
      <c r="Q129" s="21">
        <v>123089</v>
      </c>
      <c r="R129" s="21">
        <v>122565</v>
      </c>
      <c r="S129" s="21">
        <v>123555</v>
      </c>
      <c r="T129" s="21">
        <v>121810</v>
      </c>
      <c r="U129" s="13" t="s">
        <v>203</v>
      </c>
      <c r="V129" s="14">
        <v>8.6E-3</v>
      </c>
      <c r="W129" s="23"/>
      <c r="X129" s="23">
        <f xml:space="preserve"> (1 - DATA[[#This Row],[Row]])</f>
        <v>-126</v>
      </c>
      <c r="Y129" s="24">
        <f xml:space="preserve"> DATA[[#This Row],[Src Data]]</f>
        <v>45674</v>
      </c>
      <c r="Z129" s="23">
        <f xml:space="preserve"> WEEKDAY(DATA[[#This Row],[Date]])</f>
        <v>6</v>
      </c>
      <c r="AA129" s="26">
        <f xml:space="preserve"> DATA[[#This Row],[Src Último]]</f>
        <v>123089</v>
      </c>
      <c r="AB129" s="28">
        <f xml:space="preserve"> DATA[[#This Row],[Src Abertura]]</f>
        <v>122565</v>
      </c>
      <c r="AC129" s="28">
        <f xml:space="preserve"> DATA[[#This Row],[Src Mínima]]</f>
        <v>121810</v>
      </c>
      <c r="AD129" s="28">
        <f xml:space="preserve"> DATA[[#This Row],[Src Máxima]]</f>
        <v>123555</v>
      </c>
      <c r="AE129" s="28">
        <f xml:space="preserve"> DATA[[#This Row],[Src Último]]</f>
        <v>123089</v>
      </c>
      <c r="AF129" s="40">
        <f xml:space="preserve"> (DATA[[#This Row],[High]] - DATA[[#This Row],[Low]])</f>
        <v>1745</v>
      </c>
      <c r="AG129" s="31">
        <f xml:space="preserve"> _xlfn.XLOOKUP(DATA[[#This Row],[T]]-1, DATA[T], DATA[Open], "")</f>
        <v>123150</v>
      </c>
      <c r="AH129" s="31">
        <f xml:space="preserve"> _xlfn.XLOOKUP(DATA[[#This Row],[T]]-1, DATA[T], DATA[Low], "")</f>
        <v>121595</v>
      </c>
      <c r="AI129" s="31">
        <f xml:space="preserve"> _xlfn.XLOOKUP(DATA[[#This Row],[T]]-1, DATA[T], DATA[High], "")</f>
        <v>123420</v>
      </c>
      <c r="AJ129" s="31">
        <f xml:space="preserve"> _xlfn.XLOOKUP(DATA[[#This Row],[T]]-1, DATA[T], DATA[Price], "")</f>
        <v>122045</v>
      </c>
      <c r="AK129" s="33">
        <f xml:space="preserve"> IFERROR(DATA[[#This Row],[Prev Close]] - DATA[[#This Row],[Prev Open]], "")</f>
        <v>-1105</v>
      </c>
      <c r="AL129" s="33">
        <f xml:space="preserve"> IFERROR(DATA[[#This Row],[Prev High]] - DATA[[#This Row],[Prev Low]], "")</f>
        <v>1825</v>
      </c>
      <c r="AM129" s="33">
        <f xml:space="preserve"> SIGN(DATA[[#This Row],[Prev Change]] &lt; 0)</f>
        <v>1</v>
      </c>
      <c r="AN129" s="33">
        <f xml:space="preserve"> SIGN(DATA[[#This Row],[Prev Change]] &gt;= 0)</f>
        <v>0</v>
      </c>
      <c r="AO129" s="28">
        <f xml:space="preserve"> IFERROR(MAX(0, DATA[[#This Row],[High]] - DATA[[#This Row],[Prev High]]), "")</f>
        <v>135</v>
      </c>
      <c r="AP129" s="28">
        <f xml:space="preserve"> IFERROR(MAX(0, DATA[[#This Row],[Prev Low]] - DATA[[#This Row],[Low]]), "")</f>
        <v>0</v>
      </c>
      <c r="AQ129" s="10">
        <f xml:space="preserve"> (DATA[[#This Row],[Prev Low]] &lt; DATA[[#This Row],[Open]]) * (DATA[[#This Row],[Open]] &lt; DATA[[#This Row],[Prev High]])</f>
        <v>1</v>
      </c>
      <c r="AR129" s="10">
        <f xml:space="preserve"> SIGN(DATA[[#This Row],[Open]] &lt; DATA[[#This Row],[Prev Low]])</f>
        <v>0</v>
      </c>
      <c r="AS129" s="10">
        <f xml:space="preserve"> SIGN(DATA[[#This Row],[Prev Low]] &lt; DATA[[#This Row],[Open]])</f>
        <v>1</v>
      </c>
      <c r="AT129" s="10">
        <f xml:space="preserve"> SIGN(DATA[[#This Row],[Open]] &lt; DATA[[#This Row],[Prev High]])</f>
        <v>1</v>
      </c>
      <c r="AU129" s="10">
        <f xml:space="preserve"> SIGN(DATA[[#This Row],[Prev High]] &lt; DATA[[#This Row],[Open]])</f>
        <v>0</v>
      </c>
      <c r="AV129" s="10">
        <f xml:space="preserve"> SIGN(DATA[[#This Row],[Low]] &lt; DATA[[#This Row],[Prev Low]])</f>
        <v>0</v>
      </c>
      <c r="AW129" s="10">
        <f xml:space="preserve"> SIGN(DATA[[#This Row],[Prev Low]] &lt; DATA[[#This Row],[Low]])</f>
        <v>1</v>
      </c>
      <c r="AX129" s="10">
        <f xml:space="preserve"> SIGN(DATA[[#This Row],[High]] &lt; DATA[[#This Row],[Prev High]])</f>
        <v>0</v>
      </c>
      <c r="AY129" s="10">
        <f xml:space="preserve"> SIGN(DATA[[#This Row],[Prev High]] &lt; DATA[[#This Row],[High]])</f>
        <v>1</v>
      </c>
      <c r="AZ129" s="10">
        <f xml:space="preserve"> (DATA[[#This Row],[Prev Low]] &lt; DATA[[#This Row],[Close]]) * (DATA[[#This Row],[Close]] &lt; DATA[[#This Row],[Prev High]])</f>
        <v>1</v>
      </c>
      <c r="BA129" s="10">
        <f xml:space="preserve"> SIGN(DATA[[#This Row],[Close]] &lt; DATA[[#This Row],[Prev Low]])</f>
        <v>0</v>
      </c>
      <c r="BB129" s="10">
        <f xml:space="preserve"> SIGN(DATA[[#This Row],[Prev Low]] &lt; DATA[[#This Row],[Close]])</f>
        <v>1</v>
      </c>
      <c r="BC129" s="10">
        <f xml:space="preserve"> SIGN(DATA[[#This Row],[Close]] &lt; DATA[[#This Row],[Prev High]])</f>
        <v>1</v>
      </c>
      <c r="BD129" s="10">
        <f xml:space="preserve"> SIGN(DATA[[#This Row],[Prev High]] &lt; DATA[[#This Row],[Close]])</f>
        <v>0</v>
      </c>
    </row>
    <row r="130" spans="14:56" x14ac:dyDescent="0.25">
      <c r="N130" s="16">
        <f xml:space="preserve"> ROW() - ROW(DATA[[#Headers],[Row]])</f>
        <v>128</v>
      </c>
      <c r="O130" s="13"/>
      <c r="P130" s="20">
        <v>45673</v>
      </c>
      <c r="Q130" s="21">
        <v>122045</v>
      </c>
      <c r="R130" s="21">
        <v>123150</v>
      </c>
      <c r="S130" s="21">
        <v>123420</v>
      </c>
      <c r="T130" s="21">
        <v>121595</v>
      </c>
      <c r="U130" s="13" t="s">
        <v>106</v>
      </c>
      <c r="V130" s="14">
        <v>-1.32E-2</v>
      </c>
      <c r="W130" s="23"/>
      <c r="X130" s="23">
        <f xml:space="preserve"> (1 - DATA[[#This Row],[Row]])</f>
        <v>-127</v>
      </c>
      <c r="Y130" s="24">
        <f xml:space="preserve"> DATA[[#This Row],[Src Data]]</f>
        <v>45673</v>
      </c>
      <c r="Z130" s="23">
        <f xml:space="preserve"> WEEKDAY(DATA[[#This Row],[Date]])</f>
        <v>5</v>
      </c>
      <c r="AA130" s="26">
        <f xml:space="preserve"> DATA[[#This Row],[Src Último]]</f>
        <v>122045</v>
      </c>
      <c r="AB130" s="28">
        <f xml:space="preserve"> DATA[[#This Row],[Src Abertura]]</f>
        <v>123150</v>
      </c>
      <c r="AC130" s="28">
        <f xml:space="preserve"> DATA[[#This Row],[Src Mínima]]</f>
        <v>121595</v>
      </c>
      <c r="AD130" s="28">
        <f xml:space="preserve"> DATA[[#This Row],[Src Máxima]]</f>
        <v>123420</v>
      </c>
      <c r="AE130" s="28">
        <f xml:space="preserve"> DATA[[#This Row],[Src Último]]</f>
        <v>122045</v>
      </c>
      <c r="AF130" s="40">
        <f xml:space="preserve"> (DATA[[#This Row],[High]] - DATA[[#This Row],[Low]])</f>
        <v>1825</v>
      </c>
      <c r="AG130" s="31">
        <f xml:space="preserve"> _xlfn.XLOOKUP(DATA[[#This Row],[T]]-1, DATA[T], DATA[Open], "")</f>
        <v>120270</v>
      </c>
      <c r="AH130" s="31">
        <f xml:space="preserve"> _xlfn.XLOOKUP(DATA[[#This Row],[T]]-1, DATA[T], DATA[Low], "")</f>
        <v>120270</v>
      </c>
      <c r="AI130" s="31">
        <f xml:space="preserve"> _xlfn.XLOOKUP(DATA[[#This Row],[T]]-1, DATA[T], DATA[High], "")</f>
        <v>123960</v>
      </c>
      <c r="AJ130" s="31">
        <f xml:space="preserve"> _xlfn.XLOOKUP(DATA[[#This Row],[T]]-1, DATA[T], DATA[Price], "")</f>
        <v>123673</v>
      </c>
      <c r="AK130" s="33">
        <f xml:space="preserve"> IFERROR(DATA[[#This Row],[Prev Close]] - DATA[[#This Row],[Prev Open]], "")</f>
        <v>3403</v>
      </c>
      <c r="AL130" s="33">
        <f xml:space="preserve"> IFERROR(DATA[[#This Row],[Prev High]] - DATA[[#This Row],[Prev Low]], "")</f>
        <v>3690</v>
      </c>
      <c r="AM130" s="33">
        <f xml:space="preserve"> SIGN(DATA[[#This Row],[Prev Change]] &lt; 0)</f>
        <v>0</v>
      </c>
      <c r="AN130" s="33">
        <f xml:space="preserve"> SIGN(DATA[[#This Row],[Prev Change]] &gt;= 0)</f>
        <v>1</v>
      </c>
      <c r="AO130" s="28">
        <f xml:space="preserve"> IFERROR(MAX(0, DATA[[#This Row],[High]] - DATA[[#This Row],[Prev High]]), "")</f>
        <v>0</v>
      </c>
      <c r="AP130" s="28">
        <f xml:space="preserve"> IFERROR(MAX(0, DATA[[#This Row],[Prev Low]] - DATA[[#This Row],[Low]]), "")</f>
        <v>0</v>
      </c>
      <c r="AQ130" s="10">
        <f xml:space="preserve"> (DATA[[#This Row],[Prev Low]] &lt; DATA[[#This Row],[Open]]) * (DATA[[#This Row],[Open]] &lt; DATA[[#This Row],[Prev High]])</f>
        <v>1</v>
      </c>
      <c r="AR130" s="10">
        <f xml:space="preserve"> SIGN(DATA[[#This Row],[Open]] &lt; DATA[[#This Row],[Prev Low]])</f>
        <v>0</v>
      </c>
      <c r="AS130" s="10">
        <f xml:space="preserve"> SIGN(DATA[[#This Row],[Prev Low]] &lt; DATA[[#This Row],[Open]])</f>
        <v>1</v>
      </c>
      <c r="AT130" s="10">
        <f xml:space="preserve"> SIGN(DATA[[#This Row],[Open]] &lt; DATA[[#This Row],[Prev High]])</f>
        <v>1</v>
      </c>
      <c r="AU130" s="10">
        <f xml:space="preserve"> SIGN(DATA[[#This Row],[Prev High]] &lt; DATA[[#This Row],[Open]])</f>
        <v>0</v>
      </c>
      <c r="AV130" s="10">
        <f xml:space="preserve"> SIGN(DATA[[#This Row],[Low]] &lt; DATA[[#This Row],[Prev Low]])</f>
        <v>0</v>
      </c>
      <c r="AW130" s="10">
        <f xml:space="preserve"> SIGN(DATA[[#This Row],[Prev Low]] &lt; DATA[[#This Row],[Low]])</f>
        <v>1</v>
      </c>
      <c r="AX130" s="10">
        <f xml:space="preserve"> SIGN(DATA[[#This Row],[High]] &lt; DATA[[#This Row],[Prev High]])</f>
        <v>1</v>
      </c>
      <c r="AY130" s="10">
        <f xml:space="preserve"> SIGN(DATA[[#This Row],[Prev High]] &lt; DATA[[#This Row],[High]])</f>
        <v>0</v>
      </c>
      <c r="AZ130" s="10">
        <f xml:space="preserve"> (DATA[[#This Row],[Prev Low]] &lt; DATA[[#This Row],[Close]]) * (DATA[[#This Row],[Close]] &lt; DATA[[#This Row],[Prev High]])</f>
        <v>1</v>
      </c>
      <c r="BA130" s="10">
        <f xml:space="preserve"> SIGN(DATA[[#This Row],[Close]] &lt; DATA[[#This Row],[Prev Low]])</f>
        <v>0</v>
      </c>
      <c r="BB130" s="10">
        <f xml:space="preserve"> SIGN(DATA[[#This Row],[Prev Low]] &lt; DATA[[#This Row],[Close]])</f>
        <v>1</v>
      </c>
      <c r="BC130" s="10">
        <f xml:space="preserve"> SIGN(DATA[[#This Row],[Close]] &lt; DATA[[#This Row],[Prev High]])</f>
        <v>1</v>
      </c>
      <c r="BD130" s="10">
        <f xml:space="preserve"> SIGN(DATA[[#This Row],[Prev High]] &lt; DATA[[#This Row],[Close]])</f>
        <v>0</v>
      </c>
    </row>
    <row r="131" spans="14:56" x14ac:dyDescent="0.25">
      <c r="N131" s="16">
        <f xml:space="preserve"> ROW() - ROW(DATA[[#Headers],[Row]])</f>
        <v>129</v>
      </c>
      <c r="O131" s="13"/>
      <c r="P131" s="20">
        <v>45672</v>
      </c>
      <c r="Q131" s="21">
        <v>123673</v>
      </c>
      <c r="R131" s="21">
        <v>120270</v>
      </c>
      <c r="S131" s="21">
        <v>123960</v>
      </c>
      <c r="T131" s="21">
        <v>120270</v>
      </c>
      <c r="U131" s="13" t="s">
        <v>204</v>
      </c>
      <c r="V131" s="14">
        <v>2.8299999999999999E-2</v>
      </c>
      <c r="W131" s="23"/>
      <c r="X131" s="23">
        <f xml:space="preserve"> (1 - DATA[[#This Row],[Row]])</f>
        <v>-128</v>
      </c>
      <c r="Y131" s="24">
        <f xml:space="preserve"> DATA[[#This Row],[Src Data]]</f>
        <v>45672</v>
      </c>
      <c r="Z131" s="23">
        <f xml:space="preserve"> WEEKDAY(DATA[[#This Row],[Date]])</f>
        <v>4</v>
      </c>
      <c r="AA131" s="26">
        <f xml:space="preserve"> DATA[[#This Row],[Src Último]]</f>
        <v>123673</v>
      </c>
      <c r="AB131" s="28">
        <f xml:space="preserve"> DATA[[#This Row],[Src Abertura]]</f>
        <v>120270</v>
      </c>
      <c r="AC131" s="28">
        <f xml:space="preserve"> DATA[[#This Row],[Src Mínima]]</f>
        <v>120270</v>
      </c>
      <c r="AD131" s="28">
        <f xml:space="preserve"> DATA[[#This Row],[Src Máxima]]</f>
        <v>123960</v>
      </c>
      <c r="AE131" s="28">
        <f xml:space="preserve"> DATA[[#This Row],[Src Último]]</f>
        <v>123673</v>
      </c>
      <c r="AF131" s="40">
        <f xml:space="preserve"> (DATA[[#This Row],[High]] - DATA[[#This Row],[Low]])</f>
        <v>3690</v>
      </c>
      <c r="AG131" s="31">
        <f xml:space="preserve"> _xlfn.XLOOKUP(DATA[[#This Row],[T]]-1, DATA[T], DATA[Open], "")</f>
        <v>120230</v>
      </c>
      <c r="AH131" s="31">
        <f xml:space="preserve"> _xlfn.XLOOKUP(DATA[[#This Row],[T]]-1, DATA[T], DATA[Low], "")</f>
        <v>119055</v>
      </c>
      <c r="AI131" s="31">
        <f xml:space="preserve"> _xlfn.XLOOKUP(DATA[[#This Row],[T]]-1, DATA[T], DATA[High], "")</f>
        <v>120510</v>
      </c>
      <c r="AJ131" s="31">
        <f xml:space="preserve"> _xlfn.XLOOKUP(DATA[[#This Row],[T]]-1, DATA[T], DATA[Price], "")</f>
        <v>120272</v>
      </c>
      <c r="AK131" s="33">
        <f xml:space="preserve"> IFERROR(DATA[[#This Row],[Prev Close]] - DATA[[#This Row],[Prev Open]], "")</f>
        <v>42</v>
      </c>
      <c r="AL131" s="33">
        <f xml:space="preserve"> IFERROR(DATA[[#This Row],[Prev High]] - DATA[[#This Row],[Prev Low]], "")</f>
        <v>1455</v>
      </c>
      <c r="AM131" s="33">
        <f xml:space="preserve"> SIGN(DATA[[#This Row],[Prev Change]] &lt; 0)</f>
        <v>0</v>
      </c>
      <c r="AN131" s="33">
        <f xml:space="preserve"> SIGN(DATA[[#This Row],[Prev Change]] &gt;= 0)</f>
        <v>1</v>
      </c>
      <c r="AO131" s="28">
        <f xml:space="preserve"> IFERROR(MAX(0, DATA[[#This Row],[High]] - DATA[[#This Row],[Prev High]]), "")</f>
        <v>3450</v>
      </c>
      <c r="AP131" s="28">
        <f xml:space="preserve"> IFERROR(MAX(0, DATA[[#This Row],[Prev Low]] - DATA[[#This Row],[Low]]), "")</f>
        <v>0</v>
      </c>
      <c r="AQ131" s="10">
        <f xml:space="preserve"> (DATA[[#This Row],[Prev Low]] &lt; DATA[[#This Row],[Open]]) * (DATA[[#This Row],[Open]] &lt; DATA[[#This Row],[Prev High]])</f>
        <v>1</v>
      </c>
      <c r="AR131" s="10">
        <f xml:space="preserve"> SIGN(DATA[[#This Row],[Open]] &lt; DATA[[#This Row],[Prev Low]])</f>
        <v>0</v>
      </c>
      <c r="AS131" s="10">
        <f xml:space="preserve"> SIGN(DATA[[#This Row],[Prev Low]] &lt; DATA[[#This Row],[Open]])</f>
        <v>1</v>
      </c>
      <c r="AT131" s="10">
        <f xml:space="preserve"> SIGN(DATA[[#This Row],[Open]] &lt; DATA[[#This Row],[Prev High]])</f>
        <v>1</v>
      </c>
      <c r="AU131" s="10">
        <f xml:space="preserve"> SIGN(DATA[[#This Row],[Prev High]] &lt; DATA[[#This Row],[Open]])</f>
        <v>0</v>
      </c>
      <c r="AV131" s="10">
        <f xml:space="preserve"> SIGN(DATA[[#This Row],[Low]] &lt; DATA[[#This Row],[Prev Low]])</f>
        <v>0</v>
      </c>
      <c r="AW131" s="10">
        <f xml:space="preserve"> SIGN(DATA[[#This Row],[Prev Low]] &lt; DATA[[#This Row],[Low]])</f>
        <v>1</v>
      </c>
      <c r="AX131" s="10">
        <f xml:space="preserve"> SIGN(DATA[[#This Row],[High]] &lt; DATA[[#This Row],[Prev High]])</f>
        <v>0</v>
      </c>
      <c r="AY131" s="10">
        <f xml:space="preserve"> SIGN(DATA[[#This Row],[Prev High]] &lt; DATA[[#This Row],[High]])</f>
        <v>1</v>
      </c>
      <c r="AZ131" s="10">
        <f xml:space="preserve"> (DATA[[#This Row],[Prev Low]] &lt; DATA[[#This Row],[Close]]) * (DATA[[#This Row],[Close]] &lt; DATA[[#This Row],[Prev High]])</f>
        <v>0</v>
      </c>
      <c r="BA131" s="10">
        <f xml:space="preserve"> SIGN(DATA[[#This Row],[Close]] &lt; DATA[[#This Row],[Prev Low]])</f>
        <v>0</v>
      </c>
      <c r="BB131" s="10">
        <f xml:space="preserve"> SIGN(DATA[[#This Row],[Prev Low]] &lt; DATA[[#This Row],[Close]])</f>
        <v>1</v>
      </c>
      <c r="BC131" s="10">
        <f xml:space="preserve"> SIGN(DATA[[#This Row],[Close]] &lt; DATA[[#This Row],[Prev High]])</f>
        <v>0</v>
      </c>
      <c r="BD131" s="10">
        <f xml:space="preserve"> SIGN(DATA[[#This Row],[Prev High]] &lt; DATA[[#This Row],[Close]])</f>
        <v>1</v>
      </c>
    </row>
    <row r="132" spans="14:56" x14ac:dyDescent="0.25">
      <c r="N132" s="16">
        <f xml:space="preserve"> ROW() - ROW(DATA[[#Headers],[Row]])</f>
        <v>130</v>
      </c>
      <c r="O132" s="13"/>
      <c r="P132" s="20">
        <v>45671</v>
      </c>
      <c r="Q132" s="21">
        <v>120272</v>
      </c>
      <c r="R132" s="21">
        <v>120230</v>
      </c>
      <c r="S132" s="21">
        <v>120510</v>
      </c>
      <c r="T132" s="21">
        <v>119055</v>
      </c>
      <c r="U132" s="13" t="s">
        <v>205</v>
      </c>
      <c r="V132" s="14">
        <v>2.8E-3</v>
      </c>
      <c r="W132" s="23"/>
      <c r="X132" s="23">
        <f xml:space="preserve"> (1 - DATA[[#This Row],[Row]])</f>
        <v>-129</v>
      </c>
      <c r="Y132" s="24">
        <f xml:space="preserve"> DATA[[#This Row],[Src Data]]</f>
        <v>45671</v>
      </c>
      <c r="Z132" s="23">
        <f xml:space="preserve"> WEEKDAY(DATA[[#This Row],[Date]])</f>
        <v>3</v>
      </c>
      <c r="AA132" s="26">
        <f xml:space="preserve"> DATA[[#This Row],[Src Último]]</f>
        <v>120272</v>
      </c>
      <c r="AB132" s="28">
        <f xml:space="preserve"> DATA[[#This Row],[Src Abertura]]</f>
        <v>120230</v>
      </c>
      <c r="AC132" s="28">
        <f xml:space="preserve"> DATA[[#This Row],[Src Mínima]]</f>
        <v>119055</v>
      </c>
      <c r="AD132" s="28">
        <f xml:space="preserve"> DATA[[#This Row],[Src Máxima]]</f>
        <v>120510</v>
      </c>
      <c r="AE132" s="28">
        <f xml:space="preserve"> DATA[[#This Row],[Src Último]]</f>
        <v>120272</v>
      </c>
      <c r="AF132" s="40">
        <f xml:space="preserve"> (DATA[[#This Row],[High]] - DATA[[#This Row],[Low]])</f>
        <v>1455</v>
      </c>
      <c r="AG132" s="31">
        <f xml:space="preserve"> _xlfn.XLOOKUP(DATA[[#This Row],[T]]-1, DATA[T], DATA[Open], "")</f>
        <v>119785</v>
      </c>
      <c r="AH132" s="31">
        <f xml:space="preserve"> _xlfn.XLOOKUP(DATA[[#This Row],[T]]-1, DATA[T], DATA[Low], "")</f>
        <v>119565</v>
      </c>
      <c r="AI132" s="31">
        <f xml:space="preserve"> _xlfn.XLOOKUP(DATA[[#This Row],[T]]-1, DATA[T], DATA[High], "")</f>
        <v>120650</v>
      </c>
      <c r="AJ132" s="31">
        <f xml:space="preserve"> _xlfn.XLOOKUP(DATA[[#This Row],[T]]-1, DATA[T], DATA[Price], "")</f>
        <v>119932</v>
      </c>
      <c r="AK132" s="33">
        <f xml:space="preserve"> IFERROR(DATA[[#This Row],[Prev Close]] - DATA[[#This Row],[Prev Open]], "")</f>
        <v>147</v>
      </c>
      <c r="AL132" s="33">
        <f xml:space="preserve"> IFERROR(DATA[[#This Row],[Prev High]] - DATA[[#This Row],[Prev Low]], "")</f>
        <v>1085</v>
      </c>
      <c r="AM132" s="33">
        <f xml:space="preserve"> SIGN(DATA[[#This Row],[Prev Change]] &lt; 0)</f>
        <v>0</v>
      </c>
      <c r="AN132" s="33">
        <f xml:space="preserve"> SIGN(DATA[[#This Row],[Prev Change]] &gt;= 0)</f>
        <v>1</v>
      </c>
      <c r="AO132" s="28">
        <f xml:space="preserve"> IFERROR(MAX(0, DATA[[#This Row],[High]] - DATA[[#This Row],[Prev High]]), "")</f>
        <v>0</v>
      </c>
      <c r="AP132" s="28">
        <f xml:space="preserve"> IFERROR(MAX(0, DATA[[#This Row],[Prev Low]] - DATA[[#This Row],[Low]]), "")</f>
        <v>510</v>
      </c>
      <c r="AQ132" s="10">
        <f xml:space="preserve"> (DATA[[#This Row],[Prev Low]] &lt; DATA[[#This Row],[Open]]) * (DATA[[#This Row],[Open]] &lt; DATA[[#This Row],[Prev High]])</f>
        <v>1</v>
      </c>
      <c r="AR132" s="10">
        <f xml:space="preserve"> SIGN(DATA[[#This Row],[Open]] &lt; DATA[[#This Row],[Prev Low]])</f>
        <v>0</v>
      </c>
      <c r="AS132" s="10">
        <f xml:space="preserve"> SIGN(DATA[[#This Row],[Prev Low]] &lt; DATA[[#This Row],[Open]])</f>
        <v>1</v>
      </c>
      <c r="AT132" s="10">
        <f xml:space="preserve"> SIGN(DATA[[#This Row],[Open]] &lt; DATA[[#This Row],[Prev High]])</f>
        <v>1</v>
      </c>
      <c r="AU132" s="10">
        <f xml:space="preserve"> SIGN(DATA[[#This Row],[Prev High]] &lt; DATA[[#This Row],[Open]])</f>
        <v>0</v>
      </c>
      <c r="AV132" s="10">
        <f xml:space="preserve"> SIGN(DATA[[#This Row],[Low]] &lt; DATA[[#This Row],[Prev Low]])</f>
        <v>1</v>
      </c>
      <c r="AW132" s="10">
        <f xml:space="preserve"> SIGN(DATA[[#This Row],[Prev Low]] &lt; DATA[[#This Row],[Low]])</f>
        <v>0</v>
      </c>
      <c r="AX132" s="10">
        <f xml:space="preserve"> SIGN(DATA[[#This Row],[High]] &lt; DATA[[#This Row],[Prev High]])</f>
        <v>1</v>
      </c>
      <c r="AY132" s="10">
        <f xml:space="preserve"> SIGN(DATA[[#This Row],[Prev High]] &lt; DATA[[#This Row],[High]])</f>
        <v>0</v>
      </c>
      <c r="AZ132" s="10">
        <f xml:space="preserve"> (DATA[[#This Row],[Prev Low]] &lt; DATA[[#This Row],[Close]]) * (DATA[[#This Row],[Close]] &lt; DATA[[#This Row],[Prev High]])</f>
        <v>1</v>
      </c>
      <c r="BA132" s="10">
        <f xml:space="preserve"> SIGN(DATA[[#This Row],[Close]] &lt; DATA[[#This Row],[Prev Low]])</f>
        <v>0</v>
      </c>
      <c r="BB132" s="10">
        <f xml:space="preserve"> SIGN(DATA[[#This Row],[Prev Low]] &lt; DATA[[#This Row],[Close]])</f>
        <v>1</v>
      </c>
      <c r="BC132" s="10">
        <f xml:space="preserve"> SIGN(DATA[[#This Row],[Close]] &lt; DATA[[#This Row],[Prev High]])</f>
        <v>1</v>
      </c>
      <c r="BD132" s="10">
        <f xml:space="preserve"> SIGN(DATA[[#This Row],[Prev High]] &lt; DATA[[#This Row],[Close]])</f>
        <v>0</v>
      </c>
    </row>
    <row r="133" spans="14:56" x14ac:dyDescent="0.25">
      <c r="N133" s="16">
        <f xml:space="preserve"> ROW() - ROW(DATA[[#Headers],[Row]])</f>
        <v>131</v>
      </c>
      <c r="O133" s="13"/>
      <c r="P133" s="20">
        <v>45670</v>
      </c>
      <c r="Q133" s="21">
        <v>119932</v>
      </c>
      <c r="R133" s="21">
        <v>119785</v>
      </c>
      <c r="S133" s="21">
        <v>120650</v>
      </c>
      <c r="T133" s="21">
        <v>119565</v>
      </c>
      <c r="U133" s="13" t="s">
        <v>206</v>
      </c>
      <c r="V133" s="14">
        <v>4.0000000000000002E-4</v>
      </c>
      <c r="W133" s="23"/>
      <c r="X133" s="23">
        <f xml:space="preserve"> (1 - DATA[[#This Row],[Row]])</f>
        <v>-130</v>
      </c>
      <c r="Y133" s="24">
        <f xml:space="preserve"> DATA[[#This Row],[Src Data]]</f>
        <v>45670</v>
      </c>
      <c r="Z133" s="23">
        <f xml:space="preserve"> WEEKDAY(DATA[[#This Row],[Date]])</f>
        <v>2</v>
      </c>
      <c r="AA133" s="26">
        <f xml:space="preserve"> DATA[[#This Row],[Src Último]]</f>
        <v>119932</v>
      </c>
      <c r="AB133" s="28">
        <f xml:space="preserve"> DATA[[#This Row],[Src Abertura]]</f>
        <v>119785</v>
      </c>
      <c r="AC133" s="28">
        <f xml:space="preserve"> DATA[[#This Row],[Src Mínima]]</f>
        <v>119565</v>
      </c>
      <c r="AD133" s="28">
        <f xml:space="preserve"> DATA[[#This Row],[Src Máxima]]</f>
        <v>120650</v>
      </c>
      <c r="AE133" s="28">
        <f xml:space="preserve"> DATA[[#This Row],[Src Último]]</f>
        <v>119932</v>
      </c>
      <c r="AF133" s="40">
        <f xml:space="preserve"> (DATA[[#This Row],[High]] - DATA[[#This Row],[Low]])</f>
        <v>1085</v>
      </c>
      <c r="AG133" s="31">
        <f xml:space="preserve"> _xlfn.XLOOKUP(DATA[[#This Row],[T]]-1, DATA[T], DATA[Open], "")</f>
        <v>121110</v>
      </c>
      <c r="AH133" s="31">
        <f xml:space="preserve"> _xlfn.XLOOKUP(DATA[[#This Row],[T]]-1, DATA[T], DATA[Low], "")</f>
        <v>119655</v>
      </c>
      <c r="AI133" s="31">
        <f xml:space="preserve"> _xlfn.XLOOKUP(DATA[[#This Row],[T]]-1, DATA[T], DATA[High], "")</f>
        <v>121420</v>
      </c>
      <c r="AJ133" s="31">
        <f xml:space="preserve"> _xlfn.XLOOKUP(DATA[[#This Row],[T]]-1, DATA[T], DATA[Price], "")</f>
        <v>119890</v>
      </c>
      <c r="AK133" s="33">
        <f xml:space="preserve"> IFERROR(DATA[[#This Row],[Prev Close]] - DATA[[#This Row],[Prev Open]], "")</f>
        <v>-1220</v>
      </c>
      <c r="AL133" s="33">
        <f xml:space="preserve"> IFERROR(DATA[[#This Row],[Prev High]] - DATA[[#This Row],[Prev Low]], "")</f>
        <v>1765</v>
      </c>
      <c r="AM133" s="33">
        <f xml:space="preserve"> SIGN(DATA[[#This Row],[Prev Change]] &lt; 0)</f>
        <v>1</v>
      </c>
      <c r="AN133" s="33">
        <f xml:space="preserve"> SIGN(DATA[[#This Row],[Prev Change]] &gt;= 0)</f>
        <v>0</v>
      </c>
      <c r="AO133" s="28">
        <f xml:space="preserve"> IFERROR(MAX(0, DATA[[#This Row],[High]] - DATA[[#This Row],[Prev High]]), "")</f>
        <v>0</v>
      </c>
      <c r="AP133" s="28">
        <f xml:space="preserve"> IFERROR(MAX(0, DATA[[#This Row],[Prev Low]] - DATA[[#This Row],[Low]]), "")</f>
        <v>90</v>
      </c>
      <c r="AQ133" s="10">
        <f xml:space="preserve"> (DATA[[#This Row],[Prev Low]] &lt; DATA[[#This Row],[Open]]) * (DATA[[#This Row],[Open]] &lt; DATA[[#This Row],[Prev High]])</f>
        <v>1</v>
      </c>
      <c r="AR133" s="10">
        <f xml:space="preserve"> SIGN(DATA[[#This Row],[Open]] &lt; DATA[[#This Row],[Prev Low]])</f>
        <v>0</v>
      </c>
      <c r="AS133" s="10">
        <f xml:space="preserve"> SIGN(DATA[[#This Row],[Prev Low]] &lt; DATA[[#This Row],[Open]])</f>
        <v>1</v>
      </c>
      <c r="AT133" s="10">
        <f xml:space="preserve"> SIGN(DATA[[#This Row],[Open]] &lt; DATA[[#This Row],[Prev High]])</f>
        <v>1</v>
      </c>
      <c r="AU133" s="10">
        <f xml:space="preserve"> SIGN(DATA[[#This Row],[Prev High]] &lt; DATA[[#This Row],[Open]])</f>
        <v>0</v>
      </c>
      <c r="AV133" s="10">
        <f xml:space="preserve"> SIGN(DATA[[#This Row],[Low]] &lt; DATA[[#This Row],[Prev Low]])</f>
        <v>1</v>
      </c>
      <c r="AW133" s="10">
        <f xml:space="preserve"> SIGN(DATA[[#This Row],[Prev Low]] &lt; DATA[[#This Row],[Low]])</f>
        <v>0</v>
      </c>
      <c r="AX133" s="10">
        <f xml:space="preserve"> SIGN(DATA[[#This Row],[High]] &lt; DATA[[#This Row],[Prev High]])</f>
        <v>1</v>
      </c>
      <c r="AY133" s="10">
        <f xml:space="preserve"> SIGN(DATA[[#This Row],[Prev High]] &lt; DATA[[#This Row],[High]])</f>
        <v>0</v>
      </c>
      <c r="AZ133" s="10">
        <f xml:space="preserve"> (DATA[[#This Row],[Prev Low]] &lt; DATA[[#This Row],[Close]]) * (DATA[[#This Row],[Close]] &lt; DATA[[#This Row],[Prev High]])</f>
        <v>1</v>
      </c>
      <c r="BA133" s="10">
        <f xml:space="preserve"> SIGN(DATA[[#This Row],[Close]] &lt; DATA[[#This Row],[Prev Low]])</f>
        <v>0</v>
      </c>
      <c r="BB133" s="10">
        <f xml:space="preserve"> SIGN(DATA[[#This Row],[Prev Low]] &lt; DATA[[#This Row],[Close]])</f>
        <v>1</v>
      </c>
      <c r="BC133" s="10">
        <f xml:space="preserve"> SIGN(DATA[[#This Row],[Close]] &lt; DATA[[#This Row],[Prev High]])</f>
        <v>1</v>
      </c>
      <c r="BD133" s="10">
        <f xml:space="preserve"> SIGN(DATA[[#This Row],[Prev High]] &lt; DATA[[#This Row],[Close]])</f>
        <v>0</v>
      </c>
    </row>
    <row r="134" spans="14:56" x14ac:dyDescent="0.25">
      <c r="N134" s="16">
        <f xml:space="preserve"> ROW() - ROW(DATA[[#Headers],[Row]])</f>
        <v>132</v>
      </c>
      <c r="O134" s="13"/>
      <c r="P134" s="20">
        <v>45667</v>
      </c>
      <c r="Q134" s="21">
        <v>119890</v>
      </c>
      <c r="R134" s="21">
        <v>121110</v>
      </c>
      <c r="S134" s="21">
        <v>121420</v>
      </c>
      <c r="T134" s="21">
        <v>119655</v>
      </c>
      <c r="U134" s="13" t="s">
        <v>207</v>
      </c>
      <c r="V134" s="14">
        <v>-7.9000000000000008E-3</v>
      </c>
      <c r="W134" s="23"/>
      <c r="X134" s="23">
        <f xml:space="preserve"> (1 - DATA[[#This Row],[Row]])</f>
        <v>-131</v>
      </c>
      <c r="Y134" s="24">
        <f xml:space="preserve"> DATA[[#This Row],[Src Data]]</f>
        <v>45667</v>
      </c>
      <c r="Z134" s="23">
        <f xml:space="preserve"> WEEKDAY(DATA[[#This Row],[Date]])</f>
        <v>6</v>
      </c>
      <c r="AA134" s="26">
        <f xml:space="preserve"> DATA[[#This Row],[Src Último]]</f>
        <v>119890</v>
      </c>
      <c r="AB134" s="28">
        <f xml:space="preserve"> DATA[[#This Row],[Src Abertura]]</f>
        <v>121110</v>
      </c>
      <c r="AC134" s="28">
        <f xml:space="preserve"> DATA[[#This Row],[Src Mínima]]</f>
        <v>119655</v>
      </c>
      <c r="AD134" s="28">
        <f xml:space="preserve"> DATA[[#This Row],[Src Máxima]]</f>
        <v>121420</v>
      </c>
      <c r="AE134" s="28">
        <f xml:space="preserve"> DATA[[#This Row],[Src Último]]</f>
        <v>119890</v>
      </c>
      <c r="AF134" s="40">
        <f xml:space="preserve"> (DATA[[#This Row],[High]] - DATA[[#This Row],[Low]])</f>
        <v>1765</v>
      </c>
      <c r="AG134" s="31">
        <f xml:space="preserve"> _xlfn.XLOOKUP(DATA[[#This Row],[T]]-1, DATA[T], DATA[Open], "")</f>
        <v>120775</v>
      </c>
      <c r="AH134" s="31">
        <f xml:space="preserve"> _xlfn.XLOOKUP(DATA[[#This Row],[T]]-1, DATA[T], DATA[Low], "")</f>
        <v>120475</v>
      </c>
      <c r="AI134" s="31">
        <f xml:space="preserve"> _xlfn.XLOOKUP(DATA[[#This Row],[T]]-1, DATA[T], DATA[High], "")</f>
        <v>121150</v>
      </c>
      <c r="AJ134" s="31">
        <f xml:space="preserve"> _xlfn.XLOOKUP(DATA[[#This Row],[T]]-1, DATA[T], DATA[Price], "")</f>
        <v>120843</v>
      </c>
      <c r="AK134" s="33">
        <f xml:space="preserve"> IFERROR(DATA[[#This Row],[Prev Close]] - DATA[[#This Row],[Prev Open]], "")</f>
        <v>68</v>
      </c>
      <c r="AL134" s="33">
        <f xml:space="preserve"> IFERROR(DATA[[#This Row],[Prev High]] - DATA[[#This Row],[Prev Low]], "")</f>
        <v>675</v>
      </c>
      <c r="AM134" s="33">
        <f xml:space="preserve"> SIGN(DATA[[#This Row],[Prev Change]] &lt; 0)</f>
        <v>0</v>
      </c>
      <c r="AN134" s="33">
        <f xml:space="preserve"> SIGN(DATA[[#This Row],[Prev Change]] &gt;= 0)</f>
        <v>1</v>
      </c>
      <c r="AO134" s="28">
        <f xml:space="preserve"> IFERROR(MAX(0, DATA[[#This Row],[High]] - DATA[[#This Row],[Prev High]]), "")</f>
        <v>270</v>
      </c>
      <c r="AP134" s="28">
        <f xml:space="preserve"> IFERROR(MAX(0, DATA[[#This Row],[Prev Low]] - DATA[[#This Row],[Low]]), "")</f>
        <v>820</v>
      </c>
      <c r="AQ134" s="10">
        <f xml:space="preserve"> (DATA[[#This Row],[Prev Low]] &lt; DATA[[#This Row],[Open]]) * (DATA[[#This Row],[Open]] &lt; DATA[[#This Row],[Prev High]])</f>
        <v>1</v>
      </c>
      <c r="AR134" s="10">
        <f xml:space="preserve"> SIGN(DATA[[#This Row],[Open]] &lt; DATA[[#This Row],[Prev Low]])</f>
        <v>0</v>
      </c>
      <c r="AS134" s="10">
        <f xml:space="preserve"> SIGN(DATA[[#This Row],[Prev Low]] &lt; DATA[[#This Row],[Open]])</f>
        <v>1</v>
      </c>
      <c r="AT134" s="10">
        <f xml:space="preserve"> SIGN(DATA[[#This Row],[Open]] &lt; DATA[[#This Row],[Prev High]])</f>
        <v>1</v>
      </c>
      <c r="AU134" s="10">
        <f xml:space="preserve"> SIGN(DATA[[#This Row],[Prev High]] &lt; DATA[[#This Row],[Open]])</f>
        <v>0</v>
      </c>
      <c r="AV134" s="10">
        <f xml:space="preserve"> SIGN(DATA[[#This Row],[Low]] &lt; DATA[[#This Row],[Prev Low]])</f>
        <v>1</v>
      </c>
      <c r="AW134" s="10">
        <f xml:space="preserve"> SIGN(DATA[[#This Row],[Prev Low]] &lt; DATA[[#This Row],[Low]])</f>
        <v>0</v>
      </c>
      <c r="AX134" s="10">
        <f xml:space="preserve"> SIGN(DATA[[#This Row],[High]] &lt; DATA[[#This Row],[Prev High]])</f>
        <v>0</v>
      </c>
      <c r="AY134" s="10">
        <f xml:space="preserve"> SIGN(DATA[[#This Row],[Prev High]] &lt; DATA[[#This Row],[High]])</f>
        <v>1</v>
      </c>
      <c r="AZ134" s="10">
        <f xml:space="preserve"> (DATA[[#This Row],[Prev Low]] &lt; DATA[[#This Row],[Close]]) * (DATA[[#This Row],[Close]] &lt; DATA[[#This Row],[Prev High]])</f>
        <v>0</v>
      </c>
      <c r="BA134" s="10">
        <f xml:space="preserve"> SIGN(DATA[[#This Row],[Close]] &lt; DATA[[#This Row],[Prev Low]])</f>
        <v>1</v>
      </c>
      <c r="BB134" s="10">
        <f xml:space="preserve"> SIGN(DATA[[#This Row],[Prev Low]] &lt; DATA[[#This Row],[Close]])</f>
        <v>0</v>
      </c>
      <c r="BC134" s="10">
        <f xml:space="preserve"> SIGN(DATA[[#This Row],[Close]] &lt; DATA[[#This Row],[Prev High]])</f>
        <v>1</v>
      </c>
      <c r="BD134" s="10">
        <f xml:space="preserve"> SIGN(DATA[[#This Row],[Prev High]] &lt; DATA[[#This Row],[Close]])</f>
        <v>0</v>
      </c>
    </row>
    <row r="135" spans="14:56" x14ac:dyDescent="0.25">
      <c r="N135" s="16">
        <f xml:space="preserve"> ROW() - ROW(DATA[[#Headers],[Row]])</f>
        <v>133</v>
      </c>
      <c r="O135" s="13"/>
      <c r="P135" s="20">
        <v>45666</v>
      </c>
      <c r="Q135" s="21">
        <v>120843</v>
      </c>
      <c r="R135" s="21">
        <v>120775</v>
      </c>
      <c r="S135" s="21">
        <v>121150</v>
      </c>
      <c r="T135" s="21">
        <v>120475</v>
      </c>
      <c r="U135" s="13" t="s">
        <v>208</v>
      </c>
      <c r="V135" s="14">
        <v>1.6999999999999999E-3</v>
      </c>
      <c r="W135" s="23"/>
      <c r="X135" s="23">
        <f xml:space="preserve"> (1 - DATA[[#This Row],[Row]])</f>
        <v>-132</v>
      </c>
      <c r="Y135" s="24">
        <f xml:space="preserve"> DATA[[#This Row],[Src Data]]</f>
        <v>45666</v>
      </c>
      <c r="Z135" s="23">
        <f xml:space="preserve"> WEEKDAY(DATA[[#This Row],[Date]])</f>
        <v>5</v>
      </c>
      <c r="AA135" s="26">
        <f xml:space="preserve"> DATA[[#This Row],[Src Último]]</f>
        <v>120843</v>
      </c>
      <c r="AB135" s="28">
        <f xml:space="preserve"> DATA[[#This Row],[Src Abertura]]</f>
        <v>120775</v>
      </c>
      <c r="AC135" s="28">
        <f xml:space="preserve"> DATA[[#This Row],[Src Mínima]]</f>
        <v>120475</v>
      </c>
      <c r="AD135" s="28">
        <f xml:space="preserve"> DATA[[#This Row],[Src Máxima]]</f>
        <v>121150</v>
      </c>
      <c r="AE135" s="28">
        <f xml:space="preserve"> DATA[[#This Row],[Src Último]]</f>
        <v>120843</v>
      </c>
      <c r="AF135" s="40">
        <f xml:space="preserve"> (DATA[[#This Row],[High]] - DATA[[#This Row],[Low]])</f>
        <v>675</v>
      </c>
      <c r="AG135" s="31">
        <f xml:space="preserve"> _xlfn.XLOOKUP(DATA[[#This Row],[T]]-1, DATA[T], DATA[Open], "")</f>
        <v>122200</v>
      </c>
      <c r="AH135" s="31">
        <f xml:space="preserve"> _xlfn.XLOOKUP(DATA[[#This Row],[T]]-1, DATA[T], DATA[Low], "")</f>
        <v>120370</v>
      </c>
      <c r="AI135" s="31">
        <f xml:space="preserve"> _xlfn.XLOOKUP(DATA[[#This Row],[T]]-1, DATA[T], DATA[High], "")</f>
        <v>122350</v>
      </c>
      <c r="AJ135" s="31">
        <f xml:space="preserve"> _xlfn.XLOOKUP(DATA[[#This Row],[T]]-1, DATA[T], DATA[Price], "")</f>
        <v>120643</v>
      </c>
      <c r="AK135" s="33">
        <f xml:space="preserve"> IFERROR(DATA[[#This Row],[Prev Close]] - DATA[[#This Row],[Prev Open]], "")</f>
        <v>-1557</v>
      </c>
      <c r="AL135" s="33">
        <f xml:space="preserve"> IFERROR(DATA[[#This Row],[Prev High]] - DATA[[#This Row],[Prev Low]], "")</f>
        <v>1980</v>
      </c>
      <c r="AM135" s="33">
        <f xml:space="preserve"> SIGN(DATA[[#This Row],[Prev Change]] &lt; 0)</f>
        <v>1</v>
      </c>
      <c r="AN135" s="33">
        <f xml:space="preserve"> SIGN(DATA[[#This Row],[Prev Change]] &gt;= 0)</f>
        <v>0</v>
      </c>
      <c r="AO135" s="28">
        <f xml:space="preserve"> IFERROR(MAX(0, DATA[[#This Row],[High]] - DATA[[#This Row],[Prev High]]), "")</f>
        <v>0</v>
      </c>
      <c r="AP135" s="28">
        <f xml:space="preserve"> IFERROR(MAX(0, DATA[[#This Row],[Prev Low]] - DATA[[#This Row],[Low]]), "")</f>
        <v>0</v>
      </c>
      <c r="AQ135" s="10">
        <f xml:space="preserve"> (DATA[[#This Row],[Prev Low]] &lt; DATA[[#This Row],[Open]]) * (DATA[[#This Row],[Open]] &lt; DATA[[#This Row],[Prev High]])</f>
        <v>1</v>
      </c>
      <c r="AR135" s="10">
        <f xml:space="preserve"> SIGN(DATA[[#This Row],[Open]] &lt; DATA[[#This Row],[Prev Low]])</f>
        <v>0</v>
      </c>
      <c r="AS135" s="10">
        <f xml:space="preserve"> SIGN(DATA[[#This Row],[Prev Low]] &lt; DATA[[#This Row],[Open]])</f>
        <v>1</v>
      </c>
      <c r="AT135" s="10">
        <f xml:space="preserve"> SIGN(DATA[[#This Row],[Open]] &lt; DATA[[#This Row],[Prev High]])</f>
        <v>1</v>
      </c>
      <c r="AU135" s="10">
        <f xml:space="preserve"> SIGN(DATA[[#This Row],[Prev High]] &lt; DATA[[#This Row],[Open]])</f>
        <v>0</v>
      </c>
      <c r="AV135" s="10">
        <f xml:space="preserve"> SIGN(DATA[[#This Row],[Low]] &lt; DATA[[#This Row],[Prev Low]])</f>
        <v>0</v>
      </c>
      <c r="AW135" s="10">
        <f xml:space="preserve"> SIGN(DATA[[#This Row],[Prev Low]] &lt; DATA[[#This Row],[Low]])</f>
        <v>1</v>
      </c>
      <c r="AX135" s="10">
        <f xml:space="preserve"> SIGN(DATA[[#This Row],[High]] &lt; DATA[[#This Row],[Prev High]])</f>
        <v>1</v>
      </c>
      <c r="AY135" s="10">
        <f xml:space="preserve"> SIGN(DATA[[#This Row],[Prev High]] &lt; DATA[[#This Row],[High]])</f>
        <v>0</v>
      </c>
      <c r="AZ135" s="10">
        <f xml:space="preserve"> (DATA[[#This Row],[Prev Low]] &lt; DATA[[#This Row],[Close]]) * (DATA[[#This Row],[Close]] &lt; DATA[[#This Row],[Prev High]])</f>
        <v>1</v>
      </c>
      <c r="BA135" s="10">
        <f xml:space="preserve"> SIGN(DATA[[#This Row],[Close]] &lt; DATA[[#This Row],[Prev Low]])</f>
        <v>0</v>
      </c>
      <c r="BB135" s="10">
        <f xml:space="preserve"> SIGN(DATA[[#This Row],[Prev Low]] &lt; DATA[[#This Row],[Close]])</f>
        <v>1</v>
      </c>
      <c r="BC135" s="10">
        <f xml:space="preserve"> SIGN(DATA[[#This Row],[Close]] &lt; DATA[[#This Row],[Prev High]])</f>
        <v>1</v>
      </c>
      <c r="BD135" s="10">
        <f xml:space="preserve"> SIGN(DATA[[#This Row],[Prev High]] &lt; DATA[[#This Row],[Close]])</f>
        <v>0</v>
      </c>
    </row>
    <row r="136" spans="14:56" x14ac:dyDescent="0.25">
      <c r="N136" s="16">
        <f xml:space="preserve"> ROW() - ROW(DATA[[#Headers],[Row]])</f>
        <v>134</v>
      </c>
      <c r="O136" s="13"/>
      <c r="P136" s="20">
        <v>45665</v>
      </c>
      <c r="Q136" s="21">
        <v>120643</v>
      </c>
      <c r="R136" s="21">
        <v>122200</v>
      </c>
      <c r="S136" s="21">
        <v>122350</v>
      </c>
      <c r="T136" s="21">
        <v>120370</v>
      </c>
      <c r="U136" s="13" t="s">
        <v>209</v>
      </c>
      <c r="V136" s="14">
        <v>-1.41E-2</v>
      </c>
      <c r="W136" s="23"/>
      <c r="X136" s="23">
        <f xml:space="preserve"> (1 - DATA[[#This Row],[Row]])</f>
        <v>-133</v>
      </c>
      <c r="Y136" s="24">
        <f xml:space="preserve"> DATA[[#This Row],[Src Data]]</f>
        <v>45665</v>
      </c>
      <c r="Z136" s="23">
        <f xml:space="preserve"> WEEKDAY(DATA[[#This Row],[Date]])</f>
        <v>4</v>
      </c>
      <c r="AA136" s="26">
        <f xml:space="preserve"> DATA[[#This Row],[Src Último]]</f>
        <v>120643</v>
      </c>
      <c r="AB136" s="28">
        <f xml:space="preserve"> DATA[[#This Row],[Src Abertura]]</f>
        <v>122200</v>
      </c>
      <c r="AC136" s="28">
        <f xml:space="preserve"> DATA[[#This Row],[Src Mínima]]</f>
        <v>120370</v>
      </c>
      <c r="AD136" s="28">
        <f xml:space="preserve"> DATA[[#This Row],[Src Máxima]]</f>
        <v>122350</v>
      </c>
      <c r="AE136" s="28">
        <f xml:space="preserve"> DATA[[#This Row],[Src Último]]</f>
        <v>120643</v>
      </c>
      <c r="AF136" s="40">
        <f xml:space="preserve"> (DATA[[#This Row],[High]] - DATA[[#This Row],[Low]])</f>
        <v>1980</v>
      </c>
      <c r="AG136" s="31">
        <f xml:space="preserve"> _xlfn.XLOOKUP(DATA[[#This Row],[T]]-1, DATA[T], DATA[Open], "")</f>
        <v>121060</v>
      </c>
      <c r="AH136" s="31">
        <f xml:space="preserve"> _xlfn.XLOOKUP(DATA[[#This Row],[T]]-1, DATA[T], DATA[Low], "")</f>
        <v>120915</v>
      </c>
      <c r="AI136" s="31">
        <f xml:space="preserve"> _xlfn.XLOOKUP(DATA[[#This Row],[T]]-1, DATA[T], DATA[High], "")</f>
        <v>122855</v>
      </c>
      <c r="AJ136" s="31">
        <f xml:space="preserve"> _xlfn.XLOOKUP(DATA[[#This Row],[T]]-1, DATA[T], DATA[Price], "")</f>
        <v>122368</v>
      </c>
      <c r="AK136" s="33">
        <f xml:space="preserve"> IFERROR(DATA[[#This Row],[Prev Close]] - DATA[[#This Row],[Prev Open]], "")</f>
        <v>1308</v>
      </c>
      <c r="AL136" s="33">
        <f xml:space="preserve"> IFERROR(DATA[[#This Row],[Prev High]] - DATA[[#This Row],[Prev Low]], "")</f>
        <v>1940</v>
      </c>
      <c r="AM136" s="33">
        <f xml:space="preserve"> SIGN(DATA[[#This Row],[Prev Change]] &lt; 0)</f>
        <v>0</v>
      </c>
      <c r="AN136" s="33">
        <f xml:space="preserve"> SIGN(DATA[[#This Row],[Prev Change]] &gt;= 0)</f>
        <v>1</v>
      </c>
      <c r="AO136" s="28">
        <f xml:space="preserve"> IFERROR(MAX(0, DATA[[#This Row],[High]] - DATA[[#This Row],[Prev High]]), "")</f>
        <v>0</v>
      </c>
      <c r="AP136" s="28">
        <f xml:space="preserve"> IFERROR(MAX(0, DATA[[#This Row],[Prev Low]] - DATA[[#This Row],[Low]]), "")</f>
        <v>545</v>
      </c>
      <c r="AQ136" s="10">
        <f xml:space="preserve"> (DATA[[#This Row],[Prev Low]] &lt; DATA[[#This Row],[Open]]) * (DATA[[#This Row],[Open]] &lt; DATA[[#This Row],[Prev High]])</f>
        <v>1</v>
      </c>
      <c r="AR136" s="10">
        <f xml:space="preserve"> SIGN(DATA[[#This Row],[Open]] &lt; DATA[[#This Row],[Prev Low]])</f>
        <v>0</v>
      </c>
      <c r="AS136" s="10">
        <f xml:space="preserve"> SIGN(DATA[[#This Row],[Prev Low]] &lt; DATA[[#This Row],[Open]])</f>
        <v>1</v>
      </c>
      <c r="AT136" s="10">
        <f xml:space="preserve"> SIGN(DATA[[#This Row],[Open]] &lt; DATA[[#This Row],[Prev High]])</f>
        <v>1</v>
      </c>
      <c r="AU136" s="10">
        <f xml:space="preserve"> SIGN(DATA[[#This Row],[Prev High]] &lt; DATA[[#This Row],[Open]])</f>
        <v>0</v>
      </c>
      <c r="AV136" s="10">
        <f xml:space="preserve"> SIGN(DATA[[#This Row],[Low]] &lt; DATA[[#This Row],[Prev Low]])</f>
        <v>1</v>
      </c>
      <c r="AW136" s="10">
        <f xml:space="preserve"> SIGN(DATA[[#This Row],[Prev Low]] &lt; DATA[[#This Row],[Low]])</f>
        <v>0</v>
      </c>
      <c r="AX136" s="10">
        <f xml:space="preserve"> SIGN(DATA[[#This Row],[High]] &lt; DATA[[#This Row],[Prev High]])</f>
        <v>1</v>
      </c>
      <c r="AY136" s="10">
        <f xml:space="preserve"> SIGN(DATA[[#This Row],[Prev High]] &lt; DATA[[#This Row],[High]])</f>
        <v>0</v>
      </c>
      <c r="AZ136" s="10">
        <f xml:space="preserve"> (DATA[[#This Row],[Prev Low]] &lt; DATA[[#This Row],[Close]]) * (DATA[[#This Row],[Close]] &lt; DATA[[#This Row],[Prev High]])</f>
        <v>0</v>
      </c>
      <c r="BA136" s="10">
        <f xml:space="preserve"> SIGN(DATA[[#This Row],[Close]] &lt; DATA[[#This Row],[Prev Low]])</f>
        <v>1</v>
      </c>
      <c r="BB136" s="10">
        <f xml:space="preserve"> SIGN(DATA[[#This Row],[Prev Low]] &lt; DATA[[#This Row],[Close]])</f>
        <v>0</v>
      </c>
      <c r="BC136" s="10">
        <f xml:space="preserve"> SIGN(DATA[[#This Row],[Close]] &lt; DATA[[#This Row],[Prev High]])</f>
        <v>1</v>
      </c>
      <c r="BD136" s="10">
        <f xml:space="preserve"> SIGN(DATA[[#This Row],[Prev High]] &lt; DATA[[#This Row],[Close]])</f>
        <v>0</v>
      </c>
    </row>
    <row r="137" spans="14:56" x14ac:dyDescent="0.25">
      <c r="N137" s="16">
        <f xml:space="preserve"> ROW() - ROW(DATA[[#Headers],[Row]])</f>
        <v>135</v>
      </c>
      <c r="O137" s="13"/>
      <c r="P137" s="20">
        <v>45664</v>
      </c>
      <c r="Q137" s="21">
        <v>122368</v>
      </c>
      <c r="R137" s="21">
        <v>121060</v>
      </c>
      <c r="S137" s="21">
        <v>122855</v>
      </c>
      <c r="T137" s="21">
        <v>120915</v>
      </c>
      <c r="U137" s="13" t="s">
        <v>210</v>
      </c>
      <c r="V137" s="14">
        <v>1.0800000000000001E-2</v>
      </c>
      <c r="W137" s="23"/>
      <c r="X137" s="23">
        <f xml:space="preserve"> (1 - DATA[[#This Row],[Row]])</f>
        <v>-134</v>
      </c>
      <c r="Y137" s="24">
        <f xml:space="preserve"> DATA[[#This Row],[Src Data]]</f>
        <v>45664</v>
      </c>
      <c r="Z137" s="23">
        <f xml:space="preserve"> WEEKDAY(DATA[[#This Row],[Date]])</f>
        <v>3</v>
      </c>
      <c r="AA137" s="26">
        <f xml:space="preserve"> DATA[[#This Row],[Src Último]]</f>
        <v>122368</v>
      </c>
      <c r="AB137" s="28">
        <f xml:space="preserve"> DATA[[#This Row],[Src Abertura]]</f>
        <v>121060</v>
      </c>
      <c r="AC137" s="28">
        <f xml:space="preserve"> DATA[[#This Row],[Src Mínima]]</f>
        <v>120915</v>
      </c>
      <c r="AD137" s="28">
        <f xml:space="preserve"> DATA[[#This Row],[Src Máxima]]</f>
        <v>122855</v>
      </c>
      <c r="AE137" s="28">
        <f xml:space="preserve"> DATA[[#This Row],[Src Último]]</f>
        <v>122368</v>
      </c>
      <c r="AF137" s="40">
        <f xml:space="preserve"> (DATA[[#This Row],[High]] - DATA[[#This Row],[Low]])</f>
        <v>1940</v>
      </c>
      <c r="AG137" s="31">
        <f xml:space="preserve"> _xlfn.XLOOKUP(DATA[[#This Row],[T]]-1, DATA[T], DATA[Open], "")</f>
        <v>119925</v>
      </c>
      <c r="AH137" s="31">
        <f xml:space="preserve"> _xlfn.XLOOKUP(DATA[[#This Row],[T]]-1, DATA[T], DATA[Low], "")</f>
        <v>119825</v>
      </c>
      <c r="AI137" s="31">
        <f xml:space="preserve"> _xlfn.XLOOKUP(DATA[[#This Row],[T]]-1, DATA[T], DATA[High], "")</f>
        <v>121470</v>
      </c>
      <c r="AJ137" s="31">
        <f xml:space="preserve"> _xlfn.XLOOKUP(DATA[[#This Row],[T]]-1, DATA[T], DATA[Price], "")</f>
        <v>121058</v>
      </c>
      <c r="AK137" s="33">
        <f xml:space="preserve"> IFERROR(DATA[[#This Row],[Prev Close]] - DATA[[#This Row],[Prev Open]], "")</f>
        <v>1133</v>
      </c>
      <c r="AL137" s="33">
        <f xml:space="preserve"> IFERROR(DATA[[#This Row],[Prev High]] - DATA[[#This Row],[Prev Low]], "")</f>
        <v>1645</v>
      </c>
      <c r="AM137" s="33">
        <f xml:space="preserve"> SIGN(DATA[[#This Row],[Prev Change]] &lt; 0)</f>
        <v>0</v>
      </c>
      <c r="AN137" s="33">
        <f xml:space="preserve"> SIGN(DATA[[#This Row],[Prev Change]] &gt;= 0)</f>
        <v>1</v>
      </c>
      <c r="AO137" s="28">
        <f xml:space="preserve"> IFERROR(MAX(0, DATA[[#This Row],[High]] - DATA[[#This Row],[Prev High]]), "")</f>
        <v>1385</v>
      </c>
      <c r="AP137" s="28">
        <f xml:space="preserve"> IFERROR(MAX(0, DATA[[#This Row],[Prev Low]] - DATA[[#This Row],[Low]]), "")</f>
        <v>0</v>
      </c>
      <c r="AQ137" s="10">
        <f xml:space="preserve"> (DATA[[#This Row],[Prev Low]] &lt; DATA[[#This Row],[Open]]) * (DATA[[#This Row],[Open]] &lt; DATA[[#This Row],[Prev High]])</f>
        <v>1</v>
      </c>
      <c r="AR137" s="10">
        <f xml:space="preserve"> SIGN(DATA[[#This Row],[Open]] &lt; DATA[[#This Row],[Prev Low]])</f>
        <v>0</v>
      </c>
      <c r="AS137" s="10">
        <f xml:space="preserve"> SIGN(DATA[[#This Row],[Prev Low]] &lt; DATA[[#This Row],[Open]])</f>
        <v>1</v>
      </c>
      <c r="AT137" s="10">
        <f xml:space="preserve"> SIGN(DATA[[#This Row],[Open]] &lt; DATA[[#This Row],[Prev High]])</f>
        <v>1</v>
      </c>
      <c r="AU137" s="10">
        <f xml:space="preserve"> SIGN(DATA[[#This Row],[Prev High]] &lt; DATA[[#This Row],[Open]])</f>
        <v>0</v>
      </c>
      <c r="AV137" s="10">
        <f xml:space="preserve"> SIGN(DATA[[#This Row],[Low]] &lt; DATA[[#This Row],[Prev Low]])</f>
        <v>0</v>
      </c>
      <c r="AW137" s="10">
        <f xml:space="preserve"> SIGN(DATA[[#This Row],[Prev Low]] &lt; DATA[[#This Row],[Low]])</f>
        <v>1</v>
      </c>
      <c r="AX137" s="10">
        <f xml:space="preserve"> SIGN(DATA[[#This Row],[High]] &lt; DATA[[#This Row],[Prev High]])</f>
        <v>0</v>
      </c>
      <c r="AY137" s="10">
        <f xml:space="preserve"> SIGN(DATA[[#This Row],[Prev High]] &lt; DATA[[#This Row],[High]])</f>
        <v>1</v>
      </c>
      <c r="AZ137" s="10">
        <f xml:space="preserve"> (DATA[[#This Row],[Prev Low]] &lt; DATA[[#This Row],[Close]]) * (DATA[[#This Row],[Close]] &lt; DATA[[#This Row],[Prev High]])</f>
        <v>0</v>
      </c>
      <c r="BA137" s="10">
        <f xml:space="preserve"> SIGN(DATA[[#This Row],[Close]] &lt; DATA[[#This Row],[Prev Low]])</f>
        <v>0</v>
      </c>
      <c r="BB137" s="10">
        <f xml:space="preserve"> SIGN(DATA[[#This Row],[Prev Low]] &lt; DATA[[#This Row],[Close]])</f>
        <v>1</v>
      </c>
      <c r="BC137" s="10">
        <f xml:space="preserve"> SIGN(DATA[[#This Row],[Close]] &lt; DATA[[#This Row],[Prev High]])</f>
        <v>0</v>
      </c>
      <c r="BD137" s="10">
        <f xml:space="preserve"> SIGN(DATA[[#This Row],[Prev High]] &lt; DATA[[#This Row],[Close]])</f>
        <v>1</v>
      </c>
    </row>
    <row r="138" spans="14:56" x14ac:dyDescent="0.25">
      <c r="N138" s="16">
        <f xml:space="preserve"> ROW() - ROW(DATA[[#Headers],[Row]])</f>
        <v>136</v>
      </c>
      <c r="O138" s="13"/>
      <c r="P138" s="20">
        <v>45663</v>
      </c>
      <c r="Q138" s="21">
        <v>121058</v>
      </c>
      <c r="R138" s="21">
        <v>119925</v>
      </c>
      <c r="S138" s="21">
        <v>121470</v>
      </c>
      <c r="T138" s="21">
        <v>119825</v>
      </c>
      <c r="U138" s="13" t="s">
        <v>119</v>
      </c>
      <c r="V138" s="14">
        <v>1.21E-2</v>
      </c>
      <c r="W138" s="23"/>
      <c r="X138" s="23">
        <f xml:space="preserve"> (1 - DATA[[#This Row],[Row]])</f>
        <v>-135</v>
      </c>
      <c r="Y138" s="24">
        <f xml:space="preserve"> DATA[[#This Row],[Src Data]]</f>
        <v>45663</v>
      </c>
      <c r="Z138" s="23">
        <f xml:space="preserve"> WEEKDAY(DATA[[#This Row],[Date]])</f>
        <v>2</v>
      </c>
      <c r="AA138" s="26">
        <f xml:space="preserve"> DATA[[#This Row],[Src Último]]</f>
        <v>121058</v>
      </c>
      <c r="AB138" s="28">
        <f xml:space="preserve"> DATA[[#This Row],[Src Abertura]]</f>
        <v>119925</v>
      </c>
      <c r="AC138" s="28">
        <f xml:space="preserve"> DATA[[#This Row],[Src Mínima]]</f>
        <v>119825</v>
      </c>
      <c r="AD138" s="28">
        <f xml:space="preserve"> DATA[[#This Row],[Src Máxima]]</f>
        <v>121470</v>
      </c>
      <c r="AE138" s="28">
        <f xml:space="preserve"> DATA[[#This Row],[Src Último]]</f>
        <v>121058</v>
      </c>
      <c r="AF138" s="40">
        <f xml:space="preserve"> (DATA[[#This Row],[High]] - DATA[[#This Row],[Low]])</f>
        <v>1645</v>
      </c>
      <c r="AG138" s="31">
        <f xml:space="preserve"> _xlfn.XLOOKUP(DATA[[#This Row],[T]]-1, DATA[T], DATA[Open], "")</f>
        <v>121265</v>
      </c>
      <c r="AH138" s="31">
        <f xml:space="preserve"> _xlfn.XLOOKUP(DATA[[#This Row],[T]]-1, DATA[T], DATA[Low], "")</f>
        <v>119535</v>
      </c>
      <c r="AI138" s="31">
        <f xml:space="preserve"> _xlfn.XLOOKUP(DATA[[#This Row],[T]]-1, DATA[T], DATA[High], "")</f>
        <v>121565</v>
      </c>
      <c r="AJ138" s="31">
        <f xml:space="preserve"> _xlfn.XLOOKUP(DATA[[#This Row],[T]]-1, DATA[T], DATA[Price], "")</f>
        <v>119615</v>
      </c>
      <c r="AK138" s="33">
        <f xml:space="preserve"> IFERROR(DATA[[#This Row],[Prev Close]] - DATA[[#This Row],[Prev Open]], "")</f>
        <v>-1650</v>
      </c>
      <c r="AL138" s="33">
        <f xml:space="preserve"> IFERROR(DATA[[#This Row],[Prev High]] - DATA[[#This Row],[Prev Low]], "")</f>
        <v>2030</v>
      </c>
      <c r="AM138" s="33">
        <f xml:space="preserve"> SIGN(DATA[[#This Row],[Prev Change]] &lt; 0)</f>
        <v>1</v>
      </c>
      <c r="AN138" s="33">
        <f xml:space="preserve"> SIGN(DATA[[#This Row],[Prev Change]] &gt;= 0)</f>
        <v>0</v>
      </c>
      <c r="AO138" s="28">
        <f xml:space="preserve"> IFERROR(MAX(0, DATA[[#This Row],[High]] - DATA[[#This Row],[Prev High]]), "")</f>
        <v>0</v>
      </c>
      <c r="AP138" s="28">
        <f xml:space="preserve"> IFERROR(MAX(0, DATA[[#This Row],[Prev Low]] - DATA[[#This Row],[Low]]), "")</f>
        <v>0</v>
      </c>
      <c r="AQ138" s="10">
        <f xml:space="preserve"> (DATA[[#This Row],[Prev Low]] &lt; DATA[[#This Row],[Open]]) * (DATA[[#This Row],[Open]] &lt; DATA[[#This Row],[Prev High]])</f>
        <v>1</v>
      </c>
      <c r="AR138" s="10">
        <f xml:space="preserve"> SIGN(DATA[[#This Row],[Open]] &lt; DATA[[#This Row],[Prev Low]])</f>
        <v>0</v>
      </c>
      <c r="AS138" s="10">
        <f xml:space="preserve"> SIGN(DATA[[#This Row],[Prev Low]] &lt; DATA[[#This Row],[Open]])</f>
        <v>1</v>
      </c>
      <c r="AT138" s="10">
        <f xml:space="preserve"> SIGN(DATA[[#This Row],[Open]] &lt; DATA[[#This Row],[Prev High]])</f>
        <v>1</v>
      </c>
      <c r="AU138" s="10">
        <f xml:space="preserve"> SIGN(DATA[[#This Row],[Prev High]] &lt; DATA[[#This Row],[Open]])</f>
        <v>0</v>
      </c>
      <c r="AV138" s="10">
        <f xml:space="preserve"> SIGN(DATA[[#This Row],[Low]] &lt; DATA[[#This Row],[Prev Low]])</f>
        <v>0</v>
      </c>
      <c r="AW138" s="10">
        <f xml:space="preserve"> SIGN(DATA[[#This Row],[Prev Low]] &lt; DATA[[#This Row],[Low]])</f>
        <v>1</v>
      </c>
      <c r="AX138" s="10">
        <f xml:space="preserve"> SIGN(DATA[[#This Row],[High]] &lt; DATA[[#This Row],[Prev High]])</f>
        <v>1</v>
      </c>
      <c r="AY138" s="10">
        <f xml:space="preserve"> SIGN(DATA[[#This Row],[Prev High]] &lt; DATA[[#This Row],[High]])</f>
        <v>0</v>
      </c>
      <c r="AZ138" s="10">
        <f xml:space="preserve"> (DATA[[#This Row],[Prev Low]] &lt; DATA[[#This Row],[Close]]) * (DATA[[#This Row],[Close]] &lt; DATA[[#This Row],[Prev High]])</f>
        <v>1</v>
      </c>
      <c r="BA138" s="10">
        <f xml:space="preserve"> SIGN(DATA[[#This Row],[Close]] &lt; DATA[[#This Row],[Prev Low]])</f>
        <v>0</v>
      </c>
      <c r="BB138" s="10">
        <f xml:space="preserve"> SIGN(DATA[[#This Row],[Prev Low]] &lt; DATA[[#This Row],[Close]])</f>
        <v>1</v>
      </c>
      <c r="BC138" s="10">
        <f xml:space="preserve"> SIGN(DATA[[#This Row],[Close]] &lt; DATA[[#This Row],[Prev High]])</f>
        <v>1</v>
      </c>
      <c r="BD138" s="10">
        <f xml:space="preserve"> SIGN(DATA[[#This Row],[Prev High]] &lt; DATA[[#This Row],[Close]])</f>
        <v>0</v>
      </c>
    </row>
    <row r="139" spans="14:56" x14ac:dyDescent="0.25">
      <c r="N139" s="16">
        <f xml:space="preserve"> ROW() - ROW(DATA[[#Headers],[Row]])</f>
        <v>137</v>
      </c>
      <c r="O139" s="13"/>
      <c r="P139" s="20">
        <v>45660</v>
      </c>
      <c r="Q139" s="21">
        <v>119615</v>
      </c>
      <c r="R139" s="21">
        <v>121265</v>
      </c>
      <c r="S139" s="21">
        <v>121565</v>
      </c>
      <c r="T139" s="21">
        <v>119535</v>
      </c>
      <c r="U139" s="13" t="s">
        <v>211</v>
      </c>
      <c r="V139" s="14">
        <v>-1.47E-2</v>
      </c>
      <c r="W139" s="23"/>
      <c r="X139" s="23">
        <f xml:space="preserve"> (1 - DATA[[#This Row],[Row]])</f>
        <v>-136</v>
      </c>
      <c r="Y139" s="24">
        <f xml:space="preserve"> DATA[[#This Row],[Src Data]]</f>
        <v>45660</v>
      </c>
      <c r="Z139" s="23">
        <f xml:space="preserve"> WEEKDAY(DATA[[#This Row],[Date]])</f>
        <v>6</v>
      </c>
      <c r="AA139" s="26">
        <f xml:space="preserve"> DATA[[#This Row],[Src Último]]</f>
        <v>119615</v>
      </c>
      <c r="AB139" s="28">
        <f xml:space="preserve"> DATA[[#This Row],[Src Abertura]]</f>
        <v>121265</v>
      </c>
      <c r="AC139" s="28">
        <f xml:space="preserve"> DATA[[#This Row],[Src Mínima]]</f>
        <v>119535</v>
      </c>
      <c r="AD139" s="28">
        <f xml:space="preserve"> DATA[[#This Row],[Src Máxima]]</f>
        <v>121565</v>
      </c>
      <c r="AE139" s="28">
        <f xml:space="preserve"> DATA[[#This Row],[Src Último]]</f>
        <v>119615</v>
      </c>
      <c r="AF139" s="40">
        <f xml:space="preserve"> (DATA[[#This Row],[High]] - DATA[[#This Row],[Low]])</f>
        <v>2030</v>
      </c>
      <c r="AG139" s="31">
        <f xml:space="preserve"> _xlfn.XLOOKUP(DATA[[#This Row],[T]]-1, DATA[T], DATA[Open], "")</f>
        <v>121790</v>
      </c>
      <c r="AH139" s="31">
        <f xml:space="preserve"> _xlfn.XLOOKUP(DATA[[#This Row],[T]]-1, DATA[T], DATA[Low], "")</f>
        <v>120300</v>
      </c>
      <c r="AI139" s="31">
        <f xml:space="preserve"> _xlfn.XLOOKUP(DATA[[#This Row],[T]]-1, DATA[T], DATA[High], "")</f>
        <v>122375</v>
      </c>
      <c r="AJ139" s="31">
        <f xml:space="preserve"> _xlfn.XLOOKUP(DATA[[#This Row],[T]]-1, DATA[T], DATA[Price], "")</f>
        <v>121401</v>
      </c>
      <c r="AK139" s="33">
        <f xml:space="preserve"> IFERROR(DATA[[#This Row],[Prev Close]] - DATA[[#This Row],[Prev Open]], "")</f>
        <v>-389</v>
      </c>
      <c r="AL139" s="33">
        <f xml:space="preserve"> IFERROR(DATA[[#This Row],[Prev High]] - DATA[[#This Row],[Prev Low]], "")</f>
        <v>2075</v>
      </c>
      <c r="AM139" s="33">
        <f xml:space="preserve"> SIGN(DATA[[#This Row],[Prev Change]] &lt; 0)</f>
        <v>1</v>
      </c>
      <c r="AN139" s="33">
        <f xml:space="preserve"> SIGN(DATA[[#This Row],[Prev Change]] &gt;= 0)</f>
        <v>0</v>
      </c>
      <c r="AO139" s="28">
        <f xml:space="preserve"> IFERROR(MAX(0, DATA[[#This Row],[High]] - DATA[[#This Row],[Prev High]]), "")</f>
        <v>0</v>
      </c>
      <c r="AP139" s="28">
        <f xml:space="preserve"> IFERROR(MAX(0, DATA[[#This Row],[Prev Low]] - DATA[[#This Row],[Low]]), "")</f>
        <v>765</v>
      </c>
      <c r="AQ139" s="10">
        <f xml:space="preserve"> (DATA[[#This Row],[Prev Low]] &lt; DATA[[#This Row],[Open]]) * (DATA[[#This Row],[Open]] &lt; DATA[[#This Row],[Prev High]])</f>
        <v>1</v>
      </c>
      <c r="AR139" s="10">
        <f xml:space="preserve"> SIGN(DATA[[#This Row],[Open]] &lt; DATA[[#This Row],[Prev Low]])</f>
        <v>0</v>
      </c>
      <c r="AS139" s="10">
        <f xml:space="preserve"> SIGN(DATA[[#This Row],[Prev Low]] &lt; DATA[[#This Row],[Open]])</f>
        <v>1</v>
      </c>
      <c r="AT139" s="10">
        <f xml:space="preserve"> SIGN(DATA[[#This Row],[Open]] &lt; DATA[[#This Row],[Prev High]])</f>
        <v>1</v>
      </c>
      <c r="AU139" s="10">
        <f xml:space="preserve"> SIGN(DATA[[#This Row],[Prev High]] &lt; DATA[[#This Row],[Open]])</f>
        <v>0</v>
      </c>
      <c r="AV139" s="10">
        <f xml:space="preserve"> SIGN(DATA[[#This Row],[Low]] &lt; DATA[[#This Row],[Prev Low]])</f>
        <v>1</v>
      </c>
      <c r="AW139" s="10">
        <f xml:space="preserve"> SIGN(DATA[[#This Row],[Prev Low]] &lt; DATA[[#This Row],[Low]])</f>
        <v>0</v>
      </c>
      <c r="AX139" s="10">
        <f xml:space="preserve"> SIGN(DATA[[#This Row],[High]] &lt; DATA[[#This Row],[Prev High]])</f>
        <v>1</v>
      </c>
      <c r="AY139" s="10">
        <f xml:space="preserve"> SIGN(DATA[[#This Row],[Prev High]] &lt; DATA[[#This Row],[High]])</f>
        <v>0</v>
      </c>
      <c r="AZ139" s="10">
        <f xml:space="preserve"> (DATA[[#This Row],[Prev Low]] &lt; DATA[[#This Row],[Close]]) * (DATA[[#This Row],[Close]] &lt; DATA[[#This Row],[Prev High]])</f>
        <v>0</v>
      </c>
      <c r="BA139" s="10">
        <f xml:space="preserve"> SIGN(DATA[[#This Row],[Close]] &lt; DATA[[#This Row],[Prev Low]])</f>
        <v>1</v>
      </c>
      <c r="BB139" s="10">
        <f xml:space="preserve"> SIGN(DATA[[#This Row],[Prev Low]] &lt; DATA[[#This Row],[Close]])</f>
        <v>0</v>
      </c>
      <c r="BC139" s="10">
        <f xml:space="preserve"> SIGN(DATA[[#This Row],[Close]] &lt; DATA[[#This Row],[Prev High]])</f>
        <v>1</v>
      </c>
      <c r="BD139" s="10">
        <f xml:space="preserve"> SIGN(DATA[[#This Row],[Prev High]] &lt; DATA[[#This Row],[Close]])</f>
        <v>0</v>
      </c>
    </row>
    <row r="140" spans="14:56" x14ac:dyDescent="0.25">
      <c r="N140" s="16">
        <f xml:space="preserve"> ROW() - ROW(DATA[[#Headers],[Row]])</f>
        <v>138</v>
      </c>
      <c r="O140" s="13"/>
      <c r="P140" s="20">
        <v>45659</v>
      </c>
      <c r="Q140" s="21">
        <v>121401</v>
      </c>
      <c r="R140" s="21">
        <v>121790</v>
      </c>
      <c r="S140" s="21">
        <v>122375</v>
      </c>
      <c r="T140" s="21">
        <v>120300</v>
      </c>
      <c r="U140" s="13" t="s">
        <v>212</v>
      </c>
      <c r="V140" s="14">
        <v>-1.4E-3</v>
      </c>
      <c r="W140" s="23"/>
      <c r="X140" s="23">
        <f xml:space="preserve"> (1 - DATA[[#This Row],[Row]])</f>
        <v>-137</v>
      </c>
      <c r="Y140" s="24">
        <f xml:space="preserve"> DATA[[#This Row],[Src Data]]</f>
        <v>45659</v>
      </c>
      <c r="Z140" s="23">
        <f xml:space="preserve"> WEEKDAY(DATA[[#This Row],[Date]])</f>
        <v>5</v>
      </c>
      <c r="AA140" s="26">
        <f xml:space="preserve"> DATA[[#This Row],[Src Último]]</f>
        <v>121401</v>
      </c>
      <c r="AB140" s="28">
        <f xml:space="preserve"> DATA[[#This Row],[Src Abertura]]</f>
        <v>121790</v>
      </c>
      <c r="AC140" s="28">
        <f xml:space="preserve"> DATA[[#This Row],[Src Mínima]]</f>
        <v>120300</v>
      </c>
      <c r="AD140" s="28">
        <f xml:space="preserve"> DATA[[#This Row],[Src Máxima]]</f>
        <v>122375</v>
      </c>
      <c r="AE140" s="28">
        <f xml:space="preserve"> DATA[[#This Row],[Src Último]]</f>
        <v>121401</v>
      </c>
      <c r="AF140" s="40">
        <f xml:space="preserve"> (DATA[[#This Row],[High]] - DATA[[#This Row],[Low]])</f>
        <v>2075</v>
      </c>
      <c r="AG140" s="31">
        <f xml:space="preserve"> _xlfn.XLOOKUP(DATA[[#This Row],[T]]-1, DATA[T], DATA[Open], "")</f>
        <v>121505</v>
      </c>
      <c r="AH140" s="31">
        <f xml:space="preserve"> _xlfn.XLOOKUP(DATA[[#This Row],[T]]-1, DATA[T], DATA[Low], "")</f>
        <v>121410</v>
      </c>
      <c r="AI140" s="31">
        <f xml:space="preserve"> _xlfn.XLOOKUP(DATA[[#This Row],[T]]-1, DATA[T], DATA[High], "")</f>
        <v>122410</v>
      </c>
      <c r="AJ140" s="31">
        <f xml:space="preserve"> _xlfn.XLOOKUP(DATA[[#This Row],[T]]-1, DATA[T], DATA[Price], "")</f>
        <v>121576</v>
      </c>
      <c r="AK140" s="33">
        <f xml:space="preserve"> IFERROR(DATA[[#This Row],[Prev Close]] - DATA[[#This Row],[Prev Open]], "")</f>
        <v>71</v>
      </c>
      <c r="AL140" s="33">
        <f xml:space="preserve"> IFERROR(DATA[[#This Row],[Prev High]] - DATA[[#This Row],[Prev Low]], "")</f>
        <v>1000</v>
      </c>
      <c r="AM140" s="33">
        <f xml:space="preserve"> SIGN(DATA[[#This Row],[Prev Change]] &lt; 0)</f>
        <v>0</v>
      </c>
      <c r="AN140" s="33">
        <f xml:space="preserve"> SIGN(DATA[[#This Row],[Prev Change]] &gt;= 0)</f>
        <v>1</v>
      </c>
      <c r="AO140" s="28">
        <f xml:space="preserve"> IFERROR(MAX(0, DATA[[#This Row],[High]] - DATA[[#This Row],[Prev High]]), "")</f>
        <v>0</v>
      </c>
      <c r="AP140" s="28">
        <f xml:space="preserve"> IFERROR(MAX(0, DATA[[#This Row],[Prev Low]] - DATA[[#This Row],[Low]]), "")</f>
        <v>1110</v>
      </c>
      <c r="AQ140" s="10">
        <f xml:space="preserve"> (DATA[[#This Row],[Prev Low]] &lt; DATA[[#This Row],[Open]]) * (DATA[[#This Row],[Open]] &lt; DATA[[#This Row],[Prev High]])</f>
        <v>1</v>
      </c>
      <c r="AR140" s="10">
        <f xml:space="preserve"> SIGN(DATA[[#This Row],[Open]] &lt; DATA[[#This Row],[Prev Low]])</f>
        <v>0</v>
      </c>
      <c r="AS140" s="10">
        <f xml:space="preserve"> SIGN(DATA[[#This Row],[Prev Low]] &lt; DATA[[#This Row],[Open]])</f>
        <v>1</v>
      </c>
      <c r="AT140" s="10">
        <f xml:space="preserve"> SIGN(DATA[[#This Row],[Open]] &lt; DATA[[#This Row],[Prev High]])</f>
        <v>1</v>
      </c>
      <c r="AU140" s="10">
        <f xml:space="preserve"> SIGN(DATA[[#This Row],[Prev High]] &lt; DATA[[#This Row],[Open]])</f>
        <v>0</v>
      </c>
      <c r="AV140" s="10">
        <f xml:space="preserve"> SIGN(DATA[[#This Row],[Low]] &lt; DATA[[#This Row],[Prev Low]])</f>
        <v>1</v>
      </c>
      <c r="AW140" s="10">
        <f xml:space="preserve"> SIGN(DATA[[#This Row],[Prev Low]] &lt; DATA[[#This Row],[Low]])</f>
        <v>0</v>
      </c>
      <c r="AX140" s="10">
        <f xml:space="preserve"> SIGN(DATA[[#This Row],[High]] &lt; DATA[[#This Row],[Prev High]])</f>
        <v>1</v>
      </c>
      <c r="AY140" s="10">
        <f xml:space="preserve"> SIGN(DATA[[#This Row],[Prev High]] &lt; DATA[[#This Row],[High]])</f>
        <v>0</v>
      </c>
      <c r="AZ140" s="10">
        <f xml:space="preserve"> (DATA[[#This Row],[Prev Low]] &lt; DATA[[#This Row],[Close]]) * (DATA[[#This Row],[Close]] &lt; DATA[[#This Row],[Prev High]])</f>
        <v>0</v>
      </c>
      <c r="BA140" s="10">
        <f xml:space="preserve"> SIGN(DATA[[#This Row],[Close]] &lt; DATA[[#This Row],[Prev Low]])</f>
        <v>1</v>
      </c>
      <c r="BB140" s="10">
        <f xml:space="preserve"> SIGN(DATA[[#This Row],[Prev Low]] &lt; DATA[[#This Row],[Close]])</f>
        <v>0</v>
      </c>
      <c r="BC140" s="10">
        <f xml:space="preserve"> SIGN(DATA[[#This Row],[Close]] &lt; DATA[[#This Row],[Prev High]])</f>
        <v>1</v>
      </c>
      <c r="BD140" s="10">
        <f xml:space="preserve"> SIGN(DATA[[#This Row],[Prev High]] &lt; DATA[[#This Row],[Close]])</f>
        <v>0</v>
      </c>
    </row>
    <row r="141" spans="14:56" x14ac:dyDescent="0.25">
      <c r="N141" s="16">
        <f xml:space="preserve"> ROW() - ROW(DATA[[#Headers],[Row]])</f>
        <v>139</v>
      </c>
      <c r="O141" s="13"/>
      <c r="P141" s="20">
        <v>45656</v>
      </c>
      <c r="Q141" s="21">
        <v>121576</v>
      </c>
      <c r="R141" s="21">
        <v>121505</v>
      </c>
      <c r="S141" s="21">
        <v>122410</v>
      </c>
      <c r="T141" s="21">
        <v>121410</v>
      </c>
      <c r="U141" s="13" t="s">
        <v>213</v>
      </c>
      <c r="V141" s="14">
        <v>1.1999999999999999E-3</v>
      </c>
      <c r="W141" s="23"/>
      <c r="X141" s="23">
        <f xml:space="preserve"> (1 - DATA[[#This Row],[Row]])</f>
        <v>-138</v>
      </c>
      <c r="Y141" s="24">
        <f xml:space="preserve"> DATA[[#This Row],[Src Data]]</f>
        <v>45656</v>
      </c>
      <c r="Z141" s="23">
        <f xml:space="preserve"> WEEKDAY(DATA[[#This Row],[Date]])</f>
        <v>2</v>
      </c>
      <c r="AA141" s="26">
        <f xml:space="preserve"> DATA[[#This Row],[Src Último]]</f>
        <v>121576</v>
      </c>
      <c r="AB141" s="28">
        <f xml:space="preserve"> DATA[[#This Row],[Src Abertura]]</f>
        <v>121505</v>
      </c>
      <c r="AC141" s="28">
        <f xml:space="preserve"> DATA[[#This Row],[Src Mínima]]</f>
        <v>121410</v>
      </c>
      <c r="AD141" s="28">
        <f xml:space="preserve"> DATA[[#This Row],[Src Máxima]]</f>
        <v>122410</v>
      </c>
      <c r="AE141" s="28">
        <f xml:space="preserve"> DATA[[#This Row],[Src Último]]</f>
        <v>121576</v>
      </c>
      <c r="AF141" s="40">
        <f xml:space="preserve"> (DATA[[#This Row],[High]] - DATA[[#This Row],[Low]])</f>
        <v>1000</v>
      </c>
      <c r="AG141" s="31">
        <f xml:space="preserve"> _xlfn.XLOOKUP(DATA[[#This Row],[T]]-1, DATA[T], DATA[Open], "")</f>
        <v>122505</v>
      </c>
      <c r="AH141" s="31">
        <f xml:space="preserve"> _xlfn.XLOOKUP(DATA[[#This Row],[T]]-1, DATA[T], DATA[Low], "")</f>
        <v>121355</v>
      </c>
      <c r="AI141" s="31">
        <f xml:space="preserve"> _xlfn.XLOOKUP(DATA[[#This Row],[T]]-1, DATA[T], DATA[High], "")</f>
        <v>123075</v>
      </c>
      <c r="AJ141" s="31">
        <f xml:space="preserve"> _xlfn.XLOOKUP(DATA[[#This Row],[T]]-1, DATA[T], DATA[Price], "")</f>
        <v>121433</v>
      </c>
      <c r="AK141" s="33">
        <f xml:space="preserve"> IFERROR(DATA[[#This Row],[Prev Close]] - DATA[[#This Row],[Prev Open]], "")</f>
        <v>-1072</v>
      </c>
      <c r="AL141" s="33">
        <f xml:space="preserve"> IFERROR(DATA[[#This Row],[Prev High]] - DATA[[#This Row],[Prev Low]], "")</f>
        <v>1720</v>
      </c>
      <c r="AM141" s="33">
        <f xml:space="preserve"> SIGN(DATA[[#This Row],[Prev Change]] &lt; 0)</f>
        <v>1</v>
      </c>
      <c r="AN141" s="33">
        <f xml:space="preserve"> SIGN(DATA[[#This Row],[Prev Change]] &gt;= 0)</f>
        <v>0</v>
      </c>
      <c r="AO141" s="28">
        <f xml:space="preserve"> IFERROR(MAX(0, DATA[[#This Row],[High]] - DATA[[#This Row],[Prev High]]), "")</f>
        <v>0</v>
      </c>
      <c r="AP141" s="28">
        <f xml:space="preserve"> IFERROR(MAX(0, DATA[[#This Row],[Prev Low]] - DATA[[#This Row],[Low]]), "")</f>
        <v>0</v>
      </c>
      <c r="AQ141" s="10">
        <f xml:space="preserve"> (DATA[[#This Row],[Prev Low]] &lt; DATA[[#This Row],[Open]]) * (DATA[[#This Row],[Open]] &lt; DATA[[#This Row],[Prev High]])</f>
        <v>1</v>
      </c>
      <c r="AR141" s="10">
        <f xml:space="preserve"> SIGN(DATA[[#This Row],[Open]] &lt; DATA[[#This Row],[Prev Low]])</f>
        <v>0</v>
      </c>
      <c r="AS141" s="10">
        <f xml:space="preserve"> SIGN(DATA[[#This Row],[Prev Low]] &lt; DATA[[#This Row],[Open]])</f>
        <v>1</v>
      </c>
      <c r="AT141" s="10">
        <f xml:space="preserve"> SIGN(DATA[[#This Row],[Open]] &lt; DATA[[#This Row],[Prev High]])</f>
        <v>1</v>
      </c>
      <c r="AU141" s="10">
        <f xml:space="preserve"> SIGN(DATA[[#This Row],[Prev High]] &lt; DATA[[#This Row],[Open]])</f>
        <v>0</v>
      </c>
      <c r="AV141" s="10">
        <f xml:space="preserve"> SIGN(DATA[[#This Row],[Low]] &lt; DATA[[#This Row],[Prev Low]])</f>
        <v>0</v>
      </c>
      <c r="AW141" s="10">
        <f xml:space="preserve"> SIGN(DATA[[#This Row],[Prev Low]] &lt; DATA[[#This Row],[Low]])</f>
        <v>1</v>
      </c>
      <c r="AX141" s="10">
        <f xml:space="preserve"> SIGN(DATA[[#This Row],[High]] &lt; DATA[[#This Row],[Prev High]])</f>
        <v>1</v>
      </c>
      <c r="AY141" s="10">
        <f xml:space="preserve"> SIGN(DATA[[#This Row],[Prev High]] &lt; DATA[[#This Row],[High]])</f>
        <v>0</v>
      </c>
      <c r="AZ141" s="10">
        <f xml:space="preserve"> (DATA[[#This Row],[Prev Low]] &lt; DATA[[#This Row],[Close]]) * (DATA[[#This Row],[Close]] &lt; DATA[[#This Row],[Prev High]])</f>
        <v>1</v>
      </c>
      <c r="BA141" s="10">
        <f xml:space="preserve"> SIGN(DATA[[#This Row],[Close]] &lt; DATA[[#This Row],[Prev Low]])</f>
        <v>0</v>
      </c>
      <c r="BB141" s="10">
        <f xml:space="preserve"> SIGN(DATA[[#This Row],[Prev Low]] &lt; DATA[[#This Row],[Close]])</f>
        <v>1</v>
      </c>
      <c r="BC141" s="10">
        <f xml:space="preserve"> SIGN(DATA[[#This Row],[Close]] &lt; DATA[[#This Row],[Prev High]])</f>
        <v>1</v>
      </c>
      <c r="BD141" s="10">
        <f xml:space="preserve"> SIGN(DATA[[#This Row],[Prev High]] &lt; DATA[[#This Row],[Close]])</f>
        <v>0</v>
      </c>
    </row>
    <row r="142" spans="14:56" x14ac:dyDescent="0.25">
      <c r="N142" s="16">
        <f xml:space="preserve"> ROW() - ROW(DATA[[#Headers],[Row]])</f>
        <v>140</v>
      </c>
      <c r="O142" s="13"/>
      <c r="P142" s="20">
        <v>45653</v>
      </c>
      <c r="Q142" s="21">
        <v>121433</v>
      </c>
      <c r="R142" s="21">
        <v>122505</v>
      </c>
      <c r="S142" s="21">
        <v>123075</v>
      </c>
      <c r="T142" s="21">
        <v>121355</v>
      </c>
      <c r="U142" s="13" t="s">
        <v>214</v>
      </c>
      <c r="V142" s="14">
        <v>-9.2999999999999992E-3</v>
      </c>
      <c r="W142" s="23"/>
      <c r="X142" s="23">
        <f xml:space="preserve"> (1 - DATA[[#This Row],[Row]])</f>
        <v>-139</v>
      </c>
      <c r="Y142" s="24">
        <f xml:space="preserve"> DATA[[#This Row],[Src Data]]</f>
        <v>45653</v>
      </c>
      <c r="Z142" s="23">
        <f xml:space="preserve"> WEEKDAY(DATA[[#This Row],[Date]])</f>
        <v>6</v>
      </c>
      <c r="AA142" s="26">
        <f xml:space="preserve"> DATA[[#This Row],[Src Último]]</f>
        <v>121433</v>
      </c>
      <c r="AB142" s="28">
        <f xml:space="preserve"> DATA[[#This Row],[Src Abertura]]</f>
        <v>122505</v>
      </c>
      <c r="AC142" s="28">
        <f xml:space="preserve"> DATA[[#This Row],[Src Mínima]]</f>
        <v>121355</v>
      </c>
      <c r="AD142" s="28">
        <f xml:space="preserve"> DATA[[#This Row],[Src Máxima]]</f>
        <v>123075</v>
      </c>
      <c r="AE142" s="28">
        <f xml:space="preserve"> DATA[[#This Row],[Src Último]]</f>
        <v>121433</v>
      </c>
      <c r="AF142" s="40">
        <f xml:space="preserve"> (DATA[[#This Row],[High]] - DATA[[#This Row],[Low]])</f>
        <v>1720</v>
      </c>
      <c r="AG142" s="31">
        <f xml:space="preserve"> _xlfn.XLOOKUP(DATA[[#This Row],[T]]-1, DATA[T], DATA[Open], "")</f>
        <v>122205</v>
      </c>
      <c r="AH142" s="31">
        <f xml:space="preserve"> _xlfn.XLOOKUP(DATA[[#This Row],[T]]-1, DATA[T], DATA[Low], "")</f>
        <v>121660</v>
      </c>
      <c r="AI142" s="31">
        <f xml:space="preserve"> _xlfn.XLOOKUP(DATA[[#This Row],[T]]-1, DATA[T], DATA[High], "")</f>
        <v>123110</v>
      </c>
      <c r="AJ142" s="31">
        <f xml:space="preserve"> _xlfn.XLOOKUP(DATA[[#This Row],[T]]-1, DATA[T], DATA[Price], "")</f>
        <v>122572</v>
      </c>
      <c r="AK142" s="33">
        <f xml:space="preserve"> IFERROR(DATA[[#This Row],[Prev Close]] - DATA[[#This Row],[Prev Open]], "")</f>
        <v>367</v>
      </c>
      <c r="AL142" s="33">
        <f xml:space="preserve"> IFERROR(DATA[[#This Row],[Prev High]] - DATA[[#This Row],[Prev Low]], "")</f>
        <v>1450</v>
      </c>
      <c r="AM142" s="33">
        <f xml:space="preserve"> SIGN(DATA[[#This Row],[Prev Change]] &lt; 0)</f>
        <v>0</v>
      </c>
      <c r="AN142" s="33">
        <f xml:space="preserve"> SIGN(DATA[[#This Row],[Prev Change]] &gt;= 0)</f>
        <v>1</v>
      </c>
      <c r="AO142" s="28">
        <f xml:space="preserve"> IFERROR(MAX(0, DATA[[#This Row],[High]] - DATA[[#This Row],[Prev High]]), "")</f>
        <v>0</v>
      </c>
      <c r="AP142" s="28">
        <f xml:space="preserve"> IFERROR(MAX(0, DATA[[#This Row],[Prev Low]] - DATA[[#This Row],[Low]]), "")</f>
        <v>305</v>
      </c>
      <c r="AQ142" s="10">
        <f xml:space="preserve"> (DATA[[#This Row],[Prev Low]] &lt; DATA[[#This Row],[Open]]) * (DATA[[#This Row],[Open]] &lt; DATA[[#This Row],[Prev High]])</f>
        <v>1</v>
      </c>
      <c r="AR142" s="10">
        <f xml:space="preserve"> SIGN(DATA[[#This Row],[Open]] &lt; DATA[[#This Row],[Prev Low]])</f>
        <v>0</v>
      </c>
      <c r="AS142" s="10">
        <f xml:space="preserve"> SIGN(DATA[[#This Row],[Prev Low]] &lt; DATA[[#This Row],[Open]])</f>
        <v>1</v>
      </c>
      <c r="AT142" s="10">
        <f xml:space="preserve"> SIGN(DATA[[#This Row],[Open]] &lt; DATA[[#This Row],[Prev High]])</f>
        <v>1</v>
      </c>
      <c r="AU142" s="10">
        <f xml:space="preserve"> SIGN(DATA[[#This Row],[Prev High]] &lt; DATA[[#This Row],[Open]])</f>
        <v>0</v>
      </c>
      <c r="AV142" s="10">
        <f xml:space="preserve"> SIGN(DATA[[#This Row],[Low]] &lt; DATA[[#This Row],[Prev Low]])</f>
        <v>1</v>
      </c>
      <c r="AW142" s="10">
        <f xml:space="preserve"> SIGN(DATA[[#This Row],[Prev Low]] &lt; DATA[[#This Row],[Low]])</f>
        <v>0</v>
      </c>
      <c r="AX142" s="10">
        <f xml:space="preserve"> SIGN(DATA[[#This Row],[High]] &lt; DATA[[#This Row],[Prev High]])</f>
        <v>1</v>
      </c>
      <c r="AY142" s="10">
        <f xml:space="preserve"> SIGN(DATA[[#This Row],[Prev High]] &lt; DATA[[#This Row],[High]])</f>
        <v>0</v>
      </c>
      <c r="AZ142" s="10">
        <f xml:space="preserve"> (DATA[[#This Row],[Prev Low]] &lt; DATA[[#This Row],[Close]]) * (DATA[[#This Row],[Close]] &lt; DATA[[#This Row],[Prev High]])</f>
        <v>0</v>
      </c>
      <c r="BA142" s="10">
        <f xml:space="preserve"> SIGN(DATA[[#This Row],[Close]] &lt; DATA[[#This Row],[Prev Low]])</f>
        <v>1</v>
      </c>
      <c r="BB142" s="10">
        <f xml:space="preserve"> SIGN(DATA[[#This Row],[Prev Low]] &lt; DATA[[#This Row],[Close]])</f>
        <v>0</v>
      </c>
      <c r="BC142" s="10">
        <f xml:space="preserve"> SIGN(DATA[[#This Row],[Close]] &lt; DATA[[#This Row],[Prev High]])</f>
        <v>1</v>
      </c>
      <c r="BD142" s="10">
        <f xml:space="preserve"> SIGN(DATA[[#This Row],[Prev High]] &lt; DATA[[#This Row],[Close]])</f>
        <v>0</v>
      </c>
    </row>
    <row r="143" spans="14:56" x14ac:dyDescent="0.25">
      <c r="N143" s="16">
        <f xml:space="preserve"> ROW() - ROW(DATA[[#Headers],[Row]])</f>
        <v>141</v>
      </c>
      <c r="O143" s="13"/>
      <c r="P143" s="20">
        <v>45652</v>
      </c>
      <c r="Q143" s="21">
        <v>122572</v>
      </c>
      <c r="R143" s="21">
        <v>122205</v>
      </c>
      <c r="S143" s="21">
        <v>123110</v>
      </c>
      <c r="T143" s="21">
        <v>121660</v>
      </c>
      <c r="U143" s="13" t="s">
        <v>215</v>
      </c>
      <c r="V143" s="14">
        <v>2E-3</v>
      </c>
      <c r="W143" s="23"/>
      <c r="X143" s="23">
        <f xml:space="preserve"> (1 - DATA[[#This Row],[Row]])</f>
        <v>-140</v>
      </c>
      <c r="Y143" s="24">
        <f xml:space="preserve"> DATA[[#This Row],[Src Data]]</f>
        <v>45652</v>
      </c>
      <c r="Z143" s="23">
        <f xml:space="preserve"> WEEKDAY(DATA[[#This Row],[Date]])</f>
        <v>5</v>
      </c>
      <c r="AA143" s="26">
        <f xml:space="preserve"> DATA[[#This Row],[Src Último]]</f>
        <v>122572</v>
      </c>
      <c r="AB143" s="28">
        <f xml:space="preserve"> DATA[[#This Row],[Src Abertura]]</f>
        <v>122205</v>
      </c>
      <c r="AC143" s="28">
        <f xml:space="preserve"> DATA[[#This Row],[Src Mínima]]</f>
        <v>121660</v>
      </c>
      <c r="AD143" s="28">
        <f xml:space="preserve"> DATA[[#This Row],[Src Máxima]]</f>
        <v>123110</v>
      </c>
      <c r="AE143" s="28">
        <f xml:space="preserve"> DATA[[#This Row],[Src Último]]</f>
        <v>122572</v>
      </c>
      <c r="AF143" s="40">
        <f xml:space="preserve"> (DATA[[#This Row],[High]] - DATA[[#This Row],[Low]])</f>
        <v>1450</v>
      </c>
      <c r="AG143" s="31">
        <f xml:space="preserve"> _xlfn.XLOOKUP(DATA[[#This Row],[T]]-1, DATA[T], DATA[Open], "")</f>
        <v>123450</v>
      </c>
      <c r="AH143" s="31">
        <f xml:space="preserve"> _xlfn.XLOOKUP(DATA[[#This Row],[T]]-1, DATA[T], DATA[Low], "")</f>
        <v>122210</v>
      </c>
      <c r="AI143" s="31">
        <f xml:space="preserve"> _xlfn.XLOOKUP(DATA[[#This Row],[T]]-1, DATA[T], DATA[High], "")</f>
        <v>123570</v>
      </c>
      <c r="AJ143" s="31">
        <f xml:space="preserve"> _xlfn.XLOOKUP(DATA[[#This Row],[T]]-1, DATA[T], DATA[Price], "")</f>
        <v>122326</v>
      </c>
      <c r="AK143" s="33">
        <f xml:space="preserve"> IFERROR(DATA[[#This Row],[Prev Close]] - DATA[[#This Row],[Prev Open]], "")</f>
        <v>-1124</v>
      </c>
      <c r="AL143" s="33">
        <f xml:space="preserve"> IFERROR(DATA[[#This Row],[Prev High]] - DATA[[#This Row],[Prev Low]], "")</f>
        <v>1360</v>
      </c>
      <c r="AM143" s="33">
        <f xml:space="preserve"> SIGN(DATA[[#This Row],[Prev Change]] &lt; 0)</f>
        <v>1</v>
      </c>
      <c r="AN143" s="33">
        <f xml:space="preserve"> SIGN(DATA[[#This Row],[Prev Change]] &gt;= 0)</f>
        <v>0</v>
      </c>
      <c r="AO143" s="28">
        <f xml:space="preserve"> IFERROR(MAX(0, DATA[[#This Row],[High]] - DATA[[#This Row],[Prev High]]), "")</f>
        <v>0</v>
      </c>
      <c r="AP143" s="28">
        <f xml:space="preserve"> IFERROR(MAX(0, DATA[[#This Row],[Prev Low]] - DATA[[#This Row],[Low]]), "")</f>
        <v>550</v>
      </c>
      <c r="AQ143" s="10">
        <f xml:space="preserve"> (DATA[[#This Row],[Prev Low]] &lt; DATA[[#This Row],[Open]]) * (DATA[[#This Row],[Open]] &lt; DATA[[#This Row],[Prev High]])</f>
        <v>0</v>
      </c>
      <c r="AR143" s="10">
        <f xml:space="preserve"> SIGN(DATA[[#This Row],[Open]] &lt; DATA[[#This Row],[Prev Low]])</f>
        <v>1</v>
      </c>
      <c r="AS143" s="10">
        <f xml:space="preserve"> SIGN(DATA[[#This Row],[Prev Low]] &lt; DATA[[#This Row],[Open]])</f>
        <v>0</v>
      </c>
      <c r="AT143" s="10">
        <f xml:space="preserve"> SIGN(DATA[[#This Row],[Open]] &lt; DATA[[#This Row],[Prev High]])</f>
        <v>1</v>
      </c>
      <c r="AU143" s="10">
        <f xml:space="preserve"> SIGN(DATA[[#This Row],[Prev High]] &lt; DATA[[#This Row],[Open]])</f>
        <v>0</v>
      </c>
      <c r="AV143" s="10">
        <f xml:space="preserve"> SIGN(DATA[[#This Row],[Low]] &lt; DATA[[#This Row],[Prev Low]])</f>
        <v>1</v>
      </c>
      <c r="AW143" s="10">
        <f xml:space="preserve"> SIGN(DATA[[#This Row],[Prev Low]] &lt; DATA[[#This Row],[Low]])</f>
        <v>0</v>
      </c>
      <c r="AX143" s="10">
        <f xml:space="preserve"> SIGN(DATA[[#This Row],[High]] &lt; DATA[[#This Row],[Prev High]])</f>
        <v>1</v>
      </c>
      <c r="AY143" s="10">
        <f xml:space="preserve"> SIGN(DATA[[#This Row],[Prev High]] &lt; DATA[[#This Row],[High]])</f>
        <v>0</v>
      </c>
      <c r="AZ143" s="10">
        <f xml:space="preserve"> (DATA[[#This Row],[Prev Low]] &lt; DATA[[#This Row],[Close]]) * (DATA[[#This Row],[Close]] &lt; DATA[[#This Row],[Prev High]])</f>
        <v>1</v>
      </c>
      <c r="BA143" s="10">
        <f xml:space="preserve"> SIGN(DATA[[#This Row],[Close]] &lt; DATA[[#This Row],[Prev Low]])</f>
        <v>0</v>
      </c>
      <c r="BB143" s="10">
        <f xml:space="preserve"> SIGN(DATA[[#This Row],[Prev Low]] &lt; DATA[[#This Row],[Close]])</f>
        <v>1</v>
      </c>
      <c r="BC143" s="10">
        <f xml:space="preserve"> SIGN(DATA[[#This Row],[Close]] &lt; DATA[[#This Row],[Prev High]])</f>
        <v>1</v>
      </c>
      <c r="BD143" s="10">
        <f xml:space="preserve"> SIGN(DATA[[#This Row],[Prev High]] &lt; DATA[[#This Row],[Close]])</f>
        <v>0</v>
      </c>
    </row>
    <row r="144" spans="14:56" x14ac:dyDescent="0.25">
      <c r="N144" s="16">
        <f xml:space="preserve"> ROW() - ROW(DATA[[#Headers],[Row]])</f>
        <v>142</v>
      </c>
      <c r="O144" s="13"/>
      <c r="P144" s="20">
        <v>45649</v>
      </c>
      <c r="Q144" s="21">
        <v>122326</v>
      </c>
      <c r="R144" s="21">
        <v>123450</v>
      </c>
      <c r="S144" s="21">
        <v>123570</v>
      </c>
      <c r="T144" s="21">
        <v>122210</v>
      </c>
      <c r="U144" s="13" t="s">
        <v>216</v>
      </c>
      <c r="V144" s="14">
        <v>-1.1299999999999999E-2</v>
      </c>
      <c r="W144" s="23"/>
      <c r="X144" s="23">
        <f xml:space="preserve"> (1 - DATA[[#This Row],[Row]])</f>
        <v>-141</v>
      </c>
      <c r="Y144" s="24">
        <f xml:space="preserve"> DATA[[#This Row],[Src Data]]</f>
        <v>45649</v>
      </c>
      <c r="Z144" s="23">
        <f xml:space="preserve"> WEEKDAY(DATA[[#This Row],[Date]])</f>
        <v>2</v>
      </c>
      <c r="AA144" s="26">
        <f xml:space="preserve"> DATA[[#This Row],[Src Último]]</f>
        <v>122326</v>
      </c>
      <c r="AB144" s="28">
        <f xml:space="preserve"> DATA[[#This Row],[Src Abertura]]</f>
        <v>123450</v>
      </c>
      <c r="AC144" s="28">
        <f xml:space="preserve"> DATA[[#This Row],[Src Mínima]]</f>
        <v>122210</v>
      </c>
      <c r="AD144" s="28">
        <f xml:space="preserve"> DATA[[#This Row],[Src Máxima]]</f>
        <v>123570</v>
      </c>
      <c r="AE144" s="28">
        <f xml:space="preserve"> DATA[[#This Row],[Src Último]]</f>
        <v>122326</v>
      </c>
      <c r="AF144" s="40">
        <f xml:space="preserve"> (DATA[[#This Row],[High]] - DATA[[#This Row],[Low]])</f>
        <v>1360</v>
      </c>
      <c r="AG144" s="31">
        <f xml:space="preserve"> _xlfn.XLOOKUP(DATA[[#This Row],[T]]-1, DATA[T], DATA[Open], "")</f>
        <v>122600</v>
      </c>
      <c r="AH144" s="31">
        <f xml:space="preserve"> _xlfn.XLOOKUP(DATA[[#This Row],[T]]-1, DATA[T], DATA[Low], "")</f>
        <v>122370</v>
      </c>
      <c r="AI144" s="31">
        <f xml:space="preserve"> _xlfn.XLOOKUP(DATA[[#This Row],[T]]-1, DATA[T], DATA[High], "")</f>
        <v>123955</v>
      </c>
      <c r="AJ144" s="31">
        <f xml:space="preserve"> _xlfn.XLOOKUP(DATA[[#This Row],[T]]-1, DATA[T], DATA[Price], "")</f>
        <v>123723</v>
      </c>
      <c r="AK144" s="33">
        <f xml:space="preserve"> IFERROR(DATA[[#This Row],[Prev Close]] - DATA[[#This Row],[Prev Open]], "")</f>
        <v>1123</v>
      </c>
      <c r="AL144" s="33">
        <f xml:space="preserve"> IFERROR(DATA[[#This Row],[Prev High]] - DATA[[#This Row],[Prev Low]], "")</f>
        <v>1585</v>
      </c>
      <c r="AM144" s="33">
        <f xml:space="preserve"> SIGN(DATA[[#This Row],[Prev Change]] &lt; 0)</f>
        <v>0</v>
      </c>
      <c r="AN144" s="33">
        <f xml:space="preserve"> SIGN(DATA[[#This Row],[Prev Change]] &gt;= 0)</f>
        <v>1</v>
      </c>
      <c r="AO144" s="28">
        <f xml:space="preserve"> IFERROR(MAX(0, DATA[[#This Row],[High]] - DATA[[#This Row],[Prev High]]), "")</f>
        <v>0</v>
      </c>
      <c r="AP144" s="28">
        <f xml:space="preserve"> IFERROR(MAX(0, DATA[[#This Row],[Prev Low]] - DATA[[#This Row],[Low]]), "")</f>
        <v>160</v>
      </c>
      <c r="AQ144" s="10">
        <f xml:space="preserve"> (DATA[[#This Row],[Prev Low]] &lt; DATA[[#This Row],[Open]]) * (DATA[[#This Row],[Open]] &lt; DATA[[#This Row],[Prev High]])</f>
        <v>1</v>
      </c>
      <c r="AR144" s="10">
        <f xml:space="preserve"> SIGN(DATA[[#This Row],[Open]] &lt; DATA[[#This Row],[Prev Low]])</f>
        <v>0</v>
      </c>
      <c r="AS144" s="10">
        <f xml:space="preserve"> SIGN(DATA[[#This Row],[Prev Low]] &lt; DATA[[#This Row],[Open]])</f>
        <v>1</v>
      </c>
      <c r="AT144" s="10">
        <f xml:space="preserve"> SIGN(DATA[[#This Row],[Open]] &lt; DATA[[#This Row],[Prev High]])</f>
        <v>1</v>
      </c>
      <c r="AU144" s="10">
        <f xml:space="preserve"> SIGN(DATA[[#This Row],[Prev High]] &lt; DATA[[#This Row],[Open]])</f>
        <v>0</v>
      </c>
      <c r="AV144" s="10">
        <f xml:space="preserve"> SIGN(DATA[[#This Row],[Low]] &lt; DATA[[#This Row],[Prev Low]])</f>
        <v>1</v>
      </c>
      <c r="AW144" s="10">
        <f xml:space="preserve"> SIGN(DATA[[#This Row],[Prev Low]] &lt; DATA[[#This Row],[Low]])</f>
        <v>0</v>
      </c>
      <c r="AX144" s="10">
        <f xml:space="preserve"> SIGN(DATA[[#This Row],[High]] &lt; DATA[[#This Row],[Prev High]])</f>
        <v>1</v>
      </c>
      <c r="AY144" s="10">
        <f xml:space="preserve"> SIGN(DATA[[#This Row],[Prev High]] &lt; DATA[[#This Row],[High]])</f>
        <v>0</v>
      </c>
      <c r="AZ144" s="10">
        <f xml:space="preserve"> (DATA[[#This Row],[Prev Low]] &lt; DATA[[#This Row],[Close]]) * (DATA[[#This Row],[Close]] &lt; DATA[[#This Row],[Prev High]])</f>
        <v>0</v>
      </c>
      <c r="BA144" s="10">
        <f xml:space="preserve"> SIGN(DATA[[#This Row],[Close]] &lt; DATA[[#This Row],[Prev Low]])</f>
        <v>1</v>
      </c>
      <c r="BB144" s="10">
        <f xml:space="preserve"> SIGN(DATA[[#This Row],[Prev Low]] &lt; DATA[[#This Row],[Close]])</f>
        <v>0</v>
      </c>
      <c r="BC144" s="10">
        <f xml:space="preserve"> SIGN(DATA[[#This Row],[Close]] &lt; DATA[[#This Row],[Prev High]])</f>
        <v>1</v>
      </c>
      <c r="BD144" s="10">
        <f xml:space="preserve"> SIGN(DATA[[#This Row],[Prev High]] &lt; DATA[[#This Row],[Close]])</f>
        <v>0</v>
      </c>
    </row>
    <row r="145" spans="14:56" x14ac:dyDescent="0.25">
      <c r="N145" s="16">
        <f xml:space="preserve"> ROW() - ROW(DATA[[#Headers],[Row]])</f>
        <v>143</v>
      </c>
      <c r="O145" s="13"/>
      <c r="P145" s="20">
        <v>45646</v>
      </c>
      <c r="Q145" s="21">
        <v>123723</v>
      </c>
      <c r="R145" s="21">
        <v>122600</v>
      </c>
      <c r="S145" s="21">
        <v>123955</v>
      </c>
      <c r="T145" s="21">
        <v>122370</v>
      </c>
      <c r="U145" s="13" t="s">
        <v>217</v>
      </c>
      <c r="V145" s="14">
        <v>5.5999999999999999E-3</v>
      </c>
      <c r="W145" s="23"/>
      <c r="X145" s="23">
        <f xml:space="preserve"> (1 - DATA[[#This Row],[Row]])</f>
        <v>-142</v>
      </c>
      <c r="Y145" s="24">
        <f xml:space="preserve"> DATA[[#This Row],[Src Data]]</f>
        <v>45646</v>
      </c>
      <c r="Z145" s="23">
        <f xml:space="preserve"> WEEKDAY(DATA[[#This Row],[Date]])</f>
        <v>6</v>
      </c>
      <c r="AA145" s="26">
        <f xml:space="preserve"> DATA[[#This Row],[Src Último]]</f>
        <v>123723</v>
      </c>
      <c r="AB145" s="28">
        <f xml:space="preserve"> DATA[[#This Row],[Src Abertura]]</f>
        <v>122600</v>
      </c>
      <c r="AC145" s="28">
        <f xml:space="preserve"> DATA[[#This Row],[Src Mínima]]</f>
        <v>122370</v>
      </c>
      <c r="AD145" s="28">
        <f xml:space="preserve"> DATA[[#This Row],[Src Máxima]]</f>
        <v>123955</v>
      </c>
      <c r="AE145" s="28">
        <f xml:space="preserve"> DATA[[#This Row],[Src Último]]</f>
        <v>123723</v>
      </c>
      <c r="AF145" s="40">
        <f xml:space="preserve"> (DATA[[#This Row],[High]] - DATA[[#This Row],[Low]])</f>
        <v>1585</v>
      </c>
      <c r="AG145" s="31">
        <f xml:space="preserve"> _xlfn.XLOOKUP(DATA[[#This Row],[T]]-1, DATA[T], DATA[Open], "")</f>
        <v>123850</v>
      </c>
      <c r="AH145" s="31">
        <f xml:space="preserve"> _xlfn.XLOOKUP(DATA[[#This Row],[T]]-1, DATA[T], DATA[Low], "")</f>
        <v>122800</v>
      </c>
      <c r="AI145" s="31">
        <f xml:space="preserve"> _xlfn.XLOOKUP(DATA[[#This Row],[T]]-1, DATA[T], DATA[High], "")</f>
        <v>123905</v>
      </c>
      <c r="AJ145" s="31">
        <f xml:space="preserve"> _xlfn.XLOOKUP(DATA[[#This Row],[T]]-1, DATA[T], DATA[Price], "")</f>
        <v>123033</v>
      </c>
      <c r="AK145" s="33">
        <f xml:space="preserve"> IFERROR(DATA[[#This Row],[Prev Close]] - DATA[[#This Row],[Prev Open]], "")</f>
        <v>-817</v>
      </c>
      <c r="AL145" s="33">
        <f xml:space="preserve"> IFERROR(DATA[[#This Row],[Prev High]] - DATA[[#This Row],[Prev Low]], "")</f>
        <v>1105</v>
      </c>
      <c r="AM145" s="33">
        <f xml:space="preserve"> SIGN(DATA[[#This Row],[Prev Change]] &lt; 0)</f>
        <v>1</v>
      </c>
      <c r="AN145" s="33">
        <f xml:space="preserve"> SIGN(DATA[[#This Row],[Prev Change]] &gt;= 0)</f>
        <v>0</v>
      </c>
      <c r="AO145" s="28">
        <f xml:space="preserve"> IFERROR(MAX(0, DATA[[#This Row],[High]] - DATA[[#This Row],[Prev High]]), "")</f>
        <v>50</v>
      </c>
      <c r="AP145" s="28">
        <f xml:space="preserve"> IFERROR(MAX(0, DATA[[#This Row],[Prev Low]] - DATA[[#This Row],[Low]]), "")</f>
        <v>430</v>
      </c>
      <c r="AQ145" s="10">
        <f xml:space="preserve"> (DATA[[#This Row],[Prev Low]] &lt; DATA[[#This Row],[Open]]) * (DATA[[#This Row],[Open]] &lt; DATA[[#This Row],[Prev High]])</f>
        <v>0</v>
      </c>
      <c r="AR145" s="10">
        <f xml:space="preserve"> SIGN(DATA[[#This Row],[Open]] &lt; DATA[[#This Row],[Prev Low]])</f>
        <v>1</v>
      </c>
      <c r="AS145" s="10">
        <f xml:space="preserve"> SIGN(DATA[[#This Row],[Prev Low]] &lt; DATA[[#This Row],[Open]])</f>
        <v>0</v>
      </c>
      <c r="AT145" s="10">
        <f xml:space="preserve"> SIGN(DATA[[#This Row],[Open]] &lt; DATA[[#This Row],[Prev High]])</f>
        <v>1</v>
      </c>
      <c r="AU145" s="10">
        <f xml:space="preserve"> SIGN(DATA[[#This Row],[Prev High]] &lt; DATA[[#This Row],[Open]])</f>
        <v>0</v>
      </c>
      <c r="AV145" s="10">
        <f xml:space="preserve"> SIGN(DATA[[#This Row],[Low]] &lt; DATA[[#This Row],[Prev Low]])</f>
        <v>1</v>
      </c>
      <c r="AW145" s="10">
        <f xml:space="preserve"> SIGN(DATA[[#This Row],[Prev Low]] &lt; DATA[[#This Row],[Low]])</f>
        <v>0</v>
      </c>
      <c r="AX145" s="10">
        <f xml:space="preserve"> SIGN(DATA[[#This Row],[High]] &lt; DATA[[#This Row],[Prev High]])</f>
        <v>0</v>
      </c>
      <c r="AY145" s="10">
        <f xml:space="preserve"> SIGN(DATA[[#This Row],[Prev High]] &lt; DATA[[#This Row],[High]])</f>
        <v>1</v>
      </c>
      <c r="AZ145" s="10">
        <f xml:space="preserve"> (DATA[[#This Row],[Prev Low]] &lt; DATA[[#This Row],[Close]]) * (DATA[[#This Row],[Close]] &lt; DATA[[#This Row],[Prev High]])</f>
        <v>1</v>
      </c>
      <c r="BA145" s="10">
        <f xml:space="preserve"> SIGN(DATA[[#This Row],[Close]] &lt; DATA[[#This Row],[Prev Low]])</f>
        <v>0</v>
      </c>
      <c r="BB145" s="10">
        <f xml:space="preserve"> SIGN(DATA[[#This Row],[Prev Low]] &lt; DATA[[#This Row],[Close]])</f>
        <v>1</v>
      </c>
      <c r="BC145" s="10">
        <f xml:space="preserve"> SIGN(DATA[[#This Row],[Close]] &lt; DATA[[#This Row],[Prev High]])</f>
        <v>1</v>
      </c>
      <c r="BD145" s="10">
        <f xml:space="preserve"> SIGN(DATA[[#This Row],[Prev High]] &lt; DATA[[#This Row],[Close]])</f>
        <v>0</v>
      </c>
    </row>
    <row r="146" spans="14:56" x14ac:dyDescent="0.25">
      <c r="N146" s="16">
        <f xml:space="preserve"> ROW() - ROW(DATA[[#Headers],[Row]])</f>
        <v>144</v>
      </c>
      <c r="O146" s="13"/>
      <c r="P146" s="20">
        <v>45645</v>
      </c>
      <c r="Q146" s="21">
        <v>123033</v>
      </c>
      <c r="R146" s="21">
        <v>123850</v>
      </c>
      <c r="S146" s="21">
        <v>123905</v>
      </c>
      <c r="T146" s="21">
        <v>122800</v>
      </c>
      <c r="U146" s="13" t="s">
        <v>152</v>
      </c>
      <c r="V146" s="14">
        <v>1.11E-2</v>
      </c>
      <c r="W146" s="23"/>
      <c r="X146" s="23">
        <f xml:space="preserve"> (1 - DATA[[#This Row],[Row]])</f>
        <v>-143</v>
      </c>
      <c r="Y146" s="24">
        <f xml:space="preserve"> DATA[[#This Row],[Src Data]]</f>
        <v>45645</v>
      </c>
      <c r="Z146" s="23">
        <f xml:space="preserve"> WEEKDAY(DATA[[#This Row],[Date]])</f>
        <v>5</v>
      </c>
      <c r="AA146" s="26">
        <f xml:space="preserve"> DATA[[#This Row],[Src Último]]</f>
        <v>123033</v>
      </c>
      <c r="AB146" s="28">
        <f xml:space="preserve"> DATA[[#This Row],[Src Abertura]]</f>
        <v>123850</v>
      </c>
      <c r="AC146" s="28">
        <f xml:space="preserve"> DATA[[#This Row],[Src Mínima]]</f>
        <v>122800</v>
      </c>
      <c r="AD146" s="28">
        <f xml:space="preserve"> DATA[[#This Row],[Src Máxima]]</f>
        <v>123905</v>
      </c>
      <c r="AE146" s="28">
        <f xml:space="preserve"> DATA[[#This Row],[Src Último]]</f>
        <v>123033</v>
      </c>
      <c r="AF146" s="40">
        <f xml:space="preserve"> (DATA[[#This Row],[High]] - DATA[[#This Row],[Low]])</f>
        <v>1105</v>
      </c>
      <c r="AG146" s="31">
        <f xml:space="preserve"> _xlfn.XLOOKUP(DATA[[#This Row],[T]]-1, DATA[T], DATA[Open], "")</f>
        <v>124900</v>
      </c>
      <c r="AH146" s="31">
        <f xml:space="preserve"> _xlfn.XLOOKUP(DATA[[#This Row],[T]]-1, DATA[T], DATA[Low], "")</f>
        <v>121620</v>
      </c>
      <c r="AI146" s="31">
        <f xml:space="preserve"> _xlfn.XLOOKUP(DATA[[#This Row],[T]]-1, DATA[T], DATA[High], "")</f>
        <v>125155</v>
      </c>
      <c r="AJ146" s="31">
        <f xml:space="preserve"> _xlfn.XLOOKUP(DATA[[#This Row],[T]]-1, DATA[T], DATA[Price], "")</f>
        <v>121677</v>
      </c>
      <c r="AK146" s="33">
        <f xml:space="preserve"> IFERROR(DATA[[#This Row],[Prev Close]] - DATA[[#This Row],[Prev Open]], "")</f>
        <v>-3223</v>
      </c>
      <c r="AL146" s="33">
        <f xml:space="preserve"> IFERROR(DATA[[#This Row],[Prev High]] - DATA[[#This Row],[Prev Low]], "")</f>
        <v>3535</v>
      </c>
      <c r="AM146" s="33">
        <f xml:space="preserve"> SIGN(DATA[[#This Row],[Prev Change]] &lt; 0)</f>
        <v>1</v>
      </c>
      <c r="AN146" s="33">
        <f xml:space="preserve"> SIGN(DATA[[#This Row],[Prev Change]] &gt;= 0)</f>
        <v>0</v>
      </c>
      <c r="AO146" s="28">
        <f xml:space="preserve"> IFERROR(MAX(0, DATA[[#This Row],[High]] - DATA[[#This Row],[Prev High]]), "")</f>
        <v>0</v>
      </c>
      <c r="AP146" s="28">
        <f xml:space="preserve"> IFERROR(MAX(0, DATA[[#This Row],[Prev Low]] - DATA[[#This Row],[Low]]), "")</f>
        <v>0</v>
      </c>
      <c r="AQ146" s="10">
        <f xml:space="preserve"> (DATA[[#This Row],[Prev Low]] &lt; DATA[[#This Row],[Open]]) * (DATA[[#This Row],[Open]] &lt; DATA[[#This Row],[Prev High]])</f>
        <v>1</v>
      </c>
      <c r="AR146" s="10">
        <f xml:space="preserve"> SIGN(DATA[[#This Row],[Open]] &lt; DATA[[#This Row],[Prev Low]])</f>
        <v>0</v>
      </c>
      <c r="AS146" s="10">
        <f xml:space="preserve"> SIGN(DATA[[#This Row],[Prev Low]] &lt; DATA[[#This Row],[Open]])</f>
        <v>1</v>
      </c>
      <c r="AT146" s="10">
        <f xml:space="preserve"> SIGN(DATA[[#This Row],[Open]] &lt; DATA[[#This Row],[Prev High]])</f>
        <v>1</v>
      </c>
      <c r="AU146" s="10">
        <f xml:space="preserve"> SIGN(DATA[[#This Row],[Prev High]] &lt; DATA[[#This Row],[Open]])</f>
        <v>0</v>
      </c>
      <c r="AV146" s="10">
        <f xml:space="preserve"> SIGN(DATA[[#This Row],[Low]] &lt; DATA[[#This Row],[Prev Low]])</f>
        <v>0</v>
      </c>
      <c r="AW146" s="10">
        <f xml:space="preserve"> SIGN(DATA[[#This Row],[Prev Low]] &lt; DATA[[#This Row],[Low]])</f>
        <v>1</v>
      </c>
      <c r="AX146" s="10">
        <f xml:space="preserve"> SIGN(DATA[[#This Row],[High]] &lt; DATA[[#This Row],[Prev High]])</f>
        <v>1</v>
      </c>
      <c r="AY146" s="10">
        <f xml:space="preserve"> SIGN(DATA[[#This Row],[Prev High]] &lt; DATA[[#This Row],[High]])</f>
        <v>0</v>
      </c>
      <c r="AZ146" s="10">
        <f xml:space="preserve"> (DATA[[#This Row],[Prev Low]] &lt; DATA[[#This Row],[Close]]) * (DATA[[#This Row],[Close]] &lt; DATA[[#This Row],[Prev High]])</f>
        <v>1</v>
      </c>
      <c r="BA146" s="10">
        <f xml:space="preserve"> SIGN(DATA[[#This Row],[Close]] &lt; DATA[[#This Row],[Prev Low]])</f>
        <v>0</v>
      </c>
      <c r="BB146" s="10">
        <f xml:space="preserve"> SIGN(DATA[[#This Row],[Prev Low]] &lt; DATA[[#This Row],[Close]])</f>
        <v>1</v>
      </c>
      <c r="BC146" s="10">
        <f xml:space="preserve"> SIGN(DATA[[#This Row],[Close]] &lt; DATA[[#This Row],[Prev High]])</f>
        <v>1</v>
      </c>
      <c r="BD146" s="10">
        <f xml:space="preserve"> SIGN(DATA[[#This Row],[Prev High]] &lt; DATA[[#This Row],[Close]])</f>
        <v>0</v>
      </c>
    </row>
    <row r="147" spans="14:56" x14ac:dyDescent="0.25">
      <c r="N147" s="16">
        <f xml:space="preserve"> ROW() - ROW(DATA[[#Headers],[Row]])</f>
        <v>145</v>
      </c>
      <c r="O147" s="13"/>
      <c r="P147" s="20">
        <v>45644</v>
      </c>
      <c r="Q147" s="21">
        <v>121677</v>
      </c>
      <c r="R147" s="21">
        <v>124900</v>
      </c>
      <c r="S147" s="21">
        <v>125155</v>
      </c>
      <c r="T147" s="21">
        <v>121620</v>
      </c>
      <c r="U147" s="13" t="s">
        <v>218</v>
      </c>
      <c r="V147" s="14">
        <v>-2.6499999999999999E-2</v>
      </c>
      <c r="W147" s="23"/>
      <c r="X147" s="23">
        <f xml:space="preserve"> (1 - DATA[[#This Row],[Row]])</f>
        <v>-144</v>
      </c>
      <c r="Y147" s="24">
        <f xml:space="preserve"> DATA[[#This Row],[Src Data]]</f>
        <v>45644</v>
      </c>
      <c r="Z147" s="23">
        <f xml:space="preserve"> WEEKDAY(DATA[[#This Row],[Date]])</f>
        <v>4</v>
      </c>
      <c r="AA147" s="26">
        <f xml:space="preserve"> DATA[[#This Row],[Src Último]]</f>
        <v>121677</v>
      </c>
      <c r="AB147" s="28">
        <f xml:space="preserve"> DATA[[#This Row],[Src Abertura]]</f>
        <v>124900</v>
      </c>
      <c r="AC147" s="28">
        <f xml:space="preserve"> DATA[[#This Row],[Src Mínima]]</f>
        <v>121620</v>
      </c>
      <c r="AD147" s="28">
        <f xml:space="preserve"> DATA[[#This Row],[Src Máxima]]</f>
        <v>125155</v>
      </c>
      <c r="AE147" s="28">
        <f xml:space="preserve"> DATA[[#This Row],[Src Último]]</f>
        <v>121677</v>
      </c>
      <c r="AF147" s="40">
        <f xml:space="preserve"> (DATA[[#This Row],[High]] - DATA[[#This Row],[Low]])</f>
        <v>3535</v>
      </c>
      <c r="AG147" s="31">
        <f xml:space="preserve"> _xlfn.XLOOKUP(DATA[[#This Row],[T]]-1, DATA[T], DATA[Open], "")</f>
        <v>123525</v>
      </c>
      <c r="AH147" s="31">
        <f xml:space="preserve"> _xlfn.XLOOKUP(DATA[[#This Row],[T]]-1, DATA[T], DATA[Low], "")</f>
        <v>123495</v>
      </c>
      <c r="AI147" s="31">
        <f xml:space="preserve"> _xlfn.XLOOKUP(DATA[[#This Row],[T]]-1, DATA[T], DATA[High], "")</f>
        <v>125430</v>
      </c>
      <c r="AJ147" s="31">
        <f xml:space="preserve"> _xlfn.XLOOKUP(DATA[[#This Row],[T]]-1, DATA[T], DATA[Price], "")</f>
        <v>124990</v>
      </c>
      <c r="AK147" s="33">
        <f xml:space="preserve"> IFERROR(DATA[[#This Row],[Prev Close]] - DATA[[#This Row],[Prev Open]], "")</f>
        <v>1465</v>
      </c>
      <c r="AL147" s="33">
        <f xml:space="preserve"> IFERROR(DATA[[#This Row],[Prev High]] - DATA[[#This Row],[Prev Low]], "")</f>
        <v>1935</v>
      </c>
      <c r="AM147" s="33">
        <f xml:space="preserve"> SIGN(DATA[[#This Row],[Prev Change]] &lt; 0)</f>
        <v>0</v>
      </c>
      <c r="AN147" s="33">
        <f xml:space="preserve"> SIGN(DATA[[#This Row],[Prev Change]] &gt;= 0)</f>
        <v>1</v>
      </c>
      <c r="AO147" s="28">
        <f xml:space="preserve"> IFERROR(MAX(0, DATA[[#This Row],[High]] - DATA[[#This Row],[Prev High]]), "")</f>
        <v>0</v>
      </c>
      <c r="AP147" s="28">
        <f xml:space="preserve"> IFERROR(MAX(0, DATA[[#This Row],[Prev Low]] - DATA[[#This Row],[Low]]), "")</f>
        <v>1875</v>
      </c>
      <c r="AQ147" s="10">
        <f xml:space="preserve"> (DATA[[#This Row],[Prev Low]] &lt; DATA[[#This Row],[Open]]) * (DATA[[#This Row],[Open]] &lt; DATA[[#This Row],[Prev High]])</f>
        <v>1</v>
      </c>
      <c r="AR147" s="10">
        <f xml:space="preserve"> SIGN(DATA[[#This Row],[Open]] &lt; DATA[[#This Row],[Prev Low]])</f>
        <v>0</v>
      </c>
      <c r="AS147" s="10">
        <f xml:space="preserve"> SIGN(DATA[[#This Row],[Prev Low]] &lt; DATA[[#This Row],[Open]])</f>
        <v>1</v>
      </c>
      <c r="AT147" s="10">
        <f xml:space="preserve"> SIGN(DATA[[#This Row],[Open]] &lt; DATA[[#This Row],[Prev High]])</f>
        <v>1</v>
      </c>
      <c r="AU147" s="10">
        <f xml:space="preserve"> SIGN(DATA[[#This Row],[Prev High]] &lt; DATA[[#This Row],[Open]])</f>
        <v>0</v>
      </c>
      <c r="AV147" s="10">
        <f xml:space="preserve"> SIGN(DATA[[#This Row],[Low]] &lt; DATA[[#This Row],[Prev Low]])</f>
        <v>1</v>
      </c>
      <c r="AW147" s="10">
        <f xml:space="preserve"> SIGN(DATA[[#This Row],[Prev Low]] &lt; DATA[[#This Row],[Low]])</f>
        <v>0</v>
      </c>
      <c r="AX147" s="10">
        <f xml:space="preserve"> SIGN(DATA[[#This Row],[High]] &lt; DATA[[#This Row],[Prev High]])</f>
        <v>1</v>
      </c>
      <c r="AY147" s="10">
        <f xml:space="preserve"> SIGN(DATA[[#This Row],[Prev High]] &lt; DATA[[#This Row],[High]])</f>
        <v>0</v>
      </c>
      <c r="AZ147" s="10">
        <f xml:space="preserve"> (DATA[[#This Row],[Prev Low]] &lt; DATA[[#This Row],[Close]]) * (DATA[[#This Row],[Close]] &lt; DATA[[#This Row],[Prev High]])</f>
        <v>0</v>
      </c>
      <c r="BA147" s="10">
        <f xml:space="preserve"> SIGN(DATA[[#This Row],[Close]] &lt; DATA[[#This Row],[Prev Low]])</f>
        <v>1</v>
      </c>
      <c r="BB147" s="10">
        <f xml:space="preserve"> SIGN(DATA[[#This Row],[Prev Low]] &lt; DATA[[#This Row],[Close]])</f>
        <v>0</v>
      </c>
      <c r="BC147" s="10">
        <f xml:space="preserve"> SIGN(DATA[[#This Row],[Close]] &lt; DATA[[#This Row],[Prev High]])</f>
        <v>1</v>
      </c>
      <c r="BD147" s="10">
        <f xml:space="preserve"> SIGN(DATA[[#This Row],[Prev High]] &lt; DATA[[#This Row],[Close]])</f>
        <v>0</v>
      </c>
    </row>
    <row r="148" spans="14:56" x14ac:dyDescent="0.25">
      <c r="N148" s="16">
        <f xml:space="preserve"> ROW() - ROW(DATA[[#Headers],[Row]])</f>
        <v>146</v>
      </c>
      <c r="O148" s="13"/>
      <c r="P148" s="20">
        <v>45643</v>
      </c>
      <c r="Q148" s="21">
        <v>124990</v>
      </c>
      <c r="R148" s="21">
        <v>123525</v>
      </c>
      <c r="S148" s="21">
        <v>125430</v>
      </c>
      <c r="T148" s="21">
        <v>123495</v>
      </c>
      <c r="U148" s="13" t="s">
        <v>219</v>
      </c>
      <c r="V148" s="14">
        <v>1.0999999999999999E-2</v>
      </c>
      <c r="W148" s="23"/>
      <c r="X148" s="23">
        <f xml:space="preserve"> (1 - DATA[[#This Row],[Row]])</f>
        <v>-145</v>
      </c>
      <c r="Y148" s="24">
        <f xml:space="preserve"> DATA[[#This Row],[Src Data]]</f>
        <v>45643</v>
      </c>
      <c r="Z148" s="23">
        <f xml:space="preserve"> WEEKDAY(DATA[[#This Row],[Date]])</f>
        <v>3</v>
      </c>
      <c r="AA148" s="26">
        <f xml:space="preserve"> DATA[[#This Row],[Src Último]]</f>
        <v>124990</v>
      </c>
      <c r="AB148" s="28">
        <f xml:space="preserve"> DATA[[#This Row],[Src Abertura]]</f>
        <v>123525</v>
      </c>
      <c r="AC148" s="28">
        <f xml:space="preserve"> DATA[[#This Row],[Src Mínima]]</f>
        <v>123495</v>
      </c>
      <c r="AD148" s="28">
        <f xml:space="preserve"> DATA[[#This Row],[Src Máxima]]</f>
        <v>125430</v>
      </c>
      <c r="AE148" s="28">
        <f xml:space="preserve"> DATA[[#This Row],[Src Último]]</f>
        <v>124990</v>
      </c>
      <c r="AF148" s="40">
        <f xml:space="preserve"> (DATA[[#This Row],[High]] - DATA[[#This Row],[Low]])</f>
        <v>1935</v>
      </c>
      <c r="AG148" s="31">
        <f xml:space="preserve"> _xlfn.XLOOKUP(DATA[[#This Row],[T]]-1, DATA[T], DATA[Open], "")</f>
        <v>124810</v>
      </c>
      <c r="AH148" s="31">
        <f xml:space="preserve"> _xlfn.XLOOKUP(DATA[[#This Row],[T]]-1, DATA[T], DATA[Low], "")</f>
        <v>123510</v>
      </c>
      <c r="AI148" s="31">
        <f xml:space="preserve"> _xlfn.XLOOKUP(DATA[[#This Row],[T]]-1, DATA[T], DATA[High], "")</f>
        <v>125020</v>
      </c>
      <c r="AJ148" s="31">
        <f xml:space="preserve"> _xlfn.XLOOKUP(DATA[[#This Row],[T]]-1, DATA[T], DATA[Price], "")</f>
        <v>123629</v>
      </c>
      <c r="AK148" s="33">
        <f xml:space="preserve"> IFERROR(DATA[[#This Row],[Prev Close]] - DATA[[#This Row],[Prev Open]], "")</f>
        <v>-1181</v>
      </c>
      <c r="AL148" s="33">
        <f xml:space="preserve"> IFERROR(DATA[[#This Row],[Prev High]] - DATA[[#This Row],[Prev Low]], "")</f>
        <v>1510</v>
      </c>
      <c r="AM148" s="33">
        <f xml:space="preserve"> SIGN(DATA[[#This Row],[Prev Change]] &lt; 0)</f>
        <v>1</v>
      </c>
      <c r="AN148" s="33">
        <f xml:space="preserve"> SIGN(DATA[[#This Row],[Prev Change]] &gt;= 0)</f>
        <v>0</v>
      </c>
      <c r="AO148" s="28">
        <f xml:space="preserve"> IFERROR(MAX(0, DATA[[#This Row],[High]] - DATA[[#This Row],[Prev High]]), "")</f>
        <v>410</v>
      </c>
      <c r="AP148" s="28">
        <f xml:space="preserve"> IFERROR(MAX(0, DATA[[#This Row],[Prev Low]] - DATA[[#This Row],[Low]]), "")</f>
        <v>15</v>
      </c>
      <c r="AQ148" s="10">
        <f xml:space="preserve"> (DATA[[#This Row],[Prev Low]] &lt; DATA[[#This Row],[Open]]) * (DATA[[#This Row],[Open]] &lt; DATA[[#This Row],[Prev High]])</f>
        <v>1</v>
      </c>
      <c r="AR148" s="10">
        <f xml:space="preserve"> SIGN(DATA[[#This Row],[Open]] &lt; DATA[[#This Row],[Prev Low]])</f>
        <v>0</v>
      </c>
      <c r="AS148" s="10">
        <f xml:space="preserve"> SIGN(DATA[[#This Row],[Prev Low]] &lt; DATA[[#This Row],[Open]])</f>
        <v>1</v>
      </c>
      <c r="AT148" s="10">
        <f xml:space="preserve"> SIGN(DATA[[#This Row],[Open]] &lt; DATA[[#This Row],[Prev High]])</f>
        <v>1</v>
      </c>
      <c r="AU148" s="10">
        <f xml:space="preserve"> SIGN(DATA[[#This Row],[Prev High]] &lt; DATA[[#This Row],[Open]])</f>
        <v>0</v>
      </c>
      <c r="AV148" s="10">
        <f xml:space="preserve"> SIGN(DATA[[#This Row],[Low]] &lt; DATA[[#This Row],[Prev Low]])</f>
        <v>1</v>
      </c>
      <c r="AW148" s="10">
        <f xml:space="preserve"> SIGN(DATA[[#This Row],[Prev Low]] &lt; DATA[[#This Row],[Low]])</f>
        <v>0</v>
      </c>
      <c r="AX148" s="10">
        <f xml:space="preserve"> SIGN(DATA[[#This Row],[High]] &lt; DATA[[#This Row],[Prev High]])</f>
        <v>0</v>
      </c>
      <c r="AY148" s="10">
        <f xml:space="preserve"> SIGN(DATA[[#This Row],[Prev High]] &lt; DATA[[#This Row],[High]])</f>
        <v>1</v>
      </c>
      <c r="AZ148" s="10">
        <f xml:space="preserve"> (DATA[[#This Row],[Prev Low]] &lt; DATA[[#This Row],[Close]]) * (DATA[[#This Row],[Close]] &lt; DATA[[#This Row],[Prev High]])</f>
        <v>1</v>
      </c>
      <c r="BA148" s="10">
        <f xml:space="preserve"> SIGN(DATA[[#This Row],[Close]] &lt; DATA[[#This Row],[Prev Low]])</f>
        <v>0</v>
      </c>
      <c r="BB148" s="10">
        <f xml:space="preserve"> SIGN(DATA[[#This Row],[Prev Low]] &lt; DATA[[#This Row],[Close]])</f>
        <v>1</v>
      </c>
      <c r="BC148" s="10">
        <f xml:space="preserve"> SIGN(DATA[[#This Row],[Close]] &lt; DATA[[#This Row],[Prev High]])</f>
        <v>1</v>
      </c>
      <c r="BD148" s="10">
        <f xml:space="preserve"> SIGN(DATA[[#This Row],[Prev High]] &lt; DATA[[#This Row],[Close]])</f>
        <v>0</v>
      </c>
    </row>
    <row r="149" spans="14:56" x14ac:dyDescent="0.25">
      <c r="N149" s="16">
        <f xml:space="preserve"> ROW() - ROW(DATA[[#Headers],[Row]])</f>
        <v>147</v>
      </c>
      <c r="O149" s="13"/>
      <c r="P149" s="20">
        <v>45642</v>
      </c>
      <c r="Q149" s="21">
        <v>123629</v>
      </c>
      <c r="R149" s="21">
        <v>124810</v>
      </c>
      <c r="S149" s="21">
        <v>125020</v>
      </c>
      <c r="T149" s="21">
        <v>123510</v>
      </c>
      <c r="U149" s="13" t="s">
        <v>163</v>
      </c>
      <c r="V149" s="14">
        <v>-8.9999999999999993E-3</v>
      </c>
      <c r="W149" s="23"/>
      <c r="X149" s="23">
        <f xml:space="preserve"> (1 - DATA[[#This Row],[Row]])</f>
        <v>-146</v>
      </c>
      <c r="Y149" s="24">
        <f xml:space="preserve"> DATA[[#This Row],[Src Data]]</f>
        <v>45642</v>
      </c>
      <c r="Z149" s="23">
        <f xml:space="preserve"> WEEKDAY(DATA[[#This Row],[Date]])</f>
        <v>2</v>
      </c>
      <c r="AA149" s="26">
        <f xml:space="preserve"> DATA[[#This Row],[Src Último]]</f>
        <v>123629</v>
      </c>
      <c r="AB149" s="28">
        <f xml:space="preserve"> DATA[[#This Row],[Src Abertura]]</f>
        <v>124810</v>
      </c>
      <c r="AC149" s="28">
        <f xml:space="preserve"> DATA[[#This Row],[Src Mínima]]</f>
        <v>123510</v>
      </c>
      <c r="AD149" s="28">
        <f xml:space="preserve"> DATA[[#This Row],[Src Máxima]]</f>
        <v>125020</v>
      </c>
      <c r="AE149" s="28">
        <f xml:space="preserve"> DATA[[#This Row],[Src Último]]</f>
        <v>123629</v>
      </c>
      <c r="AF149" s="40">
        <f xml:space="preserve"> (DATA[[#This Row],[High]] - DATA[[#This Row],[Low]])</f>
        <v>1510</v>
      </c>
      <c r="AG149" s="31">
        <f xml:space="preserve"> _xlfn.XLOOKUP(DATA[[#This Row],[T]]-1, DATA[T], DATA[Open], "")</f>
        <v>126305</v>
      </c>
      <c r="AH149" s="31">
        <f xml:space="preserve"> _xlfn.XLOOKUP(DATA[[#This Row],[T]]-1, DATA[T], DATA[Low], "")</f>
        <v>124590</v>
      </c>
      <c r="AI149" s="31">
        <f xml:space="preserve"> _xlfn.XLOOKUP(DATA[[#This Row],[T]]-1, DATA[T], DATA[High], "")</f>
        <v>126550</v>
      </c>
      <c r="AJ149" s="31">
        <f xml:space="preserve"> _xlfn.XLOOKUP(DATA[[#This Row],[T]]-1, DATA[T], DATA[Price], "")</f>
        <v>124757</v>
      </c>
      <c r="AK149" s="33">
        <f xml:space="preserve"> IFERROR(DATA[[#This Row],[Prev Close]] - DATA[[#This Row],[Prev Open]], "")</f>
        <v>-1548</v>
      </c>
      <c r="AL149" s="33">
        <f xml:space="preserve"> IFERROR(DATA[[#This Row],[Prev High]] - DATA[[#This Row],[Prev Low]], "")</f>
        <v>1960</v>
      </c>
      <c r="AM149" s="33">
        <f xml:space="preserve"> SIGN(DATA[[#This Row],[Prev Change]] &lt; 0)</f>
        <v>1</v>
      </c>
      <c r="AN149" s="33">
        <f xml:space="preserve"> SIGN(DATA[[#This Row],[Prev Change]] &gt;= 0)</f>
        <v>0</v>
      </c>
      <c r="AO149" s="28">
        <f xml:space="preserve"> IFERROR(MAX(0, DATA[[#This Row],[High]] - DATA[[#This Row],[Prev High]]), "")</f>
        <v>0</v>
      </c>
      <c r="AP149" s="28">
        <f xml:space="preserve"> IFERROR(MAX(0, DATA[[#This Row],[Prev Low]] - DATA[[#This Row],[Low]]), "")</f>
        <v>1080</v>
      </c>
      <c r="AQ149" s="10">
        <f xml:space="preserve"> (DATA[[#This Row],[Prev Low]] &lt; DATA[[#This Row],[Open]]) * (DATA[[#This Row],[Open]] &lt; DATA[[#This Row],[Prev High]])</f>
        <v>1</v>
      </c>
      <c r="AR149" s="10">
        <f xml:space="preserve"> SIGN(DATA[[#This Row],[Open]] &lt; DATA[[#This Row],[Prev Low]])</f>
        <v>0</v>
      </c>
      <c r="AS149" s="10">
        <f xml:space="preserve"> SIGN(DATA[[#This Row],[Prev Low]] &lt; DATA[[#This Row],[Open]])</f>
        <v>1</v>
      </c>
      <c r="AT149" s="10">
        <f xml:space="preserve"> SIGN(DATA[[#This Row],[Open]] &lt; DATA[[#This Row],[Prev High]])</f>
        <v>1</v>
      </c>
      <c r="AU149" s="10">
        <f xml:space="preserve"> SIGN(DATA[[#This Row],[Prev High]] &lt; DATA[[#This Row],[Open]])</f>
        <v>0</v>
      </c>
      <c r="AV149" s="10">
        <f xml:space="preserve"> SIGN(DATA[[#This Row],[Low]] &lt; DATA[[#This Row],[Prev Low]])</f>
        <v>1</v>
      </c>
      <c r="AW149" s="10">
        <f xml:space="preserve"> SIGN(DATA[[#This Row],[Prev Low]] &lt; DATA[[#This Row],[Low]])</f>
        <v>0</v>
      </c>
      <c r="AX149" s="10">
        <f xml:space="preserve"> SIGN(DATA[[#This Row],[High]] &lt; DATA[[#This Row],[Prev High]])</f>
        <v>1</v>
      </c>
      <c r="AY149" s="10">
        <f xml:space="preserve"> SIGN(DATA[[#This Row],[Prev High]] &lt; DATA[[#This Row],[High]])</f>
        <v>0</v>
      </c>
      <c r="AZ149" s="10">
        <f xml:space="preserve"> (DATA[[#This Row],[Prev Low]] &lt; DATA[[#This Row],[Close]]) * (DATA[[#This Row],[Close]] &lt; DATA[[#This Row],[Prev High]])</f>
        <v>0</v>
      </c>
      <c r="BA149" s="10">
        <f xml:space="preserve"> SIGN(DATA[[#This Row],[Close]] &lt; DATA[[#This Row],[Prev Low]])</f>
        <v>1</v>
      </c>
      <c r="BB149" s="10">
        <f xml:space="preserve"> SIGN(DATA[[#This Row],[Prev Low]] &lt; DATA[[#This Row],[Close]])</f>
        <v>0</v>
      </c>
      <c r="BC149" s="10">
        <f xml:space="preserve"> SIGN(DATA[[#This Row],[Close]] &lt; DATA[[#This Row],[Prev High]])</f>
        <v>1</v>
      </c>
      <c r="BD149" s="10">
        <f xml:space="preserve"> SIGN(DATA[[#This Row],[Prev High]] &lt; DATA[[#This Row],[Close]])</f>
        <v>0</v>
      </c>
    </row>
    <row r="150" spans="14:56" x14ac:dyDescent="0.25">
      <c r="N150" s="16">
        <f xml:space="preserve"> ROW() - ROW(DATA[[#Headers],[Row]])</f>
        <v>148</v>
      </c>
      <c r="O150" s="13"/>
      <c r="P150" s="20">
        <v>45639</v>
      </c>
      <c r="Q150" s="21">
        <v>124757</v>
      </c>
      <c r="R150" s="21">
        <v>126305</v>
      </c>
      <c r="S150" s="21">
        <v>126550</v>
      </c>
      <c r="T150" s="21">
        <v>124590</v>
      </c>
      <c r="U150" s="13" t="s">
        <v>220</v>
      </c>
      <c r="V150" s="14">
        <v>-1.12E-2</v>
      </c>
      <c r="W150" s="23"/>
      <c r="X150" s="23">
        <f xml:space="preserve"> (1 - DATA[[#This Row],[Row]])</f>
        <v>-147</v>
      </c>
      <c r="Y150" s="24">
        <f xml:space="preserve"> DATA[[#This Row],[Src Data]]</f>
        <v>45639</v>
      </c>
      <c r="Z150" s="23">
        <f xml:space="preserve"> WEEKDAY(DATA[[#This Row],[Date]])</f>
        <v>6</v>
      </c>
      <c r="AA150" s="26">
        <f xml:space="preserve"> DATA[[#This Row],[Src Último]]</f>
        <v>124757</v>
      </c>
      <c r="AB150" s="28">
        <f xml:space="preserve"> DATA[[#This Row],[Src Abertura]]</f>
        <v>126305</v>
      </c>
      <c r="AC150" s="28">
        <f xml:space="preserve"> DATA[[#This Row],[Src Mínima]]</f>
        <v>124590</v>
      </c>
      <c r="AD150" s="28">
        <f xml:space="preserve"> DATA[[#This Row],[Src Máxima]]</f>
        <v>126550</v>
      </c>
      <c r="AE150" s="28">
        <f xml:space="preserve"> DATA[[#This Row],[Src Último]]</f>
        <v>124757</v>
      </c>
      <c r="AF150" s="40">
        <f xml:space="preserve"> (DATA[[#This Row],[High]] - DATA[[#This Row],[Low]])</f>
        <v>1960</v>
      </c>
      <c r="AG150" s="31">
        <f xml:space="preserve"> _xlfn.XLOOKUP(DATA[[#This Row],[T]]-1, DATA[T], DATA[Open], "")</f>
        <v>130260</v>
      </c>
      <c r="AH150" s="31">
        <f xml:space="preserve"> _xlfn.XLOOKUP(DATA[[#This Row],[T]]-1, DATA[T], DATA[Low], "")</f>
        <v>125950</v>
      </c>
      <c r="AI150" s="31">
        <f xml:space="preserve"> _xlfn.XLOOKUP(DATA[[#This Row],[T]]-1, DATA[T], DATA[High], "")</f>
        <v>130480</v>
      </c>
      <c r="AJ150" s="31">
        <f xml:space="preserve"> _xlfn.XLOOKUP(DATA[[#This Row],[T]]-1, DATA[T], DATA[Price], "")</f>
        <v>126175</v>
      </c>
      <c r="AK150" s="33">
        <f xml:space="preserve"> IFERROR(DATA[[#This Row],[Prev Close]] - DATA[[#This Row],[Prev Open]], "")</f>
        <v>-4085</v>
      </c>
      <c r="AL150" s="33">
        <f xml:space="preserve"> IFERROR(DATA[[#This Row],[Prev High]] - DATA[[#This Row],[Prev Low]], "")</f>
        <v>4530</v>
      </c>
      <c r="AM150" s="33">
        <f xml:space="preserve"> SIGN(DATA[[#This Row],[Prev Change]] &lt; 0)</f>
        <v>1</v>
      </c>
      <c r="AN150" s="33">
        <f xml:space="preserve"> SIGN(DATA[[#This Row],[Prev Change]] &gt;= 0)</f>
        <v>0</v>
      </c>
      <c r="AO150" s="28">
        <f xml:space="preserve"> IFERROR(MAX(0, DATA[[#This Row],[High]] - DATA[[#This Row],[Prev High]]), "")</f>
        <v>0</v>
      </c>
      <c r="AP150" s="28">
        <f xml:space="preserve"> IFERROR(MAX(0, DATA[[#This Row],[Prev Low]] - DATA[[#This Row],[Low]]), "")</f>
        <v>1360</v>
      </c>
      <c r="AQ150" s="10">
        <f xml:space="preserve"> (DATA[[#This Row],[Prev Low]] &lt; DATA[[#This Row],[Open]]) * (DATA[[#This Row],[Open]] &lt; DATA[[#This Row],[Prev High]])</f>
        <v>1</v>
      </c>
      <c r="AR150" s="10">
        <f xml:space="preserve"> SIGN(DATA[[#This Row],[Open]] &lt; DATA[[#This Row],[Prev Low]])</f>
        <v>0</v>
      </c>
      <c r="AS150" s="10">
        <f xml:space="preserve"> SIGN(DATA[[#This Row],[Prev Low]] &lt; DATA[[#This Row],[Open]])</f>
        <v>1</v>
      </c>
      <c r="AT150" s="10">
        <f xml:space="preserve"> SIGN(DATA[[#This Row],[Open]] &lt; DATA[[#This Row],[Prev High]])</f>
        <v>1</v>
      </c>
      <c r="AU150" s="10">
        <f xml:space="preserve"> SIGN(DATA[[#This Row],[Prev High]] &lt; DATA[[#This Row],[Open]])</f>
        <v>0</v>
      </c>
      <c r="AV150" s="10">
        <f xml:space="preserve"> SIGN(DATA[[#This Row],[Low]] &lt; DATA[[#This Row],[Prev Low]])</f>
        <v>1</v>
      </c>
      <c r="AW150" s="10">
        <f xml:space="preserve"> SIGN(DATA[[#This Row],[Prev Low]] &lt; DATA[[#This Row],[Low]])</f>
        <v>0</v>
      </c>
      <c r="AX150" s="10">
        <f xml:space="preserve"> SIGN(DATA[[#This Row],[High]] &lt; DATA[[#This Row],[Prev High]])</f>
        <v>1</v>
      </c>
      <c r="AY150" s="10">
        <f xml:space="preserve"> SIGN(DATA[[#This Row],[Prev High]] &lt; DATA[[#This Row],[High]])</f>
        <v>0</v>
      </c>
      <c r="AZ150" s="10">
        <f xml:space="preserve"> (DATA[[#This Row],[Prev Low]] &lt; DATA[[#This Row],[Close]]) * (DATA[[#This Row],[Close]] &lt; DATA[[#This Row],[Prev High]])</f>
        <v>0</v>
      </c>
      <c r="BA150" s="10">
        <f xml:space="preserve"> SIGN(DATA[[#This Row],[Close]] &lt; DATA[[#This Row],[Prev Low]])</f>
        <v>1</v>
      </c>
      <c r="BB150" s="10">
        <f xml:space="preserve"> SIGN(DATA[[#This Row],[Prev Low]] &lt; DATA[[#This Row],[Close]])</f>
        <v>0</v>
      </c>
      <c r="BC150" s="10">
        <f xml:space="preserve"> SIGN(DATA[[#This Row],[Close]] &lt; DATA[[#This Row],[Prev High]])</f>
        <v>1</v>
      </c>
      <c r="BD150" s="10">
        <f xml:space="preserve"> SIGN(DATA[[#This Row],[Prev High]] &lt; DATA[[#This Row],[Close]])</f>
        <v>0</v>
      </c>
    </row>
    <row r="151" spans="14:56" x14ac:dyDescent="0.25">
      <c r="N151" s="16">
        <f xml:space="preserve"> ROW() - ROW(DATA[[#Headers],[Row]])</f>
        <v>149</v>
      </c>
      <c r="O151" s="13"/>
      <c r="P151" s="20">
        <v>45638</v>
      </c>
      <c r="Q151" s="21">
        <v>126175</v>
      </c>
      <c r="R151" s="21">
        <v>130260</v>
      </c>
      <c r="S151" s="21">
        <v>130480</v>
      </c>
      <c r="T151" s="21">
        <v>125950</v>
      </c>
      <c r="U151" s="13" t="s">
        <v>221</v>
      </c>
      <c r="V151" s="14">
        <v>-2.8299999999999999E-2</v>
      </c>
      <c r="W151" s="23"/>
      <c r="X151" s="23">
        <f xml:space="preserve"> (1 - DATA[[#This Row],[Row]])</f>
        <v>-148</v>
      </c>
      <c r="Y151" s="24">
        <f xml:space="preserve"> DATA[[#This Row],[Src Data]]</f>
        <v>45638</v>
      </c>
      <c r="Z151" s="23">
        <f xml:space="preserve"> WEEKDAY(DATA[[#This Row],[Date]])</f>
        <v>5</v>
      </c>
      <c r="AA151" s="26">
        <f xml:space="preserve"> DATA[[#This Row],[Src Último]]</f>
        <v>126175</v>
      </c>
      <c r="AB151" s="28">
        <f xml:space="preserve"> DATA[[#This Row],[Src Abertura]]</f>
        <v>130260</v>
      </c>
      <c r="AC151" s="28">
        <f xml:space="preserve"> DATA[[#This Row],[Src Mínima]]</f>
        <v>125950</v>
      </c>
      <c r="AD151" s="28">
        <f xml:space="preserve"> DATA[[#This Row],[Src Máxima]]</f>
        <v>130480</v>
      </c>
      <c r="AE151" s="28">
        <f xml:space="preserve"> DATA[[#This Row],[Src Último]]</f>
        <v>126175</v>
      </c>
      <c r="AF151" s="40">
        <f xml:space="preserve"> (DATA[[#This Row],[High]] - DATA[[#This Row],[Low]])</f>
        <v>4530</v>
      </c>
      <c r="AG151" s="31">
        <f xml:space="preserve"> _xlfn.XLOOKUP(DATA[[#This Row],[T]]-1, DATA[T], DATA[Open], "")</f>
        <v>128260</v>
      </c>
      <c r="AH151" s="31">
        <f xml:space="preserve"> _xlfn.XLOOKUP(DATA[[#This Row],[T]]-1, DATA[T], DATA[Low], "")</f>
        <v>127525</v>
      </c>
      <c r="AI151" s="31">
        <f xml:space="preserve"> _xlfn.XLOOKUP(DATA[[#This Row],[T]]-1, DATA[T], DATA[High], "")</f>
        <v>131290</v>
      </c>
      <c r="AJ151" s="31">
        <f xml:space="preserve"> _xlfn.XLOOKUP(DATA[[#This Row],[T]]-1, DATA[T], DATA[Price], "")</f>
        <v>129846</v>
      </c>
      <c r="AK151" s="33">
        <f xml:space="preserve"> IFERROR(DATA[[#This Row],[Prev Close]] - DATA[[#This Row],[Prev Open]], "")</f>
        <v>1586</v>
      </c>
      <c r="AL151" s="33">
        <f xml:space="preserve"> IFERROR(DATA[[#This Row],[Prev High]] - DATA[[#This Row],[Prev Low]], "")</f>
        <v>3765</v>
      </c>
      <c r="AM151" s="33">
        <f xml:space="preserve"> SIGN(DATA[[#This Row],[Prev Change]] &lt; 0)</f>
        <v>0</v>
      </c>
      <c r="AN151" s="33">
        <f xml:space="preserve"> SIGN(DATA[[#This Row],[Prev Change]] &gt;= 0)</f>
        <v>1</v>
      </c>
      <c r="AO151" s="28">
        <f xml:space="preserve"> IFERROR(MAX(0, DATA[[#This Row],[High]] - DATA[[#This Row],[Prev High]]), "")</f>
        <v>0</v>
      </c>
      <c r="AP151" s="28">
        <f xml:space="preserve"> IFERROR(MAX(0, DATA[[#This Row],[Prev Low]] - DATA[[#This Row],[Low]]), "")</f>
        <v>1575</v>
      </c>
      <c r="AQ151" s="10">
        <f xml:space="preserve"> (DATA[[#This Row],[Prev Low]] &lt; DATA[[#This Row],[Open]]) * (DATA[[#This Row],[Open]] &lt; DATA[[#This Row],[Prev High]])</f>
        <v>1</v>
      </c>
      <c r="AR151" s="10">
        <f xml:space="preserve"> SIGN(DATA[[#This Row],[Open]] &lt; DATA[[#This Row],[Prev Low]])</f>
        <v>0</v>
      </c>
      <c r="AS151" s="10">
        <f xml:space="preserve"> SIGN(DATA[[#This Row],[Prev Low]] &lt; DATA[[#This Row],[Open]])</f>
        <v>1</v>
      </c>
      <c r="AT151" s="10">
        <f xml:space="preserve"> SIGN(DATA[[#This Row],[Open]] &lt; DATA[[#This Row],[Prev High]])</f>
        <v>1</v>
      </c>
      <c r="AU151" s="10">
        <f xml:space="preserve"> SIGN(DATA[[#This Row],[Prev High]] &lt; DATA[[#This Row],[Open]])</f>
        <v>0</v>
      </c>
      <c r="AV151" s="10">
        <f xml:space="preserve"> SIGN(DATA[[#This Row],[Low]] &lt; DATA[[#This Row],[Prev Low]])</f>
        <v>1</v>
      </c>
      <c r="AW151" s="10">
        <f xml:space="preserve"> SIGN(DATA[[#This Row],[Prev Low]] &lt; DATA[[#This Row],[Low]])</f>
        <v>0</v>
      </c>
      <c r="AX151" s="10">
        <f xml:space="preserve"> SIGN(DATA[[#This Row],[High]] &lt; DATA[[#This Row],[Prev High]])</f>
        <v>1</v>
      </c>
      <c r="AY151" s="10">
        <f xml:space="preserve"> SIGN(DATA[[#This Row],[Prev High]] &lt; DATA[[#This Row],[High]])</f>
        <v>0</v>
      </c>
      <c r="AZ151" s="10">
        <f xml:space="preserve"> (DATA[[#This Row],[Prev Low]] &lt; DATA[[#This Row],[Close]]) * (DATA[[#This Row],[Close]] &lt; DATA[[#This Row],[Prev High]])</f>
        <v>0</v>
      </c>
      <c r="BA151" s="10">
        <f xml:space="preserve"> SIGN(DATA[[#This Row],[Close]] &lt; DATA[[#This Row],[Prev Low]])</f>
        <v>1</v>
      </c>
      <c r="BB151" s="10">
        <f xml:space="preserve"> SIGN(DATA[[#This Row],[Prev Low]] &lt; DATA[[#This Row],[Close]])</f>
        <v>0</v>
      </c>
      <c r="BC151" s="10">
        <f xml:space="preserve"> SIGN(DATA[[#This Row],[Close]] &lt; DATA[[#This Row],[Prev High]])</f>
        <v>1</v>
      </c>
      <c r="BD151" s="10">
        <f xml:space="preserve"> SIGN(DATA[[#This Row],[Prev High]] &lt; DATA[[#This Row],[Close]])</f>
        <v>0</v>
      </c>
    </row>
    <row r="152" spans="14:56" x14ac:dyDescent="0.25">
      <c r="N152" s="16">
        <f xml:space="preserve"> ROW() - ROW(DATA[[#Headers],[Row]])</f>
        <v>150</v>
      </c>
      <c r="O152" s="13"/>
      <c r="P152" s="20">
        <v>45637</v>
      </c>
      <c r="Q152" s="21">
        <v>129846</v>
      </c>
      <c r="R152" s="21">
        <v>128260</v>
      </c>
      <c r="S152" s="21">
        <v>131290</v>
      </c>
      <c r="T152" s="21">
        <v>127525</v>
      </c>
      <c r="U152" s="13" t="s">
        <v>222</v>
      </c>
      <c r="V152" s="14">
        <v>1.0699999999999999E-2</v>
      </c>
      <c r="W152" s="23"/>
      <c r="X152" s="23">
        <f xml:space="preserve"> (1 - DATA[[#This Row],[Row]])</f>
        <v>-149</v>
      </c>
      <c r="Y152" s="24">
        <f xml:space="preserve"> DATA[[#This Row],[Src Data]]</f>
        <v>45637</v>
      </c>
      <c r="Z152" s="23">
        <f xml:space="preserve"> WEEKDAY(DATA[[#This Row],[Date]])</f>
        <v>4</v>
      </c>
      <c r="AA152" s="26">
        <f xml:space="preserve"> DATA[[#This Row],[Src Último]]</f>
        <v>129846</v>
      </c>
      <c r="AB152" s="28">
        <f xml:space="preserve"> DATA[[#This Row],[Src Abertura]]</f>
        <v>128260</v>
      </c>
      <c r="AC152" s="28">
        <f xml:space="preserve"> DATA[[#This Row],[Src Mínima]]</f>
        <v>127525</v>
      </c>
      <c r="AD152" s="28">
        <f xml:space="preserve"> DATA[[#This Row],[Src Máxima]]</f>
        <v>131290</v>
      </c>
      <c r="AE152" s="28">
        <f xml:space="preserve"> DATA[[#This Row],[Src Último]]</f>
        <v>129846</v>
      </c>
      <c r="AF152" s="40">
        <f xml:space="preserve"> (DATA[[#This Row],[High]] - DATA[[#This Row],[Low]])</f>
        <v>3765</v>
      </c>
      <c r="AG152" s="31">
        <f xml:space="preserve"> _xlfn.XLOOKUP(DATA[[#This Row],[T]]-1, DATA[T], DATA[Open], "")</f>
        <v>128260</v>
      </c>
      <c r="AH152" s="31">
        <f xml:space="preserve"> _xlfn.XLOOKUP(DATA[[#This Row],[T]]-1, DATA[T], DATA[Low], "")</f>
        <v>127860</v>
      </c>
      <c r="AI152" s="31">
        <f xml:space="preserve"> _xlfn.XLOOKUP(DATA[[#This Row],[T]]-1, DATA[T], DATA[High], "")</f>
        <v>128750</v>
      </c>
      <c r="AJ152" s="31">
        <f xml:space="preserve"> _xlfn.XLOOKUP(DATA[[#This Row],[T]]-1, DATA[T], DATA[Price], "")</f>
        <v>128477</v>
      </c>
      <c r="AK152" s="33">
        <f xml:space="preserve"> IFERROR(DATA[[#This Row],[Prev Close]] - DATA[[#This Row],[Prev Open]], "")</f>
        <v>217</v>
      </c>
      <c r="AL152" s="33">
        <f xml:space="preserve"> IFERROR(DATA[[#This Row],[Prev High]] - DATA[[#This Row],[Prev Low]], "")</f>
        <v>890</v>
      </c>
      <c r="AM152" s="33">
        <f xml:space="preserve"> SIGN(DATA[[#This Row],[Prev Change]] &lt; 0)</f>
        <v>0</v>
      </c>
      <c r="AN152" s="33">
        <f xml:space="preserve"> SIGN(DATA[[#This Row],[Prev Change]] &gt;= 0)</f>
        <v>1</v>
      </c>
      <c r="AO152" s="28">
        <f xml:space="preserve"> IFERROR(MAX(0, DATA[[#This Row],[High]] - DATA[[#This Row],[Prev High]]), "")</f>
        <v>2540</v>
      </c>
      <c r="AP152" s="28">
        <f xml:space="preserve"> IFERROR(MAX(0, DATA[[#This Row],[Prev Low]] - DATA[[#This Row],[Low]]), "")</f>
        <v>335</v>
      </c>
      <c r="AQ152" s="10">
        <f xml:space="preserve"> (DATA[[#This Row],[Prev Low]] &lt; DATA[[#This Row],[Open]]) * (DATA[[#This Row],[Open]] &lt; DATA[[#This Row],[Prev High]])</f>
        <v>1</v>
      </c>
      <c r="AR152" s="10">
        <f xml:space="preserve"> SIGN(DATA[[#This Row],[Open]] &lt; DATA[[#This Row],[Prev Low]])</f>
        <v>0</v>
      </c>
      <c r="AS152" s="10">
        <f xml:space="preserve"> SIGN(DATA[[#This Row],[Prev Low]] &lt; DATA[[#This Row],[Open]])</f>
        <v>1</v>
      </c>
      <c r="AT152" s="10">
        <f xml:space="preserve"> SIGN(DATA[[#This Row],[Open]] &lt; DATA[[#This Row],[Prev High]])</f>
        <v>1</v>
      </c>
      <c r="AU152" s="10">
        <f xml:space="preserve"> SIGN(DATA[[#This Row],[Prev High]] &lt; DATA[[#This Row],[Open]])</f>
        <v>0</v>
      </c>
      <c r="AV152" s="10">
        <f xml:space="preserve"> SIGN(DATA[[#This Row],[Low]] &lt; DATA[[#This Row],[Prev Low]])</f>
        <v>1</v>
      </c>
      <c r="AW152" s="10">
        <f xml:space="preserve"> SIGN(DATA[[#This Row],[Prev Low]] &lt; DATA[[#This Row],[Low]])</f>
        <v>0</v>
      </c>
      <c r="AX152" s="10">
        <f xml:space="preserve"> SIGN(DATA[[#This Row],[High]] &lt; DATA[[#This Row],[Prev High]])</f>
        <v>0</v>
      </c>
      <c r="AY152" s="10">
        <f xml:space="preserve"> SIGN(DATA[[#This Row],[Prev High]] &lt; DATA[[#This Row],[High]])</f>
        <v>1</v>
      </c>
      <c r="AZ152" s="10">
        <f xml:space="preserve"> (DATA[[#This Row],[Prev Low]] &lt; DATA[[#This Row],[Close]]) * (DATA[[#This Row],[Close]] &lt; DATA[[#This Row],[Prev High]])</f>
        <v>0</v>
      </c>
      <c r="BA152" s="10">
        <f xml:space="preserve"> SIGN(DATA[[#This Row],[Close]] &lt; DATA[[#This Row],[Prev Low]])</f>
        <v>0</v>
      </c>
      <c r="BB152" s="10">
        <f xml:space="preserve"> SIGN(DATA[[#This Row],[Prev Low]] &lt; DATA[[#This Row],[Close]])</f>
        <v>1</v>
      </c>
      <c r="BC152" s="10">
        <f xml:space="preserve"> SIGN(DATA[[#This Row],[Close]] &lt; DATA[[#This Row],[Prev High]])</f>
        <v>0</v>
      </c>
      <c r="BD152" s="10">
        <f xml:space="preserve"> SIGN(DATA[[#This Row],[Prev High]] &lt; DATA[[#This Row],[Close]])</f>
        <v>1</v>
      </c>
    </row>
    <row r="153" spans="14:56" x14ac:dyDescent="0.25">
      <c r="N153" s="16">
        <f xml:space="preserve"> ROW() - ROW(DATA[[#Headers],[Row]])</f>
        <v>151</v>
      </c>
      <c r="O153" s="13"/>
      <c r="P153" s="20">
        <v>45636</v>
      </c>
      <c r="Q153" s="21">
        <v>128477</v>
      </c>
      <c r="R153" s="21">
        <v>128260</v>
      </c>
      <c r="S153" s="21">
        <v>128750</v>
      </c>
      <c r="T153" s="21">
        <v>127860</v>
      </c>
      <c r="U153" s="13" t="s">
        <v>116</v>
      </c>
      <c r="V153" s="14">
        <v>7.9000000000000008E-3</v>
      </c>
      <c r="W153" s="23"/>
      <c r="X153" s="23">
        <f xml:space="preserve"> (1 - DATA[[#This Row],[Row]])</f>
        <v>-150</v>
      </c>
      <c r="Y153" s="24">
        <f xml:space="preserve"> DATA[[#This Row],[Src Data]]</f>
        <v>45636</v>
      </c>
      <c r="Z153" s="23">
        <f xml:space="preserve"> WEEKDAY(DATA[[#This Row],[Date]])</f>
        <v>3</v>
      </c>
      <c r="AA153" s="26">
        <f xml:space="preserve"> DATA[[#This Row],[Src Último]]</f>
        <v>128477</v>
      </c>
      <c r="AB153" s="28">
        <f xml:space="preserve"> DATA[[#This Row],[Src Abertura]]</f>
        <v>128260</v>
      </c>
      <c r="AC153" s="28">
        <f xml:space="preserve"> DATA[[#This Row],[Src Mínima]]</f>
        <v>127860</v>
      </c>
      <c r="AD153" s="28">
        <f xml:space="preserve"> DATA[[#This Row],[Src Máxima]]</f>
        <v>128750</v>
      </c>
      <c r="AE153" s="28">
        <f xml:space="preserve"> DATA[[#This Row],[Src Último]]</f>
        <v>128477</v>
      </c>
      <c r="AF153" s="40">
        <f xml:space="preserve"> (DATA[[#This Row],[High]] - DATA[[#This Row],[Low]])</f>
        <v>890</v>
      </c>
      <c r="AG153" s="31">
        <f xml:space="preserve"> _xlfn.XLOOKUP(DATA[[#This Row],[T]]-1, DATA[T], DATA[Open], "")</f>
        <v>126740</v>
      </c>
      <c r="AH153" s="31">
        <f xml:space="preserve"> _xlfn.XLOOKUP(DATA[[#This Row],[T]]-1, DATA[T], DATA[Low], "")</f>
        <v>126505</v>
      </c>
      <c r="AI153" s="31">
        <f xml:space="preserve"> _xlfn.XLOOKUP(DATA[[#This Row],[T]]-1, DATA[T], DATA[High], "")</f>
        <v>127770</v>
      </c>
      <c r="AJ153" s="31">
        <f xml:space="preserve"> _xlfn.XLOOKUP(DATA[[#This Row],[T]]-1, DATA[T], DATA[Price], "")</f>
        <v>127472</v>
      </c>
      <c r="AK153" s="33">
        <f xml:space="preserve"> IFERROR(DATA[[#This Row],[Prev Close]] - DATA[[#This Row],[Prev Open]], "")</f>
        <v>732</v>
      </c>
      <c r="AL153" s="33">
        <f xml:space="preserve"> IFERROR(DATA[[#This Row],[Prev High]] - DATA[[#This Row],[Prev Low]], "")</f>
        <v>1265</v>
      </c>
      <c r="AM153" s="33">
        <f xml:space="preserve"> SIGN(DATA[[#This Row],[Prev Change]] &lt; 0)</f>
        <v>0</v>
      </c>
      <c r="AN153" s="33">
        <f xml:space="preserve"> SIGN(DATA[[#This Row],[Prev Change]] &gt;= 0)</f>
        <v>1</v>
      </c>
      <c r="AO153" s="28">
        <f xml:space="preserve"> IFERROR(MAX(0, DATA[[#This Row],[High]] - DATA[[#This Row],[Prev High]]), "")</f>
        <v>980</v>
      </c>
      <c r="AP153" s="28">
        <f xml:space="preserve"> IFERROR(MAX(0, DATA[[#This Row],[Prev Low]] - DATA[[#This Row],[Low]]), "")</f>
        <v>0</v>
      </c>
      <c r="AQ153" s="10">
        <f xml:space="preserve"> (DATA[[#This Row],[Prev Low]] &lt; DATA[[#This Row],[Open]]) * (DATA[[#This Row],[Open]] &lt; DATA[[#This Row],[Prev High]])</f>
        <v>0</v>
      </c>
      <c r="AR153" s="10">
        <f xml:space="preserve"> SIGN(DATA[[#This Row],[Open]] &lt; DATA[[#This Row],[Prev Low]])</f>
        <v>0</v>
      </c>
      <c r="AS153" s="10">
        <f xml:space="preserve"> SIGN(DATA[[#This Row],[Prev Low]] &lt; DATA[[#This Row],[Open]])</f>
        <v>1</v>
      </c>
      <c r="AT153" s="10">
        <f xml:space="preserve"> SIGN(DATA[[#This Row],[Open]] &lt; DATA[[#This Row],[Prev High]])</f>
        <v>0</v>
      </c>
      <c r="AU153" s="10">
        <f xml:space="preserve"> SIGN(DATA[[#This Row],[Prev High]] &lt; DATA[[#This Row],[Open]])</f>
        <v>1</v>
      </c>
      <c r="AV153" s="10">
        <f xml:space="preserve"> SIGN(DATA[[#This Row],[Low]] &lt; DATA[[#This Row],[Prev Low]])</f>
        <v>0</v>
      </c>
      <c r="AW153" s="10">
        <f xml:space="preserve"> SIGN(DATA[[#This Row],[Prev Low]] &lt; DATA[[#This Row],[Low]])</f>
        <v>1</v>
      </c>
      <c r="AX153" s="10">
        <f xml:space="preserve"> SIGN(DATA[[#This Row],[High]] &lt; DATA[[#This Row],[Prev High]])</f>
        <v>0</v>
      </c>
      <c r="AY153" s="10">
        <f xml:space="preserve"> SIGN(DATA[[#This Row],[Prev High]] &lt; DATA[[#This Row],[High]])</f>
        <v>1</v>
      </c>
      <c r="AZ153" s="10">
        <f xml:space="preserve"> (DATA[[#This Row],[Prev Low]] &lt; DATA[[#This Row],[Close]]) * (DATA[[#This Row],[Close]] &lt; DATA[[#This Row],[Prev High]])</f>
        <v>0</v>
      </c>
      <c r="BA153" s="10">
        <f xml:space="preserve"> SIGN(DATA[[#This Row],[Close]] &lt; DATA[[#This Row],[Prev Low]])</f>
        <v>0</v>
      </c>
      <c r="BB153" s="10">
        <f xml:space="preserve"> SIGN(DATA[[#This Row],[Prev Low]] &lt; DATA[[#This Row],[Close]])</f>
        <v>1</v>
      </c>
      <c r="BC153" s="10">
        <f xml:space="preserve"> SIGN(DATA[[#This Row],[Close]] &lt; DATA[[#This Row],[Prev High]])</f>
        <v>0</v>
      </c>
      <c r="BD153" s="10">
        <f xml:space="preserve"> SIGN(DATA[[#This Row],[Prev High]] &lt; DATA[[#This Row],[Close]])</f>
        <v>1</v>
      </c>
    </row>
    <row r="154" spans="14:56" x14ac:dyDescent="0.25">
      <c r="N154" s="16">
        <f xml:space="preserve"> ROW() - ROW(DATA[[#Headers],[Row]])</f>
        <v>152</v>
      </c>
      <c r="O154" s="13"/>
      <c r="P154" s="20">
        <v>45635</v>
      </c>
      <c r="Q154" s="21">
        <v>127472</v>
      </c>
      <c r="R154" s="21">
        <v>126740</v>
      </c>
      <c r="S154" s="21">
        <v>127770</v>
      </c>
      <c r="T154" s="21">
        <v>126505</v>
      </c>
      <c r="U154" s="13" t="s">
        <v>223</v>
      </c>
      <c r="V154" s="14">
        <v>1.12E-2</v>
      </c>
      <c r="W154" s="23"/>
      <c r="X154" s="23">
        <f xml:space="preserve"> (1 - DATA[[#This Row],[Row]])</f>
        <v>-151</v>
      </c>
      <c r="Y154" s="24">
        <f xml:space="preserve"> DATA[[#This Row],[Src Data]]</f>
        <v>45635</v>
      </c>
      <c r="Z154" s="23">
        <f xml:space="preserve"> WEEKDAY(DATA[[#This Row],[Date]])</f>
        <v>2</v>
      </c>
      <c r="AA154" s="26">
        <f xml:space="preserve"> DATA[[#This Row],[Src Último]]</f>
        <v>127472</v>
      </c>
      <c r="AB154" s="28">
        <f xml:space="preserve"> DATA[[#This Row],[Src Abertura]]</f>
        <v>126740</v>
      </c>
      <c r="AC154" s="28">
        <f xml:space="preserve"> DATA[[#This Row],[Src Mínima]]</f>
        <v>126505</v>
      </c>
      <c r="AD154" s="28">
        <f xml:space="preserve"> DATA[[#This Row],[Src Máxima]]</f>
        <v>127770</v>
      </c>
      <c r="AE154" s="28">
        <f xml:space="preserve"> DATA[[#This Row],[Src Último]]</f>
        <v>127472</v>
      </c>
      <c r="AF154" s="40">
        <f xml:space="preserve"> (DATA[[#This Row],[High]] - DATA[[#This Row],[Low]])</f>
        <v>1265</v>
      </c>
      <c r="AG154" s="31">
        <f xml:space="preserve"> _xlfn.XLOOKUP(DATA[[#This Row],[T]]-1, DATA[T], DATA[Open], "")</f>
        <v>127965</v>
      </c>
      <c r="AH154" s="31">
        <f xml:space="preserve"> _xlfn.XLOOKUP(DATA[[#This Row],[T]]-1, DATA[T], DATA[Low], "")</f>
        <v>125985</v>
      </c>
      <c r="AI154" s="31">
        <f xml:space="preserve"> _xlfn.XLOOKUP(DATA[[#This Row],[T]]-1, DATA[T], DATA[High], "")</f>
        <v>128015</v>
      </c>
      <c r="AJ154" s="31">
        <f xml:space="preserve"> _xlfn.XLOOKUP(DATA[[#This Row],[T]]-1, DATA[T], DATA[Price], "")</f>
        <v>126062</v>
      </c>
      <c r="AK154" s="33">
        <f xml:space="preserve"> IFERROR(DATA[[#This Row],[Prev Close]] - DATA[[#This Row],[Prev Open]], "")</f>
        <v>-1903</v>
      </c>
      <c r="AL154" s="33">
        <f xml:space="preserve"> IFERROR(DATA[[#This Row],[Prev High]] - DATA[[#This Row],[Prev Low]], "")</f>
        <v>2030</v>
      </c>
      <c r="AM154" s="33">
        <f xml:space="preserve"> SIGN(DATA[[#This Row],[Prev Change]] &lt; 0)</f>
        <v>1</v>
      </c>
      <c r="AN154" s="33">
        <f xml:space="preserve"> SIGN(DATA[[#This Row],[Prev Change]] &gt;= 0)</f>
        <v>0</v>
      </c>
      <c r="AO154" s="28">
        <f xml:space="preserve"> IFERROR(MAX(0, DATA[[#This Row],[High]] - DATA[[#This Row],[Prev High]]), "")</f>
        <v>0</v>
      </c>
      <c r="AP154" s="28">
        <f xml:space="preserve"> IFERROR(MAX(0, DATA[[#This Row],[Prev Low]] - DATA[[#This Row],[Low]]), "")</f>
        <v>0</v>
      </c>
      <c r="AQ154" s="10">
        <f xml:space="preserve"> (DATA[[#This Row],[Prev Low]] &lt; DATA[[#This Row],[Open]]) * (DATA[[#This Row],[Open]] &lt; DATA[[#This Row],[Prev High]])</f>
        <v>1</v>
      </c>
      <c r="AR154" s="10">
        <f xml:space="preserve"> SIGN(DATA[[#This Row],[Open]] &lt; DATA[[#This Row],[Prev Low]])</f>
        <v>0</v>
      </c>
      <c r="AS154" s="10">
        <f xml:space="preserve"> SIGN(DATA[[#This Row],[Prev Low]] &lt; DATA[[#This Row],[Open]])</f>
        <v>1</v>
      </c>
      <c r="AT154" s="10">
        <f xml:space="preserve"> SIGN(DATA[[#This Row],[Open]] &lt; DATA[[#This Row],[Prev High]])</f>
        <v>1</v>
      </c>
      <c r="AU154" s="10">
        <f xml:space="preserve"> SIGN(DATA[[#This Row],[Prev High]] &lt; DATA[[#This Row],[Open]])</f>
        <v>0</v>
      </c>
      <c r="AV154" s="10">
        <f xml:space="preserve"> SIGN(DATA[[#This Row],[Low]] &lt; DATA[[#This Row],[Prev Low]])</f>
        <v>0</v>
      </c>
      <c r="AW154" s="10">
        <f xml:space="preserve"> SIGN(DATA[[#This Row],[Prev Low]] &lt; DATA[[#This Row],[Low]])</f>
        <v>1</v>
      </c>
      <c r="AX154" s="10">
        <f xml:space="preserve"> SIGN(DATA[[#This Row],[High]] &lt; DATA[[#This Row],[Prev High]])</f>
        <v>1</v>
      </c>
      <c r="AY154" s="10">
        <f xml:space="preserve"> SIGN(DATA[[#This Row],[Prev High]] &lt; DATA[[#This Row],[High]])</f>
        <v>0</v>
      </c>
      <c r="AZ154" s="10">
        <f xml:space="preserve"> (DATA[[#This Row],[Prev Low]] &lt; DATA[[#This Row],[Close]]) * (DATA[[#This Row],[Close]] &lt; DATA[[#This Row],[Prev High]])</f>
        <v>1</v>
      </c>
      <c r="BA154" s="10">
        <f xml:space="preserve"> SIGN(DATA[[#This Row],[Close]] &lt; DATA[[#This Row],[Prev Low]])</f>
        <v>0</v>
      </c>
      <c r="BB154" s="10">
        <f xml:space="preserve"> SIGN(DATA[[#This Row],[Prev Low]] &lt; DATA[[#This Row],[Close]])</f>
        <v>1</v>
      </c>
      <c r="BC154" s="10">
        <f xml:space="preserve"> SIGN(DATA[[#This Row],[Close]] &lt; DATA[[#This Row],[Prev High]])</f>
        <v>1</v>
      </c>
      <c r="BD154" s="10">
        <f xml:space="preserve"> SIGN(DATA[[#This Row],[Prev High]] &lt; DATA[[#This Row],[Close]])</f>
        <v>0</v>
      </c>
    </row>
    <row r="155" spans="14:56" x14ac:dyDescent="0.25">
      <c r="N155" s="16">
        <f xml:space="preserve"> ROW() - ROW(DATA[[#Headers],[Row]])</f>
        <v>153</v>
      </c>
      <c r="O155" s="13"/>
      <c r="P155" s="20">
        <v>45632</v>
      </c>
      <c r="Q155" s="21">
        <v>126062</v>
      </c>
      <c r="R155" s="21">
        <v>127965</v>
      </c>
      <c r="S155" s="21">
        <v>128015</v>
      </c>
      <c r="T155" s="21">
        <v>125985</v>
      </c>
      <c r="U155" s="13" t="s">
        <v>224</v>
      </c>
      <c r="V155" s="14">
        <v>-1.6799999999999999E-2</v>
      </c>
      <c r="W155" s="23"/>
      <c r="X155" s="23">
        <f xml:space="preserve"> (1 - DATA[[#This Row],[Row]])</f>
        <v>-152</v>
      </c>
      <c r="Y155" s="24">
        <f xml:space="preserve"> DATA[[#This Row],[Src Data]]</f>
        <v>45632</v>
      </c>
      <c r="Z155" s="23">
        <f xml:space="preserve"> WEEKDAY(DATA[[#This Row],[Date]])</f>
        <v>6</v>
      </c>
      <c r="AA155" s="26">
        <f xml:space="preserve"> DATA[[#This Row],[Src Último]]</f>
        <v>126062</v>
      </c>
      <c r="AB155" s="28">
        <f xml:space="preserve"> DATA[[#This Row],[Src Abertura]]</f>
        <v>127965</v>
      </c>
      <c r="AC155" s="28">
        <f xml:space="preserve"> DATA[[#This Row],[Src Mínima]]</f>
        <v>125985</v>
      </c>
      <c r="AD155" s="28">
        <f xml:space="preserve"> DATA[[#This Row],[Src Máxima]]</f>
        <v>128015</v>
      </c>
      <c r="AE155" s="28">
        <f xml:space="preserve"> DATA[[#This Row],[Src Último]]</f>
        <v>126062</v>
      </c>
      <c r="AF155" s="40">
        <f xml:space="preserve"> (DATA[[#This Row],[High]] - DATA[[#This Row],[Low]])</f>
        <v>2030</v>
      </c>
      <c r="AG155" s="31">
        <f xml:space="preserve"> _xlfn.XLOOKUP(DATA[[#This Row],[T]]-1, DATA[T], DATA[Open], "")</f>
        <v>126640</v>
      </c>
      <c r="AH155" s="31">
        <f xml:space="preserve"> _xlfn.XLOOKUP(DATA[[#This Row],[T]]-1, DATA[T], DATA[Low], "")</f>
        <v>126270</v>
      </c>
      <c r="AI155" s="31">
        <f xml:space="preserve"> _xlfn.XLOOKUP(DATA[[#This Row],[T]]-1, DATA[T], DATA[High], "")</f>
        <v>128395</v>
      </c>
      <c r="AJ155" s="31">
        <f xml:space="preserve"> _xlfn.XLOOKUP(DATA[[#This Row],[T]]-1, DATA[T], DATA[Price], "")</f>
        <v>128216</v>
      </c>
      <c r="AK155" s="33">
        <f xml:space="preserve"> IFERROR(DATA[[#This Row],[Prev Close]] - DATA[[#This Row],[Prev Open]], "")</f>
        <v>1576</v>
      </c>
      <c r="AL155" s="33">
        <f xml:space="preserve"> IFERROR(DATA[[#This Row],[Prev High]] - DATA[[#This Row],[Prev Low]], "")</f>
        <v>2125</v>
      </c>
      <c r="AM155" s="33">
        <f xml:space="preserve"> SIGN(DATA[[#This Row],[Prev Change]] &lt; 0)</f>
        <v>0</v>
      </c>
      <c r="AN155" s="33">
        <f xml:space="preserve"> SIGN(DATA[[#This Row],[Prev Change]] &gt;= 0)</f>
        <v>1</v>
      </c>
      <c r="AO155" s="28">
        <f xml:space="preserve"> IFERROR(MAX(0, DATA[[#This Row],[High]] - DATA[[#This Row],[Prev High]]), "")</f>
        <v>0</v>
      </c>
      <c r="AP155" s="28">
        <f xml:space="preserve"> IFERROR(MAX(0, DATA[[#This Row],[Prev Low]] - DATA[[#This Row],[Low]]), "")</f>
        <v>285</v>
      </c>
      <c r="AQ155" s="10">
        <f xml:space="preserve"> (DATA[[#This Row],[Prev Low]] &lt; DATA[[#This Row],[Open]]) * (DATA[[#This Row],[Open]] &lt; DATA[[#This Row],[Prev High]])</f>
        <v>1</v>
      </c>
      <c r="AR155" s="10">
        <f xml:space="preserve"> SIGN(DATA[[#This Row],[Open]] &lt; DATA[[#This Row],[Prev Low]])</f>
        <v>0</v>
      </c>
      <c r="AS155" s="10">
        <f xml:space="preserve"> SIGN(DATA[[#This Row],[Prev Low]] &lt; DATA[[#This Row],[Open]])</f>
        <v>1</v>
      </c>
      <c r="AT155" s="10">
        <f xml:space="preserve"> SIGN(DATA[[#This Row],[Open]] &lt; DATA[[#This Row],[Prev High]])</f>
        <v>1</v>
      </c>
      <c r="AU155" s="10">
        <f xml:space="preserve"> SIGN(DATA[[#This Row],[Prev High]] &lt; DATA[[#This Row],[Open]])</f>
        <v>0</v>
      </c>
      <c r="AV155" s="10">
        <f xml:space="preserve"> SIGN(DATA[[#This Row],[Low]] &lt; DATA[[#This Row],[Prev Low]])</f>
        <v>1</v>
      </c>
      <c r="AW155" s="10">
        <f xml:space="preserve"> SIGN(DATA[[#This Row],[Prev Low]] &lt; DATA[[#This Row],[Low]])</f>
        <v>0</v>
      </c>
      <c r="AX155" s="10">
        <f xml:space="preserve"> SIGN(DATA[[#This Row],[High]] &lt; DATA[[#This Row],[Prev High]])</f>
        <v>1</v>
      </c>
      <c r="AY155" s="10">
        <f xml:space="preserve"> SIGN(DATA[[#This Row],[Prev High]] &lt; DATA[[#This Row],[High]])</f>
        <v>0</v>
      </c>
      <c r="AZ155" s="10">
        <f xml:space="preserve"> (DATA[[#This Row],[Prev Low]] &lt; DATA[[#This Row],[Close]]) * (DATA[[#This Row],[Close]] &lt; DATA[[#This Row],[Prev High]])</f>
        <v>0</v>
      </c>
      <c r="BA155" s="10">
        <f xml:space="preserve"> SIGN(DATA[[#This Row],[Close]] &lt; DATA[[#This Row],[Prev Low]])</f>
        <v>1</v>
      </c>
      <c r="BB155" s="10">
        <f xml:space="preserve"> SIGN(DATA[[#This Row],[Prev Low]] &lt; DATA[[#This Row],[Close]])</f>
        <v>0</v>
      </c>
      <c r="BC155" s="10">
        <f xml:space="preserve"> SIGN(DATA[[#This Row],[Close]] &lt; DATA[[#This Row],[Prev High]])</f>
        <v>1</v>
      </c>
      <c r="BD155" s="10">
        <f xml:space="preserve"> SIGN(DATA[[#This Row],[Prev High]] &lt; DATA[[#This Row],[Close]])</f>
        <v>0</v>
      </c>
    </row>
    <row r="156" spans="14:56" x14ac:dyDescent="0.25">
      <c r="N156" s="16">
        <f xml:space="preserve"> ROW() - ROW(DATA[[#Headers],[Row]])</f>
        <v>154</v>
      </c>
      <c r="O156" s="13"/>
      <c r="P156" s="20">
        <v>45631</v>
      </c>
      <c r="Q156" s="21">
        <v>128216</v>
      </c>
      <c r="R156" s="21">
        <v>126640</v>
      </c>
      <c r="S156" s="21">
        <v>128395</v>
      </c>
      <c r="T156" s="21">
        <v>126270</v>
      </c>
      <c r="U156" s="13" t="s">
        <v>225</v>
      </c>
      <c r="V156" s="14">
        <v>1.4E-2</v>
      </c>
      <c r="W156" s="23"/>
      <c r="X156" s="23">
        <f xml:space="preserve"> (1 - DATA[[#This Row],[Row]])</f>
        <v>-153</v>
      </c>
      <c r="Y156" s="24">
        <f xml:space="preserve"> DATA[[#This Row],[Src Data]]</f>
        <v>45631</v>
      </c>
      <c r="Z156" s="23">
        <f xml:space="preserve"> WEEKDAY(DATA[[#This Row],[Date]])</f>
        <v>5</v>
      </c>
      <c r="AA156" s="26">
        <f xml:space="preserve"> DATA[[#This Row],[Src Último]]</f>
        <v>128216</v>
      </c>
      <c r="AB156" s="28">
        <f xml:space="preserve"> DATA[[#This Row],[Src Abertura]]</f>
        <v>126640</v>
      </c>
      <c r="AC156" s="28">
        <f xml:space="preserve"> DATA[[#This Row],[Src Mínima]]</f>
        <v>126270</v>
      </c>
      <c r="AD156" s="28">
        <f xml:space="preserve"> DATA[[#This Row],[Src Máxima]]</f>
        <v>128395</v>
      </c>
      <c r="AE156" s="28">
        <f xml:space="preserve"> DATA[[#This Row],[Src Último]]</f>
        <v>128216</v>
      </c>
      <c r="AF156" s="40">
        <f xml:space="preserve"> (DATA[[#This Row],[High]] - DATA[[#This Row],[Low]])</f>
        <v>2125</v>
      </c>
      <c r="AG156" s="31">
        <f xml:space="preserve"> _xlfn.XLOOKUP(DATA[[#This Row],[T]]-1, DATA[T], DATA[Open], "")</f>
        <v>126335</v>
      </c>
      <c r="AH156" s="31">
        <f xml:space="preserve"> _xlfn.XLOOKUP(DATA[[#This Row],[T]]-1, DATA[T], DATA[Low], "")</f>
        <v>125980</v>
      </c>
      <c r="AI156" s="31">
        <f xml:space="preserve"> _xlfn.XLOOKUP(DATA[[#This Row],[T]]-1, DATA[T], DATA[High], "")</f>
        <v>127140</v>
      </c>
      <c r="AJ156" s="31">
        <f xml:space="preserve"> _xlfn.XLOOKUP(DATA[[#This Row],[T]]-1, DATA[T], DATA[Price], "")</f>
        <v>126443</v>
      </c>
      <c r="AK156" s="33">
        <f xml:space="preserve"> IFERROR(DATA[[#This Row],[Prev Close]] - DATA[[#This Row],[Prev Open]], "")</f>
        <v>108</v>
      </c>
      <c r="AL156" s="33">
        <f xml:space="preserve"> IFERROR(DATA[[#This Row],[Prev High]] - DATA[[#This Row],[Prev Low]], "")</f>
        <v>1160</v>
      </c>
      <c r="AM156" s="33">
        <f xml:space="preserve"> SIGN(DATA[[#This Row],[Prev Change]] &lt; 0)</f>
        <v>0</v>
      </c>
      <c r="AN156" s="33">
        <f xml:space="preserve"> SIGN(DATA[[#This Row],[Prev Change]] &gt;= 0)</f>
        <v>1</v>
      </c>
      <c r="AO156" s="28">
        <f xml:space="preserve"> IFERROR(MAX(0, DATA[[#This Row],[High]] - DATA[[#This Row],[Prev High]]), "")</f>
        <v>1255</v>
      </c>
      <c r="AP156" s="28">
        <f xml:space="preserve"> IFERROR(MAX(0, DATA[[#This Row],[Prev Low]] - DATA[[#This Row],[Low]]), "")</f>
        <v>0</v>
      </c>
      <c r="AQ156" s="10">
        <f xml:space="preserve"> (DATA[[#This Row],[Prev Low]] &lt; DATA[[#This Row],[Open]]) * (DATA[[#This Row],[Open]] &lt; DATA[[#This Row],[Prev High]])</f>
        <v>1</v>
      </c>
      <c r="AR156" s="10">
        <f xml:space="preserve"> SIGN(DATA[[#This Row],[Open]] &lt; DATA[[#This Row],[Prev Low]])</f>
        <v>0</v>
      </c>
      <c r="AS156" s="10">
        <f xml:space="preserve"> SIGN(DATA[[#This Row],[Prev Low]] &lt; DATA[[#This Row],[Open]])</f>
        <v>1</v>
      </c>
      <c r="AT156" s="10">
        <f xml:space="preserve"> SIGN(DATA[[#This Row],[Open]] &lt; DATA[[#This Row],[Prev High]])</f>
        <v>1</v>
      </c>
      <c r="AU156" s="10">
        <f xml:space="preserve"> SIGN(DATA[[#This Row],[Prev High]] &lt; DATA[[#This Row],[Open]])</f>
        <v>0</v>
      </c>
      <c r="AV156" s="10">
        <f xml:space="preserve"> SIGN(DATA[[#This Row],[Low]] &lt; DATA[[#This Row],[Prev Low]])</f>
        <v>0</v>
      </c>
      <c r="AW156" s="10">
        <f xml:space="preserve"> SIGN(DATA[[#This Row],[Prev Low]] &lt; DATA[[#This Row],[Low]])</f>
        <v>1</v>
      </c>
      <c r="AX156" s="10">
        <f xml:space="preserve"> SIGN(DATA[[#This Row],[High]] &lt; DATA[[#This Row],[Prev High]])</f>
        <v>0</v>
      </c>
      <c r="AY156" s="10">
        <f xml:space="preserve"> SIGN(DATA[[#This Row],[Prev High]] &lt; DATA[[#This Row],[High]])</f>
        <v>1</v>
      </c>
      <c r="AZ156" s="10">
        <f xml:space="preserve"> (DATA[[#This Row],[Prev Low]] &lt; DATA[[#This Row],[Close]]) * (DATA[[#This Row],[Close]] &lt; DATA[[#This Row],[Prev High]])</f>
        <v>0</v>
      </c>
      <c r="BA156" s="10">
        <f xml:space="preserve"> SIGN(DATA[[#This Row],[Close]] &lt; DATA[[#This Row],[Prev Low]])</f>
        <v>0</v>
      </c>
      <c r="BB156" s="10">
        <f xml:space="preserve"> SIGN(DATA[[#This Row],[Prev Low]] &lt; DATA[[#This Row],[Close]])</f>
        <v>1</v>
      </c>
      <c r="BC156" s="10">
        <f xml:space="preserve"> SIGN(DATA[[#This Row],[Close]] &lt; DATA[[#This Row],[Prev High]])</f>
        <v>0</v>
      </c>
      <c r="BD156" s="10">
        <f xml:space="preserve"> SIGN(DATA[[#This Row],[Prev High]] &lt; DATA[[#This Row],[Close]])</f>
        <v>1</v>
      </c>
    </row>
    <row r="157" spans="14:56" x14ac:dyDescent="0.25">
      <c r="N157" s="16">
        <f xml:space="preserve"> ROW() - ROW(DATA[[#Headers],[Row]])</f>
        <v>155</v>
      </c>
      <c r="O157" s="13"/>
      <c r="P157" s="20">
        <v>45630</v>
      </c>
      <c r="Q157" s="21">
        <v>126443</v>
      </c>
      <c r="R157" s="21">
        <v>126335</v>
      </c>
      <c r="S157" s="21">
        <v>127140</v>
      </c>
      <c r="T157" s="21">
        <v>125980</v>
      </c>
      <c r="U157" s="13" t="s">
        <v>226</v>
      </c>
      <c r="V157" s="14">
        <v>2.0000000000000001E-4</v>
      </c>
      <c r="W157" s="23"/>
      <c r="X157" s="23">
        <f xml:space="preserve"> (1 - DATA[[#This Row],[Row]])</f>
        <v>-154</v>
      </c>
      <c r="Y157" s="24">
        <f xml:space="preserve"> DATA[[#This Row],[Src Data]]</f>
        <v>45630</v>
      </c>
      <c r="Z157" s="23">
        <f xml:space="preserve"> WEEKDAY(DATA[[#This Row],[Date]])</f>
        <v>4</v>
      </c>
      <c r="AA157" s="26">
        <f xml:space="preserve"> DATA[[#This Row],[Src Último]]</f>
        <v>126443</v>
      </c>
      <c r="AB157" s="28">
        <f xml:space="preserve"> DATA[[#This Row],[Src Abertura]]</f>
        <v>126335</v>
      </c>
      <c r="AC157" s="28">
        <f xml:space="preserve"> DATA[[#This Row],[Src Mínima]]</f>
        <v>125980</v>
      </c>
      <c r="AD157" s="28">
        <f xml:space="preserve"> DATA[[#This Row],[Src Máxima]]</f>
        <v>127140</v>
      </c>
      <c r="AE157" s="28">
        <f xml:space="preserve"> DATA[[#This Row],[Src Último]]</f>
        <v>126443</v>
      </c>
      <c r="AF157" s="40">
        <f xml:space="preserve"> (DATA[[#This Row],[High]] - DATA[[#This Row],[Low]])</f>
        <v>1160</v>
      </c>
      <c r="AG157" s="31">
        <f xml:space="preserve"> _xlfn.XLOOKUP(DATA[[#This Row],[T]]-1, DATA[T], DATA[Open], "")</f>
        <v>126155</v>
      </c>
      <c r="AH157" s="31">
        <f xml:space="preserve"> _xlfn.XLOOKUP(DATA[[#This Row],[T]]-1, DATA[T], DATA[Low], "")</f>
        <v>125700</v>
      </c>
      <c r="AI157" s="31">
        <f xml:space="preserve"> _xlfn.XLOOKUP(DATA[[#This Row],[T]]-1, DATA[T], DATA[High], "")</f>
        <v>126825</v>
      </c>
      <c r="AJ157" s="31">
        <f xml:space="preserve"> _xlfn.XLOOKUP(DATA[[#This Row],[T]]-1, DATA[T], DATA[Price], "")</f>
        <v>126420</v>
      </c>
      <c r="AK157" s="33">
        <f xml:space="preserve"> IFERROR(DATA[[#This Row],[Prev Close]] - DATA[[#This Row],[Prev Open]], "")</f>
        <v>265</v>
      </c>
      <c r="AL157" s="33">
        <f xml:space="preserve"> IFERROR(DATA[[#This Row],[Prev High]] - DATA[[#This Row],[Prev Low]], "")</f>
        <v>1125</v>
      </c>
      <c r="AM157" s="33">
        <f xml:space="preserve"> SIGN(DATA[[#This Row],[Prev Change]] &lt; 0)</f>
        <v>0</v>
      </c>
      <c r="AN157" s="33">
        <f xml:space="preserve"> SIGN(DATA[[#This Row],[Prev Change]] &gt;= 0)</f>
        <v>1</v>
      </c>
      <c r="AO157" s="28">
        <f xml:space="preserve"> IFERROR(MAX(0, DATA[[#This Row],[High]] - DATA[[#This Row],[Prev High]]), "")</f>
        <v>315</v>
      </c>
      <c r="AP157" s="28">
        <f xml:space="preserve"> IFERROR(MAX(0, DATA[[#This Row],[Prev Low]] - DATA[[#This Row],[Low]]), "")</f>
        <v>0</v>
      </c>
      <c r="AQ157" s="10">
        <f xml:space="preserve"> (DATA[[#This Row],[Prev Low]] &lt; DATA[[#This Row],[Open]]) * (DATA[[#This Row],[Open]] &lt; DATA[[#This Row],[Prev High]])</f>
        <v>1</v>
      </c>
      <c r="AR157" s="10">
        <f xml:space="preserve"> SIGN(DATA[[#This Row],[Open]] &lt; DATA[[#This Row],[Prev Low]])</f>
        <v>0</v>
      </c>
      <c r="AS157" s="10">
        <f xml:space="preserve"> SIGN(DATA[[#This Row],[Prev Low]] &lt; DATA[[#This Row],[Open]])</f>
        <v>1</v>
      </c>
      <c r="AT157" s="10">
        <f xml:space="preserve"> SIGN(DATA[[#This Row],[Open]] &lt; DATA[[#This Row],[Prev High]])</f>
        <v>1</v>
      </c>
      <c r="AU157" s="10">
        <f xml:space="preserve"> SIGN(DATA[[#This Row],[Prev High]] &lt; DATA[[#This Row],[Open]])</f>
        <v>0</v>
      </c>
      <c r="AV157" s="10">
        <f xml:space="preserve"> SIGN(DATA[[#This Row],[Low]] &lt; DATA[[#This Row],[Prev Low]])</f>
        <v>0</v>
      </c>
      <c r="AW157" s="10">
        <f xml:space="preserve"> SIGN(DATA[[#This Row],[Prev Low]] &lt; DATA[[#This Row],[Low]])</f>
        <v>1</v>
      </c>
      <c r="AX157" s="10">
        <f xml:space="preserve"> SIGN(DATA[[#This Row],[High]] &lt; DATA[[#This Row],[Prev High]])</f>
        <v>0</v>
      </c>
      <c r="AY157" s="10">
        <f xml:space="preserve"> SIGN(DATA[[#This Row],[Prev High]] &lt; DATA[[#This Row],[High]])</f>
        <v>1</v>
      </c>
      <c r="AZ157" s="10">
        <f xml:space="preserve"> (DATA[[#This Row],[Prev Low]] &lt; DATA[[#This Row],[Close]]) * (DATA[[#This Row],[Close]] &lt; DATA[[#This Row],[Prev High]])</f>
        <v>1</v>
      </c>
      <c r="BA157" s="10">
        <f xml:space="preserve"> SIGN(DATA[[#This Row],[Close]] &lt; DATA[[#This Row],[Prev Low]])</f>
        <v>0</v>
      </c>
      <c r="BB157" s="10">
        <f xml:space="preserve"> SIGN(DATA[[#This Row],[Prev Low]] &lt; DATA[[#This Row],[Close]])</f>
        <v>1</v>
      </c>
      <c r="BC157" s="10">
        <f xml:space="preserve"> SIGN(DATA[[#This Row],[Close]] &lt; DATA[[#This Row],[Prev High]])</f>
        <v>1</v>
      </c>
      <c r="BD157" s="10">
        <f xml:space="preserve"> SIGN(DATA[[#This Row],[Prev High]] &lt; DATA[[#This Row],[Close]])</f>
        <v>0</v>
      </c>
    </row>
    <row r="158" spans="14:56" x14ac:dyDescent="0.25">
      <c r="N158" s="16">
        <f xml:space="preserve"> ROW() - ROW(DATA[[#Headers],[Row]])</f>
        <v>156</v>
      </c>
      <c r="O158" s="13"/>
      <c r="P158" s="20">
        <v>45629</v>
      </c>
      <c r="Q158" s="21">
        <v>126420</v>
      </c>
      <c r="R158" s="21">
        <v>126155</v>
      </c>
      <c r="S158" s="21">
        <v>126825</v>
      </c>
      <c r="T158" s="21">
        <v>125700</v>
      </c>
      <c r="U158" s="13" t="s">
        <v>227</v>
      </c>
      <c r="V158" s="14">
        <v>6.1000000000000004E-3</v>
      </c>
      <c r="W158" s="23"/>
      <c r="X158" s="23">
        <f xml:space="preserve"> (1 - DATA[[#This Row],[Row]])</f>
        <v>-155</v>
      </c>
      <c r="Y158" s="24">
        <f xml:space="preserve"> DATA[[#This Row],[Src Data]]</f>
        <v>45629</v>
      </c>
      <c r="Z158" s="23">
        <f xml:space="preserve"> WEEKDAY(DATA[[#This Row],[Date]])</f>
        <v>3</v>
      </c>
      <c r="AA158" s="26">
        <f xml:space="preserve"> DATA[[#This Row],[Src Último]]</f>
        <v>126420</v>
      </c>
      <c r="AB158" s="28">
        <f xml:space="preserve"> DATA[[#This Row],[Src Abertura]]</f>
        <v>126155</v>
      </c>
      <c r="AC158" s="28">
        <f xml:space="preserve"> DATA[[#This Row],[Src Mínima]]</f>
        <v>125700</v>
      </c>
      <c r="AD158" s="28">
        <f xml:space="preserve"> DATA[[#This Row],[Src Máxima]]</f>
        <v>126825</v>
      </c>
      <c r="AE158" s="28">
        <f xml:space="preserve"> DATA[[#This Row],[Src Último]]</f>
        <v>126420</v>
      </c>
      <c r="AF158" s="40">
        <f xml:space="preserve"> (DATA[[#This Row],[High]] - DATA[[#This Row],[Low]])</f>
        <v>1125</v>
      </c>
      <c r="AG158" s="31">
        <f xml:space="preserve"> _xlfn.XLOOKUP(DATA[[#This Row],[T]]-1, DATA[T], DATA[Open], "")</f>
        <v>126310</v>
      </c>
      <c r="AH158" s="31">
        <f xml:space="preserve"> _xlfn.XLOOKUP(DATA[[#This Row],[T]]-1, DATA[T], DATA[Low], "")</f>
        <v>125100</v>
      </c>
      <c r="AI158" s="31">
        <f xml:space="preserve"> _xlfn.XLOOKUP(DATA[[#This Row],[T]]-1, DATA[T], DATA[High], "")</f>
        <v>126390</v>
      </c>
      <c r="AJ158" s="31">
        <f xml:space="preserve"> _xlfn.XLOOKUP(DATA[[#This Row],[T]]-1, DATA[T], DATA[Price], "")</f>
        <v>125651</v>
      </c>
      <c r="AK158" s="33">
        <f xml:space="preserve"> IFERROR(DATA[[#This Row],[Prev Close]] - DATA[[#This Row],[Prev Open]], "")</f>
        <v>-659</v>
      </c>
      <c r="AL158" s="33">
        <f xml:space="preserve"> IFERROR(DATA[[#This Row],[Prev High]] - DATA[[#This Row],[Prev Low]], "")</f>
        <v>1290</v>
      </c>
      <c r="AM158" s="33">
        <f xml:space="preserve"> SIGN(DATA[[#This Row],[Prev Change]] &lt; 0)</f>
        <v>1</v>
      </c>
      <c r="AN158" s="33">
        <f xml:space="preserve"> SIGN(DATA[[#This Row],[Prev Change]] &gt;= 0)</f>
        <v>0</v>
      </c>
      <c r="AO158" s="28">
        <f xml:space="preserve"> IFERROR(MAX(0, DATA[[#This Row],[High]] - DATA[[#This Row],[Prev High]]), "")</f>
        <v>435</v>
      </c>
      <c r="AP158" s="28">
        <f xml:space="preserve"> IFERROR(MAX(0, DATA[[#This Row],[Prev Low]] - DATA[[#This Row],[Low]]), "")</f>
        <v>0</v>
      </c>
      <c r="AQ158" s="10">
        <f xml:space="preserve"> (DATA[[#This Row],[Prev Low]] &lt; DATA[[#This Row],[Open]]) * (DATA[[#This Row],[Open]] &lt; DATA[[#This Row],[Prev High]])</f>
        <v>1</v>
      </c>
      <c r="AR158" s="10">
        <f xml:space="preserve"> SIGN(DATA[[#This Row],[Open]] &lt; DATA[[#This Row],[Prev Low]])</f>
        <v>0</v>
      </c>
      <c r="AS158" s="10">
        <f xml:space="preserve"> SIGN(DATA[[#This Row],[Prev Low]] &lt; DATA[[#This Row],[Open]])</f>
        <v>1</v>
      </c>
      <c r="AT158" s="10">
        <f xml:space="preserve"> SIGN(DATA[[#This Row],[Open]] &lt; DATA[[#This Row],[Prev High]])</f>
        <v>1</v>
      </c>
      <c r="AU158" s="10">
        <f xml:space="preserve"> SIGN(DATA[[#This Row],[Prev High]] &lt; DATA[[#This Row],[Open]])</f>
        <v>0</v>
      </c>
      <c r="AV158" s="10">
        <f xml:space="preserve"> SIGN(DATA[[#This Row],[Low]] &lt; DATA[[#This Row],[Prev Low]])</f>
        <v>0</v>
      </c>
      <c r="AW158" s="10">
        <f xml:space="preserve"> SIGN(DATA[[#This Row],[Prev Low]] &lt; DATA[[#This Row],[Low]])</f>
        <v>1</v>
      </c>
      <c r="AX158" s="10">
        <f xml:space="preserve"> SIGN(DATA[[#This Row],[High]] &lt; DATA[[#This Row],[Prev High]])</f>
        <v>0</v>
      </c>
      <c r="AY158" s="10">
        <f xml:space="preserve"> SIGN(DATA[[#This Row],[Prev High]] &lt; DATA[[#This Row],[High]])</f>
        <v>1</v>
      </c>
      <c r="AZ158" s="10">
        <f xml:space="preserve"> (DATA[[#This Row],[Prev Low]] &lt; DATA[[#This Row],[Close]]) * (DATA[[#This Row],[Close]] &lt; DATA[[#This Row],[Prev High]])</f>
        <v>0</v>
      </c>
      <c r="BA158" s="10">
        <f xml:space="preserve"> SIGN(DATA[[#This Row],[Close]] &lt; DATA[[#This Row],[Prev Low]])</f>
        <v>0</v>
      </c>
      <c r="BB158" s="10">
        <f xml:space="preserve"> SIGN(DATA[[#This Row],[Prev Low]] &lt; DATA[[#This Row],[Close]])</f>
        <v>1</v>
      </c>
      <c r="BC158" s="10">
        <f xml:space="preserve"> SIGN(DATA[[#This Row],[Close]] &lt; DATA[[#This Row],[Prev High]])</f>
        <v>0</v>
      </c>
      <c r="BD158" s="10">
        <f xml:space="preserve"> SIGN(DATA[[#This Row],[Prev High]] &lt; DATA[[#This Row],[Close]])</f>
        <v>1</v>
      </c>
    </row>
    <row r="159" spans="14:56" x14ac:dyDescent="0.25">
      <c r="N159" s="16">
        <f xml:space="preserve"> ROW() - ROW(DATA[[#Headers],[Row]])</f>
        <v>157</v>
      </c>
      <c r="O159" s="13"/>
      <c r="P159" s="20">
        <v>45628</v>
      </c>
      <c r="Q159" s="21">
        <v>125651</v>
      </c>
      <c r="R159" s="21">
        <v>126310</v>
      </c>
      <c r="S159" s="21">
        <v>126390</v>
      </c>
      <c r="T159" s="21">
        <v>125100</v>
      </c>
      <c r="U159" s="13" t="s">
        <v>228</v>
      </c>
      <c r="V159" s="14">
        <v>-4.5999999999999999E-3</v>
      </c>
      <c r="W159" s="23"/>
      <c r="X159" s="23">
        <f xml:space="preserve"> (1 - DATA[[#This Row],[Row]])</f>
        <v>-156</v>
      </c>
      <c r="Y159" s="24">
        <f xml:space="preserve"> DATA[[#This Row],[Src Data]]</f>
        <v>45628</v>
      </c>
      <c r="Z159" s="23">
        <f xml:space="preserve"> WEEKDAY(DATA[[#This Row],[Date]])</f>
        <v>2</v>
      </c>
      <c r="AA159" s="26">
        <f xml:space="preserve"> DATA[[#This Row],[Src Último]]</f>
        <v>125651</v>
      </c>
      <c r="AB159" s="28">
        <f xml:space="preserve"> DATA[[#This Row],[Src Abertura]]</f>
        <v>126310</v>
      </c>
      <c r="AC159" s="28">
        <f xml:space="preserve"> DATA[[#This Row],[Src Mínima]]</f>
        <v>125100</v>
      </c>
      <c r="AD159" s="28">
        <f xml:space="preserve"> DATA[[#This Row],[Src Máxima]]</f>
        <v>126390</v>
      </c>
      <c r="AE159" s="28">
        <f xml:space="preserve"> DATA[[#This Row],[Src Último]]</f>
        <v>125651</v>
      </c>
      <c r="AF159" s="40">
        <f xml:space="preserve"> (DATA[[#This Row],[High]] - DATA[[#This Row],[Low]])</f>
        <v>1290</v>
      </c>
      <c r="AG159" s="31">
        <f xml:space="preserve"> _xlfn.XLOOKUP(DATA[[#This Row],[T]]-1, DATA[T], DATA[Open], "")</f>
        <v>125645</v>
      </c>
      <c r="AH159" s="31">
        <f xml:space="preserve"> _xlfn.XLOOKUP(DATA[[#This Row],[T]]-1, DATA[T], DATA[Low], "")</f>
        <v>124405</v>
      </c>
      <c r="AI159" s="31">
        <f xml:space="preserve"> _xlfn.XLOOKUP(DATA[[#This Row],[T]]-1, DATA[T], DATA[High], "")</f>
        <v>126675</v>
      </c>
      <c r="AJ159" s="31">
        <f xml:space="preserve"> _xlfn.XLOOKUP(DATA[[#This Row],[T]]-1, DATA[T], DATA[Price], "")</f>
        <v>126233</v>
      </c>
      <c r="AK159" s="33">
        <f xml:space="preserve"> IFERROR(DATA[[#This Row],[Prev Close]] - DATA[[#This Row],[Prev Open]], "")</f>
        <v>588</v>
      </c>
      <c r="AL159" s="33">
        <f xml:space="preserve"> IFERROR(DATA[[#This Row],[Prev High]] - DATA[[#This Row],[Prev Low]], "")</f>
        <v>2270</v>
      </c>
      <c r="AM159" s="33">
        <f xml:space="preserve"> SIGN(DATA[[#This Row],[Prev Change]] &lt; 0)</f>
        <v>0</v>
      </c>
      <c r="AN159" s="33">
        <f xml:space="preserve"> SIGN(DATA[[#This Row],[Prev Change]] &gt;= 0)</f>
        <v>1</v>
      </c>
      <c r="AO159" s="28">
        <f xml:space="preserve"> IFERROR(MAX(0, DATA[[#This Row],[High]] - DATA[[#This Row],[Prev High]]), "")</f>
        <v>0</v>
      </c>
      <c r="AP159" s="28">
        <f xml:space="preserve"> IFERROR(MAX(0, DATA[[#This Row],[Prev Low]] - DATA[[#This Row],[Low]]), "")</f>
        <v>0</v>
      </c>
      <c r="AQ159" s="10">
        <f xml:space="preserve"> (DATA[[#This Row],[Prev Low]] &lt; DATA[[#This Row],[Open]]) * (DATA[[#This Row],[Open]] &lt; DATA[[#This Row],[Prev High]])</f>
        <v>1</v>
      </c>
      <c r="AR159" s="10">
        <f xml:space="preserve"> SIGN(DATA[[#This Row],[Open]] &lt; DATA[[#This Row],[Prev Low]])</f>
        <v>0</v>
      </c>
      <c r="AS159" s="10">
        <f xml:space="preserve"> SIGN(DATA[[#This Row],[Prev Low]] &lt; DATA[[#This Row],[Open]])</f>
        <v>1</v>
      </c>
      <c r="AT159" s="10">
        <f xml:space="preserve"> SIGN(DATA[[#This Row],[Open]] &lt; DATA[[#This Row],[Prev High]])</f>
        <v>1</v>
      </c>
      <c r="AU159" s="10">
        <f xml:space="preserve"> SIGN(DATA[[#This Row],[Prev High]] &lt; DATA[[#This Row],[Open]])</f>
        <v>0</v>
      </c>
      <c r="AV159" s="10">
        <f xml:space="preserve"> SIGN(DATA[[#This Row],[Low]] &lt; DATA[[#This Row],[Prev Low]])</f>
        <v>0</v>
      </c>
      <c r="AW159" s="10">
        <f xml:space="preserve"> SIGN(DATA[[#This Row],[Prev Low]] &lt; DATA[[#This Row],[Low]])</f>
        <v>1</v>
      </c>
      <c r="AX159" s="10">
        <f xml:space="preserve"> SIGN(DATA[[#This Row],[High]] &lt; DATA[[#This Row],[Prev High]])</f>
        <v>1</v>
      </c>
      <c r="AY159" s="10">
        <f xml:space="preserve"> SIGN(DATA[[#This Row],[Prev High]] &lt; DATA[[#This Row],[High]])</f>
        <v>0</v>
      </c>
      <c r="AZ159" s="10">
        <f xml:space="preserve"> (DATA[[#This Row],[Prev Low]] &lt; DATA[[#This Row],[Close]]) * (DATA[[#This Row],[Close]] &lt; DATA[[#This Row],[Prev High]])</f>
        <v>1</v>
      </c>
      <c r="BA159" s="10">
        <f xml:space="preserve"> SIGN(DATA[[#This Row],[Close]] &lt; DATA[[#This Row],[Prev Low]])</f>
        <v>0</v>
      </c>
      <c r="BB159" s="10">
        <f xml:space="preserve"> SIGN(DATA[[#This Row],[Prev Low]] &lt; DATA[[#This Row],[Close]])</f>
        <v>1</v>
      </c>
      <c r="BC159" s="10">
        <f xml:space="preserve"> SIGN(DATA[[#This Row],[Close]] &lt; DATA[[#This Row],[Prev High]])</f>
        <v>1</v>
      </c>
      <c r="BD159" s="10">
        <f xml:space="preserve"> SIGN(DATA[[#This Row],[Prev High]] &lt; DATA[[#This Row],[Close]])</f>
        <v>0</v>
      </c>
    </row>
    <row r="160" spans="14:56" x14ac:dyDescent="0.25">
      <c r="N160" s="16">
        <f xml:space="preserve"> ROW() - ROW(DATA[[#Headers],[Row]])</f>
        <v>158</v>
      </c>
      <c r="O160" s="13"/>
      <c r="P160" s="20">
        <v>45625</v>
      </c>
      <c r="Q160" s="21">
        <v>126233</v>
      </c>
      <c r="R160" s="21">
        <v>125645</v>
      </c>
      <c r="S160" s="21">
        <v>126675</v>
      </c>
      <c r="T160" s="21">
        <v>124405</v>
      </c>
      <c r="U160" s="13" t="s">
        <v>229</v>
      </c>
      <c r="V160" s="14">
        <v>8.3999999999999995E-3</v>
      </c>
      <c r="W160" s="23"/>
      <c r="X160" s="23">
        <f xml:space="preserve"> (1 - DATA[[#This Row],[Row]])</f>
        <v>-157</v>
      </c>
      <c r="Y160" s="24">
        <f xml:space="preserve"> DATA[[#This Row],[Src Data]]</f>
        <v>45625</v>
      </c>
      <c r="Z160" s="23">
        <f xml:space="preserve"> WEEKDAY(DATA[[#This Row],[Date]])</f>
        <v>6</v>
      </c>
      <c r="AA160" s="26">
        <f xml:space="preserve"> DATA[[#This Row],[Src Último]]</f>
        <v>126233</v>
      </c>
      <c r="AB160" s="28">
        <f xml:space="preserve"> DATA[[#This Row],[Src Abertura]]</f>
        <v>125645</v>
      </c>
      <c r="AC160" s="28">
        <f xml:space="preserve"> DATA[[#This Row],[Src Mínima]]</f>
        <v>124405</v>
      </c>
      <c r="AD160" s="28">
        <f xml:space="preserve"> DATA[[#This Row],[Src Máxima]]</f>
        <v>126675</v>
      </c>
      <c r="AE160" s="28">
        <f xml:space="preserve"> DATA[[#This Row],[Src Último]]</f>
        <v>126233</v>
      </c>
      <c r="AF160" s="40">
        <f xml:space="preserve"> (DATA[[#This Row],[High]] - DATA[[#This Row],[Low]])</f>
        <v>2270</v>
      </c>
      <c r="AG160" s="31">
        <f xml:space="preserve"> _xlfn.XLOOKUP(DATA[[#This Row],[T]]-1, DATA[T], DATA[Open], "")</f>
        <v>128250</v>
      </c>
      <c r="AH160" s="31">
        <f xml:space="preserve"> _xlfn.XLOOKUP(DATA[[#This Row],[T]]-1, DATA[T], DATA[Low], "")</f>
        <v>124785</v>
      </c>
      <c r="AI160" s="31">
        <f xml:space="preserve"> _xlfn.XLOOKUP(DATA[[#This Row],[T]]-1, DATA[T], DATA[High], "")</f>
        <v>128250</v>
      </c>
      <c r="AJ160" s="31">
        <f xml:space="preserve"> _xlfn.XLOOKUP(DATA[[#This Row],[T]]-1, DATA[T], DATA[Price], "")</f>
        <v>125178</v>
      </c>
      <c r="AK160" s="33">
        <f xml:space="preserve"> IFERROR(DATA[[#This Row],[Prev Close]] - DATA[[#This Row],[Prev Open]], "")</f>
        <v>-3072</v>
      </c>
      <c r="AL160" s="33">
        <f xml:space="preserve"> IFERROR(DATA[[#This Row],[Prev High]] - DATA[[#This Row],[Prev Low]], "")</f>
        <v>3465</v>
      </c>
      <c r="AM160" s="33">
        <f xml:space="preserve"> SIGN(DATA[[#This Row],[Prev Change]] &lt; 0)</f>
        <v>1</v>
      </c>
      <c r="AN160" s="33">
        <f xml:space="preserve"> SIGN(DATA[[#This Row],[Prev Change]] &gt;= 0)</f>
        <v>0</v>
      </c>
      <c r="AO160" s="28">
        <f xml:space="preserve"> IFERROR(MAX(0, DATA[[#This Row],[High]] - DATA[[#This Row],[Prev High]]), "")</f>
        <v>0</v>
      </c>
      <c r="AP160" s="28">
        <f xml:space="preserve"> IFERROR(MAX(0, DATA[[#This Row],[Prev Low]] - DATA[[#This Row],[Low]]), "")</f>
        <v>380</v>
      </c>
      <c r="AQ160" s="10">
        <f xml:space="preserve"> (DATA[[#This Row],[Prev Low]] &lt; DATA[[#This Row],[Open]]) * (DATA[[#This Row],[Open]] &lt; DATA[[#This Row],[Prev High]])</f>
        <v>1</v>
      </c>
      <c r="AR160" s="10">
        <f xml:space="preserve"> SIGN(DATA[[#This Row],[Open]] &lt; DATA[[#This Row],[Prev Low]])</f>
        <v>0</v>
      </c>
      <c r="AS160" s="10">
        <f xml:space="preserve"> SIGN(DATA[[#This Row],[Prev Low]] &lt; DATA[[#This Row],[Open]])</f>
        <v>1</v>
      </c>
      <c r="AT160" s="10">
        <f xml:space="preserve"> SIGN(DATA[[#This Row],[Open]] &lt; DATA[[#This Row],[Prev High]])</f>
        <v>1</v>
      </c>
      <c r="AU160" s="10">
        <f xml:space="preserve"> SIGN(DATA[[#This Row],[Prev High]] &lt; DATA[[#This Row],[Open]])</f>
        <v>0</v>
      </c>
      <c r="AV160" s="10">
        <f xml:space="preserve"> SIGN(DATA[[#This Row],[Low]] &lt; DATA[[#This Row],[Prev Low]])</f>
        <v>1</v>
      </c>
      <c r="AW160" s="10">
        <f xml:space="preserve"> SIGN(DATA[[#This Row],[Prev Low]] &lt; DATA[[#This Row],[Low]])</f>
        <v>0</v>
      </c>
      <c r="AX160" s="10">
        <f xml:space="preserve"> SIGN(DATA[[#This Row],[High]] &lt; DATA[[#This Row],[Prev High]])</f>
        <v>1</v>
      </c>
      <c r="AY160" s="10">
        <f xml:space="preserve"> SIGN(DATA[[#This Row],[Prev High]] &lt; DATA[[#This Row],[High]])</f>
        <v>0</v>
      </c>
      <c r="AZ160" s="10">
        <f xml:space="preserve"> (DATA[[#This Row],[Prev Low]] &lt; DATA[[#This Row],[Close]]) * (DATA[[#This Row],[Close]] &lt; DATA[[#This Row],[Prev High]])</f>
        <v>1</v>
      </c>
      <c r="BA160" s="10">
        <f xml:space="preserve"> SIGN(DATA[[#This Row],[Close]] &lt; DATA[[#This Row],[Prev Low]])</f>
        <v>0</v>
      </c>
      <c r="BB160" s="10">
        <f xml:space="preserve"> SIGN(DATA[[#This Row],[Prev Low]] &lt; DATA[[#This Row],[Close]])</f>
        <v>1</v>
      </c>
      <c r="BC160" s="10">
        <f xml:space="preserve"> SIGN(DATA[[#This Row],[Close]] &lt; DATA[[#This Row],[Prev High]])</f>
        <v>1</v>
      </c>
      <c r="BD160" s="10">
        <f xml:space="preserve"> SIGN(DATA[[#This Row],[Prev High]] &lt; DATA[[#This Row],[Close]])</f>
        <v>0</v>
      </c>
    </row>
    <row r="161" spans="14:56" x14ac:dyDescent="0.25">
      <c r="N161" s="16">
        <f xml:space="preserve"> ROW() - ROW(DATA[[#Headers],[Row]])</f>
        <v>159</v>
      </c>
      <c r="O161" s="13"/>
      <c r="P161" s="20">
        <v>45624</v>
      </c>
      <c r="Q161" s="21">
        <v>125178</v>
      </c>
      <c r="R161" s="21">
        <v>128250</v>
      </c>
      <c r="S161" s="21">
        <v>128250</v>
      </c>
      <c r="T161" s="21">
        <v>124785</v>
      </c>
      <c r="U161" s="13" t="s">
        <v>230</v>
      </c>
      <c r="V161" s="14">
        <v>-2.29E-2</v>
      </c>
      <c r="W161" s="23"/>
      <c r="X161" s="23">
        <f xml:space="preserve"> (1 - DATA[[#This Row],[Row]])</f>
        <v>-158</v>
      </c>
      <c r="Y161" s="24">
        <f xml:space="preserve"> DATA[[#This Row],[Src Data]]</f>
        <v>45624</v>
      </c>
      <c r="Z161" s="23">
        <f xml:space="preserve"> WEEKDAY(DATA[[#This Row],[Date]])</f>
        <v>5</v>
      </c>
      <c r="AA161" s="26">
        <f xml:space="preserve"> DATA[[#This Row],[Src Último]]</f>
        <v>125178</v>
      </c>
      <c r="AB161" s="28">
        <f xml:space="preserve"> DATA[[#This Row],[Src Abertura]]</f>
        <v>128250</v>
      </c>
      <c r="AC161" s="28">
        <f xml:space="preserve"> DATA[[#This Row],[Src Mínima]]</f>
        <v>124785</v>
      </c>
      <c r="AD161" s="28">
        <f xml:space="preserve"> DATA[[#This Row],[Src Máxima]]</f>
        <v>128250</v>
      </c>
      <c r="AE161" s="28">
        <f xml:space="preserve"> DATA[[#This Row],[Src Último]]</f>
        <v>125178</v>
      </c>
      <c r="AF161" s="40">
        <f xml:space="preserve"> (DATA[[#This Row],[High]] - DATA[[#This Row],[Low]])</f>
        <v>3465</v>
      </c>
      <c r="AG161" s="31">
        <f xml:space="preserve"> _xlfn.XLOOKUP(DATA[[#This Row],[T]]-1, DATA[T], DATA[Open], "")</f>
        <v>130600</v>
      </c>
      <c r="AH161" s="31">
        <f xml:space="preserve"> _xlfn.XLOOKUP(DATA[[#This Row],[T]]-1, DATA[T], DATA[Low], "")</f>
        <v>127875</v>
      </c>
      <c r="AI161" s="31">
        <f xml:space="preserve"> _xlfn.XLOOKUP(DATA[[#This Row],[T]]-1, DATA[T], DATA[High], "")</f>
        <v>130915</v>
      </c>
      <c r="AJ161" s="31">
        <f xml:space="preserve"> _xlfn.XLOOKUP(DATA[[#This Row],[T]]-1, DATA[T], DATA[Price], "")</f>
        <v>128116</v>
      </c>
      <c r="AK161" s="33">
        <f xml:space="preserve"> IFERROR(DATA[[#This Row],[Prev Close]] - DATA[[#This Row],[Prev Open]], "")</f>
        <v>-2484</v>
      </c>
      <c r="AL161" s="33">
        <f xml:space="preserve"> IFERROR(DATA[[#This Row],[Prev High]] - DATA[[#This Row],[Prev Low]], "")</f>
        <v>3040</v>
      </c>
      <c r="AM161" s="33">
        <f xml:space="preserve"> SIGN(DATA[[#This Row],[Prev Change]] &lt; 0)</f>
        <v>1</v>
      </c>
      <c r="AN161" s="33">
        <f xml:space="preserve"> SIGN(DATA[[#This Row],[Prev Change]] &gt;= 0)</f>
        <v>0</v>
      </c>
      <c r="AO161" s="28">
        <f xml:space="preserve"> IFERROR(MAX(0, DATA[[#This Row],[High]] - DATA[[#This Row],[Prev High]]), "")</f>
        <v>0</v>
      </c>
      <c r="AP161" s="28">
        <f xml:space="preserve"> IFERROR(MAX(0, DATA[[#This Row],[Prev Low]] - DATA[[#This Row],[Low]]), "")</f>
        <v>3090</v>
      </c>
      <c r="AQ161" s="10">
        <f xml:space="preserve"> (DATA[[#This Row],[Prev Low]] &lt; DATA[[#This Row],[Open]]) * (DATA[[#This Row],[Open]] &lt; DATA[[#This Row],[Prev High]])</f>
        <v>1</v>
      </c>
      <c r="AR161" s="10">
        <f xml:space="preserve"> SIGN(DATA[[#This Row],[Open]] &lt; DATA[[#This Row],[Prev Low]])</f>
        <v>0</v>
      </c>
      <c r="AS161" s="10">
        <f xml:space="preserve"> SIGN(DATA[[#This Row],[Prev Low]] &lt; DATA[[#This Row],[Open]])</f>
        <v>1</v>
      </c>
      <c r="AT161" s="10">
        <f xml:space="preserve"> SIGN(DATA[[#This Row],[Open]] &lt; DATA[[#This Row],[Prev High]])</f>
        <v>1</v>
      </c>
      <c r="AU161" s="10">
        <f xml:space="preserve"> SIGN(DATA[[#This Row],[Prev High]] &lt; DATA[[#This Row],[Open]])</f>
        <v>0</v>
      </c>
      <c r="AV161" s="10">
        <f xml:space="preserve"> SIGN(DATA[[#This Row],[Low]] &lt; DATA[[#This Row],[Prev Low]])</f>
        <v>1</v>
      </c>
      <c r="AW161" s="10">
        <f xml:space="preserve"> SIGN(DATA[[#This Row],[Prev Low]] &lt; DATA[[#This Row],[Low]])</f>
        <v>0</v>
      </c>
      <c r="AX161" s="10">
        <f xml:space="preserve"> SIGN(DATA[[#This Row],[High]] &lt; DATA[[#This Row],[Prev High]])</f>
        <v>1</v>
      </c>
      <c r="AY161" s="10">
        <f xml:space="preserve"> SIGN(DATA[[#This Row],[Prev High]] &lt; DATA[[#This Row],[High]])</f>
        <v>0</v>
      </c>
      <c r="AZ161" s="10">
        <f xml:space="preserve"> (DATA[[#This Row],[Prev Low]] &lt; DATA[[#This Row],[Close]]) * (DATA[[#This Row],[Close]] &lt; DATA[[#This Row],[Prev High]])</f>
        <v>0</v>
      </c>
      <c r="BA161" s="10">
        <f xml:space="preserve"> SIGN(DATA[[#This Row],[Close]] &lt; DATA[[#This Row],[Prev Low]])</f>
        <v>1</v>
      </c>
      <c r="BB161" s="10">
        <f xml:space="preserve"> SIGN(DATA[[#This Row],[Prev Low]] &lt; DATA[[#This Row],[Close]])</f>
        <v>0</v>
      </c>
      <c r="BC161" s="10">
        <f xml:space="preserve"> SIGN(DATA[[#This Row],[Close]] &lt; DATA[[#This Row],[Prev High]])</f>
        <v>1</v>
      </c>
      <c r="BD161" s="10">
        <f xml:space="preserve"> SIGN(DATA[[#This Row],[Prev High]] &lt; DATA[[#This Row],[Close]])</f>
        <v>0</v>
      </c>
    </row>
    <row r="162" spans="14:56" x14ac:dyDescent="0.25">
      <c r="N162" s="16">
        <f xml:space="preserve"> ROW() - ROW(DATA[[#Headers],[Row]])</f>
        <v>160</v>
      </c>
      <c r="O162" s="13"/>
      <c r="P162" s="20">
        <v>45623</v>
      </c>
      <c r="Q162" s="21">
        <v>128116</v>
      </c>
      <c r="R162" s="21">
        <v>130600</v>
      </c>
      <c r="S162" s="21">
        <v>130915</v>
      </c>
      <c r="T162" s="21">
        <v>127875</v>
      </c>
      <c r="U162" s="13" t="s">
        <v>231</v>
      </c>
      <c r="V162" s="14">
        <v>-1.9900000000000001E-2</v>
      </c>
      <c r="W162" s="23"/>
      <c r="X162" s="23">
        <f xml:space="preserve"> (1 - DATA[[#This Row],[Row]])</f>
        <v>-159</v>
      </c>
      <c r="Y162" s="24">
        <f xml:space="preserve"> DATA[[#This Row],[Src Data]]</f>
        <v>45623</v>
      </c>
      <c r="Z162" s="23">
        <f xml:space="preserve"> WEEKDAY(DATA[[#This Row],[Date]])</f>
        <v>4</v>
      </c>
      <c r="AA162" s="26">
        <f xml:space="preserve"> DATA[[#This Row],[Src Último]]</f>
        <v>128116</v>
      </c>
      <c r="AB162" s="28">
        <f xml:space="preserve"> DATA[[#This Row],[Src Abertura]]</f>
        <v>130600</v>
      </c>
      <c r="AC162" s="28">
        <f xml:space="preserve"> DATA[[#This Row],[Src Mínima]]</f>
        <v>127875</v>
      </c>
      <c r="AD162" s="28">
        <f xml:space="preserve"> DATA[[#This Row],[Src Máxima]]</f>
        <v>130915</v>
      </c>
      <c r="AE162" s="28">
        <f xml:space="preserve"> DATA[[#This Row],[Src Último]]</f>
        <v>128116</v>
      </c>
      <c r="AF162" s="40">
        <f xml:space="preserve"> (DATA[[#This Row],[High]] - DATA[[#This Row],[Low]])</f>
        <v>3040</v>
      </c>
      <c r="AG162" s="31">
        <f xml:space="preserve"> _xlfn.XLOOKUP(DATA[[#This Row],[T]]-1, DATA[T], DATA[Open], "")</f>
        <v>129450</v>
      </c>
      <c r="AH162" s="31">
        <f xml:space="preserve"> _xlfn.XLOOKUP(DATA[[#This Row],[T]]-1, DATA[T], DATA[Low], "")</f>
        <v>129310</v>
      </c>
      <c r="AI162" s="31">
        <f xml:space="preserve"> _xlfn.XLOOKUP(DATA[[#This Row],[T]]-1, DATA[T], DATA[High], "")</f>
        <v>130995</v>
      </c>
      <c r="AJ162" s="31">
        <f xml:space="preserve"> _xlfn.XLOOKUP(DATA[[#This Row],[T]]-1, DATA[T], DATA[Price], "")</f>
        <v>130723</v>
      </c>
      <c r="AK162" s="33">
        <f xml:space="preserve"> IFERROR(DATA[[#This Row],[Prev Close]] - DATA[[#This Row],[Prev Open]], "")</f>
        <v>1273</v>
      </c>
      <c r="AL162" s="33">
        <f xml:space="preserve"> IFERROR(DATA[[#This Row],[Prev High]] - DATA[[#This Row],[Prev Low]], "")</f>
        <v>1685</v>
      </c>
      <c r="AM162" s="33">
        <f xml:space="preserve"> SIGN(DATA[[#This Row],[Prev Change]] &lt; 0)</f>
        <v>0</v>
      </c>
      <c r="AN162" s="33">
        <f xml:space="preserve"> SIGN(DATA[[#This Row],[Prev Change]] &gt;= 0)</f>
        <v>1</v>
      </c>
      <c r="AO162" s="28">
        <f xml:space="preserve"> IFERROR(MAX(0, DATA[[#This Row],[High]] - DATA[[#This Row],[Prev High]]), "")</f>
        <v>0</v>
      </c>
      <c r="AP162" s="28">
        <f xml:space="preserve"> IFERROR(MAX(0, DATA[[#This Row],[Prev Low]] - DATA[[#This Row],[Low]]), "")</f>
        <v>1435</v>
      </c>
      <c r="AQ162" s="10">
        <f xml:space="preserve"> (DATA[[#This Row],[Prev Low]] &lt; DATA[[#This Row],[Open]]) * (DATA[[#This Row],[Open]] &lt; DATA[[#This Row],[Prev High]])</f>
        <v>1</v>
      </c>
      <c r="AR162" s="10">
        <f xml:space="preserve"> SIGN(DATA[[#This Row],[Open]] &lt; DATA[[#This Row],[Prev Low]])</f>
        <v>0</v>
      </c>
      <c r="AS162" s="10">
        <f xml:space="preserve"> SIGN(DATA[[#This Row],[Prev Low]] &lt; DATA[[#This Row],[Open]])</f>
        <v>1</v>
      </c>
      <c r="AT162" s="10">
        <f xml:space="preserve"> SIGN(DATA[[#This Row],[Open]] &lt; DATA[[#This Row],[Prev High]])</f>
        <v>1</v>
      </c>
      <c r="AU162" s="10">
        <f xml:space="preserve"> SIGN(DATA[[#This Row],[Prev High]] &lt; DATA[[#This Row],[Open]])</f>
        <v>0</v>
      </c>
      <c r="AV162" s="10">
        <f xml:space="preserve"> SIGN(DATA[[#This Row],[Low]] &lt; DATA[[#This Row],[Prev Low]])</f>
        <v>1</v>
      </c>
      <c r="AW162" s="10">
        <f xml:space="preserve"> SIGN(DATA[[#This Row],[Prev Low]] &lt; DATA[[#This Row],[Low]])</f>
        <v>0</v>
      </c>
      <c r="AX162" s="10">
        <f xml:space="preserve"> SIGN(DATA[[#This Row],[High]] &lt; DATA[[#This Row],[Prev High]])</f>
        <v>1</v>
      </c>
      <c r="AY162" s="10">
        <f xml:space="preserve"> SIGN(DATA[[#This Row],[Prev High]] &lt; DATA[[#This Row],[High]])</f>
        <v>0</v>
      </c>
      <c r="AZ162" s="10">
        <f xml:space="preserve"> (DATA[[#This Row],[Prev Low]] &lt; DATA[[#This Row],[Close]]) * (DATA[[#This Row],[Close]] &lt; DATA[[#This Row],[Prev High]])</f>
        <v>0</v>
      </c>
      <c r="BA162" s="10">
        <f xml:space="preserve"> SIGN(DATA[[#This Row],[Close]] &lt; DATA[[#This Row],[Prev Low]])</f>
        <v>1</v>
      </c>
      <c r="BB162" s="10">
        <f xml:space="preserve"> SIGN(DATA[[#This Row],[Prev Low]] &lt; DATA[[#This Row],[Close]])</f>
        <v>0</v>
      </c>
      <c r="BC162" s="10">
        <f xml:space="preserve"> SIGN(DATA[[#This Row],[Close]] &lt; DATA[[#This Row],[Prev High]])</f>
        <v>1</v>
      </c>
      <c r="BD162" s="10">
        <f xml:space="preserve"> SIGN(DATA[[#This Row],[Prev High]] &lt; DATA[[#This Row],[Close]])</f>
        <v>0</v>
      </c>
    </row>
    <row r="163" spans="14:56" x14ac:dyDescent="0.25">
      <c r="N163" s="16">
        <f xml:space="preserve"> ROW() - ROW(DATA[[#Headers],[Row]])</f>
        <v>161</v>
      </c>
      <c r="O163" s="13"/>
      <c r="P163" s="20">
        <v>45622</v>
      </c>
      <c r="Q163" s="21">
        <v>130723</v>
      </c>
      <c r="R163" s="21">
        <v>129450</v>
      </c>
      <c r="S163" s="21">
        <v>130995</v>
      </c>
      <c r="T163" s="21">
        <v>129310</v>
      </c>
      <c r="U163" s="13" t="s">
        <v>232</v>
      </c>
      <c r="V163" s="14">
        <v>7.7999999999999996E-3</v>
      </c>
      <c r="W163" s="23"/>
      <c r="X163" s="23">
        <f xml:space="preserve"> (1 - DATA[[#This Row],[Row]])</f>
        <v>-160</v>
      </c>
      <c r="Y163" s="24">
        <f xml:space="preserve"> DATA[[#This Row],[Src Data]]</f>
        <v>45622</v>
      </c>
      <c r="Z163" s="23">
        <f xml:space="preserve"> WEEKDAY(DATA[[#This Row],[Date]])</f>
        <v>3</v>
      </c>
      <c r="AA163" s="26">
        <f xml:space="preserve"> DATA[[#This Row],[Src Último]]</f>
        <v>130723</v>
      </c>
      <c r="AB163" s="28">
        <f xml:space="preserve"> DATA[[#This Row],[Src Abertura]]</f>
        <v>129450</v>
      </c>
      <c r="AC163" s="28">
        <f xml:space="preserve"> DATA[[#This Row],[Src Mínima]]</f>
        <v>129310</v>
      </c>
      <c r="AD163" s="28">
        <f xml:space="preserve"> DATA[[#This Row],[Src Máxima]]</f>
        <v>130995</v>
      </c>
      <c r="AE163" s="28">
        <f xml:space="preserve"> DATA[[#This Row],[Src Último]]</f>
        <v>130723</v>
      </c>
      <c r="AF163" s="40">
        <f xml:space="preserve"> (DATA[[#This Row],[High]] - DATA[[#This Row],[Low]])</f>
        <v>1685</v>
      </c>
      <c r="AG163" s="31">
        <f xml:space="preserve"> _xlfn.XLOOKUP(DATA[[#This Row],[T]]-1, DATA[T], DATA[Open], "")</f>
        <v>130295</v>
      </c>
      <c r="AH163" s="31">
        <f xml:space="preserve"> _xlfn.XLOOKUP(DATA[[#This Row],[T]]-1, DATA[T], DATA[Low], "")</f>
        <v>129575</v>
      </c>
      <c r="AI163" s="31">
        <f xml:space="preserve"> _xlfn.XLOOKUP(DATA[[#This Row],[T]]-1, DATA[T], DATA[High], "")</f>
        <v>130330</v>
      </c>
      <c r="AJ163" s="31">
        <f xml:space="preserve"> _xlfn.XLOOKUP(DATA[[#This Row],[T]]-1, DATA[T], DATA[Price], "")</f>
        <v>129716</v>
      </c>
      <c r="AK163" s="33">
        <f xml:space="preserve"> IFERROR(DATA[[#This Row],[Prev Close]] - DATA[[#This Row],[Prev Open]], "")</f>
        <v>-579</v>
      </c>
      <c r="AL163" s="33">
        <f xml:space="preserve"> IFERROR(DATA[[#This Row],[Prev High]] - DATA[[#This Row],[Prev Low]], "")</f>
        <v>755</v>
      </c>
      <c r="AM163" s="33">
        <f xml:space="preserve"> SIGN(DATA[[#This Row],[Prev Change]] &lt; 0)</f>
        <v>1</v>
      </c>
      <c r="AN163" s="33">
        <f xml:space="preserve"> SIGN(DATA[[#This Row],[Prev Change]] &gt;= 0)</f>
        <v>0</v>
      </c>
      <c r="AO163" s="28">
        <f xml:space="preserve"> IFERROR(MAX(0, DATA[[#This Row],[High]] - DATA[[#This Row],[Prev High]]), "")</f>
        <v>665</v>
      </c>
      <c r="AP163" s="28">
        <f xml:space="preserve"> IFERROR(MAX(0, DATA[[#This Row],[Prev Low]] - DATA[[#This Row],[Low]]), "")</f>
        <v>265</v>
      </c>
      <c r="AQ163" s="10">
        <f xml:space="preserve"> (DATA[[#This Row],[Prev Low]] &lt; DATA[[#This Row],[Open]]) * (DATA[[#This Row],[Open]] &lt; DATA[[#This Row],[Prev High]])</f>
        <v>0</v>
      </c>
      <c r="AR163" s="10">
        <f xml:space="preserve"> SIGN(DATA[[#This Row],[Open]] &lt; DATA[[#This Row],[Prev Low]])</f>
        <v>1</v>
      </c>
      <c r="AS163" s="10">
        <f xml:space="preserve"> SIGN(DATA[[#This Row],[Prev Low]] &lt; DATA[[#This Row],[Open]])</f>
        <v>0</v>
      </c>
      <c r="AT163" s="10">
        <f xml:space="preserve"> SIGN(DATA[[#This Row],[Open]] &lt; DATA[[#This Row],[Prev High]])</f>
        <v>1</v>
      </c>
      <c r="AU163" s="10">
        <f xml:space="preserve"> SIGN(DATA[[#This Row],[Prev High]] &lt; DATA[[#This Row],[Open]])</f>
        <v>0</v>
      </c>
      <c r="AV163" s="10">
        <f xml:space="preserve"> SIGN(DATA[[#This Row],[Low]] &lt; DATA[[#This Row],[Prev Low]])</f>
        <v>1</v>
      </c>
      <c r="AW163" s="10">
        <f xml:space="preserve"> SIGN(DATA[[#This Row],[Prev Low]] &lt; DATA[[#This Row],[Low]])</f>
        <v>0</v>
      </c>
      <c r="AX163" s="10">
        <f xml:space="preserve"> SIGN(DATA[[#This Row],[High]] &lt; DATA[[#This Row],[Prev High]])</f>
        <v>0</v>
      </c>
      <c r="AY163" s="10">
        <f xml:space="preserve"> SIGN(DATA[[#This Row],[Prev High]] &lt; DATA[[#This Row],[High]])</f>
        <v>1</v>
      </c>
      <c r="AZ163" s="10">
        <f xml:space="preserve"> (DATA[[#This Row],[Prev Low]] &lt; DATA[[#This Row],[Close]]) * (DATA[[#This Row],[Close]] &lt; DATA[[#This Row],[Prev High]])</f>
        <v>0</v>
      </c>
      <c r="BA163" s="10">
        <f xml:space="preserve"> SIGN(DATA[[#This Row],[Close]] &lt; DATA[[#This Row],[Prev Low]])</f>
        <v>0</v>
      </c>
      <c r="BB163" s="10">
        <f xml:space="preserve"> SIGN(DATA[[#This Row],[Prev Low]] &lt; DATA[[#This Row],[Close]])</f>
        <v>1</v>
      </c>
      <c r="BC163" s="10">
        <f xml:space="preserve"> SIGN(DATA[[#This Row],[Close]] &lt; DATA[[#This Row],[Prev High]])</f>
        <v>0</v>
      </c>
      <c r="BD163" s="10">
        <f xml:space="preserve"> SIGN(DATA[[#This Row],[Prev High]] &lt; DATA[[#This Row],[Close]])</f>
        <v>1</v>
      </c>
    </row>
    <row r="164" spans="14:56" x14ac:dyDescent="0.25">
      <c r="N164" s="16">
        <f xml:space="preserve"> ROW() - ROW(DATA[[#Headers],[Row]])</f>
        <v>162</v>
      </c>
      <c r="O164" s="13"/>
      <c r="P164" s="20">
        <v>45621</v>
      </c>
      <c r="Q164" s="21">
        <v>129716</v>
      </c>
      <c r="R164" s="21">
        <v>130295</v>
      </c>
      <c r="S164" s="21">
        <v>130330</v>
      </c>
      <c r="T164" s="21">
        <v>129575</v>
      </c>
      <c r="U164" s="13" t="s">
        <v>233</v>
      </c>
      <c r="V164" s="14">
        <v>-3.0999999999999999E-3</v>
      </c>
      <c r="W164" s="23"/>
      <c r="X164" s="23">
        <f xml:space="preserve"> (1 - DATA[[#This Row],[Row]])</f>
        <v>-161</v>
      </c>
      <c r="Y164" s="24">
        <f xml:space="preserve"> DATA[[#This Row],[Src Data]]</f>
        <v>45621</v>
      </c>
      <c r="Z164" s="23">
        <f xml:space="preserve"> WEEKDAY(DATA[[#This Row],[Date]])</f>
        <v>2</v>
      </c>
      <c r="AA164" s="26">
        <f xml:space="preserve"> DATA[[#This Row],[Src Último]]</f>
        <v>129716</v>
      </c>
      <c r="AB164" s="28">
        <f xml:space="preserve"> DATA[[#This Row],[Src Abertura]]</f>
        <v>130295</v>
      </c>
      <c r="AC164" s="28">
        <f xml:space="preserve"> DATA[[#This Row],[Src Mínima]]</f>
        <v>129575</v>
      </c>
      <c r="AD164" s="28">
        <f xml:space="preserve"> DATA[[#This Row],[Src Máxima]]</f>
        <v>130330</v>
      </c>
      <c r="AE164" s="28">
        <f xml:space="preserve"> DATA[[#This Row],[Src Último]]</f>
        <v>129716</v>
      </c>
      <c r="AF164" s="40">
        <f xml:space="preserve"> (DATA[[#This Row],[High]] - DATA[[#This Row],[Low]])</f>
        <v>755</v>
      </c>
      <c r="AG164" s="31">
        <f xml:space="preserve"> _xlfn.XLOOKUP(DATA[[#This Row],[T]]-1, DATA[T], DATA[Open], "")</f>
        <v>127760</v>
      </c>
      <c r="AH164" s="31">
        <f xml:space="preserve"> _xlfn.XLOOKUP(DATA[[#This Row],[T]]-1, DATA[T], DATA[Low], "")</f>
        <v>127685</v>
      </c>
      <c r="AI164" s="31">
        <f xml:space="preserve"> _xlfn.XLOOKUP(DATA[[#This Row],[T]]-1, DATA[T], DATA[High], "")</f>
        <v>130170</v>
      </c>
      <c r="AJ164" s="31">
        <f xml:space="preserve"> _xlfn.XLOOKUP(DATA[[#This Row],[T]]-1, DATA[T], DATA[Price], "")</f>
        <v>130115</v>
      </c>
      <c r="AK164" s="33">
        <f xml:space="preserve"> IFERROR(DATA[[#This Row],[Prev Close]] - DATA[[#This Row],[Prev Open]], "")</f>
        <v>2355</v>
      </c>
      <c r="AL164" s="33">
        <f xml:space="preserve"> IFERROR(DATA[[#This Row],[Prev High]] - DATA[[#This Row],[Prev Low]], "")</f>
        <v>2485</v>
      </c>
      <c r="AM164" s="33">
        <f xml:space="preserve"> SIGN(DATA[[#This Row],[Prev Change]] &lt; 0)</f>
        <v>0</v>
      </c>
      <c r="AN164" s="33">
        <f xml:space="preserve"> SIGN(DATA[[#This Row],[Prev Change]] &gt;= 0)</f>
        <v>1</v>
      </c>
      <c r="AO164" s="28">
        <f xml:space="preserve"> IFERROR(MAX(0, DATA[[#This Row],[High]] - DATA[[#This Row],[Prev High]]), "")</f>
        <v>160</v>
      </c>
      <c r="AP164" s="28">
        <f xml:space="preserve"> IFERROR(MAX(0, DATA[[#This Row],[Prev Low]] - DATA[[#This Row],[Low]]), "")</f>
        <v>0</v>
      </c>
      <c r="AQ164" s="10">
        <f xml:space="preserve"> (DATA[[#This Row],[Prev Low]] &lt; DATA[[#This Row],[Open]]) * (DATA[[#This Row],[Open]] &lt; DATA[[#This Row],[Prev High]])</f>
        <v>0</v>
      </c>
      <c r="AR164" s="10">
        <f xml:space="preserve"> SIGN(DATA[[#This Row],[Open]] &lt; DATA[[#This Row],[Prev Low]])</f>
        <v>0</v>
      </c>
      <c r="AS164" s="10">
        <f xml:space="preserve"> SIGN(DATA[[#This Row],[Prev Low]] &lt; DATA[[#This Row],[Open]])</f>
        <v>1</v>
      </c>
      <c r="AT164" s="10">
        <f xml:space="preserve"> SIGN(DATA[[#This Row],[Open]] &lt; DATA[[#This Row],[Prev High]])</f>
        <v>0</v>
      </c>
      <c r="AU164" s="10">
        <f xml:space="preserve"> SIGN(DATA[[#This Row],[Prev High]] &lt; DATA[[#This Row],[Open]])</f>
        <v>1</v>
      </c>
      <c r="AV164" s="10">
        <f xml:space="preserve"> SIGN(DATA[[#This Row],[Low]] &lt; DATA[[#This Row],[Prev Low]])</f>
        <v>0</v>
      </c>
      <c r="AW164" s="10">
        <f xml:space="preserve"> SIGN(DATA[[#This Row],[Prev Low]] &lt; DATA[[#This Row],[Low]])</f>
        <v>1</v>
      </c>
      <c r="AX164" s="10">
        <f xml:space="preserve"> SIGN(DATA[[#This Row],[High]] &lt; DATA[[#This Row],[Prev High]])</f>
        <v>0</v>
      </c>
      <c r="AY164" s="10">
        <f xml:space="preserve"> SIGN(DATA[[#This Row],[Prev High]] &lt; DATA[[#This Row],[High]])</f>
        <v>1</v>
      </c>
      <c r="AZ164" s="10">
        <f xml:space="preserve"> (DATA[[#This Row],[Prev Low]] &lt; DATA[[#This Row],[Close]]) * (DATA[[#This Row],[Close]] &lt; DATA[[#This Row],[Prev High]])</f>
        <v>1</v>
      </c>
      <c r="BA164" s="10">
        <f xml:space="preserve"> SIGN(DATA[[#This Row],[Close]] &lt; DATA[[#This Row],[Prev Low]])</f>
        <v>0</v>
      </c>
      <c r="BB164" s="10">
        <f xml:space="preserve"> SIGN(DATA[[#This Row],[Prev Low]] &lt; DATA[[#This Row],[Close]])</f>
        <v>1</v>
      </c>
      <c r="BC164" s="10">
        <f xml:space="preserve"> SIGN(DATA[[#This Row],[Close]] &lt; DATA[[#This Row],[Prev High]])</f>
        <v>1</v>
      </c>
      <c r="BD164" s="10">
        <f xml:space="preserve"> SIGN(DATA[[#This Row],[Prev High]] &lt; DATA[[#This Row],[Close]])</f>
        <v>0</v>
      </c>
    </row>
    <row r="165" spans="14:56" x14ac:dyDescent="0.25">
      <c r="N165" s="16">
        <f xml:space="preserve"> ROW() - ROW(DATA[[#Headers],[Row]])</f>
        <v>163</v>
      </c>
      <c r="O165" s="13"/>
      <c r="P165" s="20">
        <v>45618</v>
      </c>
      <c r="Q165" s="21">
        <v>130115</v>
      </c>
      <c r="R165" s="21">
        <v>127760</v>
      </c>
      <c r="S165" s="21">
        <v>130170</v>
      </c>
      <c r="T165" s="21">
        <v>127685</v>
      </c>
      <c r="U165" s="13" t="s">
        <v>234</v>
      </c>
      <c r="V165" s="14">
        <v>1.84E-2</v>
      </c>
      <c r="W165" s="23"/>
      <c r="X165" s="23">
        <f xml:space="preserve"> (1 - DATA[[#This Row],[Row]])</f>
        <v>-162</v>
      </c>
      <c r="Y165" s="24">
        <f xml:space="preserve"> DATA[[#This Row],[Src Data]]</f>
        <v>45618</v>
      </c>
      <c r="Z165" s="23">
        <f xml:space="preserve"> WEEKDAY(DATA[[#This Row],[Date]])</f>
        <v>6</v>
      </c>
      <c r="AA165" s="26">
        <f xml:space="preserve"> DATA[[#This Row],[Src Último]]</f>
        <v>130115</v>
      </c>
      <c r="AB165" s="28">
        <f xml:space="preserve"> DATA[[#This Row],[Src Abertura]]</f>
        <v>127760</v>
      </c>
      <c r="AC165" s="28">
        <f xml:space="preserve"> DATA[[#This Row],[Src Mínima]]</f>
        <v>127685</v>
      </c>
      <c r="AD165" s="28">
        <f xml:space="preserve"> DATA[[#This Row],[Src Máxima]]</f>
        <v>130170</v>
      </c>
      <c r="AE165" s="28">
        <f xml:space="preserve"> DATA[[#This Row],[Src Último]]</f>
        <v>130115</v>
      </c>
      <c r="AF165" s="40">
        <f xml:space="preserve"> (DATA[[#This Row],[High]] - DATA[[#This Row],[Low]])</f>
        <v>2485</v>
      </c>
      <c r="AG165" s="31">
        <f xml:space="preserve"> _xlfn.XLOOKUP(DATA[[#This Row],[T]]-1, DATA[T], DATA[Open], "")</f>
        <v>128900</v>
      </c>
      <c r="AH165" s="31">
        <f xml:space="preserve"> _xlfn.XLOOKUP(DATA[[#This Row],[T]]-1, DATA[T], DATA[Low], "")</f>
        <v>127350</v>
      </c>
      <c r="AI165" s="31">
        <f xml:space="preserve"> _xlfn.XLOOKUP(DATA[[#This Row],[T]]-1, DATA[T], DATA[High], "")</f>
        <v>129165</v>
      </c>
      <c r="AJ165" s="31">
        <f xml:space="preserve"> _xlfn.XLOOKUP(DATA[[#This Row],[T]]-1, DATA[T], DATA[Price], "")</f>
        <v>127767</v>
      </c>
      <c r="AK165" s="33">
        <f xml:space="preserve"> IFERROR(DATA[[#This Row],[Prev Close]] - DATA[[#This Row],[Prev Open]], "")</f>
        <v>-1133</v>
      </c>
      <c r="AL165" s="33">
        <f xml:space="preserve"> IFERROR(DATA[[#This Row],[Prev High]] - DATA[[#This Row],[Prev Low]], "")</f>
        <v>1815</v>
      </c>
      <c r="AM165" s="33">
        <f xml:space="preserve"> SIGN(DATA[[#This Row],[Prev Change]] &lt; 0)</f>
        <v>1</v>
      </c>
      <c r="AN165" s="33">
        <f xml:space="preserve"> SIGN(DATA[[#This Row],[Prev Change]] &gt;= 0)</f>
        <v>0</v>
      </c>
      <c r="AO165" s="28">
        <f xml:space="preserve"> IFERROR(MAX(0, DATA[[#This Row],[High]] - DATA[[#This Row],[Prev High]]), "")</f>
        <v>1005</v>
      </c>
      <c r="AP165" s="28">
        <f xml:space="preserve"> IFERROR(MAX(0, DATA[[#This Row],[Prev Low]] - DATA[[#This Row],[Low]]), "")</f>
        <v>0</v>
      </c>
      <c r="AQ165" s="10">
        <f xml:space="preserve"> (DATA[[#This Row],[Prev Low]] &lt; DATA[[#This Row],[Open]]) * (DATA[[#This Row],[Open]] &lt; DATA[[#This Row],[Prev High]])</f>
        <v>1</v>
      </c>
      <c r="AR165" s="10">
        <f xml:space="preserve"> SIGN(DATA[[#This Row],[Open]] &lt; DATA[[#This Row],[Prev Low]])</f>
        <v>0</v>
      </c>
      <c r="AS165" s="10">
        <f xml:space="preserve"> SIGN(DATA[[#This Row],[Prev Low]] &lt; DATA[[#This Row],[Open]])</f>
        <v>1</v>
      </c>
      <c r="AT165" s="10">
        <f xml:space="preserve"> SIGN(DATA[[#This Row],[Open]] &lt; DATA[[#This Row],[Prev High]])</f>
        <v>1</v>
      </c>
      <c r="AU165" s="10">
        <f xml:space="preserve"> SIGN(DATA[[#This Row],[Prev High]] &lt; DATA[[#This Row],[Open]])</f>
        <v>0</v>
      </c>
      <c r="AV165" s="10">
        <f xml:space="preserve"> SIGN(DATA[[#This Row],[Low]] &lt; DATA[[#This Row],[Prev Low]])</f>
        <v>0</v>
      </c>
      <c r="AW165" s="10">
        <f xml:space="preserve"> SIGN(DATA[[#This Row],[Prev Low]] &lt; DATA[[#This Row],[Low]])</f>
        <v>1</v>
      </c>
      <c r="AX165" s="10">
        <f xml:space="preserve"> SIGN(DATA[[#This Row],[High]] &lt; DATA[[#This Row],[Prev High]])</f>
        <v>0</v>
      </c>
      <c r="AY165" s="10">
        <f xml:space="preserve"> SIGN(DATA[[#This Row],[Prev High]] &lt; DATA[[#This Row],[High]])</f>
        <v>1</v>
      </c>
      <c r="AZ165" s="10">
        <f xml:space="preserve"> (DATA[[#This Row],[Prev Low]] &lt; DATA[[#This Row],[Close]]) * (DATA[[#This Row],[Close]] &lt; DATA[[#This Row],[Prev High]])</f>
        <v>0</v>
      </c>
      <c r="BA165" s="10">
        <f xml:space="preserve"> SIGN(DATA[[#This Row],[Close]] &lt; DATA[[#This Row],[Prev Low]])</f>
        <v>0</v>
      </c>
      <c r="BB165" s="10">
        <f xml:space="preserve"> SIGN(DATA[[#This Row],[Prev Low]] &lt; DATA[[#This Row],[Close]])</f>
        <v>1</v>
      </c>
      <c r="BC165" s="10">
        <f xml:space="preserve"> SIGN(DATA[[#This Row],[Close]] &lt; DATA[[#This Row],[Prev High]])</f>
        <v>0</v>
      </c>
      <c r="BD165" s="10">
        <f xml:space="preserve"> SIGN(DATA[[#This Row],[Prev High]] &lt; DATA[[#This Row],[Close]])</f>
        <v>1</v>
      </c>
    </row>
    <row r="166" spans="14:56" x14ac:dyDescent="0.25">
      <c r="N166" s="16">
        <f xml:space="preserve"> ROW() - ROW(DATA[[#Headers],[Row]])</f>
        <v>164</v>
      </c>
      <c r="O166" s="13"/>
      <c r="P166" s="20">
        <v>45617</v>
      </c>
      <c r="Q166" s="21">
        <v>127767</v>
      </c>
      <c r="R166" s="21">
        <v>128900</v>
      </c>
      <c r="S166" s="21">
        <v>129165</v>
      </c>
      <c r="T166" s="21">
        <v>127350</v>
      </c>
      <c r="U166" s="13" t="s">
        <v>235</v>
      </c>
      <c r="V166" s="14">
        <v>-1.11E-2</v>
      </c>
      <c r="W166" s="23"/>
      <c r="X166" s="23">
        <f xml:space="preserve"> (1 - DATA[[#This Row],[Row]])</f>
        <v>-163</v>
      </c>
      <c r="Y166" s="24">
        <f xml:space="preserve"> DATA[[#This Row],[Src Data]]</f>
        <v>45617</v>
      </c>
      <c r="Z166" s="23">
        <f xml:space="preserve"> WEEKDAY(DATA[[#This Row],[Date]])</f>
        <v>5</v>
      </c>
      <c r="AA166" s="26">
        <f xml:space="preserve"> DATA[[#This Row],[Src Último]]</f>
        <v>127767</v>
      </c>
      <c r="AB166" s="28">
        <f xml:space="preserve"> DATA[[#This Row],[Src Abertura]]</f>
        <v>128900</v>
      </c>
      <c r="AC166" s="28">
        <f xml:space="preserve"> DATA[[#This Row],[Src Mínima]]</f>
        <v>127350</v>
      </c>
      <c r="AD166" s="28">
        <f xml:space="preserve"> DATA[[#This Row],[Src Máxima]]</f>
        <v>129165</v>
      </c>
      <c r="AE166" s="28">
        <f xml:space="preserve"> DATA[[#This Row],[Src Último]]</f>
        <v>127767</v>
      </c>
      <c r="AF166" s="40">
        <f xml:space="preserve"> (DATA[[#This Row],[High]] - DATA[[#This Row],[Low]])</f>
        <v>1815</v>
      </c>
      <c r="AG166" s="31">
        <f xml:space="preserve"> _xlfn.XLOOKUP(DATA[[#This Row],[T]]-1, DATA[T], DATA[Open], "")</f>
        <v>128390</v>
      </c>
      <c r="AH166" s="31">
        <f xml:space="preserve"> _xlfn.XLOOKUP(DATA[[#This Row],[T]]-1, DATA[T], DATA[Low], "")</f>
        <v>128045</v>
      </c>
      <c r="AI166" s="31">
        <f xml:space="preserve"> _xlfn.XLOOKUP(DATA[[#This Row],[T]]-1, DATA[T], DATA[High], "")</f>
        <v>129480</v>
      </c>
      <c r="AJ166" s="31">
        <f xml:space="preserve"> _xlfn.XLOOKUP(DATA[[#This Row],[T]]-1, DATA[T], DATA[Price], "")</f>
        <v>129195</v>
      </c>
      <c r="AK166" s="33">
        <f xml:space="preserve"> IFERROR(DATA[[#This Row],[Prev Close]] - DATA[[#This Row],[Prev Open]], "")</f>
        <v>805</v>
      </c>
      <c r="AL166" s="33">
        <f xml:space="preserve"> IFERROR(DATA[[#This Row],[Prev High]] - DATA[[#This Row],[Prev Low]], "")</f>
        <v>1435</v>
      </c>
      <c r="AM166" s="33">
        <f xml:space="preserve"> SIGN(DATA[[#This Row],[Prev Change]] &lt; 0)</f>
        <v>0</v>
      </c>
      <c r="AN166" s="33">
        <f xml:space="preserve"> SIGN(DATA[[#This Row],[Prev Change]] &gt;= 0)</f>
        <v>1</v>
      </c>
      <c r="AO166" s="28">
        <f xml:space="preserve"> IFERROR(MAX(0, DATA[[#This Row],[High]] - DATA[[#This Row],[Prev High]]), "")</f>
        <v>0</v>
      </c>
      <c r="AP166" s="28">
        <f xml:space="preserve"> IFERROR(MAX(0, DATA[[#This Row],[Prev Low]] - DATA[[#This Row],[Low]]), "")</f>
        <v>695</v>
      </c>
      <c r="AQ166" s="10">
        <f xml:space="preserve"> (DATA[[#This Row],[Prev Low]] &lt; DATA[[#This Row],[Open]]) * (DATA[[#This Row],[Open]] &lt; DATA[[#This Row],[Prev High]])</f>
        <v>1</v>
      </c>
      <c r="AR166" s="10">
        <f xml:space="preserve"> SIGN(DATA[[#This Row],[Open]] &lt; DATA[[#This Row],[Prev Low]])</f>
        <v>0</v>
      </c>
      <c r="AS166" s="10">
        <f xml:space="preserve"> SIGN(DATA[[#This Row],[Prev Low]] &lt; DATA[[#This Row],[Open]])</f>
        <v>1</v>
      </c>
      <c r="AT166" s="10">
        <f xml:space="preserve"> SIGN(DATA[[#This Row],[Open]] &lt; DATA[[#This Row],[Prev High]])</f>
        <v>1</v>
      </c>
      <c r="AU166" s="10">
        <f xml:space="preserve"> SIGN(DATA[[#This Row],[Prev High]] &lt; DATA[[#This Row],[Open]])</f>
        <v>0</v>
      </c>
      <c r="AV166" s="10">
        <f xml:space="preserve"> SIGN(DATA[[#This Row],[Low]] &lt; DATA[[#This Row],[Prev Low]])</f>
        <v>1</v>
      </c>
      <c r="AW166" s="10">
        <f xml:space="preserve"> SIGN(DATA[[#This Row],[Prev Low]] &lt; DATA[[#This Row],[Low]])</f>
        <v>0</v>
      </c>
      <c r="AX166" s="10">
        <f xml:space="preserve"> SIGN(DATA[[#This Row],[High]] &lt; DATA[[#This Row],[Prev High]])</f>
        <v>1</v>
      </c>
      <c r="AY166" s="10">
        <f xml:space="preserve"> SIGN(DATA[[#This Row],[Prev High]] &lt; DATA[[#This Row],[High]])</f>
        <v>0</v>
      </c>
      <c r="AZ166" s="10">
        <f xml:space="preserve"> (DATA[[#This Row],[Prev Low]] &lt; DATA[[#This Row],[Close]]) * (DATA[[#This Row],[Close]] &lt; DATA[[#This Row],[Prev High]])</f>
        <v>0</v>
      </c>
      <c r="BA166" s="10">
        <f xml:space="preserve"> SIGN(DATA[[#This Row],[Close]] &lt; DATA[[#This Row],[Prev Low]])</f>
        <v>1</v>
      </c>
      <c r="BB166" s="10">
        <f xml:space="preserve"> SIGN(DATA[[#This Row],[Prev Low]] &lt; DATA[[#This Row],[Close]])</f>
        <v>0</v>
      </c>
      <c r="BC166" s="10">
        <f xml:space="preserve"> SIGN(DATA[[#This Row],[Close]] &lt; DATA[[#This Row],[Prev High]])</f>
        <v>1</v>
      </c>
      <c r="BD166" s="10">
        <f xml:space="preserve"> SIGN(DATA[[#This Row],[Prev High]] &lt; DATA[[#This Row],[Close]])</f>
        <v>0</v>
      </c>
    </row>
    <row r="167" spans="14:56" x14ac:dyDescent="0.25">
      <c r="N167" s="16">
        <f xml:space="preserve"> ROW() - ROW(DATA[[#Headers],[Row]])</f>
        <v>165</v>
      </c>
      <c r="O167" s="13"/>
      <c r="P167" s="20">
        <v>45615</v>
      </c>
      <c r="Q167" s="21">
        <v>129195</v>
      </c>
      <c r="R167" s="21">
        <v>128390</v>
      </c>
      <c r="S167" s="21">
        <v>129480</v>
      </c>
      <c r="T167" s="21">
        <v>128045</v>
      </c>
      <c r="U167" s="13" t="s">
        <v>236</v>
      </c>
      <c r="V167" s="14">
        <v>3.7000000000000002E-3</v>
      </c>
      <c r="W167" s="23"/>
      <c r="X167" s="23">
        <f xml:space="preserve"> (1 - DATA[[#This Row],[Row]])</f>
        <v>-164</v>
      </c>
      <c r="Y167" s="24">
        <f xml:space="preserve"> DATA[[#This Row],[Src Data]]</f>
        <v>45615</v>
      </c>
      <c r="Z167" s="23">
        <f xml:space="preserve"> WEEKDAY(DATA[[#This Row],[Date]])</f>
        <v>3</v>
      </c>
      <c r="AA167" s="26">
        <f xml:space="preserve"> DATA[[#This Row],[Src Último]]</f>
        <v>129195</v>
      </c>
      <c r="AB167" s="28">
        <f xml:space="preserve"> DATA[[#This Row],[Src Abertura]]</f>
        <v>128390</v>
      </c>
      <c r="AC167" s="28">
        <f xml:space="preserve"> DATA[[#This Row],[Src Mínima]]</f>
        <v>128045</v>
      </c>
      <c r="AD167" s="28">
        <f xml:space="preserve"> DATA[[#This Row],[Src Máxima]]</f>
        <v>129480</v>
      </c>
      <c r="AE167" s="28">
        <f xml:space="preserve"> DATA[[#This Row],[Src Último]]</f>
        <v>129195</v>
      </c>
      <c r="AF167" s="40">
        <f xml:space="preserve"> (DATA[[#This Row],[High]] - DATA[[#This Row],[Low]])</f>
        <v>1435</v>
      </c>
      <c r="AG167" s="31">
        <f xml:space="preserve"> _xlfn.XLOOKUP(DATA[[#This Row],[T]]-1, DATA[T], DATA[Open], "")</f>
        <v>128850</v>
      </c>
      <c r="AH167" s="31">
        <f xml:space="preserve"> _xlfn.XLOOKUP(DATA[[#This Row],[T]]-1, DATA[T], DATA[Low], "")</f>
        <v>128105</v>
      </c>
      <c r="AI167" s="31">
        <f xml:space="preserve"> _xlfn.XLOOKUP(DATA[[#This Row],[T]]-1, DATA[T], DATA[High], "")</f>
        <v>129295</v>
      </c>
      <c r="AJ167" s="31">
        <f xml:space="preserve"> _xlfn.XLOOKUP(DATA[[#This Row],[T]]-1, DATA[T], DATA[Price], "")</f>
        <v>128723</v>
      </c>
      <c r="AK167" s="33">
        <f xml:space="preserve"> IFERROR(DATA[[#This Row],[Prev Close]] - DATA[[#This Row],[Prev Open]], "")</f>
        <v>-127</v>
      </c>
      <c r="AL167" s="33">
        <f xml:space="preserve"> IFERROR(DATA[[#This Row],[Prev High]] - DATA[[#This Row],[Prev Low]], "")</f>
        <v>1190</v>
      </c>
      <c r="AM167" s="33">
        <f xml:space="preserve"> SIGN(DATA[[#This Row],[Prev Change]] &lt; 0)</f>
        <v>1</v>
      </c>
      <c r="AN167" s="33">
        <f xml:space="preserve"> SIGN(DATA[[#This Row],[Prev Change]] &gt;= 0)</f>
        <v>0</v>
      </c>
      <c r="AO167" s="28">
        <f xml:space="preserve"> IFERROR(MAX(0, DATA[[#This Row],[High]] - DATA[[#This Row],[Prev High]]), "")</f>
        <v>185</v>
      </c>
      <c r="AP167" s="28">
        <f xml:space="preserve"> IFERROR(MAX(0, DATA[[#This Row],[Prev Low]] - DATA[[#This Row],[Low]]), "")</f>
        <v>60</v>
      </c>
      <c r="AQ167" s="10">
        <f xml:space="preserve"> (DATA[[#This Row],[Prev Low]] &lt; DATA[[#This Row],[Open]]) * (DATA[[#This Row],[Open]] &lt; DATA[[#This Row],[Prev High]])</f>
        <v>1</v>
      </c>
      <c r="AR167" s="10">
        <f xml:space="preserve"> SIGN(DATA[[#This Row],[Open]] &lt; DATA[[#This Row],[Prev Low]])</f>
        <v>0</v>
      </c>
      <c r="AS167" s="10">
        <f xml:space="preserve"> SIGN(DATA[[#This Row],[Prev Low]] &lt; DATA[[#This Row],[Open]])</f>
        <v>1</v>
      </c>
      <c r="AT167" s="10">
        <f xml:space="preserve"> SIGN(DATA[[#This Row],[Open]] &lt; DATA[[#This Row],[Prev High]])</f>
        <v>1</v>
      </c>
      <c r="AU167" s="10">
        <f xml:space="preserve"> SIGN(DATA[[#This Row],[Prev High]] &lt; DATA[[#This Row],[Open]])</f>
        <v>0</v>
      </c>
      <c r="AV167" s="10">
        <f xml:space="preserve"> SIGN(DATA[[#This Row],[Low]] &lt; DATA[[#This Row],[Prev Low]])</f>
        <v>1</v>
      </c>
      <c r="AW167" s="10">
        <f xml:space="preserve"> SIGN(DATA[[#This Row],[Prev Low]] &lt; DATA[[#This Row],[Low]])</f>
        <v>0</v>
      </c>
      <c r="AX167" s="10">
        <f xml:space="preserve"> SIGN(DATA[[#This Row],[High]] &lt; DATA[[#This Row],[Prev High]])</f>
        <v>0</v>
      </c>
      <c r="AY167" s="10">
        <f xml:space="preserve"> SIGN(DATA[[#This Row],[Prev High]] &lt; DATA[[#This Row],[High]])</f>
        <v>1</v>
      </c>
      <c r="AZ167" s="10">
        <f xml:space="preserve"> (DATA[[#This Row],[Prev Low]] &lt; DATA[[#This Row],[Close]]) * (DATA[[#This Row],[Close]] &lt; DATA[[#This Row],[Prev High]])</f>
        <v>1</v>
      </c>
      <c r="BA167" s="10">
        <f xml:space="preserve"> SIGN(DATA[[#This Row],[Close]] &lt; DATA[[#This Row],[Prev Low]])</f>
        <v>0</v>
      </c>
      <c r="BB167" s="10">
        <f xml:space="preserve"> SIGN(DATA[[#This Row],[Prev Low]] &lt; DATA[[#This Row],[Close]])</f>
        <v>1</v>
      </c>
      <c r="BC167" s="10">
        <f xml:space="preserve"> SIGN(DATA[[#This Row],[Close]] &lt; DATA[[#This Row],[Prev High]])</f>
        <v>1</v>
      </c>
      <c r="BD167" s="10">
        <f xml:space="preserve"> SIGN(DATA[[#This Row],[Prev High]] &lt; DATA[[#This Row],[Close]])</f>
        <v>0</v>
      </c>
    </row>
    <row r="168" spans="14:56" x14ac:dyDescent="0.25">
      <c r="N168" s="16">
        <f xml:space="preserve"> ROW() - ROW(DATA[[#Headers],[Row]])</f>
        <v>166</v>
      </c>
      <c r="O168" s="13"/>
      <c r="P168" s="20">
        <v>45614</v>
      </c>
      <c r="Q168" s="21">
        <v>128723</v>
      </c>
      <c r="R168" s="21">
        <v>128850</v>
      </c>
      <c r="S168" s="21">
        <v>129295</v>
      </c>
      <c r="T168" s="21">
        <v>128105</v>
      </c>
      <c r="U168" s="13" t="s">
        <v>237</v>
      </c>
      <c r="V168" s="14">
        <v>4.0000000000000002E-4</v>
      </c>
      <c r="W168" s="23"/>
      <c r="X168" s="23">
        <f xml:space="preserve"> (1 - DATA[[#This Row],[Row]])</f>
        <v>-165</v>
      </c>
      <c r="Y168" s="24">
        <f xml:space="preserve"> DATA[[#This Row],[Src Data]]</f>
        <v>45614</v>
      </c>
      <c r="Z168" s="23">
        <f xml:space="preserve"> WEEKDAY(DATA[[#This Row],[Date]])</f>
        <v>2</v>
      </c>
      <c r="AA168" s="26">
        <f xml:space="preserve"> DATA[[#This Row],[Src Último]]</f>
        <v>128723</v>
      </c>
      <c r="AB168" s="28">
        <f xml:space="preserve"> DATA[[#This Row],[Src Abertura]]</f>
        <v>128850</v>
      </c>
      <c r="AC168" s="28">
        <f xml:space="preserve"> DATA[[#This Row],[Src Mínima]]</f>
        <v>128105</v>
      </c>
      <c r="AD168" s="28">
        <f xml:space="preserve"> DATA[[#This Row],[Src Máxima]]</f>
        <v>129295</v>
      </c>
      <c r="AE168" s="28">
        <f xml:space="preserve"> DATA[[#This Row],[Src Último]]</f>
        <v>128723</v>
      </c>
      <c r="AF168" s="40">
        <f xml:space="preserve"> (DATA[[#This Row],[High]] - DATA[[#This Row],[Low]])</f>
        <v>1190</v>
      </c>
      <c r="AG168" s="31">
        <f xml:space="preserve"> _xlfn.XLOOKUP(DATA[[#This Row],[T]]-1, DATA[T], DATA[Open], "")</f>
        <v>129065</v>
      </c>
      <c r="AH168" s="31">
        <f xml:space="preserve"> _xlfn.XLOOKUP(DATA[[#This Row],[T]]-1, DATA[T], DATA[Low], "")</f>
        <v>128350</v>
      </c>
      <c r="AI168" s="31">
        <f xml:space="preserve"> _xlfn.XLOOKUP(DATA[[#This Row],[T]]-1, DATA[T], DATA[High], "")</f>
        <v>129440</v>
      </c>
      <c r="AJ168" s="31">
        <f xml:space="preserve"> _xlfn.XLOOKUP(DATA[[#This Row],[T]]-1, DATA[T], DATA[Price], "")</f>
        <v>128667</v>
      </c>
      <c r="AK168" s="33">
        <f xml:space="preserve"> IFERROR(DATA[[#This Row],[Prev Close]] - DATA[[#This Row],[Prev Open]], "")</f>
        <v>-398</v>
      </c>
      <c r="AL168" s="33">
        <f xml:space="preserve"> IFERROR(DATA[[#This Row],[Prev High]] - DATA[[#This Row],[Prev Low]], "")</f>
        <v>1090</v>
      </c>
      <c r="AM168" s="33">
        <f xml:space="preserve"> SIGN(DATA[[#This Row],[Prev Change]] &lt; 0)</f>
        <v>1</v>
      </c>
      <c r="AN168" s="33">
        <f xml:space="preserve"> SIGN(DATA[[#This Row],[Prev Change]] &gt;= 0)</f>
        <v>0</v>
      </c>
      <c r="AO168" s="28">
        <f xml:space="preserve"> IFERROR(MAX(0, DATA[[#This Row],[High]] - DATA[[#This Row],[Prev High]]), "")</f>
        <v>0</v>
      </c>
      <c r="AP168" s="28">
        <f xml:space="preserve"> IFERROR(MAX(0, DATA[[#This Row],[Prev Low]] - DATA[[#This Row],[Low]]), "")</f>
        <v>245</v>
      </c>
      <c r="AQ168" s="10">
        <f xml:space="preserve"> (DATA[[#This Row],[Prev Low]] &lt; DATA[[#This Row],[Open]]) * (DATA[[#This Row],[Open]] &lt; DATA[[#This Row],[Prev High]])</f>
        <v>1</v>
      </c>
      <c r="AR168" s="10">
        <f xml:space="preserve"> SIGN(DATA[[#This Row],[Open]] &lt; DATA[[#This Row],[Prev Low]])</f>
        <v>0</v>
      </c>
      <c r="AS168" s="10">
        <f xml:space="preserve"> SIGN(DATA[[#This Row],[Prev Low]] &lt; DATA[[#This Row],[Open]])</f>
        <v>1</v>
      </c>
      <c r="AT168" s="10">
        <f xml:space="preserve"> SIGN(DATA[[#This Row],[Open]] &lt; DATA[[#This Row],[Prev High]])</f>
        <v>1</v>
      </c>
      <c r="AU168" s="10">
        <f xml:space="preserve"> SIGN(DATA[[#This Row],[Prev High]] &lt; DATA[[#This Row],[Open]])</f>
        <v>0</v>
      </c>
      <c r="AV168" s="10">
        <f xml:space="preserve"> SIGN(DATA[[#This Row],[Low]] &lt; DATA[[#This Row],[Prev Low]])</f>
        <v>1</v>
      </c>
      <c r="AW168" s="10">
        <f xml:space="preserve"> SIGN(DATA[[#This Row],[Prev Low]] &lt; DATA[[#This Row],[Low]])</f>
        <v>0</v>
      </c>
      <c r="AX168" s="10">
        <f xml:space="preserve"> SIGN(DATA[[#This Row],[High]] &lt; DATA[[#This Row],[Prev High]])</f>
        <v>1</v>
      </c>
      <c r="AY168" s="10">
        <f xml:space="preserve"> SIGN(DATA[[#This Row],[Prev High]] &lt; DATA[[#This Row],[High]])</f>
        <v>0</v>
      </c>
      <c r="AZ168" s="10">
        <f xml:space="preserve"> (DATA[[#This Row],[Prev Low]] &lt; DATA[[#This Row],[Close]]) * (DATA[[#This Row],[Close]] &lt; DATA[[#This Row],[Prev High]])</f>
        <v>1</v>
      </c>
      <c r="BA168" s="10">
        <f xml:space="preserve"> SIGN(DATA[[#This Row],[Close]] &lt; DATA[[#This Row],[Prev Low]])</f>
        <v>0</v>
      </c>
      <c r="BB168" s="10">
        <f xml:space="preserve"> SIGN(DATA[[#This Row],[Prev Low]] &lt; DATA[[#This Row],[Close]])</f>
        <v>1</v>
      </c>
      <c r="BC168" s="10">
        <f xml:space="preserve"> SIGN(DATA[[#This Row],[Close]] &lt; DATA[[#This Row],[Prev High]])</f>
        <v>1</v>
      </c>
      <c r="BD168" s="10">
        <f xml:space="preserve"> SIGN(DATA[[#This Row],[Prev High]] &lt; DATA[[#This Row],[Close]])</f>
        <v>0</v>
      </c>
    </row>
    <row r="169" spans="14:56" x14ac:dyDescent="0.25">
      <c r="N169" s="16">
        <f xml:space="preserve"> ROW() - ROW(DATA[[#Headers],[Row]])</f>
        <v>167</v>
      </c>
      <c r="O169" s="13"/>
      <c r="P169" s="20">
        <v>45610</v>
      </c>
      <c r="Q169" s="21">
        <v>128667</v>
      </c>
      <c r="R169" s="21">
        <v>129065</v>
      </c>
      <c r="S169" s="21">
        <v>129440</v>
      </c>
      <c r="T169" s="21">
        <v>128350</v>
      </c>
      <c r="U169" s="13" t="s">
        <v>238</v>
      </c>
      <c r="V169" s="14">
        <v>-8.9999999999999998E-4</v>
      </c>
      <c r="W169" s="23"/>
      <c r="X169" s="23">
        <f xml:space="preserve"> (1 - DATA[[#This Row],[Row]])</f>
        <v>-166</v>
      </c>
      <c r="Y169" s="24">
        <f xml:space="preserve"> DATA[[#This Row],[Src Data]]</f>
        <v>45610</v>
      </c>
      <c r="Z169" s="23">
        <f xml:space="preserve"> WEEKDAY(DATA[[#This Row],[Date]])</f>
        <v>5</v>
      </c>
      <c r="AA169" s="26">
        <f xml:space="preserve"> DATA[[#This Row],[Src Último]]</f>
        <v>128667</v>
      </c>
      <c r="AB169" s="28">
        <f xml:space="preserve"> DATA[[#This Row],[Src Abertura]]</f>
        <v>129065</v>
      </c>
      <c r="AC169" s="28">
        <f xml:space="preserve"> DATA[[#This Row],[Src Mínima]]</f>
        <v>128350</v>
      </c>
      <c r="AD169" s="28">
        <f xml:space="preserve"> DATA[[#This Row],[Src Máxima]]</f>
        <v>129440</v>
      </c>
      <c r="AE169" s="28">
        <f xml:space="preserve"> DATA[[#This Row],[Src Último]]</f>
        <v>128667</v>
      </c>
      <c r="AF169" s="40">
        <f xml:space="preserve"> (DATA[[#This Row],[High]] - DATA[[#This Row],[Low]])</f>
        <v>1090</v>
      </c>
      <c r="AG169" s="31">
        <f xml:space="preserve"> _xlfn.XLOOKUP(DATA[[#This Row],[T]]-1, DATA[T], DATA[Open], "")</f>
        <v>128800</v>
      </c>
      <c r="AH169" s="31">
        <f xml:space="preserve"> _xlfn.XLOOKUP(DATA[[#This Row],[T]]-1, DATA[T], DATA[Low], "")</f>
        <v>127820</v>
      </c>
      <c r="AI169" s="31">
        <f xml:space="preserve"> _xlfn.XLOOKUP(DATA[[#This Row],[T]]-1, DATA[T], DATA[High], "")</f>
        <v>129225</v>
      </c>
      <c r="AJ169" s="31">
        <f xml:space="preserve"> _xlfn.XLOOKUP(DATA[[#This Row],[T]]-1, DATA[T], DATA[Price], "")</f>
        <v>128780</v>
      </c>
      <c r="AK169" s="33">
        <f xml:space="preserve"> IFERROR(DATA[[#This Row],[Prev Close]] - DATA[[#This Row],[Prev Open]], "")</f>
        <v>-20</v>
      </c>
      <c r="AL169" s="33">
        <f xml:space="preserve"> IFERROR(DATA[[#This Row],[Prev High]] - DATA[[#This Row],[Prev Low]], "")</f>
        <v>1405</v>
      </c>
      <c r="AM169" s="33">
        <f xml:space="preserve"> SIGN(DATA[[#This Row],[Prev Change]] &lt; 0)</f>
        <v>1</v>
      </c>
      <c r="AN169" s="33">
        <f xml:space="preserve"> SIGN(DATA[[#This Row],[Prev Change]] &gt;= 0)</f>
        <v>0</v>
      </c>
      <c r="AO169" s="28">
        <f xml:space="preserve"> IFERROR(MAX(0, DATA[[#This Row],[High]] - DATA[[#This Row],[Prev High]]), "")</f>
        <v>215</v>
      </c>
      <c r="AP169" s="28">
        <f xml:space="preserve"> IFERROR(MAX(0, DATA[[#This Row],[Prev Low]] - DATA[[#This Row],[Low]]), "")</f>
        <v>0</v>
      </c>
      <c r="AQ169" s="10">
        <f xml:space="preserve"> (DATA[[#This Row],[Prev Low]] &lt; DATA[[#This Row],[Open]]) * (DATA[[#This Row],[Open]] &lt; DATA[[#This Row],[Prev High]])</f>
        <v>1</v>
      </c>
      <c r="AR169" s="10">
        <f xml:space="preserve"> SIGN(DATA[[#This Row],[Open]] &lt; DATA[[#This Row],[Prev Low]])</f>
        <v>0</v>
      </c>
      <c r="AS169" s="10">
        <f xml:space="preserve"> SIGN(DATA[[#This Row],[Prev Low]] &lt; DATA[[#This Row],[Open]])</f>
        <v>1</v>
      </c>
      <c r="AT169" s="10">
        <f xml:space="preserve"> SIGN(DATA[[#This Row],[Open]] &lt; DATA[[#This Row],[Prev High]])</f>
        <v>1</v>
      </c>
      <c r="AU169" s="10">
        <f xml:space="preserve"> SIGN(DATA[[#This Row],[Prev High]] &lt; DATA[[#This Row],[Open]])</f>
        <v>0</v>
      </c>
      <c r="AV169" s="10">
        <f xml:space="preserve"> SIGN(DATA[[#This Row],[Low]] &lt; DATA[[#This Row],[Prev Low]])</f>
        <v>0</v>
      </c>
      <c r="AW169" s="10">
        <f xml:space="preserve"> SIGN(DATA[[#This Row],[Prev Low]] &lt; DATA[[#This Row],[Low]])</f>
        <v>1</v>
      </c>
      <c r="AX169" s="10">
        <f xml:space="preserve"> SIGN(DATA[[#This Row],[High]] &lt; DATA[[#This Row],[Prev High]])</f>
        <v>0</v>
      </c>
      <c r="AY169" s="10">
        <f xml:space="preserve"> SIGN(DATA[[#This Row],[Prev High]] &lt; DATA[[#This Row],[High]])</f>
        <v>1</v>
      </c>
      <c r="AZ169" s="10">
        <f xml:space="preserve"> (DATA[[#This Row],[Prev Low]] &lt; DATA[[#This Row],[Close]]) * (DATA[[#This Row],[Close]] &lt; DATA[[#This Row],[Prev High]])</f>
        <v>1</v>
      </c>
      <c r="BA169" s="10">
        <f xml:space="preserve"> SIGN(DATA[[#This Row],[Close]] &lt; DATA[[#This Row],[Prev Low]])</f>
        <v>0</v>
      </c>
      <c r="BB169" s="10">
        <f xml:space="preserve"> SIGN(DATA[[#This Row],[Prev Low]] &lt; DATA[[#This Row],[Close]])</f>
        <v>1</v>
      </c>
      <c r="BC169" s="10">
        <f xml:space="preserve"> SIGN(DATA[[#This Row],[Close]] &lt; DATA[[#This Row],[Prev High]])</f>
        <v>1</v>
      </c>
      <c r="BD169" s="10">
        <f xml:space="preserve"> SIGN(DATA[[#This Row],[Prev High]] &lt; DATA[[#This Row],[Close]])</f>
        <v>0</v>
      </c>
    </row>
    <row r="170" spans="14:56" x14ac:dyDescent="0.25">
      <c r="N170" s="16">
        <f xml:space="preserve"> ROW() - ROW(DATA[[#Headers],[Row]])</f>
        <v>168</v>
      </c>
      <c r="O170" s="13"/>
      <c r="P170" s="20">
        <v>45609</v>
      </c>
      <c r="Q170" s="21">
        <v>128780</v>
      </c>
      <c r="R170" s="21">
        <v>128800</v>
      </c>
      <c r="S170" s="21">
        <v>129225</v>
      </c>
      <c r="T170" s="21">
        <v>127820</v>
      </c>
      <c r="U170" s="13" t="s">
        <v>239</v>
      </c>
      <c r="V170" s="14">
        <v>5.0000000000000001E-4</v>
      </c>
      <c r="W170" s="23"/>
      <c r="X170" s="23">
        <f xml:space="preserve"> (1 - DATA[[#This Row],[Row]])</f>
        <v>-167</v>
      </c>
      <c r="Y170" s="24">
        <f xml:space="preserve"> DATA[[#This Row],[Src Data]]</f>
        <v>45609</v>
      </c>
      <c r="Z170" s="23">
        <f xml:space="preserve"> WEEKDAY(DATA[[#This Row],[Date]])</f>
        <v>4</v>
      </c>
      <c r="AA170" s="26">
        <f xml:space="preserve"> DATA[[#This Row],[Src Último]]</f>
        <v>128780</v>
      </c>
      <c r="AB170" s="28">
        <f xml:space="preserve"> DATA[[#This Row],[Src Abertura]]</f>
        <v>128800</v>
      </c>
      <c r="AC170" s="28">
        <f xml:space="preserve"> DATA[[#This Row],[Src Mínima]]</f>
        <v>127820</v>
      </c>
      <c r="AD170" s="28">
        <f xml:space="preserve"> DATA[[#This Row],[Src Máxima]]</f>
        <v>129225</v>
      </c>
      <c r="AE170" s="28">
        <f xml:space="preserve"> DATA[[#This Row],[Src Último]]</f>
        <v>128780</v>
      </c>
      <c r="AF170" s="40">
        <f xml:space="preserve"> (DATA[[#This Row],[High]] - DATA[[#This Row],[Low]])</f>
        <v>1405</v>
      </c>
      <c r="AG170" s="31">
        <f xml:space="preserve"> _xlfn.XLOOKUP(DATA[[#This Row],[T]]-1, DATA[T], DATA[Open], "")</f>
        <v>128520</v>
      </c>
      <c r="AH170" s="31">
        <f xml:space="preserve"> _xlfn.XLOOKUP(DATA[[#This Row],[T]]-1, DATA[T], DATA[Low], "")</f>
        <v>128230</v>
      </c>
      <c r="AI170" s="31">
        <f xml:space="preserve"> _xlfn.XLOOKUP(DATA[[#This Row],[T]]-1, DATA[T], DATA[High], "")</f>
        <v>129250</v>
      </c>
      <c r="AJ170" s="31">
        <f xml:space="preserve"> _xlfn.XLOOKUP(DATA[[#This Row],[T]]-1, DATA[T], DATA[Price], "")</f>
        <v>128712</v>
      </c>
      <c r="AK170" s="33">
        <f xml:space="preserve"> IFERROR(DATA[[#This Row],[Prev Close]] - DATA[[#This Row],[Prev Open]], "")</f>
        <v>192</v>
      </c>
      <c r="AL170" s="33">
        <f xml:space="preserve"> IFERROR(DATA[[#This Row],[Prev High]] - DATA[[#This Row],[Prev Low]], "")</f>
        <v>1020</v>
      </c>
      <c r="AM170" s="33">
        <f xml:space="preserve"> SIGN(DATA[[#This Row],[Prev Change]] &lt; 0)</f>
        <v>0</v>
      </c>
      <c r="AN170" s="33">
        <f xml:space="preserve"> SIGN(DATA[[#This Row],[Prev Change]] &gt;= 0)</f>
        <v>1</v>
      </c>
      <c r="AO170" s="28">
        <f xml:space="preserve"> IFERROR(MAX(0, DATA[[#This Row],[High]] - DATA[[#This Row],[Prev High]]), "")</f>
        <v>0</v>
      </c>
      <c r="AP170" s="28">
        <f xml:space="preserve"> IFERROR(MAX(0, DATA[[#This Row],[Prev Low]] - DATA[[#This Row],[Low]]), "")</f>
        <v>410</v>
      </c>
      <c r="AQ170" s="10">
        <f xml:space="preserve"> (DATA[[#This Row],[Prev Low]] &lt; DATA[[#This Row],[Open]]) * (DATA[[#This Row],[Open]] &lt; DATA[[#This Row],[Prev High]])</f>
        <v>1</v>
      </c>
      <c r="AR170" s="10">
        <f xml:space="preserve"> SIGN(DATA[[#This Row],[Open]] &lt; DATA[[#This Row],[Prev Low]])</f>
        <v>0</v>
      </c>
      <c r="AS170" s="10">
        <f xml:space="preserve"> SIGN(DATA[[#This Row],[Prev Low]] &lt; DATA[[#This Row],[Open]])</f>
        <v>1</v>
      </c>
      <c r="AT170" s="10">
        <f xml:space="preserve"> SIGN(DATA[[#This Row],[Open]] &lt; DATA[[#This Row],[Prev High]])</f>
        <v>1</v>
      </c>
      <c r="AU170" s="10">
        <f xml:space="preserve"> SIGN(DATA[[#This Row],[Prev High]] &lt; DATA[[#This Row],[Open]])</f>
        <v>0</v>
      </c>
      <c r="AV170" s="10">
        <f xml:space="preserve"> SIGN(DATA[[#This Row],[Low]] &lt; DATA[[#This Row],[Prev Low]])</f>
        <v>1</v>
      </c>
      <c r="AW170" s="10">
        <f xml:space="preserve"> SIGN(DATA[[#This Row],[Prev Low]] &lt; DATA[[#This Row],[Low]])</f>
        <v>0</v>
      </c>
      <c r="AX170" s="10">
        <f xml:space="preserve"> SIGN(DATA[[#This Row],[High]] &lt; DATA[[#This Row],[Prev High]])</f>
        <v>1</v>
      </c>
      <c r="AY170" s="10">
        <f xml:space="preserve"> SIGN(DATA[[#This Row],[Prev High]] &lt; DATA[[#This Row],[High]])</f>
        <v>0</v>
      </c>
      <c r="AZ170" s="10">
        <f xml:space="preserve"> (DATA[[#This Row],[Prev Low]] &lt; DATA[[#This Row],[Close]]) * (DATA[[#This Row],[Close]] &lt; DATA[[#This Row],[Prev High]])</f>
        <v>1</v>
      </c>
      <c r="BA170" s="10">
        <f xml:space="preserve"> SIGN(DATA[[#This Row],[Close]] &lt; DATA[[#This Row],[Prev Low]])</f>
        <v>0</v>
      </c>
      <c r="BB170" s="10">
        <f xml:space="preserve"> SIGN(DATA[[#This Row],[Prev Low]] &lt; DATA[[#This Row],[Close]])</f>
        <v>1</v>
      </c>
      <c r="BC170" s="10">
        <f xml:space="preserve"> SIGN(DATA[[#This Row],[Close]] &lt; DATA[[#This Row],[Prev High]])</f>
        <v>1</v>
      </c>
      <c r="BD170" s="10">
        <f xml:space="preserve"> SIGN(DATA[[#This Row],[Prev High]] &lt; DATA[[#This Row],[Close]])</f>
        <v>0</v>
      </c>
    </row>
    <row r="171" spans="14:56" x14ac:dyDescent="0.25">
      <c r="N171" s="16">
        <f xml:space="preserve"> ROW() - ROW(DATA[[#Headers],[Row]])</f>
        <v>169</v>
      </c>
      <c r="O171" s="13"/>
      <c r="P171" s="20">
        <v>45608</v>
      </c>
      <c r="Q171" s="21">
        <v>128712</v>
      </c>
      <c r="R171" s="21">
        <v>128520</v>
      </c>
      <c r="S171" s="21">
        <v>129250</v>
      </c>
      <c r="T171" s="21">
        <v>128230</v>
      </c>
      <c r="U171" s="13" t="s">
        <v>147</v>
      </c>
      <c r="V171" s="14">
        <v>-1.6999999999999999E-3</v>
      </c>
      <c r="W171" s="23"/>
      <c r="X171" s="23">
        <f xml:space="preserve"> (1 - DATA[[#This Row],[Row]])</f>
        <v>-168</v>
      </c>
      <c r="Y171" s="24">
        <f xml:space="preserve"> DATA[[#This Row],[Src Data]]</f>
        <v>45608</v>
      </c>
      <c r="Z171" s="23">
        <f xml:space="preserve"> WEEKDAY(DATA[[#This Row],[Date]])</f>
        <v>3</v>
      </c>
      <c r="AA171" s="26">
        <f xml:space="preserve"> DATA[[#This Row],[Src Último]]</f>
        <v>128712</v>
      </c>
      <c r="AB171" s="28">
        <f xml:space="preserve"> DATA[[#This Row],[Src Abertura]]</f>
        <v>128520</v>
      </c>
      <c r="AC171" s="28">
        <f xml:space="preserve"> DATA[[#This Row],[Src Mínima]]</f>
        <v>128230</v>
      </c>
      <c r="AD171" s="28">
        <f xml:space="preserve"> DATA[[#This Row],[Src Máxima]]</f>
        <v>129250</v>
      </c>
      <c r="AE171" s="28">
        <f xml:space="preserve"> DATA[[#This Row],[Src Último]]</f>
        <v>128712</v>
      </c>
      <c r="AF171" s="40">
        <f xml:space="preserve"> (DATA[[#This Row],[High]] - DATA[[#This Row],[Low]])</f>
        <v>1020</v>
      </c>
      <c r="AG171" s="31">
        <f xml:space="preserve"> _xlfn.XLOOKUP(DATA[[#This Row],[T]]-1, DATA[T], DATA[Open], "")</f>
        <v>128450</v>
      </c>
      <c r="AH171" s="31">
        <f xml:space="preserve"> _xlfn.XLOOKUP(DATA[[#This Row],[T]]-1, DATA[T], DATA[Low], "")</f>
        <v>128230</v>
      </c>
      <c r="AI171" s="31">
        <f xml:space="preserve"> _xlfn.XLOOKUP(DATA[[#This Row],[T]]-1, DATA[T], DATA[High], "")</f>
        <v>129215</v>
      </c>
      <c r="AJ171" s="31">
        <f xml:space="preserve"> _xlfn.XLOOKUP(DATA[[#This Row],[T]]-1, DATA[T], DATA[Price], "")</f>
        <v>128926</v>
      </c>
      <c r="AK171" s="33">
        <f xml:space="preserve"> IFERROR(DATA[[#This Row],[Prev Close]] - DATA[[#This Row],[Prev Open]], "")</f>
        <v>476</v>
      </c>
      <c r="AL171" s="33">
        <f xml:space="preserve"> IFERROR(DATA[[#This Row],[Prev High]] - DATA[[#This Row],[Prev Low]], "")</f>
        <v>985</v>
      </c>
      <c r="AM171" s="33">
        <f xml:space="preserve"> SIGN(DATA[[#This Row],[Prev Change]] &lt; 0)</f>
        <v>0</v>
      </c>
      <c r="AN171" s="33">
        <f xml:space="preserve"> SIGN(DATA[[#This Row],[Prev Change]] &gt;= 0)</f>
        <v>1</v>
      </c>
      <c r="AO171" s="28">
        <f xml:space="preserve"> IFERROR(MAX(0, DATA[[#This Row],[High]] - DATA[[#This Row],[Prev High]]), "")</f>
        <v>35</v>
      </c>
      <c r="AP171" s="28">
        <f xml:space="preserve"> IFERROR(MAX(0, DATA[[#This Row],[Prev Low]] - DATA[[#This Row],[Low]]), "")</f>
        <v>0</v>
      </c>
      <c r="AQ171" s="10">
        <f xml:space="preserve"> (DATA[[#This Row],[Prev Low]] &lt; DATA[[#This Row],[Open]]) * (DATA[[#This Row],[Open]] &lt; DATA[[#This Row],[Prev High]])</f>
        <v>1</v>
      </c>
      <c r="AR171" s="10">
        <f xml:space="preserve"> SIGN(DATA[[#This Row],[Open]] &lt; DATA[[#This Row],[Prev Low]])</f>
        <v>0</v>
      </c>
      <c r="AS171" s="10">
        <f xml:space="preserve"> SIGN(DATA[[#This Row],[Prev Low]] &lt; DATA[[#This Row],[Open]])</f>
        <v>1</v>
      </c>
      <c r="AT171" s="10">
        <f xml:space="preserve"> SIGN(DATA[[#This Row],[Open]] &lt; DATA[[#This Row],[Prev High]])</f>
        <v>1</v>
      </c>
      <c r="AU171" s="10">
        <f xml:space="preserve"> SIGN(DATA[[#This Row],[Prev High]] &lt; DATA[[#This Row],[Open]])</f>
        <v>0</v>
      </c>
      <c r="AV171" s="10">
        <f xml:space="preserve"> SIGN(DATA[[#This Row],[Low]] &lt; DATA[[#This Row],[Prev Low]])</f>
        <v>0</v>
      </c>
      <c r="AW171" s="10">
        <f xml:space="preserve"> SIGN(DATA[[#This Row],[Prev Low]] &lt; DATA[[#This Row],[Low]])</f>
        <v>0</v>
      </c>
      <c r="AX171" s="10">
        <f xml:space="preserve"> SIGN(DATA[[#This Row],[High]] &lt; DATA[[#This Row],[Prev High]])</f>
        <v>0</v>
      </c>
      <c r="AY171" s="10">
        <f xml:space="preserve"> SIGN(DATA[[#This Row],[Prev High]] &lt; DATA[[#This Row],[High]])</f>
        <v>1</v>
      </c>
      <c r="AZ171" s="10">
        <f xml:space="preserve"> (DATA[[#This Row],[Prev Low]] &lt; DATA[[#This Row],[Close]]) * (DATA[[#This Row],[Close]] &lt; DATA[[#This Row],[Prev High]])</f>
        <v>1</v>
      </c>
      <c r="BA171" s="10">
        <f xml:space="preserve"> SIGN(DATA[[#This Row],[Close]] &lt; DATA[[#This Row],[Prev Low]])</f>
        <v>0</v>
      </c>
      <c r="BB171" s="10">
        <f xml:space="preserve"> SIGN(DATA[[#This Row],[Prev Low]] &lt; DATA[[#This Row],[Close]])</f>
        <v>1</v>
      </c>
      <c r="BC171" s="10">
        <f xml:space="preserve"> SIGN(DATA[[#This Row],[Close]] &lt; DATA[[#This Row],[Prev High]])</f>
        <v>1</v>
      </c>
      <c r="BD171" s="10">
        <f xml:space="preserve"> SIGN(DATA[[#This Row],[Prev High]] &lt; DATA[[#This Row],[Close]])</f>
        <v>0</v>
      </c>
    </row>
    <row r="172" spans="14:56" x14ac:dyDescent="0.25">
      <c r="N172" s="16">
        <f xml:space="preserve"> ROW() - ROW(DATA[[#Headers],[Row]])</f>
        <v>170</v>
      </c>
      <c r="O172" s="13"/>
      <c r="P172" s="20">
        <v>45607</v>
      </c>
      <c r="Q172" s="21">
        <v>128926</v>
      </c>
      <c r="R172" s="21">
        <v>128450</v>
      </c>
      <c r="S172" s="21">
        <v>129215</v>
      </c>
      <c r="T172" s="21">
        <v>128230</v>
      </c>
      <c r="U172" s="13" t="s">
        <v>240</v>
      </c>
      <c r="V172" s="14">
        <v>-1E-4</v>
      </c>
      <c r="W172" s="23"/>
      <c r="X172" s="23">
        <f xml:space="preserve"> (1 - DATA[[#This Row],[Row]])</f>
        <v>-169</v>
      </c>
      <c r="Y172" s="24">
        <f xml:space="preserve"> DATA[[#This Row],[Src Data]]</f>
        <v>45607</v>
      </c>
      <c r="Z172" s="23">
        <f xml:space="preserve"> WEEKDAY(DATA[[#This Row],[Date]])</f>
        <v>2</v>
      </c>
      <c r="AA172" s="26">
        <f xml:space="preserve"> DATA[[#This Row],[Src Último]]</f>
        <v>128926</v>
      </c>
      <c r="AB172" s="28">
        <f xml:space="preserve"> DATA[[#This Row],[Src Abertura]]</f>
        <v>128450</v>
      </c>
      <c r="AC172" s="28">
        <f xml:space="preserve"> DATA[[#This Row],[Src Mínima]]</f>
        <v>128230</v>
      </c>
      <c r="AD172" s="28">
        <f xml:space="preserve"> DATA[[#This Row],[Src Máxima]]</f>
        <v>129215</v>
      </c>
      <c r="AE172" s="28">
        <f xml:space="preserve"> DATA[[#This Row],[Src Último]]</f>
        <v>128926</v>
      </c>
      <c r="AF172" s="40">
        <f xml:space="preserve"> (DATA[[#This Row],[High]] - DATA[[#This Row],[Low]])</f>
        <v>985</v>
      </c>
      <c r="AG172" s="31">
        <f xml:space="preserve"> _xlfn.XLOOKUP(DATA[[#This Row],[T]]-1, DATA[T], DATA[Open], "")</f>
        <v>130100</v>
      </c>
      <c r="AH172" s="31">
        <f xml:space="preserve"> _xlfn.XLOOKUP(DATA[[#This Row],[T]]-1, DATA[T], DATA[Low], "")</f>
        <v>128025</v>
      </c>
      <c r="AI172" s="31">
        <f xml:space="preserve"> _xlfn.XLOOKUP(DATA[[#This Row],[T]]-1, DATA[T], DATA[High], "")</f>
        <v>130340</v>
      </c>
      <c r="AJ172" s="31">
        <f xml:space="preserve"> _xlfn.XLOOKUP(DATA[[#This Row],[T]]-1, DATA[T], DATA[Price], "")</f>
        <v>128941</v>
      </c>
      <c r="AK172" s="33">
        <f xml:space="preserve"> IFERROR(DATA[[#This Row],[Prev Close]] - DATA[[#This Row],[Prev Open]], "")</f>
        <v>-1159</v>
      </c>
      <c r="AL172" s="33">
        <f xml:space="preserve"> IFERROR(DATA[[#This Row],[Prev High]] - DATA[[#This Row],[Prev Low]], "")</f>
        <v>2315</v>
      </c>
      <c r="AM172" s="33">
        <f xml:space="preserve"> SIGN(DATA[[#This Row],[Prev Change]] &lt; 0)</f>
        <v>1</v>
      </c>
      <c r="AN172" s="33">
        <f xml:space="preserve"> SIGN(DATA[[#This Row],[Prev Change]] &gt;= 0)</f>
        <v>0</v>
      </c>
      <c r="AO172" s="28">
        <f xml:space="preserve"> IFERROR(MAX(0, DATA[[#This Row],[High]] - DATA[[#This Row],[Prev High]]), "")</f>
        <v>0</v>
      </c>
      <c r="AP172" s="28">
        <f xml:space="preserve"> IFERROR(MAX(0, DATA[[#This Row],[Prev Low]] - DATA[[#This Row],[Low]]), "")</f>
        <v>0</v>
      </c>
      <c r="AQ172" s="10">
        <f xml:space="preserve"> (DATA[[#This Row],[Prev Low]] &lt; DATA[[#This Row],[Open]]) * (DATA[[#This Row],[Open]] &lt; DATA[[#This Row],[Prev High]])</f>
        <v>1</v>
      </c>
      <c r="AR172" s="10">
        <f xml:space="preserve"> SIGN(DATA[[#This Row],[Open]] &lt; DATA[[#This Row],[Prev Low]])</f>
        <v>0</v>
      </c>
      <c r="AS172" s="10">
        <f xml:space="preserve"> SIGN(DATA[[#This Row],[Prev Low]] &lt; DATA[[#This Row],[Open]])</f>
        <v>1</v>
      </c>
      <c r="AT172" s="10">
        <f xml:space="preserve"> SIGN(DATA[[#This Row],[Open]] &lt; DATA[[#This Row],[Prev High]])</f>
        <v>1</v>
      </c>
      <c r="AU172" s="10">
        <f xml:space="preserve"> SIGN(DATA[[#This Row],[Prev High]] &lt; DATA[[#This Row],[Open]])</f>
        <v>0</v>
      </c>
      <c r="AV172" s="10">
        <f xml:space="preserve"> SIGN(DATA[[#This Row],[Low]] &lt; DATA[[#This Row],[Prev Low]])</f>
        <v>0</v>
      </c>
      <c r="AW172" s="10">
        <f xml:space="preserve"> SIGN(DATA[[#This Row],[Prev Low]] &lt; DATA[[#This Row],[Low]])</f>
        <v>1</v>
      </c>
      <c r="AX172" s="10">
        <f xml:space="preserve"> SIGN(DATA[[#This Row],[High]] &lt; DATA[[#This Row],[Prev High]])</f>
        <v>1</v>
      </c>
      <c r="AY172" s="10">
        <f xml:space="preserve"> SIGN(DATA[[#This Row],[Prev High]] &lt; DATA[[#This Row],[High]])</f>
        <v>0</v>
      </c>
      <c r="AZ172" s="10">
        <f xml:space="preserve"> (DATA[[#This Row],[Prev Low]] &lt; DATA[[#This Row],[Close]]) * (DATA[[#This Row],[Close]] &lt; DATA[[#This Row],[Prev High]])</f>
        <v>1</v>
      </c>
      <c r="BA172" s="10">
        <f xml:space="preserve"> SIGN(DATA[[#This Row],[Close]] &lt; DATA[[#This Row],[Prev Low]])</f>
        <v>0</v>
      </c>
      <c r="BB172" s="10">
        <f xml:space="preserve"> SIGN(DATA[[#This Row],[Prev Low]] &lt; DATA[[#This Row],[Close]])</f>
        <v>1</v>
      </c>
      <c r="BC172" s="10">
        <f xml:space="preserve"> SIGN(DATA[[#This Row],[Close]] &lt; DATA[[#This Row],[Prev High]])</f>
        <v>1</v>
      </c>
      <c r="BD172" s="10">
        <f xml:space="preserve"> SIGN(DATA[[#This Row],[Prev High]] &lt; DATA[[#This Row],[Close]])</f>
        <v>0</v>
      </c>
    </row>
    <row r="173" spans="14:56" x14ac:dyDescent="0.25">
      <c r="N173" s="16">
        <f xml:space="preserve"> ROW() - ROW(DATA[[#Headers],[Row]])</f>
        <v>171</v>
      </c>
      <c r="O173" s="13"/>
      <c r="P173" s="20">
        <v>45604</v>
      </c>
      <c r="Q173" s="21">
        <v>128941</v>
      </c>
      <c r="R173" s="21">
        <v>130100</v>
      </c>
      <c r="S173" s="21">
        <v>130340</v>
      </c>
      <c r="T173" s="21">
        <v>128025</v>
      </c>
      <c r="U173" s="13" t="s">
        <v>241</v>
      </c>
      <c r="V173" s="14">
        <v>-1.52E-2</v>
      </c>
      <c r="W173" s="23"/>
      <c r="X173" s="23">
        <f xml:space="preserve"> (1 - DATA[[#This Row],[Row]])</f>
        <v>-170</v>
      </c>
      <c r="Y173" s="24">
        <f xml:space="preserve"> DATA[[#This Row],[Src Data]]</f>
        <v>45604</v>
      </c>
      <c r="Z173" s="23">
        <f xml:space="preserve"> WEEKDAY(DATA[[#This Row],[Date]])</f>
        <v>6</v>
      </c>
      <c r="AA173" s="26">
        <f xml:space="preserve"> DATA[[#This Row],[Src Último]]</f>
        <v>128941</v>
      </c>
      <c r="AB173" s="28">
        <f xml:space="preserve"> DATA[[#This Row],[Src Abertura]]</f>
        <v>130100</v>
      </c>
      <c r="AC173" s="28">
        <f xml:space="preserve"> DATA[[#This Row],[Src Mínima]]</f>
        <v>128025</v>
      </c>
      <c r="AD173" s="28">
        <f xml:space="preserve"> DATA[[#This Row],[Src Máxima]]</f>
        <v>130340</v>
      </c>
      <c r="AE173" s="28">
        <f xml:space="preserve"> DATA[[#This Row],[Src Último]]</f>
        <v>128941</v>
      </c>
      <c r="AF173" s="40">
        <f xml:space="preserve"> (DATA[[#This Row],[High]] - DATA[[#This Row],[Low]])</f>
        <v>2315</v>
      </c>
      <c r="AG173" s="31">
        <f xml:space="preserve"> _xlfn.XLOOKUP(DATA[[#This Row],[T]]-1, DATA[T], DATA[Open], "")</f>
        <v>131150</v>
      </c>
      <c r="AH173" s="31">
        <f xml:space="preserve"> _xlfn.XLOOKUP(DATA[[#This Row],[T]]-1, DATA[T], DATA[Low], "")</f>
        <v>130605</v>
      </c>
      <c r="AI173" s="31">
        <f xml:space="preserve"> _xlfn.XLOOKUP(DATA[[#This Row],[T]]-1, DATA[T], DATA[High], "")</f>
        <v>132665</v>
      </c>
      <c r="AJ173" s="31">
        <f xml:space="preserve"> _xlfn.XLOOKUP(DATA[[#This Row],[T]]-1, DATA[T], DATA[Price], "")</f>
        <v>130931</v>
      </c>
      <c r="AK173" s="33">
        <f xml:space="preserve"> IFERROR(DATA[[#This Row],[Prev Close]] - DATA[[#This Row],[Prev Open]], "")</f>
        <v>-219</v>
      </c>
      <c r="AL173" s="33">
        <f xml:space="preserve"> IFERROR(DATA[[#This Row],[Prev High]] - DATA[[#This Row],[Prev Low]], "")</f>
        <v>2060</v>
      </c>
      <c r="AM173" s="33">
        <f xml:space="preserve"> SIGN(DATA[[#This Row],[Prev Change]] &lt; 0)</f>
        <v>1</v>
      </c>
      <c r="AN173" s="33">
        <f xml:space="preserve"> SIGN(DATA[[#This Row],[Prev Change]] &gt;= 0)</f>
        <v>0</v>
      </c>
      <c r="AO173" s="28">
        <f xml:space="preserve"> IFERROR(MAX(0, DATA[[#This Row],[High]] - DATA[[#This Row],[Prev High]]), "")</f>
        <v>0</v>
      </c>
      <c r="AP173" s="28">
        <f xml:space="preserve"> IFERROR(MAX(0, DATA[[#This Row],[Prev Low]] - DATA[[#This Row],[Low]]), "")</f>
        <v>2580</v>
      </c>
      <c r="AQ173" s="10">
        <f xml:space="preserve"> (DATA[[#This Row],[Prev Low]] &lt; DATA[[#This Row],[Open]]) * (DATA[[#This Row],[Open]] &lt; DATA[[#This Row],[Prev High]])</f>
        <v>0</v>
      </c>
      <c r="AR173" s="10">
        <f xml:space="preserve"> SIGN(DATA[[#This Row],[Open]] &lt; DATA[[#This Row],[Prev Low]])</f>
        <v>1</v>
      </c>
      <c r="AS173" s="10">
        <f xml:space="preserve"> SIGN(DATA[[#This Row],[Prev Low]] &lt; DATA[[#This Row],[Open]])</f>
        <v>0</v>
      </c>
      <c r="AT173" s="10">
        <f xml:space="preserve"> SIGN(DATA[[#This Row],[Open]] &lt; DATA[[#This Row],[Prev High]])</f>
        <v>1</v>
      </c>
      <c r="AU173" s="10">
        <f xml:space="preserve"> SIGN(DATA[[#This Row],[Prev High]] &lt; DATA[[#This Row],[Open]])</f>
        <v>0</v>
      </c>
      <c r="AV173" s="10">
        <f xml:space="preserve"> SIGN(DATA[[#This Row],[Low]] &lt; DATA[[#This Row],[Prev Low]])</f>
        <v>1</v>
      </c>
      <c r="AW173" s="10">
        <f xml:space="preserve"> SIGN(DATA[[#This Row],[Prev Low]] &lt; DATA[[#This Row],[Low]])</f>
        <v>0</v>
      </c>
      <c r="AX173" s="10">
        <f xml:space="preserve"> SIGN(DATA[[#This Row],[High]] &lt; DATA[[#This Row],[Prev High]])</f>
        <v>1</v>
      </c>
      <c r="AY173" s="10">
        <f xml:space="preserve"> SIGN(DATA[[#This Row],[Prev High]] &lt; DATA[[#This Row],[High]])</f>
        <v>0</v>
      </c>
      <c r="AZ173" s="10">
        <f xml:space="preserve"> (DATA[[#This Row],[Prev Low]] &lt; DATA[[#This Row],[Close]]) * (DATA[[#This Row],[Close]] &lt; DATA[[#This Row],[Prev High]])</f>
        <v>0</v>
      </c>
      <c r="BA173" s="10">
        <f xml:space="preserve"> SIGN(DATA[[#This Row],[Close]] &lt; DATA[[#This Row],[Prev Low]])</f>
        <v>1</v>
      </c>
      <c r="BB173" s="10">
        <f xml:space="preserve"> SIGN(DATA[[#This Row],[Prev Low]] &lt; DATA[[#This Row],[Close]])</f>
        <v>0</v>
      </c>
      <c r="BC173" s="10">
        <f xml:space="preserve"> SIGN(DATA[[#This Row],[Close]] &lt; DATA[[#This Row],[Prev High]])</f>
        <v>1</v>
      </c>
      <c r="BD173" s="10">
        <f xml:space="preserve"> SIGN(DATA[[#This Row],[Prev High]] &lt; DATA[[#This Row],[Close]])</f>
        <v>0</v>
      </c>
    </row>
    <row r="174" spans="14:56" x14ac:dyDescent="0.25">
      <c r="N174" s="16">
        <f xml:space="preserve"> ROW() - ROW(DATA[[#Headers],[Row]])</f>
        <v>172</v>
      </c>
      <c r="O174" s="13"/>
      <c r="P174" s="20">
        <v>45603</v>
      </c>
      <c r="Q174" s="21">
        <v>130931</v>
      </c>
      <c r="R174" s="21">
        <v>131150</v>
      </c>
      <c r="S174" s="21">
        <v>132665</v>
      </c>
      <c r="T174" s="21">
        <v>130605</v>
      </c>
      <c r="U174" s="13" t="s">
        <v>242</v>
      </c>
      <c r="V174" s="14">
        <v>-5.0000000000000001E-3</v>
      </c>
      <c r="W174" s="23"/>
      <c r="X174" s="23">
        <f xml:space="preserve"> (1 - DATA[[#This Row],[Row]])</f>
        <v>-171</v>
      </c>
      <c r="Y174" s="24">
        <f xml:space="preserve"> DATA[[#This Row],[Src Data]]</f>
        <v>45603</v>
      </c>
      <c r="Z174" s="23">
        <f xml:space="preserve"> WEEKDAY(DATA[[#This Row],[Date]])</f>
        <v>5</v>
      </c>
      <c r="AA174" s="26">
        <f xml:space="preserve"> DATA[[#This Row],[Src Último]]</f>
        <v>130931</v>
      </c>
      <c r="AB174" s="28">
        <f xml:space="preserve"> DATA[[#This Row],[Src Abertura]]</f>
        <v>131150</v>
      </c>
      <c r="AC174" s="28">
        <f xml:space="preserve"> DATA[[#This Row],[Src Mínima]]</f>
        <v>130605</v>
      </c>
      <c r="AD174" s="28">
        <f xml:space="preserve"> DATA[[#This Row],[Src Máxima]]</f>
        <v>132665</v>
      </c>
      <c r="AE174" s="28">
        <f xml:space="preserve"> DATA[[#This Row],[Src Último]]</f>
        <v>130931</v>
      </c>
      <c r="AF174" s="40">
        <f xml:space="preserve"> (DATA[[#This Row],[High]] - DATA[[#This Row],[Low]])</f>
        <v>2060</v>
      </c>
      <c r="AG174" s="31">
        <f xml:space="preserve"> _xlfn.XLOOKUP(DATA[[#This Row],[T]]-1, DATA[T], DATA[Open], "")</f>
        <v>130655</v>
      </c>
      <c r="AH174" s="31">
        <f xml:space="preserve"> _xlfn.XLOOKUP(DATA[[#This Row],[T]]-1, DATA[T], DATA[Low], "")</f>
        <v>129780</v>
      </c>
      <c r="AI174" s="31">
        <f xml:space="preserve"> _xlfn.XLOOKUP(DATA[[#This Row],[T]]-1, DATA[T], DATA[High], "")</f>
        <v>132020</v>
      </c>
      <c r="AJ174" s="31">
        <f xml:space="preserve"> _xlfn.XLOOKUP(DATA[[#This Row],[T]]-1, DATA[T], DATA[Price], "")</f>
        <v>131595</v>
      </c>
      <c r="AK174" s="33">
        <f xml:space="preserve"> IFERROR(DATA[[#This Row],[Prev Close]] - DATA[[#This Row],[Prev Open]], "")</f>
        <v>940</v>
      </c>
      <c r="AL174" s="33">
        <f xml:space="preserve"> IFERROR(DATA[[#This Row],[Prev High]] - DATA[[#This Row],[Prev Low]], "")</f>
        <v>2240</v>
      </c>
      <c r="AM174" s="33">
        <f xml:space="preserve"> SIGN(DATA[[#This Row],[Prev Change]] &lt; 0)</f>
        <v>0</v>
      </c>
      <c r="AN174" s="33">
        <f xml:space="preserve"> SIGN(DATA[[#This Row],[Prev Change]] &gt;= 0)</f>
        <v>1</v>
      </c>
      <c r="AO174" s="28">
        <f xml:space="preserve"> IFERROR(MAX(0, DATA[[#This Row],[High]] - DATA[[#This Row],[Prev High]]), "")</f>
        <v>645</v>
      </c>
      <c r="AP174" s="28">
        <f xml:space="preserve"> IFERROR(MAX(0, DATA[[#This Row],[Prev Low]] - DATA[[#This Row],[Low]]), "")</f>
        <v>0</v>
      </c>
      <c r="AQ174" s="10">
        <f xml:space="preserve"> (DATA[[#This Row],[Prev Low]] &lt; DATA[[#This Row],[Open]]) * (DATA[[#This Row],[Open]] &lt; DATA[[#This Row],[Prev High]])</f>
        <v>1</v>
      </c>
      <c r="AR174" s="10">
        <f xml:space="preserve"> SIGN(DATA[[#This Row],[Open]] &lt; DATA[[#This Row],[Prev Low]])</f>
        <v>0</v>
      </c>
      <c r="AS174" s="10">
        <f xml:space="preserve"> SIGN(DATA[[#This Row],[Prev Low]] &lt; DATA[[#This Row],[Open]])</f>
        <v>1</v>
      </c>
      <c r="AT174" s="10">
        <f xml:space="preserve"> SIGN(DATA[[#This Row],[Open]] &lt; DATA[[#This Row],[Prev High]])</f>
        <v>1</v>
      </c>
      <c r="AU174" s="10">
        <f xml:space="preserve"> SIGN(DATA[[#This Row],[Prev High]] &lt; DATA[[#This Row],[Open]])</f>
        <v>0</v>
      </c>
      <c r="AV174" s="10">
        <f xml:space="preserve"> SIGN(DATA[[#This Row],[Low]] &lt; DATA[[#This Row],[Prev Low]])</f>
        <v>0</v>
      </c>
      <c r="AW174" s="10">
        <f xml:space="preserve"> SIGN(DATA[[#This Row],[Prev Low]] &lt; DATA[[#This Row],[Low]])</f>
        <v>1</v>
      </c>
      <c r="AX174" s="10">
        <f xml:space="preserve"> SIGN(DATA[[#This Row],[High]] &lt; DATA[[#This Row],[Prev High]])</f>
        <v>0</v>
      </c>
      <c r="AY174" s="10">
        <f xml:space="preserve"> SIGN(DATA[[#This Row],[Prev High]] &lt; DATA[[#This Row],[High]])</f>
        <v>1</v>
      </c>
      <c r="AZ174" s="10">
        <f xml:space="preserve"> (DATA[[#This Row],[Prev Low]] &lt; DATA[[#This Row],[Close]]) * (DATA[[#This Row],[Close]] &lt; DATA[[#This Row],[Prev High]])</f>
        <v>1</v>
      </c>
      <c r="BA174" s="10">
        <f xml:space="preserve"> SIGN(DATA[[#This Row],[Close]] &lt; DATA[[#This Row],[Prev Low]])</f>
        <v>0</v>
      </c>
      <c r="BB174" s="10">
        <f xml:space="preserve"> SIGN(DATA[[#This Row],[Prev Low]] &lt; DATA[[#This Row],[Close]])</f>
        <v>1</v>
      </c>
      <c r="BC174" s="10">
        <f xml:space="preserve"> SIGN(DATA[[#This Row],[Close]] &lt; DATA[[#This Row],[Prev High]])</f>
        <v>1</v>
      </c>
      <c r="BD174" s="10">
        <f xml:space="preserve"> SIGN(DATA[[#This Row],[Prev High]] &lt; DATA[[#This Row],[Close]])</f>
        <v>0</v>
      </c>
    </row>
    <row r="175" spans="14:56" x14ac:dyDescent="0.25">
      <c r="N175" s="16">
        <f xml:space="preserve"> ROW() - ROW(DATA[[#Headers],[Row]])</f>
        <v>173</v>
      </c>
      <c r="O175" s="13"/>
      <c r="P175" s="20">
        <v>45602</v>
      </c>
      <c r="Q175" s="21">
        <v>131595</v>
      </c>
      <c r="R175" s="21">
        <v>130655</v>
      </c>
      <c r="S175" s="21">
        <v>132020</v>
      </c>
      <c r="T175" s="21">
        <v>129780</v>
      </c>
      <c r="U175" s="13" t="s">
        <v>243</v>
      </c>
      <c r="V175" s="14">
        <v>-4.0000000000000001E-3</v>
      </c>
      <c r="W175" s="23"/>
      <c r="X175" s="23">
        <f xml:space="preserve"> (1 - DATA[[#This Row],[Row]])</f>
        <v>-172</v>
      </c>
      <c r="Y175" s="24">
        <f xml:space="preserve"> DATA[[#This Row],[Src Data]]</f>
        <v>45602</v>
      </c>
      <c r="Z175" s="23">
        <f xml:space="preserve"> WEEKDAY(DATA[[#This Row],[Date]])</f>
        <v>4</v>
      </c>
      <c r="AA175" s="26">
        <f xml:space="preserve"> DATA[[#This Row],[Src Último]]</f>
        <v>131595</v>
      </c>
      <c r="AB175" s="28">
        <f xml:space="preserve"> DATA[[#This Row],[Src Abertura]]</f>
        <v>130655</v>
      </c>
      <c r="AC175" s="28">
        <f xml:space="preserve"> DATA[[#This Row],[Src Mínima]]</f>
        <v>129780</v>
      </c>
      <c r="AD175" s="28">
        <f xml:space="preserve"> DATA[[#This Row],[Src Máxima]]</f>
        <v>132020</v>
      </c>
      <c r="AE175" s="28">
        <f xml:space="preserve"> DATA[[#This Row],[Src Último]]</f>
        <v>131595</v>
      </c>
      <c r="AF175" s="40">
        <f xml:space="preserve"> (DATA[[#This Row],[High]] - DATA[[#This Row],[Low]])</f>
        <v>2240</v>
      </c>
      <c r="AG175" s="31">
        <f xml:space="preserve"> _xlfn.XLOOKUP(DATA[[#This Row],[T]]-1, DATA[T], DATA[Open], "")</f>
        <v>131925</v>
      </c>
      <c r="AH175" s="31">
        <f xml:space="preserve"> _xlfn.XLOOKUP(DATA[[#This Row],[T]]-1, DATA[T], DATA[Low], "")</f>
        <v>131130</v>
      </c>
      <c r="AI175" s="31">
        <f xml:space="preserve"> _xlfn.XLOOKUP(DATA[[#This Row],[T]]-1, DATA[T], DATA[High], "")</f>
        <v>132265</v>
      </c>
      <c r="AJ175" s="31">
        <f xml:space="preserve"> _xlfn.XLOOKUP(DATA[[#This Row],[T]]-1, DATA[T], DATA[Price], "")</f>
        <v>132128</v>
      </c>
      <c r="AK175" s="33">
        <f xml:space="preserve"> IFERROR(DATA[[#This Row],[Prev Close]] - DATA[[#This Row],[Prev Open]], "")</f>
        <v>203</v>
      </c>
      <c r="AL175" s="33">
        <f xml:space="preserve"> IFERROR(DATA[[#This Row],[Prev High]] - DATA[[#This Row],[Prev Low]], "")</f>
        <v>1135</v>
      </c>
      <c r="AM175" s="33">
        <f xml:space="preserve"> SIGN(DATA[[#This Row],[Prev Change]] &lt; 0)</f>
        <v>0</v>
      </c>
      <c r="AN175" s="33">
        <f xml:space="preserve"> SIGN(DATA[[#This Row],[Prev Change]] &gt;= 0)</f>
        <v>1</v>
      </c>
      <c r="AO175" s="28">
        <f xml:space="preserve"> IFERROR(MAX(0, DATA[[#This Row],[High]] - DATA[[#This Row],[Prev High]]), "")</f>
        <v>0</v>
      </c>
      <c r="AP175" s="28">
        <f xml:space="preserve"> IFERROR(MAX(0, DATA[[#This Row],[Prev Low]] - DATA[[#This Row],[Low]]), "")</f>
        <v>1350</v>
      </c>
      <c r="AQ175" s="10">
        <f xml:space="preserve"> (DATA[[#This Row],[Prev Low]] &lt; DATA[[#This Row],[Open]]) * (DATA[[#This Row],[Open]] &lt; DATA[[#This Row],[Prev High]])</f>
        <v>0</v>
      </c>
      <c r="AR175" s="10">
        <f xml:space="preserve"> SIGN(DATA[[#This Row],[Open]] &lt; DATA[[#This Row],[Prev Low]])</f>
        <v>1</v>
      </c>
      <c r="AS175" s="10">
        <f xml:space="preserve"> SIGN(DATA[[#This Row],[Prev Low]] &lt; DATA[[#This Row],[Open]])</f>
        <v>0</v>
      </c>
      <c r="AT175" s="10">
        <f xml:space="preserve"> SIGN(DATA[[#This Row],[Open]] &lt; DATA[[#This Row],[Prev High]])</f>
        <v>1</v>
      </c>
      <c r="AU175" s="10">
        <f xml:space="preserve"> SIGN(DATA[[#This Row],[Prev High]] &lt; DATA[[#This Row],[Open]])</f>
        <v>0</v>
      </c>
      <c r="AV175" s="10">
        <f xml:space="preserve"> SIGN(DATA[[#This Row],[Low]] &lt; DATA[[#This Row],[Prev Low]])</f>
        <v>1</v>
      </c>
      <c r="AW175" s="10">
        <f xml:space="preserve"> SIGN(DATA[[#This Row],[Prev Low]] &lt; DATA[[#This Row],[Low]])</f>
        <v>0</v>
      </c>
      <c r="AX175" s="10">
        <f xml:space="preserve"> SIGN(DATA[[#This Row],[High]] &lt; DATA[[#This Row],[Prev High]])</f>
        <v>1</v>
      </c>
      <c r="AY175" s="10">
        <f xml:space="preserve"> SIGN(DATA[[#This Row],[Prev High]] &lt; DATA[[#This Row],[High]])</f>
        <v>0</v>
      </c>
      <c r="AZ175" s="10">
        <f xml:space="preserve"> (DATA[[#This Row],[Prev Low]] &lt; DATA[[#This Row],[Close]]) * (DATA[[#This Row],[Close]] &lt; DATA[[#This Row],[Prev High]])</f>
        <v>1</v>
      </c>
      <c r="BA175" s="10">
        <f xml:space="preserve"> SIGN(DATA[[#This Row],[Close]] &lt; DATA[[#This Row],[Prev Low]])</f>
        <v>0</v>
      </c>
      <c r="BB175" s="10">
        <f xml:space="preserve"> SIGN(DATA[[#This Row],[Prev Low]] &lt; DATA[[#This Row],[Close]])</f>
        <v>1</v>
      </c>
      <c r="BC175" s="10">
        <f xml:space="preserve"> SIGN(DATA[[#This Row],[Close]] &lt; DATA[[#This Row],[Prev High]])</f>
        <v>1</v>
      </c>
      <c r="BD175" s="10">
        <f xml:space="preserve"> SIGN(DATA[[#This Row],[Prev High]] &lt; DATA[[#This Row],[Close]])</f>
        <v>0</v>
      </c>
    </row>
    <row r="176" spans="14:56" x14ac:dyDescent="0.25">
      <c r="N176" s="16">
        <f xml:space="preserve"> ROW() - ROW(DATA[[#Headers],[Row]])</f>
        <v>174</v>
      </c>
      <c r="O176" s="13"/>
      <c r="P176" s="20">
        <v>45601</v>
      </c>
      <c r="Q176" s="21">
        <v>132128</v>
      </c>
      <c r="R176" s="21">
        <v>131925</v>
      </c>
      <c r="S176" s="21">
        <v>132265</v>
      </c>
      <c r="T176" s="21">
        <v>131130</v>
      </c>
      <c r="U176" s="13" t="s">
        <v>244</v>
      </c>
      <c r="V176" s="14">
        <v>5.0000000000000001E-4</v>
      </c>
      <c r="W176" s="23"/>
      <c r="X176" s="23">
        <f xml:space="preserve"> (1 - DATA[[#This Row],[Row]])</f>
        <v>-173</v>
      </c>
      <c r="Y176" s="24">
        <f xml:space="preserve"> DATA[[#This Row],[Src Data]]</f>
        <v>45601</v>
      </c>
      <c r="Z176" s="23">
        <f xml:space="preserve"> WEEKDAY(DATA[[#This Row],[Date]])</f>
        <v>3</v>
      </c>
      <c r="AA176" s="26">
        <f xml:space="preserve"> DATA[[#This Row],[Src Último]]</f>
        <v>132128</v>
      </c>
      <c r="AB176" s="28">
        <f xml:space="preserve"> DATA[[#This Row],[Src Abertura]]</f>
        <v>131925</v>
      </c>
      <c r="AC176" s="28">
        <f xml:space="preserve"> DATA[[#This Row],[Src Mínima]]</f>
        <v>131130</v>
      </c>
      <c r="AD176" s="28">
        <f xml:space="preserve"> DATA[[#This Row],[Src Máxima]]</f>
        <v>132265</v>
      </c>
      <c r="AE176" s="28">
        <f xml:space="preserve"> DATA[[#This Row],[Src Último]]</f>
        <v>132128</v>
      </c>
      <c r="AF176" s="40">
        <f xml:space="preserve"> (DATA[[#This Row],[High]] - DATA[[#This Row],[Low]])</f>
        <v>1135</v>
      </c>
      <c r="AG176" s="31">
        <f xml:space="preserve"> _xlfn.XLOOKUP(DATA[[#This Row],[T]]-1, DATA[T], DATA[Open], "")</f>
        <v>130000</v>
      </c>
      <c r="AH176" s="31">
        <f xml:space="preserve"> _xlfn.XLOOKUP(DATA[[#This Row],[T]]-1, DATA[T], DATA[Low], "")</f>
        <v>130000</v>
      </c>
      <c r="AI176" s="31">
        <f xml:space="preserve"> _xlfn.XLOOKUP(DATA[[#This Row],[T]]-1, DATA[T], DATA[High], "")</f>
        <v>132170</v>
      </c>
      <c r="AJ176" s="31">
        <f xml:space="preserve"> _xlfn.XLOOKUP(DATA[[#This Row],[T]]-1, DATA[T], DATA[Price], "")</f>
        <v>132061</v>
      </c>
      <c r="AK176" s="33">
        <f xml:space="preserve"> IFERROR(DATA[[#This Row],[Prev Close]] - DATA[[#This Row],[Prev Open]], "")</f>
        <v>2061</v>
      </c>
      <c r="AL176" s="33">
        <f xml:space="preserve"> IFERROR(DATA[[#This Row],[Prev High]] - DATA[[#This Row],[Prev Low]], "")</f>
        <v>2170</v>
      </c>
      <c r="AM176" s="33">
        <f xml:space="preserve"> SIGN(DATA[[#This Row],[Prev Change]] &lt; 0)</f>
        <v>0</v>
      </c>
      <c r="AN176" s="33">
        <f xml:space="preserve"> SIGN(DATA[[#This Row],[Prev Change]] &gt;= 0)</f>
        <v>1</v>
      </c>
      <c r="AO176" s="28">
        <f xml:space="preserve"> IFERROR(MAX(0, DATA[[#This Row],[High]] - DATA[[#This Row],[Prev High]]), "")</f>
        <v>95</v>
      </c>
      <c r="AP176" s="28">
        <f xml:space="preserve"> IFERROR(MAX(0, DATA[[#This Row],[Prev Low]] - DATA[[#This Row],[Low]]), "")</f>
        <v>0</v>
      </c>
      <c r="AQ176" s="10">
        <f xml:space="preserve"> (DATA[[#This Row],[Prev Low]] &lt; DATA[[#This Row],[Open]]) * (DATA[[#This Row],[Open]] &lt; DATA[[#This Row],[Prev High]])</f>
        <v>1</v>
      </c>
      <c r="AR176" s="10">
        <f xml:space="preserve"> SIGN(DATA[[#This Row],[Open]] &lt; DATA[[#This Row],[Prev Low]])</f>
        <v>0</v>
      </c>
      <c r="AS176" s="10">
        <f xml:space="preserve"> SIGN(DATA[[#This Row],[Prev Low]] &lt; DATA[[#This Row],[Open]])</f>
        <v>1</v>
      </c>
      <c r="AT176" s="10">
        <f xml:space="preserve"> SIGN(DATA[[#This Row],[Open]] &lt; DATA[[#This Row],[Prev High]])</f>
        <v>1</v>
      </c>
      <c r="AU176" s="10">
        <f xml:space="preserve"> SIGN(DATA[[#This Row],[Prev High]] &lt; DATA[[#This Row],[Open]])</f>
        <v>0</v>
      </c>
      <c r="AV176" s="10">
        <f xml:space="preserve"> SIGN(DATA[[#This Row],[Low]] &lt; DATA[[#This Row],[Prev Low]])</f>
        <v>0</v>
      </c>
      <c r="AW176" s="10">
        <f xml:space="preserve"> SIGN(DATA[[#This Row],[Prev Low]] &lt; DATA[[#This Row],[Low]])</f>
        <v>1</v>
      </c>
      <c r="AX176" s="10">
        <f xml:space="preserve"> SIGN(DATA[[#This Row],[High]] &lt; DATA[[#This Row],[Prev High]])</f>
        <v>0</v>
      </c>
      <c r="AY176" s="10">
        <f xml:space="preserve"> SIGN(DATA[[#This Row],[Prev High]] &lt; DATA[[#This Row],[High]])</f>
        <v>1</v>
      </c>
      <c r="AZ176" s="10">
        <f xml:space="preserve"> (DATA[[#This Row],[Prev Low]] &lt; DATA[[#This Row],[Close]]) * (DATA[[#This Row],[Close]] &lt; DATA[[#This Row],[Prev High]])</f>
        <v>1</v>
      </c>
      <c r="BA176" s="10">
        <f xml:space="preserve"> SIGN(DATA[[#This Row],[Close]] &lt; DATA[[#This Row],[Prev Low]])</f>
        <v>0</v>
      </c>
      <c r="BB176" s="10">
        <f xml:space="preserve"> SIGN(DATA[[#This Row],[Prev Low]] &lt; DATA[[#This Row],[Close]])</f>
        <v>1</v>
      </c>
      <c r="BC176" s="10">
        <f xml:space="preserve"> SIGN(DATA[[#This Row],[Close]] &lt; DATA[[#This Row],[Prev High]])</f>
        <v>1</v>
      </c>
      <c r="BD176" s="10">
        <f xml:space="preserve"> SIGN(DATA[[#This Row],[Prev High]] &lt; DATA[[#This Row],[Close]])</f>
        <v>0</v>
      </c>
    </row>
    <row r="177" spans="14:56" x14ac:dyDescent="0.25">
      <c r="N177" s="16">
        <f xml:space="preserve"> ROW() - ROW(DATA[[#Headers],[Row]])</f>
        <v>175</v>
      </c>
      <c r="O177" s="13"/>
      <c r="P177" s="20">
        <v>45600</v>
      </c>
      <c r="Q177" s="21">
        <v>132061</v>
      </c>
      <c r="R177" s="21">
        <v>130000</v>
      </c>
      <c r="S177" s="21">
        <v>132170</v>
      </c>
      <c r="T177" s="21">
        <v>130000</v>
      </c>
      <c r="U177" s="13" t="s">
        <v>175</v>
      </c>
      <c r="V177" s="14">
        <v>1.9400000000000001E-2</v>
      </c>
      <c r="W177" s="23"/>
      <c r="X177" s="23">
        <f xml:space="preserve"> (1 - DATA[[#This Row],[Row]])</f>
        <v>-174</v>
      </c>
      <c r="Y177" s="24">
        <f xml:space="preserve"> DATA[[#This Row],[Src Data]]</f>
        <v>45600</v>
      </c>
      <c r="Z177" s="23">
        <f xml:space="preserve"> WEEKDAY(DATA[[#This Row],[Date]])</f>
        <v>2</v>
      </c>
      <c r="AA177" s="26">
        <f xml:space="preserve"> DATA[[#This Row],[Src Último]]</f>
        <v>132061</v>
      </c>
      <c r="AB177" s="28">
        <f xml:space="preserve"> DATA[[#This Row],[Src Abertura]]</f>
        <v>130000</v>
      </c>
      <c r="AC177" s="28">
        <f xml:space="preserve"> DATA[[#This Row],[Src Mínima]]</f>
        <v>130000</v>
      </c>
      <c r="AD177" s="28">
        <f xml:space="preserve"> DATA[[#This Row],[Src Máxima]]</f>
        <v>132170</v>
      </c>
      <c r="AE177" s="28">
        <f xml:space="preserve"> DATA[[#This Row],[Src Último]]</f>
        <v>132061</v>
      </c>
      <c r="AF177" s="40">
        <f xml:space="preserve"> (DATA[[#This Row],[High]] - DATA[[#This Row],[Low]])</f>
        <v>2170</v>
      </c>
      <c r="AG177" s="31">
        <f xml:space="preserve"> _xlfn.XLOOKUP(DATA[[#This Row],[T]]-1, DATA[T], DATA[Open], "")</f>
        <v>131465</v>
      </c>
      <c r="AH177" s="31">
        <f xml:space="preserve"> _xlfn.XLOOKUP(DATA[[#This Row],[T]]-1, DATA[T], DATA[Low], "")</f>
        <v>129455</v>
      </c>
      <c r="AI177" s="31">
        <f xml:space="preserve"> _xlfn.XLOOKUP(DATA[[#This Row],[T]]-1, DATA[T], DATA[High], "")</f>
        <v>131635</v>
      </c>
      <c r="AJ177" s="31">
        <f xml:space="preserve"> _xlfn.XLOOKUP(DATA[[#This Row],[T]]-1, DATA[T], DATA[Price], "")</f>
        <v>129545</v>
      </c>
      <c r="AK177" s="33">
        <f xml:space="preserve"> IFERROR(DATA[[#This Row],[Prev Close]] - DATA[[#This Row],[Prev Open]], "")</f>
        <v>-1920</v>
      </c>
      <c r="AL177" s="33">
        <f xml:space="preserve"> IFERROR(DATA[[#This Row],[Prev High]] - DATA[[#This Row],[Prev Low]], "")</f>
        <v>2180</v>
      </c>
      <c r="AM177" s="33">
        <f xml:space="preserve"> SIGN(DATA[[#This Row],[Prev Change]] &lt; 0)</f>
        <v>1</v>
      </c>
      <c r="AN177" s="33">
        <f xml:space="preserve"> SIGN(DATA[[#This Row],[Prev Change]] &gt;= 0)</f>
        <v>0</v>
      </c>
      <c r="AO177" s="28">
        <f xml:space="preserve"> IFERROR(MAX(0, DATA[[#This Row],[High]] - DATA[[#This Row],[Prev High]]), "")</f>
        <v>535</v>
      </c>
      <c r="AP177" s="28">
        <f xml:space="preserve"> IFERROR(MAX(0, DATA[[#This Row],[Prev Low]] - DATA[[#This Row],[Low]]), "")</f>
        <v>0</v>
      </c>
      <c r="AQ177" s="10">
        <f xml:space="preserve"> (DATA[[#This Row],[Prev Low]] &lt; DATA[[#This Row],[Open]]) * (DATA[[#This Row],[Open]] &lt; DATA[[#This Row],[Prev High]])</f>
        <v>1</v>
      </c>
      <c r="AR177" s="10">
        <f xml:space="preserve"> SIGN(DATA[[#This Row],[Open]] &lt; DATA[[#This Row],[Prev Low]])</f>
        <v>0</v>
      </c>
      <c r="AS177" s="10">
        <f xml:space="preserve"> SIGN(DATA[[#This Row],[Prev Low]] &lt; DATA[[#This Row],[Open]])</f>
        <v>1</v>
      </c>
      <c r="AT177" s="10">
        <f xml:space="preserve"> SIGN(DATA[[#This Row],[Open]] &lt; DATA[[#This Row],[Prev High]])</f>
        <v>1</v>
      </c>
      <c r="AU177" s="10">
        <f xml:space="preserve"> SIGN(DATA[[#This Row],[Prev High]] &lt; DATA[[#This Row],[Open]])</f>
        <v>0</v>
      </c>
      <c r="AV177" s="10">
        <f xml:space="preserve"> SIGN(DATA[[#This Row],[Low]] &lt; DATA[[#This Row],[Prev Low]])</f>
        <v>0</v>
      </c>
      <c r="AW177" s="10">
        <f xml:space="preserve"> SIGN(DATA[[#This Row],[Prev Low]] &lt; DATA[[#This Row],[Low]])</f>
        <v>1</v>
      </c>
      <c r="AX177" s="10">
        <f xml:space="preserve"> SIGN(DATA[[#This Row],[High]] &lt; DATA[[#This Row],[Prev High]])</f>
        <v>0</v>
      </c>
      <c r="AY177" s="10">
        <f xml:space="preserve"> SIGN(DATA[[#This Row],[Prev High]] &lt; DATA[[#This Row],[High]])</f>
        <v>1</v>
      </c>
      <c r="AZ177" s="10">
        <f xml:space="preserve"> (DATA[[#This Row],[Prev Low]] &lt; DATA[[#This Row],[Close]]) * (DATA[[#This Row],[Close]] &lt; DATA[[#This Row],[Prev High]])</f>
        <v>0</v>
      </c>
      <c r="BA177" s="10">
        <f xml:space="preserve"> SIGN(DATA[[#This Row],[Close]] &lt; DATA[[#This Row],[Prev Low]])</f>
        <v>0</v>
      </c>
      <c r="BB177" s="10">
        <f xml:space="preserve"> SIGN(DATA[[#This Row],[Prev Low]] &lt; DATA[[#This Row],[Close]])</f>
        <v>1</v>
      </c>
      <c r="BC177" s="10">
        <f xml:space="preserve"> SIGN(DATA[[#This Row],[Close]] &lt; DATA[[#This Row],[Prev High]])</f>
        <v>0</v>
      </c>
      <c r="BD177" s="10">
        <f xml:space="preserve"> SIGN(DATA[[#This Row],[Prev High]] &lt; DATA[[#This Row],[Close]])</f>
        <v>1</v>
      </c>
    </row>
    <row r="178" spans="14:56" x14ac:dyDescent="0.25">
      <c r="N178" s="16">
        <f xml:space="preserve"> ROW() - ROW(DATA[[#Headers],[Row]])</f>
        <v>176</v>
      </c>
      <c r="O178" s="13"/>
      <c r="P178" s="20">
        <v>45597</v>
      </c>
      <c r="Q178" s="21">
        <v>129545</v>
      </c>
      <c r="R178" s="21">
        <v>131465</v>
      </c>
      <c r="S178" s="21">
        <v>131635</v>
      </c>
      <c r="T178" s="21">
        <v>129455</v>
      </c>
      <c r="U178" s="13" t="s">
        <v>120</v>
      </c>
      <c r="V178" s="14">
        <v>-1.37E-2</v>
      </c>
      <c r="W178" s="23"/>
      <c r="X178" s="23">
        <f xml:space="preserve"> (1 - DATA[[#This Row],[Row]])</f>
        <v>-175</v>
      </c>
      <c r="Y178" s="24">
        <f xml:space="preserve"> DATA[[#This Row],[Src Data]]</f>
        <v>45597</v>
      </c>
      <c r="Z178" s="23">
        <f xml:space="preserve"> WEEKDAY(DATA[[#This Row],[Date]])</f>
        <v>6</v>
      </c>
      <c r="AA178" s="26">
        <f xml:space="preserve"> DATA[[#This Row],[Src Último]]</f>
        <v>129545</v>
      </c>
      <c r="AB178" s="28">
        <f xml:space="preserve"> DATA[[#This Row],[Src Abertura]]</f>
        <v>131465</v>
      </c>
      <c r="AC178" s="28">
        <f xml:space="preserve"> DATA[[#This Row],[Src Mínima]]</f>
        <v>129455</v>
      </c>
      <c r="AD178" s="28">
        <f xml:space="preserve"> DATA[[#This Row],[Src Máxima]]</f>
        <v>131635</v>
      </c>
      <c r="AE178" s="28">
        <f xml:space="preserve"> DATA[[#This Row],[Src Último]]</f>
        <v>129545</v>
      </c>
      <c r="AF178" s="40">
        <f xml:space="preserve"> (DATA[[#This Row],[High]] - DATA[[#This Row],[Low]])</f>
        <v>2180</v>
      </c>
      <c r="AG178" s="31">
        <f xml:space="preserve"> _xlfn.XLOOKUP(DATA[[#This Row],[T]]-1, DATA[T], DATA[Open], "")</f>
        <v>131940</v>
      </c>
      <c r="AH178" s="31">
        <f xml:space="preserve"> _xlfn.XLOOKUP(DATA[[#This Row],[T]]-1, DATA[T], DATA[Low], "")</f>
        <v>131215</v>
      </c>
      <c r="AI178" s="31">
        <f xml:space="preserve"> _xlfn.XLOOKUP(DATA[[#This Row],[T]]-1, DATA[T], DATA[High], "")</f>
        <v>132335</v>
      </c>
      <c r="AJ178" s="31">
        <f xml:space="preserve"> _xlfn.XLOOKUP(DATA[[#This Row],[T]]-1, DATA[T], DATA[Price], "")</f>
        <v>131341</v>
      </c>
      <c r="AK178" s="33">
        <f xml:space="preserve"> IFERROR(DATA[[#This Row],[Prev Close]] - DATA[[#This Row],[Prev Open]], "")</f>
        <v>-599</v>
      </c>
      <c r="AL178" s="33">
        <f xml:space="preserve"> IFERROR(DATA[[#This Row],[Prev High]] - DATA[[#This Row],[Prev Low]], "")</f>
        <v>1120</v>
      </c>
      <c r="AM178" s="33">
        <f xml:space="preserve"> SIGN(DATA[[#This Row],[Prev Change]] &lt; 0)</f>
        <v>1</v>
      </c>
      <c r="AN178" s="33">
        <f xml:space="preserve"> SIGN(DATA[[#This Row],[Prev Change]] &gt;= 0)</f>
        <v>0</v>
      </c>
      <c r="AO178" s="28">
        <f xml:space="preserve"> IFERROR(MAX(0, DATA[[#This Row],[High]] - DATA[[#This Row],[Prev High]]), "")</f>
        <v>0</v>
      </c>
      <c r="AP178" s="28">
        <f xml:space="preserve"> IFERROR(MAX(0, DATA[[#This Row],[Prev Low]] - DATA[[#This Row],[Low]]), "")</f>
        <v>1760</v>
      </c>
      <c r="AQ178" s="10">
        <f xml:space="preserve"> (DATA[[#This Row],[Prev Low]] &lt; DATA[[#This Row],[Open]]) * (DATA[[#This Row],[Open]] &lt; DATA[[#This Row],[Prev High]])</f>
        <v>1</v>
      </c>
      <c r="AR178" s="10">
        <f xml:space="preserve"> SIGN(DATA[[#This Row],[Open]] &lt; DATA[[#This Row],[Prev Low]])</f>
        <v>0</v>
      </c>
      <c r="AS178" s="10">
        <f xml:space="preserve"> SIGN(DATA[[#This Row],[Prev Low]] &lt; DATA[[#This Row],[Open]])</f>
        <v>1</v>
      </c>
      <c r="AT178" s="10">
        <f xml:space="preserve"> SIGN(DATA[[#This Row],[Open]] &lt; DATA[[#This Row],[Prev High]])</f>
        <v>1</v>
      </c>
      <c r="AU178" s="10">
        <f xml:space="preserve"> SIGN(DATA[[#This Row],[Prev High]] &lt; DATA[[#This Row],[Open]])</f>
        <v>0</v>
      </c>
      <c r="AV178" s="10">
        <f xml:space="preserve"> SIGN(DATA[[#This Row],[Low]] &lt; DATA[[#This Row],[Prev Low]])</f>
        <v>1</v>
      </c>
      <c r="AW178" s="10">
        <f xml:space="preserve"> SIGN(DATA[[#This Row],[Prev Low]] &lt; DATA[[#This Row],[Low]])</f>
        <v>0</v>
      </c>
      <c r="AX178" s="10">
        <f xml:space="preserve"> SIGN(DATA[[#This Row],[High]] &lt; DATA[[#This Row],[Prev High]])</f>
        <v>1</v>
      </c>
      <c r="AY178" s="10">
        <f xml:space="preserve"> SIGN(DATA[[#This Row],[Prev High]] &lt; DATA[[#This Row],[High]])</f>
        <v>0</v>
      </c>
      <c r="AZ178" s="10">
        <f xml:space="preserve"> (DATA[[#This Row],[Prev Low]] &lt; DATA[[#This Row],[Close]]) * (DATA[[#This Row],[Close]] &lt; DATA[[#This Row],[Prev High]])</f>
        <v>0</v>
      </c>
      <c r="BA178" s="10">
        <f xml:space="preserve"> SIGN(DATA[[#This Row],[Close]] &lt; DATA[[#This Row],[Prev Low]])</f>
        <v>1</v>
      </c>
      <c r="BB178" s="10">
        <f xml:space="preserve"> SIGN(DATA[[#This Row],[Prev Low]] &lt; DATA[[#This Row],[Close]])</f>
        <v>0</v>
      </c>
      <c r="BC178" s="10">
        <f xml:space="preserve"> SIGN(DATA[[#This Row],[Close]] &lt; DATA[[#This Row],[Prev High]])</f>
        <v>1</v>
      </c>
      <c r="BD178" s="10">
        <f xml:space="preserve"> SIGN(DATA[[#This Row],[Prev High]] &lt; DATA[[#This Row],[Close]])</f>
        <v>0</v>
      </c>
    </row>
    <row r="179" spans="14:56" x14ac:dyDescent="0.25">
      <c r="N179" s="16">
        <f xml:space="preserve"> ROW() - ROW(DATA[[#Headers],[Row]])</f>
        <v>177</v>
      </c>
      <c r="O179" s="13"/>
      <c r="P179" s="20">
        <v>45596</v>
      </c>
      <c r="Q179" s="21">
        <v>131341</v>
      </c>
      <c r="R179" s="21">
        <v>131940</v>
      </c>
      <c r="S179" s="21">
        <v>132335</v>
      </c>
      <c r="T179" s="21">
        <v>131215</v>
      </c>
      <c r="U179" s="13" t="s">
        <v>245</v>
      </c>
      <c r="V179" s="14">
        <v>-7.4999999999999997E-3</v>
      </c>
      <c r="W179" s="23"/>
      <c r="X179" s="23">
        <f xml:space="preserve"> (1 - DATA[[#This Row],[Row]])</f>
        <v>-176</v>
      </c>
      <c r="Y179" s="24">
        <f xml:space="preserve"> DATA[[#This Row],[Src Data]]</f>
        <v>45596</v>
      </c>
      <c r="Z179" s="23">
        <f xml:space="preserve"> WEEKDAY(DATA[[#This Row],[Date]])</f>
        <v>5</v>
      </c>
      <c r="AA179" s="26">
        <f xml:space="preserve"> DATA[[#This Row],[Src Último]]</f>
        <v>131341</v>
      </c>
      <c r="AB179" s="28">
        <f xml:space="preserve"> DATA[[#This Row],[Src Abertura]]</f>
        <v>131940</v>
      </c>
      <c r="AC179" s="28">
        <f xml:space="preserve"> DATA[[#This Row],[Src Mínima]]</f>
        <v>131215</v>
      </c>
      <c r="AD179" s="28">
        <f xml:space="preserve"> DATA[[#This Row],[Src Máxima]]</f>
        <v>132335</v>
      </c>
      <c r="AE179" s="28">
        <f xml:space="preserve"> DATA[[#This Row],[Src Último]]</f>
        <v>131341</v>
      </c>
      <c r="AF179" s="40">
        <f xml:space="preserve"> (DATA[[#This Row],[High]] - DATA[[#This Row],[Low]])</f>
        <v>1120</v>
      </c>
      <c r="AG179" s="31">
        <f xml:space="preserve"> _xlfn.XLOOKUP(DATA[[#This Row],[T]]-1, DATA[T], DATA[Open], "")</f>
        <v>132250</v>
      </c>
      <c r="AH179" s="31">
        <f xml:space="preserve"> _xlfn.XLOOKUP(DATA[[#This Row],[T]]-1, DATA[T], DATA[Low], "")</f>
        <v>131885</v>
      </c>
      <c r="AI179" s="31">
        <f xml:space="preserve"> _xlfn.XLOOKUP(DATA[[#This Row],[T]]-1, DATA[T], DATA[High], "")</f>
        <v>132715</v>
      </c>
      <c r="AJ179" s="31">
        <f xml:space="preserve"> _xlfn.XLOOKUP(DATA[[#This Row],[T]]-1, DATA[T], DATA[Price], "")</f>
        <v>132340</v>
      </c>
      <c r="AK179" s="33">
        <f xml:space="preserve"> IFERROR(DATA[[#This Row],[Prev Close]] - DATA[[#This Row],[Prev Open]], "")</f>
        <v>90</v>
      </c>
      <c r="AL179" s="33">
        <f xml:space="preserve"> IFERROR(DATA[[#This Row],[Prev High]] - DATA[[#This Row],[Prev Low]], "")</f>
        <v>830</v>
      </c>
      <c r="AM179" s="33">
        <f xml:space="preserve"> SIGN(DATA[[#This Row],[Prev Change]] &lt; 0)</f>
        <v>0</v>
      </c>
      <c r="AN179" s="33">
        <f xml:space="preserve"> SIGN(DATA[[#This Row],[Prev Change]] &gt;= 0)</f>
        <v>1</v>
      </c>
      <c r="AO179" s="28">
        <f xml:space="preserve"> IFERROR(MAX(0, DATA[[#This Row],[High]] - DATA[[#This Row],[Prev High]]), "")</f>
        <v>0</v>
      </c>
      <c r="AP179" s="28">
        <f xml:space="preserve"> IFERROR(MAX(0, DATA[[#This Row],[Prev Low]] - DATA[[#This Row],[Low]]), "")</f>
        <v>670</v>
      </c>
      <c r="AQ179" s="10">
        <f xml:space="preserve"> (DATA[[#This Row],[Prev Low]] &lt; DATA[[#This Row],[Open]]) * (DATA[[#This Row],[Open]] &lt; DATA[[#This Row],[Prev High]])</f>
        <v>1</v>
      </c>
      <c r="AR179" s="10">
        <f xml:space="preserve"> SIGN(DATA[[#This Row],[Open]] &lt; DATA[[#This Row],[Prev Low]])</f>
        <v>0</v>
      </c>
      <c r="AS179" s="10">
        <f xml:space="preserve"> SIGN(DATA[[#This Row],[Prev Low]] &lt; DATA[[#This Row],[Open]])</f>
        <v>1</v>
      </c>
      <c r="AT179" s="10">
        <f xml:space="preserve"> SIGN(DATA[[#This Row],[Open]] &lt; DATA[[#This Row],[Prev High]])</f>
        <v>1</v>
      </c>
      <c r="AU179" s="10">
        <f xml:space="preserve"> SIGN(DATA[[#This Row],[Prev High]] &lt; DATA[[#This Row],[Open]])</f>
        <v>0</v>
      </c>
      <c r="AV179" s="10">
        <f xml:space="preserve"> SIGN(DATA[[#This Row],[Low]] &lt; DATA[[#This Row],[Prev Low]])</f>
        <v>1</v>
      </c>
      <c r="AW179" s="10">
        <f xml:space="preserve"> SIGN(DATA[[#This Row],[Prev Low]] &lt; DATA[[#This Row],[Low]])</f>
        <v>0</v>
      </c>
      <c r="AX179" s="10">
        <f xml:space="preserve"> SIGN(DATA[[#This Row],[High]] &lt; DATA[[#This Row],[Prev High]])</f>
        <v>1</v>
      </c>
      <c r="AY179" s="10">
        <f xml:space="preserve"> SIGN(DATA[[#This Row],[Prev High]] &lt; DATA[[#This Row],[High]])</f>
        <v>0</v>
      </c>
      <c r="AZ179" s="10">
        <f xml:space="preserve"> (DATA[[#This Row],[Prev Low]] &lt; DATA[[#This Row],[Close]]) * (DATA[[#This Row],[Close]] &lt; DATA[[#This Row],[Prev High]])</f>
        <v>0</v>
      </c>
      <c r="BA179" s="10">
        <f xml:space="preserve"> SIGN(DATA[[#This Row],[Close]] &lt; DATA[[#This Row],[Prev Low]])</f>
        <v>1</v>
      </c>
      <c r="BB179" s="10">
        <f xml:space="preserve"> SIGN(DATA[[#This Row],[Prev Low]] &lt; DATA[[#This Row],[Close]])</f>
        <v>0</v>
      </c>
      <c r="BC179" s="10">
        <f xml:space="preserve"> SIGN(DATA[[#This Row],[Close]] &lt; DATA[[#This Row],[Prev High]])</f>
        <v>1</v>
      </c>
      <c r="BD179" s="10">
        <f xml:space="preserve"> SIGN(DATA[[#This Row],[Prev High]] &lt; DATA[[#This Row],[Close]])</f>
        <v>0</v>
      </c>
    </row>
    <row r="180" spans="14:56" x14ac:dyDescent="0.25">
      <c r="N180" s="16">
        <f xml:space="preserve"> ROW() - ROW(DATA[[#Headers],[Row]])</f>
        <v>178</v>
      </c>
      <c r="O180" s="13"/>
      <c r="P180" s="20">
        <v>45595</v>
      </c>
      <c r="Q180" s="21">
        <v>132340</v>
      </c>
      <c r="R180" s="21">
        <v>132250</v>
      </c>
      <c r="S180" s="21">
        <v>132715</v>
      </c>
      <c r="T180" s="21">
        <v>131885</v>
      </c>
      <c r="U180" s="13" t="s">
        <v>246</v>
      </c>
      <c r="V180" s="14">
        <v>-1.1000000000000001E-3</v>
      </c>
      <c r="W180" s="23"/>
      <c r="X180" s="23">
        <f xml:space="preserve"> (1 - DATA[[#This Row],[Row]])</f>
        <v>-177</v>
      </c>
      <c r="Y180" s="24">
        <f xml:space="preserve"> DATA[[#This Row],[Src Data]]</f>
        <v>45595</v>
      </c>
      <c r="Z180" s="23">
        <f xml:space="preserve"> WEEKDAY(DATA[[#This Row],[Date]])</f>
        <v>4</v>
      </c>
      <c r="AA180" s="26">
        <f xml:space="preserve"> DATA[[#This Row],[Src Último]]</f>
        <v>132340</v>
      </c>
      <c r="AB180" s="28">
        <f xml:space="preserve"> DATA[[#This Row],[Src Abertura]]</f>
        <v>132250</v>
      </c>
      <c r="AC180" s="28">
        <f xml:space="preserve"> DATA[[#This Row],[Src Mínima]]</f>
        <v>131885</v>
      </c>
      <c r="AD180" s="28">
        <f xml:space="preserve"> DATA[[#This Row],[Src Máxima]]</f>
        <v>132715</v>
      </c>
      <c r="AE180" s="28">
        <f xml:space="preserve"> DATA[[#This Row],[Src Último]]</f>
        <v>132340</v>
      </c>
      <c r="AF180" s="40">
        <f xml:space="preserve"> (DATA[[#This Row],[High]] - DATA[[#This Row],[Low]])</f>
        <v>830</v>
      </c>
      <c r="AG180" s="31">
        <f xml:space="preserve"> _xlfn.XLOOKUP(DATA[[#This Row],[T]]-1, DATA[T], DATA[Open], "")</f>
        <v>133125</v>
      </c>
      <c r="AH180" s="31">
        <f xml:space="preserve"> _xlfn.XLOOKUP(DATA[[#This Row],[T]]-1, DATA[T], DATA[Low], "")</f>
        <v>132355</v>
      </c>
      <c r="AI180" s="31">
        <f xml:space="preserve"> _xlfn.XLOOKUP(DATA[[#This Row],[T]]-1, DATA[T], DATA[High], "")</f>
        <v>133485</v>
      </c>
      <c r="AJ180" s="31">
        <f xml:space="preserve"> _xlfn.XLOOKUP(DATA[[#This Row],[T]]-1, DATA[T], DATA[Price], "")</f>
        <v>132480</v>
      </c>
      <c r="AK180" s="33">
        <f xml:space="preserve"> IFERROR(DATA[[#This Row],[Prev Close]] - DATA[[#This Row],[Prev Open]], "")</f>
        <v>-645</v>
      </c>
      <c r="AL180" s="33">
        <f xml:space="preserve"> IFERROR(DATA[[#This Row],[Prev High]] - DATA[[#This Row],[Prev Low]], "")</f>
        <v>1130</v>
      </c>
      <c r="AM180" s="33">
        <f xml:space="preserve"> SIGN(DATA[[#This Row],[Prev Change]] &lt; 0)</f>
        <v>1</v>
      </c>
      <c r="AN180" s="33">
        <f xml:space="preserve"> SIGN(DATA[[#This Row],[Prev Change]] &gt;= 0)</f>
        <v>0</v>
      </c>
      <c r="AO180" s="28">
        <f xml:space="preserve"> IFERROR(MAX(0, DATA[[#This Row],[High]] - DATA[[#This Row],[Prev High]]), "")</f>
        <v>0</v>
      </c>
      <c r="AP180" s="28">
        <f xml:space="preserve"> IFERROR(MAX(0, DATA[[#This Row],[Prev Low]] - DATA[[#This Row],[Low]]), "")</f>
        <v>470</v>
      </c>
      <c r="AQ180" s="10">
        <f xml:space="preserve"> (DATA[[#This Row],[Prev Low]] &lt; DATA[[#This Row],[Open]]) * (DATA[[#This Row],[Open]] &lt; DATA[[#This Row],[Prev High]])</f>
        <v>0</v>
      </c>
      <c r="AR180" s="10">
        <f xml:space="preserve"> SIGN(DATA[[#This Row],[Open]] &lt; DATA[[#This Row],[Prev Low]])</f>
        <v>1</v>
      </c>
      <c r="AS180" s="10">
        <f xml:space="preserve"> SIGN(DATA[[#This Row],[Prev Low]] &lt; DATA[[#This Row],[Open]])</f>
        <v>0</v>
      </c>
      <c r="AT180" s="10">
        <f xml:space="preserve"> SIGN(DATA[[#This Row],[Open]] &lt; DATA[[#This Row],[Prev High]])</f>
        <v>1</v>
      </c>
      <c r="AU180" s="10">
        <f xml:space="preserve"> SIGN(DATA[[#This Row],[Prev High]] &lt; DATA[[#This Row],[Open]])</f>
        <v>0</v>
      </c>
      <c r="AV180" s="10">
        <f xml:space="preserve"> SIGN(DATA[[#This Row],[Low]] &lt; DATA[[#This Row],[Prev Low]])</f>
        <v>1</v>
      </c>
      <c r="AW180" s="10">
        <f xml:space="preserve"> SIGN(DATA[[#This Row],[Prev Low]] &lt; DATA[[#This Row],[Low]])</f>
        <v>0</v>
      </c>
      <c r="AX180" s="10">
        <f xml:space="preserve"> SIGN(DATA[[#This Row],[High]] &lt; DATA[[#This Row],[Prev High]])</f>
        <v>1</v>
      </c>
      <c r="AY180" s="10">
        <f xml:space="preserve"> SIGN(DATA[[#This Row],[Prev High]] &lt; DATA[[#This Row],[High]])</f>
        <v>0</v>
      </c>
      <c r="AZ180" s="10">
        <f xml:space="preserve"> (DATA[[#This Row],[Prev Low]] &lt; DATA[[#This Row],[Close]]) * (DATA[[#This Row],[Close]] &lt; DATA[[#This Row],[Prev High]])</f>
        <v>0</v>
      </c>
      <c r="BA180" s="10">
        <f xml:space="preserve"> SIGN(DATA[[#This Row],[Close]] &lt; DATA[[#This Row],[Prev Low]])</f>
        <v>1</v>
      </c>
      <c r="BB180" s="10">
        <f xml:space="preserve"> SIGN(DATA[[#This Row],[Prev Low]] &lt; DATA[[#This Row],[Close]])</f>
        <v>0</v>
      </c>
      <c r="BC180" s="10">
        <f xml:space="preserve"> SIGN(DATA[[#This Row],[Close]] &lt; DATA[[#This Row],[Prev High]])</f>
        <v>1</v>
      </c>
      <c r="BD180" s="10">
        <f xml:space="preserve"> SIGN(DATA[[#This Row],[Prev High]] &lt; DATA[[#This Row],[Close]])</f>
        <v>0</v>
      </c>
    </row>
    <row r="181" spans="14:56" x14ac:dyDescent="0.25">
      <c r="N181" s="16">
        <f xml:space="preserve"> ROW() - ROW(DATA[[#Headers],[Row]])</f>
        <v>179</v>
      </c>
      <c r="O181" s="13"/>
      <c r="P181" s="20">
        <v>45594</v>
      </c>
      <c r="Q181" s="21">
        <v>132480</v>
      </c>
      <c r="R181" s="21">
        <v>133125</v>
      </c>
      <c r="S181" s="21">
        <v>133485</v>
      </c>
      <c r="T181" s="21">
        <v>132355</v>
      </c>
      <c r="U181" s="13" t="s">
        <v>247</v>
      </c>
      <c r="V181" s="14">
        <v>-4.1000000000000003E-3</v>
      </c>
      <c r="W181" s="23"/>
      <c r="X181" s="23">
        <f xml:space="preserve"> (1 - DATA[[#This Row],[Row]])</f>
        <v>-178</v>
      </c>
      <c r="Y181" s="24">
        <f xml:space="preserve"> DATA[[#This Row],[Src Data]]</f>
        <v>45594</v>
      </c>
      <c r="Z181" s="23">
        <f xml:space="preserve"> WEEKDAY(DATA[[#This Row],[Date]])</f>
        <v>3</v>
      </c>
      <c r="AA181" s="26">
        <f xml:space="preserve"> DATA[[#This Row],[Src Último]]</f>
        <v>132480</v>
      </c>
      <c r="AB181" s="28">
        <f xml:space="preserve"> DATA[[#This Row],[Src Abertura]]</f>
        <v>133125</v>
      </c>
      <c r="AC181" s="28">
        <f xml:space="preserve"> DATA[[#This Row],[Src Mínima]]</f>
        <v>132355</v>
      </c>
      <c r="AD181" s="28">
        <f xml:space="preserve"> DATA[[#This Row],[Src Máxima]]</f>
        <v>133485</v>
      </c>
      <c r="AE181" s="28">
        <f xml:space="preserve"> DATA[[#This Row],[Src Último]]</f>
        <v>132480</v>
      </c>
      <c r="AF181" s="40">
        <f xml:space="preserve"> (DATA[[#This Row],[High]] - DATA[[#This Row],[Low]])</f>
        <v>1130</v>
      </c>
      <c r="AG181" s="31">
        <f xml:space="preserve"> _xlfn.XLOOKUP(DATA[[#This Row],[T]]-1, DATA[T], DATA[Open], "")</f>
        <v>131600</v>
      </c>
      <c r="AH181" s="31">
        <f xml:space="preserve"> _xlfn.XLOOKUP(DATA[[#This Row],[T]]-1, DATA[T], DATA[Low], "")</f>
        <v>131355</v>
      </c>
      <c r="AI181" s="31">
        <f xml:space="preserve"> _xlfn.XLOOKUP(DATA[[#This Row],[T]]-1, DATA[T], DATA[High], "")</f>
        <v>133240</v>
      </c>
      <c r="AJ181" s="31">
        <f xml:space="preserve"> _xlfn.XLOOKUP(DATA[[#This Row],[T]]-1, DATA[T], DATA[Price], "")</f>
        <v>133031</v>
      </c>
      <c r="AK181" s="33">
        <f xml:space="preserve"> IFERROR(DATA[[#This Row],[Prev Close]] - DATA[[#This Row],[Prev Open]], "")</f>
        <v>1431</v>
      </c>
      <c r="AL181" s="33">
        <f xml:space="preserve"> IFERROR(DATA[[#This Row],[Prev High]] - DATA[[#This Row],[Prev Low]], "")</f>
        <v>1885</v>
      </c>
      <c r="AM181" s="33">
        <f xml:space="preserve"> SIGN(DATA[[#This Row],[Prev Change]] &lt; 0)</f>
        <v>0</v>
      </c>
      <c r="AN181" s="33">
        <f xml:space="preserve"> SIGN(DATA[[#This Row],[Prev Change]] &gt;= 0)</f>
        <v>1</v>
      </c>
      <c r="AO181" s="28">
        <f xml:space="preserve"> IFERROR(MAX(0, DATA[[#This Row],[High]] - DATA[[#This Row],[Prev High]]), "")</f>
        <v>245</v>
      </c>
      <c r="AP181" s="28">
        <f xml:space="preserve"> IFERROR(MAX(0, DATA[[#This Row],[Prev Low]] - DATA[[#This Row],[Low]]), "")</f>
        <v>0</v>
      </c>
      <c r="AQ181" s="10">
        <f xml:space="preserve"> (DATA[[#This Row],[Prev Low]] &lt; DATA[[#This Row],[Open]]) * (DATA[[#This Row],[Open]] &lt; DATA[[#This Row],[Prev High]])</f>
        <v>1</v>
      </c>
      <c r="AR181" s="10">
        <f xml:space="preserve"> SIGN(DATA[[#This Row],[Open]] &lt; DATA[[#This Row],[Prev Low]])</f>
        <v>0</v>
      </c>
      <c r="AS181" s="10">
        <f xml:space="preserve"> SIGN(DATA[[#This Row],[Prev Low]] &lt; DATA[[#This Row],[Open]])</f>
        <v>1</v>
      </c>
      <c r="AT181" s="10">
        <f xml:space="preserve"> SIGN(DATA[[#This Row],[Open]] &lt; DATA[[#This Row],[Prev High]])</f>
        <v>1</v>
      </c>
      <c r="AU181" s="10">
        <f xml:space="preserve"> SIGN(DATA[[#This Row],[Prev High]] &lt; DATA[[#This Row],[Open]])</f>
        <v>0</v>
      </c>
      <c r="AV181" s="10">
        <f xml:space="preserve"> SIGN(DATA[[#This Row],[Low]] &lt; DATA[[#This Row],[Prev Low]])</f>
        <v>0</v>
      </c>
      <c r="AW181" s="10">
        <f xml:space="preserve"> SIGN(DATA[[#This Row],[Prev Low]] &lt; DATA[[#This Row],[Low]])</f>
        <v>1</v>
      </c>
      <c r="AX181" s="10">
        <f xml:space="preserve"> SIGN(DATA[[#This Row],[High]] &lt; DATA[[#This Row],[Prev High]])</f>
        <v>0</v>
      </c>
      <c r="AY181" s="10">
        <f xml:space="preserve"> SIGN(DATA[[#This Row],[Prev High]] &lt; DATA[[#This Row],[High]])</f>
        <v>1</v>
      </c>
      <c r="AZ181" s="10">
        <f xml:space="preserve"> (DATA[[#This Row],[Prev Low]] &lt; DATA[[#This Row],[Close]]) * (DATA[[#This Row],[Close]] &lt; DATA[[#This Row],[Prev High]])</f>
        <v>1</v>
      </c>
      <c r="BA181" s="10">
        <f xml:space="preserve"> SIGN(DATA[[#This Row],[Close]] &lt; DATA[[#This Row],[Prev Low]])</f>
        <v>0</v>
      </c>
      <c r="BB181" s="10">
        <f xml:space="preserve"> SIGN(DATA[[#This Row],[Prev Low]] &lt; DATA[[#This Row],[Close]])</f>
        <v>1</v>
      </c>
      <c r="BC181" s="10">
        <f xml:space="preserve"> SIGN(DATA[[#This Row],[Close]] &lt; DATA[[#This Row],[Prev High]])</f>
        <v>1</v>
      </c>
      <c r="BD181" s="10">
        <f xml:space="preserve"> SIGN(DATA[[#This Row],[Prev High]] &lt; DATA[[#This Row],[Close]])</f>
        <v>0</v>
      </c>
    </row>
    <row r="182" spans="14:56" x14ac:dyDescent="0.25">
      <c r="N182" s="16">
        <f xml:space="preserve"> ROW() - ROW(DATA[[#Headers],[Row]])</f>
        <v>180</v>
      </c>
      <c r="O182" s="13"/>
      <c r="P182" s="20">
        <v>45593</v>
      </c>
      <c r="Q182" s="21">
        <v>133031</v>
      </c>
      <c r="R182" s="21">
        <v>131600</v>
      </c>
      <c r="S182" s="21">
        <v>133240</v>
      </c>
      <c r="T182" s="21">
        <v>131355</v>
      </c>
      <c r="U182" s="13" t="s">
        <v>248</v>
      </c>
      <c r="V182" s="14">
        <v>9.7000000000000003E-3</v>
      </c>
      <c r="W182" s="23"/>
      <c r="X182" s="23">
        <f xml:space="preserve"> (1 - DATA[[#This Row],[Row]])</f>
        <v>-179</v>
      </c>
      <c r="Y182" s="24">
        <f xml:space="preserve"> DATA[[#This Row],[Src Data]]</f>
        <v>45593</v>
      </c>
      <c r="Z182" s="23">
        <f xml:space="preserve"> WEEKDAY(DATA[[#This Row],[Date]])</f>
        <v>2</v>
      </c>
      <c r="AA182" s="26">
        <f xml:space="preserve"> DATA[[#This Row],[Src Último]]</f>
        <v>133031</v>
      </c>
      <c r="AB182" s="28">
        <f xml:space="preserve"> DATA[[#This Row],[Src Abertura]]</f>
        <v>131600</v>
      </c>
      <c r="AC182" s="28">
        <f xml:space="preserve"> DATA[[#This Row],[Src Mínima]]</f>
        <v>131355</v>
      </c>
      <c r="AD182" s="28">
        <f xml:space="preserve"> DATA[[#This Row],[Src Máxima]]</f>
        <v>133240</v>
      </c>
      <c r="AE182" s="28">
        <f xml:space="preserve"> DATA[[#This Row],[Src Último]]</f>
        <v>133031</v>
      </c>
      <c r="AF182" s="40">
        <f xml:space="preserve"> (DATA[[#This Row],[High]] - DATA[[#This Row],[Low]])</f>
        <v>1885</v>
      </c>
      <c r="AG182" s="31">
        <f xml:space="preserve"> _xlfn.XLOOKUP(DATA[[#This Row],[T]]-1, DATA[T], DATA[Open], "")</f>
        <v>132300</v>
      </c>
      <c r="AH182" s="31">
        <f xml:space="preserve"> _xlfn.XLOOKUP(DATA[[#This Row],[T]]-1, DATA[T], DATA[Low], "")</f>
        <v>131510</v>
      </c>
      <c r="AI182" s="31">
        <f xml:space="preserve"> _xlfn.XLOOKUP(DATA[[#This Row],[T]]-1, DATA[T], DATA[High], "")</f>
        <v>132360</v>
      </c>
      <c r="AJ182" s="31">
        <f xml:space="preserve"> _xlfn.XLOOKUP(DATA[[#This Row],[T]]-1, DATA[T], DATA[Price], "")</f>
        <v>131748</v>
      </c>
      <c r="AK182" s="33">
        <f xml:space="preserve"> IFERROR(DATA[[#This Row],[Prev Close]] - DATA[[#This Row],[Prev Open]], "")</f>
        <v>-552</v>
      </c>
      <c r="AL182" s="33">
        <f xml:space="preserve"> IFERROR(DATA[[#This Row],[Prev High]] - DATA[[#This Row],[Prev Low]], "")</f>
        <v>850</v>
      </c>
      <c r="AM182" s="33">
        <f xml:space="preserve"> SIGN(DATA[[#This Row],[Prev Change]] &lt; 0)</f>
        <v>1</v>
      </c>
      <c r="AN182" s="33">
        <f xml:space="preserve"> SIGN(DATA[[#This Row],[Prev Change]] &gt;= 0)</f>
        <v>0</v>
      </c>
      <c r="AO182" s="28">
        <f xml:space="preserve"> IFERROR(MAX(0, DATA[[#This Row],[High]] - DATA[[#This Row],[Prev High]]), "")</f>
        <v>880</v>
      </c>
      <c r="AP182" s="28">
        <f xml:space="preserve"> IFERROR(MAX(0, DATA[[#This Row],[Prev Low]] - DATA[[#This Row],[Low]]), "")</f>
        <v>155</v>
      </c>
      <c r="AQ182" s="10">
        <f xml:space="preserve"> (DATA[[#This Row],[Prev Low]] &lt; DATA[[#This Row],[Open]]) * (DATA[[#This Row],[Open]] &lt; DATA[[#This Row],[Prev High]])</f>
        <v>1</v>
      </c>
      <c r="AR182" s="10">
        <f xml:space="preserve"> SIGN(DATA[[#This Row],[Open]] &lt; DATA[[#This Row],[Prev Low]])</f>
        <v>0</v>
      </c>
      <c r="AS182" s="10">
        <f xml:space="preserve"> SIGN(DATA[[#This Row],[Prev Low]] &lt; DATA[[#This Row],[Open]])</f>
        <v>1</v>
      </c>
      <c r="AT182" s="10">
        <f xml:space="preserve"> SIGN(DATA[[#This Row],[Open]] &lt; DATA[[#This Row],[Prev High]])</f>
        <v>1</v>
      </c>
      <c r="AU182" s="10">
        <f xml:space="preserve"> SIGN(DATA[[#This Row],[Prev High]] &lt; DATA[[#This Row],[Open]])</f>
        <v>0</v>
      </c>
      <c r="AV182" s="10">
        <f xml:space="preserve"> SIGN(DATA[[#This Row],[Low]] &lt; DATA[[#This Row],[Prev Low]])</f>
        <v>1</v>
      </c>
      <c r="AW182" s="10">
        <f xml:space="preserve"> SIGN(DATA[[#This Row],[Prev Low]] &lt; DATA[[#This Row],[Low]])</f>
        <v>0</v>
      </c>
      <c r="AX182" s="10">
        <f xml:space="preserve"> SIGN(DATA[[#This Row],[High]] &lt; DATA[[#This Row],[Prev High]])</f>
        <v>0</v>
      </c>
      <c r="AY182" s="10">
        <f xml:space="preserve"> SIGN(DATA[[#This Row],[Prev High]] &lt; DATA[[#This Row],[High]])</f>
        <v>1</v>
      </c>
      <c r="AZ182" s="10">
        <f xml:space="preserve"> (DATA[[#This Row],[Prev Low]] &lt; DATA[[#This Row],[Close]]) * (DATA[[#This Row],[Close]] &lt; DATA[[#This Row],[Prev High]])</f>
        <v>0</v>
      </c>
      <c r="BA182" s="10">
        <f xml:space="preserve"> SIGN(DATA[[#This Row],[Close]] &lt; DATA[[#This Row],[Prev Low]])</f>
        <v>0</v>
      </c>
      <c r="BB182" s="10">
        <f xml:space="preserve"> SIGN(DATA[[#This Row],[Prev Low]] &lt; DATA[[#This Row],[Close]])</f>
        <v>1</v>
      </c>
      <c r="BC182" s="10">
        <f xml:space="preserve"> SIGN(DATA[[#This Row],[Close]] &lt; DATA[[#This Row],[Prev High]])</f>
        <v>0</v>
      </c>
      <c r="BD182" s="10">
        <f xml:space="preserve"> SIGN(DATA[[#This Row],[Prev High]] &lt; DATA[[#This Row],[Close]])</f>
        <v>1</v>
      </c>
    </row>
    <row r="183" spans="14:56" x14ac:dyDescent="0.25">
      <c r="N183" s="16">
        <f xml:space="preserve"> ROW() - ROW(DATA[[#Headers],[Row]])</f>
        <v>181</v>
      </c>
      <c r="O183" s="13"/>
      <c r="P183" s="20">
        <v>45590</v>
      </c>
      <c r="Q183" s="21">
        <v>131748</v>
      </c>
      <c r="R183" s="21">
        <v>132300</v>
      </c>
      <c r="S183" s="21">
        <v>132360</v>
      </c>
      <c r="T183" s="21">
        <v>131510</v>
      </c>
      <c r="U183" s="13" t="s">
        <v>249</v>
      </c>
      <c r="V183" s="14">
        <v>-1.6000000000000001E-3</v>
      </c>
      <c r="W183" s="23"/>
      <c r="X183" s="23">
        <f xml:space="preserve"> (1 - DATA[[#This Row],[Row]])</f>
        <v>-180</v>
      </c>
      <c r="Y183" s="24">
        <f xml:space="preserve"> DATA[[#This Row],[Src Data]]</f>
        <v>45590</v>
      </c>
      <c r="Z183" s="23">
        <f xml:space="preserve"> WEEKDAY(DATA[[#This Row],[Date]])</f>
        <v>6</v>
      </c>
      <c r="AA183" s="26">
        <f xml:space="preserve"> DATA[[#This Row],[Src Último]]</f>
        <v>131748</v>
      </c>
      <c r="AB183" s="28">
        <f xml:space="preserve"> DATA[[#This Row],[Src Abertura]]</f>
        <v>132300</v>
      </c>
      <c r="AC183" s="28">
        <f xml:space="preserve"> DATA[[#This Row],[Src Mínima]]</f>
        <v>131510</v>
      </c>
      <c r="AD183" s="28">
        <f xml:space="preserve"> DATA[[#This Row],[Src Máxima]]</f>
        <v>132360</v>
      </c>
      <c r="AE183" s="28">
        <f xml:space="preserve"> DATA[[#This Row],[Src Último]]</f>
        <v>131748</v>
      </c>
      <c r="AF183" s="40">
        <f xml:space="preserve"> (DATA[[#This Row],[High]] - DATA[[#This Row],[Low]])</f>
        <v>850</v>
      </c>
      <c r="AG183" s="31">
        <f xml:space="preserve"> _xlfn.XLOOKUP(DATA[[#This Row],[T]]-1, DATA[T], DATA[Open], "")</f>
        <v>131315</v>
      </c>
      <c r="AH183" s="31">
        <f xml:space="preserve"> _xlfn.XLOOKUP(DATA[[#This Row],[T]]-1, DATA[T], DATA[Low], "")</f>
        <v>130610</v>
      </c>
      <c r="AI183" s="31">
        <f xml:space="preserve"> _xlfn.XLOOKUP(DATA[[#This Row],[T]]-1, DATA[T], DATA[High], "")</f>
        <v>132040</v>
      </c>
      <c r="AJ183" s="31">
        <f xml:space="preserve"> _xlfn.XLOOKUP(DATA[[#This Row],[T]]-1, DATA[T], DATA[Price], "")</f>
        <v>131956</v>
      </c>
      <c r="AK183" s="33">
        <f xml:space="preserve"> IFERROR(DATA[[#This Row],[Prev Close]] - DATA[[#This Row],[Prev Open]], "")</f>
        <v>641</v>
      </c>
      <c r="AL183" s="33">
        <f xml:space="preserve"> IFERROR(DATA[[#This Row],[Prev High]] - DATA[[#This Row],[Prev Low]], "")</f>
        <v>1430</v>
      </c>
      <c r="AM183" s="33">
        <f xml:space="preserve"> SIGN(DATA[[#This Row],[Prev Change]] &lt; 0)</f>
        <v>0</v>
      </c>
      <c r="AN183" s="33">
        <f xml:space="preserve"> SIGN(DATA[[#This Row],[Prev Change]] &gt;= 0)</f>
        <v>1</v>
      </c>
      <c r="AO183" s="28">
        <f xml:space="preserve"> IFERROR(MAX(0, DATA[[#This Row],[High]] - DATA[[#This Row],[Prev High]]), "")</f>
        <v>320</v>
      </c>
      <c r="AP183" s="28">
        <f xml:space="preserve"> IFERROR(MAX(0, DATA[[#This Row],[Prev Low]] - DATA[[#This Row],[Low]]), "")</f>
        <v>0</v>
      </c>
      <c r="AQ183" s="10">
        <f xml:space="preserve"> (DATA[[#This Row],[Prev Low]] &lt; DATA[[#This Row],[Open]]) * (DATA[[#This Row],[Open]] &lt; DATA[[#This Row],[Prev High]])</f>
        <v>0</v>
      </c>
      <c r="AR183" s="10">
        <f xml:space="preserve"> SIGN(DATA[[#This Row],[Open]] &lt; DATA[[#This Row],[Prev Low]])</f>
        <v>0</v>
      </c>
      <c r="AS183" s="10">
        <f xml:space="preserve"> SIGN(DATA[[#This Row],[Prev Low]] &lt; DATA[[#This Row],[Open]])</f>
        <v>1</v>
      </c>
      <c r="AT183" s="10">
        <f xml:space="preserve"> SIGN(DATA[[#This Row],[Open]] &lt; DATA[[#This Row],[Prev High]])</f>
        <v>0</v>
      </c>
      <c r="AU183" s="10">
        <f xml:space="preserve"> SIGN(DATA[[#This Row],[Prev High]] &lt; DATA[[#This Row],[Open]])</f>
        <v>1</v>
      </c>
      <c r="AV183" s="10">
        <f xml:space="preserve"> SIGN(DATA[[#This Row],[Low]] &lt; DATA[[#This Row],[Prev Low]])</f>
        <v>0</v>
      </c>
      <c r="AW183" s="10">
        <f xml:space="preserve"> SIGN(DATA[[#This Row],[Prev Low]] &lt; DATA[[#This Row],[Low]])</f>
        <v>1</v>
      </c>
      <c r="AX183" s="10">
        <f xml:space="preserve"> SIGN(DATA[[#This Row],[High]] &lt; DATA[[#This Row],[Prev High]])</f>
        <v>0</v>
      </c>
      <c r="AY183" s="10">
        <f xml:space="preserve"> SIGN(DATA[[#This Row],[Prev High]] &lt; DATA[[#This Row],[High]])</f>
        <v>1</v>
      </c>
      <c r="AZ183" s="10">
        <f xml:space="preserve"> (DATA[[#This Row],[Prev Low]] &lt; DATA[[#This Row],[Close]]) * (DATA[[#This Row],[Close]] &lt; DATA[[#This Row],[Prev High]])</f>
        <v>1</v>
      </c>
      <c r="BA183" s="10">
        <f xml:space="preserve"> SIGN(DATA[[#This Row],[Close]] &lt; DATA[[#This Row],[Prev Low]])</f>
        <v>0</v>
      </c>
      <c r="BB183" s="10">
        <f xml:space="preserve"> SIGN(DATA[[#This Row],[Prev Low]] &lt; DATA[[#This Row],[Close]])</f>
        <v>1</v>
      </c>
      <c r="BC183" s="10">
        <f xml:space="preserve"> SIGN(DATA[[#This Row],[Close]] &lt; DATA[[#This Row],[Prev High]])</f>
        <v>1</v>
      </c>
      <c r="BD183" s="10">
        <f xml:space="preserve"> SIGN(DATA[[#This Row],[Prev High]] &lt; DATA[[#This Row],[Close]])</f>
        <v>0</v>
      </c>
    </row>
    <row r="184" spans="14:56" x14ac:dyDescent="0.25">
      <c r="N184" s="16">
        <f xml:space="preserve"> ROW() - ROW(DATA[[#Headers],[Row]])</f>
        <v>182</v>
      </c>
      <c r="O184" s="13"/>
      <c r="P184" s="20">
        <v>45589</v>
      </c>
      <c r="Q184" s="21">
        <v>131956</v>
      </c>
      <c r="R184" s="21">
        <v>131315</v>
      </c>
      <c r="S184" s="21">
        <v>132040</v>
      </c>
      <c r="T184" s="21">
        <v>130610</v>
      </c>
      <c r="U184" s="13" t="s">
        <v>250</v>
      </c>
      <c r="V184" s="14">
        <v>6.7999999999999996E-3</v>
      </c>
      <c r="W184" s="23"/>
      <c r="X184" s="23">
        <f xml:space="preserve"> (1 - DATA[[#This Row],[Row]])</f>
        <v>-181</v>
      </c>
      <c r="Y184" s="24">
        <f xml:space="preserve"> DATA[[#This Row],[Src Data]]</f>
        <v>45589</v>
      </c>
      <c r="Z184" s="23">
        <f xml:space="preserve"> WEEKDAY(DATA[[#This Row],[Date]])</f>
        <v>5</v>
      </c>
      <c r="AA184" s="26">
        <f xml:space="preserve"> DATA[[#This Row],[Src Último]]</f>
        <v>131956</v>
      </c>
      <c r="AB184" s="28">
        <f xml:space="preserve"> DATA[[#This Row],[Src Abertura]]</f>
        <v>131315</v>
      </c>
      <c r="AC184" s="28">
        <f xml:space="preserve"> DATA[[#This Row],[Src Mínima]]</f>
        <v>130610</v>
      </c>
      <c r="AD184" s="28">
        <f xml:space="preserve"> DATA[[#This Row],[Src Máxima]]</f>
        <v>132040</v>
      </c>
      <c r="AE184" s="28">
        <f xml:space="preserve"> DATA[[#This Row],[Src Último]]</f>
        <v>131956</v>
      </c>
      <c r="AF184" s="40">
        <f xml:space="preserve"> (DATA[[#This Row],[High]] - DATA[[#This Row],[Low]])</f>
        <v>1430</v>
      </c>
      <c r="AG184" s="31">
        <f xml:space="preserve"> _xlfn.XLOOKUP(DATA[[#This Row],[T]]-1, DATA[T], DATA[Open], "")</f>
        <v>131510</v>
      </c>
      <c r="AH184" s="31">
        <f xml:space="preserve"> _xlfn.XLOOKUP(DATA[[#This Row],[T]]-1, DATA[T], DATA[Low], "")</f>
        <v>130430</v>
      </c>
      <c r="AI184" s="31">
        <f xml:space="preserve"> _xlfn.XLOOKUP(DATA[[#This Row],[T]]-1, DATA[T], DATA[High], "")</f>
        <v>131530</v>
      </c>
      <c r="AJ184" s="31">
        <f xml:space="preserve"> _xlfn.XLOOKUP(DATA[[#This Row],[T]]-1, DATA[T], DATA[Price], "")</f>
        <v>131059</v>
      </c>
      <c r="AK184" s="33">
        <f xml:space="preserve"> IFERROR(DATA[[#This Row],[Prev Close]] - DATA[[#This Row],[Prev Open]], "")</f>
        <v>-451</v>
      </c>
      <c r="AL184" s="33">
        <f xml:space="preserve"> IFERROR(DATA[[#This Row],[Prev High]] - DATA[[#This Row],[Prev Low]], "")</f>
        <v>1100</v>
      </c>
      <c r="AM184" s="33">
        <f xml:space="preserve"> SIGN(DATA[[#This Row],[Prev Change]] &lt; 0)</f>
        <v>1</v>
      </c>
      <c r="AN184" s="33">
        <f xml:space="preserve"> SIGN(DATA[[#This Row],[Prev Change]] &gt;= 0)</f>
        <v>0</v>
      </c>
      <c r="AO184" s="28">
        <f xml:space="preserve"> IFERROR(MAX(0, DATA[[#This Row],[High]] - DATA[[#This Row],[Prev High]]), "")</f>
        <v>510</v>
      </c>
      <c r="AP184" s="28">
        <f xml:space="preserve"> IFERROR(MAX(0, DATA[[#This Row],[Prev Low]] - DATA[[#This Row],[Low]]), "")</f>
        <v>0</v>
      </c>
      <c r="AQ184" s="10">
        <f xml:space="preserve"> (DATA[[#This Row],[Prev Low]] &lt; DATA[[#This Row],[Open]]) * (DATA[[#This Row],[Open]] &lt; DATA[[#This Row],[Prev High]])</f>
        <v>1</v>
      </c>
      <c r="AR184" s="10">
        <f xml:space="preserve"> SIGN(DATA[[#This Row],[Open]] &lt; DATA[[#This Row],[Prev Low]])</f>
        <v>0</v>
      </c>
      <c r="AS184" s="10">
        <f xml:space="preserve"> SIGN(DATA[[#This Row],[Prev Low]] &lt; DATA[[#This Row],[Open]])</f>
        <v>1</v>
      </c>
      <c r="AT184" s="10">
        <f xml:space="preserve"> SIGN(DATA[[#This Row],[Open]] &lt; DATA[[#This Row],[Prev High]])</f>
        <v>1</v>
      </c>
      <c r="AU184" s="10">
        <f xml:space="preserve"> SIGN(DATA[[#This Row],[Prev High]] &lt; DATA[[#This Row],[Open]])</f>
        <v>0</v>
      </c>
      <c r="AV184" s="10">
        <f xml:space="preserve"> SIGN(DATA[[#This Row],[Low]] &lt; DATA[[#This Row],[Prev Low]])</f>
        <v>0</v>
      </c>
      <c r="AW184" s="10">
        <f xml:space="preserve"> SIGN(DATA[[#This Row],[Prev Low]] &lt; DATA[[#This Row],[Low]])</f>
        <v>1</v>
      </c>
      <c r="AX184" s="10">
        <f xml:space="preserve"> SIGN(DATA[[#This Row],[High]] &lt; DATA[[#This Row],[Prev High]])</f>
        <v>0</v>
      </c>
      <c r="AY184" s="10">
        <f xml:space="preserve"> SIGN(DATA[[#This Row],[Prev High]] &lt; DATA[[#This Row],[High]])</f>
        <v>1</v>
      </c>
      <c r="AZ184" s="10">
        <f xml:space="preserve"> (DATA[[#This Row],[Prev Low]] &lt; DATA[[#This Row],[Close]]) * (DATA[[#This Row],[Close]] &lt; DATA[[#This Row],[Prev High]])</f>
        <v>0</v>
      </c>
      <c r="BA184" s="10">
        <f xml:space="preserve"> SIGN(DATA[[#This Row],[Close]] &lt; DATA[[#This Row],[Prev Low]])</f>
        <v>0</v>
      </c>
      <c r="BB184" s="10">
        <f xml:space="preserve"> SIGN(DATA[[#This Row],[Prev Low]] &lt; DATA[[#This Row],[Close]])</f>
        <v>1</v>
      </c>
      <c r="BC184" s="10">
        <f xml:space="preserve"> SIGN(DATA[[#This Row],[Close]] &lt; DATA[[#This Row],[Prev High]])</f>
        <v>0</v>
      </c>
      <c r="BD184" s="10">
        <f xml:space="preserve"> SIGN(DATA[[#This Row],[Prev High]] &lt; DATA[[#This Row],[Close]])</f>
        <v>1</v>
      </c>
    </row>
    <row r="185" spans="14:56" x14ac:dyDescent="0.25">
      <c r="N185" s="16">
        <f xml:space="preserve"> ROW() - ROW(DATA[[#Headers],[Row]])</f>
        <v>183</v>
      </c>
      <c r="O185" s="13"/>
      <c r="P185" s="20">
        <v>45588</v>
      </c>
      <c r="Q185" s="21">
        <v>131059</v>
      </c>
      <c r="R185" s="21">
        <v>131510</v>
      </c>
      <c r="S185" s="21">
        <v>131530</v>
      </c>
      <c r="T185" s="21">
        <v>130430</v>
      </c>
      <c r="U185" s="13" t="s">
        <v>251</v>
      </c>
      <c r="V185" s="14">
        <v>-6.3E-3</v>
      </c>
      <c r="W185" s="23"/>
      <c r="X185" s="23">
        <f xml:space="preserve"> (1 - DATA[[#This Row],[Row]])</f>
        <v>-182</v>
      </c>
      <c r="Y185" s="24">
        <f xml:space="preserve"> DATA[[#This Row],[Src Data]]</f>
        <v>45588</v>
      </c>
      <c r="Z185" s="23">
        <f xml:space="preserve"> WEEKDAY(DATA[[#This Row],[Date]])</f>
        <v>4</v>
      </c>
      <c r="AA185" s="26">
        <f xml:space="preserve"> DATA[[#This Row],[Src Último]]</f>
        <v>131059</v>
      </c>
      <c r="AB185" s="28">
        <f xml:space="preserve"> DATA[[#This Row],[Src Abertura]]</f>
        <v>131510</v>
      </c>
      <c r="AC185" s="28">
        <f xml:space="preserve"> DATA[[#This Row],[Src Mínima]]</f>
        <v>130430</v>
      </c>
      <c r="AD185" s="28">
        <f xml:space="preserve"> DATA[[#This Row],[Src Máxima]]</f>
        <v>131530</v>
      </c>
      <c r="AE185" s="28">
        <f xml:space="preserve"> DATA[[#This Row],[Src Último]]</f>
        <v>131059</v>
      </c>
      <c r="AF185" s="40">
        <f xml:space="preserve"> (DATA[[#This Row],[High]] - DATA[[#This Row],[Low]])</f>
        <v>1100</v>
      </c>
      <c r="AG185" s="31">
        <f xml:space="preserve"> _xlfn.XLOOKUP(DATA[[#This Row],[T]]-1, DATA[T], DATA[Open], "")</f>
        <v>132050</v>
      </c>
      <c r="AH185" s="31">
        <f xml:space="preserve"> _xlfn.XLOOKUP(DATA[[#This Row],[T]]-1, DATA[T], DATA[Low], "")</f>
        <v>130960</v>
      </c>
      <c r="AI185" s="31">
        <f xml:space="preserve"> _xlfn.XLOOKUP(DATA[[#This Row],[T]]-1, DATA[T], DATA[High], "")</f>
        <v>132135</v>
      </c>
      <c r="AJ185" s="31">
        <f xml:space="preserve"> _xlfn.XLOOKUP(DATA[[#This Row],[T]]-1, DATA[T], DATA[Price], "")</f>
        <v>131896</v>
      </c>
      <c r="AK185" s="33">
        <f xml:space="preserve"> IFERROR(DATA[[#This Row],[Prev Close]] - DATA[[#This Row],[Prev Open]], "")</f>
        <v>-154</v>
      </c>
      <c r="AL185" s="33">
        <f xml:space="preserve"> IFERROR(DATA[[#This Row],[Prev High]] - DATA[[#This Row],[Prev Low]], "")</f>
        <v>1175</v>
      </c>
      <c r="AM185" s="33">
        <f xml:space="preserve"> SIGN(DATA[[#This Row],[Prev Change]] &lt; 0)</f>
        <v>1</v>
      </c>
      <c r="AN185" s="33">
        <f xml:space="preserve"> SIGN(DATA[[#This Row],[Prev Change]] &gt;= 0)</f>
        <v>0</v>
      </c>
      <c r="AO185" s="28">
        <f xml:space="preserve"> IFERROR(MAX(0, DATA[[#This Row],[High]] - DATA[[#This Row],[Prev High]]), "")</f>
        <v>0</v>
      </c>
      <c r="AP185" s="28">
        <f xml:space="preserve"> IFERROR(MAX(0, DATA[[#This Row],[Prev Low]] - DATA[[#This Row],[Low]]), "")</f>
        <v>530</v>
      </c>
      <c r="AQ185" s="10">
        <f xml:space="preserve"> (DATA[[#This Row],[Prev Low]] &lt; DATA[[#This Row],[Open]]) * (DATA[[#This Row],[Open]] &lt; DATA[[#This Row],[Prev High]])</f>
        <v>1</v>
      </c>
      <c r="AR185" s="10">
        <f xml:space="preserve"> SIGN(DATA[[#This Row],[Open]] &lt; DATA[[#This Row],[Prev Low]])</f>
        <v>0</v>
      </c>
      <c r="AS185" s="10">
        <f xml:space="preserve"> SIGN(DATA[[#This Row],[Prev Low]] &lt; DATA[[#This Row],[Open]])</f>
        <v>1</v>
      </c>
      <c r="AT185" s="10">
        <f xml:space="preserve"> SIGN(DATA[[#This Row],[Open]] &lt; DATA[[#This Row],[Prev High]])</f>
        <v>1</v>
      </c>
      <c r="AU185" s="10">
        <f xml:space="preserve"> SIGN(DATA[[#This Row],[Prev High]] &lt; DATA[[#This Row],[Open]])</f>
        <v>0</v>
      </c>
      <c r="AV185" s="10">
        <f xml:space="preserve"> SIGN(DATA[[#This Row],[Low]] &lt; DATA[[#This Row],[Prev Low]])</f>
        <v>1</v>
      </c>
      <c r="AW185" s="10">
        <f xml:space="preserve"> SIGN(DATA[[#This Row],[Prev Low]] &lt; DATA[[#This Row],[Low]])</f>
        <v>0</v>
      </c>
      <c r="AX185" s="10">
        <f xml:space="preserve"> SIGN(DATA[[#This Row],[High]] &lt; DATA[[#This Row],[Prev High]])</f>
        <v>1</v>
      </c>
      <c r="AY185" s="10">
        <f xml:space="preserve"> SIGN(DATA[[#This Row],[Prev High]] &lt; DATA[[#This Row],[High]])</f>
        <v>0</v>
      </c>
      <c r="AZ185" s="10">
        <f xml:space="preserve"> (DATA[[#This Row],[Prev Low]] &lt; DATA[[#This Row],[Close]]) * (DATA[[#This Row],[Close]] &lt; DATA[[#This Row],[Prev High]])</f>
        <v>1</v>
      </c>
      <c r="BA185" s="10">
        <f xml:space="preserve"> SIGN(DATA[[#This Row],[Close]] &lt; DATA[[#This Row],[Prev Low]])</f>
        <v>0</v>
      </c>
      <c r="BB185" s="10">
        <f xml:space="preserve"> SIGN(DATA[[#This Row],[Prev Low]] &lt; DATA[[#This Row],[Close]])</f>
        <v>1</v>
      </c>
      <c r="BC185" s="10">
        <f xml:space="preserve"> SIGN(DATA[[#This Row],[Close]] &lt; DATA[[#This Row],[Prev High]])</f>
        <v>1</v>
      </c>
      <c r="BD185" s="10">
        <f xml:space="preserve"> SIGN(DATA[[#This Row],[Prev High]] &lt; DATA[[#This Row],[Close]])</f>
        <v>0</v>
      </c>
    </row>
    <row r="186" spans="14:56" x14ac:dyDescent="0.25">
      <c r="N186" s="16">
        <f xml:space="preserve"> ROW() - ROW(DATA[[#Headers],[Row]])</f>
        <v>184</v>
      </c>
      <c r="O186" s="13"/>
      <c r="P186" s="20">
        <v>45587</v>
      </c>
      <c r="Q186" s="21">
        <v>131896</v>
      </c>
      <c r="R186" s="21">
        <v>132050</v>
      </c>
      <c r="S186" s="21">
        <v>132135</v>
      </c>
      <c r="T186" s="21">
        <v>130960</v>
      </c>
      <c r="U186" s="13" t="s">
        <v>252</v>
      </c>
      <c r="V186" s="14">
        <v>-3.7000000000000002E-3</v>
      </c>
      <c r="W186" s="23"/>
      <c r="X186" s="23">
        <f xml:space="preserve"> (1 - DATA[[#This Row],[Row]])</f>
        <v>-183</v>
      </c>
      <c r="Y186" s="24">
        <f xml:space="preserve"> DATA[[#This Row],[Src Data]]</f>
        <v>45587</v>
      </c>
      <c r="Z186" s="23">
        <f xml:space="preserve"> WEEKDAY(DATA[[#This Row],[Date]])</f>
        <v>3</v>
      </c>
      <c r="AA186" s="26">
        <f xml:space="preserve"> DATA[[#This Row],[Src Último]]</f>
        <v>131896</v>
      </c>
      <c r="AB186" s="28">
        <f xml:space="preserve"> DATA[[#This Row],[Src Abertura]]</f>
        <v>132050</v>
      </c>
      <c r="AC186" s="28">
        <f xml:space="preserve"> DATA[[#This Row],[Src Mínima]]</f>
        <v>130960</v>
      </c>
      <c r="AD186" s="28">
        <f xml:space="preserve"> DATA[[#This Row],[Src Máxima]]</f>
        <v>132135</v>
      </c>
      <c r="AE186" s="28">
        <f xml:space="preserve"> DATA[[#This Row],[Src Último]]</f>
        <v>131896</v>
      </c>
      <c r="AF186" s="40">
        <f xml:space="preserve"> (DATA[[#This Row],[High]] - DATA[[#This Row],[Low]])</f>
        <v>1175</v>
      </c>
      <c r="AG186" s="31">
        <f xml:space="preserve"> _xlfn.XLOOKUP(DATA[[#This Row],[T]]-1, DATA[T], DATA[Open], "")</f>
        <v>132140</v>
      </c>
      <c r="AH186" s="31">
        <f xml:space="preserve"> _xlfn.XLOOKUP(DATA[[#This Row],[T]]-1, DATA[T], DATA[Low], "")</f>
        <v>132010</v>
      </c>
      <c r="AI186" s="31">
        <f xml:space="preserve"> _xlfn.XLOOKUP(DATA[[#This Row],[T]]-1, DATA[T], DATA[High], "")</f>
        <v>133115</v>
      </c>
      <c r="AJ186" s="31">
        <f xml:space="preserve"> _xlfn.XLOOKUP(DATA[[#This Row],[T]]-1, DATA[T], DATA[Price], "")</f>
        <v>132382</v>
      </c>
      <c r="AK186" s="33">
        <f xml:space="preserve"> IFERROR(DATA[[#This Row],[Prev Close]] - DATA[[#This Row],[Prev Open]], "")</f>
        <v>242</v>
      </c>
      <c r="AL186" s="33">
        <f xml:space="preserve"> IFERROR(DATA[[#This Row],[Prev High]] - DATA[[#This Row],[Prev Low]], "")</f>
        <v>1105</v>
      </c>
      <c r="AM186" s="33">
        <f xml:space="preserve"> SIGN(DATA[[#This Row],[Prev Change]] &lt; 0)</f>
        <v>0</v>
      </c>
      <c r="AN186" s="33">
        <f xml:space="preserve"> SIGN(DATA[[#This Row],[Prev Change]] &gt;= 0)</f>
        <v>1</v>
      </c>
      <c r="AO186" s="28">
        <f xml:space="preserve"> IFERROR(MAX(0, DATA[[#This Row],[High]] - DATA[[#This Row],[Prev High]]), "")</f>
        <v>0</v>
      </c>
      <c r="AP186" s="28">
        <f xml:space="preserve"> IFERROR(MAX(0, DATA[[#This Row],[Prev Low]] - DATA[[#This Row],[Low]]), "")</f>
        <v>1050</v>
      </c>
      <c r="AQ186" s="10">
        <f xml:space="preserve"> (DATA[[#This Row],[Prev Low]] &lt; DATA[[#This Row],[Open]]) * (DATA[[#This Row],[Open]] &lt; DATA[[#This Row],[Prev High]])</f>
        <v>1</v>
      </c>
      <c r="AR186" s="10">
        <f xml:space="preserve"> SIGN(DATA[[#This Row],[Open]] &lt; DATA[[#This Row],[Prev Low]])</f>
        <v>0</v>
      </c>
      <c r="AS186" s="10">
        <f xml:space="preserve"> SIGN(DATA[[#This Row],[Prev Low]] &lt; DATA[[#This Row],[Open]])</f>
        <v>1</v>
      </c>
      <c r="AT186" s="10">
        <f xml:space="preserve"> SIGN(DATA[[#This Row],[Open]] &lt; DATA[[#This Row],[Prev High]])</f>
        <v>1</v>
      </c>
      <c r="AU186" s="10">
        <f xml:space="preserve"> SIGN(DATA[[#This Row],[Prev High]] &lt; DATA[[#This Row],[Open]])</f>
        <v>0</v>
      </c>
      <c r="AV186" s="10">
        <f xml:space="preserve"> SIGN(DATA[[#This Row],[Low]] &lt; DATA[[#This Row],[Prev Low]])</f>
        <v>1</v>
      </c>
      <c r="AW186" s="10">
        <f xml:space="preserve"> SIGN(DATA[[#This Row],[Prev Low]] &lt; DATA[[#This Row],[Low]])</f>
        <v>0</v>
      </c>
      <c r="AX186" s="10">
        <f xml:space="preserve"> SIGN(DATA[[#This Row],[High]] &lt; DATA[[#This Row],[Prev High]])</f>
        <v>1</v>
      </c>
      <c r="AY186" s="10">
        <f xml:space="preserve"> SIGN(DATA[[#This Row],[Prev High]] &lt; DATA[[#This Row],[High]])</f>
        <v>0</v>
      </c>
      <c r="AZ186" s="10">
        <f xml:space="preserve"> (DATA[[#This Row],[Prev Low]] &lt; DATA[[#This Row],[Close]]) * (DATA[[#This Row],[Close]] &lt; DATA[[#This Row],[Prev High]])</f>
        <v>0</v>
      </c>
      <c r="BA186" s="10">
        <f xml:space="preserve"> SIGN(DATA[[#This Row],[Close]] &lt; DATA[[#This Row],[Prev Low]])</f>
        <v>1</v>
      </c>
      <c r="BB186" s="10">
        <f xml:space="preserve"> SIGN(DATA[[#This Row],[Prev Low]] &lt; DATA[[#This Row],[Close]])</f>
        <v>0</v>
      </c>
      <c r="BC186" s="10">
        <f xml:space="preserve"> SIGN(DATA[[#This Row],[Close]] &lt; DATA[[#This Row],[Prev High]])</f>
        <v>1</v>
      </c>
      <c r="BD186" s="10">
        <f xml:space="preserve"> SIGN(DATA[[#This Row],[Prev High]] &lt; DATA[[#This Row],[Close]])</f>
        <v>0</v>
      </c>
    </row>
    <row r="187" spans="14:56" x14ac:dyDescent="0.25">
      <c r="N187" s="16">
        <f xml:space="preserve"> ROW() - ROW(DATA[[#Headers],[Row]])</f>
        <v>185</v>
      </c>
      <c r="O187" s="13"/>
      <c r="P187" s="20">
        <v>45586</v>
      </c>
      <c r="Q187" s="21">
        <v>132382</v>
      </c>
      <c r="R187" s="21">
        <v>132140</v>
      </c>
      <c r="S187" s="21">
        <v>133115</v>
      </c>
      <c r="T187" s="21">
        <v>132010</v>
      </c>
      <c r="U187" s="13" t="s">
        <v>253</v>
      </c>
      <c r="V187" s="14">
        <v>-1.9E-3</v>
      </c>
      <c r="W187" s="23"/>
      <c r="X187" s="23">
        <f xml:space="preserve"> (1 - DATA[[#This Row],[Row]])</f>
        <v>-184</v>
      </c>
      <c r="Y187" s="24">
        <f xml:space="preserve"> DATA[[#This Row],[Src Data]]</f>
        <v>45586</v>
      </c>
      <c r="Z187" s="23">
        <f xml:space="preserve"> WEEKDAY(DATA[[#This Row],[Date]])</f>
        <v>2</v>
      </c>
      <c r="AA187" s="26">
        <f xml:space="preserve"> DATA[[#This Row],[Src Último]]</f>
        <v>132382</v>
      </c>
      <c r="AB187" s="28">
        <f xml:space="preserve"> DATA[[#This Row],[Src Abertura]]</f>
        <v>132140</v>
      </c>
      <c r="AC187" s="28">
        <f xml:space="preserve"> DATA[[#This Row],[Src Mínima]]</f>
        <v>132010</v>
      </c>
      <c r="AD187" s="28">
        <f xml:space="preserve"> DATA[[#This Row],[Src Máxima]]</f>
        <v>133115</v>
      </c>
      <c r="AE187" s="28">
        <f xml:space="preserve"> DATA[[#This Row],[Src Último]]</f>
        <v>132382</v>
      </c>
      <c r="AF187" s="40">
        <f xml:space="preserve"> (DATA[[#This Row],[High]] - DATA[[#This Row],[Low]])</f>
        <v>1105</v>
      </c>
      <c r="AG187" s="31">
        <f xml:space="preserve"> _xlfn.XLOOKUP(DATA[[#This Row],[T]]-1, DATA[T], DATA[Open], "")</f>
        <v>133470</v>
      </c>
      <c r="AH187" s="31">
        <f xml:space="preserve"> _xlfn.XLOOKUP(DATA[[#This Row],[T]]-1, DATA[T], DATA[Low], "")</f>
        <v>132120</v>
      </c>
      <c r="AI187" s="31">
        <f xml:space="preserve"> _xlfn.XLOOKUP(DATA[[#This Row],[T]]-1, DATA[T], DATA[High], "")</f>
        <v>133820</v>
      </c>
      <c r="AJ187" s="31">
        <f xml:space="preserve"> _xlfn.XLOOKUP(DATA[[#This Row],[T]]-1, DATA[T], DATA[Price], "")</f>
        <v>132631</v>
      </c>
      <c r="AK187" s="33">
        <f xml:space="preserve"> IFERROR(DATA[[#This Row],[Prev Close]] - DATA[[#This Row],[Prev Open]], "")</f>
        <v>-839</v>
      </c>
      <c r="AL187" s="33">
        <f xml:space="preserve"> IFERROR(DATA[[#This Row],[Prev High]] - DATA[[#This Row],[Prev Low]], "")</f>
        <v>1700</v>
      </c>
      <c r="AM187" s="33">
        <f xml:space="preserve"> SIGN(DATA[[#This Row],[Prev Change]] &lt; 0)</f>
        <v>1</v>
      </c>
      <c r="AN187" s="33">
        <f xml:space="preserve"> SIGN(DATA[[#This Row],[Prev Change]] &gt;= 0)</f>
        <v>0</v>
      </c>
      <c r="AO187" s="28">
        <f xml:space="preserve"> IFERROR(MAX(0, DATA[[#This Row],[High]] - DATA[[#This Row],[Prev High]]), "")</f>
        <v>0</v>
      </c>
      <c r="AP187" s="28">
        <f xml:space="preserve"> IFERROR(MAX(0, DATA[[#This Row],[Prev Low]] - DATA[[#This Row],[Low]]), "")</f>
        <v>110</v>
      </c>
      <c r="AQ187" s="10">
        <f xml:space="preserve"> (DATA[[#This Row],[Prev Low]] &lt; DATA[[#This Row],[Open]]) * (DATA[[#This Row],[Open]] &lt; DATA[[#This Row],[Prev High]])</f>
        <v>1</v>
      </c>
      <c r="AR187" s="10">
        <f xml:space="preserve"> SIGN(DATA[[#This Row],[Open]] &lt; DATA[[#This Row],[Prev Low]])</f>
        <v>0</v>
      </c>
      <c r="AS187" s="10">
        <f xml:space="preserve"> SIGN(DATA[[#This Row],[Prev Low]] &lt; DATA[[#This Row],[Open]])</f>
        <v>1</v>
      </c>
      <c r="AT187" s="10">
        <f xml:space="preserve"> SIGN(DATA[[#This Row],[Open]] &lt; DATA[[#This Row],[Prev High]])</f>
        <v>1</v>
      </c>
      <c r="AU187" s="10">
        <f xml:space="preserve"> SIGN(DATA[[#This Row],[Prev High]] &lt; DATA[[#This Row],[Open]])</f>
        <v>0</v>
      </c>
      <c r="AV187" s="10">
        <f xml:space="preserve"> SIGN(DATA[[#This Row],[Low]] &lt; DATA[[#This Row],[Prev Low]])</f>
        <v>1</v>
      </c>
      <c r="AW187" s="10">
        <f xml:space="preserve"> SIGN(DATA[[#This Row],[Prev Low]] &lt; DATA[[#This Row],[Low]])</f>
        <v>0</v>
      </c>
      <c r="AX187" s="10">
        <f xml:space="preserve"> SIGN(DATA[[#This Row],[High]] &lt; DATA[[#This Row],[Prev High]])</f>
        <v>1</v>
      </c>
      <c r="AY187" s="10">
        <f xml:space="preserve"> SIGN(DATA[[#This Row],[Prev High]] &lt; DATA[[#This Row],[High]])</f>
        <v>0</v>
      </c>
      <c r="AZ187" s="10">
        <f xml:space="preserve"> (DATA[[#This Row],[Prev Low]] &lt; DATA[[#This Row],[Close]]) * (DATA[[#This Row],[Close]] &lt; DATA[[#This Row],[Prev High]])</f>
        <v>1</v>
      </c>
      <c r="BA187" s="10">
        <f xml:space="preserve"> SIGN(DATA[[#This Row],[Close]] &lt; DATA[[#This Row],[Prev Low]])</f>
        <v>0</v>
      </c>
      <c r="BB187" s="10">
        <f xml:space="preserve"> SIGN(DATA[[#This Row],[Prev Low]] &lt; DATA[[#This Row],[Close]])</f>
        <v>1</v>
      </c>
      <c r="BC187" s="10">
        <f xml:space="preserve"> SIGN(DATA[[#This Row],[Close]] &lt; DATA[[#This Row],[Prev High]])</f>
        <v>1</v>
      </c>
      <c r="BD187" s="10">
        <f xml:space="preserve"> SIGN(DATA[[#This Row],[Prev High]] &lt; DATA[[#This Row],[Close]])</f>
        <v>0</v>
      </c>
    </row>
    <row r="188" spans="14:56" x14ac:dyDescent="0.25">
      <c r="N188" s="16">
        <f xml:space="preserve"> ROW() - ROW(DATA[[#Headers],[Row]])</f>
        <v>186</v>
      </c>
      <c r="O188" s="13"/>
      <c r="P188" s="20">
        <v>45583</v>
      </c>
      <c r="Q188" s="21">
        <v>132631</v>
      </c>
      <c r="R188" s="21">
        <v>133470</v>
      </c>
      <c r="S188" s="21">
        <v>133820</v>
      </c>
      <c r="T188" s="21">
        <v>132120</v>
      </c>
      <c r="U188" s="13" t="s">
        <v>254</v>
      </c>
      <c r="V188" s="14">
        <v>-1.9E-3</v>
      </c>
      <c r="W188" s="23"/>
      <c r="X188" s="23">
        <f xml:space="preserve"> (1 - DATA[[#This Row],[Row]])</f>
        <v>-185</v>
      </c>
      <c r="Y188" s="24">
        <f xml:space="preserve"> DATA[[#This Row],[Src Data]]</f>
        <v>45583</v>
      </c>
      <c r="Z188" s="23">
        <f xml:space="preserve"> WEEKDAY(DATA[[#This Row],[Date]])</f>
        <v>6</v>
      </c>
      <c r="AA188" s="26">
        <f xml:space="preserve"> DATA[[#This Row],[Src Último]]</f>
        <v>132631</v>
      </c>
      <c r="AB188" s="28">
        <f xml:space="preserve"> DATA[[#This Row],[Src Abertura]]</f>
        <v>133470</v>
      </c>
      <c r="AC188" s="28">
        <f xml:space="preserve"> DATA[[#This Row],[Src Mínima]]</f>
        <v>132120</v>
      </c>
      <c r="AD188" s="28">
        <f xml:space="preserve"> DATA[[#This Row],[Src Máxima]]</f>
        <v>133820</v>
      </c>
      <c r="AE188" s="28">
        <f xml:space="preserve"> DATA[[#This Row],[Src Último]]</f>
        <v>132631</v>
      </c>
      <c r="AF188" s="40">
        <f xml:space="preserve"> (DATA[[#This Row],[High]] - DATA[[#This Row],[Low]])</f>
        <v>1700</v>
      </c>
      <c r="AG188" s="31">
        <f xml:space="preserve"> _xlfn.XLOOKUP(DATA[[#This Row],[T]]-1, DATA[T], DATA[Open], "")</f>
        <v>133340</v>
      </c>
      <c r="AH188" s="31">
        <f xml:space="preserve"> _xlfn.XLOOKUP(DATA[[#This Row],[T]]-1, DATA[T], DATA[Low], "")</f>
        <v>131940</v>
      </c>
      <c r="AI188" s="31">
        <f xml:space="preserve"> _xlfn.XLOOKUP(DATA[[#This Row],[T]]-1, DATA[T], DATA[High], "")</f>
        <v>133430</v>
      </c>
      <c r="AJ188" s="31">
        <f xml:space="preserve"> _xlfn.XLOOKUP(DATA[[#This Row],[T]]-1, DATA[T], DATA[Price], "")</f>
        <v>132885</v>
      </c>
      <c r="AK188" s="33">
        <f xml:space="preserve"> IFERROR(DATA[[#This Row],[Prev Close]] - DATA[[#This Row],[Prev Open]], "")</f>
        <v>-455</v>
      </c>
      <c r="AL188" s="33">
        <f xml:space="preserve"> IFERROR(DATA[[#This Row],[Prev High]] - DATA[[#This Row],[Prev Low]], "")</f>
        <v>1490</v>
      </c>
      <c r="AM188" s="33">
        <f xml:space="preserve"> SIGN(DATA[[#This Row],[Prev Change]] &lt; 0)</f>
        <v>1</v>
      </c>
      <c r="AN188" s="33">
        <f xml:space="preserve"> SIGN(DATA[[#This Row],[Prev Change]] &gt;= 0)</f>
        <v>0</v>
      </c>
      <c r="AO188" s="28">
        <f xml:space="preserve"> IFERROR(MAX(0, DATA[[#This Row],[High]] - DATA[[#This Row],[Prev High]]), "")</f>
        <v>390</v>
      </c>
      <c r="AP188" s="28">
        <f xml:space="preserve"> IFERROR(MAX(0, DATA[[#This Row],[Prev Low]] - DATA[[#This Row],[Low]]), "")</f>
        <v>0</v>
      </c>
      <c r="AQ188" s="10">
        <f xml:space="preserve"> (DATA[[#This Row],[Prev Low]] &lt; DATA[[#This Row],[Open]]) * (DATA[[#This Row],[Open]] &lt; DATA[[#This Row],[Prev High]])</f>
        <v>0</v>
      </c>
      <c r="AR188" s="10">
        <f xml:space="preserve"> SIGN(DATA[[#This Row],[Open]] &lt; DATA[[#This Row],[Prev Low]])</f>
        <v>0</v>
      </c>
      <c r="AS188" s="10">
        <f xml:space="preserve"> SIGN(DATA[[#This Row],[Prev Low]] &lt; DATA[[#This Row],[Open]])</f>
        <v>1</v>
      </c>
      <c r="AT188" s="10">
        <f xml:space="preserve"> SIGN(DATA[[#This Row],[Open]] &lt; DATA[[#This Row],[Prev High]])</f>
        <v>0</v>
      </c>
      <c r="AU188" s="10">
        <f xml:space="preserve"> SIGN(DATA[[#This Row],[Prev High]] &lt; DATA[[#This Row],[Open]])</f>
        <v>1</v>
      </c>
      <c r="AV188" s="10">
        <f xml:space="preserve"> SIGN(DATA[[#This Row],[Low]] &lt; DATA[[#This Row],[Prev Low]])</f>
        <v>0</v>
      </c>
      <c r="AW188" s="10">
        <f xml:space="preserve"> SIGN(DATA[[#This Row],[Prev Low]] &lt; DATA[[#This Row],[Low]])</f>
        <v>1</v>
      </c>
      <c r="AX188" s="10">
        <f xml:space="preserve"> SIGN(DATA[[#This Row],[High]] &lt; DATA[[#This Row],[Prev High]])</f>
        <v>0</v>
      </c>
      <c r="AY188" s="10">
        <f xml:space="preserve"> SIGN(DATA[[#This Row],[Prev High]] &lt; DATA[[#This Row],[High]])</f>
        <v>1</v>
      </c>
      <c r="AZ188" s="10">
        <f xml:space="preserve"> (DATA[[#This Row],[Prev Low]] &lt; DATA[[#This Row],[Close]]) * (DATA[[#This Row],[Close]] &lt; DATA[[#This Row],[Prev High]])</f>
        <v>1</v>
      </c>
      <c r="BA188" s="10">
        <f xml:space="preserve"> SIGN(DATA[[#This Row],[Close]] &lt; DATA[[#This Row],[Prev Low]])</f>
        <v>0</v>
      </c>
      <c r="BB188" s="10">
        <f xml:space="preserve"> SIGN(DATA[[#This Row],[Prev Low]] &lt; DATA[[#This Row],[Close]])</f>
        <v>1</v>
      </c>
      <c r="BC188" s="10">
        <f xml:space="preserve"> SIGN(DATA[[#This Row],[Close]] &lt; DATA[[#This Row],[Prev High]])</f>
        <v>1</v>
      </c>
      <c r="BD188" s="10">
        <f xml:space="preserve"> SIGN(DATA[[#This Row],[Prev High]] &lt; DATA[[#This Row],[Close]])</f>
        <v>0</v>
      </c>
    </row>
    <row r="189" spans="14:56" x14ac:dyDescent="0.25">
      <c r="N189" s="16">
        <f xml:space="preserve"> ROW() - ROW(DATA[[#Headers],[Row]])</f>
        <v>187</v>
      </c>
      <c r="O189" s="13"/>
      <c r="P189" s="20">
        <v>45582</v>
      </c>
      <c r="Q189" s="21">
        <v>132885</v>
      </c>
      <c r="R189" s="21">
        <v>133340</v>
      </c>
      <c r="S189" s="21">
        <v>133430</v>
      </c>
      <c r="T189" s="21">
        <v>131940</v>
      </c>
      <c r="U189" s="13" t="s">
        <v>255</v>
      </c>
      <c r="V189" s="14">
        <v>7.7999999999999996E-3</v>
      </c>
      <c r="W189" s="23"/>
      <c r="X189" s="23">
        <f xml:space="preserve"> (1 - DATA[[#This Row],[Row]])</f>
        <v>-186</v>
      </c>
      <c r="Y189" s="24">
        <f xml:space="preserve"> DATA[[#This Row],[Src Data]]</f>
        <v>45582</v>
      </c>
      <c r="Z189" s="23">
        <f xml:space="preserve"> WEEKDAY(DATA[[#This Row],[Date]])</f>
        <v>5</v>
      </c>
      <c r="AA189" s="26">
        <f xml:space="preserve"> DATA[[#This Row],[Src Último]]</f>
        <v>132885</v>
      </c>
      <c r="AB189" s="28">
        <f xml:space="preserve"> DATA[[#This Row],[Src Abertura]]</f>
        <v>133340</v>
      </c>
      <c r="AC189" s="28">
        <f xml:space="preserve"> DATA[[#This Row],[Src Mínima]]</f>
        <v>131940</v>
      </c>
      <c r="AD189" s="28">
        <f xml:space="preserve"> DATA[[#This Row],[Src Máxima]]</f>
        <v>133430</v>
      </c>
      <c r="AE189" s="28">
        <f xml:space="preserve"> DATA[[#This Row],[Src Último]]</f>
        <v>132885</v>
      </c>
      <c r="AF189" s="40">
        <f xml:space="preserve"> (DATA[[#This Row],[High]] - DATA[[#This Row],[Low]])</f>
        <v>1490</v>
      </c>
      <c r="AG189" s="31">
        <f xml:space="preserve"> _xlfn.XLOOKUP(DATA[[#This Row],[T]]-1, DATA[T], DATA[Open], "")</f>
        <v>130930</v>
      </c>
      <c r="AH189" s="31">
        <f xml:space="preserve"> _xlfn.XLOOKUP(DATA[[#This Row],[T]]-1, DATA[T], DATA[Low], "")</f>
        <v>130765</v>
      </c>
      <c r="AI189" s="31">
        <f xml:space="preserve"> _xlfn.XLOOKUP(DATA[[#This Row],[T]]-1, DATA[T], DATA[High], "")</f>
        <v>132100</v>
      </c>
      <c r="AJ189" s="31">
        <f xml:space="preserve"> _xlfn.XLOOKUP(DATA[[#This Row],[T]]-1, DATA[T], DATA[Price], "")</f>
        <v>131857</v>
      </c>
      <c r="AK189" s="33">
        <f xml:space="preserve"> IFERROR(DATA[[#This Row],[Prev Close]] - DATA[[#This Row],[Prev Open]], "")</f>
        <v>927</v>
      </c>
      <c r="AL189" s="33">
        <f xml:space="preserve"> IFERROR(DATA[[#This Row],[Prev High]] - DATA[[#This Row],[Prev Low]], "")</f>
        <v>1335</v>
      </c>
      <c r="AM189" s="33">
        <f xml:space="preserve"> SIGN(DATA[[#This Row],[Prev Change]] &lt; 0)</f>
        <v>0</v>
      </c>
      <c r="AN189" s="33">
        <f xml:space="preserve"> SIGN(DATA[[#This Row],[Prev Change]] &gt;= 0)</f>
        <v>1</v>
      </c>
      <c r="AO189" s="28">
        <f xml:space="preserve"> IFERROR(MAX(0, DATA[[#This Row],[High]] - DATA[[#This Row],[Prev High]]), "")</f>
        <v>1330</v>
      </c>
      <c r="AP189" s="28">
        <f xml:space="preserve"> IFERROR(MAX(0, DATA[[#This Row],[Prev Low]] - DATA[[#This Row],[Low]]), "")</f>
        <v>0</v>
      </c>
      <c r="AQ189" s="10">
        <f xml:space="preserve"> (DATA[[#This Row],[Prev Low]] &lt; DATA[[#This Row],[Open]]) * (DATA[[#This Row],[Open]] &lt; DATA[[#This Row],[Prev High]])</f>
        <v>0</v>
      </c>
      <c r="AR189" s="10">
        <f xml:space="preserve"> SIGN(DATA[[#This Row],[Open]] &lt; DATA[[#This Row],[Prev Low]])</f>
        <v>0</v>
      </c>
      <c r="AS189" s="10">
        <f xml:space="preserve"> SIGN(DATA[[#This Row],[Prev Low]] &lt; DATA[[#This Row],[Open]])</f>
        <v>1</v>
      </c>
      <c r="AT189" s="10">
        <f xml:space="preserve"> SIGN(DATA[[#This Row],[Open]] &lt; DATA[[#This Row],[Prev High]])</f>
        <v>0</v>
      </c>
      <c r="AU189" s="10">
        <f xml:space="preserve"> SIGN(DATA[[#This Row],[Prev High]] &lt; DATA[[#This Row],[Open]])</f>
        <v>1</v>
      </c>
      <c r="AV189" s="10">
        <f xml:space="preserve"> SIGN(DATA[[#This Row],[Low]] &lt; DATA[[#This Row],[Prev Low]])</f>
        <v>0</v>
      </c>
      <c r="AW189" s="10">
        <f xml:space="preserve"> SIGN(DATA[[#This Row],[Prev Low]] &lt; DATA[[#This Row],[Low]])</f>
        <v>1</v>
      </c>
      <c r="AX189" s="10">
        <f xml:space="preserve"> SIGN(DATA[[#This Row],[High]] &lt; DATA[[#This Row],[Prev High]])</f>
        <v>0</v>
      </c>
      <c r="AY189" s="10">
        <f xml:space="preserve"> SIGN(DATA[[#This Row],[Prev High]] &lt; DATA[[#This Row],[High]])</f>
        <v>1</v>
      </c>
      <c r="AZ189" s="10">
        <f xml:space="preserve"> (DATA[[#This Row],[Prev Low]] &lt; DATA[[#This Row],[Close]]) * (DATA[[#This Row],[Close]] &lt; DATA[[#This Row],[Prev High]])</f>
        <v>0</v>
      </c>
      <c r="BA189" s="10">
        <f xml:space="preserve"> SIGN(DATA[[#This Row],[Close]] &lt; DATA[[#This Row],[Prev Low]])</f>
        <v>0</v>
      </c>
      <c r="BB189" s="10">
        <f xml:space="preserve"> SIGN(DATA[[#This Row],[Prev Low]] &lt; DATA[[#This Row],[Close]])</f>
        <v>1</v>
      </c>
      <c r="BC189" s="10">
        <f xml:space="preserve"> SIGN(DATA[[#This Row],[Close]] &lt; DATA[[#This Row],[Prev High]])</f>
        <v>0</v>
      </c>
      <c r="BD189" s="10">
        <f xml:space="preserve"> SIGN(DATA[[#This Row],[Prev High]] &lt; DATA[[#This Row],[Close]])</f>
        <v>1</v>
      </c>
    </row>
    <row r="190" spans="14:56" x14ac:dyDescent="0.25">
      <c r="N190" s="16">
        <f xml:space="preserve"> ROW() - ROW(DATA[[#Headers],[Row]])</f>
        <v>188</v>
      </c>
      <c r="O190" s="13"/>
      <c r="P190" s="20">
        <v>45581</v>
      </c>
      <c r="Q190" s="21">
        <v>131857</v>
      </c>
      <c r="R190" s="21">
        <v>130930</v>
      </c>
      <c r="S190" s="21">
        <v>132100</v>
      </c>
      <c r="T190" s="21">
        <v>130765</v>
      </c>
      <c r="U190" s="13" t="s">
        <v>256</v>
      </c>
      <c r="V190" s="14">
        <v>6.7000000000000002E-3</v>
      </c>
      <c r="W190" s="23"/>
      <c r="X190" s="23">
        <f xml:space="preserve"> (1 - DATA[[#This Row],[Row]])</f>
        <v>-187</v>
      </c>
      <c r="Y190" s="24">
        <f xml:space="preserve"> DATA[[#This Row],[Src Data]]</f>
        <v>45581</v>
      </c>
      <c r="Z190" s="23">
        <f xml:space="preserve"> WEEKDAY(DATA[[#This Row],[Date]])</f>
        <v>4</v>
      </c>
      <c r="AA190" s="26">
        <f xml:space="preserve"> DATA[[#This Row],[Src Último]]</f>
        <v>131857</v>
      </c>
      <c r="AB190" s="28">
        <f xml:space="preserve"> DATA[[#This Row],[Src Abertura]]</f>
        <v>130930</v>
      </c>
      <c r="AC190" s="28">
        <f xml:space="preserve"> DATA[[#This Row],[Src Mínima]]</f>
        <v>130765</v>
      </c>
      <c r="AD190" s="28">
        <f xml:space="preserve"> DATA[[#This Row],[Src Máxima]]</f>
        <v>132100</v>
      </c>
      <c r="AE190" s="28">
        <f xml:space="preserve"> DATA[[#This Row],[Src Último]]</f>
        <v>131857</v>
      </c>
      <c r="AF190" s="40">
        <f xml:space="preserve"> (DATA[[#This Row],[High]] - DATA[[#This Row],[Low]])</f>
        <v>1335</v>
      </c>
      <c r="AG190" s="31">
        <f xml:space="preserve"> _xlfn.XLOOKUP(DATA[[#This Row],[T]]-1, DATA[T], DATA[Open], "")</f>
        <v>130610</v>
      </c>
      <c r="AH190" s="31">
        <f xml:space="preserve"> _xlfn.XLOOKUP(DATA[[#This Row],[T]]-1, DATA[T], DATA[Low], "")</f>
        <v>130205</v>
      </c>
      <c r="AI190" s="31">
        <f xml:space="preserve"> _xlfn.XLOOKUP(DATA[[#This Row],[T]]-1, DATA[T], DATA[High], "")</f>
        <v>131330</v>
      </c>
      <c r="AJ190" s="31">
        <f xml:space="preserve"> _xlfn.XLOOKUP(DATA[[#This Row],[T]]-1, DATA[T], DATA[Price], "")</f>
        <v>130979</v>
      </c>
      <c r="AK190" s="33">
        <f xml:space="preserve"> IFERROR(DATA[[#This Row],[Prev Close]] - DATA[[#This Row],[Prev Open]], "")</f>
        <v>369</v>
      </c>
      <c r="AL190" s="33">
        <f xml:space="preserve"> IFERROR(DATA[[#This Row],[Prev High]] - DATA[[#This Row],[Prev Low]], "")</f>
        <v>1125</v>
      </c>
      <c r="AM190" s="33">
        <f xml:space="preserve"> SIGN(DATA[[#This Row],[Prev Change]] &lt; 0)</f>
        <v>0</v>
      </c>
      <c r="AN190" s="33">
        <f xml:space="preserve"> SIGN(DATA[[#This Row],[Prev Change]] &gt;= 0)</f>
        <v>1</v>
      </c>
      <c r="AO190" s="28">
        <f xml:space="preserve"> IFERROR(MAX(0, DATA[[#This Row],[High]] - DATA[[#This Row],[Prev High]]), "")</f>
        <v>770</v>
      </c>
      <c r="AP190" s="28">
        <f xml:space="preserve"> IFERROR(MAX(0, DATA[[#This Row],[Prev Low]] - DATA[[#This Row],[Low]]), "")</f>
        <v>0</v>
      </c>
      <c r="AQ190" s="10">
        <f xml:space="preserve"> (DATA[[#This Row],[Prev Low]] &lt; DATA[[#This Row],[Open]]) * (DATA[[#This Row],[Open]] &lt; DATA[[#This Row],[Prev High]])</f>
        <v>1</v>
      </c>
      <c r="AR190" s="10">
        <f xml:space="preserve"> SIGN(DATA[[#This Row],[Open]] &lt; DATA[[#This Row],[Prev Low]])</f>
        <v>0</v>
      </c>
      <c r="AS190" s="10">
        <f xml:space="preserve"> SIGN(DATA[[#This Row],[Prev Low]] &lt; DATA[[#This Row],[Open]])</f>
        <v>1</v>
      </c>
      <c r="AT190" s="10">
        <f xml:space="preserve"> SIGN(DATA[[#This Row],[Open]] &lt; DATA[[#This Row],[Prev High]])</f>
        <v>1</v>
      </c>
      <c r="AU190" s="10">
        <f xml:space="preserve"> SIGN(DATA[[#This Row],[Prev High]] &lt; DATA[[#This Row],[Open]])</f>
        <v>0</v>
      </c>
      <c r="AV190" s="10">
        <f xml:space="preserve"> SIGN(DATA[[#This Row],[Low]] &lt; DATA[[#This Row],[Prev Low]])</f>
        <v>0</v>
      </c>
      <c r="AW190" s="10">
        <f xml:space="preserve"> SIGN(DATA[[#This Row],[Prev Low]] &lt; DATA[[#This Row],[Low]])</f>
        <v>1</v>
      </c>
      <c r="AX190" s="10">
        <f xml:space="preserve"> SIGN(DATA[[#This Row],[High]] &lt; DATA[[#This Row],[Prev High]])</f>
        <v>0</v>
      </c>
      <c r="AY190" s="10">
        <f xml:space="preserve"> SIGN(DATA[[#This Row],[Prev High]] &lt; DATA[[#This Row],[High]])</f>
        <v>1</v>
      </c>
      <c r="AZ190" s="10">
        <f xml:space="preserve"> (DATA[[#This Row],[Prev Low]] &lt; DATA[[#This Row],[Close]]) * (DATA[[#This Row],[Close]] &lt; DATA[[#This Row],[Prev High]])</f>
        <v>0</v>
      </c>
      <c r="BA190" s="10">
        <f xml:space="preserve"> SIGN(DATA[[#This Row],[Close]] &lt; DATA[[#This Row],[Prev Low]])</f>
        <v>0</v>
      </c>
      <c r="BB190" s="10">
        <f xml:space="preserve"> SIGN(DATA[[#This Row],[Prev Low]] &lt; DATA[[#This Row],[Close]])</f>
        <v>1</v>
      </c>
      <c r="BC190" s="10">
        <f xml:space="preserve"> SIGN(DATA[[#This Row],[Close]] &lt; DATA[[#This Row],[Prev High]])</f>
        <v>0</v>
      </c>
      <c r="BD190" s="10">
        <f xml:space="preserve"> SIGN(DATA[[#This Row],[Prev High]] &lt; DATA[[#This Row],[Close]])</f>
        <v>1</v>
      </c>
    </row>
    <row r="191" spans="14:56" x14ac:dyDescent="0.25">
      <c r="N191" s="16">
        <f xml:space="preserve"> ROW() - ROW(DATA[[#Headers],[Row]])</f>
        <v>189</v>
      </c>
      <c r="O191" s="13"/>
      <c r="P191" s="20">
        <v>45580</v>
      </c>
      <c r="Q191" s="21">
        <v>130979</v>
      </c>
      <c r="R191" s="21">
        <v>130610</v>
      </c>
      <c r="S191" s="21">
        <v>131330</v>
      </c>
      <c r="T191" s="21">
        <v>130205</v>
      </c>
      <c r="U191" s="13" t="s">
        <v>204</v>
      </c>
      <c r="V191" s="14">
        <v>-1.1999999999999999E-3</v>
      </c>
      <c r="W191" s="23"/>
      <c r="X191" s="23">
        <f xml:space="preserve"> (1 - DATA[[#This Row],[Row]])</f>
        <v>-188</v>
      </c>
      <c r="Y191" s="24">
        <f xml:space="preserve"> DATA[[#This Row],[Src Data]]</f>
        <v>45580</v>
      </c>
      <c r="Z191" s="23">
        <f xml:space="preserve"> WEEKDAY(DATA[[#This Row],[Date]])</f>
        <v>3</v>
      </c>
      <c r="AA191" s="26">
        <f xml:space="preserve"> DATA[[#This Row],[Src Último]]</f>
        <v>130979</v>
      </c>
      <c r="AB191" s="28">
        <f xml:space="preserve"> DATA[[#This Row],[Src Abertura]]</f>
        <v>130610</v>
      </c>
      <c r="AC191" s="28">
        <f xml:space="preserve"> DATA[[#This Row],[Src Mínima]]</f>
        <v>130205</v>
      </c>
      <c r="AD191" s="28">
        <f xml:space="preserve"> DATA[[#This Row],[Src Máxima]]</f>
        <v>131330</v>
      </c>
      <c r="AE191" s="28">
        <f xml:space="preserve"> DATA[[#This Row],[Src Último]]</f>
        <v>130979</v>
      </c>
      <c r="AF191" s="40">
        <f xml:space="preserve"> (DATA[[#This Row],[High]] - DATA[[#This Row],[Low]])</f>
        <v>1125</v>
      </c>
      <c r="AG191" s="31">
        <f xml:space="preserve"> _xlfn.XLOOKUP(DATA[[#This Row],[T]]-1, DATA[T], DATA[Open], "")</f>
        <v>130100</v>
      </c>
      <c r="AH191" s="31">
        <f xml:space="preserve"> _xlfn.XLOOKUP(DATA[[#This Row],[T]]-1, DATA[T], DATA[Low], "")</f>
        <v>129420</v>
      </c>
      <c r="AI191" s="31">
        <f xml:space="preserve"> _xlfn.XLOOKUP(DATA[[#This Row],[T]]-1, DATA[T], DATA[High], "")</f>
        <v>131270</v>
      </c>
      <c r="AJ191" s="31">
        <f xml:space="preserve"> _xlfn.XLOOKUP(DATA[[#This Row],[T]]-1, DATA[T], DATA[Price], "")</f>
        <v>131131</v>
      </c>
      <c r="AK191" s="33">
        <f xml:space="preserve"> IFERROR(DATA[[#This Row],[Prev Close]] - DATA[[#This Row],[Prev Open]], "")</f>
        <v>1031</v>
      </c>
      <c r="AL191" s="33">
        <f xml:space="preserve"> IFERROR(DATA[[#This Row],[Prev High]] - DATA[[#This Row],[Prev Low]], "")</f>
        <v>1850</v>
      </c>
      <c r="AM191" s="33">
        <f xml:space="preserve"> SIGN(DATA[[#This Row],[Prev Change]] &lt; 0)</f>
        <v>0</v>
      </c>
      <c r="AN191" s="33">
        <f xml:space="preserve"> SIGN(DATA[[#This Row],[Prev Change]] &gt;= 0)</f>
        <v>1</v>
      </c>
      <c r="AO191" s="28">
        <f xml:space="preserve"> IFERROR(MAX(0, DATA[[#This Row],[High]] - DATA[[#This Row],[Prev High]]), "")</f>
        <v>60</v>
      </c>
      <c r="AP191" s="28">
        <f xml:space="preserve"> IFERROR(MAX(0, DATA[[#This Row],[Prev Low]] - DATA[[#This Row],[Low]]), "")</f>
        <v>0</v>
      </c>
      <c r="AQ191" s="10">
        <f xml:space="preserve"> (DATA[[#This Row],[Prev Low]] &lt; DATA[[#This Row],[Open]]) * (DATA[[#This Row],[Open]] &lt; DATA[[#This Row],[Prev High]])</f>
        <v>1</v>
      </c>
      <c r="AR191" s="10">
        <f xml:space="preserve"> SIGN(DATA[[#This Row],[Open]] &lt; DATA[[#This Row],[Prev Low]])</f>
        <v>0</v>
      </c>
      <c r="AS191" s="10">
        <f xml:space="preserve"> SIGN(DATA[[#This Row],[Prev Low]] &lt; DATA[[#This Row],[Open]])</f>
        <v>1</v>
      </c>
      <c r="AT191" s="10">
        <f xml:space="preserve"> SIGN(DATA[[#This Row],[Open]] &lt; DATA[[#This Row],[Prev High]])</f>
        <v>1</v>
      </c>
      <c r="AU191" s="10">
        <f xml:space="preserve"> SIGN(DATA[[#This Row],[Prev High]] &lt; DATA[[#This Row],[Open]])</f>
        <v>0</v>
      </c>
      <c r="AV191" s="10">
        <f xml:space="preserve"> SIGN(DATA[[#This Row],[Low]] &lt; DATA[[#This Row],[Prev Low]])</f>
        <v>0</v>
      </c>
      <c r="AW191" s="10">
        <f xml:space="preserve"> SIGN(DATA[[#This Row],[Prev Low]] &lt; DATA[[#This Row],[Low]])</f>
        <v>1</v>
      </c>
      <c r="AX191" s="10">
        <f xml:space="preserve"> SIGN(DATA[[#This Row],[High]] &lt; DATA[[#This Row],[Prev High]])</f>
        <v>0</v>
      </c>
      <c r="AY191" s="10">
        <f xml:space="preserve"> SIGN(DATA[[#This Row],[Prev High]] &lt; DATA[[#This Row],[High]])</f>
        <v>1</v>
      </c>
      <c r="AZ191" s="10">
        <f xml:space="preserve"> (DATA[[#This Row],[Prev Low]] &lt; DATA[[#This Row],[Close]]) * (DATA[[#This Row],[Close]] &lt; DATA[[#This Row],[Prev High]])</f>
        <v>1</v>
      </c>
      <c r="BA191" s="10">
        <f xml:space="preserve"> SIGN(DATA[[#This Row],[Close]] &lt; DATA[[#This Row],[Prev Low]])</f>
        <v>0</v>
      </c>
      <c r="BB191" s="10">
        <f xml:space="preserve"> SIGN(DATA[[#This Row],[Prev Low]] &lt; DATA[[#This Row],[Close]])</f>
        <v>1</v>
      </c>
      <c r="BC191" s="10">
        <f xml:space="preserve"> SIGN(DATA[[#This Row],[Close]] &lt; DATA[[#This Row],[Prev High]])</f>
        <v>1</v>
      </c>
      <c r="BD191" s="10">
        <f xml:space="preserve"> SIGN(DATA[[#This Row],[Prev High]] &lt; DATA[[#This Row],[Close]])</f>
        <v>0</v>
      </c>
    </row>
    <row r="192" spans="14:56" x14ac:dyDescent="0.25">
      <c r="N192" s="16">
        <f xml:space="preserve"> ROW() - ROW(DATA[[#Headers],[Row]])</f>
        <v>190</v>
      </c>
      <c r="O192" s="13"/>
      <c r="P192" s="20">
        <v>45579</v>
      </c>
      <c r="Q192" s="21">
        <v>131131</v>
      </c>
      <c r="R192" s="21">
        <v>130100</v>
      </c>
      <c r="S192" s="21">
        <v>131270</v>
      </c>
      <c r="T192" s="21">
        <v>129420</v>
      </c>
      <c r="U192" s="13" t="s">
        <v>257</v>
      </c>
      <c r="V192" s="14">
        <v>7.9000000000000008E-3</v>
      </c>
      <c r="W192" s="23"/>
      <c r="X192" s="23">
        <f xml:space="preserve"> (1 - DATA[[#This Row],[Row]])</f>
        <v>-189</v>
      </c>
      <c r="Y192" s="24">
        <f xml:space="preserve"> DATA[[#This Row],[Src Data]]</f>
        <v>45579</v>
      </c>
      <c r="Z192" s="23">
        <f xml:space="preserve"> WEEKDAY(DATA[[#This Row],[Date]])</f>
        <v>2</v>
      </c>
      <c r="AA192" s="26">
        <f xml:space="preserve"> DATA[[#This Row],[Src Último]]</f>
        <v>131131</v>
      </c>
      <c r="AB192" s="28">
        <f xml:space="preserve"> DATA[[#This Row],[Src Abertura]]</f>
        <v>130100</v>
      </c>
      <c r="AC192" s="28">
        <f xml:space="preserve"> DATA[[#This Row],[Src Mínima]]</f>
        <v>129420</v>
      </c>
      <c r="AD192" s="28">
        <f xml:space="preserve"> DATA[[#This Row],[Src Máxima]]</f>
        <v>131270</v>
      </c>
      <c r="AE192" s="28">
        <f xml:space="preserve"> DATA[[#This Row],[Src Último]]</f>
        <v>131131</v>
      </c>
      <c r="AF192" s="40">
        <f xml:space="preserve"> (DATA[[#This Row],[High]] - DATA[[#This Row],[Low]])</f>
        <v>1850</v>
      </c>
      <c r="AG192" s="31">
        <f xml:space="preserve"> _xlfn.XLOOKUP(DATA[[#This Row],[T]]-1, DATA[T], DATA[Open], "")</f>
        <v>130340</v>
      </c>
      <c r="AH192" s="31">
        <f xml:space="preserve"> _xlfn.XLOOKUP(DATA[[#This Row],[T]]-1, DATA[T], DATA[Low], "")</f>
        <v>129375</v>
      </c>
      <c r="AI192" s="31">
        <f xml:space="preserve"> _xlfn.XLOOKUP(DATA[[#This Row],[T]]-1, DATA[T], DATA[High], "")</f>
        <v>130945</v>
      </c>
      <c r="AJ192" s="31">
        <f xml:space="preserve"> _xlfn.XLOOKUP(DATA[[#This Row],[T]]-1, DATA[T], DATA[Price], "")</f>
        <v>130105</v>
      </c>
      <c r="AK192" s="33">
        <f xml:space="preserve"> IFERROR(DATA[[#This Row],[Prev Close]] - DATA[[#This Row],[Prev Open]], "")</f>
        <v>-235</v>
      </c>
      <c r="AL192" s="33">
        <f xml:space="preserve"> IFERROR(DATA[[#This Row],[Prev High]] - DATA[[#This Row],[Prev Low]], "")</f>
        <v>1570</v>
      </c>
      <c r="AM192" s="33">
        <f xml:space="preserve"> SIGN(DATA[[#This Row],[Prev Change]] &lt; 0)</f>
        <v>1</v>
      </c>
      <c r="AN192" s="33">
        <f xml:space="preserve"> SIGN(DATA[[#This Row],[Prev Change]] &gt;= 0)</f>
        <v>0</v>
      </c>
      <c r="AO192" s="28">
        <f xml:space="preserve"> IFERROR(MAX(0, DATA[[#This Row],[High]] - DATA[[#This Row],[Prev High]]), "")</f>
        <v>325</v>
      </c>
      <c r="AP192" s="28">
        <f xml:space="preserve"> IFERROR(MAX(0, DATA[[#This Row],[Prev Low]] - DATA[[#This Row],[Low]]), "")</f>
        <v>0</v>
      </c>
      <c r="AQ192" s="10">
        <f xml:space="preserve"> (DATA[[#This Row],[Prev Low]] &lt; DATA[[#This Row],[Open]]) * (DATA[[#This Row],[Open]] &lt; DATA[[#This Row],[Prev High]])</f>
        <v>1</v>
      </c>
      <c r="AR192" s="10">
        <f xml:space="preserve"> SIGN(DATA[[#This Row],[Open]] &lt; DATA[[#This Row],[Prev Low]])</f>
        <v>0</v>
      </c>
      <c r="AS192" s="10">
        <f xml:space="preserve"> SIGN(DATA[[#This Row],[Prev Low]] &lt; DATA[[#This Row],[Open]])</f>
        <v>1</v>
      </c>
      <c r="AT192" s="10">
        <f xml:space="preserve"> SIGN(DATA[[#This Row],[Open]] &lt; DATA[[#This Row],[Prev High]])</f>
        <v>1</v>
      </c>
      <c r="AU192" s="10">
        <f xml:space="preserve"> SIGN(DATA[[#This Row],[Prev High]] &lt; DATA[[#This Row],[Open]])</f>
        <v>0</v>
      </c>
      <c r="AV192" s="10">
        <f xml:space="preserve"> SIGN(DATA[[#This Row],[Low]] &lt; DATA[[#This Row],[Prev Low]])</f>
        <v>0</v>
      </c>
      <c r="AW192" s="10">
        <f xml:space="preserve"> SIGN(DATA[[#This Row],[Prev Low]] &lt; DATA[[#This Row],[Low]])</f>
        <v>1</v>
      </c>
      <c r="AX192" s="10">
        <f xml:space="preserve"> SIGN(DATA[[#This Row],[High]] &lt; DATA[[#This Row],[Prev High]])</f>
        <v>0</v>
      </c>
      <c r="AY192" s="10">
        <f xml:space="preserve"> SIGN(DATA[[#This Row],[Prev High]] &lt; DATA[[#This Row],[High]])</f>
        <v>1</v>
      </c>
      <c r="AZ192" s="10">
        <f xml:space="preserve"> (DATA[[#This Row],[Prev Low]] &lt; DATA[[#This Row],[Close]]) * (DATA[[#This Row],[Close]] &lt; DATA[[#This Row],[Prev High]])</f>
        <v>0</v>
      </c>
      <c r="BA192" s="10">
        <f xml:space="preserve"> SIGN(DATA[[#This Row],[Close]] &lt; DATA[[#This Row],[Prev Low]])</f>
        <v>0</v>
      </c>
      <c r="BB192" s="10">
        <f xml:space="preserve"> SIGN(DATA[[#This Row],[Prev Low]] &lt; DATA[[#This Row],[Close]])</f>
        <v>1</v>
      </c>
      <c r="BC192" s="10">
        <f xml:space="preserve"> SIGN(DATA[[#This Row],[Close]] &lt; DATA[[#This Row],[Prev High]])</f>
        <v>0</v>
      </c>
      <c r="BD192" s="10">
        <f xml:space="preserve"> SIGN(DATA[[#This Row],[Prev High]] &lt; DATA[[#This Row],[Close]])</f>
        <v>1</v>
      </c>
    </row>
    <row r="193" spans="14:56" x14ac:dyDescent="0.25">
      <c r="N193" s="16">
        <f xml:space="preserve"> ROW() - ROW(DATA[[#Headers],[Row]])</f>
        <v>191</v>
      </c>
      <c r="O193" s="13"/>
      <c r="P193" s="20">
        <v>45576</v>
      </c>
      <c r="Q193" s="21">
        <v>130105</v>
      </c>
      <c r="R193" s="21">
        <v>130340</v>
      </c>
      <c r="S193" s="21">
        <v>130945</v>
      </c>
      <c r="T193" s="21">
        <v>129375</v>
      </c>
      <c r="U193" s="13" t="s">
        <v>258</v>
      </c>
      <c r="V193" s="14">
        <v>-3.3999999999999998E-3</v>
      </c>
      <c r="W193" s="23"/>
      <c r="X193" s="23">
        <f xml:space="preserve"> (1 - DATA[[#This Row],[Row]])</f>
        <v>-190</v>
      </c>
      <c r="Y193" s="24">
        <f xml:space="preserve"> DATA[[#This Row],[Src Data]]</f>
        <v>45576</v>
      </c>
      <c r="Z193" s="23">
        <f xml:space="preserve"> WEEKDAY(DATA[[#This Row],[Date]])</f>
        <v>6</v>
      </c>
      <c r="AA193" s="26">
        <f xml:space="preserve"> DATA[[#This Row],[Src Último]]</f>
        <v>130105</v>
      </c>
      <c r="AB193" s="28">
        <f xml:space="preserve"> DATA[[#This Row],[Src Abertura]]</f>
        <v>130340</v>
      </c>
      <c r="AC193" s="28">
        <f xml:space="preserve"> DATA[[#This Row],[Src Mínima]]</f>
        <v>129375</v>
      </c>
      <c r="AD193" s="28">
        <f xml:space="preserve"> DATA[[#This Row],[Src Máxima]]</f>
        <v>130945</v>
      </c>
      <c r="AE193" s="28">
        <f xml:space="preserve"> DATA[[#This Row],[Src Último]]</f>
        <v>130105</v>
      </c>
      <c r="AF193" s="40">
        <f xml:space="preserve"> (DATA[[#This Row],[High]] - DATA[[#This Row],[Low]])</f>
        <v>1570</v>
      </c>
      <c r="AG193" s="31">
        <f xml:space="preserve"> _xlfn.XLOOKUP(DATA[[#This Row],[T]]-1, DATA[T], DATA[Open], "")</f>
        <v>130240</v>
      </c>
      <c r="AH193" s="31">
        <f xml:space="preserve"> _xlfn.XLOOKUP(DATA[[#This Row],[T]]-1, DATA[T], DATA[Low], "")</f>
        <v>129895</v>
      </c>
      <c r="AI193" s="31">
        <f xml:space="preserve"> _xlfn.XLOOKUP(DATA[[#This Row],[T]]-1, DATA[T], DATA[High], "")</f>
        <v>130635</v>
      </c>
      <c r="AJ193" s="31">
        <f xml:space="preserve"> _xlfn.XLOOKUP(DATA[[#This Row],[T]]-1, DATA[T], DATA[Price], "")</f>
        <v>130547</v>
      </c>
      <c r="AK193" s="33">
        <f xml:space="preserve"> IFERROR(DATA[[#This Row],[Prev Close]] - DATA[[#This Row],[Prev Open]], "")</f>
        <v>307</v>
      </c>
      <c r="AL193" s="33">
        <f xml:space="preserve"> IFERROR(DATA[[#This Row],[Prev High]] - DATA[[#This Row],[Prev Low]], "")</f>
        <v>740</v>
      </c>
      <c r="AM193" s="33">
        <f xml:space="preserve"> SIGN(DATA[[#This Row],[Prev Change]] &lt; 0)</f>
        <v>0</v>
      </c>
      <c r="AN193" s="33">
        <f xml:space="preserve"> SIGN(DATA[[#This Row],[Prev Change]] &gt;= 0)</f>
        <v>1</v>
      </c>
      <c r="AO193" s="28">
        <f xml:space="preserve"> IFERROR(MAX(0, DATA[[#This Row],[High]] - DATA[[#This Row],[Prev High]]), "")</f>
        <v>310</v>
      </c>
      <c r="AP193" s="28">
        <f xml:space="preserve"> IFERROR(MAX(0, DATA[[#This Row],[Prev Low]] - DATA[[#This Row],[Low]]), "")</f>
        <v>520</v>
      </c>
      <c r="AQ193" s="10">
        <f xml:space="preserve"> (DATA[[#This Row],[Prev Low]] &lt; DATA[[#This Row],[Open]]) * (DATA[[#This Row],[Open]] &lt; DATA[[#This Row],[Prev High]])</f>
        <v>1</v>
      </c>
      <c r="AR193" s="10">
        <f xml:space="preserve"> SIGN(DATA[[#This Row],[Open]] &lt; DATA[[#This Row],[Prev Low]])</f>
        <v>0</v>
      </c>
      <c r="AS193" s="10">
        <f xml:space="preserve"> SIGN(DATA[[#This Row],[Prev Low]] &lt; DATA[[#This Row],[Open]])</f>
        <v>1</v>
      </c>
      <c r="AT193" s="10">
        <f xml:space="preserve"> SIGN(DATA[[#This Row],[Open]] &lt; DATA[[#This Row],[Prev High]])</f>
        <v>1</v>
      </c>
      <c r="AU193" s="10">
        <f xml:space="preserve"> SIGN(DATA[[#This Row],[Prev High]] &lt; DATA[[#This Row],[Open]])</f>
        <v>0</v>
      </c>
      <c r="AV193" s="10">
        <f xml:space="preserve"> SIGN(DATA[[#This Row],[Low]] &lt; DATA[[#This Row],[Prev Low]])</f>
        <v>1</v>
      </c>
      <c r="AW193" s="10">
        <f xml:space="preserve"> SIGN(DATA[[#This Row],[Prev Low]] &lt; DATA[[#This Row],[Low]])</f>
        <v>0</v>
      </c>
      <c r="AX193" s="10">
        <f xml:space="preserve"> SIGN(DATA[[#This Row],[High]] &lt; DATA[[#This Row],[Prev High]])</f>
        <v>0</v>
      </c>
      <c r="AY193" s="10">
        <f xml:space="preserve"> SIGN(DATA[[#This Row],[Prev High]] &lt; DATA[[#This Row],[High]])</f>
        <v>1</v>
      </c>
      <c r="AZ193" s="10">
        <f xml:space="preserve"> (DATA[[#This Row],[Prev Low]] &lt; DATA[[#This Row],[Close]]) * (DATA[[#This Row],[Close]] &lt; DATA[[#This Row],[Prev High]])</f>
        <v>1</v>
      </c>
      <c r="BA193" s="10">
        <f xml:space="preserve"> SIGN(DATA[[#This Row],[Close]] &lt; DATA[[#This Row],[Prev Low]])</f>
        <v>0</v>
      </c>
      <c r="BB193" s="10">
        <f xml:space="preserve"> SIGN(DATA[[#This Row],[Prev Low]] &lt; DATA[[#This Row],[Close]])</f>
        <v>1</v>
      </c>
      <c r="BC193" s="10">
        <f xml:space="preserve"> SIGN(DATA[[#This Row],[Close]] &lt; DATA[[#This Row],[Prev High]])</f>
        <v>1</v>
      </c>
      <c r="BD193" s="10">
        <f xml:space="preserve"> SIGN(DATA[[#This Row],[Prev High]] &lt; DATA[[#This Row],[Close]])</f>
        <v>0</v>
      </c>
    </row>
    <row r="194" spans="14:56" x14ac:dyDescent="0.25">
      <c r="N194" s="16">
        <f xml:space="preserve"> ROW() - ROW(DATA[[#Headers],[Row]])</f>
        <v>192</v>
      </c>
      <c r="O194" s="13"/>
      <c r="P194" s="20">
        <v>45575</v>
      </c>
      <c r="Q194" s="21">
        <v>130547</v>
      </c>
      <c r="R194" s="21">
        <v>130240</v>
      </c>
      <c r="S194" s="21">
        <v>130635</v>
      </c>
      <c r="T194" s="21">
        <v>129895</v>
      </c>
      <c r="U194" s="13" t="s">
        <v>209</v>
      </c>
      <c r="V194" s="14">
        <v>3.3E-3</v>
      </c>
      <c r="W194" s="23"/>
      <c r="X194" s="23">
        <f xml:space="preserve"> (1 - DATA[[#This Row],[Row]])</f>
        <v>-191</v>
      </c>
      <c r="Y194" s="24">
        <f xml:space="preserve"> DATA[[#This Row],[Src Data]]</f>
        <v>45575</v>
      </c>
      <c r="Z194" s="23">
        <f xml:space="preserve"> WEEKDAY(DATA[[#This Row],[Date]])</f>
        <v>5</v>
      </c>
      <c r="AA194" s="26">
        <f xml:space="preserve"> DATA[[#This Row],[Src Último]]</f>
        <v>130547</v>
      </c>
      <c r="AB194" s="28">
        <f xml:space="preserve"> DATA[[#This Row],[Src Abertura]]</f>
        <v>130240</v>
      </c>
      <c r="AC194" s="28">
        <f xml:space="preserve"> DATA[[#This Row],[Src Mínima]]</f>
        <v>129895</v>
      </c>
      <c r="AD194" s="28">
        <f xml:space="preserve"> DATA[[#This Row],[Src Máxima]]</f>
        <v>130635</v>
      </c>
      <c r="AE194" s="28">
        <f xml:space="preserve"> DATA[[#This Row],[Src Último]]</f>
        <v>130547</v>
      </c>
      <c r="AF194" s="40">
        <f xml:space="preserve"> (DATA[[#This Row],[High]] - DATA[[#This Row],[Low]])</f>
        <v>740</v>
      </c>
      <c r="AG194" s="31">
        <f xml:space="preserve"> _xlfn.XLOOKUP(DATA[[#This Row],[T]]-1, DATA[T], DATA[Open], "")</f>
        <v>131750</v>
      </c>
      <c r="AH194" s="31">
        <f xml:space="preserve"> _xlfn.XLOOKUP(DATA[[#This Row],[T]]-1, DATA[T], DATA[Low], "")</f>
        <v>129860</v>
      </c>
      <c r="AI194" s="31">
        <f xml:space="preserve"> _xlfn.XLOOKUP(DATA[[#This Row],[T]]-1, DATA[T], DATA[High], "")</f>
        <v>131825</v>
      </c>
      <c r="AJ194" s="31">
        <f xml:space="preserve"> _xlfn.XLOOKUP(DATA[[#This Row],[T]]-1, DATA[T], DATA[Price], "")</f>
        <v>130116</v>
      </c>
      <c r="AK194" s="33">
        <f xml:space="preserve"> IFERROR(DATA[[#This Row],[Prev Close]] - DATA[[#This Row],[Prev Open]], "")</f>
        <v>-1634</v>
      </c>
      <c r="AL194" s="33">
        <f xml:space="preserve"> IFERROR(DATA[[#This Row],[Prev High]] - DATA[[#This Row],[Prev Low]], "")</f>
        <v>1965</v>
      </c>
      <c r="AM194" s="33">
        <f xml:space="preserve"> SIGN(DATA[[#This Row],[Prev Change]] &lt; 0)</f>
        <v>1</v>
      </c>
      <c r="AN194" s="33">
        <f xml:space="preserve"> SIGN(DATA[[#This Row],[Prev Change]] &gt;= 0)</f>
        <v>0</v>
      </c>
      <c r="AO194" s="28">
        <f xml:space="preserve"> IFERROR(MAX(0, DATA[[#This Row],[High]] - DATA[[#This Row],[Prev High]]), "")</f>
        <v>0</v>
      </c>
      <c r="AP194" s="28">
        <f xml:space="preserve"> IFERROR(MAX(0, DATA[[#This Row],[Prev Low]] - DATA[[#This Row],[Low]]), "")</f>
        <v>0</v>
      </c>
      <c r="AQ194" s="10">
        <f xml:space="preserve"> (DATA[[#This Row],[Prev Low]] &lt; DATA[[#This Row],[Open]]) * (DATA[[#This Row],[Open]] &lt; DATA[[#This Row],[Prev High]])</f>
        <v>1</v>
      </c>
      <c r="AR194" s="10">
        <f xml:space="preserve"> SIGN(DATA[[#This Row],[Open]] &lt; DATA[[#This Row],[Prev Low]])</f>
        <v>0</v>
      </c>
      <c r="AS194" s="10">
        <f xml:space="preserve"> SIGN(DATA[[#This Row],[Prev Low]] &lt; DATA[[#This Row],[Open]])</f>
        <v>1</v>
      </c>
      <c r="AT194" s="10">
        <f xml:space="preserve"> SIGN(DATA[[#This Row],[Open]] &lt; DATA[[#This Row],[Prev High]])</f>
        <v>1</v>
      </c>
      <c r="AU194" s="10">
        <f xml:space="preserve"> SIGN(DATA[[#This Row],[Prev High]] &lt; DATA[[#This Row],[Open]])</f>
        <v>0</v>
      </c>
      <c r="AV194" s="10">
        <f xml:space="preserve"> SIGN(DATA[[#This Row],[Low]] &lt; DATA[[#This Row],[Prev Low]])</f>
        <v>0</v>
      </c>
      <c r="AW194" s="10">
        <f xml:space="preserve"> SIGN(DATA[[#This Row],[Prev Low]] &lt; DATA[[#This Row],[Low]])</f>
        <v>1</v>
      </c>
      <c r="AX194" s="10">
        <f xml:space="preserve"> SIGN(DATA[[#This Row],[High]] &lt; DATA[[#This Row],[Prev High]])</f>
        <v>1</v>
      </c>
      <c r="AY194" s="10">
        <f xml:space="preserve"> SIGN(DATA[[#This Row],[Prev High]] &lt; DATA[[#This Row],[High]])</f>
        <v>0</v>
      </c>
      <c r="AZ194" s="10">
        <f xml:space="preserve"> (DATA[[#This Row],[Prev Low]] &lt; DATA[[#This Row],[Close]]) * (DATA[[#This Row],[Close]] &lt; DATA[[#This Row],[Prev High]])</f>
        <v>1</v>
      </c>
      <c r="BA194" s="10">
        <f xml:space="preserve"> SIGN(DATA[[#This Row],[Close]] &lt; DATA[[#This Row],[Prev Low]])</f>
        <v>0</v>
      </c>
      <c r="BB194" s="10">
        <f xml:space="preserve"> SIGN(DATA[[#This Row],[Prev Low]] &lt; DATA[[#This Row],[Close]])</f>
        <v>1</v>
      </c>
      <c r="BC194" s="10">
        <f xml:space="preserve"> SIGN(DATA[[#This Row],[Close]] &lt; DATA[[#This Row],[Prev High]])</f>
        <v>1</v>
      </c>
      <c r="BD194" s="10">
        <f xml:space="preserve"> SIGN(DATA[[#This Row],[Prev High]] &lt; DATA[[#This Row],[Close]])</f>
        <v>0</v>
      </c>
    </row>
    <row r="195" spans="14:56" x14ac:dyDescent="0.25">
      <c r="N195" s="16">
        <f xml:space="preserve"> ROW() - ROW(DATA[[#Headers],[Row]])</f>
        <v>193</v>
      </c>
      <c r="O195" s="13"/>
      <c r="P195" s="20">
        <v>45574</v>
      </c>
      <c r="Q195" s="21">
        <v>130116</v>
      </c>
      <c r="R195" s="21">
        <v>131750</v>
      </c>
      <c r="S195" s="21">
        <v>131825</v>
      </c>
      <c r="T195" s="21">
        <v>129860</v>
      </c>
      <c r="U195" s="13" t="s">
        <v>259</v>
      </c>
      <c r="V195" s="14">
        <v>-1.21E-2</v>
      </c>
      <c r="W195" s="23"/>
      <c r="X195" s="23">
        <f xml:space="preserve"> (1 - DATA[[#This Row],[Row]])</f>
        <v>-192</v>
      </c>
      <c r="Y195" s="24">
        <f xml:space="preserve"> DATA[[#This Row],[Src Data]]</f>
        <v>45574</v>
      </c>
      <c r="Z195" s="23">
        <f xml:space="preserve"> WEEKDAY(DATA[[#This Row],[Date]])</f>
        <v>4</v>
      </c>
      <c r="AA195" s="26">
        <f xml:space="preserve"> DATA[[#This Row],[Src Último]]</f>
        <v>130116</v>
      </c>
      <c r="AB195" s="28">
        <f xml:space="preserve"> DATA[[#This Row],[Src Abertura]]</f>
        <v>131750</v>
      </c>
      <c r="AC195" s="28">
        <f xml:space="preserve"> DATA[[#This Row],[Src Mínima]]</f>
        <v>129860</v>
      </c>
      <c r="AD195" s="28">
        <f xml:space="preserve"> DATA[[#This Row],[Src Máxima]]</f>
        <v>131825</v>
      </c>
      <c r="AE195" s="28">
        <f xml:space="preserve"> DATA[[#This Row],[Src Último]]</f>
        <v>130116</v>
      </c>
      <c r="AF195" s="40">
        <f xml:space="preserve"> (DATA[[#This Row],[High]] - DATA[[#This Row],[Low]])</f>
        <v>1965</v>
      </c>
      <c r="AG195" s="31">
        <f xml:space="preserve"> _xlfn.XLOOKUP(DATA[[#This Row],[T]]-1, DATA[T], DATA[Open], "")</f>
        <v>131385</v>
      </c>
      <c r="AH195" s="31">
        <f xml:space="preserve"> _xlfn.XLOOKUP(DATA[[#This Row],[T]]-1, DATA[T], DATA[Low], "")</f>
        <v>130600</v>
      </c>
      <c r="AI195" s="31">
        <f xml:space="preserve"> _xlfn.XLOOKUP(DATA[[#This Row],[T]]-1, DATA[T], DATA[High], "")</f>
        <v>131935</v>
      </c>
      <c r="AJ195" s="31">
        <f xml:space="preserve"> _xlfn.XLOOKUP(DATA[[#This Row],[T]]-1, DATA[T], DATA[Price], "")</f>
        <v>131710</v>
      </c>
      <c r="AK195" s="33">
        <f xml:space="preserve"> IFERROR(DATA[[#This Row],[Prev Close]] - DATA[[#This Row],[Prev Open]], "")</f>
        <v>325</v>
      </c>
      <c r="AL195" s="33">
        <f xml:space="preserve"> IFERROR(DATA[[#This Row],[Prev High]] - DATA[[#This Row],[Prev Low]], "")</f>
        <v>1335</v>
      </c>
      <c r="AM195" s="33">
        <f xml:space="preserve"> SIGN(DATA[[#This Row],[Prev Change]] &lt; 0)</f>
        <v>0</v>
      </c>
      <c r="AN195" s="33">
        <f xml:space="preserve"> SIGN(DATA[[#This Row],[Prev Change]] &gt;= 0)</f>
        <v>1</v>
      </c>
      <c r="AO195" s="28">
        <f xml:space="preserve"> IFERROR(MAX(0, DATA[[#This Row],[High]] - DATA[[#This Row],[Prev High]]), "")</f>
        <v>0</v>
      </c>
      <c r="AP195" s="28">
        <f xml:space="preserve"> IFERROR(MAX(0, DATA[[#This Row],[Prev Low]] - DATA[[#This Row],[Low]]), "")</f>
        <v>740</v>
      </c>
      <c r="AQ195" s="10">
        <f xml:space="preserve"> (DATA[[#This Row],[Prev Low]] &lt; DATA[[#This Row],[Open]]) * (DATA[[#This Row],[Open]] &lt; DATA[[#This Row],[Prev High]])</f>
        <v>1</v>
      </c>
      <c r="AR195" s="10">
        <f xml:space="preserve"> SIGN(DATA[[#This Row],[Open]] &lt; DATA[[#This Row],[Prev Low]])</f>
        <v>0</v>
      </c>
      <c r="AS195" s="10">
        <f xml:space="preserve"> SIGN(DATA[[#This Row],[Prev Low]] &lt; DATA[[#This Row],[Open]])</f>
        <v>1</v>
      </c>
      <c r="AT195" s="10">
        <f xml:space="preserve"> SIGN(DATA[[#This Row],[Open]] &lt; DATA[[#This Row],[Prev High]])</f>
        <v>1</v>
      </c>
      <c r="AU195" s="10">
        <f xml:space="preserve"> SIGN(DATA[[#This Row],[Prev High]] &lt; DATA[[#This Row],[Open]])</f>
        <v>0</v>
      </c>
      <c r="AV195" s="10">
        <f xml:space="preserve"> SIGN(DATA[[#This Row],[Low]] &lt; DATA[[#This Row],[Prev Low]])</f>
        <v>1</v>
      </c>
      <c r="AW195" s="10">
        <f xml:space="preserve"> SIGN(DATA[[#This Row],[Prev Low]] &lt; DATA[[#This Row],[Low]])</f>
        <v>0</v>
      </c>
      <c r="AX195" s="10">
        <f xml:space="preserve"> SIGN(DATA[[#This Row],[High]] &lt; DATA[[#This Row],[Prev High]])</f>
        <v>1</v>
      </c>
      <c r="AY195" s="10">
        <f xml:space="preserve"> SIGN(DATA[[#This Row],[Prev High]] &lt; DATA[[#This Row],[High]])</f>
        <v>0</v>
      </c>
      <c r="AZ195" s="10">
        <f xml:space="preserve"> (DATA[[#This Row],[Prev Low]] &lt; DATA[[#This Row],[Close]]) * (DATA[[#This Row],[Close]] &lt; DATA[[#This Row],[Prev High]])</f>
        <v>0</v>
      </c>
      <c r="BA195" s="10">
        <f xml:space="preserve"> SIGN(DATA[[#This Row],[Close]] &lt; DATA[[#This Row],[Prev Low]])</f>
        <v>1</v>
      </c>
      <c r="BB195" s="10">
        <f xml:space="preserve"> SIGN(DATA[[#This Row],[Prev Low]] &lt; DATA[[#This Row],[Close]])</f>
        <v>0</v>
      </c>
      <c r="BC195" s="10">
        <f xml:space="preserve"> SIGN(DATA[[#This Row],[Close]] &lt; DATA[[#This Row],[Prev High]])</f>
        <v>1</v>
      </c>
      <c r="BD195" s="10">
        <f xml:space="preserve"> SIGN(DATA[[#This Row],[Prev High]] &lt; DATA[[#This Row],[Close]])</f>
        <v>0</v>
      </c>
    </row>
    <row r="196" spans="14:56" x14ac:dyDescent="0.25">
      <c r="N196" s="16">
        <f xml:space="preserve"> ROW() - ROW(DATA[[#Headers],[Row]])</f>
        <v>194</v>
      </c>
      <c r="O196" s="13"/>
      <c r="P196" s="20">
        <v>45573</v>
      </c>
      <c r="Q196" s="21">
        <v>131710</v>
      </c>
      <c r="R196" s="21">
        <v>131385</v>
      </c>
      <c r="S196" s="21">
        <v>131935</v>
      </c>
      <c r="T196" s="21">
        <v>130600</v>
      </c>
      <c r="U196" s="13" t="s">
        <v>260</v>
      </c>
      <c r="V196" s="14">
        <v>-4.1000000000000003E-3</v>
      </c>
      <c r="W196" s="23"/>
      <c r="X196" s="23">
        <f xml:space="preserve"> (1 - DATA[[#This Row],[Row]])</f>
        <v>-193</v>
      </c>
      <c r="Y196" s="24">
        <f xml:space="preserve"> DATA[[#This Row],[Src Data]]</f>
        <v>45573</v>
      </c>
      <c r="Z196" s="23">
        <f xml:space="preserve"> WEEKDAY(DATA[[#This Row],[Date]])</f>
        <v>3</v>
      </c>
      <c r="AA196" s="26">
        <f xml:space="preserve"> DATA[[#This Row],[Src Último]]</f>
        <v>131710</v>
      </c>
      <c r="AB196" s="28">
        <f xml:space="preserve"> DATA[[#This Row],[Src Abertura]]</f>
        <v>131385</v>
      </c>
      <c r="AC196" s="28">
        <f xml:space="preserve"> DATA[[#This Row],[Src Mínima]]</f>
        <v>130600</v>
      </c>
      <c r="AD196" s="28">
        <f xml:space="preserve"> DATA[[#This Row],[Src Máxima]]</f>
        <v>131935</v>
      </c>
      <c r="AE196" s="28">
        <f xml:space="preserve"> DATA[[#This Row],[Src Último]]</f>
        <v>131710</v>
      </c>
      <c r="AF196" s="40">
        <f xml:space="preserve"> (DATA[[#This Row],[High]] - DATA[[#This Row],[Low]])</f>
        <v>1335</v>
      </c>
      <c r="AG196" s="31">
        <f xml:space="preserve"> _xlfn.XLOOKUP(DATA[[#This Row],[T]]-1, DATA[T], DATA[Open], "")</f>
        <v>131910</v>
      </c>
      <c r="AH196" s="31">
        <f xml:space="preserve"> _xlfn.XLOOKUP(DATA[[#This Row],[T]]-1, DATA[T], DATA[Low], "")</f>
        <v>131850</v>
      </c>
      <c r="AI196" s="31">
        <f xml:space="preserve"> _xlfn.XLOOKUP(DATA[[#This Row],[T]]-1, DATA[T], DATA[High], "")</f>
        <v>133350</v>
      </c>
      <c r="AJ196" s="31">
        <f xml:space="preserve"> _xlfn.XLOOKUP(DATA[[#This Row],[T]]-1, DATA[T], DATA[Price], "")</f>
        <v>132247</v>
      </c>
      <c r="AK196" s="33">
        <f xml:space="preserve"> IFERROR(DATA[[#This Row],[Prev Close]] - DATA[[#This Row],[Prev Open]], "")</f>
        <v>337</v>
      </c>
      <c r="AL196" s="33">
        <f xml:space="preserve"> IFERROR(DATA[[#This Row],[Prev High]] - DATA[[#This Row],[Prev Low]], "")</f>
        <v>1500</v>
      </c>
      <c r="AM196" s="33">
        <f xml:space="preserve"> SIGN(DATA[[#This Row],[Prev Change]] &lt; 0)</f>
        <v>0</v>
      </c>
      <c r="AN196" s="33">
        <f xml:space="preserve"> SIGN(DATA[[#This Row],[Prev Change]] &gt;= 0)</f>
        <v>1</v>
      </c>
      <c r="AO196" s="28">
        <f xml:space="preserve"> IFERROR(MAX(0, DATA[[#This Row],[High]] - DATA[[#This Row],[Prev High]]), "")</f>
        <v>0</v>
      </c>
      <c r="AP196" s="28">
        <f xml:space="preserve"> IFERROR(MAX(0, DATA[[#This Row],[Prev Low]] - DATA[[#This Row],[Low]]), "")</f>
        <v>1250</v>
      </c>
      <c r="AQ196" s="10">
        <f xml:space="preserve"> (DATA[[#This Row],[Prev Low]] &lt; DATA[[#This Row],[Open]]) * (DATA[[#This Row],[Open]] &lt; DATA[[#This Row],[Prev High]])</f>
        <v>0</v>
      </c>
      <c r="AR196" s="10">
        <f xml:space="preserve"> SIGN(DATA[[#This Row],[Open]] &lt; DATA[[#This Row],[Prev Low]])</f>
        <v>1</v>
      </c>
      <c r="AS196" s="10">
        <f xml:space="preserve"> SIGN(DATA[[#This Row],[Prev Low]] &lt; DATA[[#This Row],[Open]])</f>
        <v>0</v>
      </c>
      <c r="AT196" s="10">
        <f xml:space="preserve"> SIGN(DATA[[#This Row],[Open]] &lt; DATA[[#This Row],[Prev High]])</f>
        <v>1</v>
      </c>
      <c r="AU196" s="10">
        <f xml:space="preserve"> SIGN(DATA[[#This Row],[Prev High]] &lt; DATA[[#This Row],[Open]])</f>
        <v>0</v>
      </c>
      <c r="AV196" s="10">
        <f xml:space="preserve"> SIGN(DATA[[#This Row],[Low]] &lt; DATA[[#This Row],[Prev Low]])</f>
        <v>1</v>
      </c>
      <c r="AW196" s="10">
        <f xml:space="preserve"> SIGN(DATA[[#This Row],[Prev Low]] &lt; DATA[[#This Row],[Low]])</f>
        <v>0</v>
      </c>
      <c r="AX196" s="10">
        <f xml:space="preserve"> SIGN(DATA[[#This Row],[High]] &lt; DATA[[#This Row],[Prev High]])</f>
        <v>1</v>
      </c>
      <c r="AY196" s="10">
        <f xml:space="preserve"> SIGN(DATA[[#This Row],[Prev High]] &lt; DATA[[#This Row],[High]])</f>
        <v>0</v>
      </c>
      <c r="AZ196" s="10">
        <f xml:space="preserve"> (DATA[[#This Row],[Prev Low]] &lt; DATA[[#This Row],[Close]]) * (DATA[[#This Row],[Close]] &lt; DATA[[#This Row],[Prev High]])</f>
        <v>0</v>
      </c>
      <c r="BA196" s="10">
        <f xml:space="preserve"> SIGN(DATA[[#This Row],[Close]] &lt; DATA[[#This Row],[Prev Low]])</f>
        <v>1</v>
      </c>
      <c r="BB196" s="10">
        <f xml:space="preserve"> SIGN(DATA[[#This Row],[Prev Low]] &lt; DATA[[#This Row],[Close]])</f>
        <v>0</v>
      </c>
      <c r="BC196" s="10">
        <f xml:space="preserve"> SIGN(DATA[[#This Row],[Close]] &lt; DATA[[#This Row],[Prev High]])</f>
        <v>1</v>
      </c>
      <c r="BD196" s="10">
        <f xml:space="preserve"> SIGN(DATA[[#This Row],[Prev High]] &lt; DATA[[#This Row],[Close]])</f>
        <v>0</v>
      </c>
    </row>
    <row r="197" spans="14:56" x14ac:dyDescent="0.25">
      <c r="N197" s="16">
        <f xml:space="preserve"> ROW() - ROW(DATA[[#Headers],[Row]])</f>
        <v>195</v>
      </c>
      <c r="O197" s="13"/>
      <c r="P197" s="20">
        <v>45572</v>
      </c>
      <c r="Q197" s="21">
        <v>132247</v>
      </c>
      <c r="R197" s="21">
        <v>131910</v>
      </c>
      <c r="S197" s="21">
        <v>133350</v>
      </c>
      <c r="T197" s="21">
        <v>131850</v>
      </c>
      <c r="U197" s="13" t="s">
        <v>129</v>
      </c>
      <c r="V197" s="14">
        <v>5.0000000000000001E-4</v>
      </c>
      <c r="W197" s="23"/>
      <c r="X197" s="23">
        <f xml:space="preserve"> (1 - DATA[[#This Row],[Row]])</f>
        <v>-194</v>
      </c>
      <c r="Y197" s="24">
        <f xml:space="preserve"> DATA[[#This Row],[Src Data]]</f>
        <v>45572</v>
      </c>
      <c r="Z197" s="23">
        <f xml:space="preserve"> WEEKDAY(DATA[[#This Row],[Date]])</f>
        <v>2</v>
      </c>
      <c r="AA197" s="26">
        <f xml:space="preserve"> DATA[[#This Row],[Src Último]]</f>
        <v>132247</v>
      </c>
      <c r="AB197" s="28">
        <f xml:space="preserve"> DATA[[#This Row],[Src Abertura]]</f>
        <v>131910</v>
      </c>
      <c r="AC197" s="28">
        <f xml:space="preserve"> DATA[[#This Row],[Src Mínima]]</f>
        <v>131850</v>
      </c>
      <c r="AD197" s="28">
        <f xml:space="preserve"> DATA[[#This Row],[Src Máxima]]</f>
        <v>133350</v>
      </c>
      <c r="AE197" s="28">
        <f xml:space="preserve"> DATA[[#This Row],[Src Último]]</f>
        <v>132247</v>
      </c>
      <c r="AF197" s="40">
        <f xml:space="preserve"> (DATA[[#This Row],[High]] - DATA[[#This Row],[Low]])</f>
        <v>1500</v>
      </c>
      <c r="AG197" s="31">
        <f xml:space="preserve"> _xlfn.XLOOKUP(DATA[[#This Row],[T]]-1, DATA[T], DATA[Open], "")</f>
        <v>132150</v>
      </c>
      <c r="AH197" s="31">
        <f xml:space="preserve"> _xlfn.XLOOKUP(DATA[[#This Row],[T]]-1, DATA[T], DATA[Low], "")</f>
        <v>131335</v>
      </c>
      <c r="AI197" s="31">
        <f xml:space="preserve"> _xlfn.XLOOKUP(DATA[[#This Row],[T]]-1, DATA[T], DATA[High], "")</f>
        <v>132600</v>
      </c>
      <c r="AJ197" s="31">
        <f xml:space="preserve"> _xlfn.XLOOKUP(DATA[[#This Row],[T]]-1, DATA[T], DATA[Price], "")</f>
        <v>132176</v>
      </c>
      <c r="AK197" s="33">
        <f xml:space="preserve"> IFERROR(DATA[[#This Row],[Prev Close]] - DATA[[#This Row],[Prev Open]], "")</f>
        <v>26</v>
      </c>
      <c r="AL197" s="33">
        <f xml:space="preserve"> IFERROR(DATA[[#This Row],[Prev High]] - DATA[[#This Row],[Prev Low]], "")</f>
        <v>1265</v>
      </c>
      <c r="AM197" s="33">
        <f xml:space="preserve"> SIGN(DATA[[#This Row],[Prev Change]] &lt; 0)</f>
        <v>0</v>
      </c>
      <c r="AN197" s="33">
        <f xml:space="preserve"> SIGN(DATA[[#This Row],[Prev Change]] &gt;= 0)</f>
        <v>1</v>
      </c>
      <c r="AO197" s="28">
        <f xml:space="preserve"> IFERROR(MAX(0, DATA[[#This Row],[High]] - DATA[[#This Row],[Prev High]]), "")</f>
        <v>750</v>
      </c>
      <c r="AP197" s="28">
        <f xml:space="preserve"> IFERROR(MAX(0, DATA[[#This Row],[Prev Low]] - DATA[[#This Row],[Low]]), "")</f>
        <v>0</v>
      </c>
      <c r="AQ197" s="10">
        <f xml:space="preserve"> (DATA[[#This Row],[Prev Low]] &lt; DATA[[#This Row],[Open]]) * (DATA[[#This Row],[Open]] &lt; DATA[[#This Row],[Prev High]])</f>
        <v>1</v>
      </c>
      <c r="AR197" s="10">
        <f xml:space="preserve"> SIGN(DATA[[#This Row],[Open]] &lt; DATA[[#This Row],[Prev Low]])</f>
        <v>0</v>
      </c>
      <c r="AS197" s="10">
        <f xml:space="preserve"> SIGN(DATA[[#This Row],[Prev Low]] &lt; DATA[[#This Row],[Open]])</f>
        <v>1</v>
      </c>
      <c r="AT197" s="10">
        <f xml:space="preserve"> SIGN(DATA[[#This Row],[Open]] &lt; DATA[[#This Row],[Prev High]])</f>
        <v>1</v>
      </c>
      <c r="AU197" s="10">
        <f xml:space="preserve"> SIGN(DATA[[#This Row],[Prev High]] &lt; DATA[[#This Row],[Open]])</f>
        <v>0</v>
      </c>
      <c r="AV197" s="10">
        <f xml:space="preserve"> SIGN(DATA[[#This Row],[Low]] &lt; DATA[[#This Row],[Prev Low]])</f>
        <v>0</v>
      </c>
      <c r="AW197" s="10">
        <f xml:space="preserve"> SIGN(DATA[[#This Row],[Prev Low]] &lt; DATA[[#This Row],[Low]])</f>
        <v>1</v>
      </c>
      <c r="AX197" s="10">
        <f xml:space="preserve"> SIGN(DATA[[#This Row],[High]] &lt; DATA[[#This Row],[Prev High]])</f>
        <v>0</v>
      </c>
      <c r="AY197" s="10">
        <f xml:space="preserve"> SIGN(DATA[[#This Row],[Prev High]] &lt; DATA[[#This Row],[High]])</f>
        <v>1</v>
      </c>
      <c r="AZ197" s="10">
        <f xml:space="preserve"> (DATA[[#This Row],[Prev Low]] &lt; DATA[[#This Row],[Close]]) * (DATA[[#This Row],[Close]] &lt; DATA[[#This Row],[Prev High]])</f>
        <v>1</v>
      </c>
      <c r="BA197" s="10">
        <f xml:space="preserve"> SIGN(DATA[[#This Row],[Close]] &lt; DATA[[#This Row],[Prev Low]])</f>
        <v>0</v>
      </c>
      <c r="BB197" s="10">
        <f xml:space="preserve"> SIGN(DATA[[#This Row],[Prev Low]] &lt; DATA[[#This Row],[Close]])</f>
        <v>1</v>
      </c>
      <c r="BC197" s="10">
        <f xml:space="preserve"> SIGN(DATA[[#This Row],[Close]] &lt; DATA[[#This Row],[Prev High]])</f>
        <v>1</v>
      </c>
      <c r="BD197" s="10">
        <f xml:space="preserve"> SIGN(DATA[[#This Row],[Prev High]] &lt; DATA[[#This Row],[Close]])</f>
        <v>0</v>
      </c>
    </row>
    <row r="198" spans="14:56" x14ac:dyDescent="0.25">
      <c r="N198" s="16">
        <f xml:space="preserve"> ROW() - ROW(DATA[[#Headers],[Row]])</f>
        <v>196</v>
      </c>
      <c r="O198" s="13"/>
      <c r="P198" s="20">
        <v>45569</v>
      </c>
      <c r="Q198" s="21">
        <v>132176</v>
      </c>
      <c r="R198" s="21">
        <v>132150</v>
      </c>
      <c r="S198" s="21">
        <v>132600</v>
      </c>
      <c r="T198" s="21">
        <v>131335</v>
      </c>
      <c r="U198" s="13" t="s">
        <v>261</v>
      </c>
      <c r="V198" s="14">
        <v>1.1000000000000001E-3</v>
      </c>
      <c r="W198" s="23"/>
      <c r="X198" s="23">
        <f xml:space="preserve"> (1 - DATA[[#This Row],[Row]])</f>
        <v>-195</v>
      </c>
      <c r="Y198" s="24">
        <f xml:space="preserve"> DATA[[#This Row],[Src Data]]</f>
        <v>45569</v>
      </c>
      <c r="Z198" s="23">
        <f xml:space="preserve"> WEEKDAY(DATA[[#This Row],[Date]])</f>
        <v>6</v>
      </c>
      <c r="AA198" s="26">
        <f xml:space="preserve"> DATA[[#This Row],[Src Último]]</f>
        <v>132176</v>
      </c>
      <c r="AB198" s="28">
        <f xml:space="preserve"> DATA[[#This Row],[Src Abertura]]</f>
        <v>132150</v>
      </c>
      <c r="AC198" s="28">
        <f xml:space="preserve"> DATA[[#This Row],[Src Mínima]]</f>
        <v>131335</v>
      </c>
      <c r="AD198" s="28">
        <f xml:space="preserve"> DATA[[#This Row],[Src Máxima]]</f>
        <v>132600</v>
      </c>
      <c r="AE198" s="28">
        <f xml:space="preserve"> DATA[[#This Row],[Src Último]]</f>
        <v>132176</v>
      </c>
      <c r="AF198" s="40">
        <f xml:space="preserve"> (DATA[[#This Row],[High]] - DATA[[#This Row],[Low]])</f>
        <v>1265</v>
      </c>
      <c r="AG198" s="31">
        <f xml:space="preserve"> _xlfn.XLOOKUP(DATA[[#This Row],[T]]-1, DATA[T], DATA[Open], "")</f>
        <v>133875</v>
      </c>
      <c r="AH198" s="31">
        <f xml:space="preserve"> _xlfn.XLOOKUP(DATA[[#This Row],[T]]-1, DATA[T], DATA[Low], "")</f>
        <v>131540</v>
      </c>
      <c r="AI198" s="31">
        <f xml:space="preserve"> _xlfn.XLOOKUP(DATA[[#This Row],[T]]-1, DATA[T], DATA[High], "")</f>
        <v>133940</v>
      </c>
      <c r="AJ198" s="31">
        <f xml:space="preserve"> _xlfn.XLOOKUP(DATA[[#This Row],[T]]-1, DATA[T], DATA[Price], "")</f>
        <v>132037</v>
      </c>
      <c r="AK198" s="33">
        <f xml:space="preserve"> IFERROR(DATA[[#This Row],[Prev Close]] - DATA[[#This Row],[Prev Open]], "")</f>
        <v>-1838</v>
      </c>
      <c r="AL198" s="33">
        <f xml:space="preserve"> IFERROR(DATA[[#This Row],[Prev High]] - DATA[[#This Row],[Prev Low]], "")</f>
        <v>2400</v>
      </c>
      <c r="AM198" s="33">
        <f xml:space="preserve"> SIGN(DATA[[#This Row],[Prev Change]] &lt; 0)</f>
        <v>1</v>
      </c>
      <c r="AN198" s="33">
        <f xml:space="preserve"> SIGN(DATA[[#This Row],[Prev Change]] &gt;= 0)</f>
        <v>0</v>
      </c>
      <c r="AO198" s="28">
        <f xml:space="preserve"> IFERROR(MAX(0, DATA[[#This Row],[High]] - DATA[[#This Row],[Prev High]]), "")</f>
        <v>0</v>
      </c>
      <c r="AP198" s="28">
        <f xml:space="preserve"> IFERROR(MAX(0, DATA[[#This Row],[Prev Low]] - DATA[[#This Row],[Low]]), "")</f>
        <v>205</v>
      </c>
      <c r="AQ198" s="10">
        <f xml:space="preserve"> (DATA[[#This Row],[Prev Low]] &lt; DATA[[#This Row],[Open]]) * (DATA[[#This Row],[Open]] &lt; DATA[[#This Row],[Prev High]])</f>
        <v>1</v>
      </c>
      <c r="AR198" s="10">
        <f xml:space="preserve"> SIGN(DATA[[#This Row],[Open]] &lt; DATA[[#This Row],[Prev Low]])</f>
        <v>0</v>
      </c>
      <c r="AS198" s="10">
        <f xml:space="preserve"> SIGN(DATA[[#This Row],[Prev Low]] &lt; DATA[[#This Row],[Open]])</f>
        <v>1</v>
      </c>
      <c r="AT198" s="10">
        <f xml:space="preserve"> SIGN(DATA[[#This Row],[Open]] &lt; DATA[[#This Row],[Prev High]])</f>
        <v>1</v>
      </c>
      <c r="AU198" s="10">
        <f xml:space="preserve"> SIGN(DATA[[#This Row],[Prev High]] &lt; DATA[[#This Row],[Open]])</f>
        <v>0</v>
      </c>
      <c r="AV198" s="10">
        <f xml:space="preserve"> SIGN(DATA[[#This Row],[Low]] &lt; DATA[[#This Row],[Prev Low]])</f>
        <v>1</v>
      </c>
      <c r="AW198" s="10">
        <f xml:space="preserve"> SIGN(DATA[[#This Row],[Prev Low]] &lt; DATA[[#This Row],[Low]])</f>
        <v>0</v>
      </c>
      <c r="AX198" s="10">
        <f xml:space="preserve"> SIGN(DATA[[#This Row],[High]] &lt; DATA[[#This Row],[Prev High]])</f>
        <v>1</v>
      </c>
      <c r="AY198" s="10">
        <f xml:space="preserve"> SIGN(DATA[[#This Row],[Prev High]] &lt; DATA[[#This Row],[High]])</f>
        <v>0</v>
      </c>
      <c r="AZ198" s="10">
        <f xml:space="preserve"> (DATA[[#This Row],[Prev Low]] &lt; DATA[[#This Row],[Close]]) * (DATA[[#This Row],[Close]] &lt; DATA[[#This Row],[Prev High]])</f>
        <v>1</v>
      </c>
      <c r="BA198" s="10">
        <f xml:space="preserve"> SIGN(DATA[[#This Row],[Close]] &lt; DATA[[#This Row],[Prev Low]])</f>
        <v>0</v>
      </c>
      <c r="BB198" s="10">
        <f xml:space="preserve"> SIGN(DATA[[#This Row],[Prev Low]] &lt; DATA[[#This Row],[Close]])</f>
        <v>1</v>
      </c>
      <c r="BC198" s="10">
        <f xml:space="preserve"> SIGN(DATA[[#This Row],[Close]] &lt; DATA[[#This Row],[Prev High]])</f>
        <v>1</v>
      </c>
      <c r="BD198" s="10">
        <f xml:space="preserve"> SIGN(DATA[[#This Row],[Prev High]] &lt; DATA[[#This Row],[Close]])</f>
        <v>0</v>
      </c>
    </row>
    <row r="199" spans="14:56" x14ac:dyDescent="0.25">
      <c r="N199" s="16">
        <f xml:space="preserve"> ROW() - ROW(DATA[[#Headers],[Row]])</f>
        <v>197</v>
      </c>
      <c r="O199" s="13"/>
      <c r="P199" s="20">
        <v>45568</v>
      </c>
      <c r="Q199" s="21">
        <v>132037</v>
      </c>
      <c r="R199" s="21">
        <v>133875</v>
      </c>
      <c r="S199" s="21">
        <v>133940</v>
      </c>
      <c r="T199" s="21">
        <v>131540</v>
      </c>
      <c r="U199" s="13" t="s">
        <v>262</v>
      </c>
      <c r="V199" s="14">
        <v>-1.4999999999999999E-2</v>
      </c>
      <c r="W199" s="23"/>
      <c r="X199" s="23">
        <f xml:space="preserve"> (1 - DATA[[#This Row],[Row]])</f>
        <v>-196</v>
      </c>
      <c r="Y199" s="24">
        <f xml:space="preserve"> DATA[[#This Row],[Src Data]]</f>
        <v>45568</v>
      </c>
      <c r="Z199" s="23">
        <f xml:space="preserve"> WEEKDAY(DATA[[#This Row],[Date]])</f>
        <v>5</v>
      </c>
      <c r="AA199" s="26">
        <f xml:space="preserve"> DATA[[#This Row],[Src Último]]</f>
        <v>132037</v>
      </c>
      <c r="AB199" s="28">
        <f xml:space="preserve"> DATA[[#This Row],[Src Abertura]]</f>
        <v>133875</v>
      </c>
      <c r="AC199" s="28">
        <f xml:space="preserve"> DATA[[#This Row],[Src Mínima]]</f>
        <v>131540</v>
      </c>
      <c r="AD199" s="28">
        <f xml:space="preserve"> DATA[[#This Row],[Src Máxima]]</f>
        <v>133940</v>
      </c>
      <c r="AE199" s="28">
        <f xml:space="preserve"> DATA[[#This Row],[Src Último]]</f>
        <v>132037</v>
      </c>
      <c r="AF199" s="40">
        <f xml:space="preserve"> (DATA[[#This Row],[High]] - DATA[[#This Row],[Low]])</f>
        <v>2400</v>
      </c>
      <c r="AG199" s="31">
        <f xml:space="preserve"> _xlfn.XLOOKUP(DATA[[#This Row],[T]]-1, DATA[T], DATA[Open], "")</f>
        <v>133720</v>
      </c>
      <c r="AH199" s="31">
        <f xml:space="preserve"> _xlfn.XLOOKUP(DATA[[#This Row],[T]]-1, DATA[T], DATA[Low], "")</f>
        <v>133645</v>
      </c>
      <c r="AI199" s="31">
        <f xml:space="preserve"> _xlfn.XLOOKUP(DATA[[#This Row],[T]]-1, DATA[T], DATA[High], "")</f>
        <v>135480</v>
      </c>
      <c r="AJ199" s="31">
        <f xml:space="preserve"> _xlfn.XLOOKUP(DATA[[#This Row],[T]]-1, DATA[T], DATA[Price], "")</f>
        <v>134043</v>
      </c>
      <c r="AK199" s="33">
        <f xml:space="preserve"> IFERROR(DATA[[#This Row],[Prev Close]] - DATA[[#This Row],[Prev Open]], "")</f>
        <v>323</v>
      </c>
      <c r="AL199" s="33">
        <f xml:space="preserve"> IFERROR(DATA[[#This Row],[Prev High]] - DATA[[#This Row],[Prev Low]], "")</f>
        <v>1835</v>
      </c>
      <c r="AM199" s="33">
        <f xml:space="preserve"> SIGN(DATA[[#This Row],[Prev Change]] &lt; 0)</f>
        <v>0</v>
      </c>
      <c r="AN199" s="33">
        <f xml:space="preserve"> SIGN(DATA[[#This Row],[Prev Change]] &gt;= 0)</f>
        <v>1</v>
      </c>
      <c r="AO199" s="28">
        <f xml:space="preserve"> IFERROR(MAX(0, DATA[[#This Row],[High]] - DATA[[#This Row],[Prev High]]), "")</f>
        <v>0</v>
      </c>
      <c r="AP199" s="28">
        <f xml:space="preserve"> IFERROR(MAX(0, DATA[[#This Row],[Prev Low]] - DATA[[#This Row],[Low]]), "")</f>
        <v>2105</v>
      </c>
      <c r="AQ199" s="10">
        <f xml:space="preserve"> (DATA[[#This Row],[Prev Low]] &lt; DATA[[#This Row],[Open]]) * (DATA[[#This Row],[Open]] &lt; DATA[[#This Row],[Prev High]])</f>
        <v>1</v>
      </c>
      <c r="AR199" s="10">
        <f xml:space="preserve"> SIGN(DATA[[#This Row],[Open]] &lt; DATA[[#This Row],[Prev Low]])</f>
        <v>0</v>
      </c>
      <c r="AS199" s="10">
        <f xml:space="preserve"> SIGN(DATA[[#This Row],[Prev Low]] &lt; DATA[[#This Row],[Open]])</f>
        <v>1</v>
      </c>
      <c r="AT199" s="10">
        <f xml:space="preserve"> SIGN(DATA[[#This Row],[Open]] &lt; DATA[[#This Row],[Prev High]])</f>
        <v>1</v>
      </c>
      <c r="AU199" s="10">
        <f xml:space="preserve"> SIGN(DATA[[#This Row],[Prev High]] &lt; DATA[[#This Row],[Open]])</f>
        <v>0</v>
      </c>
      <c r="AV199" s="10">
        <f xml:space="preserve"> SIGN(DATA[[#This Row],[Low]] &lt; DATA[[#This Row],[Prev Low]])</f>
        <v>1</v>
      </c>
      <c r="AW199" s="10">
        <f xml:space="preserve"> SIGN(DATA[[#This Row],[Prev Low]] &lt; DATA[[#This Row],[Low]])</f>
        <v>0</v>
      </c>
      <c r="AX199" s="10">
        <f xml:space="preserve"> SIGN(DATA[[#This Row],[High]] &lt; DATA[[#This Row],[Prev High]])</f>
        <v>1</v>
      </c>
      <c r="AY199" s="10">
        <f xml:space="preserve"> SIGN(DATA[[#This Row],[Prev High]] &lt; DATA[[#This Row],[High]])</f>
        <v>0</v>
      </c>
      <c r="AZ199" s="10">
        <f xml:space="preserve"> (DATA[[#This Row],[Prev Low]] &lt; DATA[[#This Row],[Close]]) * (DATA[[#This Row],[Close]] &lt; DATA[[#This Row],[Prev High]])</f>
        <v>0</v>
      </c>
      <c r="BA199" s="10">
        <f xml:space="preserve"> SIGN(DATA[[#This Row],[Close]] &lt; DATA[[#This Row],[Prev Low]])</f>
        <v>1</v>
      </c>
      <c r="BB199" s="10">
        <f xml:space="preserve"> SIGN(DATA[[#This Row],[Prev Low]] &lt; DATA[[#This Row],[Close]])</f>
        <v>0</v>
      </c>
      <c r="BC199" s="10">
        <f xml:space="preserve"> SIGN(DATA[[#This Row],[Close]] &lt; DATA[[#This Row],[Prev High]])</f>
        <v>1</v>
      </c>
      <c r="BD199" s="10">
        <f xml:space="preserve"> SIGN(DATA[[#This Row],[Prev High]] &lt; DATA[[#This Row],[Close]])</f>
        <v>0</v>
      </c>
    </row>
    <row r="200" spans="14:56" x14ac:dyDescent="0.25">
      <c r="N200" s="16">
        <f xml:space="preserve"> ROW() - ROW(DATA[[#Headers],[Row]])</f>
        <v>198</v>
      </c>
      <c r="O200" s="13"/>
      <c r="P200" s="20">
        <v>45567</v>
      </c>
      <c r="Q200" s="21">
        <v>134043</v>
      </c>
      <c r="R200" s="21">
        <v>133720</v>
      </c>
      <c r="S200" s="21">
        <v>135480</v>
      </c>
      <c r="T200" s="21">
        <v>133645</v>
      </c>
      <c r="U200" s="13" t="s">
        <v>263</v>
      </c>
      <c r="V200" s="14">
        <v>7.4999999999999997E-3</v>
      </c>
      <c r="W200" s="23"/>
      <c r="X200" s="23">
        <f xml:space="preserve"> (1 - DATA[[#This Row],[Row]])</f>
        <v>-197</v>
      </c>
      <c r="Y200" s="24">
        <f xml:space="preserve"> DATA[[#This Row],[Src Data]]</f>
        <v>45567</v>
      </c>
      <c r="Z200" s="23">
        <f xml:space="preserve"> WEEKDAY(DATA[[#This Row],[Date]])</f>
        <v>4</v>
      </c>
      <c r="AA200" s="26">
        <f xml:space="preserve"> DATA[[#This Row],[Src Último]]</f>
        <v>134043</v>
      </c>
      <c r="AB200" s="28">
        <f xml:space="preserve"> DATA[[#This Row],[Src Abertura]]</f>
        <v>133720</v>
      </c>
      <c r="AC200" s="28">
        <f xml:space="preserve"> DATA[[#This Row],[Src Mínima]]</f>
        <v>133645</v>
      </c>
      <c r="AD200" s="28">
        <f xml:space="preserve"> DATA[[#This Row],[Src Máxima]]</f>
        <v>135480</v>
      </c>
      <c r="AE200" s="28">
        <f xml:space="preserve"> DATA[[#This Row],[Src Último]]</f>
        <v>134043</v>
      </c>
      <c r="AF200" s="40">
        <f xml:space="preserve"> (DATA[[#This Row],[High]] - DATA[[#This Row],[Low]])</f>
        <v>1835</v>
      </c>
      <c r="AG200" s="31">
        <f xml:space="preserve"> _xlfn.XLOOKUP(DATA[[#This Row],[T]]-1, DATA[T], DATA[Open], "")</f>
        <v>132445</v>
      </c>
      <c r="AH200" s="31">
        <f xml:space="preserve"> _xlfn.XLOOKUP(DATA[[#This Row],[T]]-1, DATA[T], DATA[Low], "")</f>
        <v>132370</v>
      </c>
      <c r="AI200" s="31">
        <f xml:space="preserve"> _xlfn.XLOOKUP(DATA[[#This Row],[T]]-1, DATA[T], DATA[High], "")</f>
        <v>133990</v>
      </c>
      <c r="AJ200" s="31">
        <f xml:space="preserve"> _xlfn.XLOOKUP(DATA[[#This Row],[T]]-1, DATA[T], DATA[Price], "")</f>
        <v>133047</v>
      </c>
      <c r="AK200" s="33">
        <f xml:space="preserve"> IFERROR(DATA[[#This Row],[Prev Close]] - DATA[[#This Row],[Prev Open]], "")</f>
        <v>602</v>
      </c>
      <c r="AL200" s="33">
        <f xml:space="preserve"> IFERROR(DATA[[#This Row],[Prev High]] - DATA[[#This Row],[Prev Low]], "")</f>
        <v>1620</v>
      </c>
      <c r="AM200" s="33">
        <f xml:space="preserve"> SIGN(DATA[[#This Row],[Prev Change]] &lt; 0)</f>
        <v>0</v>
      </c>
      <c r="AN200" s="33">
        <f xml:space="preserve"> SIGN(DATA[[#This Row],[Prev Change]] &gt;= 0)</f>
        <v>1</v>
      </c>
      <c r="AO200" s="28">
        <f xml:space="preserve"> IFERROR(MAX(0, DATA[[#This Row],[High]] - DATA[[#This Row],[Prev High]]), "")</f>
        <v>1490</v>
      </c>
      <c r="AP200" s="28">
        <f xml:space="preserve"> IFERROR(MAX(0, DATA[[#This Row],[Prev Low]] - DATA[[#This Row],[Low]]), "")</f>
        <v>0</v>
      </c>
      <c r="AQ200" s="10">
        <f xml:space="preserve"> (DATA[[#This Row],[Prev Low]] &lt; DATA[[#This Row],[Open]]) * (DATA[[#This Row],[Open]] &lt; DATA[[#This Row],[Prev High]])</f>
        <v>1</v>
      </c>
      <c r="AR200" s="10">
        <f xml:space="preserve"> SIGN(DATA[[#This Row],[Open]] &lt; DATA[[#This Row],[Prev Low]])</f>
        <v>0</v>
      </c>
      <c r="AS200" s="10">
        <f xml:space="preserve"> SIGN(DATA[[#This Row],[Prev Low]] &lt; DATA[[#This Row],[Open]])</f>
        <v>1</v>
      </c>
      <c r="AT200" s="10">
        <f xml:space="preserve"> SIGN(DATA[[#This Row],[Open]] &lt; DATA[[#This Row],[Prev High]])</f>
        <v>1</v>
      </c>
      <c r="AU200" s="10">
        <f xml:space="preserve"> SIGN(DATA[[#This Row],[Prev High]] &lt; DATA[[#This Row],[Open]])</f>
        <v>0</v>
      </c>
      <c r="AV200" s="10">
        <f xml:space="preserve"> SIGN(DATA[[#This Row],[Low]] &lt; DATA[[#This Row],[Prev Low]])</f>
        <v>0</v>
      </c>
      <c r="AW200" s="10">
        <f xml:space="preserve"> SIGN(DATA[[#This Row],[Prev Low]] &lt; DATA[[#This Row],[Low]])</f>
        <v>1</v>
      </c>
      <c r="AX200" s="10">
        <f xml:space="preserve"> SIGN(DATA[[#This Row],[High]] &lt; DATA[[#This Row],[Prev High]])</f>
        <v>0</v>
      </c>
      <c r="AY200" s="10">
        <f xml:space="preserve"> SIGN(DATA[[#This Row],[Prev High]] &lt; DATA[[#This Row],[High]])</f>
        <v>1</v>
      </c>
      <c r="AZ200" s="10">
        <f xml:space="preserve"> (DATA[[#This Row],[Prev Low]] &lt; DATA[[#This Row],[Close]]) * (DATA[[#This Row],[Close]] &lt; DATA[[#This Row],[Prev High]])</f>
        <v>0</v>
      </c>
      <c r="BA200" s="10">
        <f xml:space="preserve"> SIGN(DATA[[#This Row],[Close]] &lt; DATA[[#This Row],[Prev Low]])</f>
        <v>0</v>
      </c>
      <c r="BB200" s="10">
        <f xml:space="preserve"> SIGN(DATA[[#This Row],[Prev Low]] &lt; DATA[[#This Row],[Close]])</f>
        <v>1</v>
      </c>
      <c r="BC200" s="10">
        <f xml:space="preserve"> SIGN(DATA[[#This Row],[Close]] &lt; DATA[[#This Row],[Prev High]])</f>
        <v>0</v>
      </c>
      <c r="BD200" s="10">
        <f xml:space="preserve"> SIGN(DATA[[#This Row],[Prev High]] &lt; DATA[[#This Row],[Close]])</f>
        <v>1</v>
      </c>
    </row>
    <row r="201" spans="14:56" x14ac:dyDescent="0.25">
      <c r="N201" s="16">
        <f xml:space="preserve"> ROW() - ROW(DATA[[#Headers],[Row]])</f>
        <v>199</v>
      </c>
      <c r="O201" s="13"/>
      <c r="P201" s="20">
        <v>45566</v>
      </c>
      <c r="Q201" s="21">
        <v>133047</v>
      </c>
      <c r="R201" s="21">
        <v>132445</v>
      </c>
      <c r="S201" s="21">
        <v>133990</v>
      </c>
      <c r="T201" s="21">
        <v>132370</v>
      </c>
      <c r="U201" s="13" t="s">
        <v>264</v>
      </c>
      <c r="V201" s="14">
        <v>3.5000000000000001E-3</v>
      </c>
      <c r="W201" s="23"/>
      <c r="X201" s="23">
        <f xml:space="preserve"> (1 - DATA[[#This Row],[Row]])</f>
        <v>-198</v>
      </c>
      <c r="Y201" s="24">
        <f xml:space="preserve"> DATA[[#This Row],[Src Data]]</f>
        <v>45566</v>
      </c>
      <c r="Z201" s="23">
        <f xml:space="preserve"> WEEKDAY(DATA[[#This Row],[Date]])</f>
        <v>3</v>
      </c>
      <c r="AA201" s="26">
        <f xml:space="preserve"> DATA[[#This Row],[Src Último]]</f>
        <v>133047</v>
      </c>
      <c r="AB201" s="28">
        <f xml:space="preserve"> DATA[[#This Row],[Src Abertura]]</f>
        <v>132445</v>
      </c>
      <c r="AC201" s="28">
        <f xml:space="preserve"> DATA[[#This Row],[Src Mínima]]</f>
        <v>132370</v>
      </c>
      <c r="AD201" s="28">
        <f xml:space="preserve"> DATA[[#This Row],[Src Máxima]]</f>
        <v>133990</v>
      </c>
      <c r="AE201" s="28">
        <f xml:space="preserve"> DATA[[#This Row],[Src Último]]</f>
        <v>133047</v>
      </c>
      <c r="AF201" s="40">
        <f xml:space="preserve"> (DATA[[#This Row],[High]] - DATA[[#This Row],[Low]])</f>
        <v>1620</v>
      </c>
      <c r="AG201" s="31">
        <f xml:space="preserve"> _xlfn.XLOOKUP(DATA[[#This Row],[T]]-1, DATA[T], DATA[Open], "")</f>
        <v>133715</v>
      </c>
      <c r="AH201" s="31">
        <f xml:space="preserve"> _xlfn.XLOOKUP(DATA[[#This Row],[T]]-1, DATA[T], DATA[Low], "")</f>
        <v>132465</v>
      </c>
      <c r="AI201" s="31">
        <f xml:space="preserve"> _xlfn.XLOOKUP(DATA[[#This Row],[T]]-1, DATA[T], DATA[High], "")</f>
        <v>134195</v>
      </c>
      <c r="AJ201" s="31">
        <f xml:space="preserve"> _xlfn.XLOOKUP(DATA[[#This Row],[T]]-1, DATA[T], DATA[Price], "")</f>
        <v>132581</v>
      </c>
      <c r="AK201" s="33">
        <f xml:space="preserve"> IFERROR(DATA[[#This Row],[Prev Close]] - DATA[[#This Row],[Prev Open]], "")</f>
        <v>-1134</v>
      </c>
      <c r="AL201" s="33">
        <f xml:space="preserve"> IFERROR(DATA[[#This Row],[Prev High]] - DATA[[#This Row],[Prev Low]], "")</f>
        <v>1730</v>
      </c>
      <c r="AM201" s="33">
        <f xml:space="preserve"> SIGN(DATA[[#This Row],[Prev Change]] &lt; 0)</f>
        <v>1</v>
      </c>
      <c r="AN201" s="33">
        <f xml:space="preserve"> SIGN(DATA[[#This Row],[Prev Change]] &gt;= 0)</f>
        <v>0</v>
      </c>
      <c r="AO201" s="28">
        <f xml:space="preserve"> IFERROR(MAX(0, DATA[[#This Row],[High]] - DATA[[#This Row],[Prev High]]), "")</f>
        <v>0</v>
      </c>
      <c r="AP201" s="28">
        <f xml:space="preserve"> IFERROR(MAX(0, DATA[[#This Row],[Prev Low]] - DATA[[#This Row],[Low]]), "")</f>
        <v>95</v>
      </c>
      <c r="AQ201" s="10">
        <f xml:space="preserve"> (DATA[[#This Row],[Prev Low]] &lt; DATA[[#This Row],[Open]]) * (DATA[[#This Row],[Open]] &lt; DATA[[#This Row],[Prev High]])</f>
        <v>0</v>
      </c>
      <c r="AR201" s="10">
        <f xml:space="preserve"> SIGN(DATA[[#This Row],[Open]] &lt; DATA[[#This Row],[Prev Low]])</f>
        <v>1</v>
      </c>
      <c r="AS201" s="10">
        <f xml:space="preserve"> SIGN(DATA[[#This Row],[Prev Low]] &lt; DATA[[#This Row],[Open]])</f>
        <v>0</v>
      </c>
      <c r="AT201" s="10">
        <f xml:space="preserve"> SIGN(DATA[[#This Row],[Open]] &lt; DATA[[#This Row],[Prev High]])</f>
        <v>1</v>
      </c>
      <c r="AU201" s="10">
        <f xml:space="preserve"> SIGN(DATA[[#This Row],[Prev High]] &lt; DATA[[#This Row],[Open]])</f>
        <v>0</v>
      </c>
      <c r="AV201" s="10">
        <f xml:space="preserve"> SIGN(DATA[[#This Row],[Low]] &lt; DATA[[#This Row],[Prev Low]])</f>
        <v>1</v>
      </c>
      <c r="AW201" s="10">
        <f xml:space="preserve"> SIGN(DATA[[#This Row],[Prev Low]] &lt; DATA[[#This Row],[Low]])</f>
        <v>0</v>
      </c>
      <c r="AX201" s="10">
        <f xml:space="preserve"> SIGN(DATA[[#This Row],[High]] &lt; DATA[[#This Row],[Prev High]])</f>
        <v>1</v>
      </c>
      <c r="AY201" s="10">
        <f xml:space="preserve"> SIGN(DATA[[#This Row],[Prev High]] &lt; DATA[[#This Row],[High]])</f>
        <v>0</v>
      </c>
      <c r="AZ201" s="10">
        <f xml:space="preserve"> (DATA[[#This Row],[Prev Low]] &lt; DATA[[#This Row],[Close]]) * (DATA[[#This Row],[Close]] &lt; DATA[[#This Row],[Prev High]])</f>
        <v>1</v>
      </c>
      <c r="BA201" s="10">
        <f xml:space="preserve"> SIGN(DATA[[#This Row],[Close]] &lt; DATA[[#This Row],[Prev Low]])</f>
        <v>0</v>
      </c>
      <c r="BB201" s="10">
        <f xml:space="preserve"> SIGN(DATA[[#This Row],[Prev Low]] &lt; DATA[[#This Row],[Close]])</f>
        <v>1</v>
      </c>
      <c r="BC201" s="10">
        <f xml:space="preserve"> SIGN(DATA[[#This Row],[Close]] &lt; DATA[[#This Row],[Prev High]])</f>
        <v>1</v>
      </c>
      <c r="BD201" s="10">
        <f xml:space="preserve"> SIGN(DATA[[#This Row],[Prev High]] &lt; DATA[[#This Row],[Close]])</f>
        <v>0</v>
      </c>
    </row>
    <row r="202" spans="14:56" x14ac:dyDescent="0.25">
      <c r="N202" s="16">
        <f xml:space="preserve"> ROW() - ROW(DATA[[#Headers],[Row]])</f>
        <v>200</v>
      </c>
      <c r="O202" s="13"/>
      <c r="P202" s="20">
        <v>45565</v>
      </c>
      <c r="Q202" s="21">
        <v>132581</v>
      </c>
      <c r="R202" s="21">
        <v>133715</v>
      </c>
      <c r="S202" s="21">
        <v>134195</v>
      </c>
      <c r="T202" s="21">
        <v>132465</v>
      </c>
      <c r="U202" s="13" t="s">
        <v>265</v>
      </c>
      <c r="V202" s="14">
        <v>-5.7000000000000002E-3</v>
      </c>
      <c r="W202" s="23"/>
      <c r="X202" s="23">
        <f xml:space="preserve"> (1 - DATA[[#This Row],[Row]])</f>
        <v>-199</v>
      </c>
      <c r="Y202" s="24">
        <f xml:space="preserve"> DATA[[#This Row],[Src Data]]</f>
        <v>45565</v>
      </c>
      <c r="Z202" s="23">
        <f xml:space="preserve"> WEEKDAY(DATA[[#This Row],[Date]])</f>
        <v>2</v>
      </c>
      <c r="AA202" s="26">
        <f xml:space="preserve"> DATA[[#This Row],[Src Último]]</f>
        <v>132581</v>
      </c>
      <c r="AB202" s="28">
        <f xml:space="preserve"> DATA[[#This Row],[Src Abertura]]</f>
        <v>133715</v>
      </c>
      <c r="AC202" s="28">
        <f xml:space="preserve"> DATA[[#This Row],[Src Mínima]]</f>
        <v>132465</v>
      </c>
      <c r="AD202" s="28">
        <f xml:space="preserve"> DATA[[#This Row],[Src Máxima]]</f>
        <v>134195</v>
      </c>
      <c r="AE202" s="28">
        <f xml:space="preserve"> DATA[[#This Row],[Src Último]]</f>
        <v>132581</v>
      </c>
      <c r="AF202" s="40">
        <f xml:space="preserve"> (DATA[[#This Row],[High]] - DATA[[#This Row],[Low]])</f>
        <v>1730</v>
      </c>
      <c r="AG202" s="31">
        <f xml:space="preserve"> _xlfn.XLOOKUP(DATA[[#This Row],[T]]-1, DATA[T], DATA[Open], "")</f>
        <v>133600</v>
      </c>
      <c r="AH202" s="31">
        <f xml:space="preserve"> _xlfn.XLOOKUP(DATA[[#This Row],[T]]-1, DATA[T], DATA[Low], "")</f>
        <v>133105</v>
      </c>
      <c r="AI202" s="31">
        <f xml:space="preserve"> _xlfn.XLOOKUP(DATA[[#This Row],[T]]-1, DATA[T], DATA[High], "")</f>
        <v>134595</v>
      </c>
      <c r="AJ202" s="31">
        <f xml:space="preserve"> _xlfn.XLOOKUP(DATA[[#This Row],[T]]-1, DATA[T], DATA[Price], "")</f>
        <v>133339</v>
      </c>
      <c r="AK202" s="33">
        <f xml:space="preserve"> IFERROR(DATA[[#This Row],[Prev Close]] - DATA[[#This Row],[Prev Open]], "")</f>
        <v>-261</v>
      </c>
      <c r="AL202" s="33">
        <f xml:space="preserve"> IFERROR(DATA[[#This Row],[Prev High]] - DATA[[#This Row],[Prev Low]], "")</f>
        <v>1490</v>
      </c>
      <c r="AM202" s="33">
        <f xml:space="preserve"> SIGN(DATA[[#This Row],[Prev Change]] &lt; 0)</f>
        <v>1</v>
      </c>
      <c r="AN202" s="33">
        <f xml:space="preserve"> SIGN(DATA[[#This Row],[Prev Change]] &gt;= 0)</f>
        <v>0</v>
      </c>
      <c r="AO202" s="28">
        <f xml:space="preserve"> IFERROR(MAX(0, DATA[[#This Row],[High]] - DATA[[#This Row],[Prev High]]), "")</f>
        <v>0</v>
      </c>
      <c r="AP202" s="28">
        <f xml:space="preserve"> IFERROR(MAX(0, DATA[[#This Row],[Prev Low]] - DATA[[#This Row],[Low]]), "")</f>
        <v>640</v>
      </c>
      <c r="AQ202" s="10">
        <f xml:space="preserve"> (DATA[[#This Row],[Prev Low]] &lt; DATA[[#This Row],[Open]]) * (DATA[[#This Row],[Open]] &lt; DATA[[#This Row],[Prev High]])</f>
        <v>1</v>
      </c>
      <c r="AR202" s="10">
        <f xml:space="preserve"> SIGN(DATA[[#This Row],[Open]] &lt; DATA[[#This Row],[Prev Low]])</f>
        <v>0</v>
      </c>
      <c r="AS202" s="10">
        <f xml:space="preserve"> SIGN(DATA[[#This Row],[Prev Low]] &lt; DATA[[#This Row],[Open]])</f>
        <v>1</v>
      </c>
      <c r="AT202" s="10">
        <f xml:space="preserve"> SIGN(DATA[[#This Row],[Open]] &lt; DATA[[#This Row],[Prev High]])</f>
        <v>1</v>
      </c>
      <c r="AU202" s="10">
        <f xml:space="preserve"> SIGN(DATA[[#This Row],[Prev High]] &lt; DATA[[#This Row],[Open]])</f>
        <v>0</v>
      </c>
      <c r="AV202" s="10">
        <f xml:space="preserve"> SIGN(DATA[[#This Row],[Low]] &lt; DATA[[#This Row],[Prev Low]])</f>
        <v>1</v>
      </c>
      <c r="AW202" s="10">
        <f xml:space="preserve"> SIGN(DATA[[#This Row],[Prev Low]] &lt; DATA[[#This Row],[Low]])</f>
        <v>0</v>
      </c>
      <c r="AX202" s="10">
        <f xml:space="preserve"> SIGN(DATA[[#This Row],[High]] &lt; DATA[[#This Row],[Prev High]])</f>
        <v>1</v>
      </c>
      <c r="AY202" s="10">
        <f xml:space="preserve"> SIGN(DATA[[#This Row],[Prev High]] &lt; DATA[[#This Row],[High]])</f>
        <v>0</v>
      </c>
      <c r="AZ202" s="10">
        <f xml:space="preserve"> (DATA[[#This Row],[Prev Low]] &lt; DATA[[#This Row],[Close]]) * (DATA[[#This Row],[Close]] &lt; DATA[[#This Row],[Prev High]])</f>
        <v>0</v>
      </c>
      <c r="BA202" s="10">
        <f xml:space="preserve"> SIGN(DATA[[#This Row],[Close]] &lt; DATA[[#This Row],[Prev Low]])</f>
        <v>1</v>
      </c>
      <c r="BB202" s="10">
        <f xml:space="preserve"> SIGN(DATA[[#This Row],[Prev Low]] &lt; DATA[[#This Row],[Close]])</f>
        <v>0</v>
      </c>
      <c r="BC202" s="10">
        <f xml:space="preserve"> SIGN(DATA[[#This Row],[Close]] &lt; DATA[[#This Row],[Prev High]])</f>
        <v>1</v>
      </c>
      <c r="BD202" s="10">
        <f xml:space="preserve"> SIGN(DATA[[#This Row],[Prev High]] &lt; DATA[[#This Row],[Close]])</f>
        <v>0</v>
      </c>
    </row>
    <row r="203" spans="14:56" x14ac:dyDescent="0.25">
      <c r="N203" s="16">
        <f xml:space="preserve"> ROW() - ROW(DATA[[#Headers],[Row]])</f>
        <v>201</v>
      </c>
      <c r="O203" s="13"/>
      <c r="P203" s="20">
        <v>45562</v>
      </c>
      <c r="Q203" s="21">
        <v>133339</v>
      </c>
      <c r="R203" s="21">
        <v>133600</v>
      </c>
      <c r="S203" s="21">
        <v>134595</v>
      </c>
      <c r="T203" s="21">
        <v>133105</v>
      </c>
      <c r="U203" s="13" t="s">
        <v>266</v>
      </c>
      <c r="V203" s="14">
        <v>-2.5999999999999999E-3</v>
      </c>
      <c r="W203" s="23"/>
      <c r="X203" s="23">
        <f xml:space="preserve"> (1 - DATA[[#This Row],[Row]])</f>
        <v>-200</v>
      </c>
      <c r="Y203" s="24">
        <f xml:space="preserve"> DATA[[#This Row],[Src Data]]</f>
        <v>45562</v>
      </c>
      <c r="Z203" s="23">
        <f xml:space="preserve"> WEEKDAY(DATA[[#This Row],[Date]])</f>
        <v>6</v>
      </c>
      <c r="AA203" s="26">
        <f xml:space="preserve"> DATA[[#This Row],[Src Último]]</f>
        <v>133339</v>
      </c>
      <c r="AB203" s="28">
        <f xml:space="preserve"> DATA[[#This Row],[Src Abertura]]</f>
        <v>133600</v>
      </c>
      <c r="AC203" s="28">
        <f xml:space="preserve"> DATA[[#This Row],[Src Mínima]]</f>
        <v>133105</v>
      </c>
      <c r="AD203" s="28">
        <f xml:space="preserve"> DATA[[#This Row],[Src Máxima]]</f>
        <v>134595</v>
      </c>
      <c r="AE203" s="28">
        <f xml:space="preserve"> DATA[[#This Row],[Src Último]]</f>
        <v>133339</v>
      </c>
      <c r="AF203" s="40">
        <f xml:space="preserve"> (DATA[[#This Row],[High]] - DATA[[#This Row],[Low]])</f>
        <v>1490</v>
      </c>
      <c r="AG203" s="31">
        <f xml:space="preserve"> _xlfn.XLOOKUP(DATA[[#This Row],[T]]-1, DATA[T], DATA[Open], "")</f>
        <v>133300</v>
      </c>
      <c r="AH203" s="31">
        <f xml:space="preserve"> _xlfn.XLOOKUP(DATA[[#This Row],[T]]-1, DATA[T], DATA[Low], "")</f>
        <v>132745</v>
      </c>
      <c r="AI203" s="31">
        <f xml:space="preserve"> _xlfn.XLOOKUP(DATA[[#This Row],[T]]-1, DATA[T], DATA[High], "")</f>
        <v>134000</v>
      </c>
      <c r="AJ203" s="31">
        <f xml:space="preserve"> _xlfn.XLOOKUP(DATA[[#This Row],[T]]-1, DATA[T], DATA[Price], "")</f>
        <v>133682</v>
      </c>
      <c r="AK203" s="33">
        <f xml:space="preserve"> IFERROR(DATA[[#This Row],[Prev Close]] - DATA[[#This Row],[Prev Open]], "")</f>
        <v>382</v>
      </c>
      <c r="AL203" s="33">
        <f xml:space="preserve"> IFERROR(DATA[[#This Row],[Prev High]] - DATA[[#This Row],[Prev Low]], "")</f>
        <v>1255</v>
      </c>
      <c r="AM203" s="33">
        <f xml:space="preserve"> SIGN(DATA[[#This Row],[Prev Change]] &lt; 0)</f>
        <v>0</v>
      </c>
      <c r="AN203" s="33">
        <f xml:space="preserve"> SIGN(DATA[[#This Row],[Prev Change]] &gt;= 0)</f>
        <v>1</v>
      </c>
      <c r="AO203" s="28">
        <f xml:space="preserve"> IFERROR(MAX(0, DATA[[#This Row],[High]] - DATA[[#This Row],[Prev High]]), "")</f>
        <v>595</v>
      </c>
      <c r="AP203" s="28">
        <f xml:space="preserve"> IFERROR(MAX(0, DATA[[#This Row],[Prev Low]] - DATA[[#This Row],[Low]]), "")</f>
        <v>0</v>
      </c>
      <c r="AQ203" s="10">
        <f xml:space="preserve"> (DATA[[#This Row],[Prev Low]] &lt; DATA[[#This Row],[Open]]) * (DATA[[#This Row],[Open]] &lt; DATA[[#This Row],[Prev High]])</f>
        <v>1</v>
      </c>
      <c r="AR203" s="10">
        <f xml:space="preserve"> SIGN(DATA[[#This Row],[Open]] &lt; DATA[[#This Row],[Prev Low]])</f>
        <v>0</v>
      </c>
      <c r="AS203" s="10">
        <f xml:space="preserve"> SIGN(DATA[[#This Row],[Prev Low]] &lt; DATA[[#This Row],[Open]])</f>
        <v>1</v>
      </c>
      <c r="AT203" s="10">
        <f xml:space="preserve"> SIGN(DATA[[#This Row],[Open]] &lt; DATA[[#This Row],[Prev High]])</f>
        <v>1</v>
      </c>
      <c r="AU203" s="10">
        <f xml:space="preserve"> SIGN(DATA[[#This Row],[Prev High]] &lt; DATA[[#This Row],[Open]])</f>
        <v>0</v>
      </c>
      <c r="AV203" s="10">
        <f xml:space="preserve"> SIGN(DATA[[#This Row],[Low]] &lt; DATA[[#This Row],[Prev Low]])</f>
        <v>0</v>
      </c>
      <c r="AW203" s="10">
        <f xml:space="preserve"> SIGN(DATA[[#This Row],[Prev Low]] &lt; DATA[[#This Row],[Low]])</f>
        <v>1</v>
      </c>
      <c r="AX203" s="10">
        <f xml:space="preserve"> SIGN(DATA[[#This Row],[High]] &lt; DATA[[#This Row],[Prev High]])</f>
        <v>0</v>
      </c>
      <c r="AY203" s="10">
        <f xml:space="preserve"> SIGN(DATA[[#This Row],[Prev High]] &lt; DATA[[#This Row],[High]])</f>
        <v>1</v>
      </c>
      <c r="AZ203" s="10">
        <f xml:space="preserve"> (DATA[[#This Row],[Prev Low]] &lt; DATA[[#This Row],[Close]]) * (DATA[[#This Row],[Close]] &lt; DATA[[#This Row],[Prev High]])</f>
        <v>1</v>
      </c>
      <c r="BA203" s="10">
        <f xml:space="preserve"> SIGN(DATA[[#This Row],[Close]] &lt; DATA[[#This Row],[Prev Low]])</f>
        <v>0</v>
      </c>
      <c r="BB203" s="10">
        <f xml:space="preserve"> SIGN(DATA[[#This Row],[Prev Low]] &lt; DATA[[#This Row],[Close]])</f>
        <v>1</v>
      </c>
      <c r="BC203" s="10">
        <f xml:space="preserve"> SIGN(DATA[[#This Row],[Close]] &lt; DATA[[#This Row],[Prev High]])</f>
        <v>1</v>
      </c>
      <c r="BD203" s="10">
        <f xml:space="preserve"> SIGN(DATA[[#This Row],[Prev High]] &lt; DATA[[#This Row],[Close]])</f>
        <v>0</v>
      </c>
    </row>
    <row r="204" spans="14:56" x14ac:dyDescent="0.25">
      <c r="N204" s="16">
        <f xml:space="preserve"> ROW() - ROW(DATA[[#Headers],[Row]])</f>
        <v>202</v>
      </c>
      <c r="O204" s="13"/>
      <c r="P204" s="20">
        <v>45561</v>
      </c>
      <c r="Q204" s="21">
        <v>133682</v>
      </c>
      <c r="R204" s="21">
        <v>133300</v>
      </c>
      <c r="S204" s="21">
        <v>134000</v>
      </c>
      <c r="T204" s="21">
        <v>132745</v>
      </c>
      <c r="U204" s="13" t="s">
        <v>267</v>
      </c>
      <c r="V204" s="14">
        <v>1.0699999999999999E-2</v>
      </c>
      <c r="W204" s="23"/>
      <c r="X204" s="23">
        <f xml:space="preserve"> (1 - DATA[[#This Row],[Row]])</f>
        <v>-201</v>
      </c>
      <c r="Y204" s="24">
        <f xml:space="preserve"> DATA[[#This Row],[Src Data]]</f>
        <v>45561</v>
      </c>
      <c r="Z204" s="23">
        <f xml:space="preserve"> WEEKDAY(DATA[[#This Row],[Date]])</f>
        <v>5</v>
      </c>
      <c r="AA204" s="26">
        <f xml:space="preserve"> DATA[[#This Row],[Src Último]]</f>
        <v>133682</v>
      </c>
      <c r="AB204" s="28">
        <f xml:space="preserve"> DATA[[#This Row],[Src Abertura]]</f>
        <v>133300</v>
      </c>
      <c r="AC204" s="28">
        <f xml:space="preserve"> DATA[[#This Row],[Src Mínima]]</f>
        <v>132745</v>
      </c>
      <c r="AD204" s="28">
        <f xml:space="preserve"> DATA[[#This Row],[Src Máxima]]</f>
        <v>134000</v>
      </c>
      <c r="AE204" s="28">
        <f xml:space="preserve"> DATA[[#This Row],[Src Último]]</f>
        <v>133682</v>
      </c>
      <c r="AF204" s="40">
        <f xml:space="preserve"> (DATA[[#This Row],[High]] - DATA[[#This Row],[Low]])</f>
        <v>1255</v>
      </c>
      <c r="AG204" s="31">
        <f xml:space="preserve"> _xlfn.XLOOKUP(DATA[[#This Row],[T]]-1, DATA[T], DATA[Open], "")</f>
        <v>133370</v>
      </c>
      <c r="AH204" s="31">
        <f xml:space="preserve"> _xlfn.XLOOKUP(DATA[[#This Row],[T]]-1, DATA[T], DATA[Low], "")</f>
        <v>132165</v>
      </c>
      <c r="AI204" s="31">
        <f xml:space="preserve"> _xlfn.XLOOKUP(DATA[[#This Row],[T]]-1, DATA[T], DATA[High], "")</f>
        <v>133845</v>
      </c>
      <c r="AJ204" s="31">
        <f xml:space="preserve"> _xlfn.XLOOKUP(DATA[[#This Row],[T]]-1, DATA[T], DATA[Price], "")</f>
        <v>132269</v>
      </c>
      <c r="AK204" s="33">
        <f xml:space="preserve"> IFERROR(DATA[[#This Row],[Prev Close]] - DATA[[#This Row],[Prev Open]], "")</f>
        <v>-1101</v>
      </c>
      <c r="AL204" s="33">
        <f xml:space="preserve"> IFERROR(DATA[[#This Row],[Prev High]] - DATA[[#This Row],[Prev Low]], "")</f>
        <v>1680</v>
      </c>
      <c r="AM204" s="33">
        <f xml:space="preserve"> SIGN(DATA[[#This Row],[Prev Change]] &lt; 0)</f>
        <v>1</v>
      </c>
      <c r="AN204" s="33">
        <f xml:space="preserve"> SIGN(DATA[[#This Row],[Prev Change]] &gt;= 0)</f>
        <v>0</v>
      </c>
      <c r="AO204" s="28">
        <f xml:space="preserve"> IFERROR(MAX(0, DATA[[#This Row],[High]] - DATA[[#This Row],[Prev High]]), "")</f>
        <v>155</v>
      </c>
      <c r="AP204" s="28">
        <f xml:space="preserve"> IFERROR(MAX(0, DATA[[#This Row],[Prev Low]] - DATA[[#This Row],[Low]]), "")</f>
        <v>0</v>
      </c>
      <c r="AQ204" s="10">
        <f xml:space="preserve"> (DATA[[#This Row],[Prev Low]] &lt; DATA[[#This Row],[Open]]) * (DATA[[#This Row],[Open]] &lt; DATA[[#This Row],[Prev High]])</f>
        <v>1</v>
      </c>
      <c r="AR204" s="10">
        <f xml:space="preserve"> SIGN(DATA[[#This Row],[Open]] &lt; DATA[[#This Row],[Prev Low]])</f>
        <v>0</v>
      </c>
      <c r="AS204" s="10">
        <f xml:space="preserve"> SIGN(DATA[[#This Row],[Prev Low]] &lt; DATA[[#This Row],[Open]])</f>
        <v>1</v>
      </c>
      <c r="AT204" s="10">
        <f xml:space="preserve"> SIGN(DATA[[#This Row],[Open]] &lt; DATA[[#This Row],[Prev High]])</f>
        <v>1</v>
      </c>
      <c r="AU204" s="10">
        <f xml:space="preserve"> SIGN(DATA[[#This Row],[Prev High]] &lt; DATA[[#This Row],[Open]])</f>
        <v>0</v>
      </c>
      <c r="AV204" s="10">
        <f xml:space="preserve"> SIGN(DATA[[#This Row],[Low]] &lt; DATA[[#This Row],[Prev Low]])</f>
        <v>0</v>
      </c>
      <c r="AW204" s="10">
        <f xml:space="preserve"> SIGN(DATA[[#This Row],[Prev Low]] &lt; DATA[[#This Row],[Low]])</f>
        <v>1</v>
      </c>
      <c r="AX204" s="10">
        <f xml:space="preserve"> SIGN(DATA[[#This Row],[High]] &lt; DATA[[#This Row],[Prev High]])</f>
        <v>0</v>
      </c>
      <c r="AY204" s="10">
        <f xml:space="preserve"> SIGN(DATA[[#This Row],[Prev High]] &lt; DATA[[#This Row],[High]])</f>
        <v>1</v>
      </c>
      <c r="AZ204" s="10">
        <f xml:space="preserve"> (DATA[[#This Row],[Prev Low]] &lt; DATA[[#This Row],[Close]]) * (DATA[[#This Row],[Close]] &lt; DATA[[#This Row],[Prev High]])</f>
        <v>1</v>
      </c>
      <c r="BA204" s="10">
        <f xml:space="preserve"> SIGN(DATA[[#This Row],[Close]] &lt; DATA[[#This Row],[Prev Low]])</f>
        <v>0</v>
      </c>
      <c r="BB204" s="10">
        <f xml:space="preserve"> SIGN(DATA[[#This Row],[Prev Low]] &lt; DATA[[#This Row],[Close]])</f>
        <v>1</v>
      </c>
      <c r="BC204" s="10">
        <f xml:space="preserve"> SIGN(DATA[[#This Row],[Close]] &lt; DATA[[#This Row],[Prev High]])</f>
        <v>1</v>
      </c>
      <c r="BD204" s="10">
        <f xml:space="preserve"> SIGN(DATA[[#This Row],[Prev High]] &lt; DATA[[#This Row],[Close]])</f>
        <v>0</v>
      </c>
    </row>
    <row r="205" spans="14:56" x14ac:dyDescent="0.25">
      <c r="N205" s="16">
        <f xml:space="preserve"> ROW() - ROW(DATA[[#Headers],[Row]])</f>
        <v>203</v>
      </c>
      <c r="O205" s="13"/>
      <c r="P205" s="20">
        <v>45560</v>
      </c>
      <c r="Q205" s="21">
        <v>132269</v>
      </c>
      <c r="R205" s="21">
        <v>133370</v>
      </c>
      <c r="S205" s="21">
        <v>133845</v>
      </c>
      <c r="T205" s="21">
        <v>132165</v>
      </c>
      <c r="U205" s="13" t="s">
        <v>268</v>
      </c>
      <c r="V205" s="14">
        <v>-4.7999999999999996E-3</v>
      </c>
      <c r="W205" s="23"/>
      <c r="X205" s="23">
        <f xml:space="preserve"> (1 - DATA[[#This Row],[Row]])</f>
        <v>-202</v>
      </c>
      <c r="Y205" s="24">
        <f xml:space="preserve"> DATA[[#This Row],[Src Data]]</f>
        <v>45560</v>
      </c>
      <c r="Z205" s="23">
        <f xml:space="preserve"> WEEKDAY(DATA[[#This Row],[Date]])</f>
        <v>4</v>
      </c>
      <c r="AA205" s="26">
        <f xml:space="preserve"> DATA[[#This Row],[Src Último]]</f>
        <v>132269</v>
      </c>
      <c r="AB205" s="28">
        <f xml:space="preserve"> DATA[[#This Row],[Src Abertura]]</f>
        <v>133370</v>
      </c>
      <c r="AC205" s="28">
        <f xml:space="preserve"> DATA[[#This Row],[Src Mínima]]</f>
        <v>132165</v>
      </c>
      <c r="AD205" s="28">
        <f xml:space="preserve"> DATA[[#This Row],[Src Máxima]]</f>
        <v>133845</v>
      </c>
      <c r="AE205" s="28">
        <f xml:space="preserve"> DATA[[#This Row],[Src Último]]</f>
        <v>132269</v>
      </c>
      <c r="AF205" s="40">
        <f xml:space="preserve"> (DATA[[#This Row],[High]] - DATA[[#This Row],[Low]])</f>
        <v>1680</v>
      </c>
      <c r="AG205" s="31">
        <f xml:space="preserve"> _xlfn.XLOOKUP(DATA[[#This Row],[T]]-1, DATA[T], DATA[Open], "")</f>
        <v>132590</v>
      </c>
      <c r="AH205" s="31">
        <f xml:space="preserve"> _xlfn.XLOOKUP(DATA[[#This Row],[T]]-1, DATA[T], DATA[Low], "")</f>
        <v>132335</v>
      </c>
      <c r="AI205" s="31">
        <f xml:space="preserve"> _xlfn.XLOOKUP(DATA[[#This Row],[T]]-1, DATA[T], DATA[High], "")</f>
        <v>133865</v>
      </c>
      <c r="AJ205" s="31">
        <f xml:space="preserve"> _xlfn.XLOOKUP(DATA[[#This Row],[T]]-1, DATA[T], DATA[Price], "")</f>
        <v>132901</v>
      </c>
      <c r="AK205" s="33">
        <f xml:space="preserve"> IFERROR(DATA[[#This Row],[Prev Close]] - DATA[[#This Row],[Prev Open]], "")</f>
        <v>311</v>
      </c>
      <c r="AL205" s="33">
        <f xml:space="preserve"> IFERROR(DATA[[#This Row],[Prev High]] - DATA[[#This Row],[Prev Low]], "")</f>
        <v>1530</v>
      </c>
      <c r="AM205" s="33">
        <f xml:space="preserve"> SIGN(DATA[[#This Row],[Prev Change]] &lt; 0)</f>
        <v>0</v>
      </c>
      <c r="AN205" s="33">
        <f xml:space="preserve"> SIGN(DATA[[#This Row],[Prev Change]] &gt;= 0)</f>
        <v>1</v>
      </c>
      <c r="AO205" s="28">
        <f xml:space="preserve"> IFERROR(MAX(0, DATA[[#This Row],[High]] - DATA[[#This Row],[Prev High]]), "")</f>
        <v>0</v>
      </c>
      <c r="AP205" s="28">
        <f xml:space="preserve"> IFERROR(MAX(0, DATA[[#This Row],[Prev Low]] - DATA[[#This Row],[Low]]), "")</f>
        <v>170</v>
      </c>
      <c r="AQ205" s="10">
        <f xml:space="preserve"> (DATA[[#This Row],[Prev Low]] &lt; DATA[[#This Row],[Open]]) * (DATA[[#This Row],[Open]] &lt; DATA[[#This Row],[Prev High]])</f>
        <v>1</v>
      </c>
      <c r="AR205" s="10">
        <f xml:space="preserve"> SIGN(DATA[[#This Row],[Open]] &lt; DATA[[#This Row],[Prev Low]])</f>
        <v>0</v>
      </c>
      <c r="AS205" s="10">
        <f xml:space="preserve"> SIGN(DATA[[#This Row],[Prev Low]] &lt; DATA[[#This Row],[Open]])</f>
        <v>1</v>
      </c>
      <c r="AT205" s="10">
        <f xml:space="preserve"> SIGN(DATA[[#This Row],[Open]] &lt; DATA[[#This Row],[Prev High]])</f>
        <v>1</v>
      </c>
      <c r="AU205" s="10">
        <f xml:space="preserve"> SIGN(DATA[[#This Row],[Prev High]] &lt; DATA[[#This Row],[Open]])</f>
        <v>0</v>
      </c>
      <c r="AV205" s="10">
        <f xml:space="preserve"> SIGN(DATA[[#This Row],[Low]] &lt; DATA[[#This Row],[Prev Low]])</f>
        <v>1</v>
      </c>
      <c r="AW205" s="10">
        <f xml:space="preserve"> SIGN(DATA[[#This Row],[Prev Low]] &lt; DATA[[#This Row],[Low]])</f>
        <v>0</v>
      </c>
      <c r="AX205" s="10">
        <f xml:space="preserve"> SIGN(DATA[[#This Row],[High]] &lt; DATA[[#This Row],[Prev High]])</f>
        <v>1</v>
      </c>
      <c r="AY205" s="10">
        <f xml:space="preserve"> SIGN(DATA[[#This Row],[Prev High]] &lt; DATA[[#This Row],[High]])</f>
        <v>0</v>
      </c>
      <c r="AZ205" s="10">
        <f xml:space="preserve"> (DATA[[#This Row],[Prev Low]] &lt; DATA[[#This Row],[Close]]) * (DATA[[#This Row],[Close]] &lt; DATA[[#This Row],[Prev High]])</f>
        <v>0</v>
      </c>
      <c r="BA205" s="10">
        <f xml:space="preserve"> SIGN(DATA[[#This Row],[Close]] &lt; DATA[[#This Row],[Prev Low]])</f>
        <v>1</v>
      </c>
      <c r="BB205" s="10">
        <f xml:space="preserve"> SIGN(DATA[[#This Row],[Prev Low]] &lt; DATA[[#This Row],[Close]])</f>
        <v>0</v>
      </c>
      <c r="BC205" s="10">
        <f xml:space="preserve"> SIGN(DATA[[#This Row],[Close]] &lt; DATA[[#This Row],[Prev High]])</f>
        <v>1</v>
      </c>
      <c r="BD205" s="10">
        <f xml:space="preserve"> SIGN(DATA[[#This Row],[Prev High]] &lt; DATA[[#This Row],[Close]])</f>
        <v>0</v>
      </c>
    </row>
    <row r="206" spans="14:56" x14ac:dyDescent="0.25">
      <c r="N206" s="16">
        <f xml:space="preserve"> ROW() - ROW(DATA[[#Headers],[Row]])</f>
        <v>204</v>
      </c>
      <c r="O206" s="13"/>
      <c r="P206" s="20">
        <v>45559</v>
      </c>
      <c r="Q206" s="21">
        <v>132901</v>
      </c>
      <c r="R206" s="21">
        <v>132590</v>
      </c>
      <c r="S206" s="21">
        <v>133865</v>
      </c>
      <c r="T206" s="21">
        <v>132335</v>
      </c>
      <c r="U206" s="13" t="s">
        <v>152</v>
      </c>
      <c r="V206" s="14">
        <v>1.1900000000000001E-2</v>
      </c>
      <c r="W206" s="23"/>
      <c r="X206" s="23">
        <f xml:space="preserve"> (1 - DATA[[#This Row],[Row]])</f>
        <v>-203</v>
      </c>
      <c r="Y206" s="24">
        <f xml:space="preserve"> DATA[[#This Row],[Src Data]]</f>
        <v>45559</v>
      </c>
      <c r="Z206" s="23">
        <f xml:space="preserve"> WEEKDAY(DATA[[#This Row],[Date]])</f>
        <v>3</v>
      </c>
      <c r="AA206" s="26">
        <f xml:space="preserve"> DATA[[#This Row],[Src Último]]</f>
        <v>132901</v>
      </c>
      <c r="AB206" s="28">
        <f xml:space="preserve"> DATA[[#This Row],[Src Abertura]]</f>
        <v>132590</v>
      </c>
      <c r="AC206" s="28">
        <f xml:space="preserve"> DATA[[#This Row],[Src Mínima]]</f>
        <v>132335</v>
      </c>
      <c r="AD206" s="28">
        <f xml:space="preserve"> DATA[[#This Row],[Src Máxima]]</f>
        <v>133865</v>
      </c>
      <c r="AE206" s="28">
        <f xml:space="preserve"> DATA[[#This Row],[Src Último]]</f>
        <v>132901</v>
      </c>
      <c r="AF206" s="40">
        <f xml:space="preserve"> (DATA[[#This Row],[High]] - DATA[[#This Row],[Low]])</f>
        <v>1530</v>
      </c>
      <c r="AG206" s="31">
        <f xml:space="preserve"> _xlfn.XLOOKUP(DATA[[#This Row],[T]]-1, DATA[T], DATA[Open], "")</f>
        <v>131400</v>
      </c>
      <c r="AH206" s="31">
        <f xml:space="preserve"> _xlfn.XLOOKUP(DATA[[#This Row],[T]]-1, DATA[T], DATA[Low], "")</f>
        <v>130850</v>
      </c>
      <c r="AI206" s="31">
        <f xml:space="preserve"> _xlfn.XLOOKUP(DATA[[#This Row],[T]]-1, DATA[T], DATA[High], "")</f>
        <v>131750</v>
      </c>
      <c r="AJ206" s="31">
        <f xml:space="preserve"> _xlfn.XLOOKUP(DATA[[#This Row],[T]]-1, DATA[T], DATA[Price], "")</f>
        <v>131337</v>
      </c>
      <c r="AK206" s="33">
        <f xml:space="preserve"> IFERROR(DATA[[#This Row],[Prev Close]] - DATA[[#This Row],[Prev Open]], "")</f>
        <v>-63</v>
      </c>
      <c r="AL206" s="33">
        <f xml:space="preserve"> IFERROR(DATA[[#This Row],[Prev High]] - DATA[[#This Row],[Prev Low]], "")</f>
        <v>900</v>
      </c>
      <c r="AM206" s="33">
        <f xml:space="preserve"> SIGN(DATA[[#This Row],[Prev Change]] &lt; 0)</f>
        <v>1</v>
      </c>
      <c r="AN206" s="33">
        <f xml:space="preserve"> SIGN(DATA[[#This Row],[Prev Change]] &gt;= 0)</f>
        <v>0</v>
      </c>
      <c r="AO206" s="28">
        <f xml:space="preserve"> IFERROR(MAX(0, DATA[[#This Row],[High]] - DATA[[#This Row],[Prev High]]), "")</f>
        <v>2115</v>
      </c>
      <c r="AP206" s="28">
        <f xml:space="preserve"> IFERROR(MAX(0, DATA[[#This Row],[Prev Low]] - DATA[[#This Row],[Low]]), "")</f>
        <v>0</v>
      </c>
      <c r="AQ206" s="10">
        <f xml:space="preserve"> (DATA[[#This Row],[Prev Low]] &lt; DATA[[#This Row],[Open]]) * (DATA[[#This Row],[Open]] &lt; DATA[[#This Row],[Prev High]])</f>
        <v>0</v>
      </c>
      <c r="AR206" s="10">
        <f xml:space="preserve"> SIGN(DATA[[#This Row],[Open]] &lt; DATA[[#This Row],[Prev Low]])</f>
        <v>0</v>
      </c>
      <c r="AS206" s="10">
        <f xml:space="preserve"> SIGN(DATA[[#This Row],[Prev Low]] &lt; DATA[[#This Row],[Open]])</f>
        <v>1</v>
      </c>
      <c r="AT206" s="10">
        <f xml:space="preserve"> SIGN(DATA[[#This Row],[Open]] &lt; DATA[[#This Row],[Prev High]])</f>
        <v>0</v>
      </c>
      <c r="AU206" s="10">
        <f xml:space="preserve"> SIGN(DATA[[#This Row],[Prev High]] &lt; DATA[[#This Row],[Open]])</f>
        <v>1</v>
      </c>
      <c r="AV206" s="10">
        <f xml:space="preserve"> SIGN(DATA[[#This Row],[Low]] &lt; DATA[[#This Row],[Prev Low]])</f>
        <v>0</v>
      </c>
      <c r="AW206" s="10">
        <f xml:space="preserve"> SIGN(DATA[[#This Row],[Prev Low]] &lt; DATA[[#This Row],[Low]])</f>
        <v>1</v>
      </c>
      <c r="AX206" s="10">
        <f xml:space="preserve"> SIGN(DATA[[#This Row],[High]] &lt; DATA[[#This Row],[Prev High]])</f>
        <v>0</v>
      </c>
      <c r="AY206" s="10">
        <f xml:space="preserve"> SIGN(DATA[[#This Row],[Prev High]] &lt; DATA[[#This Row],[High]])</f>
        <v>1</v>
      </c>
      <c r="AZ206" s="10">
        <f xml:space="preserve"> (DATA[[#This Row],[Prev Low]] &lt; DATA[[#This Row],[Close]]) * (DATA[[#This Row],[Close]] &lt; DATA[[#This Row],[Prev High]])</f>
        <v>0</v>
      </c>
      <c r="BA206" s="10">
        <f xml:space="preserve"> SIGN(DATA[[#This Row],[Close]] &lt; DATA[[#This Row],[Prev Low]])</f>
        <v>0</v>
      </c>
      <c r="BB206" s="10">
        <f xml:space="preserve"> SIGN(DATA[[#This Row],[Prev Low]] &lt; DATA[[#This Row],[Close]])</f>
        <v>1</v>
      </c>
      <c r="BC206" s="10">
        <f xml:space="preserve"> SIGN(DATA[[#This Row],[Close]] &lt; DATA[[#This Row],[Prev High]])</f>
        <v>0</v>
      </c>
      <c r="BD206" s="10">
        <f xml:space="preserve"> SIGN(DATA[[#This Row],[Prev High]] &lt; DATA[[#This Row],[Close]])</f>
        <v>1</v>
      </c>
    </row>
    <row r="207" spans="14:56" x14ac:dyDescent="0.25">
      <c r="N207" s="16">
        <f xml:space="preserve"> ROW() - ROW(DATA[[#Headers],[Row]])</f>
        <v>205</v>
      </c>
      <c r="O207" s="13"/>
      <c r="P207" s="20">
        <v>45558</v>
      </c>
      <c r="Q207" s="21">
        <v>131337</v>
      </c>
      <c r="R207" s="21">
        <v>131400</v>
      </c>
      <c r="S207" s="21">
        <v>131750</v>
      </c>
      <c r="T207" s="21">
        <v>130850</v>
      </c>
      <c r="U207" s="13" t="s">
        <v>269</v>
      </c>
      <c r="V207" s="14">
        <v>-3.5999999999999999E-3</v>
      </c>
      <c r="W207" s="23"/>
      <c r="X207" s="23">
        <f xml:space="preserve"> (1 - DATA[[#This Row],[Row]])</f>
        <v>-204</v>
      </c>
      <c r="Y207" s="24">
        <f xml:space="preserve"> DATA[[#This Row],[Src Data]]</f>
        <v>45558</v>
      </c>
      <c r="Z207" s="23">
        <f xml:space="preserve"> WEEKDAY(DATA[[#This Row],[Date]])</f>
        <v>2</v>
      </c>
      <c r="AA207" s="26">
        <f xml:space="preserve"> DATA[[#This Row],[Src Último]]</f>
        <v>131337</v>
      </c>
      <c r="AB207" s="28">
        <f xml:space="preserve"> DATA[[#This Row],[Src Abertura]]</f>
        <v>131400</v>
      </c>
      <c r="AC207" s="28">
        <f xml:space="preserve"> DATA[[#This Row],[Src Mínima]]</f>
        <v>130850</v>
      </c>
      <c r="AD207" s="28">
        <f xml:space="preserve"> DATA[[#This Row],[Src Máxima]]</f>
        <v>131750</v>
      </c>
      <c r="AE207" s="28">
        <f xml:space="preserve"> DATA[[#This Row],[Src Último]]</f>
        <v>131337</v>
      </c>
      <c r="AF207" s="40">
        <f xml:space="preserve"> (DATA[[#This Row],[High]] - DATA[[#This Row],[Low]])</f>
        <v>900</v>
      </c>
      <c r="AG207" s="31">
        <f xml:space="preserve"> _xlfn.XLOOKUP(DATA[[#This Row],[T]]-1, DATA[T], DATA[Open], "")</f>
        <v>133740</v>
      </c>
      <c r="AH207" s="31">
        <f xml:space="preserve"> _xlfn.XLOOKUP(DATA[[#This Row],[T]]-1, DATA[T], DATA[Low], "")</f>
        <v>131710</v>
      </c>
      <c r="AI207" s="31">
        <f xml:space="preserve"> _xlfn.XLOOKUP(DATA[[#This Row],[T]]-1, DATA[T], DATA[High], "")</f>
        <v>134115</v>
      </c>
      <c r="AJ207" s="31">
        <f xml:space="preserve"> _xlfn.XLOOKUP(DATA[[#This Row],[T]]-1, DATA[T], DATA[Price], "")</f>
        <v>131814</v>
      </c>
      <c r="AK207" s="33">
        <f xml:space="preserve"> IFERROR(DATA[[#This Row],[Prev Close]] - DATA[[#This Row],[Prev Open]], "")</f>
        <v>-1926</v>
      </c>
      <c r="AL207" s="33">
        <f xml:space="preserve"> IFERROR(DATA[[#This Row],[Prev High]] - DATA[[#This Row],[Prev Low]], "")</f>
        <v>2405</v>
      </c>
      <c r="AM207" s="33">
        <f xml:space="preserve"> SIGN(DATA[[#This Row],[Prev Change]] &lt; 0)</f>
        <v>1</v>
      </c>
      <c r="AN207" s="33">
        <f xml:space="preserve"> SIGN(DATA[[#This Row],[Prev Change]] &gt;= 0)</f>
        <v>0</v>
      </c>
      <c r="AO207" s="28">
        <f xml:space="preserve"> IFERROR(MAX(0, DATA[[#This Row],[High]] - DATA[[#This Row],[Prev High]]), "")</f>
        <v>0</v>
      </c>
      <c r="AP207" s="28">
        <f xml:space="preserve"> IFERROR(MAX(0, DATA[[#This Row],[Prev Low]] - DATA[[#This Row],[Low]]), "")</f>
        <v>860</v>
      </c>
      <c r="AQ207" s="10">
        <f xml:space="preserve"> (DATA[[#This Row],[Prev Low]] &lt; DATA[[#This Row],[Open]]) * (DATA[[#This Row],[Open]] &lt; DATA[[#This Row],[Prev High]])</f>
        <v>0</v>
      </c>
      <c r="AR207" s="10">
        <f xml:space="preserve"> SIGN(DATA[[#This Row],[Open]] &lt; DATA[[#This Row],[Prev Low]])</f>
        <v>1</v>
      </c>
      <c r="AS207" s="10">
        <f xml:space="preserve"> SIGN(DATA[[#This Row],[Prev Low]] &lt; DATA[[#This Row],[Open]])</f>
        <v>0</v>
      </c>
      <c r="AT207" s="10">
        <f xml:space="preserve"> SIGN(DATA[[#This Row],[Open]] &lt; DATA[[#This Row],[Prev High]])</f>
        <v>1</v>
      </c>
      <c r="AU207" s="10">
        <f xml:space="preserve"> SIGN(DATA[[#This Row],[Prev High]] &lt; DATA[[#This Row],[Open]])</f>
        <v>0</v>
      </c>
      <c r="AV207" s="10">
        <f xml:space="preserve"> SIGN(DATA[[#This Row],[Low]] &lt; DATA[[#This Row],[Prev Low]])</f>
        <v>1</v>
      </c>
      <c r="AW207" s="10">
        <f xml:space="preserve"> SIGN(DATA[[#This Row],[Prev Low]] &lt; DATA[[#This Row],[Low]])</f>
        <v>0</v>
      </c>
      <c r="AX207" s="10">
        <f xml:space="preserve"> SIGN(DATA[[#This Row],[High]] &lt; DATA[[#This Row],[Prev High]])</f>
        <v>1</v>
      </c>
      <c r="AY207" s="10">
        <f xml:space="preserve"> SIGN(DATA[[#This Row],[Prev High]] &lt; DATA[[#This Row],[High]])</f>
        <v>0</v>
      </c>
      <c r="AZ207" s="10">
        <f xml:space="preserve"> (DATA[[#This Row],[Prev Low]] &lt; DATA[[#This Row],[Close]]) * (DATA[[#This Row],[Close]] &lt; DATA[[#This Row],[Prev High]])</f>
        <v>0</v>
      </c>
      <c r="BA207" s="10">
        <f xml:space="preserve"> SIGN(DATA[[#This Row],[Close]] &lt; DATA[[#This Row],[Prev Low]])</f>
        <v>1</v>
      </c>
      <c r="BB207" s="10">
        <f xml:space="preserve"> SIGN(DATA[[#This Row],[Prev Low]] &lt; DATA[[#This Row],[Close]])</f>
        <v>0</v>
      </c>
      <c r="BC207" s="10">
        <f xml:space="preserve"> SIGN(DATA[[#This Row],[Close]] &lt; DATA[[#This Row],[Prev High]])</f>
        <v>1</v>
      </c>
      <c r="BD207" s="10">
        <f xml:space="preserve"> SIGN(DATA[[#This Row],[Prev High]] &lt; DATA[[#This Row],[Close]])</f>
        <v>0</v>
      </c>
    </row>
    <row r="208" spans="14:56" x14ac:dyDescent="0.25">
      <c r="N208" s="16">
        <f xml:space="preserve"> ROW() - ROW(DATA[[#Headers],[Row]])</f>
        <v>206</v>
      </c>
      <c r="O208" s="13"/>
      <c r="P208" s="20">
        <v>45555</v>
      </c>
      <c r="Q208" s="21">
        <v>131814</v>
      </c>
      <c r="R208" s="21">
        <v>133740</v>
      </c>
      <c r="S208" s="21">
        <v>134115</v>
      </c>
      <c r="T208" s="21">
        <v>131710</v>
      </c>
      <c r="U208" s="13" t="s">
        <v>257</v>
      </c>
      <c r="V208" s="14">
        <v>-1.6299999999999999E-2</v>
      </c>
      <c r="W208" s="23"/>
      <c r="X208" s="23">
        <f xml:space="preserve"> (1 - DATA[[#This Row],[Row]])</f>
        <v>-205</v>
      </c>
      <c r="Y208" s="24">
        <f xml:space="preserve"> DATA[[#This Row],[Src Data]]</f>
        <v>45555</v>
      </c>
      <c r="Z208" s="23">
        <f xml:space="preserve"> WEEKDAY(DATA[[#This Row],[Date]])</f>
        <v>6</v>
      </c>
      <c r="AA208" s="26">
        <f xml:space="preserve"> DATA[[#This Row],[Src Último]]</f>
        <v>131814</v>
      </c>
      <c r="AB208" s="28">
        <f xml:space="preserve"> DATA[[#This Row],[Src Abertura]]</f>
        <v>133740</v>
      </c>
      <c r="AC208" s="28">
        <f xml:space="preserve"> DATA[[#This Row],[Src Mínima]]</f>
        <v>131710</v>
      </c>
      <c r="AD208" s="28">
        <f xml:space="preserve"> DATA[[#This Row],[Src Máxima]]</f>
        <v>134115</v>
      </c>
      <c r="AE208" s="28">
        <f xml:space="preserve"> DATA[[#This Row],[Src Último]]</f>
        <v>131814</v>
      </c>
      <c r="AF208" s="40">
        <f xml:space="preserve"> (DATA[[#This Row],[High]] - DATA[[#This Row],[Low]])</f>
        <v>2405</v>
      </c>
      <c r="AG208" s="31">
        <f xml:space="preserve"> _xlfn.XLOOKUP(DATA[[#This Row],[T]]-1, DATA[T], DATA[Open], "")</f>
        <v>135750</v>
      </c>
      <c r="AH208" s="31">
        <f xml:space="preserve"> _xlfn.XLOOKUP(DATA[[#This Row],[T]]-1, DATA[T], DATA[Low], "")</f>
        <v>134060</v>
      </c>
      <c r="AI208" s="31">
        <f xml:space="preserve"> _xlfn.XLOOKUP(DATA[[#This Row],[T]]-1, DATA[T], DATA[High], "")</f>
        <v>136180</v>
      </c>
      <c r="AJ208" s="31">
        <f xml:space="preserve"> _xlfn.XLOOKUP(DATA[[#This Row],[T]]-1, DATA[T], DATA[Price], "")</f>
        <v>134004</v>
      </c>
      <c r="AK208" s="33">
        <f xml:space="preserve"> IFERROR(DATA[[#This Row],[Prev Close]] - DATA[[#This Row],[Prev Open]], "")</f>
        <v>-1746</v>
      </c>
      <c r="AL208" s="33">
        <f xml:space="preserve"> IFERROR(DATA[[#This Row],[Prev High]] - DATA[[#This Row],[Prev Low]], "")</f>
        <v>2120</v>
      </c>
      <c r="AM208" s="33">
        <f xml:space="preserve"> SIGN(DATA[[#This Row],[Prev Change]] &lt; 0)</f>
        <v>1</v>
      </c>
      <c r="AN208" s="33">
        <f xml:space="preserve"> SIGN(DATA[[#This Row],[Prev Change]] &gt;= 0)</f>
        <v>0</v>
      </c>
      <c r="AO208" s="28">
        <f xml:space="preserve"> IFERROR(MAX(0, DATA[[#This Row],[High]] - DATA[[#This Row],[Prev High]]), "")</f>
        <v>0</v>
      </c>
      <c r="AP208" s="28">
        <f xml:space="preserve"> IFERROR(MAX(0, DATA[[#This Row],[Prev Low]] - DATA[[#This Row],[Low]]), "")</f>
        <v>2350</v>
      </c>
      <c r="AQ208" s="10">
        <f xml:space="preserve"> (DATA[[#This Row],[Prev Low]] &lt; DATA[[#This Row],[Open]]) * (DATA[[#This Row],[Open]] &lt; DATA[[#This Row],[Prev High]])</f>
        <v>0</v>
      </c>
      <c r="AR208" s="10">
        <f xml:space="preserve"> SIGN(DATA[[#This Row],[Open]] &lt; DATA[[#This Row],[Prev Low]])</f>
        <v>1</v>
      </c>
      <c r="AS208" s="10">
        <f xml:space="preserve"> SIGN(DATA[[#This Row],[Prev Low]] &lt; DATA[[#This Row],[Open]])</f>
        <v>0</v>
      </c>
      <c r="AT208" s="10">
        <f xml:space="preserve"> SIGN(DATA[[#This Row],[Open]] &lt; DATA[[#This Row],[Prev High]])</f>
        <v>1</v>
      </c>
      <c r="AU208" s="10">
        <f xml:space="preserve"> SIGN(DATA[[#This Row],[Prev High]] &lt; DATA[[#This Row],[Open]])</f>
        <v>0</v>
      </c>
      <c r="AV208" s="10">
        <f xml:space="preserve"> SIGN(DATA[[#This Row],[Low]] &lt; DATA[[#This Row],[Prev Low]])</f>
        <v>1</v>
      </c>
      <c r="AW208" s="10">
        <f xml:space="preserve"> SIGN(DATA[[#This Row],[Prev Low]] &lt; DATA[[#This Row],[Low]])</f>
        <v>0</v>
      </c>
      <c r="AX208" s="10">
        <f xml:space="preserve"> SIGN(DATA[[#This Row],[High]] &lt; DATA[[#This Row],[Prev High]])</f>
        <v>1</v>
      </c>
      <c r="AY208" s="10">
        <f xml:space="preserve"> SIGN(DATA[[#This Row],[Prev High]] &lt; DATA[[#This Row],[High]])</f>
        <v>0</v>
      </c>
      <c r="AZ208" s="10">
        <f xml:space="preserve"> (DATA[[#This Row],[Prev Low]] &lt; DATA[[#This Row],[Close]]) * (DATA[[#This Row],[Close]] &lt; DATA[[#This Row],[Prev High]])</f>
        <v>0</v>
      </c>
      <c r="BA208" s="10">
        <f xml:space="preserve"> SIGN(DATA[[#This Row],[Close]] &lt; DATA[[#This Row],[Prev Low]])</f>
        <v>1</v>
      </c>
      <c r="BB208" s="10">
        <f xml:space="preserve"> SIGN(DATA[[#This Row],[Prev Low]] &lt; DATA[[#This Row],[Close]])</f>
        <v>0</v>
      </c>
      <c r="BC208" s="10">
        <f xml:space="preserve"> SIGN(DATA[[#This Row],[Close]] &lt; DATA[[#This Row],[Prev High]])</f>
        <v>1</v>
      </c>
      <c r="BD208" s="10">
        <f xml:space="preserve"> SIGN(DATA[[#This Row],[Prev High]] &lt; DATA[[#This Row],[Close]])</f>
        <v>0</v>
      </c>
    </row>
    <row r="209" spans="14:56" x14ac:dyDescent="0.25">
      <c r="N209" s="16">
        <f xml:space="preserve"> ROW() - ROW(DATA[[#Headers],[Row]])</f>
        <v>207</v>
      </c>
      <c r="O209" s="13"/>
      <c r="P209" s="20">
        <v>45554</v>
      </c>
      <c r="Q209" s="21">
        <v>134004</v>
      </c>
      <c r="R209" s="21">
        <v>135750</v>
      </c>
      <c r="S209" s="21">
        <v>136180</v>
      </c>
      <c r="T209" s="21">
        <v>134060</v>
      </c>
      <c r="U209" s="13" t="s">
        <v>270</v>
      </c>
      <c r="V209" s="14">
        <v>-5.0000000000000001E-3</v>
      </c>
      <c r="W209" s="23"/>
      <c r="X209" s="23">
        <f xml:space="preserve"> (1 - DATA[[#This Row],[Row]])</f>
        <v>-206</v>
      </c>
      <c r="Y209" s="24">
        <f xml:space="preserve"> DATA[[#This Row],[Src Data]]</f>
        <v>45554</v>
      </c>
      <c r="Z209" s="23">
        <f xml:space="preserve"> WEEKDAY(DATA[[#This Row],[Date]])</f>
        <v>5</v>
      </c>
      <c r="AA209" s="26">
        <f xml:space="preserve"> DATA[[#This Row],[Src Último]]</f>
        <v>134004</v>
      </c>
      <c r="AB209" s="28">
        <f xml:space="preserve"> DATA[[#This Row],[Src Abertura]]</f>
        <v>135750</v>
      </c>
      <c r="AC209" s="28">
        <f xml:space="preserve"> DATA[[#This Row],[Src Mínima]]</f>
        <v>134060</v>
      </c>
      <c r="AD209" s="28">
        <f xml:space="preserve"> DATA[[#This Row],[Src Máxima]]</f>
        <v>136180</v>
      </c>
      <c r="AE209" s="28">
        <f xml:space="preserve"> DATA[[#This Row],[Src Último]]</f>
        <v>134004</v>
      </c>
      <c r="AF209" s="40">
        <f xml:space="preserve"> (DATA[[#This Row],[High]] - DATA[[#This Row],[Low]])</f>
        <v>2120</v>
      </c>
      <c r="AG209" s="31">
        <f xml:space="preserve"> _xlfn.XLOOKUP(DATA[[#This Row],[T]]-1, DATA[T], DATA[Open], "")</f>
        <v>136040</v>
      </c>
      <c r="AH209" s="31">
        <f xml:space="preserve"> _xlfn.XLOOKUP(DATA[[#This Row],[T]]-1, DATA[T], DATA[Low], "")</f>
        <v>134645</v>
      </c>
      <c r="AI209" s="31">
        <f xml:space="preserve"> _xlfn.XLOOKUP(DATA[[#This Row],[T]]-1, DATA[T], DATA[High], "")</f>
        <v>136245</v>
      </c>
      <c r="AJ209" s="31">
        <f xml:space="preserve"> _xlfn.XLOOKUP(DATA[[#This Row],[T]]-1, DATA[T], DATA[Price], "")</f>
        <v>134682</v>
      </c>
      <c r="AK209" s="33">
        <f xml:space="preserve"> IFERROR(DATA[[#This Row],[Prev Close]] - DATA[[#This Row],[Prev Open]], "")</f>
        <v>-1358</v>
      </c>
      <c r="AL209" s="33">
        <f xml:space="preserve"> IFERROR(DATA[[#This Row],[Prev High]] - DATA[[#This Row],[Prev Low]], "")</f>
        <v>1600</v>
      </c>
      <c r="AM209" s="33">
        <f xml:space="preserve"> SIGN(DATA[[#This Row],[Prev Change]] &lt; 0)</f>
        <v>1</v>
      </c>
      <c r="AN209" s="33">
        <f xml:space="preserve"> SIGN(DATA[[#This Row],[Prev Change]] &gt;= 0)</f>
        <v>0</v>
      </c>
      <c r="AO209" s="28">
        <f xml:space="preserve"> IFERROR(MAX(0, DATA[[#This Row],[High]] - DATA[[#This Row],[Prev High]]), "")</f>
        <v>0</v>
      </c>
      <c r="AP209" s="28">
        <f xml:space="preserve"> IFERROR(MAX(0, DATA[[#This Row],[Prev Low]] - DATA[[#This Row],[Low]]), "")</f>
        <v>585</v>
      </c>
      <c r="AQ209" s="10">
        <f xml:space="preserve"> (DATA[[#This Row],[Prev Low]] &lt; DATA[[#This Row],[Open]]) * (DATA[[#This Row],[Open]] &lt; DATA[[#This Row],[Prev High]])</f>
        <v>1</v>
      </c>
      <c r="AR209" s="10">
        <f xml:space="preserve"> SIGN(DATA[[#This Row],[Open]] &lt; DATA[[#This Row],[Prev Low]])</f>
        <v>0</v>
      </c>
      <c r="AS209" s="10">
        <f xml:space="preserve"> SIGN(DATA[[#This Row],[Prev Low]] &lt; DATA[[#This Row],[Open]])</f>
        <v>1</v>
      </c>
      <c r="AT209" s="10">
        <f xml:space="preserve"> SIGN(DATA[[#This Row],[Open]] &lt; DATA[[#This Row],[Prev High]])</f>
        <v>1</v>
      </c>
      <c r="AU209" s="10">
        <f xml:space="preserve"> SIGN(DATA[[#This Row],[Prev High]] &lt; DATA[[#This Row],[Open]])</f>
        <v>0</v>
      </c>
      <c r="AV209" s="10">
        <f xml:space="preserve"> SIGN(DATA[[#This Row],[Low]] &lt; DATA[[#This Row],[Prev Low]])</f>
        <v>1</v>
      </c>
      <c r="AW209" s="10">
        <f xml:space="preserve"> SIGN(DATA[[#This Row],[Prev Low]] &lt; DATA[[#This Row],[Low]])</f>
        <v>0</v>
      </c>
      <c r="AX209" s="10">
        <f xml:space="preserve"> SIGN(DATA[[#This Row],[High]] &lt; DATA[[#This Row],[Prev High]])</f>
        <v>1</v>
      </c>
      <c r="AY209" s="10">
        <f xml:space="preserve"> SIGN(DATA[[#This Row],[Prev High]] &lt; DATA[[#This Row],[High]])</f>
        <v>0</v>
      </c>
      <c r="AZ209" s="10">
        <f xml:space="preserve"> (DATA[[#This Row],[Prev Low]] &lt; DATA[[#This Row],[Close]]) * (DATA[[#This Row],[Close]] &lt; DATA[[#This Row],[Prev High]])</f>
        <v>0</v>
      </c>
      <c r="BA209" s="10">
        <f xml:space="preserve"> SIGN(DATA[[#This Row],[Close]] &lt; DATA[[#This Row],[Prev Low]])</f>
        <v>1</v>
      </c>
      <c r="BB209" s="10">
        <f xml:space="preserve"> SIGN(DATA[[#This Row],[Prev Low]] &lt; DATA[[#This Row],[Close]])</f>
        <v>0</v>
      </c>
      <c r="BC209" s="10">
        <f xml:space="preserve"> SIGN(DATA[[#This Row],[Close]] &lt; DATA[[#This Row],[Prev High]])</f>
        <v>1</v>
      </c>
      <c r="BD209" s="10">
        <f xml:space="preserve"> SIGN(DATA[[#This Row],[Prev High]] &lt; DATA[[#This Row],[Close]])</f>
        <v>0</v>
      </c>
    </row>
    <row r="210" spans="14:56" x14ac:dyDescent="0.25">
      <c r="N210" s="16">
        <f xml:space="preserve"> ROW() - ROW(DATA[[#Headers],[Row]])</f>
        <v>208</v>
      </c>
      <c r="O210" s="13"/>
      <c r="P210" s="20">
        <v>45553</v>
      </c>
      <c r="Q210" s="21">
        <v>134682</v>
      </c>
      <c r="R210" s="21">
        <v>136040</v>
      </c>
      <c r="S210" s="21">
        <v>136245</v>
      </c>
      <c r="T210" s="21">
        <v>134645</v>
      </c>
      <c r="U210" s="13" t="s">
        <v>271</v>
      </c>
      <c r="V210" s="14">
        <v>-9.7999999999999997E-3</v>
      </c>
      <c r="W210" s="23"/>
      <c r="X210" s="23">
        <f xml:space="preserve"> (1 - DATA[[#This Row],[Row]])</f>
        <v>-207</v>
      </c>
      <c r="Y210" s="24">
        <f xml:space="preserve"> DATA[[#This Row],[Src Data]]</f>
        <v>45553</v>
      </c>
      <c r="Z210" s="23">
        <f xml:space="preserve"> WEEKDAY(DATA[[#This Row],[Date]])</f>
        <v>4</v>
      </c>
      <c r="AA210" s="26">
        <f xml:space="preserve"> DATA[[#This Row],[Src Último]]</f>
        <v>134682</v>
      </c>
      <c r="AB210" s="28">
        <f xml:space="preserve"> DATA[[#This Row],[Src Abertura]]</f>
        <v>136040</v>
      </c>
      <c r="AC210" s="28">
        <f xml:space="preserve"> DATA[[#This Row],[Src Mínima]]</f>
        <v>134645</v>
      </c>
      <c r="AD210" s="28">
        <f xml:space="preserve"> DATA[[#This Row],[Src Máxima]]</f>
        <v>136245</v>
      </c>
      <c r="AE210" s="28">
        <f xml:space="preserve"> DATA[[#This Row],[Src Último]]</f>
        <v>134682</v>
      </c>
      <c r="AF210" s="40">
        <f xml:space="preserve"> (DATA[[#This Row],[High]] - DATA[[#This Row],[Low]])</f>
        <v>1600</v>
      </c>
      <c r="AG210" s="31">
        <f xml:space="preserve"> _xlfn.XLOOKUP(DATA[[#This Row],[T]]-1, DATA[T], DATA[Open], "")</f>
        <v>136550</v>
      </c>
      <c r="AH210" s="31">
        <f xml:space="preserve"> _xlfn.XLOOKUP(DATA[[#This Row],[T]]-1, DATA[T], DATA[Low], "")</f>
        <v>135140</v>
      </c>
      <c r="AI210" s="31">
        <f xml:space="preserve"> _xlfn.XLOOKUP(DATA[[#This Row],[T]]-1, DATA[T], DATA[High], "")</f>
        <v>136735</v>
      </c>
      <c r="AJ210" s="31">
        <f xml:space="preserve"> _xlfn.XLOOKUP(DATA[[#This Row],[T]]-1, DATA[T], DATA[Price], "")</f>
        <v>136011</v>
      </c>
      <c r="AK210" s="33">
        <f xml:space="preserve"> IFERROR(DATA[[#This Row],[Prev Close]] - DATA[[#This Row],[Prev Open]], "")</f>
        <v>-539</v>
      </c>
      <c r="AL210" s="33">
        <f xml:space="preserve"> IFERROR(DATA[[#This Row],[Prev High]] - DATA[[#This Row],[Prev Low]], "")</f>
        <v>1595</v>
      </c>
      <c r="AM210" s="33">
        <f xml:space="preserve"> SIGN(DATA[[#This Row],[Prev Change]] &lt; 0)</f>
        <v>1</v>
      </c>
      <c r="AN210" s="33">
        <f xml:space="preserve"> SIGN(DATA[[#This Row],[Prev Change]] &gt;= 0)</f>
        <v>0</v>
      </c>
      <c r="AO210" s="28">
        <f xml:space="preserve"> IFERROR(MAX(0, DATA[[#This Row],[High]] - DATA[[#This Row],[Prev High]]), "")</f>
        <v>0</v>
      </c>
      <c r="AP210" s="28">
        <f xml:space="preserve"> IFERROR(MAX(0, DATA[[#This Row],[Prev Low]] - DATA[[#This Row],[Low]]), "")</f>
        <v>495</v>
      </c>
      <c r="AQ210" s="10">
        <f xml:space="preserve"> (DATA[[#This Row],[Prev Low]] &lt; DATA[[#This Row],[Open]]) * (DATA[[#This Row],[Open]] &lt; DATA[[#This Row],[Prev High]])</f>
        <v>1</v>
      </c>
      <c r="AR210" s="10">
        <f xml:space="preserve"> SIGN(DATA[[#This Row],[Open]] &lt; DATA[[#This Row],[Prev Low]])</f>
        <v>0</v>
      </c>
      <c r="AS210" s="10">
        <f xml:space="preserve"> SIGN(DATA[[#This Row],[Prev Low]] &lt; DATA[[#This Row],[Open]])</f>
        <v>1</v>
      </c>
      <c r="AT210" s="10">
        <f xml:space="preserve"> SIGN(DATA[[#This Row],[Open]] &lt; DATA[[#This Row],[Prev High]])</f>
        <v>1</v>
      </c>
      <c r="AU210" s="10">
        <f xml:space="preserve"> SIGN(DATA[[#This Row],[Prev High]] &lt; DATA[[#This Row],[Open]])</f>
        <v>0</v>
      </c>
      <c r="AV210" s="10">
        <f xml:space="preserve"> SIGN(DATA[[#This Row],[Low]] &lt; DATA[[#This Row],[Prev Low]])</f>
        <v>1</v>
      </c>
      <c r="AW210" s="10">
        <f xml:space="preserve"> SIGN(DATA[[#This Row],[Prev Low]] &lt; DATA[[#This Row],[Low]])</f>
        <v>0</v>
      </c>
      <c r="AX210" s="10">
        <f xml:space="preserve"> SIGN(DATA[[#This Row],[High]] &lt; DATA[[#This Row],[Prev High]])</f>
        <v>1</v>
      </c>
      <c r="AY210" s="10">
        <f xml:space="preserve"> SIGN(DATA[[#This Row],[Prev High]] &lt; DATA[[#This Row],[High]])</f>
        <v>0</v>
      </c>
      <c r="AZ210" s="10">
        <f xml:space="preserve"> (DATA[[#This Row],[Prev Low]] &lt; DATA[[#This Row],[Close]]) * (DATA[[#This Row],[Close]] &lt; DATA[[#This Row],[Prev High]])</f>
        <v>0</v>
      </c>
      <c r="BA210" s="10">
        <f xml:space="preserve"> SIGN(DATA[[#This Row],[Close]] &lt; DATA[[#This Row],[Prev Low]])</f>
        <v>1</v>
      </c>
      <c r="BB210" s="10">
        <f xml:space="preserve"> SIGN(DATA[[#This Row],[Prev Low]] &lt; DATA[[#This Row],[Close]])</f>
        <v>0</v>
      </c>
      <c r="BC210" s="10">
        <f xml:space="preserve"> SIGN(DATA[[#This Row],[Close]] &lt; DATA[[#This Row],[Prev High]])</f>
        <v>1</v>
      </c>
      <c r="BD210" s="10">
        <f xml:space="preserve"> SIGN(DATA[[#This Row],[Prev High]] &lt; DATA[[#This Row],[Close]])</f>
        <v>0</v>
      </c>
    </row>
    <row r="211" spans="14:56" x14ac:dyDescent="0.25">
      <c r="N211" s="16">
        <f xml:space="preserve"> ROW() - ROW(DATA[[#Headers],[Row]])</f>
        <v>209</v>
      </c>
      <c r="O211" s="13"/>
      <c r="P211" s="20">
        <v>45552</v>
      </c>
      <c r="Q211" s="21">
        <v>136011</v>
      </c>
      <c r="R211" s="21">
        <v>136550</v>
      </c>
      <c r="S211" s="21">
        <v>136735</v>
      </c>
      <c r="T211" s="21">
        <v>135140</v>
      </c>
      <c r="U211" s="13" t="s">
        <v>272</v>
      </c>
      <c r="V211" s="14">
        <v>-1.8E-3</v>
      </c>
      <c r="W211" s="23"/>
      <c r="X211" s="23">
        <f xml:space="preserve"> (1 - DATA[[#This Row],[Row]])</f>
        <v>-208</v>
      </c>
      <c r="Y211" s="24">
        <f xml:space="preserve"> DATA[[#This Row],[Src Data]]</f>
        <v>45552</v>
      </c>
      <c r="Z211" s="23">
        <f xml:space="preserve"> WEEKDAY(DATA[[#This Row],[Date]])</f>
        <v>3</v>
      </c>
      <c r="AA211" s="26">
        <f xml:space="preserve"> DATA[[#This Row],[Src Último]]</f>
        <v>136011</v>
      </c>
      <c r="AB211" s="28">
        <f xml:space="preserve"> DATA[[#This Row],[Src Abertura]]</f>
        <v>136550</v>
      </c>
      <c r="AC211" s="28">
        <f xml:space="preserve"> DATA[[#This Row],[Src Mínima]]</f>
        <v>135140</v>
      </c>
      <c r="AD211" s="28">
        <f xml:space="preserve"> DATA[[#This Row],[Src Máxima]]</f>
        <v>136735</v>
      </c>
      <c r="AE211" s="28">
        <f xml:space="preserve"> DATA[[#This Row],[Src Último]]</f>
        <v>136011</v>
      </c>
      <c r="AF211" s="40">
        <f xml:space="preserve"> (DATA[[#This Row],[High]] - DATA[[#This Row],[Low]])</f>
        <v>1595</v>
      </c>
      <c r="AG211" s="31">
        <f xml:space="preserve"> _xlfn.XLOOKUP(DATA[[#This Row],[T]]-1, DATA[T], DATA[Open], "")</f>
        <v>136240</v>
      </c>
      <c r="AH211" s="31">
        <f xml:space="preserve"> _xlfn.XLOOKUP(DATA[[#This Row],[T]]-1, DATA[T], DATA[Low], "")</f>
        <v>135850</v>
      </c>
      <c r="AI211" s="31">
        <f xml:space="preserve"> _xlfn.XLOOKUP(DATA[[#This Row],[T]]-1, DATA[T], DATA[High], "")</f>
        <v>136885</v>
      </c>
      <c r="AJ211" s="31">
        <f xml:space="preserve"> _xlfn.XLOOKUP(DATA[[#This Row],[T]]-1, DATA[T], DATA[Price], "")</f>
        <v>136250</v>
      </c>
      <c r="AK211" s="33">
        <f xml:space="preserve"> IFERROR(DATA[[#This Row],[Prev Close]] - DATA[[#This Row],[Prev Open]], "")</f>
        <v>10</v>
      </c>
      <c r="AL211" s="33">
        <f xml:space="preserve"> IFERROR(DATA[[#This Row],[Prev High]] - DATA[[#This Row],[Prev Low]], "")</f>
        <v>1035</v>
      </c>
      <c r="AM211" s="33">
        <f xml:space="preserve"> SIGN(DATA[[#This Row],[Prev Change]] &lt; 0)</f>
        <v>0</v>
      </c>
      <c r="AN211" s="33">
        <f xml:space="preserve"> SIGN(DATA[[#This Row],[Prev Change]] &gt;= 0)</f>
        <v>1</v>
      </c>
      <c r="AO211" s="28">
        <f xml:space="preserve"> IFERROR(MAX(0, DATA[[#This Row],[High]] - DATA[[#This Row],[Prev High]]), "")</f>
        <v>0</v>
      </c>
      <c r="AP211" s="28">
        <f xml:space="preserve"> IFERROR(MAX(0, DATA[[#This Row],[Prev Low]] - DATA[[#This Row],[Low]]), "")</f>
        <v>710</v>
      </c>
      <c r="AQ211" s="10">
        <f xml:space="preserve"> (DATA[[#This Row],[Prev Low]] &lt; DATA[[#This Row],[Open]]) * (DATA[[#This Row],[Open]] &lt; DATA[[#This Row],[Prev High]])</f>
        <v>1</v>
      </c>
      <c r="AR211" s="10">
        <f xml:space="preserve"> SIGN(DATA[[#This Row],[Open]] &lt; DATA[[#This Row],[Prev Low]])</f>
        <v>0</v>
      </c>
      <c r="AS211" s="10">
        <f xml:space="preserve"> SIGN(DATA[[#This Row],[Prev Low]] &lt; DATA[[#This Row],[Open]])</f>
        <v>1</v>
      </c>
      <c r="AT211" s="10">
        <f xml:space="preserve"> SIGN(DATA[[#This Row],[Open]] &lt; DATA[[#This Row],[Prev High]])</f>
        <v>1</v>
      </c>
      <c r="AU211" s="10">
        <f xml:space="preserve"> SIGN(DATA[[#This Row],[Prev High]] &lt; DATA[[#This Row],[Open]])</f>
        <v>0</v>
      </c>
      <c r="AV211" s="10">
        <f xml:space="preserve"> SIGN(DATA[[#This Row],[Low]] &lt; DATA[[#This Row],[Prev Low]])</f>
        <v>1</v>
      </c>
      <c r="AW211" s="10">
        <f xml:space="preserve"> SIGN(DATA[[#This Row],[Prev Low]] &lt; DATA[[#This Row],[Low]])</f>
        <v>0</v>
      </c>
      <c r="AX211" s="10">
        <f xml:space="preserve"> SIGN(DATA[[#This Row],[High]] &lt; DATA[[#This Row],[Prev High]])</f>
        <v>1</v>
      </c>
      <c r="AY211" s="10">
        <f xml:space="preserve"> SIGN(DATA[[#This Row],[Prev High]] &lt; DATA[[#This Row],[High]])</f>
        <v>0</v>
      </c>
      <c r="AZ211" s="10">
        <f xml:space="preserve"> (DATA[[#This Row],[Prev Low]] &lt; DATA[[#This Row],[Close]]) * (DATA[[#This Row],[Close]] &lt; DATA[[#This Row],[Prev High]])</f>
        <v>1</v>
      </c>
      <c r="BA211" s="10">
        <f xml:space="preserve"> SIGN(DATA[[#This Row],[Close]] &lt; DATA[[#This Row],[Prev Low]])</f>
        <v>0</v>
      </c>
      <c r="BB211" s="10">
        <f xml:space="preserve"> SIGN(DATA[[#This Row],[Prev Low]] &lt; DATA[[#This Row],[Close]])</f>
        <v>1</v>
      </c>
      <c r="BC211" s="10">
        <f xml:space="preserve"> SIGN(DATA[[#This Row],[Close]] &lt; DATA[[#This Row],[Prev High]])</f>
        <v>1</v>
      </c>
      <c r="BD211" s="10">
        <f xml:space="preserve"> SIGN(DATA[[#This Row],[Prev High]] &lt; DATA[[#This Row],[Close]])</f>
        <v>0</v>
      </c>
    </row>
    <row r="212" spans="14:56" x14ac:dyDescent="0.25">
      <c r="N212" s="16">
        <f xml:space="preserve"> ROW() - ROW(DATA[[#Headers],[Row]])</f>
        <v>210</v>
      </c>
      <c r="O212" s="13"/>
      <c r="P212" s="20">
        <v>45551</v>
      </c>
      <c r="Q212" s="21">
        <v>136250</v>
      </c>
      <c r="R212" s="21">
        <v>136240</v>
      </c>
      <c r="S212" s="21">
        <v>136885</v>
      </c>
      <c r="T212" s="21">
        <v>135850</v>
      </c>
      <c r="U212" s="13" t="s">
        <v>184</v>
      </c>
      <c r="V212" s="14">
        <v>1.1999999999999999E-3</v>
      </c>
      <c r="W212" s="23"/>
      <c r="X212" s="23">
        <f xml:space="preserve"> (1 - DATA[[#This Row],[Row]])</f>
        <v>-209</v>
      </c>
      <c r="Y212" s="24">
        <f xml:space="preserve"> DATA[[#This Row],[Src Data]]</f>
        <v>45551</v>
      </c>
      <c r="Z212" s="23">
        <f xml:space="preserve"> WEEKDAY(DATA[[#This Row],[Date]])</f>
        <v>2</v>
      </c>
      <c r="AA212" s="26">
        <f xml:space="preserve"> DATA[[#This Row],[Src Último]]</f>
        <v>136250</v>
      </c>
      <c r="AB212" s="28">
        <f xml:space="preserve"> DATA[[#This Row],[Src Abertura]]</f>
        <v>136240</v>
      </c>
      <c r="AC212" s="28">
        <f xml:space="preserve"> DATA[[#This Row],[Src Mínima]]</f>
        <v>135850</v>
      </c>
      <c r="AD212" s="28">
        <f xml:space="preserve"> DATA[[#This Row],[Src Máxima]]</f>
        <v>136885</v>
      </c>
      <c r="AE212" s="28">
        <f xml:space="preserve"> DATA[[#This Row],[Src Último]]</f>
        <v>136250</v>
      </c>
      <c r="AF212" s="40">
        <f xml:space="preserve"> (DATA[[#This Row],[High]] - DATA[[#This Row],[Low]])</f>
        <v>1035</v>
      </c>
      <c r="AG212" s="31">
        <f xml:space="preserve"> _xlfn.XLOOKUP(DATA[[#This Row],[T]]-1, DATA[T], DATA[Open], "")</f>
        <v>135250</v>
      </c>
      <c r="AH212" s="31">
        <f xml:space="preserve"> _xlfn.XLOOKUP(DATA[[#This Row],[T]]-1, DATA[T], DATA[Low], "")</f>
        <v>135095</v>
      </c>
      <c r="AI212" s="31">
        <f xml:space="preserve"> _xlfn.XLOOKUP(DATA[[#This Row],[T]]-1, DATA[T], DATA[High], "")</f>
        <v>137085</v>
      </c>
      <c r="AJ212" s="31">
        <f xml:space="preserve"> _xlfn.XLOOKUP(DATA[[#This Row],[T]]-1, DATA[T], DATA[Price], "")</f>
        <v>136081</v>
      </c>
      <c r="AK212" s="33">
        <f xml:space="preserve"> IFERROR(DATA[[#This Row],[Prev Close]] - DATA[[#This Row],[Prev Open]], "")</f>
        <v>831</v>
      </c>
      <c r="AL212" s="33">
        <f xml:space="preserve"> IFERROR(DATA[[#This Row],[Prev High]] - DATA[[#This Row],[Prev Low]], "")</f>
        <v>1990</v>
      </c>
      <c r="AM212" s="33">
        <f xml:space="preserve"> SIGN(DATA[[#This Row],[Prev Change]] &lt; 0)</f>
        <v>0</v>
      </c>
      <c r="AN212" s="33">
        <f xml:space="preserve"> SIGN(DATA[[#This Row],[Prev Change]] &gt;= 0)</f>
        <v>1</v>
      </c>
      <c r="AO212" s="28">
        <f xml:space="preserve"> IFERROR(MAX(0, DATA[[#This Row],[High]] - DATA[[#This Row],[Prev High]]), "")</f>
        <v>0</v>
      </c>
      <c r="AP212" s="28">
        <f xml:space="preserve"> IFERROR(MAX(0, DATA[[#This Row],[Prev Low]] - DATA[[#This Row],[Low]]), "")</f>
        <v>0</v>
      </c>
      <c r="AQ212" s="10">
        <f xml:space="preserve"> (DATA[[#This Row],[Prev Low]] &lt; DATA[[#This Row],[Open]]) * (DATA[[#This Row],[Open]] &lt; DATA[[#This Row],[Prev High]])</f>
        <v>1</v>
      </c>
      <c r="AR212" s="10">
        <f xml:space="preserve"> SIGN(DATA[[#This Row],[Open]] &lt; DATA[[#This Row],[Prev Low]])</f>
        <v>0</v>
      </c>
      <c r="AS212" s="10">
        <f xml:space="preserve"> SIGN(DATA[[#This Row],[Prev Low]] &lt; DATA[[#This Row],[Open]])</f>
        <v>1</v>
      </c>
      <c r="AT212" s="10">
        <f xml:space="preserve"> SIGN(DATA[[#This Row],[Open]] &lt; DATA[[#This Row],[Prev High]])</f>
        <v>1</v>
      </c>
      <c r="AU212" s="10">
        <f xml:space="preserve"> SIGN(DATA[[#This Row],[Prev High]] &lt; DATA[[#This Row],[Open]])</f>
        <v>0</v>
      </c>
      <c r="AV212" s="10">
        <f xml:space="preserve"> SIGN(DATA[[#This Row],[Low]] &lt; DATA[[#This Row],[Prev Low]])</f>
        <v>0</v>
      </c>
      <c r="AW212" s="10">
        <f xml:space="preserve"> SIGN(DATA[[#This Row],[Prev Low]] &lt; DATA[[#This Row],[Low]])</f>
        <v>1</v>
      </c>
      <c r="AX212" s="10">
        <f xml:space="preserve"> SIGN(DATA[[#This Row],[High]] &lt; DATA[[#This Row],[Prev High]])</f>
        <v>1</v>
      </c>
      <c r="AY212" s="10">
        <f xml:space="preserve"> SIGN(DATA[[#This Row],[Prev High]] &lt; DATA[[#This Row],[High]])</f>
        <v>0</v>
      </c>
      <c r="AZ212" s="10">
        <f xml:space="preserve"> (DATA[[#This Row],[Prev Low]] &lt; DATA[[#This Row],[Close]]) * (DATA[[#This Row],[Close]] &lt; DATA[[#This Row],[Prev High]])</f>
        <v>1</v>
      </c>
      <c r="BA212" s="10">
        <f xml:space="preserve"> SIGN(DATA[[#This Row],[Close]] &lt; DATA[[#This Row],[Prev Low]])</f>
        <v>0</v>
      </c>
      <c r="BB212" s="10">
        <f xml:space="preserve"> SIGN(DATA[[#This Row],[Prev Low]] &lt; DATA[[#This Row],[Close]])</f>
        <v>1</v>
      </c>
      <c r="BC212" s="10">
        <f xml:space="preserve"> SIGN(DATA[[#This Row],[Close]] &lt; DATA[[#This Row],[Prev High]])</f>
        <v>1</v>
      </c>
      <c r="BD212" s="10">
        <f xml:space="preserve"> SIGN(DATA[[#This Row],[Prev High]] &lt; DATA[[#This Row],[Close]])</f>
        <v>0</v>
      </c>
    </row>
    <row r="213" spans="14:56" x14ac:dyDescent="0.25">
      <c r="N213" s="16">
        <f xml:space="preserve"> ROW() - ROW(DATA[[#Headers],[Row]])</f>
        <v>211</v>
      </c>
      <c r="O213" s="13"/>
      <c r="P213" s="20">
        <v>45548</v>
      </c>
      <c r="Q213" s="21">
        <v>136081</v>
      </c>
      <c r="R213" s="21">
        <v>135250</v>
      </c>
      <c r="S213" s="21">
        <v>137085</v>
      </c>
      <c r="T213" s="21">
        <v>135095</v>
      </c>
      <c r="U213" s="13" t="s">
        <v>273</v>
      </c>
      <c r="V213" s="14">
        <v>6.1999999999999998E-3</v>
      </c>
      <c r="W213" s="23"/>
      <c r="X213" s="23">
        <f xml:space="preserve"> (1 - DATA[[#This Row],[Row]])</f>
        <v>-210</v>
      </c>
      <c r="Y213" s="24">
        <f xml:space="preserve"> DATA[[#This Row],[Src Data]]</f>
        <v>45548</v>
      </c>
      <c r="Z213" s="23">
        <f xml:space="preserve"> WEEKDAY(DATA[[#This Row],[Date]])</f>
        <v>6</v>
      </c>
      <c r="AA213" s="26">
        <f xml:space="preserve"> DATA[[#This Row],[Src Último]]</f>
        <v>136081</v>
      </c>
      <c r="AB213" s="28">
        <f xml:space="preserve"> DATA[[#This Row],[Src Abertura]]</f>
        <v>135250</v>
      </c>
      <c r="AC213" s="28">
        <f xml:space="preserve"> DATA[[#This Row],[Src Mínima]]</f>
        <v>135095</v>
      </c>
      <c r="AD213" s="28">
        <f xml:space="preserve"> DATA[[#This Row],[Src Máxima]]</f>
        <v>137085</v>
      </c>
      <c r="AE213" s="28">
        <f xml:space="preserve"> DATA[[#This Row],[Src Último]]</f>
        <v>136081</v>
      </c>
      <c r="AF213" s="40">
        <f xml:space="preserve"> (DATA[[#This Row],[High]] - DATA[[#This Row],[Low]])</f>
        <v>1990</v>
      </c>
      <c r="AG213" s="31">
        <f xml:space="preserve"> _xlfn.XLOOKUP(DATA[[#This Row],[T]]-1, DATA[T], DATA[Open], "")</f>
        <v>136285</v>
      </c>
      <c r="AH213" s="31">
        <f xml:space="preserve"> _xlfn.XLOOKUP(DATA[[#This Row],[T]]-1, DATA[T], DATA[Low], "")</f>
        <v>134725</v>
      </c>
      <c r="AI213" s="31">
        <f xml:space="preserve"> _xlfn.XLOOKUP(DATA[[#This Row],[T]]-1, DATA[T], DATA[High], "")</f>
        <v>136295</v>
      </c>
      <c r="AJ213" s="31">
        <f xml:space="preserve"> _xlfn.XLOOKUP(DATA[[#This Row],[T]]-1, DATA[T], DATA[Price], "")</f>
        <v>135239</v>
      </c>
      <c r="AK213" s="33">
        <f xml:space="preserve"> IFERROR(DATA[[#This Row],[Prev Close]] - DATA[[#This Row],[Prev Open]], "")</f>
        <v>-1046</v>
      </c>
      <c r="AL213" s="33">
        <f xml:space="preserve"> IFERROR(DATA[[#This Row],[Prev High]] - DATA[[#This Row],[Prev Low]], "")</f>
        <v>1570</v>
      </c>
      <c r="AM213" s="33">
        <f xml:space="preserve"> SIGN(DATA[[#This Row],[Prev Change]] &lt; 0)</f>
        <v>1</v>
      </c>
      <c r="AN213" s="33">
        <f xml:space="preserve"> SIGN(DATA[[#This Row],[Prev Change]] &gt;= 0)</f>
        <v>0</v>
      </c>
      <c r="AO213" s="28">
        <f xml:space="preserve"> IFERROR(MAX(0, DATA[[#This Row],[High]] - DATA[[#This Row],[Prev High]]), "")</f>
        <v>790</v>
      </c>
      <c r="AP213" s="28">
        <f xml:space="preserve"> IFERROR(MAX(0, DATA[[#This Row],[Prev Low]] - DATA[[#This Row],[Low]]), "")</f>
        <v>0</v>
      </c>
      <c r="AQ213" s="10">
        <f xml:space="preserve"> (DATA[[#This Row],[Prev Low]] &lt; DATA[[#This Row],[Open]]) * (DATA[[#This Row],[Open]] &lt; DATA[[#This Row],[Prev High]])</f>
        <v>1</v>
      </c>
      <c r="AR213" s="10">
        <f xml:space="preserve"> SIGN(DATA[[#This Row],[Open]] &lt; DATA[[#This Row],[Prev Low]])</f>
        <v>0</v>
      </c>
      <c r="AS213" s="10">
        <f xml:space="preserve"> SIGN(DATA[[#This Row],[Prev Low]] &lt; DATA[[#This Row],[Open]])</f>
        <v>1</v>
      </c>
      <c r="AT213" s="10">
        <f xml:space="preserve"> SIGN(DATA[[#This Row],[Open]] &lt; DATA[[#This Row],[Prev High]])</f>
        <v>1</v>
      </c>
      <c r="AU213" s="10">
        <f xml:space="preserve"> SIGN(DATA[[#This Row],[Prev High]] &lt; DATA[[#This Row],[Open]])</f>
        <v>0</v>
      </c>
      <c r="AV213" s="10">
        <f xml:space="preserve"> SIGN(DATA[[#This Row],[Low]] &lt; DATA[[#This Row],[Prev Low]])</f>
        <v>0</v>
      </c>
      <c r="AW213" s="10">
        <f xml:space="preserve"> SIGN(DATA[[#This Row],[Prev Low]] &lt; DATA[[#This Row],[Low]])</f>
        <v>1</v>
      </c>
      <c r="AX213" s="10">
        <f xml:space="preserve"> SIGN(DATA[[#This Row],[High]] &lt; DATA[[#This Row],[Prev High]])</f>
        <v>0</v>
      </c>
      <c r="AY213" s="10">
        <f xml:space="preserve"> SIGN(DATA[[#This Row],[Prev High]] &lt; DATA[[#This Row],[High]])</f>
        <v>1</v>
      </c>
      <c r="AZ213" s="10">
        <f xml:space="preserve"> (DATA[[#This Row],[Prev Low]] &lt; DATA[[#This Row],[Close]]) * (DATA[[#This Row],[Close]] &lt; DATA[[#This Row],[Prev High]])</f>
        <v>1</v>
      </c>
      <c r="BA213" s="10">
        <f xml:space="preserve"> SIGN(DATA[[#This Row],[Close]] &lt; DATA[[#This Row],[Prev Low]])</f>
        <v>0</v>
      </c>
      <c r="BB213" s="10">
        <f xml:space="preserve"> SIGN(DATA[[#This Row],[Prev Low]] &lt; DATA[[#This Row],[Close]])</f>
        <v>1</v>
      </c>
      <c r="BC213" s="10">
        <f xml:space="preserve"> SIGN(DATA[[#This Row],[Close]] &lt; DATA[[#This Row],[Prev High]])</f>
        <v>1</v>
      </c>
      <c r="BD213" s="10">
        <f xml:space="preserve"> SIGN(DATA[[#This Row],[Prev High]] &lt; DATA[[#This Row],[Close]])</f>
        <v>0</v>
      </c>
    </row>
    <row r="214" spans="14:56" x14ac:dyDescent="0.25">
      <c r="N214" s="16">
        <f xml:space="preserve"> ROW() - ROW(DATA[[#Headers],[Row]])</f>
        <v>212</v>
      </c>
      <c r="O214" s="13"/>
      <c r="P214" s="20">
        <v>45547</v>
      </c>
      <c r="Q214" s="21">
        <v>135239</v>
      </c>
      <c r="R214" s="21">
        <v>136285</v>
      </c>
      <c r="S214" s="21">
        <v>136295</v>
      </c>
      <c r="T214" s="21">
        <v>134725</v>
      </c>
      <c r="U214" s="13" t="s">
        <v>127</v>
      </c>
      <c r="V214" s="14">
        <v>-5.7999999999999996E-3</v>
      </c>
      <c r="W214" s="23"/>
      <c r="X214" s="23">
        <f xml:space="preserve"> (1 - DATA[[#This Row],[Row]])</f>
        <v>-211</v>
      </c>
      <c r="Y214" s="24">
        <f xml:space="preserve"> DATA[[#This Row],[Src Data]]</f>
        <v>45547</v>
      </c>
      <c r="Z214" s="23">
        <f xml:space="preserve"> WEEKDAY(DATA[[#This Row],[Date]])</f>
        <v>5</v>
      </c>
      <c r="AA214" s="26">
        <f xml:space="preserve"> DATA[[#This Row],[Src Último]]</f>
        <v>135239</v>
      </c>
      <c r="AB214" s="28">
        <f xml:space="preserve"> DATA[[#This Row],[Src Abertura]]</f>
        <v>136285</v>
      </c>
      <c r="AC214" s="28">
        <f xml:space="preserve"> DATA[[#This Row],[Src Mínima]]</f>
        <v>134725</v>
      </c>
      <c r="AD214" s="28">
        <f xml:space="preserve"> DATA[[#This Row],[Src Máxima]]</f>
        <v>136295</v>
      </c>
      <c r="AE214" s="28">
        <f xml:space="preserve"> DATA[[#This Row],[Src Último]]</f>
        <v>135239</v>
      </c>
      <c r="AF214" s="40">
        <f xml:space="preserve"> (DATA[[#This Row],[High]] - DATA[[#This Row],[Low]])</f>
        <v>1570</v>
      </c>
      <c r="AG214" s="31">
        <f xml:space="preserve"> _xlfn.XLOOKUP(DATA[[#This Row],[T]]-1, DATA[T], DATA[Open], "")</f>
        <v>135900</v>
      </c>
      <c r="AH214" s="31">
        <f xml:space="preserve"> _xlfn.XLOOKUP(DATA[[#This Row],[T]]-1, DATA[T], DATA[Low], "")</f>
        <v>135015</v>
      </c>
      <c r="AI214" s="31">
        <f xml:space="preserve"> _xlfn.XLOOKUP(DATA[[#This Row],[T]]-1, DATA[T], DATA[High], "")</f>
        <v>136310</v>
      </c>
      <c r="AJ214" s="31">
        <f xml:space="preserve"> _xlfn.XLOOKUP(DATA[[#This Row],[T]]-1, DATA[T], DATA[Price], "")</f>
        <v>136022</v>
      </c>
      <c r="AK214" s="33">
        <f xml:space="preserve"> IFERROR(DATA[[#This Row],[Prev Close]] - DATA[[#This Row],[Prev Open]], "")</f>
        <v>122</v>
      </c>
      <c r="AL214" s="33">
        <f xml:space="preserve"> IFERROR(DATA[[#This Row],[Prev High]] - DATA[[#This Row],[Prev Low]], "")</f>
        <v>1295</v>
      </c>
      <c r="AM214" s="33">
        <f xml:space="preserve"> SIGN(DATA[[#This Row],[Prev Change]] &lt; 0)</f>
        <v>0</v>
      </c>
      <c r="AN214" s="33">
        <f xml:space="preserve"> SIGN(DATA[[#This Row],[Prev Change]] &gt;= 0)</f>
        <v>1</v>
      </c>
      <c r="AO214" s="28">
        <f xml:space="preserve"> IFERROR(MAX(0, DATA[[#This Row],[High]] - DATA[[#This Row],[Prev High]]), "")</f>
        <v>0</v>
      </c>
      <c r="AP214" s="28">
        <f xml:space="preserve"> IFERROR(MAX(0, DATA[[#This Row],[Prev Low]] - DATA[[#This Row],[Low]]), "")</f>
        <v>290</v>
      </c>
      <c r="AQ214" s="10">
        <f xml:space="preserve"> (DATA[[#This Row],[Prev Low]] &lt; DATA[[#This Row],[Open]]) * (DATA[[#This Row],[Open]] &lt; DATA[[#This Row],[Prev High]])</f>
        <v>1</v>
      </c>
      <c r="AR214" s="10">
        <f xml:space="preserve"> SIGN(DATA[[#This Row],[Open]] &lt; DATA[[#This Row],[Prev Low]])</f>
        <v>0</v>
      </c>
      <c r="AS214" s="10">
        <f xml:space="preserve"> SIGN(DATA[[#This Row],[Prev Low]] &lt; DATA[[#This Row],[Open]])</f>
        <v>1</v>
      </c>
      <c r="AT214" s="10">
        <f xml:space="preserve"> SIGN(DATA[[#This Row],[Open]] &lt; DATA[[#This Row],[Prev High]])</f>
        <v>1</v>
      </c>
      <c r="AU214" s="10">
        <f xml:space="preserve"> SIGN(DATA[[#This Row],[Prev High]] &lt; DATA[[#This Row],[Open]])</f>
        <v>0</v>
      </c>
      <c r="AV214" s="10">
        <f xml:space="preserve"> SIGN(DATA[[#This Row],[Low]] &lt; DATA[[#This Row],[Prev Low]])</f>
        <v>1</v>
      </c>
      <c r="AW214" s="10">
        <f xml:space="preserve"> SIGN(DATA[[#This Row],[Prev Low]] &lt; DATA[[#This Row],[Low]])</f>
        <v>0</v>
      </c>
      <c r="AX214" s="10">
        <f xml:space="preserve"> SIGN(DATA[[#This Row],[High]] &lt; DATA[[#This Row],[Prev High]])</f>
        <v>1</v>
      </c>
      <c r="AY214" s="10">
        <f xml:space="preserve"> SIGN(DATA[[#This Row],[Prev High]] &lt; DATA[[#This Row],[High]])</f>
        <v>0</v>
      </c>
      <c r="AZ214" s="10">
        <f xml:space="preserve"> (DATA[[#This Row],[Prev Low]] &lt; DATA[[#This Row],[Close]]) * (DATA[[#This Row],[Close]] &lt; DATA[[#This Row],[Prev High]])</f>
        <v>1</v>
      </c>
      <c r="BA214" s="10">
        <f xml:space="preserve"> SIGN(DATA[[#This Row],[Close]] &lt; DATA[[#This Row],[Prev Low]])</f>
        <v>0</v>
      </c>
      <c r="BB214" s="10">
        <f xml:space="preserve"> SIGN(DATA[[#This Row],[Prev Low]] &lt; DATA[[#This Row],[Close]])</f>
        <v>1</v>
      </c>
      <c r="BC214" s="10">
        <f xml:space="preserve"> SIGN(DATA[[#This Row],[Close]] &lt; DATA[[#This Row],[Prev High]])</f>
        <v>1</v>
      </c>
      <c r="BD214" s="10">
        <f xml:space="preserve"> SIGN(DATA[[#This Row],[Prev High]] &lt; DATA[[#This Row],[Close]])</f>
        <v>0</v>
      </c>
    </row>
    <row r="215" spans="14:56" x14ac:dyDescent="0.25">
      <c r="N215" s="16">
        <f xml:space="preserve"> ROW() - ROW(DATA[[#Headers],[Row]])</f>
        <v>213</v>
      </c>
      <c r="O215" s="13"/>
      <c r="P215" s="20">
        <v>45546</v>
      </c>
      <c r="Q215" s="21">
        <v>136022</v>
      </c>
      <c r="R215" s="21">
        <v>135900</v>
      </c>
      <c r="S215" s="21">
        <v>136310</v>
      </c>
      <c r="T215" s="21">
        <v>135015</v>
      </c>
      <c r="U215" s="13" t="s">
        <v>274</v>
      </c>
      <c r="V215" s="14">
        <v>3.0000000000000001E-3</v>
      </c>
      <c r="W215" s="23"/>
      <c r="X215" s="23">
        <f xml:space="preserve"> (1 - DATA[[#This Row],[Row]])</f>
        <v>-212</v>
      </c>
      <c r="Y215" s="24">
        <f xml:space="preserve"> DATA[[#This Row],[Src Data]]</f>
        <v>45546</v>
      </c>
      <c r="Z215" s="23">
        <f xml:space="preserve"> WEEKDAY(DATA[[#This Row],[Date]])</f>
        <v>4</v>
      </c>
      <c r="AA215" s="26">
        <f xml:space="preserve"> DATA[[#This Row],[Src Último]]</f>
        <v>136022</v>
      </c>
      <c r="AB215" s="28">
        <f xml:space="preserve"> DATA[[#This Row],[Src Abertura]]</f>
        <v>135900</v>
      </c>
      <c r="AC215" s="28">
        <f xml:space="preserve"> DATA[[#This Row],[Src Mínima]]</f>
        <v>135015</v>
      </c>
      <c r="AD215" s="28">
        <f xml:space="preserve"> DATA[[#This Row],[Src Máxima]]</f>
        <v>136310</v>
      </c>
      <c r="AE215" s="28">
        <f xml:space="preserve"> DATA[[#This Row],[Src Último]]</f>
        <v>136022</v>
      </c>
      <c r="AF215" s="40">
        <f xml:space="preserve"> (DATA[[#This Row],[High]] - DATA[[#This Row],[Low]])</f>
        <v>1295</v>
      </c>
      <c r="AG215" s="31">
        <f xml:space="preserve"> _xlfn.XLOOKUP(DATA[[#This Row],[T]]-1, DATA[T], DATA[Open], "")</f>
        <v>135740</v>
      </c>
      <c r="AH215" s="31">
        <f xml:space="preserve"> _xlfn.XLOOKUP(DATA[[#This Row],[T]]-1, DATA[T], DATA[Low], "")</f>
        <v>135035</v>
      </c>
      <c r="AI215" s="31">
        <f xml:space="preserve"> _xlfn.XLOOKUP(DATA[[#This Row],[T]]-1, DATA[T], DATA[High], "")</f>
        <v>136145</v>
      </c>
      <c r="AJ215" s="31">
        <f xml:space="preserve"> _xlfn.XLOOKUP(DATA[[#This Row],[T]]-1, DATA[T], DATA[Price], "")</f>
        <v>135617</v>
      </c>
      <c r="AK215" s="33">
        <f xml:space="preserve"> IFERROR(DATA[[#This Row],[Prev Close]] - DATA[[#This Row],[Prev Open]], "")</f>
        <v>-123</v>
      </c>
      <c r="AL215" s="33">
        <f xml:space="preserve"> IFERROR(DATA[[#This Row],[Prev High]] - DATA[[#This Row],[Prev Low]], "")</f>
        <v>1110</v>
      </c>
      <c r="AM215" s="33">
        <f xml:space="preserve"> SIGN(DATA[[#This Row],[Prev Change]] &lt; 0)</f>
        <v>1</v>
      </c>
      <c r="AN215" s="33">
        <f xml:space="preserve"> SIGN(DATA[[#This Row],[Prev Change]] &gt;= 0)</f>
        <v>0</v>
      </c>
      <c r="AO215" s="28">
        <f xml:space="preserve"> IFERROR(MAX(0, DATA[[#This Row],[High]] - DATA[[#This Row],[Prev High]]), "")</f>
        <v>165</v>
      </c>
      <c r="AP215" s="28">
        <f xml:space="preserve"> IFERROR(MAX(0, DATA[[#This Row],[Prev Low]] - DATA[[#This Row],[Low]]), "")</f>
        <v>20</v>
      </c>
      <c r="AQ215" s="10">
        <f xml:space="preserve"> (DATA[[#This Row],[Prev Low]] &lt; DATA[[#This Row],[Open]]) * (DATA[[#This Row],[Open]] &lt; DATA[[#This Row],[Prev High]])</f>
        <v>1</v>
      </c>
      <c r="AR215" s="10">
        <f xml:space="preserve"> SIGN(DATA[[#This Row],[Open]] &lt; DATA[[#This Row],[Prev Low]])</f>
        <v>0</v>
      </c>
      <c r="AS215" s="10">
        <f xml:space="preserve"> SIGN(DATA[[#This Row],[Prev Low]] &lt; DATA[[#This Row],[Open]])</f>
        <v>1</v>
      </c>
      <c r="AT215" s="10">
        <f xml:space="preserve"> SIGN(DATA[[#This Row],[Open]] &lt; DATA[[#This Row],[Prev High]])</f>
        <v>1</v>
      </c>
      <c r="AU215" s="10">
        <f xml:space="preserve"> SIGN(DATA[[#This Row],[Prev High]] &lt; DATA[[#This Row],[Open]])</f>
        <v>0</v>
      </c>
      <c r="AV215" s="10">
        <f xml:space="preserve"> SIGN(DATA[[#This Row],[Low]] &lt; DATA[[#This Row],[Prev Low]])</f>
        <v>1</v>
      </c>
      <c r="AW215" s="10">
        <f xml:space="preserve"> SIGN(DATA[[#This Row],[Prev Low]] &lt; DATA[[#This Row],[Low]])</f>
        <v>0</v>
      </c>
      <c r="AX215" s="10">
        <f xml:space="preserve"> SIGN(DATA[[#This Row],[High]] &lt; DATA[[#This Row],[Prev High]])</f>
        <v>0</v>
      </c>
      <c r="AY215" s="10">
        <f xml:space="preserve"> SIGN(DATA[[#This Row],[Prev High]] &lt; DATA[[#This Row],[High]])</f>
        <v>1</v>
      </c>
      <c r="AZ215" s="10">
        <f xml:space="preserve"> (DATA[[#This Row],[Prev Low]] &lt; DATA[[#This Row],[Close]]) * (DATA[[#This Row],[Close]] &lt; DATA[[#This Row],[Prev High]])</f>
        <v>1</v>
      </c>
      <c r="BA215" s="10">
        <f xml:space="preserve"> SIGN(DATA[[#This Row],[Close]] &lt; DATA[[#This Row],[Prev Low]])</f>
        <v>0</v>
      </c>
      <c r="BB215" s="10">
        <f xml:space="preserve"> SIGN(DATA[[#This Row],[Prev Low]] &lt; DATA[[#This Row],[Close]])</f>
        <v>1</v>
      </c>
      <c r="BC215" s="10">
        <f xml:space="preserve"> SIGN(DATA[[#This Row],[Close]] &lt; DATA[[#This Row],[Prev High]])</f>
        <v>1</v>
      </c>
      <c r="BD215" s="10">
        <f xml:space="preserve"> SIGN(DATA[[#This Row],[Prev High]] &lt; DATA[[#This Row],[Close]])</f>
        <v>0</v>
      </c>
    </row>
    <row r="216" spans="14:56" x14ac:dyDescent="0.25">
      <c r="N216" s="16">
        <f xml:space="preserve"> ROW() - ROW(DATA[[#Headers],[Row]])</f>
        <v>214</v>
      </c>
      <c r="O216" s="13"/>
      <c r="P216" s="20">
        <v>45545</v>
      </c>
      <c r="Q216" s="21">
        <v>135617</v>
      </c>
      <c r="R216" s="21">
        <v>135740</v>
      </c>
      <c r="S216" s="21">
        <v>136145</v>
      </c>
      <c r="T216" s="21">
        <v>135035</v>
      </c>
      <c r="U216" s="13" t="s">
        <v>275</v>
      </c>
      <c r="V216" s="14">
        <v>-3.2000000000000002E-3</v>
      </c>
      <c r="W216" s="23"/>
      <c r="X216" s="23">
        <f xml:space="preserve"> (1 - DATA[[#This Row],[Row]])</f>
        <v>-213</v>
      </c>
      <c r="Y216" s="24">
        <f xml:space="preserve"> DATA[[#This Row],[Src Data]]</f>
        <v>45545</v>
      </c>
      <c r="Z216" s="23">
        <f xml:space="preserve"> WEEKDAY(DATA[[#This Row],[Date]])</f>
        <v>3</v>
      </c>
      <c r="AA216" s="26">
        <f xml:space="preserve"> DATA[[#This Row],[Src Último]]</f>
        <v>135617</v>
      </c>
      <c r="AB216" s="28">
        <f xml:space="preserve"> DATA[[#This Row],[Src Abertura]]</f>
        <v>135740</v>
      </c>
      <c r="AC216" s="28">
        <f xml:space="preserve"> DATA[[#This Row],[Src Mínima]]</f>
        <v>135035</v>
      </c>
      <c r="AD216" s="28">
        <f xml:space="preserve"> DATA[[#This Row],[Src Máxima]]</f>
        <v>136145</v>
      </c>
      <c r="AE216" s="28">
        <f xml:space="preserve"> DATA[[#This Row],[Src Último]]</f>
        <v>135617</v>
      </c>
      <c r="AF216" s="40">
        <f xml:space="preserve"> (DATA[[#This Row],[High]] - DATA[[#This Row],[Low]])</f>
        <v>1110</v>
      </c>
      <c r="AG216" s="31">
        <f xml:space="preserve"> _xlfn.XLOOKUP(DATA[[#This Row],[T]]-1, DATA[T], DATA[Open], "")</f>
        <v>136500</v>
      </c>
      <c r="AH216" s="31">
        <f xml:space="preserve"> _xlfn.XLOOKUP(DATA[[#This Row],[T]]-1, DATA[T], DATA[Low], "")</f>
        <v>135860</v>
      </c>
      <c r="AI216" s="31">
        <f xml:space="preserve"> _xlfn.XLOOKUP(DATA[[#This Row],[T]]-1, DATA[T], DATA[High], "")</f>
        <v>136800</v>
      </c>
      <c r="AJ216" s="31">
        <f xml:space="preserve"> _xlfn.XLOOKUP(DATA[[#This Row],[T]]-1, DATA[T], DATA[Price], "")</f>
        <v>136059</v>
      </c>
      <c r="AK216" s="33">
        <f xml:space="preserve"> IFERROR(DATA[[#This Row],[Prev Close]] - DATA[[#This Row],[Prev Open]], "")</f>
        <v>-441</v>
      </c>
      <c r="AL216" s="33">
        <f xml:space="preserve"> IFERROR(DATA[[#This Row],[Prev High]] - DATA[[#This Row],[Prev Low]], "")</f>
        <v>940</v>
      </c>
      <c r="AM216" s="33">
        <f xml:space="preserve"> SIGN(DATA[[#This Row],[Prev Change]] &lt; 0)</f>
        <v>1</v>
      </c>
      <c r="AN216" s="33">
        <f xml:space="preserve"> SIGN(DATA[[#This Row],[Prev Change]] &gt;= 0)</f>
        <v>0</v>
      </c>
      <c r="AO216" s="28">
        <f xml:space="preserve"> IFERROR(MAX(0, DATA[[#This Row],[High]] - DATA[[#This Row],[Prev High]]), "")</f>
        <v>0</v>
      </c>
      <c r="AP216" s="28">
        <f xml:space="preserve"> IFERROR(MAX(0, DATA[[#This Row],[Prev Low]] - DATA[[#This Row],[Low]]), "")</f>
        <v>825</v>
      </c>
      <c r="AQ216" s="10">
        <f xml:space="preserve"> (DATA[[#This Row],[Prev Low]] &lt; DATA[[#This Row],[Open]]) * (DATA[[#This Row],[Open]] &lt; DATA[[#This Row],[Prev High]])</f>
        <v>0</v>
      </c>
      <c r="AR216" s="10">
        <f xml:space="preserve"> SIGN(DATA[[#This Row],[Open]] &lt; DATA[[#This Row],[Prev Low]])</f>
        <v>1</v>
      </c>
      <c r="AS216" s="10">
        <f xml:space="preserve"> SIGN(DATA[[#This Row],[Prev Low]] &lt; DATA[[#This Row],[Open]])</f>
        <v>0</v>
      </c>
      <c r="AT216" s="10">
        <f xml:space="preserve"> SIGN(DATA[[#This Row],[Open]] &lt; DATA[[#This Row],[Prev High]])</f>
        <v>1</v>
      </c>
      <c r="AU216" s="10">
        <f xml:space="preserve"> SIGN(DATA[[#This Row],[Prev High]] &lt; DATA[[#This Row],[Open]])</f>
        <v>0</v>
      </c>
      <c r="AV216" s="10">
        <f xml:space="preserve"> SIGN(DATA[[#This Row],[Low]] &lt; DATA[[#This Row],[Prev Low]])</f>
        <v>1</v>
      </c>
      <c r="AW216" s="10">
        <f xml:space="preserve"> SIGN(DATA[[#This Row],[Prev Low]] &lt; DATA[[#This Row],[Low]])</f>
        <v>0</v>
      </c>
      <c r="AX216" s="10">
        <f xml:space="preserve"> SIGN(DATA[[#This Row],[High]] &lt; DATA[[#This Row],[Prev High]])</f>
        <v>1</v>
      </c>
      <c r="AY216" s="10">
        <f xml:space="preserve"> SIGN(DATA[[#This Row],[Prev High]] &lt; DATA[[#This Row],[High]])</f>
        <v>0</v>
      </c>
      <c r="AZ216" s="10">
        <f xml:space="preserve"> (DATA[[#This Row],[Prev Low]] &lt; DATA[[#This Row],[Close]]) * (DATA[[#This Row],[Close]] &lt; DATA[[#This Row],[Prev High]])</f>
        <v>0</v>
      </c>
      <c r="BA216" s="10">
        <f xml:space="preserve"> SIGN(DATA[[#This Row],[Close]] &lt; DATA[[#This Row],[Prev Low]])</f>
        <v>1</v>
      </c>
      <c r="BB216" s="10">
        <f xml:space="preserve"> SIGN(DATA[[#This Row],[Prev Low]] &lt; DATA[[#This Row],[Close]])</f>
        <v>0</v>
      </c>
      <c r="BC216" s="10">
        <f xml:space="preserve"> SIGN(DATA[[#This Row],[Close]] &lt; DATA[[#This Row],[Prev High]])</f>
        <v>1</v>
      </c>
      <c r="BD216" s="10">
        <f xml:space="preserve"> SIGN(DATA[[#This Row],[Prev High]] &lt; DATA[[#This Row],[Close]])</f>
        <v>0</v>
      </c>
    </row>
    <row r="217" spans="14:56" x14ac:dyDescent="0.25">
      <c r="N217" s="16">
        <f xml:space="preserve"> ROW() - ROW(DATA[[#Headers],[Row]])</f>
        <v>215</v>
      </c>
      <c r="O217" s="13"/>
      <c r="P217" s="20">
        <v>45544</v>
      </c>
      <c r="Q217" s="21">
        <v>136059</v>
      </c>
      <c r="R217" s="21">
        <v>136500</v>
      </c>
      <c r="S217" s="21">
        <v>136800</v>
      </c>
      <c r="T217" s="21">
        <v>135860</v>
      </c>
      <c r="U217" s="13" t="s">
        <v>276</v>
      </c>
      <c r="V217" s="14">
        <v>1.1000000000000001E-3</v>
      </c>
      <c r="W217" s="23"/>
      <c r="X217" s="23">
        <f xml:space="preserve"> (1 - DATA[[#This Row],[Row]])</f>
        <v>-214</v>
      </c>
      <c r="Y217" s="24">
        <f xml:space="preserve"> DATA[[#This Row],[Src Data]]</f>
        <v>45544</v>
      </c>
      <c r="Z217" s="23">
        <f xml:space="preserve"> WEEKDAY(DATA[[#This Row],[Date]])</f>
        <v>2</v>
      </c>
      <c r="AA217" s="26">
        <f xml:space="preserve"> DATA[[#This Row],[Src Último]]</f>
        <v>136059</v>
      </c>
      <c r="AB217" s="28">
        <f xml:space="preserve"> DATA[[#This Row],[Src Abertura]]</f>
        <v>136500</v>
      </c>
      <c r="AC217" s="28">
        <f xml:space="preserve"> DATA[[#This Row],[Src Mínima]]</f>
        <v>135860</v>
      </c>
      <c r="AD217" s="28">
        <f xml:space="preserve"> DATA[[#This Row],[Src Máxima]]</f>
        <v>136800</v>
      </c>
      <c r="AE217" s="28">
        <f xml:space="preserve"> DATA[[#This Row],[Src Último]]</f>
        <v>136059</v>
      </c>
      <c r="AF217" s="40">
        <f xml:space="preserve"> (DATA[[#This Row],[High]] - DATA[[#This Row],[Low]])</f>
        <v>940</v>
      </c>
      <c r="AG217" s="31">
        <f xml:space="preserve"> _xlfn.XLOOKUP(DATA[[#This Row],[T]]-1, DATA[T], DATA[Open], "")</f>
        <v>137800</v>
      </c>
      <c r="AH217" s="31">
        <f xml:space="preserve"> _xlfn.XLOOKUP(DATA[[#This Row],[T]]-1, DATA[T], DATA[Low], "")</f>
        <v>135835</v>
      </c>
      <c r="AI217" s="31">
        <f xml:space="preserve"> _xlfn.XLOOKUP(DATA[[#This Row],[T]]-1, DATA[T], DATA[High], "")</f>
        <v>138780</v>
      </c>
      <c r="AJ217" s="31">
        <f xml:space="preserve"> _xlfn.XLOOKUP(DATA[[#This Row],[T]]-1, DATA[T], DATA[Price], "")</f>
        <v>135916</v>
      </c>
      <c r="AK217" s="33">
        <f xml:space="preserve"> IFERROR(DATA[[#This Row],[Prev Close]] - DATA[[#This Row],[Prev Open]], "")</f>
        <v>-1884</v>
      </c>
      <c r="AL217" s="33">
        <f xml:space="preserve"> IFERROR(DATA[[#This Row],[Prev High]] - DATA[[#This Row],[Prev Low]], "")</f>
        <v>2945</v>
      </c>
      <c r="AM217" s="33">
        <f xml:space="preserve"> SIGN(DATA[[#This Row],[Prev Change]] &lt; 0)</f>
        <v>1</v>
      </c>
      <c r="AN217" s="33">
        <f xml:space="preserve"> SIGN(DATA[[#This Row],[Prev Change]] &gt;= 0)</f>
        <v>0</v>
      </c>
      <c r="AO217" s="28">
        <f xml:space="preserve"> IFERROR(MAX(0, DATA[[#This Row],[High]] - DATA[[#This Row],[Prev High]]), "")</f>
        <v>0</v>
      </c>
      <c r="AP217" s="28">
        <f xml:space="preserve"> IFERROR(MAX(0, DATA[[#This Row],[Prev Low]] - DATA[[#This Row],[Low]]), "")</f>
        <v>0</v>
      </c>
      <c r="AQ217" s="10">
        <f xml:space="preserve"> (DATA[[#This Row],[Prev Low]] &lt; DATA[[#This Row],[Open]]) * (DATA[[#This Row],[Open]] &lt; DATA[[#This Row],[Prev High]])</f>
        <v>1</v>
      </c>
      <c r="AR217" s="10">
        <f xml:space="preserve"> SIGN(DATA[[#This Row],[Open]] &lt; DATA[[#This Row],[Prev Low]])</f>
        <v>0</v>
      </c>
      <c r="AS217" s="10">
        <f xml:space="preserve"> SIGN(DATA[[#This Row],[Prev Low]] &lt; DATA[[#This Row],[Open]])</f>
        <v>1</v>
      </c>
      <c r="AT217" s="10">
        <f xml:space="preserve"> SIGN(DATA[[#This Row],[Open]] &lt; DATA[[#This Row],[Prev High]])</f>
        <v>1</v>
      </c>
      <c r="AU217" s="10">
        <f xml:space="preserve"> SIGN(DATA[[#This Row],[Prev High]] &lt; DATA[[#This Row],[Open]])</f>
        <v>0</v>
      </c>
      <c r="AV217" s="10">
        <f xml:space="preserve"> SIGN(DATA[[#This Row],[Low]] &lt; DATA[[#This Row],[Prev Low]])</f>
        <v>0</v>
      </c>
      <c r="AW217" s="10">
        <f xml:space="preserve"> SIGN(DATA[[#This Row],[Prev Low]] &lt; DATA[[#This Row],[Low]])</f>
        <v>1</v>
      </c>
      <c r="AX217" s="10">
        <f xml:space="preserve"> SIGN(DATA[[#This Row],[High]] &lt; DATA[[#This Row],[Prev High]])</f>
        <v>1</v>
      </c>
      <c r="AY217" s="10">
        <f xml:space="preserve"> SIGN(DATA[[#This Row],[Prev High]] &lt; DATA[[#This Row],[High]])</f>
        <v>0</v>
      </c>
      <c r="AZ217" s="10">
        <f xml:space="preserve"> (DATA[[#This Row],[Prev Low]] &lt; DATA[[#This Row],[Close]]) * (DATA[[#This Row],[Close]] &lt; DATA[[#This Row],[Prev High]])</f>
        <v>1</v>
      </c>
      <c r="BA217" s="10">
        <f xml:space="preserve"> SIGN(DATA[[#This Row],[Close]] &lt; DATA[[#This Row],[Prev Low]])</f>
        <v>0</v>
      </c>
      <c r="BB217" s="10">
        <f xml:space="preserve"> SIGN(DATA[[#This Row],[Prev Low]] &lt; DATA[[#This Row],[Close]])</f>
        <v>1</v>
      </c>
      <c r="BC217" s="10">
        <f xml:space="preserve"> SIGN(DATA[[#This Row],[Close]] &lt; DATA[[#This Row],[Prev High]])</f>
        <v>1</v>
      </c>
      <c r="BD217" s="10">
        <f xml:space="preserve"> SIGN(DATA[[#This Row],[Prev High]] &lt; DATA[[#This Row],[Close]])</f>
        <v>0</v>
      </c>
    </row>
    <row r="218" spans="14:56" x14ac:dyDescent="0.25">
      <c r="N218" s="16">
        <f xml:space="preserve"> ROW() - ROW(DATA[[#Headers],[Row]])</f>
        <v>216</v>
      </c>
      <c r="O218" s="13"/>
      <c r="P218" s="20">
        <v>45541</v>
      </c>
      <c r="Q218" s="21">
        <v>135916</v>
      </c>
      <c r="R218" s="21">
        <v>137800</v>
      </c>
      <c r="S218" s="21">
        <v>138780</v>
      </c>
      <c r="T218" s="21">
        <v>135835</v>
      </c>
      <c r="U218" s="13" t="s">
        <v>257</v>
      </c>
      <c r="V218" s="14">
        <v>-1.5699999999999999E-2</v>
      </c>
      <c r="W218" s="23"/>
      <c r="X218" s="23">
        <f xml:space="preserve"> (1 - DATA[[#This Row],[Row]])</f>
        <v>-215</v>
      </c>
      <c r="Y218" s="24">
        <f xml:space="preserve"> DATA[[#This Row],[Src Data]]</f>
        <v>45541</v>
      </c>
      <c r="Z218" s="23">
        <f xml:space="preserve"> WEEKDAY(DATA[[#This Row],[Date]])</f>
        <v>6</v>
      </c>
      <c r="AA218" s="26">
        <f xml:space="preserve"> DATA[[#This Row],[Src Último]]</f>
        <v>135916</v>
      </c>
      <c r="AB218" s="28">
        <f xml:space="preserve"> DATA[[#This Row],[Src Abertura]]</f>
        <v>137800</v>
      </c>
      <c r="AC218" s="28">
        <f xml:space="preserve"> DATA[[#This Row],[Src Mínima]]</f>
        <v>135835</v>
      </c>
      <c r="AD218" s="28">
        <f xml:space="preserve"> DATA[[#This Row],[Src Máxima]]</f>
        <v>138780</v>
      </c>
      <c r="AE218" s="28">
        <f xml:space="preserve"> DATA[[#This Row],[Src Último]]</f>
        <v>135916</v>
      </c>
      <c r="AF218" s="40">
        <f xml:space="preserve"> (DATA[[#This Row],[High]] - DATA[[#This Row],[Low]])</f>
        <v>2945</v>
      </c>
      <c r="AG218" s="31">
        <f xml:space="preserve"> _xlfn.XLOOKUP(DATA[[#This Row],[T]]-1, DATA[T], DATA[Open], "")</f>
        <v>137850</v>
      </c>
      <c r="AH218" s="31">
        <f xml:space="preserve"> _xlfn.XLOOKUP(DATA[[#This Row],[T]]-1, DATA[T], DATA[Low], "")</f>
        <v>137270</v>
      </c>
      <c r="AI218" s="31">
        <f xml:space="preserve"> _xlfn.XLOOKUP(DATA[[#This Row],[T]]-1, DATA[T], DATA[High], "")</f>
        <v>138340</v>
      </c>
      <c r="AJ218" s="31">
        <f xml:space="preserve"> _xlfn.XLOOKUP(DATA[[#This Row],[T]]-1, DATA[T], DATA[Price], "")</f>
        <v>138081</v>
      </c>
      <c r="AK218" s="33">
        <f xml:space="preserve"> IFERROR(DATA[[#This Row],[Prev Close]] - DATA[[#This Row],[Prev Open]], "")</f>
        <v>231</v>
      </c>
      <c r="AL218" s="33">
        <f xml:space="preserve"> IFERROR(DATA[[#This Row],[Prev High]] - DATA[[#This Row],[Prev Low]], "")</f>
        <v>1070</v>
      </c>
      <c r="AM218" s="33">
        <f xml:space="preserve"> SIGN(DATA[[#This Row],[Prev Change]] &lt; 0)</f>
        <v>0</v>
      </c>
      <c r="AN218" s="33">
        <f xml:space="preserve"> SIGN(DATA[[#This Row],[Prev Change]] &gt;= 0)</f>
        <v>1</v>
      </c>
      <c r="AO218" s="28">
        <f xml:space="preserve"> IFERROR(MAX(0, DATA[[#This Row],[High]] - DATA[[#This Row],[Prev High]]), "")</f>
        <v>440</v>
      </c>
      <c r="AP218" s="28">
        <f xml:space="preserve"> IFERROR(MAX(0, DATA[[#This Row],[Prev Low]] - DATA[[#This Row],[Low]]), "")</f>
        <v>1435</v>
      </c>
      <c r="AQ218" s="10">
        <f xml:space="preserve"> (DATA[[#This Row],[Prev Low]] &lt; DATA[[#This Row],[Open]]) * (DATA[[#This Row],[Open]] &lt; DATA[[#This Row],[Prev High]])</f>
        <v>1</v>
      </c>
      <c r="AR218" s="10">
        <f xml:space="preserve"> SIGN(DATA[[#This Row],[Open]] &lt; DATA[[#This Row],[Prev Low]])</f>
        <v>0</v>
      </c>
      <c r="AS218" s="10">
        <f xml:space="preserve"> SIGN(DATA[[#This Row],[Prev Low]] &lt; DATA[[#This Row],[Open]])</f>
        <v>1</v>
      </c>
      <c r="AT218" s="10">
        <f xml:space="preserve"> SIGN(DATA[[#This Row],[Open]] &lt; DATA[[#This Row],[Prev High]])</f>
        <v>1</v>
      </c>
      <c r="AU218" s="10">
        <f xml:space="preserve"> SIGN(DATA[[#This Row],[Prev High]] &lt; DATA[[#This Row],[Open]])</f>
        <v>0</v>
      </c>
      <c r="AV218" s="10">
        <f xml:space="preserve"> SIGN(DATA[[#This Row],[Low]] &lt; DATA[[#This Row],[Prev Low]])</f>
        <v>1</v>
      </c>
      <c r="AW218" s="10">
        <f xml:space="preserve"> SIGN(DATA[[#This Row],[Prev Low]] &lt; DATA[[#This Row],[Low]])</f>
        <v>0</v>
      </c>
      <c r="AX218" s="10">
        <f xml:space="preserve"> SIGN(DATA[[#This Row],[High]] &lt; DATA[[#This Row],[Prev High]])</f>
        <v>0</v>
      </c>
      <c r="AY218" s="10">
        <f xml:space="preserve"> SIGN(DATA[[#This Row],[Prev High]] &lt; DATA[[#This Row],[High]])</f>
        <v>1</v>
      </c>
      <c r="AZ218" s="10">
        <f xml:space="preserve"> (DATA[[#This Row],[Prev Low]] &lt; DATA[[#This Row],[Close]]) * (DATA[[#This Row],[Close]] &lt; DATA[[#This Row],[Prev High]])</f>
        <v>0</v>
      </c>
      <c r="BA218" s="10">
        <f xml:space="preserve"> SIGN(DATA[[#This Row],[Close]] &lt; DATA[[#This Row],[Prev Low]])</f>
        <v>1</v>
      </c>
      <c r="BB218" s="10">
        <f xml:space="preserve"> SIGN(DATA[[#This Row],[Prev Low]] &lt; DATA[[#This Row],[Close]])</f>
        <v>0</v>
      </c>
      <c r="BC218" s="10">
        <f xml:space="preserve"> SIGN(DATA[[#This Row],[Close]] &lt; DATA[[#This Row],[Prev High]])</f>
        <v>1</v>
      </c>
      <c r="BD218" s="10">
        <f xml:space="preserve"> SIGN(DATA[[#This Row],[Prev High]] &lt; DATA[[#This Row],[Close]])</f>
        <v>0</v>
      </c>
    </row>
    <row r="219" spans="14:56" x14ac:dyDescent="0.25">
      <c r="N219" s="16">
        <f xml:space="preserve"> ROW() - ROW(DATA[[#Headers],[Row]])</f>
        <v>217</v>
      </c>
      <c r="O219" s="13"/>
      <c r="P219" s="20">
        <v>45540</v>
      </c>
      <c r="Q219" s="21">
        <v>138081</v>
      </c>
      <c r="R219" s="21">
        <v>137850</v>
      </c>
      <c r="S219" s="21">
        <v>138340</v>
      </c>
      <c r="T219" s="21">
        <v>137270</v>
      </c>
      <c r="U219" s="13" t="s">
        <v>277</v>
      </c>
      <c r="V219" s="14">
        <v>1.9E-3</v>
      </c>
      <c r="W219" s="23"/>
      <c r="X219" s="23">
        <f xml:space="preserve"> (1 - DATA[[#This Row],[Row]])</f>
        <v>-216</v>
      </c>
      <c r="Y219" s="24">
        <f xml:space="preserve"> DATA[[#This Row],[Src Data]]</f>
        <v>45540</v>
      </c>
      <c r="Z219" s="23">
        <f xml:space="preserve"> WEEKDAY(DATA[[#This Row],[Date]])</f>
        <v>5</v>
      </c>
      <c r="AA219" s="26">
        <f xml:space="preserve"> DATA[[#This Row],[Src Último]]</f>
        <v>138081</v>
      </c>
      <c r="AB219" s="28">
        <f xml:space="preserve"> DATA[[#This Row],[Src Abertura]]</f>
        <v>137850</v>
      </c>
      <c r="AC219" s="28">
        <f xml:space="preserve"> DATA[[#This Row],[Src Mínima]]</f>
        <v>137270</v>
      </c>
      <c r="AD219" s="28">
        <f xml:space="preserve"> DATA[[#This Row],[Src Máxima]]</f>
        <v>138340</v>
      </c>
      <c r="AE219" s="28">
        <f xml:space="preserve"> DATA[[#This Row],[Src Último]]</f>
        <v>138081</v>
      </c>
      <c r="AF219" s="40">
        <f xml:space="preserve"> (DATA[[#This Row],[High]] - DATA[[#This Row],[Low]])</f>
        <v>1070</v>
      </c>
      <c r="AG219" s="31">
        <f xml:space="preserve"> _xlfn.XLOOKUP(DATA[[#This Row],[T]]-1, DATA[T], DATA[Open], "")</f>
        <v>135880</v>
      </c>
      <c r="AH219" s="31">
        <f xml:space="preserve"> _xlfn.XLOOKUP(DATA[[#This Row],[T]]-1, DATA[T], DATA[Low], "")</f>
        <v>135755</v>
      </c>
      <c r="AI219" s="31">
        <f xml:space="preserve"> _xlfn.XLOOKUP(DATA[[#This Row],[T]]-1, DATA[T], DATA[High], "")</f>
        <v>138460</v>
      </c>
      <c r="AJ219" s="31">
        <f xml:space="preserve"> _xlfn.XLOOKUP(DATA[[#This Row],[T]]-1, DATA[T], DATA[Price], "")</f>
        <v>137814</v>
      </c>
      <c r="AK219" s="33">
        <f xml:space="preserve"> IFERROR(DATA[[#This Row],[Prev Close]] - DATA[[#This Row],[Prev Open]], "")</f>
        <v>1934</v>
      </c>
      <c r="AL219" s="33">
        <f xml:space="preserve"> IFERROR(DATA[[#This Row],[Prev High]] - DATA[[#This Row],[Prev Low]], "")</f>
        <v>2705</v>
      </c>
      <c r="AM219" s="33">
        <f xml:space="preserve"> SIGN(DATA[[#This Row],[Prev Change]] &lt; 0)</f>
        <v>0</v>
      </c>
      <c r="AN219" s="33">
        <f xml:space="preserve"> SIGN(DATA[[#This Row],[Prev Change]] &gt;= 0)</f>
        <v>1</v>
      </c>
      <c r="AO219" s="28">
        <f xml:space="preserve"> IFERROR(MAX(0, DATA[[#This Row],[High]] - DATA[[#This Row],[Prev High]]), "")</f>
        <v>0</v>
      </c>
      <c r="AP219" s="28">
        <f xml:space="preserve"> IFERROR(MAX(0, DATA[[#This Row],[Prev Low]] - DATA[[#This Row],[Low]]), "")</f>
        <v>0</v>
      </c>
      <c r="AQ219" s="10">
        <f xml:space="preserve"> (DATA[[#This Row],[Prev Low]] &lt; DATA[[#This Row],[Open]]) * (DATA[[#This Row],[Open]] &lt; DATA[[#This Row],[Prev High]])</f>
        <v>1</v>
      </c>
      <c r="AR219" s="10">
        <f xml:space="preserve"> SIGN(DATA[[#This Row],[Open]] &lt; DATA[[#This Row],[Prev Low]])</f>
        <v>0</v>
      </c>
      <c r="AS219" s="10">
        <f xml:space="preserve"> SIGN(DATA[[#This Row],[Prev Low]] &lt; DATA[[#This Row],[Open]])</f>
        <v>1</v>
      </c>
      <c r="AT219" s="10">
        <f xml:space="preserve"> SIGN(DATA[[#This Row],[Open]] &lt; DATA[[#This Row],[Prev High]])</f>
        <v>1</v>
      </c>
      <c r="AU219" s="10">
        <f xml:space="preserve"> SIGN(DATA[[#This Row],[Prev High]] &lt; DATA[[#This Row],[Open]])</f>
        <v>0</v>
      </c>
      <c r="AV219" s="10">
        <f xml:space="preserve"> SIGN(DATA[[#This Row],[Low]] &lt; DATA[[#This Row],[Prev Low]])</f>
        <v>0</v>
      </c>
      <c r="AW219" s="10">
        <f xml:space="preserve"> SIGN(DATA[[#This Row],[Prev Low]] &lt; DATA[[#This Row],[Low]])</f>
        <v>1</v>
      </c>
      <c r="AX219" s="10">
        <f xml:space="preserve"> SIGN(DATA[[#This Row],[High]] &lt; DATA[[#This Row],[Prev High]])</f>
        <v>1</v>
      </c>
      <c r="AY219" s="10">
        <f xml:space="preserve"> SIGN(DATA[[#This Row],[Prev High]] &lt; DATA[[#This Row],[High]])</f>
        <v>0</v>
      </c>
      <c r="AZ219" s="10">
        <f xml:space="preserve"> (DATA[[#This Row],[Prev Low]] &lt; DATA[[#This Row],[Close]]) * (DATA[[#This Row],[Close]] &lt; DATA[[#This Row],[Prev High]])</f>
        <v>1</v>
      </c>
      <c r="BA219" s="10">
        <f xml:space="preserve"> SIGN(DATA[[#This Row],[Close]] &lt; DATA[[#This Row],[Prev Low]])</f>
        <v>0</v>
      </c>
      <c r="BB219" s="10">
        <f xml:space="preserve"> SIGN(DATA[[#This Row],[Prev Low]] &lt; DATA[[#This Row],[Close]])</f>
        <v>1</v>
      </c>
      <c r="BC219" s="10">
        <f xml:space="preserve"> SIGN(DATA[[#This Row],[Close]] &lt; DATA[[#This Row],[Prev High]])</f>
        <v>1</v>
      </c>
      <c r="BD219" s="10">
        <f xml:space="preserve"> SIGN(DATA[[#This Row],[Prev High]] &lt; DATA[[#This Row],[Close]])</f>
        <v>0</v>
      </c>
    </row>
    <row r="220" spans="14:56" x14ac:dyDescent="0.25">
      <c r="N220" s="16">
        <f xml:space="preserve"> ROW() - ROW(DATA[[#Headers],[Row]])</f>
        <v>218</v>
      </c>
      <c r="O220" s="13"/>
      <c r="P220" s="20">
        <v>45539</v>
      </c>
      <c r="Q220" s="21">
        <v>137814</v>
      </c>
      <c r="R220" s="21">
        <v>135880</v>
      </c>
      <c r="S220" s="21">
        <v>138460</v>
      </c>
      <c r="T220" s="21">
        <v>135755</v>
      </c>
      <c r="U220" s="13" t="s">
        <v>278</v>
      </c>
      <c r="V220" s="14">
        <v>1.2999999999999999E-2</v>
      </c>
      <c r="W220" s="23"/>
      <c r="X220" s="23">
        <f xml:space="preserve"> (1 - DATA[[#This Row],[Row]])</f>
        <v>-217</v>
      </c>
      <c r="Y220" s="24">
        <f xml:space="preserve"> DATA[[#This Row],[Src Data]]</f>
        <v>45539</v>
      </c>
      <c r="Z220" s="23">
        <f xml:space="preserve"> WEEKDAY(DATA[[#This Row],[Date]])</f>
        <v>4</v>
      </c>
      <c r="AA220" s="26">
        <f xml:space="preserve"> DATA[[#This Row],[Src Último]]</f>
        <v>137814</v>
      </c>
      <c r="AB220" s="28">
        <f xml:space="preserve"> DATA[[#This Row],[Src Abertura]]</f>
        <v>135880</v>
      </c>
      <c r="AC220" s="28">
        <f xml:space="preserve"> DATA[[#This Row],[Src Mínima]]</f>
        <v>135755</v>
      </c>
      <c r="AD220" s="28">
        <f xml:space="preserve"> DATA[[#This Row],[Src Máxima]]</f>
        <v>138460</v>
      </c>
      <c r="AE220" s="28">
        <f xml:space="preserve"> DATA[[#This Row],[Src Último]]</f>
        <v>137814</v>
      </c>
      <c r="AF220" s="40">
        <f xml:space="preserve"> (DATA[[#This Row],[High]] - DATA[[#This Row],[Low]])</f>
        <v>2705</v>
      </c>
      <c r="AG220" s="31">
        <f xml:space="preserve"> _xlfn.XLOOKUP(DATA[[#This Row],[T]]-1, DATA[T], DATA[Open], "")</f>
        <v>135695</v>
      </c>
      <c r="AH220" s="31">
        <f xml:space="preserve"> _xlfn.XLOOKUP(DATA[[#This Row],[T]]-1, DATA[T], DATA[Low], "")</f>
        <v>135600</v>
      </c>
      <c r="AI220" s="31">
        <f xml:space="preserve"> _xlfn.XLOOKUP(DATA[[#This Row],[T]]-1, DATA[T], DATA[High], "")</f>
        <v>136590</v>
      </c>
      <c r="AJ220" s="31">
        <f xml:space="preserve"> _xlfn.XLOOKUP(DATA[[#This Row],[T]]-1, DATA[T], DATA[Price], "")</f>
        <v>136040</v>
      </c>
      <c r="AK220" s="33">
        <f xml:space="preserve"> IFERROR(DATA[[#This Row],[Prev Close]] - DATA[[#This Row],[Prev Open]], "")</f>
        <v>345</v>
      </c>
      <c r="AL220" s="33">
        <f xml:space="preserve"> IFERROR(DATA[[#This Row],[Prev High]] - DATA[[#This Row],[Prev Low]], "")</f>
        <v>990</v>
      </c>
      <c r="AM220" s="33">
        <f xml:space="preserve"> SIGN(DATA[[#This Row],[Prev Change]] &lt; 0)</f>
        <v>0</v>
      </c>
      <c r="AN220" s="33">
        <f xml:space="preserve"> SIGN(DATA[[#This Row],[Prev Change]] &gt;= 0)</f>
        <v>1</v>
      </c>
      <c r="AO220" s="28">
        <f xml:space="preserve"> IFERROR(MAX(0, DATA[[#This Row],[High]] - DATA[[#This Row],[Prev High]]), "")</f>
        <v>1870</v>
      </c>
      <c r="AP220" s="28">
        <f xml:space="preserve"> IFERROR(MAX(0, DATA[[#This Row],[Prev Low]] - DATA[[#This Row],[Low]]), "")</f>
        <v>0</v>
      </c>
      <c r="AQ220" s="10">
        <f xml:space="preserve"> (DATA[[#This Row],[Prev Low]] &lt; DATA[[#This Row],[Open]]) * (DATA[[#This Row],[Open]] &lt; DATA[[#This Row],[Prev High]])</f>
        <v>1</v>
      </c>
      <c r="AR220" s="10">
        <f xml:space="preserve"> SIGN(DATA[[#This Row],[Open]] &lt; DATA[[#This Row],[Prev Low]])</f>
        <v>0</v>
      </c>
      <c r="AS220" s="10">
        <f xml:space="preserve"> SIGN(DATA[[#This Row],[Prev Low]] &lt; DATA[[#This Row],[Open]])</f>
        <v>1</v>
      </c>
      <c r="AT220" s="10">
        <f xml:space="preserve"> SIGN(DATA[[#This Row],[Open]] &lt; DATA[[#This Row],[Prev High]])</f>
        <v>1</v>
      </c>
      <c r="AU220" s="10">
        <f xml:space="preserve"> SIGN(DATA[[#This Row],[Prev High]] &lt; DATA[[#This Row],[Open]])</f>
        <v>0</v>
      </c>
      <c r="AV220" s="10">
        <f xml:space="preserve"> SIGN(DATA[[#This Row],[Low]] &lt; DATA[[#This Row],[Prev Low]])</f>
        <v>0</v>
      </c>
      <c r="AW220" s="10">
        <f xml:space="preserve"> SIGN(DATA[[#This Row],[Prev Low]] &lt; DATA[[#This Row],[Low]])</f>
        <v>1</v>
      </c>
      <c r="AX220" s="10">
        <f xml:space="preserve"> SIGN(DATA[[#This Row],[High]] &lt; DATA[[#This Row],[Prev High]])</f>
        <v>0</v>
      </c>
      <c r="AY220" s="10">
        <f xml:space="preserve"> SIGN(DATA[[#This Row],[Prev High]] &lt; DATA[[#This Row],[High]])</f>
        <v>1</v>
      </c>
      <c r="AZ220" s="10">
        <f xml:space="preserve"> (DATA[[#This Row],[Prev Low]] &lt; DATA[[#This Row],[Close]]) * (DATA[[#This Row],[Close]] &lt; DATA[[#This Row],[Prev High]])</f>
        <v>0</v>
      </c>
      <c r="BA220" s="10">
        <f xml:space="preserve"> SIGN(DATA[[#This Row],[Close]] &lt; DATA[[#This Row],[Prev Low]])</f>
        <v>0</v>
      </c>
      <c r="BB220" s="10">
        <f xml:space="preserve"> SIGN(DATA[[#This Row],[Prev Low]] &lt; DATA[[#This Row],[Close]])</f>
        <v>1</v>
      </c>
      <c r="BC220" s="10">
        <f xml:space="preserve"> SIGN(DATA[[#This Row],[Close]] &lt; DATA[[#This Row],[Prev High]])</f>
        <v>0</v>
      </c>
      <c r="BD220" s="10">
        <f xml:space="preserve"> SIGN(DATA[[#This Row],[Prev High]] &lt; DATA[[#This Row],[Close]])</f>
        <v>1</v>
      </c>
    </row>
    <row r="221" spans="14:56" x14ac:dyDescent="0.25">
      <c r="N221" s="16">
        <f xml:space="preserve"> ROW() - ROW(DATA[[#Headers],[Row]])</f>
        <v>219</v>
      </c>
      <c r="O221" s="13"/>
      <c r="P221" s="20">
        <v>45538</v>
      </c>
      <c r="Q221" s="21">
        <v>136040</v>
      </c>
      <c r="R221" s="21">
        <v>135695</v>
      </c>
      <c r="S221" s="21">
        <v>136590</v>
      </c>
      <c r="T221" s="21">
        <v>135600</v>
      </c>
      <c r="U221" s="13" t="s">
        <v>139</v>
      </c>
      <c r="V221" s="14">
        <v>-2.5000000000000001E-3</v>
      </c>
      <c r="W221" s="23"/>
      <c r="X221" s="23">
        <f xml:space="preserve"> (1 - DATA[[#This Row],[Row]])</f>
        <v>-218</v>
      </c>
      <c r="Y221" s="24">
        <f xml:space="preserve"> DATA[[#This Row],[Src Data]]</f>
        <v>45538</v>
      </c>
      <c r="Z221" s="23">
        <f xml:space="preserve"> WEEKDAY(DATA[[#This Row],[Date]])</f>
        <v>3</v>
      </c>
      <c r="AA221" s="26">
        <f xml:space="preserve"> DATA[[#This Row],[Src Último]]</f>
        <v>136040</v>
      </c>
      <c r="AB221" s="28">
        <f xml:space="preserve"> DATA[[#This Row],[Src Abertura]]</f>
        <v>135695</v>
      </c>
      <c r="AC221" s="28">
        <f xml:space="preserve"> DATA[[#This Row],[Src Mínima]]</f>
        <v>135600</v>
      </c>
      <c r="AD221" s="28">
        <f xml:space="preserve"> DATA[[#This Row],[Src Máxima]]</f>
        <v>136590</v>
      </c>
      <c r="AE221" s="28">
        <f xml:space="preserve"> DATA[[#This Row],[Src Último]]</f>
        <v>136040</v>
      </c>
      <c r="AF221" s="40">
        <f xml:space="preserve"> (DATA[[#This Row],[High]] - DATA[[#This Row],[Low]])</f>
        <v>990</v>
      </c>
      <c r="AG221" s="31">
        <f xml:space="preserve"> _xlfn.XLOOKUP(DATA[[#This Row],[T]]-1, DATA[T], DATA[Open], "")</f>
        <v>137250</v>
      </c>
      <c r="AH221" s="31">
        <f xml:space="preserve"> _xlfn.XLOOKUP(DATA[[#This Row],[T]]-1, DATA[T], DATA[Low], "")</f>
        <v>136125</v>
      </c>
      <c r="AI221" s="31">
        <f xml:space="preserve"> _xlfn.XLOOKUP(DATA[[#This Row],[T]]-1, DATA[T], DATA[High], "")</f>
        <v>137485</v>
      </c>
      <c r="AJ221" s="31">
        <f xml:space="preserve"> _xlfn.XLOOKUP(DATA[[#This Row],[T]]-1, DATA[T], DATA[Price], "")</f>
        <v>136383</v>
      </c>
      <c r="AK221" s="33">
        <f xml:space="preserve"> IFERROR(DATA[[#This Row],[Prev Close]] - DATA[[#This Row],[Prev Open]], "")</f>
        <v>-867</v>
      </c>
      <c r="AL221" s="33">
        <f xml:space="preserve"> IFERROR(DATA[[#This Row],[Prev High]] - DATA[[#This Row],[Prev Low]], "")</f>
        <v>1360</v>
      </c>
      <c r="AM221" s="33">
        <f xml:space="preserve"> SIGN(DATA[[#This Row],[Prev Change]] &lt; 0)</f>
        <v>1</v>
      </c>
      <c r="AN221" s="33">
        <f xml:space="preserve"> SIGN(DATA[[#This Row],[Prev Change]] &gt;= 0)</f>
        <v>0</v>
      </c>
      <c r="AO221" s="28">
        <f xml:space="preserve"> IFERROR(MAX(0, DATA[[#This Row],[High]] - DATA[[#This Row],[Prev High]]), "")</f>
        <v>0</v>
      </c>
      <c r="AP221" s="28">
        <f xml:space="preserve"> IFERROR(MAX(0, DATA[[#This Row],[Prev Low]] - DATA[[#This Row],[Low]]), "")</f>
        <v>525</v>
      </c>
      <c r="AQ221" s="10">
        <f xml:space="preserve"> (DATA[[#This Row],[Prev Low]] &lt; DATA[[#This Row],[Open]]) * (DATA[[#This Row],[Open]] &lt; DATA[[#This Row],[Prev High]])</f>
        <v>0</v>
      </c>
      <c r="AR221" s="10">
        <f xml:space="preserve"> SIGN(DATA[[#This Row],[Open]] &lt; DATA[[#This Row],[Prev Low]])</f>
        <v>1</v>
      </c>
      <c r="AS221" s="10">
        <f xml:space="preserve"> SIGN(DATA[[#This Row],[Prev Low]] &lt; DATA[[#This Row],[Open]])</f>
        <v>0</v>
      </c>
      <c r="AT221" s="10">
        <f xml:space="preserve"> SIGN(DATA[[#This Row],[Open]] &lt; DATA[[#This Row],[Prev High]])</f>
        <v>1</v>
      </c>
      <c r="AU221" s="10">
        <f xml:space="preserve"> SIGN(DATA[[#This Row],[Prev High]] &lt; DATA[[#This Row],[Open]])</f>
        <v>0</v>
      </c>
      <c r="AV221" s="10">
        <f xml:space="preserve"> SIGN(DATA[[#This Row],[Low]] &lt; DATA[[#This Row],[Prev Low]])</f>
        <v>1</v>
      </c>
      <c r="AW221" s="10">
        <f xml:space="preserve"> SIGN(DATA[[#This Row],[Prev Low]] &lt; DATA[[#This Row],[Low]])</f>
        <v>0</v>
      </c>
      <c r="AX221" s="10">
        <f xml:space="preserve"> SIGN(DATA[[#This Row],[High]] &lt; DATA[[#This Row],[Prev High]])</f>
        <v>1</v>
      </c>
      <c r="AY221" s="10">
        <f xml:space="preserve"> SIGN(DATA[[#This Row],[Prev High]] &lt; DATA[[#This Row],[High]])</f>
        <v>0</v>
      </c>
      <c r="AZ221" s="10">
        <f xml:space="preserve"> (DATA[[#This Row],[Prev Low]] &lt; DATA[[#This Row],[Close]]) * (DATA[[#This Row],[Close]] &lt; DATA[[#This Row],[Prev High]])</f>
        <v>0</v>
      </c>
      <c r="BA221" s="10">
        <f xml:space="preserve"> SIGN(DATA[[#This Row],[Close]] &lt; DATA[[#This Row],[Prev Low]])</f>
        <v>1</v>
      </c>
      <c r="BB221" s="10">
        <f xml:space="preserve"> SIGN(DATA[[#This Row],[Prev Low]] &lt; DATA[[#This Row],[Close]])</f>
        <v>0</v>
      </c>
      <c r="BC221" s="10">
        <f xml:space="preserve"> SIGN(DATA[[#This Row],[Close]] &lt; DATA[[#This Row],[Prev High]])</f>
        <v>1</v>
      </c>
      <c r="BD221" s="10">
        <f xml:space="preserve"> SIGN(DATA[[#This Row],[Prev High]] &lt; DATA[[#This Row],[Close]])</f>
        <v>0</v>
      </c>
    </row>
    <row r="222" spans="14:56" x14ac:dyDescent="0.25">
      <c r="N222" s="16">
        <f xml:space="preserve"> ROW() - ROW(DATA[[#Headers],[Row]])</f>
        <v>220</v>
      </c>
      <c r="O222" s="13"/>
      <c r="P222" s="20">
        <v>45537</v>
      </c>
      <c r="Q222" s="21">
        <v>136383</v>
      </c>
      <c r="R222" s="21">
        <v>137250</v>
      </c>
      <c r="S222" s="21">
        <v>137485</v>
      </c>
      <c r="T222" s="21">
        <v>136125</v>
      </c>
      <c r="U222" s="13" t="s">
        <v>279</v>
      </c>
      <c r="V222" s="14">
        <v>-1.2699999999999999E-2</v>
      </c>
      <c r="W222" s="23"/>
      <c r="X222" s="23">
        <f xml:space="preserve"> (1 - DATA[[#This Row],[Row]])</f>
        <v>-219</v>
      </c>
      <c r="Y222" s="24">
        <f xml:space="preserve"> DATA[[#This Row],[Src Data]]</f>
        <v>45537</v>
      </c>
      <c r="Z222" s="23">
        <f xml:space="preserve"> WEEKDAY(DATA[[#This Row],[Date]])</f>
        <v>2</v>
      </c>
      <c r="AA222" s="26">
        <f xml:space="preserve"> DATA[[#This Row],[Src Último]]</f>
        <v>136383</v>
      </c>
      <c r="AB222" s="28">
        <f xml:space="preserve"> DATA[[#This Row],[Src Abertura]]</f>
        <v>137250</v>
      </c>
      <c r="AC222" s="28">
        <f xml:space="preserve"> DATA[[#This Row],[Src Mínima]]</f>
        <v>136125</v>
      </c>
      <c r="AD222" s="28">
        <f xml:space="preserve"> DATA[[#This Row],[Src Máxima]]</f>
        <v>137485</v>
      </c>
      <c r="AE222" s="28">
        <f xml:space="preserve"> DATA[[#This Row],[Src Último]]</f>
        <v>136383</v>
      </c>
      <c r="AF222" s="40">
        <f xml:space="preserve"> (DATA[[#This Row],[High]] - DATA[[#This Row],[Low]])</f>
        <v>1360</v>
      </c>
      <c r="AG222" s="31">
        <f xml:space="preserve"> _xlfn.XLOOKUP(DATA[[#This Row],[T]]-1, DATA[T], DATA[Open], "")</f>
        <v>137800</v>
      </c>
      <c r="AH222" s="31">
        <f xml:space="preserve"> _xlfn.XLOOKUP(DATA[[#This Row],[T]]-1, DATA[T], DATA[Low], "")</f>
        <v>136500</v>
      </c>
      <c r="AI222" s="31">
        <f xml:space="preserve"> _xlfn.XLOOKUP(DATA[[#This Row],[T]]-1, DATA[T], DATA[High], "")</f>
        <v>137975</v>
      </c>
      <c r="AJ222" s="31">
        <f xml:space="preserve"> _xlfn.XLOOKUP(DATA[[#This Row],[T]]-1, DATA[T], DATA[Price], "")</f>
        <v>138132</v>
      </c>
      <c r="AK222" s="33">
        <f xml:space="preserve"> IFERROR(DATA[[#This Row],[Prev Close]] - DATA[[#This Row],[Prev Open]], "")</f>
        <v>332</v>
      </c>
      <c r="AL222" s="33">
        <f xml:space="preserve"> IFERROR(DATA[[#This Row],[Prev High]] - DATA[[#This Row],[Prev Low]], "")</f>
        <v>1475</v>
      </c>
      <c r="AM222" s="33">
        <f xml:space="preserve"> SIGN(DATA[[#This Row],[Prev Change]] &lt; 0)</f>
        <v>0</v>
      </c>
      <c r="AN222" s="33">
        <f xml:space="preserve"> SIGN(DATA[[#This Row],[Prev Change]] &gt;= 0)</f>
        <v>1</v>
      </c>
      <c r="AO222" s="28">
        <f xml:space="preserve"> IFERROR(MAX(0, DATA[[#This Row],[High]] - DATA[[#This Row],[Prev High]]), "")</f>
        <v>0</v>
      </c>
      <c r="AP222" s="28">
        <f xml:space="preserve"> IFERROR(MAX(0, DATA[[#This Row],[Prev Low]] - DATA[[#This Row],[Low]]), "")</f>
        <v>375</v>
      </c>
      <c r="AQ222" s="10">
        <f xml:space="preserve"> (DATA[[#This Row],[Prev Low]] &lt; DATA[[#This Row],[Open]]) * (DATA[[#This Row],[Open]] &lt; DATA[[#This Row],[Prev High]])</f>
        <v>1</v>
      </c>
      <c r="AR222" s="10">
        <f xml:space="preserve"> SIGN(DATA[[#This Row],[Open]] &lt; DATA[[#This Row],[Prev Low]])</f>
        <v>0</v>
      </c>
      <c r="AS222" s="10">
        <f xml:space="preserve"> SIGN(DATA[[#This Row],[Prev Low]] &lt; DATA[[#This Row],[Open]])</f>
        <v>1</v>
      </c>
      <c r="AT222" s="10">
        <f xml:space="preserve"> SIGN(DATA[[#This Row],[Open]] &lt; DATA[[#This Row],[Prev High]])</f>
        <v>1</v>
      </c>
      <c r="AU222" s="10">
        <f xml:space="preserve"> SIGN(DATA[[#This Row],[Prev High]] &lt; DATA[[#This Row],[Open]])</f>
        <v>0</v>
      </c>
      <c r="AV222" s="10">
        <f xml:space="preserve"> SIGN(DATA[[#This Row],[Low]] &lt; DATA[[#This Row],[Prev Low]])</f>
        <v>1</v>
      </c>
      <c r="AW222" s="10">
        <f xml:space="preserve"> SIGN(DATA[[#This Row],[Prev Low]] &lt; DATA[[#This Row],[Low]])</f>
        <v>0</v>
      </c>
      <c r="AX222" s="10">
        <f xml:space="preserve"> SIGN(DATA[[#This Row],[High]] &lt; DATA[[#This Row],[Prev High]])</f>
        <v>1</v>
      </c>
      <c r="AY222" s="10">
        <f xml:space="preserve"> SIGN(DATA[[#This Row],[Prev High]] &lt; DATA[[#This Row],[High]])</f>
        <v>0</v>
      </c>
      <c r="AZ222" s="10">
        <f xml:space="preserve"> (DATA[[#This Row],[Prev Low]] &lt; DATA[[#This Row],[Close]]) * (DATA[[#This Row],[Close]] &lt; DATA[[#This Row],[Prev High]])</f>
        <v>0</v>
      </c>
      <c r="BA222" s="10">
        <f xml:space="preserve"> SIGN(DATA[[#This Row],[Close]] &lt; DATA[[#This Row],[Prev Low]])</f>
        <v>1</v>
      </c>
      <c r="BB222" s="10">
        <f xml:space="preserve"> SIGN(DATA[[#This Row],[Prev Low]] &lt; DATA[[#This Row],[Close]])</f>
        <v>0</v>
      </c>
      <c r="BC222" s="10">
        <f xml:space="preserve"> SIGN(DATA[[#This Row],[Close]] &lt; DATA[[#This Row],[Prev High]])</f>
        <v>1</v>
      </c>
      <c r="BD222" s="10">
        <f xml:space="preserve"> SIGN(DATA[[#This Row],[Prev High]] &lt; DATA[[#This Row],[Close]])</f>
        <v>0</v>
      </c>
    </row>
    <row r="223" spans="14:56" x14ac:dyDescent="0.25">
      <c r="N223" s="16">
        <f xml:space="preserve"> ROW() - ROW(DATA[[#Headers],[Row]])</f>
        <v>221</v>
      </c>
      <c r="O223" s="13"/>
      <c r="P223" s="20">
        <v>45534</v>
      </c>
      <c r="Q223" s="21">
        <v>138132</v>
      </c>
      <c r="R223" s="21">
        <v>137800</v>
      </c>
      <c r="S223" s="21">
        <v>137975</v>
      </c>
      <c r="T223" s="21">
        <v>136500</v>
      </c>
      <c r="U223" s="13" t="s">
        <v>280</v>
      </c>
      <c r="V223" s="14">
        <v>3.3E-3</v>
      </c>
      <c r="W223" s="23"/>
      <c r="X223" s="23">
        <f xml:space="preserve"> (1 - DATA[[#This Row],[Row]])</f>
        <v>-220</v>
      </c>
      <c r="Y223" s="24">
        <f xml:space="preserve"> DATA[[#This Row],[Src Data]]</f>
        <v>45534</v>
      </c>
      <c r="Z223" s="23">
        <f xml:space="preserve"> WEEKDAY(DATA[[#This Row],[Date]])</f>
        <v>6</v>
      </c>
      <c r="AA223" s="26">
        <f xml:space="preserve"> DATA[[#This Row],[Src Último]]</f>
        <v>138132</v>
      </c>
      <c r="AB223" s="28">
        <f xml:space="preserve"> DATA[[#This Row],[Src Abertura]]</f>
        <v>137800</v>
      </c>
      <c r="AC223" s="28">
        <f xml:space="preserve"> DATA[[#This Row],[Src Mínima]]</f>
        <v>136500</v>
      </c>
      <c r="AD223" s="28">
        <f xml:space="preserve"> DATA[[#This Row],[Src Máxima]]</f>
        <v>137975</v>
      </c>
      <c r="AE223" s="28">
        <f xml:space="preserve"> DATA[[#This Row],[Src Último]]</f>
        <v>138132</v>
      </c>
      <c r="AF223" s="40">
        <f xml:space="preserve"> (DATA[[#This Row],[High]] - DATA[[#This Row],[Low]])</f>
        <v>1475</v>
      </c>
      <c r="AG223" s="31">
        <f xml:space="preserve"> _xlfn.XLOOKUP(DATA[[#This Row],[T]]-1, DATA[T], DATA[Open], "")</f>
        <v>139315</v>
      </c>
      <c r="AH223" s="31">
        <f xml:space="preserve"> _xlfn.XLOOKUP(DATA[[#This Row],[T]]-1, DATA[T], DATA[Low], "")</f>
        <v>137510</v>
      </c>
      <c r="AI223" s="31">
        <f xml:space="preserve"> _xlfn.XLOOKUP(DATA[[#This Row],[T]]-1, DATA[T], DATA[High], "")</f>
        <v>139425</v>
      </c>
      <c r="AJ223" s="31">
        <f xml:space="preserve"> _xlfn.XLOOKUP(DATA[[#This Row],[T]]-1, DATA[T], DATA[Price], "")</f>
        <v>137683</v>
      </c>
      <c r="AK223" s="33">
        <f xml:space="preserve"> IFERROR(DATA[[#This Row],[Prev Close]] - DATA[[#This Row],[Prev Open]], "")</f>
        <v>-1632</v>
      </c>
      <c r="AL223" s="33">
        <f xml:space="preserve"> IFERROR(DATA[[#This Row],[Prev High]] - DATA[[#This Row],[Prev Low]], "")</f>
        <v>1915</v>
      </c>
      <c r="AM223" s="33">
        <f xml:space="preserve"> SIGN(DATA[[#This Row],[Prev Change]] &lt; 0)</f>
        <v>1</v>
      </c>
      <c r="AN223" s="33">
        <f xml:space="preserve"> SIGN(DATA[[#This Row],[Prev Change]] &gt;= 0)</f>
        <v>0</v>
      </c>
      <c r="AO223" s="28">
        <f xml:space="preserve"> IFERROR(MAX(0, DATA[[#This Row],[High]] - DATA[[#This Row],[Prev High]]), "")</f>
        <v>0</v>
      </c>
      <c r="AP223" s="28">
        <f xml:space="preserve"> IFERROR(MAX(0, DATA[[#This Row],[Prev Low]] - DATA[[#This Row],[Low]]), "")</f>
        <v>1010</v>
      </c>
      <c r="AQ223" s="10">
        <f xml:space="preserve"> (DATA[[#This Row],[Prev Low]] &lt; DATA[[#This Row],[Open]]) * (DATA[[#This Row],[Open]] &lt; DATA[[#This Row],[Prev High]])</f>
        <v>1</v>
      </c>
      <c r="AR223" s="10">
        <f xml:space="preserve"> SIGN(DATA[[#This Row],[Open]] &lt; DATA[[#This Row],[Prev Low]])</f>
        <v>0</v>
      </c>
      <c r="AS223" s="10">
        <f xml:space="preserve"> SIGN(DATA[[#This Row],[Prev Low]] &lt; DATA[[#This Row],[Open]])</f>
        <v>1</v>
      </c>
      <c r="AT223" s="10">
        <f xml:space="preserve"> SIGN(DATA[[#This Row],[Open]] &lt; DATA[[#This Row],[Prev High]])</f>
        <v>1</v>
      </c>
      <c r="AU223" s="10">
        <f xml:space="preserve"> SIGN(DATA[[#This Row],[Prev High]] &lt; DATA[[#This Row],[Open]])</f>
        <v>0</v>
      </c>
      <c r="AV223" s="10">
        <f xml:space="preserve"> SIGN(DATA[[#This Row],[Low]] &lt; DATA[[#This Row],[Prev Low]])</f>
        <v>1</v>
      </c>
      <c r="AW223" s="10">
        <f xml:space="preserve"> SIGN(DATA[[#This Row],[Prev Low]] &lt; DATA[[#This Row],[Low]])</f>
        <v>0</v>
      </c>
      <c r="AX223" s="10">
        <f xml:space="preserve"> SIGN(DATA[[#This Row],[High]] &lt; DATA[[#This Row],[Prev High]])</f>
        <v>1</v>
      </c>
      <c r="AY223" s="10">
        <f xml:space="preserve"> SIGN(DATA[[#This Row],[Prev High]] &lt; DATA[[#This Row],[High]])</f>
        <v>0</v>
      </c>
      <c r="AZ223" s="10">
        <f xml:space="preserve"> (DATA[[#This Row],[Prev Low]] &lt; DATA[[#This Row],[Close]]) * (DATA[[#This Row],[Close]] &lt; DATA[[#This Row],[Prev High]])</f>
        <v>1</v>
      </c>
      <c r="BA223" s="10">
        <f xml:space="preserve"> SIGN(DATA[[#This Row],[Close]] &lt; DATA[[#This Row],[Prev Low]])</f>
        <v>0</v>
      </c>
      <c r="BB223" s="10">
        <f xml:space="preserve"> SIGN(DATA[[#This Row],[Prev Low]] &lt; DATA[[#This Row],[Close]])</f>
        <v>1</v>
      </c>
      <c r="BC223" s="10">
        <f xml:space="preserve"> SIGN(DATA[[#This Row],[Close]] &lt; DATA[[#This Row],[Prev High]])</f>
        <v>1</v>
      </c>
      <c r="BD223" s="10">
        <f xml:space="preserve"> SIGN(DATA[[#This Row],[Prev High]] &lt; DATA[[#This Row],[Close]])</f>
        <v>0</v>
      </c>
    </row>
    <row r="224" spans="14:56" x14ac:dyDescent="0.25">
      <c r="N224" s="16">
        <f xml:space="preserve"> ROW() - ROW(DATA[[#Headers],[Row]])</f>
        <v>222</v>
      </c>
      <c r="O224" s="13"/>
      <c r="P224" s="20">
        <v>45533</v>
      </c>
      <c r="Q224" s="21">
        <v>137683</v>
      </c>
      <c r="R224" s="21">
        <v>139315</v>
      </c>
      <c r="S224" s="21">
        <v>139425</v>
      </c>
      <c r="T224" s="21">
        <v>137510</v>
      </c>
      <c r="U224" s="13" t="s">
        <v>100</v>
      </c>
      <c r="V224" s="14">
        <v>-1.04E-2</v>
      </c>
      <c r="W224" s="23"/>
      <c r="X224" s="23">
        <f xml:space="preserve"> (1 - DATA[[#This Row],[Row]])</f>
        <v>-221</v>
      </c>
      <c r="Y224" s="24">
        <f xml:space="preserve"> DATA[[#This Row],[Src Data]]</f>
        <v>45533</v>
      </c>
      <c r="Z224" s="23">
        <f xml:space="preserve"> WEEKDAY(DATA[[#This Row],[Date]])</f>
        <v>5</v>
      </c>
      <c r="AA224" s="26">
        <f xml:space="preserve"> DATA[[#This Row],[Src Último]]</f>
        <v>137683</v>
      </c>
      <c r="AB224" s="28">
        <f xml:space="preserve"> DATA[[#This Row],[Src Abertura]]</f>
        <v>139315</v>
      </c>
      <c r="AC224" s="28">
        <f xml:space="preserve"> DATA[[#This Row],[Src Mínima]]</f>
        <v>137510</v>
      </c>
      <c r="AD224" s="28">
        <f xml:space="preserve"> DATA[[#This Row],[Src Máxima]]</f>
        <v>139425</v>
      </c>
      <c r="AE224" s="28">
        <f xml:space="preserve"> DATA[[#This Row],[Src Último]]</f>
        <v>137683</v>
      </c>
      <c r="AF224" s="40">
        <f xml:space="preserve"> (DATA[[#This Row],[High]] - DATA[[#This Row],[Low]])</f>
        <v>1915</v>
      </c>
      <c r="AG224" s="31">
        <f xml:space="preserve"> _xlfn.XLOOKUP(DATA[[#This Row],[T]]-1, DATA[T], DATA[Open], "")</f>
        <v>138260</v>
      </c>
      <c r="AH224" s="31">
        <f xml:space="preserve"> _xlfn.XLOOKUP(DATA[[#This Row],[T]]-1, DATA[T], DATA[Low], "")</f>
        <v>137520</v>
      </c>
      <c r="AI224" s="31">
        <f xml:space="preserve"> _xlfn.XLOOKUP(DATA[[#This Row],[T]]-1, DATA[T], DATA[High], "")</f>
        <v>139280</v>
      </c>
      <c r="AJ224" s="31">
        <f xml:space="preserve"> _xlfn.XLOOKUP(DATA[[#This Row],[T]]-1, DATA[T], DATA[Price], "")</f>
        <v>139123</v>
      </c>
      <c r="AK224" s="33">
        <f xml:space="preserve"> IFERROR(DATA[[#This Row],[Prev Close]] - DATA[[#This Row],[Prev Open]], "")</f>
        <v>863</v>
      </c>
      <c r="AL224" s="33">
        <f xml:space="preserve"> IFERROR(DATA[[#This Row],[Prev High]] - DATA[[#This Row],[Prev Low]], "")</f>
        <v>1760</v>
      </c>
      <c r="AM224" s="33">
        <f xml:space="preserve"> SIGN(DATA[[#This Row],[Prev Change]] &lt; 0)</f>
        <v>0</v>
      </c>
      <c r="AN224" s="33">
        <f xml:space="preserve"> SIGN(DATA[[#This Row],[Prev Change]] &gt;= 0)</f>
        <v>1</v>
      </c>
      <c r="AO224" s="28">
        <f xml:space="preserve"> IFERROR(MAX(0, DATA[[#This Row],[High]] - DATA[[#This Row],[Prev High]]), "")</f>
        <v>145</v>
      </c>
      <c r="AP224" s="28">
        <f xml:space="preserve"> IFERROR(MAX(0, DATA[[#This Row],[Prev Low]] - DATA[[#This Row],[Low]]), "")</f>
        <v>10</v>
      </c>
      <c r="AQ224" s="10">
        <f xml:space="preserve"> (DATA[[#This Row],[Prev Low]] &lt; DATA[[#This Row],[Open]]) * (DATA[[#This Row],[Open]] &lt; DATA[[#This Row],[Prev High]])</f>
        <v>0</v>
      </c>
      <c r="AR224" s="10">
        <f xml:space="preserve"> SIGN(DATA[[#This Row],[Open]] &lt; DATA[[#This Row],[Prev Low]])</f>
        <v>0</v>
      </c>
      <c r="AS224" s="10">
        <f xml:space="preserve"> SIGN(DATA[[#This Row],[Prev Low]] &lt; DATA[[#This Row],[Open]])</f>
        <v>1</v>
      </c>
      <c r="AT224" s="10">
        <f xml:space="preserve"> SIGN(DATA[[#This Row],[Open]] &lt; DATA[[#This Row],[Prev High]])</f>
        <v>0</v>
      </c>
      <c r="AU224" s="10">
        <f xml:space="preserve"> SIGN(DATA[[#This Row],[Prev High]] &lt; DATA[[#This Row],[Open]])</f>
        <v>1</v>
      </c>
      <c r="AV224" s="10">
        <f xml:space="preserve"> SIGN(DATA[[#This Row],[Low]] &lt; DATA[[#This Row],[Prev Low]])</f>
        <v>1</v>
      </c>
      <c r="AW224" s="10">
        <f xml:space="preserve"> SIGN(DATA[[#This Row],[Prev Low]] &lt; DATA[[#This Row],[Low]])</f>
        <v>0</v>
      </c>
      <c r="AX224" s="10">
        <f xml:space="preserve"> SIGN(DATA[[#This Row],[High]] &lt; DATA[[#This Row],[Prev High]])</f>
        <v>0</v>
      </c>
      <c r="AY224" s="10">
        <f xml:space="preserve"> SIGN(DATA[[#This Row],[Prev High]] &lt; DATA[[#This Row],[High]])</f>
        <v>1</v>
      </c>
      <c r="AZ224" s="10">
        <f xml:space="preserve"> (DATA[[#This Row],[Prev Low]] &lt; DATA[[#This Row],[Close]]) * (DATA[[#This Row],[Close]] &lt; DATA[[#This Row],[Prev High]])</f>
        <v>1</v>
      </c>
      <c r="BA224" s="10">
        <f xml:space="preserve"> SIGN(DATA[[#This Row],[Close]] &lt; DATA[[#This Row],[Prev Low]])</f>
        <v>0</v>
      </c>
      <c r="BB224" s="10">
        <f xml:space="preserve"> SIGN(DATA[[#This Row],[Prev Low]] &lt; DATA[[#This Row],[Close]])</f>
        <v>1</v>
      </c>
      <c r="BC224" s="10">
        <f xml:space="preserve"> SIGN(DATA[[#This Row],[Close]] &lt; DATA[[#This Row],[Prev High]])</f>
        <v>1</v>
      </c>
      <c r="BD224" s="10">
        <f xml:space="preserve"> SIGN(DATA[[#This Row],[Prev High]] &lt; DATA[[#This Row],[Close]])</f>
        <v>0</v>
      </c>
    </row>
    <row r="225" spans="14:56" x14ac:dyDescent="0.25">
      <c r="N225" s="16">
        <f xml:space="preserve"> ROW() - ROW(DATA[[#Headers],[Row]])</f>
        <v>223</v>
      </c>
      <c r="O225" s="13"/>
      <c r="P225" s="20">
        <v>45532</v>
      </c>
      <c r="Q225" s="21">
        <v>139123</v>
      </c>
      <c r="R225" s="21">
        <v>138260</v>
      </c>
      <c r="S225" s="21">
        <v>139280</v>
      </c>
      <c r="T225" s="21">
        <v>137520</v>
      </c>
      <c r="U225" s="13" t="s">
        <v>270</v>
      </c>
      <c r="V225" s="14">
        <v>2.8999999999999998E-3</v>
      </c>
      <c r="W225" s="23"/>
      <c r="X225" s="23">
        <f xml:space="preserve"> (1 - DATA[[#This Row],[Row]])</f>
        <v>-222</v>
      </c>
      <c r="Y225" s="24">
        <f xml:space="preserve"> DATA[[#This Row],[Src Data]]</f>
        <v>45532</v>
      </c>
      <c r="Z225" s="23">
        <f xml:space="preserve"> WEEKDAY(DATA[[#This Row],[Date]])</f>
        <v>4</v>
      </c>
      <c r="AA225" s="26">
        <f xml:space="preserve"> DATA[[#This Row],[Src Último]]</f>
        <v>139123</v>
      </c>
      <c r="AB225" s="28">
        <f xml:space="preserve"> DATA[[#This Row],[Src Abertura]]</f>
        <v>138260</v>
      </c>
      <c r="AC225" s="28">
        <f xml:space="preserve"> DATA[[#This Row],[Src Mínima]]</f>
        <v>137520</v>
      </c>
      <c r="AD225" s="28">
        <f xml:space="preserve"> DATA[[#This Row],[Src Máxima]]</f>
        <v>139280</v>
      </c>
      <c r="AE225" s="28">
        <f xml:space="preserve"> DATA[[#This Row],[Src Último]]</f>
        <v>139123</v>
      </c>
      <c r="AF225" s="40">
        <f xml:space="preserve"> (DATA[[#This Row],[High]] - DATA[[#This Row],[Low]])</f>
        <v>1760</v>
      </c>
      <c r="AG225" s="31">
        <f xml:space="preserve"> _xlfn.XLOOKUP(DATA[[#This Row],[T]]-1, DATA[T], DATA[Open], "")</f>
        <v>138750</v>
      </c>
      <c r="AH225" s="31">
        <f xml:space="preserve"> _xlfn.XLOOKUP(DATA[[#This Row],[T]]-1, DATA[T], DATA[Low], "")</f>
        <v>138460</v>
      </c>
      <c r="AI225" s="31">
        <f xml:space="preserve"> _xlfn.XLOOKUP(DATA[[#This Row],[T]]-1, DATA[T], DATA[High], "")</f>
        <v>139070</v>
      </c>
      <c r="AJ225" s="31">
        <f xml:space="preserve"> _xlfn.XLOOKUP(DATA[[#This Row],[T]]-1, DATA[T], DATA[Price], "")</f>
        <v>138725</v>
      </c>
      <c r="AK225" s="33">
        <f xml:space="preserve"> IFERROR(DATA[[#This Row],[Prev Close]] - DATA[[#This Row],[Prev Open]], "")</f>
        <v>-25</v>
      </c>
      <c r="AL225" s="33">
        <f xml:space="preserve"> IFERROR(DATA[[#This Row],[Prev High]] - DATA[[#This Row],[Prev Low]], "")</f>
        <v>610</v>
      </c>
      <c r="AM225" s="33">
        <f xml:space="preserve"> SIGN(DATA[[#This Row],[Prev Change]] &lt; 0)</f>
        <v>1</v>
      </c>
      <c r="AN225" s="33">
        <f xml:space="preserve"> SIGN(DATA[[#This Row],[Prev Change]] &gt;= 0)</f>
        <v>0</v>
      </c>
      <c r="AO225" s="28">
        <f xml:space="preserve"> IFERROR(MAX(0, DATA[[#This Row],[High]] - DATA[[#This Row],[Prev High]]), "")</f>
        <v>210</v>
      </c>
      <c r="AP225" s="28">
        <f xml:space="preserve"> IFERROR(MAX(0, DATA[[#This Row],[Prev Low]] - DATA[[#This Row],[Low]]), "")</f>
        <v>940</v>
      </c>
      <c r="AQ225" s="10">
        <f xml:space="preserve"> (DATA[[#This Row],[Prev Low]] &lt; DATA[[#This Row],[Open]]) * (DATA[[#This Row],[Open]] &lt; DATA[[#This Row],[Prev High]])</f>
        <v>0</v>
      </c>
      <c r="AR225" s="10">
        <f xml:space="preserve"> SIGN(DATA[[#This Row],[Open]] &lt; DATA[[#This Row],[Prev Low]])</f>
        <v>1</v>
      </c>
      <c r="AS225" s="10">
        <f xml:space="preserve"> SIGN(DATA[[#This Row],[Prev Low]] &lt; DATA[[#This Row],[Open]])</f>
        <v>0</v>
      </c>
      <c r="AT225" s="10">
        <f xml:space="preserve"> SIGN(DATA[[#This Row],[Open]] &lt; DATA[[#This Row],[Prev High]])</f>
        <v>1</v>
      </c>
      <c r="AU225" s="10">
        <f xml:space="preserve"> SIGN(DATA[[#This Row],[Prev High]] &lt; DATA[[#This Row],[Open]])</f>
        <v>0</v>
      </c>
      <c r="AV225" s="10">
        <f xml:space="preserve"> SIGN(DATA[[#This Row],[Low]] &lt; DATA[[#This Row],[Prev Low]])</f>
        <v>1</v>
      </c>
      <c r="AW225" s="10">
        <f xml:space="preserve"> SIGN(DATA[[#This Row],[Prev Low]] &lt; DATA[[#This Row],[Low]])</f>
        <v>0</v>
      </c>
      <c r="AX225" s="10">
        <f xml:space="preserve"> SIGN(DATA[[#This Row],[High]] &lt; DATA[[#This Row],[Prev High]])</f>
        <v>0</v>
      </c>
      <c r="AY225" s="10">
        <f xml:space="preserve"> SIGN(DATA[[#This Row],[Prev High]] &lt; DATA[[#This Row],[High]])</f>
        <v>1</v>
      </c>
      <c r="AZ225" s="10">
        <f xml:space="preserve"> (DATA[[#This Row],[Prev Low]] &lt; DATA[[#This Row],[Close]]) * (DATA[[#This Row],[Close]] &lt; DATA[[#This Row],[Prev High]])</f>
        <v>0</v>
      </c>
      <c r="BA225" s="10">
        <f xml:space="preserve"> SIGN(DATA[[#This Row],[Close]] &lt; DATA[[#This Row],[Prev Low]])</f>
        <v>0</v>
      </c>
      <c r="BB225" s="10">
        <f xml:space="preserve"> SIGN(DATA[[#This Row],[Prev Low]] &lt; DATA[[#This Row],[Close]])</f>
        <v>1</v>
      </c>
      <c r="BC225" s="10">
        <f xml:space="preserve"> SIGN(DATA[[#This Row],[Close]] &lt; DATA[[#This Row],[Prev High]])</f>
        <v>0</v>
      </c>
      <c r="BD225" s="10">
        <f xml:space="preserve"> SIGN(DATA[[#This Row],[Prev High]] &lt; DATA[[#This Row],[Close]])</f>
        <v>1</v>
      </c>
    </row>
    <row r="226" spans="14:56" x14ac:dyDescent="0.25">
      <c r="N226" s="16">
        <f xml:space="preserve"> ROW() - ROW(DATA[[#Headers],[Row]])</f>
        <v>224</v>
      </c>
      <c r="O226" s="13"/>
      <c r="P226" s="20">
        <v>45531</v>
      </c>
      <c r="Q226" s="21">
        <v>138725</v>
      </c>
      <c r="R226" s="21">
        <v>138750</v>
      </c>
      <c r="S226" s="21">
        <v>139070</v>
      </c>
      <c r="T226" s="21">
        <v>138460</v>
      </c>
      <c r="U226" s="13" t="s">
        <v>281</v>
      </c>
      <c r="V226" s="14">
        <v>-8.9999999999999998E-4</v>
      </c>
      <c r="W226" s="23"/>
      <c r="X226" s="23">
        <f xml:space="preserve"> (1 - DATA[[#This Row],[Row]])</f>
        <v>-223</v>
      </c>
      <c r="Y226" s="24">
        <f xml:space="preserve"> DATA[[#This Row],[Src Data]]</f>
        <v>45531</v>
      </c>
      <c r="Z226" s="23">
        <f xml:space="preserve"> WEEKDAY(DATA[[#This Row],[Date]])</f>
        <v>3</v>
      </c>
      <c r="AA226" s="26">
        <f xml:space="preserve"> DATA[[#This Row],[Src Último]]</f>
        <v>138725</v>
      </c>
      <c r="AB226" s="28">
        <f xml:space="preserve"> DATA[[#This Row],[Src Abertura]]</f>
        <v>138750</v>
      </c>
      <c r="AC226" s="28">
        <f xml:space="preserve"> DATA[[#This Row],[Src Mínima]]</f>
        <v>138460</v>
      </c>
      <c r="AD226" s="28">
        <f xml:space="preserve"> DATA[[#This Row],[Src Máxima]]</f>
        <v>139070</v>
      </c>
      <c r="AE226" s="28">
        <f xml:space="preserve"> DATA[[#This Row],[Src Último]]</f>
        <v>138725</v>
      </c>
      <c r="AF226" s="40">
        <f xml:space="preserve"> (DATA[[#This Row],[High]] - DATA[[#This Row],[Low]])</f>
        <v>610</v>
      </c>
      <c r="AG226" s="31">
        <f xml:space="preserve"> _xlfn.XLOOKUP(DATA[[#This Row],[T]]-1, DATA[T], DATA[Open], "")</f>
        <v>137965</v>
      </c>
      <c r="AH226" s="31">
        <f xml:space="preserve"> _xlfn.XLOOKUP(DATA[[#This Row],[T]]-1, DATA[T], DATA[Low], "")</f>
        <v>137770</v>
      </c>
      <c r="AI226" s="31">
        <f xml:space="preserve"> _xlfn.XLOOKUP(DATA[[#This Row],[T]]-1, DATA[T], DATA[High], "")</f>
        <v>138950</v>
      </c>
      <c r="AJ226" s="31">
        <f xml:space="preserve"> _xlfn.XLOOKUP(DATA[[#This Row],[T]]-1, DATA[T], DATA[Price], "")</f>
        <v>138849</v>
      </c>
      <c r="AK226" s="33">
        <f xml:space="preserve"> IFERROR(DATA[[#This Row],[Prev Close]] - DATA[[#This Row],[Prev Open]], "")</f>
        <v>884</v>
      </c>
      <c r="AL226" s="33">
        <f xml:space="preserve"> IFERROR(DATA[[#This Row],[Prev High]] - DATA[[#This Row],[Prev Low]], "")</f>
        <v>1180</v>
      </c>
      <c r="AM226" s="33">
        <f xml:space="preserve"> SIGN(DATA[[#This Row],[Prev Change]] &lt; 0)</f>
        <v>0</v>
      </c>
      <c r="AN226" s="33">
        <f xml:space="preserve"> SIGN(DATA[[#This Row],[Prev Change]] &gt;= 0)</f>
        <v>1</v>
      </c>
      <c r="AO226" s="28">
        <f xml:space="preserve"> IFERROR(MAX(0, DATA[[#This Row],[High]] - DATA[[#This Row],[Prev High]]), "")</f>
        <v>120</v>
      </c>
      <c r="AP226" s="28">
        <f xml:space="preserve"> IFERROR(MAX(0, DATA[[#This Row],[Prev Low]] - DATA[[#This Row],[Low]]), "")</f>
        <v>0</v>
      </c>
      <c r="AQ226" s="10">
        <f xml:space="preserve"> (DATA[[#This Row],[Prev Low]] &lt; DATA[[#This Row],[Open]]) * (DATA[[#This Row],[Open]] &lt; DATA[[#This Row],[Prev High]])</f>
        <v>1</v>
      </c>
      <c r="AR226" s="10">
        <f xml:space="preserve"> SIGN(DATA[[#This Row],[Open]] &lt; DATA[[#This Row],[Prev Low]])</f>
        <v>0</v>
      </c>
      <c r="AS226" s="10">
        <f xml:space="preserve"> SIGN(DATA[[#This Row],[Prev Low]] &lt; DATA[[#This Row],[Open]])</f>
        <v>1</v>
      </c>
      <c r="AT226" s="10">
        <f xml:space="preserve"> SIGN(DATA[[#This Row],[Open]] &lt; DATA[[#This Row],[Prev High]])</f>
        <v>1</v>
      </c>
      <c r="AU226" s="10">
        <f xml:space="preserve"> SIGN(DATA[[#This Row],[Prev High]] &lt; DATA[[#This Row],[Open]])</f>
        <v>0</v>
      </c>
      <c r="AV226" s="10">
        <f xml:space="preserve"> SIGN(DATA[[#This Row],[Low]] &lt; DATA[[#This Row],[Prev Low]])</f>
        <v>0</v>
      </c>
      <c r="AW226" s="10">
        <f xml:space="preserve"> SIGN(DATA[[#This Row],[Prev Low]] &lt; DATA[[#This Row],[Low]])</f>
        <v>1</v>
      </c>
      <c r="AX226" s="10">
        <f xml:space="preserve"> SIGN(DATA[[#This Row],[High]] &lt; DATA[[#This Row],[Prev High]])</f>
        <v>0</v>
      </c>
      <c r="AY226" s="10">
        <f xml:space="preserve"> SIGN(DATA[[#This Row],[Prev High]] &lt; DATA[[#This Row],[High]])</f>
        <v>1</v>
      </c>
      <c r="AZ226" s="10">
        <f xml:space="preserve"> (DATA[[#This Row],[Prev Low]] &lt; DATA[[#This Row],[Close]]) * (DATA[[#This Row],[Close]] &lt; DATA[[#This Row],[Prev High]])</f>
        <v>1</v>
      </c>
      <c r="BA226" s="10">
        <f xml:space="preserve"> SIGN(DATA[[#This Row],[Close]] &lt; DATA[[#This Row],[Prev Low]])</f>
        <v>0</v>
      </c>
      <c r="BB226" s="10">
        <f xml:space="preserve"> SIGN(DATA[[#This Row],[Prev Low]] &lt; DATA[[#This Row],[Close]])</f>
        <v>1</v>
      </c>
      <c r="BC226" s="10">
        <f xml:space="preserve"> SIGN(DATA[[#This Row],[Close]] &lt; DATA[[#This Row],[Prev High]])</f>
        <v>1</v>
      </c>
      <c r="BD226" s="10">
        <f xml:space="preserve"> SIGN(DATA[[#This Row],[Prev High]] &lt; DATA[[#This Row],[Close]])</f>
        <v>0</v>
      </c>
    </row>
    <row r="227" spans="14:56" x14ac:dyDescent="0.25">
      <c r="N227" s="16">
        <f xml:space="preserve"> ROW() - ROW(DATA[[#Headers],[Row]])</f>
        <v>225</v>
      </c>
      <c r="O227" s="13"/>
      <c r="P227" s="20">
        <v>45530</v>
      </c>
      <c r="Q227" s="21">
        <v>138849</v>
      </c>
      <c r="R227" s="21">
        <v>137965</v>
      </c>
      <c r="S227" s="21">
        <v>138950</v>
      </c>
      <c r="T227" s="21">
        <v>137770</v>
      </c>
      <c r="U227" s="13" t="s">
        <v>255</v>
      </c>
      <c r="V227" s="14">
        <v>8.3000000000000001E-3</v>
      </c>
      <c r="W227" s="23"/>
      <c r="X227" s="23">
        <f xml:space="preserve"> (1 - DATA[[#This Row],[Row]])</f>
        <v>-224</v>
      </c>
      <c r="Y227" s="24">
        <f xml:space="preserve"> DATA[[#This Row],[Src Data]]</f>
        <v>45530</v>
      </c>
      <c r="Z227" s="23">
        <f xml:space="preserve"> WEEKDAY(DATA[[#This Row],[Date]])</f>
        <v>2</v>
      </c>
      <c r="AA227" s="26">
        <f xml:space="preserve"> DATA[[#This Row],[Src Último]]</f>
        <v>138849</v>
      </c>
      <c r="AB227" s="28">
        <f xml:space="preserve"> DATA[[#This Row],[Src Abertura]]</f>
        <v>137965</v>
      </c>
      <c r="AC227" s="28">
        <f xml:space="preserve"> DATA[[#This Row],[Src Mínima]]</f>
        <v>137770</v>
      </c>
      <c r="AD227" s="28">
        <f xml:space="preserve"> DATA[[#This Row],[Src Máxima]]</f>
        <v>138950</v>
      </c>
      <c r="AE227" s="28">
        <f xml:space="preserve"> DATA[[#This Row],[Src Último]]</f>
        <v>138849</v>
      </c>
      <c r="AF227" s="40">
        <f xml:space="preserve"> (DATA[[#This Row],[High]] - DATA[[#This Row],[Low]])</f>
        <v>1180</v>
      </c>
      <c r="AG227" s="31">
        <f xml:space="preserve"> _xlfn.XLOOKUP(DATA[[#This Row],[T]]-1, DATA[T], DATA[Open], "")</f>
        <v>137760</v>
      </c>
      <c r="AH227" s="31">
        <f xml:space="preserve"> _xlfn.XLOOKUP(DATA[[#This Row],[T]]-1, DATA[T], DATA[Low], "")</f>
        <v>137320</v>
      </c>
      <c r="AI227" s="31">
        <f xml:space="preserve"> _xlfn.XLOOKUP(DATA[[#This Row],[T]]-1, DATA[T], DATA[High], "")</f>
        <v>138485</v>
      </c>
      <c r="AJ227" s="31">
        <f xml:space="preserve"> _xlfn.XLOOKUP(DATA[[#This Row],[T]]-1, DATA[T], DATA[Price], "")</f>
        <v>137705</v>
      </c>
      <c r="AK227" s="33">
        <f xml:space="preserve"> IFERROR(DATA[[#This Row],[Prev Close]] - DATA[[#This Row],[Prev Open]], "")</f>
        <v>-55</v>
      </c>
      <c r="AL227" s="33">
        <f xml:space="preserve"> IFERROR(DATA[[#This Row],[Prev High]] - DATA[[#This Row],[Prev Low]], "")</f>
        <v>1165</v>
      </c>
      <c r="AM227" s="33">
        <f xml:space="preserve"> SIGN(DATA[[#This Row],[Prev Change]] &lt; 0)</f>
        <v>1</v>
      </c>
      <c r="AN227" s="33">
        <f xml:space="preserve"> SIGN(DATA[[#This Row],[Prev Change]] &gt;= 0)</f>
        <v>0</v>
      </c>
      <c r="AO227" s="28">
        <f xml:space="preserve"> IFERROR(MAX(0, DATA[[#This Row],[High]] - DATA[[#This Row],[Prev High]]), "")</f>
        <v>465</v>
      </c>
      <c r="AP227" s="28">
        <f xml:space="preserve"> IFERROR(MAX(0, DATA[[#This Row],[Prev Low]] - DATA[[#This Row],[Low]]), "")</f>
        <v>0</v>
      </c>
      <c r="AQ227" s="10">
        <f xml:space="preserve"> (DATA[[#This Row],[Prev Low]] &lt; DATA[[#This Row],[Open]]) * (DATA[[#This Row],[Open]] &lt; DATA[[#This Row],[Prev High]])</f>
        <v>1</v>
      </c>
      <c r="AR227" s="10">
        <f xml:space="preserve"> SIGN(DATA[[#This Row],[Open]] &lt; DATA[[#This Row],[Prev Low]])</f>
        <v>0</v>
      </c>
      <c r="AS227" s="10">
        <f xml:space="preserve"> SIGN(DATA[[#This Row],[Prev Low]] &lt; DATA[[#This Row],[Open]])</f>
        <v>1</v>
      </c>
      <c r="AT227" s="10">
        <f xml:space="preserve"> SIGN(DATA[[#This Row],[Open]] &lt; DATA[[#This Row],[Prev High]])</f>
        <v>1</v>
      </c>
      <c r="AU227" s="10">
        <f xml:space="preserve"> SIGN(DATA[[#This Row],[Prev High]] &lt; DATA[[#This Row],[Open]])</f>
        <v>0</v>
      </c>
      <c r="AV227" s="10">
        <f xml:space="preserve"> SIGN(DATA[[#This Row],[Low]] &lt; DATA[[#This Row],[Prev Low]])</f>
        <v>0</v>
      </c>
      <c r="AW227" s="10">
        <f xml:space="preserve"> SIGN(DATA[[#This Row],[Prev Low]] &lt; DATA[[#This Row],[Low]])</f>
        <v>1</v>
      </c>
      <c r="AX227" s="10">
        <f xml:space="preserve"> SIGN(DATA[[#This Row],[High]] &lt; DATA[[#This Row],[Prev High]])</f>
        <v>0</v>
      </c>
      <c r="AY227" s="10">
        <f xml:space="preserve"> SIGN(DATA[[#This Row],[Prev High]] &lt; DATA[[#This Row],[High]])</f>
        <v>1</v>
      </c>
      <c r="AZ227" s="10">
        <f xml:space="preserve"> (DATA[[#This Row],[Prev Low]] &lt; DATA[[#This Row],[Close]]) * (DATA[[#This Row],[Close]] &lt; DATA[[#This Row],[Prev High]])</f>
        <v>0</v>
      </c>
      <c r="BA227" s="10">
        <f xml:space="preserve"> SIGN(DATA[[#This Row],[Close]] &lt; DATA[[#This Row],[Prev Low]])</f>
        <v>0</v>
      </c>
      <c r="BB227" s="10">
        <f xml:space="preserve"> SIGN(DATA[[#This Row],[Prev Low]] &lt; DATA[[#This Row],[Close]])</f>
        <v>1</v>
      </c>
      <c r="BC227" s="10">
        <f xml:space="preserve"> SIGN(DATA[[#This Row],[Close]] &lt; DATA[[#This Row],[Prev High]])</f>
        <v>0</v>
      </c>
      <c r="BD227" s="10">
        <f xml:space="preserve"> SIGN(DATA[[#This Row],[Prev High]] &lt; DATA[[#This Row],[Close]])</f>
        <v>1</v>
      </c>
    </row>
    <row r="228" spans="14:56" x14ac:dyDescent="0.25">
      <c r="N228" s="16">
        <f xml:space="preserve"> ROW() - ROW(DATA[[#Headers],[Row]])</f>
        <v>226</v>
      </c>
      <c r="O228" s="13"/>
      <c r="P228" s="20">
        <v>45527</v>
      </c>
      <c r="Q228" s="21">
        <v>137705</v>
      </c>
      <c r="R228" s="21">
        <v>137760</v>
      </c>
      <c r="S228" s="21">
        <v>138485</v>
      </c>
      <c r="T228" s="21">
        <v>137320</v>
      </c>
      <c r="U228" s="13" t="s">
        <v>282</v>
      </c>
      <c r="V228" s="14">
        <v>4.3E-3</v>
      </c>
      <c r="W228" s="23"/>
      <c r="X228" s="23">
        <f xml:space="preserve"> (1 - DATA[[#This Row],[Row]])</f>
        <v>-225</v>
      </c>
      <c r="Y228" s="24">
        <f xml:space="preserve"> DATA[[#This Row],[Src Data]]</f>
        <v>45527</v>
      </c>
      <c r="Z228" s="23">
        <f xml:space="preserve"> WEEKDAY(DATA[[#This Row],[Date]])</f>
        <v>6</v>
      </c>
      <c r="AA228" s="26">
        <f xml:space="preserve"> DATA[[#This Row],[Src Último]]</f>
        <v>137705</v>
      </c>
      <c r="AB228" s="28">
        <f xml:space="preserve"> DATA[[#This Row],[Src Abertura]]</f>
        <v>137760</v>
      </c>
      <c r="AC228" s="28">
        <f xml:space="preserve"> DATA[[#This Row],[Src Mínima]]</f>
        <v>137320</v>
      </c>
      <c r="AD228" s="28">
        <f xml:space="preserve"> DATA[[#This Row],[Src Máxima]]</f>
        <v>138485</v>
      </c>
      <c r="AE228" s="28">
        <f xml:space="preserve"> DATA[[#This Row],[Src Último]]</f>
        <v>137705</v>
      </c>
      <c r="AF228" s="40">
        <f xml:space="preserve"> (DATA[[#This Row],[High]] - DATA[[#This Row],[Low]])</f>
        <v>1165</v>
      </c>
      <c r="AG228" s="31">
        <f xml:space="preserve"> _xlfn.XLOOKUP(DATA[[#This Row],[T]]-1, DATA[T], DATA[Open], "")</f>
        <v>138725</v>
      </c>
      <c r="AH228" s="31">
        <f xml:space="preserve"> _xlfn.XLOOKUP(DATA[[#This Row],[T]]-1, DATA[T], DATA[Low], "")</f>
        <v>136740</v>
      </c>
      <c r="AI228" s="31">
        <f xml:space="preserve"> _xlfn.XLOOKUP(DATA[[#This Row],[T]]-1, DATA[T], DATA[High], "")</f>
        <v>138730</v>
      </c>
      <c r="AJ228" s="31">
        <f xml:space="preserve"> _xlfn.XLOOKUP(DATA[[#This Row],[T]]-1, DATA[T], DATA[Price], "")</f>
        <v>137122</v>
      </c>
      <c r="AK228" s="33">
        <f xml:space="preserve"> IFERROR(DATA[[#This Row],[Prev Close]] - DATA[[#This Row],[Prev Open]], "")</f>
        <v>-1603</v>
      </c>
      <c r="AL228" s="33">
        <f xml:space="preserve"> IFERROR(DATA[[#This Row],[Prev High]] - DATA[[#This Row],[Prev Low]], "")</f>
        <v>1990</v>
      </c>
      <c r="AM228" s="33">
        <f xml:space="preserve"> SIGN(DATA[[#This Row],[Prev Change]] &lt; 0)</f>
        <v>1</v>
      </c>
      <c r="AN228" s="33">
        <f xml:space="preserve"> SIGN(DATA[[#This Row],[Prev Change]] &gt;= 0)</f>
        <v>0</v>
      </c>
      <c r="AO228" s="28">
        <f xml:space="preserve"> IFERROR(MAX(0, DATA[[#This Row],[High]] - DATA[[#This Row],[Prev High]]), "")</f>
        <v>0</v>
      </c>
      <c r="AP228" s="28">
        <f xml:space="preserve"> IFERROR(MAX(0, DATA[[#This Row],[Prev Low]] - DATA[[#This Row],[Low]]), "")</f>
        <v>0</v>
      </c>
      <c r="AQ228" s="10">
        <f xml:space="preserve"> (DATA[[#This Row],[Prev Low]] &lt; DATA[[#This Row],[Open]]) * (DATA[[#This Row],[Open]] &lt; DATA[[#This Row],[Prev High]])</f>
        <v>1</v>
      </c>
      <c r="AR228" s="10">
        <f xml:space="preserve"> SIGN(DATA[[#This Row],[Open]] &lt; DATA[[#This Row],[Prev Low]])</f>
        <v>0</v>
      </c>
      <c r="AS228" s="10">
        <f xml:space="preserve"> SIGN(DATA[[#This Row],[Prev Low]] &lt; DATA[[#This Row],[Open]])</f>
        <v>1</v>
      </c>
      <c r="AT228" s="10">
        <f xml:space="preserve"> SIGN(DATA[[#This Row],[Open]] &lt; DATA[[#This Row],[Prev High]])</f>
        <v>1</v>
      </c>
      <c r="AU228" s="10">
        <f xml:space="preserve"> SIGN(DATA[[#This Row],[Prev High]] &lt; DATA[[#This Row],[Open]])</f>
        <v>0</v>
      </c>
      <c r="AV228" s="10">
        <f xml:space="preserve"> SIGN(DATA[[#This Row],[Low]] &lt; DATA[[#This Row],[Prev Low]])</f>
        <v>0</v>
      </c>
      <c r="AW228" s="10">
        <f xml:space="preserve"> SIGN(DATA[[#This Row],[Prev Low]] &lt; DATA[[#This Row],[Low]])</f>
        <v>1</v>
      </c>
      <c r="AX228" s="10">
        <f xml:space="preserve"> SIGN(DATA[[#This Row],[High]] &lt; DATA[[#This Row],[Prev High]])</f>
        <v>1</v>
      </c>
      <c r="AY228" s="10">
        <f xml:space="preserve"> SIGN(DATA[[#This Row],[Prev High]] &lt; DATA[[#This Row],[High]])</f>
        <v>0</v>
      </c>
      <c r="AZ228" s="10">
        <f xml:space="preserve"> (DATA[[#This Row],[Prev Low]] &lt; DATA[[#This Row],[Close]]) * (DATA[[#This Row],[Close]] &lt; DATA[[#This Row],[Prev High]])</f>
        <v>1</v>
      </c>
      <c r="BA228" s="10">
        <f xml:space="preserve"> SIGN(DATA[[#This Row],[Close]] &lt; DATA[[#This Row],[Prev Low]])</f>
        <v>0</v>
      </c>
      <c r="BB228" s="10">
        <f xml:space="preserve"> SIGN(DATA[[#This Row],[Prev Low]] &lt; DATA[[#This Row],[Close]])</f>
        <v>1</v>
      </c>
      <c r="BC228" s="10">
        <f xml:space="preserve"> SIGN(DATA[[#This Row],[Close]] &lt; DATA[[#This Row],[Prev High]])</f>
        <v>1</v>
      </c>
      <c r="BD228" s="10">
        <f xml:space="preserve"> SIGN(DATA[[#This Row],[Prev High]] &lt; DATA[[#This Row],[Close]])</f>
        <v>0</v>
      </c>
    </row>
    <row r="229" spans="14:56" x14ac:dyDescent="0.25">
      <c r="N229" s="16">
        <f xml:space="preserve"> ROW() - ROW(DATA[[#Headers],[Row]])</f>
        <v>227</v>
      </c>
      <c r="O229" s="13"/>
      <c r="P229" s="20">
        <v>45526</v>
      </c>
      <c r="Q229" s="21">
        <v>137122</v>
      </c>
      <c r="R229" s="21">
        <v>138725</v>
      </c>
      <c r="S229" s="21">
        <v>138730</v>
      </c>
      <c r="T229" s="21">
        <v>136740</v>
      </c>
      <c r="U229" s="13" t="s">
        <v>283</v>
      </c>
      <c r="V229" s="14">
        <v>-1.06E-2</v>
      </c>
      <c r="W229" s="23"/>
      <c r="X229" s="23">
        <f xml:space="preserve"> (1 - DATA[[#This Row],[Row]])</f>
        <v>-226</v>
      </c>
      <c r="Y229" s="24">
        <f xml:space="preserve"> DATA[[#This Row],[Src Data]]</f>
        <v>45526</v>
      </c>
      <c r="Z229" s="23">
        <f xml:space="preserve"> WEEKDAY(DATA[[#This Row],[Date]])</f>
        <v>5</v>
      </c>
      <c r="AA229" s="26">
        <f xml:space="preserve"> DATA[[#This Row],[Src Último]]</f>
        <v>137122</v>
      </c>
      <c r="AB229" s="28">
        <f xml:space="preserve"> DATA[[#This Row],[Src Abertura]]</f>
        <v>138725</v>
      </c>
      <c r="AC229" s="28">
        <f xml:space="preserve"> DATA[[#This Row],[Src Mínima]]</f>
        <v>136740</v>
      </c>
      <c r="AD229" s="28">
        <f xml:space="preserve"> DATA[[#This Row],[Src Máxima]]</f>
        <v>138730</v>
      </c>
      <c r="AE229" s="28">
        <f xml:space="preserve"> DATA[[#This Row],[Src Último]]</f>
        <v>137122</v>
      </c>
      <c r="AF229" s="40">
        <f xml:space="preserve"> (DATA[[#This Row],[High]] - DATA[[#This Row],[Low]])</f>
        <v>1990</v>
      </c>
      <c r="AG229" s="31">
        <f xml:space="preserve"> _xlfn.XLOOKUP(DATA[[#This Row],[T]]-1, DATA[T], DATA[Open], "")</f>
        <v>138590</v>
      </c>
      <c r="AH229" s="31">
        <f xml:space="preserve"> _xlfn.XLOOKUP(DATA[[#This Row],[T]]-1, DATA[T], DATA[Low], "")</f>
        <v>138260</v>
      </c>
      <c r="AI229" s="31">
        <f xml:space="preserve"> _xlfn.XLOOKUP(DATA[[#This Row],[T]]-1, DATA[T], DATA[High], "")</f>
        <v>139085</v>
      </c>
      <c r="AJ229" s="31">
        <f xml:space="preserve"> _xlfn.XLOOKUP(DATA[[#This Row],[T]]-1, DATA[T], DATA[Price], "")</f>
        <v>138598</v>
      </c>
      <c r="AK229" s="33">
        <f xml:space="preserve"> IFERROR(DATA[[#This Row],[Prev Close]] - DATA[[#This Row],[Prev Open]], "")</f>
        <v>8</v>
      </c>
      <c r="AL229" s="33">
        <f xml:space="preserve"> IFERROR(DATA[[#This Row],[Prev High]] - DATA[[#This Row],[Prev Low]], "")</f>
        <v>825</v>
      </c>
      <c r="AM229" s="33">
        <f xml:space="preserve"> SIGN(DATA[[#This Row],[Prev Change]] &lt; 0)</f>
        <v>0</v>
      </c>
      <c r="AN229" s="33">
        <f xml:space="preserve"> SIGN(DATA[[#This Row],[Prev Change]] &gt;= 0)</f>
        <v>1</v>
      </c>
      <c r="AO229" s="28">
        <f xml:space="preserve"> IFERROR(MAX(0, DATA[[#This Row],[High]] - DATA[[#This Row],[Prev High]]), "")</f>
        <v>0</v>
      </c>
      <c r="AP229" s="28">
        <f xml:space="preserve"> IFERROR(MAX(0, DATA[[#This Row],[Prev Low]] - DATA[[#This Row],[Low]]), "")</f>
        <v>1520</v>
      </c>
      <c r="AQ229" s="10">
        <f xml:space="preserve"> (DATA[[#This Row],[Prev Low]] &lt; DATA[[#This Row],[Open]]) * (DATA[[#This Row],[Open]] &lt; DATA[[#This Row],[Prev High]])</f>
        <v>1</v>
      </c>
      <c r="AR229" s="10">
        <f xml:space="preserve"> SIGN(DATA[[#This Row],[Open]] &lt; DATA[[#This Row],[Prev Low]])</f>
        <v>0</v>
      </c>
      <c r="AS229" s="10">
        <f xml:space="preserve"> SIGN(DATA[[#This Row],[Prev Low]] &lt; DATA[[#This Row],[Open]])</f>
        <v>1</v>
      </c>
      <c r="AT229" s="10">
        <f xml:space="preserve"> SIGN(DATA[[#This Row],[Open]] &lt; DATA[[#This Row],[Prev High]])</f>
        <v>1</v>
      </c>
      <c r="AU229" s="10">
        <f xml:space="preserve"> SIGN(DATA[[#This Row],[Prev High]] &lt; DATA[[#This Row],[Open]])</f>
        <v>0</v>
      </c>
      <c r="AV229" s="10">
        <f xml:space="preserve"> SIGN(DATA[[#This Row],[Low]] &lt; DATA[[#This Row],[Prev Low]])</f>
        <v>1</v>
      </c>
      <c r="AW229" s="10">
        <f xml:space="preserve"> SIGN(DATA[[#This Row],[Prev Low]] &lt; DATA[[#This Row],[Low]])</f>
        <v>0</v>
      </c>
      <c r="AX229" s="10">
        <f xml:space="preserve"> SIGN(DATA[[#This Row],[High]] &lt; DATA[[#This Row],[Prev High]])</f>
        <v>1</v>
      </c>
      <c r="AY229" s="10">
        <f xml:space="preserve"> SIGN(DATA[[#This Row],[Prev High]] &lt; DATA[[#This Row],[High]])</f>
        <v>0</v>
      </c>
      <c r="AZ229" s="10">
        <f xml:space="preserve"> (DATA[[#This Row],[Prev Low]] &lt; DATA[[#This Row],[Close]]) * (DATA[[#This Row],[Close]] &lt; DATA[[#This Row],[Prev High]])</f>
        <v>0</v>
      </c>
      <c r="BA229" s="10">
        <f xml:space="preserve"> SIGN(DATA[[#This Row],[Close]] &lt; DATA[[#This Row],[Prev Low]])</f>
        <v>1</v>
      </c>
      <c r="BB229" s="10">
        <f xml:space="preserve"> SIGN(DATA[[#This Row],[Prev Low]] &lt; DATA[[#This Row],[Close]])</f>
        <v>0</v>
      </c>
      <c r="BC229" s="10">
        <f xml:space="preserve"> SIGN(DATA[[#This Row],[Close]] &lt; DATA[[#This Row],[Prev High]])</f>
        <v>1</v>
      </c>
      <c r="BD229" s="10">
        <f xml:space="preserve"> SIGN(DATA[[#This Row],[Prev High]] &lt; DATA[[#This Row],[Close]])</f>
        <v>0</v>
      </c>
    </row>
    <row r="230" spans="14:56" x14ac:dyDescent="0.25">
      <c r="N230" s="16">
        <f xml:space="preserve"> ROW() - ROW(DATA[[#Headers],[Row]])</f>
        <v>228</v>
      </c>
      <c r="O230" s="13"/>
      <c r="P230" s="20">
        <v>45525</v>
      </c>
      <c r="Q230" s="21">
        <v>138598</v>
      </c>
      <c r="R230" s="21">
        <v>138590</v>
      </c>
      <c r="S230" s="21">
        <v>139085</v>
      </c>
      <c r="T230" s="21">
        <v>138260</v>
      </c>
      <c r="U230" s="13" t="s">
        <v>172</v>
      </c>
      <c r="V230" s="14">
        <v>2.3999999999999998E-3</v>
      </c>
      <c r="W230" s="23"/>
      <c r="X230" s="23">
        <f xml:space="preserve"> (1 - DATA[[#This Row],[Row]])</f>
        <v>-227</v>
      </c>
      <c r="Y230" s="24">
        <f xml:space="preserve"> DATA[[#This Row],[Src Data]]</f>
        <v>45525</v>
      </c>
      <c r="Z230" s="23">
        <f xml:space="preserve"> WEEKDAY(DATA[[#This Row],[Date]])</f>
        <v>4</v>
      </c>
      <c r="AA230" s="26">
        <f xml:space="preserve"> DATA[[#This Row],[Src Último]]</f>
        <v>138598</v>
      </c>
      <c r="AB230" s="28">
        <f xml:space="preserve"> DATA[[#This Row],[Src Abertura]]</f>
        <v>138590</v>
      </c>
      <c r="AC230" s="28">
        <f xml:space="preserve"> DATA[[#This Row],[Src Mínima]]</f>
        <v>138260</v>
      </c>
      <c r="AD230" s="28">
        <f xml:space="preserve"> DATA[[#This Row],[Src Máxima]]</f>
        <v>139085</v>
      </c>
      <c r="AE230" s="28">
        <f xml:space="preserve"> DATA[[#This Row],[Src Último]]</f>
        <v>138598</v>
      </c>
      <c r="AF230" s="40">
        <f xml:space="preserve"> (DATA[[#This Row],[High]] - DATA[[#This Row],[Low]])</f>
        <v>825</v>
      </c>
      <c r="AG230" s="31">
        <f xml:space="preserve"> _xlfn.XLOOKUP(DATA[[#This Row],[T]]-1, DATA[T], DATA[Open], "")</f>
        <v>138050</v>
      </c>
      <c r="AH230" s="31">
        <f xml:space="preserve"> _xlfn.XLOOKUP(DATA[[#This Row],[T]]-1, DATA[T], DATA[Low], "")</f>
        <v>137405</v>
      </c>
      <c r="AI230" s="31">
        <f xml:space="preserve"> _xlfn.XLOOKUP(DATA[[#This Row],[T]]-1, DATA[T], DATA[High], "")</f>
        <v>138475</v>
      </c>
      <c r="AJ230" s="31">
        <f xml:space="preserve"> _xlfn.XLOOKUP(DATA[[#This Row],[T]]-1, DATA[T], DATA[Price], "")</f>
        <v>138272</v>
      </c>
      <c r="AK230" s="33">
        <f xml:space="preserve"> IFERROR(DATA[[#This Row],[Prev Close]] - DATA[[#This Row],[Prev Open]], "")</f>
        <v>222</v>
      </c>
      <c r="AL230" s="33">
        <f xml:space="preserve"> IFERROR(DATA[[#This Row],[Prev High]] - DATA[[#This Row],[Prev Low]], "")</f>
        <v>1070</v>
      </c>
      <c r="AM230" s="33">
        <f xml:space="preserve"> SIGN(DATA[[#This Row],[Prev Change]] &lt; 0)</f>
        <v>0</v>
      </c>
      <c r="AN230" s="33">
        <f xml:space="preserve"> SIGN(DATA[[#This Row],[Prev Change]] &gt;= 0)</f>
        <v>1</v>
      </c>
      <c r="AO230" s="28">
        <f xml:space="preserve"> IFERROR(MAX(0, DATA[[#This Row],[High]] - DATA[[#This Row],[Prev High]]), "")</f>
        <v>610</v>
      </c>
      <c r="AP230" s="28">
        <f xml:space="preserve"> IFERROR(MAX(0, DATA[[#This Row],[Prev Low]] - DATA[[#This Row],[Low]]), "")</f>
        <v>0</v>
      </c>
      <c r="AQ230" s="10">
        <f xml:space="preserve"> (DATA[[#This Row],[Prev Low]] &lt; DATA[[#This Row],[Open]]) * (DATA[[#This Row],[Open]] &lt; DATA[[#This Row],[Prev High]])</f>
        <v>0</v>
      </c>
      <c r="AR230" s="10">
        <f xml:space="preserve"> SIGN(DATA[[#This Row],[Open]] &lt; DATA[[#This Row],[Prev Low]])</f>
        <v>0</v>
      </c>
      <c r="AS230" s="10">
        <f xml:space="preserve"> SIGN(DATA[[#This Row],[Prev Low]] &lt; DATA[[#This Row],[Open]])</f>
        <v>1</v>
      </c>
      <c r="AT230" s="10">
        <f xml:space="preserve"> SIGN(DATA[[#This Row],[Open]] &lt; DATA[[#This Row],[Prev High]])</f>
        <v>0</v>
      </c>
      <c r="AU230" s="10">
        <f xml:space="preserve"> SIGN(DATA[[#This Row],[Prev High]] &lt; DATA[[#This Row],[Open]])</f>
        <v>1</v>
      </c>
      <c r="AV230" s="10">
        <f xml:space="preserve"> SIGN(DATA[[#This Row],[Low]] &lt; DATA[[#This Row],[Prev Low]])</f>
        <v>0</v>
      </c>
      <c r="AW230" s="10">
        <f xml:space="preserve"> SIGN(DATA[[#This Row],[Prev Low]] &lt; DATA[[#This Row],[Low]])</f>
        <v>1</v>
      </c>
      <c r="AX230" s="10">
        <f xml:space="preserve"> SIGN(DATA[[#This Row],[High]] &lt; DATA[[#This Row],[Prev High]])</f>
        <v>0</v>
      </c>
      <c r="AY230" s="10">
        <f xml:space="preserve"> SIGN(DATA[[#This Row],[Prev High]] &lt; DATA[[#This Row],[High]])</f>
        <v>1</v>
      </c>
      <c r="AZ230" s="10">
        <f xml:space="preserve"> (DATA[[#This Row],[Prev Low]] &lt; DATA[[#This Row],[Close]]) * (DATA[[#This Row],[Close]] &lt; DATA[[#This Row],[Prev High]])</f>
        <v>0</v>
      </c>
      <c r="BA230" s="10">
        <f xml:space="preserve"> SIGN(DATA[[#This Row],[Close]] &lt; DATA[[#This Row],[Prev Low]])</f>
        <v>0</v>
      </c>
      <c r="BB230" s="10">
        <f xml:space="preserve"> SIGN(DATA[[#This Row],[Prev Low]] &lt; DATA[[#This Row],[Close]])</f>
        <v>1</v>
      </c>
      <c r="BC230" s="10">
        <f xml:space="preserve"> SIGN(DATA[[#This Row],[Close]] &lt; DATA[[#This Row],[Prev High]])</f>
        <v>0</v>
      </c>
      <c r="BD230" s="10">
        <f xml:space="preserve"> SIGN(DATA[[#This Row],[Prev High]] &lt; DATA[[#This Row],[Close]])</f>
        <v>1</v>
      </c>
    </row>
    <row r="231" spans="14:56" x14ac:dyDescent="0.25">
      <c r="N231" s="16">
        <f xml:space="preserve"> ROW() - ROW(DATA[[#Headers],[Row]])</f>
        <v>229</v>
      </c>
      <c r="O231" s="13"/>
      <c r="P231" s="20">
        <v>45524</v>
      </c>
      <c r="Q231" s="21">
        <v>138272</v>
      </c>
      <c r="R231" s="21">
        <v>138050</v>
      </c>
      <c r="S231" s="21">
        <v>138475</v>
      </c>
      <c r="T231" s="21">
        <v>137405</v>
      </c>
      <c r="U231" s="13" t="s">
        <v>284</v>
      </c>
      <c r="V231" s="14">
        <v>2E-3</v>
      </c>
      <c r="W231" s="23"/>
      <c r="X231" s="23">
        <f xml:space="preserve"> (1 - DATA[[#This Row],[Row]])</f>
        <v>-228</v>
      </c>
      <c r="Y231" s="24">
        <f xml:space="preserve"> DATA[[#This Row],[Src Data]]</f>
        <v>45524</v>
      </c>
      <c r="Z231" s="23">
        <f xml:space="preserve"> WEEKDAY(DATA[[#This Row],[Date]])</f>
        <v>3</v>
      </c>
      <c r="AA231" s="26">
        <f xml:space="preserve"> DATA[[#This Row],[Src Último]]</f>
        <v>138272</v>
      </c>
      <c r="AB231" s="28">
        <f xml:space="preserve"> DATA[[#This Row],[Src Abertura]]</f>
        <v>138050</v>
      </c>
      <c r="AC231" s="28">
        <f xml:space="preserve"> DATA[[#This Row],[Src Mínima]]</f>
        <v>137405</v>
      </c>
      <c r="AD231" s="28">
        <f xml:space="preserve"> DATA[[#This Row],[Src Máxima]]</f>
        <v>138475</v>
      </c>
      <c r="AE231" s="28">
        <f xml:space="preserve"> DATA[[#This Row],[Src Último]]</f>
        <v>138272</v>
      </c>
      <c r="AF231" s="40">
        <f xml:space="preserve"> (DATA[[#This Row],[High]] - DATA[[#This Row],[Low]])</f>
        <v>1070</v>
      </c>
      <c r="AG231" s="31">
        <f xml:space="preserve"> _xlfn.XLOOKUP(DATA[[#This Row],[T]]-1, DATA[T], DATA[Open], "")</f>
        <v>136355</v>
      </c>
      <c r="AH231" s="31">
        <f xml:space="preserve"> _xlfn.XLOOKUP(DATA[[#This Row],[T]]-1, DATA[T], DATA[Low], "")</f>
        <v>136325</v>
      </c>
      <c r="AI231" s="31">
        <f xml:space="preserve"> _xlfn.XLOOKUP(DATA[[#This Row],[T]]-1, DATA[T], DATA[High], "")</f>
        <v>138395</v>
      </c>
      <c r="AJ231" s="31">
        <f xml:space="preserve"> _xlfn.XLOOKUP(DATA[[#This Row],[T]]-1, DATA[T], DATA[Price], "")</f>
        <v>137999</v>
      </c>
      <c r="AK231" s="33">
        <f xml:space="preserve"> IFERROR(DATA[[#This Row],[Prev Close]] - DATA[[#This Row],[Prev Open]], "")</f>
        <v>1644</v>
      </c>
      <c r="AL231" s="33">
        <f xml:space="preserve"> IFERROR(DATA[[#This Row],[Prev High]] - DATA[[#This Row],[Prev Low]], "")</f>
        <v>2070</v>
      </c>
      <c r="AM231" s="33">
        <f xml:space="preserve"> SIGN(DATA[[#This Row],[Prev Change]] &lt; 0)</f>
        <v>0</v>
      </c>
      <c r="AN231" s="33">
        <f xml:space="preserve"> SIGN(DATA[[#This Row],[Prev Change]] &gt;= 0)</f>
        <v>1</v>
      </c>
      <c r="AO231" s="28">
        <f xml:space="preserve"> IFERROR(MAX(0, DATA[[#This Row],[High]] - DATA[[#This Row],[Prev High]]), "")</f>
        <v>80</v>
      </c>
      <c r="AP231" s="28">
        <f xml:space="preserve"> IFERROR(MAX(0, DATA[[#This Row],[Prev Low]] - DATA[[#This Row],[Low]]), "")</f>
        <v>0</v>
      </c>
      <c r="AQ231" s="10">
        <f xml:space="preserve"> (DATA[[#This Row],[Prev Low]] &lt; DATA[[#This Row],[Open]]) * (DATA[[#This Row],[Open]] &lt; DATA[[#This Row],[Prev High]])</f>
        <v>1</v>
      </c>
      <c r="AR231" s="10">
        <f xml:space="preserve"> SIGN(DATA[[#This Row],[Open]] &lt; DATA[[#This Row],[Prev Low]])</f>
        <v>0</v>
      </c>
      <c r="AS231" s="10">
        <f xml:space="preserve"> SIGN(DATA[[#This Row],[Prev Low]] &lt; DATA[[#This Row],[Open]])</f>
        <v>1</v>
      </c>
      <c r="AT231" s="10">
        <f xml:space="preserve"> SIGN(DATA[[#This Row],[Open]] &lt; DATA[[#This Row],[Prev High]])</f>
        <v>1</v>
      </c>
      <c r="AU231" s="10">
        <f xml:space="preserve"> SIGN(DATA[[#This Row],[Prev High]] &lt; DATA[[#This Row],[Open]])</f>
        <v>0</v>
      </c>
      <c r="AV231" s="10">
        <f xml:space="preserve"> SIGN(DATA[[#This Row],[Low]] &lt; DATA[[#This Row],[Prev Low]])</f>
        <v>0</v>
      </c>
      <c r="AW231" s="10">
        <f xml:space="preserve"> SIGN(DATA[[#This Row],[Prev Low]] &lt; DATA[[#This Row],[Low]])</f>
        <v>1</v>
      </c>
      <c r="AX231" s="10">
        <f xml:space="preserve"> SIGN(DATA[[#This Row],[High]] &lt; DATA[[#This Row],[Prev High]])</f>
        <v>0</v>
      </c>
      <c r="AY231" s="10">
        <f xml:space="preserve"> SIGN(DATA[[#This Row],[Prev High]] &lt; DATA[[#This Row],[High]])</f>
        <v>1</v>
      </c>
      <c r="AZ231" s="10">
        <f xml:space="preserve"> (DATA[[#This Row],[Prev Low]] &lt; DATA[[#This Row],[Close]]) * (DATA[[#This Row],[Close]] &lt; DATA[[#This Row],[Prev High]])</f>
        <v>1</v>
      </c>
      <c r="BA231" s="10">
        <f xml:space="preserve"> SIGN(DATA[[#This Row],[Close]] &lt; DATA[[#This Row],[Prev Low]])</f>
        <v>0</v>
      </c>
      <c r="BB231" s="10">
        <f xml:space="preserve"> SIGN(DATA[[#This Row],[Prev Low]] &lt; DATA[[#This Row],[Close]])</f>
        <v>1</v>
      </c>
      <c r="BC231" s="10">
        <f xml:space="preserve"> SIGN(DATA[[#This Row],[Close]] &lt; DATA[[#This Row],[Prev High]])</f>
        <v>1</v>
      </c>
      <c r="BD231" s="10">
        <f xml:space="preserve"> SIGN(DATA[[#This Row],[Prev High]] &lt; DATA[[#This Row],[Close]])</f>
        <v>0</v>
      </c>
    </row>
    <row r="232" spans="14:56" x14ac:dyDescent="0.25">
      <c r="N232" s="16">
        <f xml:space="preserve"> ROW() - ROW(DATA[[#Headers],[Row]])</f>
        <v>230</v>
      </c>
      <c r="O232" s="13"/>
      <c r="P232" s="20">
        <v>45523</v>
      </c>
      <c r="Q232" s="21">
        <v>137999</v>
      </c>
      <c r="R232" s="21">
        <v>136355</v>
      </c>
      <c r="S232" s="21">
        <v>138395</v>
      </c>
      <c r="T232" s="21">
        <v>136325</v>
      </c>
      <c r="U232" s="13" t="s">
        <v>258</v>
      </c>
      <c r="V232" s="14">
        <v>1.3599999999999999E-2</v>
      </c>
      <c r="W232" s="23"/>
      <c r="X232" s="23">
        <f xml:space="preserve"> (1 - DATA[[#This Row],[Row]])</f>
        <v>-229</v>
      </c>
      <c r="Y232" s="24">
        <f xml:space="preserve"> DATA[[#This Row],[Src Data]]</f>
        <v>45523</v>
      </c>
      <c r="Z232" s="23">
        <f xml:space="preserve"> WEEKDAY(DATA[[#This Row],[Date]])</f>
        <v>2</v>
      </c>
      <c r="AA232" s="26">
        <f xml:space="preserve"> DATA[[#This Row],[Src Último]]</f>
        <v>137999</v>
      </c>
      <c r="AB232" s="28">
        <f xml:space="preserve"> DATA[[#This Row],[Src Abertura]]</f>
        <v>136355</v>
      </c>
      <c r="AC232" s="28">
        <f xml:space="preserve"> DATA[[#This Row],[Src Mínima]]</f>
        <v>136325</v>
      </c>
      <c r="AD232" s="28">
        <f xml:space="preserve"> DATA[[#This Row],[Src Máxima]]</f>
        <v>138395</v>
      </c>
      <c r="AE232" s="28">
        <f xml:space="preserve"> DATA[[#This Row],[Src Último]]</f>
        <v>137999</v>
      </c>
      <c r="AF232" s="40">
        <f xml:space="preserve"> (DATA[[#This Row],[High]] - DATA[[#This Row],[Low]])</f>
        <v>2070</v>
      </c>
      <c r="AG232" s="31">
        <f xml:space="preserve"> _xlfn.XLOOKUP(DATA[[#This Row],[T]]-1, DATA[T], DATA[Open], "")</f>
        <v>136200</v>
      </c>
      <c r="AH232" s="31">
        <f xml:space="preserve"> _xlfn.XLOOKUP(DATA[[#This Row],[T]]-1, DATA[T], DATA[Low], "")</f>
        <v>136030</v>
      </c>
      <c r="AI232" s="31">
        <f xml:space="preserve"> _xlfn.XLOOKUP(DATA[[#This Row],[T]]-1, DATA[T], DATA[High], "")</f>
        <v>137050</v>
      </c>
      <c r="AJ232" s="31">
        <f xml:space="preserve"> _xlfn.XLOOKUP(DATA[[#This Row],[T]]-1, DATA[T], DATA[Price], "")</f>
        <v>136149</v>
      </c>
      <c r="AK232" s="33">
        <f xml:space="preserve"> IFERROR(DATA[[#This Row],[Prev Close]] - DATA[[#This Row],[Prev Open]], "")</f>
        <v>-51</v>
      </c>
      <c r="AL232" s="33">
        <f xml:space="preserve"> IFERROR(DATA[[#This Row],[Prev High]] - DATA[[#This Row],[Prev Low]], "")</f>
        <v>1020</v>
      </c>
      <c r="AM232" s="33">
        <f xml:space="preserve"> SIGN(DATA[[#This Row],[Prev Change]] &lt; 0)</f>
        <v>1</v>
      </c>
      <c r="AN232" s="33">
        <f xml:space="preserve"> SIGN(DATA[[#This Row],[Prev Change]] &gt;= 0)</f>
        <v>0</v>
      </c>
      <c r="AO232" s="28">
        <f xml:space="preserve"> IFERROR(MAX(0, DATA[[#This Row],[High]] - DATA[[#This Row],[Prev High]]), "")</f>
        <v>1345</v>
      </c>
      <c r="AP232" s="28">
        <f xml:space="preserve"> IFERROR(MAX(0, DATA[[#This Row],[Prev Low]] - DATA[[#This Row],[Low]]), "")</f>
        <v>0</v>
      </c>
      <c r="AQ232" s="10">
        <f xml:space="preserve"> (DATA[[#This Row],[Prev Low]] &lt; DATA[[#This Row],[Open]]) * (DATA[[#This Row],[Open]] &lt; DATA[[#This Row],[Prev High]])</f>
        <v>1</v>
      </c>
      <c r="AR232" s="10">
        <f xml:space="preserve"> SIGN(DATA[[#This Row],[Open]] &lt; DATA[[#This Row],[Prev Low]])</f>
        <v>0</v>
      </c>
      <c r="AS232" s="10">
        <f xml:space="preserve"> SIGN(DATA[[#This Row],[Prev Low]] &lt; DATA[[#This Row],[Open]])</f>
        <v>1</v>
      </c>
      <c r="AT232" s="10">
        <f xml:space="preserve"> SIGN(DATA[[#This Row],[Open]] &lt; DATA[[#This Row],[Prev High]])</f>
        <v>1</v>
      </c>
      <c r="AU232" s="10">
        <f xml:space="preserve"> SIGN(DATA[[#This Row],[Prev High]] &lt; DATA[[#This Row],[Open]])</f>
        <v>0</v>
      </c>
      <c r="AV232" s="10">
        <f xml:space="preserve"> SIGN(DATA[[#This Row],[Low]] &lt; DATA[[#This Row],[Prev Low]])</f>
        <v>0</v>
      </c>
      <c r="AW232" s="10">
        <f xml:space="preserve"> SIGN(DATA[[#This Row],[Prev Low]] &lt; DATA[[#This Row],[Low]])</f>
        <v>1</v>
      </c>
      <c r="AX232" s="10">
        <f xml:space="preserve"> SIGN(DATA[[#This Row],[High]] &lt; DATA[[#This Row],[Prev High]])</f>
        <v>0</v>
      </c>
      <c r="AY232" s="10">
        <f xml:space="preserve"> SIGN(DATA[[#This Row],[Prev High]] &lt; DATA[[#This Row],[High]])</f>
        <v>1</v>
      </c>
      <c r="AZ232" s="10">
        <f xml:space="preserve"> (DATA[[#This Row],[Prev Low]] &lt; DATA[[#This Row],[Close]]) * (DATA[[#This Row],[Close]] &lt; DATA[[#This Row],[Prev High]])</f>
        <v>0</v>
      </c>
      <c r="BA232" s="10">
        <f xml:space="preserve"> SIGN(DATA[[#This Row],[Close]] &lt; DATA[[#This Row],[Prev Low]])</f>
        <v>0</v>
      </c>
      <c r="BB232" s="10">
        <f xml:space="preserve"> SIGN(DATA[[#This Row],[Prev Low]] &lt; DATA[[#This Row],[Close]])</f>
        <v>1</v>
      </c>
      <c r="BC232" s="10">
        <f xml:space="preserve"> SIGN(DATA[[#This Row],[Close]] &lt; DATA[[#This Row],[Prev High]])</f>
        <v>0</v>
      </c>
      <c r="BD232" s="10">
        <f xml:space="preserve"> SIGN(DATA[[#This Row],[Prev High]] &lt; DATA[[#This Row],[Close]])</f>
        <v>1</v>
      </c>
    </row>
    <row r="233" spans="14:56" x14ac:dyDescent="0.25">
      <c r="N233" s="16">
        <f xml:space="preserve"> ROW() - ROW(DATA[[#Headers],[Row]])</f>
        <v>231</v>
      </c>
      <c r="O233" s="13"/>
      <c r="P233" s="20">
        <v>45520</v>
      </c>
      <c r="Q233" s="21">
        <v>136149</v>
      </c>
      <c r="R233" s="21">
        <v>136200</v>
      </c>
      <c r="S233" s="21">
        <v>137050</v>
      </c>
      <c r="T233" s="21">
        <v>136030</v>
      </c>
      <c r="U233" s="13" t="s">
        <v>285</v>
      </c>
      <c r="V233" s="14">
        <v>-1.6000000000000001E-3</v>
      </c>
      <c r="W233" s="23"/>
      <c r="X233" s="23">
        <f xml:space="preserve"> (1 - DATA[[#This Row],[Row]])</f>
        <v>-230</v>
      </c>
      <c r="Y233" s="24">
        <f xml:space="preserve"> DATA[[#This Row],[Src Data]]</f>
        <v>45520</v>
      </c>
      <c r="Z233" s="23">
        <f xml:space="preserve"> WEEKDAY(DATA[[#This Row],[Date]])</f>
        <v>6</v>
      </c>
      <c r="AA233" s="26">
        <f xml:space="preserve"> DATA[[#This Row],[Src Último]]</f>
        <v>136149</v>
      </c>
      <c r="AB233" s="28">
        <f xml:space="preserve"> DATA[[#This Row],[Src Abertura]]</f>
        <v>136200</v>
      </c>
      <c r="AC233" s="28">
        <f xml:space="preserve"> DATA[[#This Row],[Src Mínima]]</f>
        <v>136030</v>
      </c>
      <c r="AD233" s="28">
        <f xml:space="preserve"> DATA[[#This Row],[Src Máxima]]</f>
        <v>137050</v>
      </c>
      <c r="AE233" s="28">
        <f xml:space="preserve"> DATA[[#This Row],[Src Último]]</f>
        <v>136149</v>
      </c>
      <c r="AF233" s="40">
        <f xml:space="preserve"> (DATA[[#This Row],[High]] - DATA[[#This Row],[Low]])</f>
        <v>1020</v>
      </c>
      <c r="AG233" s="31">
        <f xml:space="preserve"> _xlfn.XLOOKUP(DATA[[#This Row],[T]]-1, DATA[T], DATA[Open], "")</f>
        <v>135410</v>
      </c>
      <c r="AH233" s="31">
        <f xml:space="preserve"> _xlfn.XLOOKUP(DATA[[#This Row],[T]]-1, DATA[T], DATA[Low], "")</f>
        <v>135355</v>
      </c>
      <c r="AI233" s="31">
        <f xml:space="preserve"> _xlfn.XLOOKUP(DATA[[#This Row],[T]]-1, DATA[T], DATA[High], "")</f>
        <v>136770</v>
      </c>
      <c r="AJ233" s="31">
        <f xml:space="preserve"> _xlfn.XLOOKUP(DATA[[#This Row],[T]]-1, DATA[T], DATA[Price], "")</f>
        <v>136372</v>
      </c>
      <c r="AK233" s="33">
        <f xml:space="preserve"> IFERROR(DATA[[#This Row],[Prev Close]] - DATA[[#This Row],[Prev Open]], "")</f>
        <v>962</v>
      </c>
      <c r="AL233" s="33">
        <f xml:space="preserve"> IFERROR(DATA[[#This Row],[Prev High]] - DATA[[#This Row],[Prev Low]], "")</f>
        <v>1415</v>
      </c>
      <c r="AM233" s="33">
        <f xml:space="preserve"> SIGN(DATA[[#This Row],[Prev Change]] &lt; 0)</f>
        <v>0</v>
      </c>
      <c r="AN233" s="33">
        <f xml:space="preserve"> SIGN(DATA[[#This Row],[Prev Change]] &gt;= 0)</f>
        <v>1</v>
      </c>
      <c r="AO233" s="28">
        <f xml:space="preserve"> IFERROR(MAX(0, DATA[[#This Row],[High]] - DATA[[#This Row],[Prev High]]), "")</f>
        <v>280</v>
      </c>
      <c r="AP233" s="28">
        <f xml:space="preserve"> IFERROR(MAX(0, DATA[[#This Row],[Prev Low]] - DATA[[#This Row],[Low]]), "")</f>
        <v>0</v>
      </c>
      <c r="AQ233" s="10">
        <f xml:space="preserve"> (DATA[[#This Row],[Prev Low]] &lt; DATA[[#This Row],[Open]]) * (DATA[[#This Row],[Open]] &lt; DATA[[#This Row],[Prev High]])</f>
        <v>1</v>
      </c>
      <c r="AR233" s="10">
        <f xml:space="preserve"> SIGN(DATA[[#This Row],[Open]] &lt; DATA[[#This Row],[Prev Low]])</f>
        <v>0</v>
      </c>
      <c r="AS233" s="10">
        <f xml:space="preserve"> SIGN(DATA[[#This Row],[Prev Low]] &lt; DATA[[#This Row],[Open]])</f>
        <v>1</v>
      </c>
      <c r="AT233" s="10">
        <f xml:space="preserve"> SIGN(DATA[[#This Row],[Open]] &lt; DATA[[#This Row],[Prev High]])</f>
        <v>1</v>
      </c>
      <c r="AU233" s="10">
        <f xml:space="preserve"> SIGN(DATA[[#This Row],[Prev High]] &lt; DATA[[#This Row],[Open]])</f>
        <v>0</v>
      </c>
      <c r="AV233" s="10">
        <f xml:space="preserve"> SIGN(DATA[[#This Row],[Low]] &lt; DATA[[#This Row],[Prev Low]])</f>
        <v>0</v>
      </c>
      <c r="AW233" s="10">
        <f xml:space="preserve"> SIGN(DATA[[#This Row],[Prev Low]] &lt; DATA[[#This Row],[Low]])</f>
        <v>1</v>
      </c>
      <c r="AX233" s="10">
        <f xml:space="preserve"> SIGN(DATA[[#This Row],[High]] &lt; DATA[[#This Row],[Prev High]])</f>
        <v>0</v>
      </c>
      <c r="AY233" s="10">
        <f xml:space="preserve"> SIGN(DATA[[#This Row],[Prev High]] &lt; DATA[[#This Row],[High]])</f>
        <v>1</v>
      </c>
      <c r="AZ233" s="10">
        <f xml:space="preserve"> (DATA[[#This Row],[Prev Low]] &lt; DATA[[#This Row],[Close]]) * (DATA[[#This Row],[Close]] &lt; DATA[[#This Row],[Prev High]])</f>
        <v>1</v>
      </c>
      <c r="BA233" s="10">
        <f xml:space="preserve"> SIGN(DATA[[#This Row],[Close]] &lt; DATA[[#This Row],[Prev Low]])</f>
        <v>0</v>
      </c>
      <c r="BB233" s="10">
        <f xml:space="preserve"> SIGN(DATA[[#This Row],[Prev Low]] &lt; DATA[[#This Row],[Close]])</f>
        <v>1</v>
      </c>
      <c r="BC233" s="10">
        <f xml:space="preserve"> SIGN(DATA[[#This Row],[Close]] &lt; DATA[[#This Row],[Prev High]])</f>
        <v>1</v>
      </c>
      <c r="BD233" s="10">
        <f xml:space="preserve"> SIGN(DATA[[#This Row],[Prev High]] &lt; DATA[[#This Row],[Close]])</f>
        <v>0</v>
      </c>
    </row>
    <row r="234" spans="14:56" x14ac:dyDescent="0.25">
      <c r="N234" s="16">
        <f xml:space="preserve"> ROW() - ROW(DATA[[#Headers],[Row]])</f>
        <v>232</v>
      </c>
      <c r="O234" s="13"/>
      <c r="P234" s="20">
        <v>45519</v>
      </c>
      <c r="Q234" s="21">
        <v>136372</v>
      </c>
      <c r="R234" s="21">
        <v>135410</v>
      </c>
      <c r="S234" s="21">
        <v>136770</v>
      </c>
      <c r="T234" s="21">
        <v>135355</v>
      </c>
      <c r="U234" s="13" t="s">
        <v>286</v>
      </c>
      <c r="V234" s="14">
        <v>2.1399999999999999E-2</v>
      </c>
      <c r="W234" s="23"/>
      <c r="X234" s="23">
        <f xml:space="preserve"> (1 - DATA[[#This Row],[Row]])</f>
        <v>-231</v>
      </c>
      <c r="Y234" s="24">
        <f xml:space="preserve"> DATA[[#This Row],[Src Data]]</f>
        <v>45519</v>
      </c>
      <c r="Z234" s="23">
        <f xml:space="preserve"> WEEKDAY(DATA[[#This Row],[Date]])</f>
        <v>5</v>
      </c>
      <c r="AA234" s="26">
        <f xml:space="preserve"> DATA[[#This Row],[Src Último]]</f>
        <v>136372</v>
      </c>
      <c r="AB234" s="28">
        <f xml:space="preserve"> DATA[[#This Row],[Src Abertura]]</f>
        <v>135410</v>
      </c>
      <c r="AC234" s="28">
        <f xml:space="preserve"> DATA[[#This Row],[Src Mínima]]</f>
        <v>135355</v>
      </c>
      <c r="AD234" s="28">
        <f xml:space="preserve"> DATA[[#This Row],[Src Máxima]]</f>
        <v>136770</v>
      </c>
      <c r="AE234" s="28">
        <f xml:space="preserve"> DATA[[#This Row],[Src Último]]</f>
        <v>136372</v>
      </c>
      <c r="AF234" s="40">
        <f xml:space="preserve"> (DATA[[#This Row],[High]] - DATA[[#This Row],[Low]])</f>
        <v>1415</v>
      </c>
      <c r="AG234" s="31">
        <f xml:space="preserve"> _xlfn.XLOOKUP(DATA[[#This Row],[T]]-1, DATA[T], DATA[Open], "")</f>
        <v>132585</v>
      </c>
      <c r="AH234" s="31">
        <f xml:space="preserve"> _xlfn.XLOOKUP(DATA[[#This Row],[T]]-1, DATA[T], DATA[Low], "")</f>
        <v>132370</v>
      </c>
      <c r="AI234" s="31">
        <f xml:space="preserve"> _xlfn.XLOOKUP(DATA[[#This Row],[T]]-1, DATA[T], DATA[High], "")</f>
        <v>133630</v>
      </c>
      <c r="AJ234" s="31">
        <f xml:space="preserve"> _xlfn.XLOOKUP(DATA[[#This Row],[T]]-1, DATA[T], DATA[Price], "")</f>
        <v>133510</v>
      </c>
      <c r="AK234" s="33">
        <f xml:space="preserve"> IFERROR(DATA[[#This Row],[Prev Close]] - DATA[[#This Row],[Prev Open]], "")</f>
        <v>925</v>
      </c>
      <c r="AL234" s="33">
        <f xml:space="preserve"> IFERROR(DATA[[#This Row],[Prev High]] - DATA[[#This Row],[Prev Low]], "")</f>
        <v>1260</v>
      </c>
      <c r="AM234" s="33">
        <f xml:space="preserve"> SIGN(DATA[[#This Row],[Prev Change]] &lt; 0)</f>
        <v>0</v>
      </c>
      <c r="AN234" s="33">
        <f xml:space="preserve"> SIGN(DATA[[#This Row],[Prev Change]] &gt;= 0)</f>
        <v>1</v>
      </c>
      <c r="AO234" s="28">
        <f xml:space="preserve"> IFERROR(MAX(0, DATA[[#This Row],[High]] - DATA[[#This Row],[Prev High]]), "")</f>
        <v>3140</v>
      </c>
      <c r="AP234" s="28">
        <f xml:space="preserve"> IFERROR(MAX(0, DATA[[#This Row],[Prev Low]] - DATA[[#This Row],[Low]]), "")</f>
        <v>0</v>
      </c>
      <c r="AQ234" s="10">
        <f xml:space="preserve"> (DATA[[#This Row],[Prev Low]] &lt; DATA[[#This Row],[Open]]) * (DATA[[#This Row],[Open]] &lt; DATA[[#This Row],[Prev High]])</f>
        <v>0</v>
      </c>
      <c r="AR234" s="10">
        <f xml:space="preserve"> SIGN(DATA[[#This Row],[Open]] &lt; DATA[[#This Row],[Prev Low]])</f>
        <v>0</v>
      </c>
      <c r="AS234" s="10">
        <f xml:space="preserve"> SIGN(DATA[[#This Row],[Prev Low]] &lt; DATA[[#This Row],[Open]])</f>
        <v>1</v>
      </c>
      <c r="AT234" s="10">
        <f xml:space="preserve"> SIGN(DATA[[#This Row],[Open]] &lt; DATA[[#This Row],[Prev High]])</f>
        <v>0</v>
      </c>
      <c r="AU234" s="10">
        <f xml:space="preserve"> SIGN(DATA[[#This Row],[Prev High]] &lt; DATA[[#This Row],[Open]])</f>
        <v>1</v>
      </c>
      <c r="AV234" s="10">
        <f xml:space="preserve"> SIGN(DATA[[#This Row],[Low]] &lt; DATA[[#This Row],[Prev Low]])</f>
        <v>0</v>
      </c>
      <c r="AW234" s="10">
        <f xml:space="preserve"> SIGN(DATA[[#This Row],[Prev Low]] &lt; DATA[[#This Row],[Low]])</f>
        <v>1</v>
      </c>
      <c r="AX234" s="10">
        <f xml:space="preserve"> SIGN(DATA[[#This Row],[High]] &lt; DATA[[#This Row],[Prev High]])</f>
        <v>0</v>
      </c>
      <c r="AY234" s="10">
        <f xml:space="preserve"> SIGN(DATA[[#This Row],[Prev High]] &lt; DATA[[#This Row],[High]])</f>
        <v>1</v>
      </c>
      <c r="AZ234" s="10">
        <f xml:space="preserve"> (DATA[[#This Row],[Prev Low]] &lt; DATA[[#This Row],[Close]]) * (DATA[[#This Row],[Close]] &lt; DATA[[#This Row],[Prev High]])</f>
        <v>0</v>
      </c>
      <c r="BA234" s="10">
        <f xml:space="preserve"> SIGN(DATA[[#This Row],[Close]] &lt; DATA[[#This Row],[Prev Low]])</f>
        <v>0</v>
      </c>
      <c r="BB234" s="10">
        <f xml:space="preserve"> SIGN(DATA[[#This Row],[Prev Low]] &lt; DATA[[#This Row],[Close]])</f>
        <v>1</v>
      </c>
      <c r="BC234" s="10">
        <f xml:space="preserve"> SIGN(DATA[[#This Row],[Close]] &lt; DATA[[#This Row],[Prev High]])</f>
        <v>0</v>
      </c>
      <c r="BD234" s="10">
        <f xml:space="preserve"> SIGN(DATA[[#This Row],[Prev High]] &lt; DATA[[#This Row],[Close]])</f>
        <v>1</v>
      </c>
    </row>
    <row r="235" spans="14:56" x14ac:dyDescent="0.25">
      <c r="N235" s="16">
        <f xml:space="preserve"> ROW() - ROW(DATA[[#Headers],[Row]])</f>
        <v>233</v>
      </c>
      <c r="O235" s="13"/>
      <c r="P235" s="20">
        <v>45518</v>
      </c>
      <c r="Q235" s="21">
        <v>133510</v>
      </c>
      <c r="R235" s="21">
        <v>132585</v>
      </c>
      <c r="S235" s="21">
        <v>133630</v>
      </c>
      <c r="T235" s="21">
        <v>132370</v>
      </c>
      <c r="U235" s="13" t="s">
        <v>287</v>
      </c>
      <c r="V235" s="14">
        <v>7.1000000000000004E-3</v>
      </c>
      <c r="W235" s="23"/>
      <c r="X235" s="23">
        <f xml:space="preserve"> (1 - DATA[[#This Row],[Row]])</f>
        <v>-232</v>
      </c>
      <c r="Y235" s="24">
        <f xml:space="preserve"> DATA[[#This Row],[Src Data]]</f>
        <v>45518</v>
      </c>
      <c r="Z235" s="23">
        <f xml:space="preserve"> WEEKDAY(DATA[[#This Row],[Date]])</f>
        <v>4</v>
      </c>
      <c r="AA235" s="26">
        <f xml:space="preserve"> DATA[[#This Row],[Src Último]]</f>
        <v>133510</v>
      </c>
      <c r="AB235" s="28">
        <f xml:space="preserve"> DATA[[#This Row],[Src Abertura]]</f>
        <v>132585</v>
      </c>
      <c r="AC235" s="28">
        <f xml:space="preserve"> DATA[[#This Row],[Src Mínima]]</f>
        <v>132370</v>
      </c>
      <c r="AD235" s="28">
        <f xml:space="preserve"> DATA[[#This Row],[Src Máxima]]</f>
        <v>133630</v>
      </c>
      <c r="AE235" s="28">
        <f xml:space="preserve"> DATA[[#This Row],[Src Último]]</f>
        <v>133510</v>
      </c>
      <c r="AF235" s="40">
        <f xml:space="preserve"> (DATA[[#This Row],[High]] - DATA[[#This Row],[Low]])</f>
        <v>1260</v>
      </c>
      <c r="AG235" s="31">
        <f xml:space="preserve"> _xlfn.XLOOKUP(DATA[[#This Row],[T]]-1, DATA[T], DATA[Open], "")</f>
        <v>131520</v>
      </c>
      <c r="AH235" s="31">
        <f xml:space="preserve"> _xlfn.XLOOKUP(DATA[[#This Row],[T]]-1, DATA[T], DATA[Low], "")</f>
        <v>131480</v>
      </c>
      <c r="AI235" s="31">
        <f xml:space="preserve"> _xlfn.XLOOKUP(DATA[[#This Row],[T]]-1, DATA[T], DATA[High], "")</f>
        <v>132575</v>
      </c>
      <c r="AJ235" s="31">
        <f xml:space="preserve"> _xlfn.XLOOKUP(DATA[[#This Row],[T]]-1, DATA[T], DATA[Price], "")</f>
        <v>132564</v>
      </c>
      <c r="AK235" s="33">
        <f xml:space="preserve"> IFERROR(DATA[[#This Row],[Prev Close]] - DATA[[#This Row],[Prev Open]], "")</f>
        <v>1044</v>
      </c>
      <c r="AL235" s="33">
        <f xml:space="preserve"> IFERROR(DATA[[#This Row],[Prev High]] - DATA[[#This Row],[Prev Low]], "")</f>
        <v>1095</v>
      </c>
      <c r="AM235" s="33">
        <f xml:space="preserve"> SIGN(DATA[[#This Row],[Prev Change]] &lt; 0)</f>
        <v>0</v>
      </c>
      <c r="AN235" s="33">
        <f xml:space="preserve"> SIGN(DATA[[#This Row],[Prev Change]] &gt;= 0)</f>
        <v>1</v>
      </c>
      <c r="AO235" s="28">
        <f xml:space="preserve"> IFERROR(MAX(0, DATA[[#This Row],[High]] - DATA[[#This Row],[Prev High]]), "")</f>
        <v>1055</v>
      </c>
      <c r="AP235" s="28">
        <f xml:space="preserve"> IFERROR(MAX(0, DATA[[#This Row],[Prev Low]] - DATA[[#This Row],[Low]]), "")</f>
        <v>0</v>
      </c>
      <c r="AQ235" s="10">
        <f xml:space="preserve"> (DATA[[#This Row],[Prev Low]] &lt; DATA[[#This Row],[Open]]) * (DATA[[#This Row],[Open]] &lt; DATA[[#This Row],[Prev High]])</f>
        <v>0</v>
      </c>
      <c r="AR235" s="10">
        <f xml:space="preserve"> SIGN(DATA[[#This Row],[Open]] &lt; DATA[[#This Row],[Prev Low]])</f>
        <v>0</v>
      </c>
      <c r="AS235" s="10">
        <f xml:space="preserve"> SIGN(DATA[[#This Row],[Prev Low]] &lt; DATA[[#This Row],[Open]])</f>
        <v>1</v>
      </c>
      <c r="AT235" s="10">
        <f xml:space="preserve"> SIGN(DATA[[#This Row],[Open]] &lt; DATA[[#This Row],[Prev High]])</f>
        <v>0</v>
      </c>
      <c r="AU235" s="10">
        <f xml:space="preserve"> SIGN(DATA[[#This Row],[Prev High]] &lt; DATA[[#This Row],[Open]])</f>
        <v>1</v>
      </c>
      <c r="AV235" s="10">
        <f xml:space="preserve"> SIGN(DATA[[#This Row],[Low]] &lt; DATA[[#This Row],[Prev Low]])</f>
        <v>0</v>
      </c>
      <c r="AW235" s="10">
        <f xml:space="preserve"> SIGN(DATA[[#This Row],[Prev Low]] &lt; DATA[[#This Row],[Low]])</f>
        <v>1</v>
      </c>
      <c r="AX235" s="10">
        <f xml:space="preserve"> SIGN(DATA[[#This Row],[High]] &lt; DATA[[#This Row],[Prev High]])</f>
        <v>0</v>
      </c>
      <c r="AY235" s="10">
        <f xml:space="preserve"> SIGN(DATA[[#This Row],[Prev High]] &lt; DATA[[#This Row],[High]])</f>
        <v>1</v>
      </c>
      <c r="AZ235" s="10">
        <f xml:space="preserve"> (DATA[[#This Row],[Prev Low]] &lt; DATA[[#This Row],[Close]]) * (DATA[[#This Row],[Close]] &lt; DATA[[#This Row],[Prev High]])</f>
        <v>0</v>
      </c>
      <c r="BA235" s="10">
        <f xml:space="preserve"> SIGN(DATA[[#This Row],[Close]] &lt; DATA[[#This Row],[Prev Low]])</f>
        <v>0</v>
      </c>
      <c r="BB235" s="10">
        <f xml:space="preserve"> SIGN(DATA[[#This Row],[Prev Low]] &lt; DATA[[#This Row],[Close]])</f>
        <v>1</v>
      </c>
      <c r="BC235" s="10">
        <f xml:space="preserve"> SIGN(DATA[[#This Row],[Close]] &lt; DATA[[#This Row],[Prev High]])</f>
        <v>0</v>
      </c>
      <c r="BD235" s="10">
        <f xml:space="preserve"> SIGN(DATA[[#This Row],[Prev High]] &lt; DATA[[#This Row],[Close]])</f>
        <v>1</v>
      </c>
    </row>
    <row r="236" spans="14:56" x14ac:dyDescent="0.25">
      <c r="N236" s="16">
        <f xml:space="preserve"> ROW() - ROW(DATA[[#Headers],[Row]])</f>
        <v>234</v>
      </c>
      <c r="O236" s="13"/>
      <c r="P236" s="20">
        <v>45517</v>
      </c>
      <c r="Q236" s="21">
        <v>132564</v>
      </c>
      <c r="R236" s="21">
        <v>131520</v>
      </c>
      <c r="S236" s="21">
        <v>132575</v>
      </c>
      <c r="T236" s="21">
        <v>131480</v>
      </c>
      <c r="U236" s="13" t="s">
        <v>165</v>
      </c>
      <c r="V236" s="14">
        <v>9.1000000000000004E-3</v>
      </c>
      <c r="W236" s="23"/>
      <c r="X236" s="23">
        <f xml:space="preserve"> (1 - DATA[[#This Row],[Row]])</f>
        <v>-233</v>
      </c>
      <c r="Y236" s="24">
        <f xml:space="preserve"> DATA[[#This Row],[Src Data]]</f>
        <v>45517</v>
      </c>
      <c r="Z236" s="23">
        <f xml:space="preserve"> WEEKDAY(DATA[[#This Row],[Date]])</f>
        <v>3</v>
      </c>
      <c r="AA236" s="26">
        <f xml:space="preserve"> DATA[[#This Row],[Src Último]]</f>
        <v>132564</v>
      </c>
      <c r="AB236" s="28">
        <f xml:space="preserve"> DATA[[#This Row],[Src Abertura]]</f>
        <v>131520</v>
      </c>
      <c r="AC236" s="28">
        <f xml:space="preserve"> DATA[[#This Row],[Src Mínima]]</f>
        <v>131480</v>
      </c>
      <c r="AD236" s="28">
        <f xml:space="preserve"> DATA[[#This Row],[Src Máxima]]</f>
        <v>132575</v>
      </c>
      <c r="AE236" s="28">
        <f xml:space="preserve"> DATA[[#This Row],[Src Último]]</f>
        <v>132564</v>
      </c>
      <c r="AF236" s="40">
        <f xml:space="preserve"> (DATA[[#This Row],[High]] - DATA[[#This Row],[Low]])</f>
        <v>1095</v>
      </c>
      <c r="AG236" s="31">
        <f xml:space="preserve"> _xlfn.XLOOKUP(DATA[[#This Row],[T]]-1, DATA[T], DATA[Open], "")</f>
        <v>131000</v>
      </c>
      <c r="AH236" s="31">
        <f xml:space="preserve"> _xlfn.XLOOKUP(DATA[[#This Row],[T]]-1, DATA[T], DATA[Low], "")</f>
        <v>130905</v>
      </c>
      <c r="AI236" s="31">
        <f xml:space="preserve"> _xlfn.XLOOKUP(DATA[[#This Row],[T]]-1, DATA[T], DATA[High], "")</f>
        <v>131820</v>
      </c>
      <c r="AJ236" s="31">
        <f xml:space="preserve"> _xlfn.XLOOKUP(DATA[[#This Row],[T]]-1, DATA[T], DATA[Price], "")</f>
        <v>131375</v>
      </c>
      <c r="AK236" s="33">
        <f xml:space="preserve"> IFERROR(DATA[[#This Row],[Prev Close]] - DATA[[#This Row],[Prev Open]], "")</f>
        <v>375</v>
      </c>
      <c r="AL236" s="33">
        <f xml:space="preserve"> IFERROR(DATA[[#This Row],[Prev High]] - DATA[[#This Row],[Prev Low]], "")</f>
        <v>915</v>
      </c>
      <c r="AM236" s="33">
        <f xml:space="preserve"> SIGN(DATA[[#This Row],[Prev Change]] &lt; 0)</f>
        <v>0</v>
      </c>
      <c r="AN236" s="33">
        <f xml:space="preserve"> SIGN(DATA[[#This Row],[Prev Change]] &gt;= 0)</f>
        <v>1</v>
      </c>
      <c r="AO236" s="28">
        <f xml:space="preserve"> IFERROR(MAX(0, DATA[[#This Row],[High]] - DATA[[#This Row],[Prev High]]), "")</f>
        <v>755</v>
      </c>
      <c r="AP236" s="28">
        <f xml:space="preserve"> IFERROR(MAX(0, DATA[[#This Row],[Prev Low]] - DATA[[#This Row],[Low]]), "")</f>
        <v>0</v>
      </c>
      <c r="AQ236" s="10">
        <f xml:space="preserve"> (DATA[[#This Row],[Prev Low]] &lt; DATA[[#This Row],[Open]]) * (DATA[[#This Row],[Open]] &lt; DATA[[#This Row],[Prev High]])</f>
        <v>1</v>
      </c>
      <c r="AR236" s="10">
        <f xml:space="preserve"> SIGN(DATA[[#This Row],[Open]] &lt; DATA[[#This Row],[Prev Low]])</f>
        <v>0</v>
      </c>
      <c r="AS236" s="10">
        <f xml:space="preserve"> SIGN(DATA[[#This Row],[Prev Low]] &lt; DATA[[#This Row],[Open]])</f>
        <v>1</v>
      </c>
      <c r="AT236" s="10">
        <f xml:space="preserve"> SIGN(DATA[[#This Row],[Open]] &lt; DATA[[#This Row],[Prev High]])</f>
        <v>1</v>
      </c>
      <c r="AU236" s="10">
        <f xml:space="preserve"> SIGN(DATA[[#This Row],[Prev High]] &lt; DATA[[#This Row],[Open]])</f>
        <v>0</v>
      </c>
      <c r="AV236" s="10">
        <f xml:space="preserve"> SIGN(DATA[[#This Row],[Low]] &lt; DATA[[#This Row],[Prev Low]])</f>
        <v>0</v>
      </c>
      <c r="AW236" s="10">
        <f xml:space="preserve"> SIGN(DATA[[#This Row],[Prev Low]] &lt; DATA[[#This Row],[Low]])</f>
        <v>1</v>
      </c>
      <c r="AX236" s="10">
        <f xml:space="preserve"> SIGN(DATA[[#This Row],[High]] &lt; DATA[[#This Row],[Prev High]])</f>
        <v>0</v>
      </c>
      <c r="AY236" s="10">
        <f xml:space="preserve"> SIGN(DATA[[#This Row],[Prev High]] &lt; DATA[[#This Row],[High]])</f>
        <v>1</v>
      </c>
      <c r="AZ236" s="10">
        <f xml:space="preserve"> (DATA[[#This Row],[Prev Low]] &lt; DATA[[#This Row],[Close]]) * (DATA[[#This Row],[Close]] &lt; DATA[[#This Row],[Prev High]])</f>
        <v>0</v>
      </c>
      <c r="BA236" s="10">
        <f xml:space="preserve"> SIGN(DATA[[#This Row],[Close]] &lt; DATA[[#This Row],[Prev Low]])</f>
        <v>0</v>
      </c>
      <c r="BB236" s="10">
        <f xml:space="preserve"> SIGN(DATA[[#This Row],[Prev Low]] &lt; DATA[[#This Row],[Close]])</f>
        <v>1</v>
      </c>
      <c r="BC236" s="10">
        <f xml:space="preserve"> SIGN(DATA[[#This Row],[Close]] &lt; DATA[[#This Row],[Prev High]])</f>
        <v>0</v>
      </c>
      <c r="BD236" s="10">
        <f xml:space="preserve"> SIGN(DATA[[#This Row],[Prev High]] &lt; DATA[[#This Row],[Close]])</f>
        <v>1</v>
      </c>
    </row>
    <row r="237" spans="14:56" x14ac:dyDescent="0.25">
      <c r="N237" s="16">
        <f xml:space="preserve"> ROW() - ROW(DATA[[#Headers],[Row]])</f>
        <v>235</v>
      </c>
      <c r="O237" s="13"/>
      <c r="P237" s="20">
        <v>45516</v>
      </c>
      <c r="Q237" s="21">
        <v>131375</v>
      </c>
      <c r="R237" s="21">
        <v>131000</v>
      </c>
      <c r="S237" s="21">
        <v>131820</v>
      </c>
      <c r="T237" s="21">
        <v>130905</v>
      </c>
      <c r="U237" s="13" t="s">
        <v>163</v>
      </c>
      <c r="V237" s="14">
        <v>3.8999999999999998E-3</v>
      </c>
      <c r="W237" s="23"/>
      <c r="X237" s="23">
        <f xml:space="preserve"> (1 - DATA[[#This Row],[Row]])</f>
        <v>-234</v>
      </c>
      <c r="Y237" s="24">
        <f xml:space="preserve"> DATA[[#This Row],[Src Data]]</f>
        <v>45516</v>
      </c>
      <c r="Z237" s="23">
        <f xml:space="preserve"> WEEKDAY(DATA[[#This Row],[Date]])</f>
        <v>2</v>
      </c>
      <c r="AA237" s="26">
        <f xml:space="preserve"> DATA[[#This Row],[Src Último]]</f>
        <v>131375</v>
      </c>
      <c r="AB237" s="28">
        <f xml:space="preserve"> DATA[[#This Row],[Src Abertura]]</f>
        <v>131000</v>
      </c>
      <c r="AC237" s="28">
        <f xml:space="preserve"> DATA[[#This Row],[Src Mínima]]</f>
        <v>130905</v>
      </c>
      <c r="AD237" s="28">
        <f xml:space="preserve"> DATA[[#This Row],[Src Máxima]]</f>
        <v>131820</v>
      </c>
      <c r="AE237" s="28">
        <f xml:space="preserve"> DATA[[#This Row],[Src Último]]</f>
        <v>131375</v>
      </c>
      <c r="AF237" s="40">
        <f xml:space="preserve"> (DATA[[#This Row],[High]] - DATA[[#This Row],[Low]])</f>
        <v>915</v>
      </c>
      <c r="AG237" s="31">
        <f xml:space="preserve"> _xlfn.XLOOKUP(DATA[[#This Row],[T]]-1, DATA[T], DATA[Open], "")</f>
        <v>128835</v>
      </c>
      <c r="AH237" s="31">
        <f xml:space="preserve"> _xlfn.XLOOKUP(DATA[[#This Row],[T]]-1, DATA[T], DATA[Low], "")</f>
        <v>128635</v>
      </c>
      <c r="AI237" s="31">
        <f xml:space="preserve"> _xlfn.XLOOKUP(DATA[[#This Row],[T]]-1, DATA[T], DATA[High], "")</f>
        <v>130870</v>
      </c>
      <c r="AJ237" s="31">
        <f xml:space="preserve"> _xlfn.XLOOKUP(DATA[[#This Row],[T]]-1, DATA[T], DATA[Price], "")</f>
        <v>130859</v>
      </c>
      <c r="AK237" s="33">
        <f xml:space="preserve"> IFERROR(DATA[[#This Row],[Prev Close]] - DATA[[#This Row],[Prev Open]], "")</f>
        <v>2024</v>
      </c>
      <c r="AL237" s="33">
        <f xml:space="preserve"> IFERROR(DATA[[#This Row],[Prev High]] - DATA[[#This Row],[Prev Low]], "")</f>
        <v>2235</v>
      </c>
      <c r="AM237" s="33">
        <f xml:space="preserve"> SIGN(DATA[[#This Row],[Prev Change]] &lt; 0)</f>
        <v>0</v>
      </c>
      <c r="AN237" s="33">
        <f xml:space="preserve"> SIGN(DATA[[#This Row],[Prev Change]] &gt;= 0)</f>
        <v>1</v>
      </c>
      <c r="AO237" s="28">
        <f xml:space="preserve"> IFERROR(MAX(0, DATA[[#This Row],[High]] - DATA[[#This Row],[Prev High]]), "")</f>
        <v>950</v>
      </c>
      <c r="AP237" s="28">
        <f xml:space="preserve"> IFERROR(MAX(0, DATA[[#This Row],[Prev Low]] - DATA[[#This Row],[Low]]), "")</f>
        <v>0</v>
      </c>
      <c r="AQ237" s="10">
        <f xml:space="preserve"> (DATA[[#This Row],[Prev Low]] &lt; DATA[[#This Row],[Open]]) * (DATA[[#This Row],[Open]] &lt; DATA[[#This Row],[Prev High]])</f>
        <v>0</v>
      </c>
      <c r="AR237" s="10">
        <f xml:space="preserve"> SIGN(DATA[[#This Row],[Open]] &lt; DATA[[#This Row],[Prev Low]])</f>
        <v>0</v>
      </c>
      <c r="AS237" s="10">
        <f xml:space="preserve"> SIGN(DATA[[#This Row],[Prev Low]] &lt; DATA[[#This Row],[Open]])</f>
        <v>1</v>
      </c>
      <c r="AT237" s="10">
        <f xml:space="preserve"> SIGN(DATA[[#This Row],[Open]] &lt; DATA[[#This Row],[Prev High]])</f>
        <v>0</v>
      </c>
      <c r="AU237" s="10">
        <f xml:space="preserve"> SIGN(DATA[[#This Row],[Prev High]] &lt; DATA[[#This Row],[Open]])</f>
        <v>1</v>
      </c>
      <c r="AV237" s="10">
        <f xml:space="preserve"> SIGN(DATA[[#This Row],[Low]] &lt; DATA[[#This Row],[Prev Low]])</f>
        <v>0</v>
      </c>
      <c r="AW237" s="10">
        <f xml:space="preserve"> SIGN(DATA[[#This Row],[Prev Low]] &lt; DATA[[#This Row],[Low]])</f>
        <v>1</v>
      </c>
      <c r="AX237" s="10">
        <f xml:space="preserve"> SIGN(DATA[[#This Row],[High]] &lt; DATA[[#This Row],[Prev High]])</f>
        <v>0</v>
      </c>
      <c r="AY237" s="10">
        <f xml:space="preserve"> SIGN(DATA[[#This Row],[Prev High]] &lt; DATA[[#This Row],[High]])</f>
        <v>1</v>
      </c>
      <c r="AZ237" s="10">
        <f xml:space="preserve"> (DATA[[#This Row],[Prev Low]] &lt; DATA[[#This Row],[Close]]) * (DATA[[#This Row],[Close]] &lt; DATA[[#This Row],[Prev High]])</f>
        <v>0</v>
      </c>
      <c r="BA237" s="10">
        <f xml:space="preserve"> SIGN(DATA[[#This Row],[Close]] &lt; DATA[[#This Row],[Prev Low]])</f>
        <v>0</v>
      </c>
      <c r="BB237" s="10">
        <f xml:space="preserve"> SIGN(DATA[[#This Row],[Prev Low]] &lt; DATA[[#This Row],[Close]])</f>
        <v>1</v>
      </c>
      <c r="BC237" s="10">
        <f xml:space="preserve"> SIGN(DATA[[#This Row],[Close]] &lt; DATA[[#This Row],[Prev High]])</f>
        <v>0</v>
      </c>
      <c r="BD237" s="10">
        <f xml:space="preserve"> SIGN(DATA[[#This Row],[Prev High]] &lt; DATA[[#This Row],[Close]])</f>
        <v>1</v>
      </c>
    </row>
    <row r="238" spans="14:56" x14ac:dyDescent="0.25">
      <c r="N238" s="16">
        <f xml:space="preserve"> ROW() - ROW(DATA[[#Headers],[Row]])</f>
        <v>236</v>
      </c>
      <c r="O238" s="13"/>
      <c r="P238" s="20">
        <v>45513</v>
      </c>
      <c r="Q238" s="21">
        <v>130859</v>
      </c>
      <c r="R238" s="21">
        <v>128835</v>
      </c>
      <c r="S238" s="21">
        <v>130870</v>
      </c>
      <c r="T238" s="21">
        <v>128635</v>
      </c>
      <c r="U238" s="13" t="s">
        <v>288</v>
      </c>
      <c r="V238" s="14">
        <v>1.6E-2</v>
      </c>
      <c r="W238" s="23"/>
      <c r="X238" s="23">
        <f xml:space="preserve"> (1 - DATA[[#This Row],[Row]])</f>
        <v>-235</v>
      </c>
      <c r="Y238" s="24">
        <f xml:space="preserve"> DATA[[#This Row],[Src Data]]</f>
        <v>45513</v>
      </c>
      <c r="Z238" s="23">
        <f xml:space="preserve"> WEEKDAY(DATA[[#This Row],[Date]])</f>
        <v>6</v>
      </c>
      <c r="AA238" s="26">
        <f xml:space="preserve"> DATA[[#This Row],[Src Último]]</f>
        <v>130859</v>
      </c>
      <c r="AB238" s="28">
        <f xml:space="preserve"> DATA[[#This Row],[Src Abertura]]</f>
        <v>128835</v>
      </c>
      <c r="AC238" s="28">
        <f xml:space="preserve"> DATA[[#This Row],[Src Mínima]]</f>
        <v>128635</v>
      </c>
      <c r="AD238" s="28">
        <f xml:space="preserve"> DATA[[#This Row],[Src Máxima]]</f>
        <v>130870</v>
      </c>
      <c r="AE238" s="28">
        <f xml:space="preserve"> DATA[[#This Row],[Src Último]]</f>
        <v>130859</v>
      </c>
      <c r="AF238" s="40">
        <f xml:space="preserve"> (DATA[[#This Row],[High]] - DATA[[#This Row],[Low]])</f>
        <v>2235</v>
      </c>
      <c r="AG238" s="31">
        <f xml:space="preserve"> _xlfn.XLOOKUP(DATA[[#This Row],[T]]-1, DATA[T], DATA[Open], "")</f>
        <v>127400</v>
      </c>
      <c r="AH238" s="31">
        <f xml:space="preserve"> _xlfn.XLOOKUP(DATA[[#This Row],[T]]-1, DATA[T], DATA[Low], "")</f>
        <v>127395</v>
      </c>
      <c r="AI238" s="31">
        <f xml:space="preserve"> _xlfn.XLOOKUP(DATA[[#This Row],[T]]-1, DATA[T], DATA[High], "")</f>
        <v>128975</v>
      </c>
      <c r="AJ238" s="31">
        <f xml:space="preserve"> _xlfn.XLOOKUP(DATA[[#This Row],[T]]-1, DATA[T], DATA[Price], "")</f>
        <v>128796</v>
      </c>
      <c r="AK238" s="33">
        <f xml:space="preserve"> IFERROR(DATA[[#This Row],[Prev Close]] - DATA[[#This Row],[Prev Open]], "")</f>
        <v>1396</v>
      </c>
      <c r="AL238" s="33">
        <f xml:space="preserve"> IFERROR(DATA[[#This Row],[Prev High]] - DATA[[#This Row],[Prev Low]], "")</f>
        <v>1580</v>
      </c>
      <c r="AM238" s="33">
        <f xml:space="preserve"> SIGN(DATA[[#This Row],[Prev Change]] &lt; 0)</f>
        <v>0</v>
      </c>
      <c r="AN238" s="33">
        <f xml:space="preserve"> SIGN(DATA[[#This Row],[Prev Change]] &gt;= 0)</f>
        <v>1</v>
      </c>
      <c r="AO238" s="28">
        <f xml:space="preserve"> IFERROR(MAX(0, DATA[[#This Row],[High]] - DATA[[#This Row],[Prev High]]), "")</f>
        <v>1895</v>
      </c>
      <c r="AP238" s="28">
        <f xml:space="preserve"> IFERROR(MAX(0, DATA[[#This Row],[Prev Low]] - DATA[[#This Row],[Low]]), "")</f>
        <v>0</v>
      </c>
      <c r="AQ238" s="10">
        <f xml:space="preserve"> (DATA[[#This Row],[Prev Low]] &lt; DATA[[#This Row],[Open]]) * (DATA[[#This Row],[Open]] &lt; DATA[[#This Row],[Prev High]])</f>
        <v>1</v>
      </c>
      <c r="AR238" s="10">
        <f xml:space="preserve"> SIGN(DATA[[#This Row],[Open]] &lt; DATA[[#This Row],[Prev Low]])</f>
        <v>0</v>
      </c>
      <c r="AS238" s="10">
        <f xml:space="preserve"> SIGN(DATA[[#This Row],[Prev Low]] &lt; DATA[[#This Row],[Open]])</f>
        <v>1</v>
      </c>
      <c r="AT238" s="10">
        <f xml:space="preserve"> SIGN(DATA[[#This Row],[Open]] &lt; DATA[[#This Row],[Prev High]])</f>
        <v>1</v>
      </c>
      <c r="AU238" s="10">
        <f xml:space="preserve"> SIGN(DATA[[#This Row],[Prev High]] &lt; DATA[[#This Row],[Open]])</f>
        <v>0</v>
      </c>
      <c r="AV238" s="10">
        <f xml:space="preserve"> SIGN(DATA[[#This Row],[Low]] &lt; DATA[[#This Row],[Prev Low]])</f>
        <v>0</v>
      </c>
      <c r="AW238" s="10">
        <f xml:space="preserve"> SIGN(DATA[[#This Row],[Prev Low]] &lt; DATA[[#This Row],[Low]])</f>
        <v>1</v>
      </c>
      <c r="AX238" s="10">
        <f xml:space="preserve"> SIGN(DATA[[#This Row],[High]] &lt; DATA[[#This Row],[Prev High]])</f>
        <v>0</v>
      </c>
      <c r="AY238" s="10">
        <f xml:space="preserve"> SIGN(DATA[[#This Row],[Prev High]] &lt; DATA[[#This Row],[High]])</f>
        <v>1</v>
      </c>
      <c r="AZ238" s="10">
        <f xml:space="preserve"> (DATA[[#This Row],[Prev Low]] &lt; DATA[[#This Row],[Close]]) * (DATA[[#This Row],[Close]] &lt; DATA[[#This Row],[Prev High]])</f>
        <v>0</v>
      </c>
      <c r="BA238" s="10">
        <f xml:space="preserve"> SIGN(DATA[[#This Row],[Close]] &lt; DATA[[#This Row],[Prev Low]])</f>
        <v>0</v>
      </c>
      <c r="BB238" s="10">
        <f xml:space="preserve"> SIGN(DATA[[#This Row],[Prev Low]] &lt; DATA[[#This Row],[Close]])</f>
        <v>1</v>
      </c>
      <c r="BC238" s="10">
        <f xml:space="preserve"> SIGN(DATA[[#This Row],[Close]] &lt; DATA[[#This Row],[Prev High]])</f>
        <v>0</v>
      </c>
      <c r="BD238" s="10">
        <f xml:space="preserve"> SIGN(DATA[[#This Row],[Prev High]] &lt; DATA[[#This Row],[Close]])</f>
        <v>1</v>
      </c>
    </row>
    <row r="239" spans="14:56" x14ac:dyDescent="0.25">
      <c r="N239" s="16">
        <f xml:space="preserve"> ROW() - ROW(DATA[[#Headers],[Row]])</f>
        <v>237</v>
      </c>
      <c r="O239" s="13"/>
      <c r="P239" s="20">
        <v>45512</v>
      </c>
      <c r="Q239" s="21">
        <v>128796</v>
      </c>
      <c r="R239" s="21">
        <v>127400</v>
      </c>
      <c r="S239" s="21">
        <v>128975</v>
      </c>
      <c r="T239" s="21">
        <v>127395</v>
      </c>
      <c r="U239" s="13" t="s">
        <v>134</v>
      </c>
      <c r="V239" s="14">
        <v>8.3000000000000001E-3</v>
      </c>
      <c r="W239" s="23"/>
      <c r="X239" s="23">
        <f xml:space="preserve"> (1 - DATA[[#This Row],[Row]])</f>
        <v>-236</v>
      </c>
      <c r="Y239" s="24">
        <f xml:space="preserve"> DATA[[#This Row],[Src Data]]</f>
        <v>45512</v>
      </c>
      <c r="Z239" s="23">
        <f xml:space="preserve"> WEEKDAY(DATA[[#This Row],[Date]])</f>
        <v>5</v>
      </c>
      <c r="AA239" s="26">
        <f xml:space="preserve"> DATA[[#This Row],[Src Último]]</f>
        <v>128796</v>
      </c>
      <c r="AB239" s="28">
        <f xml:space="preserve"> DATA[[#This Row],[Src Abertura]]</f>
        <v>127400</v>
      </c>
      <c r="AC239" s="28">
        <f xml:space="preserve"> DATA[[#This Row],[Src Mínima]]</f>
        <v>127395</v>
      </c>
      <c r="AD239" s="28">
        <f xml:space="preserve"> DATA[[#This Row],[Src Máxima]]</f>
        <v>128975</v>
      </c>
      <c r="AE239" s="28">
        <f xml:space="preserve"> DATA[[#This Row],[Src Último]]</f>
        <v>128796</v>
      </c>
      <c r="AF239" s="40">
        <f xml:space="preserve"> (DATA[[#This Row],[High]] - DATA[[#This Row],[Low]])</f>
        <v>1580</v>
      </c>
      <c r="AG239" s="31">
        <f xml:space="preserve"> _xlfn.XLOOKUP(DATA[[#This Row],[T]]-1, DATA[T], DATA[Open], "")</f>
        <v>126900</v>
      </c>
      <c r="AH239" s="31">
        <f xml:space="preserve"> _xlfn.XLOOKUP(DATA[[#This Row],[T]]-1, DATA[T], DATA[Low], "")</f>
        <v>126705</v>
      </c>
      <c r="AI239" s="31">
        <f xml:space="preserve"> _xlfn.XLOOKUP(DATA[[#This Row],[T]]-1, DATA[T], DATA[High], "")</f>
        <v>127750</v>
      </c>
      <c r="AJ239" s="31">
        <f xml:space="preserve"> _xlfn.XLOOKUP(DATA[[#This Row],[T]]-1, DATA[T], DATA[Price], "")</f>
        <v>127730</v>
      </c>
      <c r="AK239" s="33">
        <f xml:space="preserve"> IFERROR(DATA[[#This Row],[Prev Close]] - DATA[[#This Row],[Prev Open]], "")</f>
        <v>830</v>
      </c>
      <c r="AL239" s="33">
        <f xml:space="preserve"> IFERROR(DATA[[#This Row],[Prev High]] - DATA[[#This Row],[Prev Low]], "")</f>
        <v>1045</v>
      </c>
      <c r="AM239" s="33">
        <f xml:space="preserve"> SIGN(DATA[[#This Row],[Prev Change]] &lt; 0)</f>
        <v>0</v>
      </c>
      <c r="AN239" s="33">
        <f xml:space="preserve"> SIGN(DATA[[#This Row],[Prev Change]] &gt;= 0)</f>
        <v>1</v>
      </c>
      <c r="AO239" s="28">
        <f xml:space="preserve"> IFERROR(MAX(0, DATA[[#This Row],[High]] - DATA[[#This Row],[Prev High]]), "")</f>
        <v>1225</v>
      </c>
      <c r="AP239" s="28">
        <f xml:space="preserve"> IFERROR(MAX(0, DATA[[#This Row],[Prev Low]] - DATA[[#This Row],[Low]]), "")</f>
        <v>0</v>
      </c>
      <c r="AQ239" s="10">
        <f xml:space="preserve"> (DATA[[#This Row],[Prev Low]] &lt; DATA[[#This Row],[Open]]) * (DATA[[#This Row],[Open]] &lt; DATA[[#This Row],[Prev High]])</f>
        <v>1</v>
      </c>
      <c r="AR239" s="10">
        <f xml:space="preserve"> SIGN(DATA[[#This Row],[Open]] &lt; DATA[[#This Row],[Prev Low]])</f>
        <v>0</v>
      </c>
      <c r="AS239" s="10">
        <f xml:space="preserve"> SIGN(DATA[[#This Row],[Prev Low]] &lt; DATA[[#This Row],[Open]])</f>
        <v>1</v>
      </c>
      <c r="AT239" s="10">
        <f xml:space="preserve"> SIGN(DATA[[#This Row],[Open]] &lt; DATA[[#This Row],[Prev High]])</f>
        <v>1</v>
      </c>
      <c r="AU239" s="10">
        <f xml:space="preserve"> SIGN(DATA[[#This Row],[Prev High]] &lt; DATA[[#This Row],[Open]])</f>
        <v>0</v>
      </c>
      <c r="AV239" s="10">
        <f xml:space="preserve"> SIGN(DATA[[#This Row],[Low]] &lt; DATA[[#This Row],[Prev Low]])</f>
        <v>0</v>
      </c>
      <c r="AW239" s="10">
        <f xml:space="preserve"> SIGN(DATA[[#This Row],[Prev Low]] &lt; DATA[[#This Row],[Low]])</f>
        <v>1</v>
      </c>
      <c r="AX239" s="10">
        <f xml:space="preserve"> SIGN(DATA[[#This Row],[High]] &lt; DATA[[#This Row],[Prev High]])</f>
        <v>0</v>
      </c>
      <c r="AY239" s="10">
        <f xml:space="preserve"> SIGN(DATA[[#This Row],[Prev High]] &lt; DATA[[#This Row],[High]])</f>
        <v>1</v>
      </c>
      <c r="AZ239" s="10">
        <f xml:space="preserve"> (DATA[[#This Row],[Prev Low]] &lt; DATA[[#This Row],[Close]]) * (DATA[[#This Row],[Close]] &lt; DATA[[#This Row],[Prev High]])</f>
        <v>0</v>
      </c>
      <c r="BA239" s="10">
        <f xml:space="preserve"> SIGN(DATA[[#This Row],[Close]] &lt; DATA[[#This Row],[Prev Low]])</f>
        <v>0</v>
      </c>
      <c r="BB239" s="10">
        <f xml:space="preserve"> SIGN(DATA[[#This Row],[Prev Low]] &lt; DATA[[#This Row],[Close]])</f>
        <v>1</v>
      </c>
      <c r="BC239" s="10">
        <f xml:space="preserve"> SIGN(DATA[[#This Row],[Close]] &lt; DATA[[#This Row],[Prev High]])</f>
        <v>0</v>
      </c>
      <c r="BD239" s="10">
        <f xml:space="preserve"> SIGN(DATA[[#This Row],[Prev High]] &lt; DATA[[#This Row],[Close]])</f>
        <v>1</v>
      </c>
    </row>
    <row r="240" spans="14:56" x14ac:dyDescent="0.25">
      <c r="N240" s="16">
        <f xml:space="preserve"> ROW() - ROW(DATA[[#Headers],[Row]])</f>
        <v>238</v>
      </c>
      <c r="O240" s="13"/>
      <c r="P240" s="20">
        <v>45511</v>
      </c>
      <c r="Q240" s="21">
        <v>127730</v>
      </c>
      <c r="R240" s="21">
        <v>126900</v>
      </c>
      <c r="S240" s="21">
        <v>127750</v>
      </c>
      <c r="T240" s="21">
        <v>126705</v>
      </c>
      <c r="U240" s="13" t="s">
        <v>289</v>
      </c>
      <c r="V240" s="14">
        <v>1.04E-2</v>
      </c>
      <c r="W240" s="23"/>
      <c r="X240" s="23">
        <f xml:space="preserve"> (1 - DATA[[#This Row],[Row]])</f>
        <v>-237</v>
      </c>
      <c r="Y240" s="24">
        <f xml:space="preserve"> DATA[[#This Row],[Src Data]]</f>
        <v>45511</v>
      </c>
      <c r="Z240" s="23">
        <f xml:space="preserve"> WEEKDAY(DATA[[#This Row],[Date]])</f>
        <v>4</v>
      </c>
      <c r="AA240" s="26">
        <f xml:space="preserve"> DATA[[#This Row],[Src Último]]</f>
        <v>127730</v>
      </c>
      <c r="AB240" s="28">
        <f xml:space="preserve"> DATA[[#This Row],[Src Abertura]]</f>
        <v>126900</v>
      </c>
      <c r="AC240" s="28">
        <f xml:space="preserve"> DATA[[#This Row],[Src Mínima]]</f>
        <v>126705</v>
      </c>
      <c r="AD240" s="28">
        <f xml:space="preserve"> DATA[[#This Row],[Src Máxima]]</f>
        <v>127750</v>
      </c>
      <c r="AE240" s="28">
        <f xml:space="preserve"> DATA[[#This Row],[Src Último]]</f>
        <v>127730</v>
      </c>
      <c r="AF240" s="40">
        <f xml:space="preserve"> (DATA[[#This Row],[High]] - DATA[[#This Row],[Low]])</f>
        <v>1045</v>
      </c>
      <c r="AG240" s="31">
        <f xml:space="preserve"> _xlfn.XLOOKUP(DATA[[#This Row],[T]]-1, DATA[T], DATA[Open], "")</f>
        <v>126050</v>
      </c>
      <c r="AH240" s="31">
        <f xml:space="preserve"> _xlfn.XLOOKUP(DATA[[#This Row],[T]]-1, DATA[T], DATA[Low], "")</f>
        <v>125345</v>
      </c>
      <c r="AI240" s="31">
        <f xml:space="preserve"> _xlfn.XLOOKUP(DATA[[#This Row],[T]]-1, DATA[T], DATA[High], "")</f>
        <v>127240</v>
      </c>
      <c r="AJ240" s="31">
        <f xml:space="preserve"> _xlfn.XLOOKUP(DATA[[#This Row],[T]]-1, DATA[T], DATA[Price], "")</f>
        <v>126416</v>
      </c>
      <c r="AK240" s="33">
        <f xml:space="preserve"> IFERROR(DATA[[#This Row],[Prev Close]] - DATA[[#This Row],[Prev Open]], "")</f>
        <v>366</v>
      </c>
      <c r="AL240" s="33">
        <f xml:space="preserve"> IFERROR(DATA[[#This Row],[Prev High]] - DATA[[#This Row],[Prev Low]], "")</f>
        <v>1895</v>
      </c>
      <c r="AM240" s="33">
        <f xml:space="preserve"> SIGN(DATA[[#This Row],[Prev Change]] &lt; 0)</f>
        <v>0</v>
      </c>
      <c r="AN240" s="33">
        <f xml:space="preserve"> SIGN(DATA[[#This Row],[Prev Change]] &gt;= 0)</f>
        <v>1</v>
      </c>
      <c r="AO240" s="28">
        <f xml:space="preserve"> IFERROR(MAX(0, DATA[[#This Row],[High]] - DATA[[#This Row],[Prev High]]), "")</f>
        <v>510</v>
      </c>
      <c r="AP240" s="28">
        <f xml:space="preserve"> IFERROR(MAX(0, DATA[[#This Row],[Prev Low]] - DATA[[#This Row],[Low]]), "")</f>
        <v>0</v>
      </c>
      <c r="AQ240" s="10">
        <f xml:space="preserve"> (DATA[[#This Row],[Prev Low]] &lt; DATA[[#This Row],[Open]]) * (DATA[[#This Row],[Open]] &lt; DATA[[#This Row],[Prev High]])</f>
        <v>1</v>
      </c>
      <c r="AR240" s="10">
        <f xml:space="preserve"> SIGN(DATA[[#This Row],[Open]] &lt; DATA[[#This Row],[Prev Low]])</f>
        <v>0</v>
      </c>
      <c r="AS240" s="10">
        <f xml:space="preserve"> SIGN(DATA[[#This Row],[Prev Low]] &lt; DATA[[#This Row],[Open]])</f>
        <v>1</v>
      </c>
      <c r="AT240" s="10">
        <f xml:space="preserve"> SIGN(DATA[[#This Row],[Open]] &lt; DATA[[#This Row],[Prev High]])</f>
        <v>1</v>
      </c>
      <c r="AU240" s="10">
        <f xml:space="preserve"> SIGN(DATA[[#This Row],[Prev High]] &lt; DATA[[#This Row],[Open]])</f>
        <v>0</v>
      </c>
      <c r="AV240" s="10">
        <f xml:space="preserve"> SIGN(DATA[[#This Row],[Low]] &lt; DATA[[#This Row],[Prev Low]])</f>
        <v>0</v>
      </c>
      <c r="AW240" s="10">
        <f xml:space="preserve"> SIGN(DATA[[#This Row],[Prev Low]] &lt; DATA[[#This Row],[Low]])</f>
        <v>1</v>
      </c>
      <c r="AX240" s="10">
        <f xml:space="preserve"> SIGN(DATA[[#This Row],[High]] &lt; DATA[[#This Row],[Prev High]])</f>
        <v>0</v>
      </c>
      <c r="AY240" s="10">
        <f xml:space="preserve"> SIGN(DATA[[#This Row],[Prev High]] &lt; DATA[[#This Row],[High]])</f>
        <v>1</v>
      </c>
      <c r="AZ240" s="10">
        <f xml:space="preserve"> (DATA[[#This Row],[Prev Low]] &lt; DATA[[#This Row],[Close]]) * (DATA[[#This Row],[Close]] &lt; DATA[[#This Row],[Prev High]])</f>
        <v>0</v>
      </c>
      <c r="BA240" s="10">
        <f xml:space="preserve"> SIGN(DATA[[#This Row],[Close]] &lt; DATA[[#This Row],[Prev Low]])</f>
        <v>0</v>
      </c>
      <c r="BB240" s="10">
        <f xml:space="preserve"> SIGN(DATA[[#This Row],[Prev Low]] &lt; DATA[[#This Row],[Close]])</f>
        <v>1</v>
      </c>
      <c r="BC240" s="10">
        <f xml:space="preserve"> SIGN(DATA[[#This Row],[Close]] &lt; DATA[[#This Row],[Prev High]])</f>
        <v>0</v>
      </c>
      <c r="BD240" s="10">
        <f xml:space="preserve"> SIGN(DATA[[#This Row],[Prev High]] &lt; DATA[[#This Row],[Close]])</f>
        <v>1</v>
      </c>
    </row>
    <row r="241" spans="14:56" x14ac:dyDescent="0.25">
      <c r="N241" s="16">
        <f xml:space="preserve"> ROW() - ROW(DATA[[#Headers],[Row]])</f>
        <v>239</v>
      </c>
      <c r="O241" s="13"/>
      <c r="P241" s="20">
        <v>45510</v>
      </c>
      <c r="Q241" s="21">
        <v>126416</v>
      </c>
      <c r="R241" s="21">
        <v>126050</v>
      </c>
      <c r="S241" s="21">
        <v>127240</v>
      </c>
      <c r="T241" s="21">
        <v>125345</v>
      </c>
      <c r="U241" s="13" t="s">
        <v>290</v>
      </c>
      <c r="V241" s="14">
        <v>7.3000000000000001E-3</v>
      </c>
      <c r="W241" s="23"/>
      <c r="X241" s="23">
        <f xml:space="preserve"> (1 - DATA[[#This Row],[Row]])</f>
        <v>-238</v>
      </c>
      <c r="Y241" s="24">
        <f xml:space="preserve"> DATA[[#This Row],[Src Data]]</f>
        <v>45510</v>
      </c>
      <c r="Z241" s="23">
        <f xml:space="preserve"> WEEKDAY(DATA[[#This Row],[Date]])</f>
        <v>3</v>
      </c>
      <c r="AA241" s="26">
        <f xml:space="preserve"> DATA[[#This Row],[Src Último]]</f>
        <v>126416</v>
      </c>
      <c r="AB241" s="28">
        <f xml:space="preserve"> DATA[[#This Row],[Src Abertura]]</f>
        <v>126050</v>
      </c>
      <c r="AC241" s="28">
        <f xml:space="preserve"> DATA[[#This Row],[Src Mínima]]</f>
        <v>125345</v>
      </c>
      <c r="AD241" s="28">
        <f xml:space="preserve"> DATA[[#This Row],[Src Máxima]]</f>
        <v>127240</v>
      </c>
      <c r="AE241" s="28">
        <f xml:space="preserve"> DATA[[#This Row],[Src Último]]</f>
        <v>126416</v>
      </c>
      <c r="AF241" s="40">
        <f xml:space="preserve"> (DATA[[#This Row],[High]] - DATA[[#This Row],[Low]])</f>
        <v>1895</v>
      </c>
      <c r="AG241" s="31">
        <f xml:space="preserve"> _xlfn.XLOOKUP(DATA[[#This Row],[T]]-1, DATA[T], DATA[Open], "")</f>
        <v>123790</v>
      </c>
      <c r="AH241" s="31">
        <f xml:space="preserve"> _xlfn.XLOOKUP(DATA[[#This Row],[T]]-1, DATA[T], DATA[Low], "")</f>
        <v>123130</v>
      </c>
      <c r="AI241" s="31">
        <f xml:space="preserve"> _xlfn.XLOOKUP(DATA[[#This Row],[T]]-1, DATA[T], DATA[High], "")</f>
        <v>125610</v>
      </c>
      <c r="AJ241" s="31">
        <f xml:space="preserve"> _xlfn.XLOOKUP(DATA[[#This Row],[T]]-1, DATA[T], DATA[Price], "")</f>
        <v>125495</v>
      </c>
      <c r="AK241" s="33">
        <f xml:space="preserve"> IFERROR(DATA[[#This Row],[Prev Close]] - DATA[[#This Row],[Prev Open]], "")</f>
        <v>1705</v>
      </c>
      <c r="AL241" s="33">
        <f xml:space="preserve"> IFERROR(DATA[[#This Row],[Prev High]] - DATA[[#This Row],[Prev Low]], "")</f>
        <v>2480</v>
      </c>
      <c r="AM241" s="33">
        <f xml:space="preserve"> SIGN(DATA[[#This Row],[Prev Change]] &lt; 0)</f>
        <v>0</v>
      </c>
      <c r="AN241" s="33">
        <f xml:space="preserve"> SIGN(DATA[[#This Row],[Prev Change]] &gt;= 0)</f>
        <v>1</v>
      </c>
      <c r="AO241" s="28">
        <f xml:space="preserve"> IFERROR(MAX(0, DATA[[#This Row],[High]] - DATA[[#This Row],[Prev High]]), "")</f>
        <v>1630</v>
      </c>
      <c r="AP241" s="28">
        <f xml:space="preserve"> IFERROR(MAX(0, DATA[[#This Row],[Prev Low]] - DATA[[#This Row],[Low]]), "")</f>
        <v>0</v>
      </c>
      <c r="AQ241" s="10">
        <f xml:space="preserve"> (DATA[[#This Row],[Prev Low]] &lt; DATA[[#This Row],[Open]]) * (DATA[[#This Row],[Open]] &lt; DATA[[#This Row],[Prev High]])</f>
        <v>0</v>
      </c>
      <c r="AR241" s="10">
        <f xml:space="preserve"> SIGN(DATA[[#This Row],[Open]] &lt; DATA[[#This Row],[Prev Low]])</f>
        <v>0</v>
      </c>
      <c r="AS241" s="10">
        <f xml:space="preserve"> SIGN(DATA[[#This Row],[Prev Low]] &lt; DATA[[#This Row],[Open]])</f>
        <v>1</v>
      </c>
      <c r="AT241" s="10">
        <f xml:space="preserve"> SIGN(DATA[[#This Row],[Open]] &lt; DATA[[#This Row],[Prev High]])</f>
        <v>0</v>
      </c>
      <c r="AU241" s="10">
        <f xml:space="preserve"> SIGN(DATA[[#This Row],[Prev High]] &lt; DATA[[#This Row],[Open]])</f>
        <v>1</v>
      </c>
      <c r="AV241" s="10">
        <f xml:space="preserve"> SIGN(DATA[[#This Row],[Low]] &lt; DATA[[#This Row],[Prev Low]])</f>
        <v>0</v>
      </c>
      <c r="AW241" s="10">
        <f xml:space="preserve"> SIGN(DATA[[#This Row],[Prev Low]] &lt; DATA[[#This Row],[Low]])</f>
        <v>1</v>
      </c>
      <c r="AX241" s="10">
        <f xml:space="preserve"> SIGN(DATA[[#This Row],[High]] &lt; DATA[[#This Row],[Prev High]])</f>
        <v>0</v>
      </c>
      <c r="AY241" s="10">
        <f xml:space="preserve"> SIGN(DATA[[#This Row],[Prev High]] &lt; DATA[[#This Row],[High]])</f>
        <v>1</v>
      </c>
      <c r="AZ241" s="10">
        <f xml:space="preserve"> (DATA[[#This Row],[Prev Low]] &lt; DATA[[#This Row],[Close]]) * (DATA[[#This Row],[Close]] &lt; DATA[[#This Row],[Prev High]])</f>
        <v>0</v>
      </c>
      <c r="BA241" s="10">
        <f xml:space="preserve"> SIGN(DATA[[#This Row],[Close]] &lt; DATA[[#This Row],[Prev Low]])</f>
        <v>0</v>
      </c>
      <c r="BB241" s="10">
        <f xml:space="preserve"> SIGN(DATA[[#This Row],[Prev Low]] &lt; DATA[[#This Row],[Close]])</f>
        <v>1</v>
      </c>
      <c r="BC241" s="10">
        <f xml:space="preserve"> SIGN(DATA[[#This Row],[Close]] &lt; DATA[[#This Row],[Prev High]])</f>
        <v>0</v>
      </c>
      <c r="BD241" s="10">
        <f xml:space="preserve"> SIGN(DATA[[#This Row],[Prev High]] &lt; DATA[[#This Row],[Close]])</f>
        <v>1</v>
      </c>
    </row>
    <row r="242" spans="14:56" x14ac:dyDescent="0.25">
      <c r="N242" s="16">
        <f xml:space="preserve"> ROW() - ROW(DATA[[#Headers],[Row]])</f>
        <v>240</v>
      </c>
      <c r="O242" s="13"/>
      <c r="P242" s="20">
        <v>45509</v>
      </c>
      <c r="Q242" s="21">
        <v>125495</v>
      </c>
      <c r="R242" s="21">
        <v>123790</v>
      </c>
      <c r="S242" s="21">
        <v>125610</v>
      </c>
      <c r="T242" s="21">
        <v>123130</v>
      </c>
      <c r="U242" s="13" t="s">
        <v>291</v>
      </c>
      <c r="V242" s="14">
        <v>-6.1999999999999998E-3</v>
      </c>
      <c r="W242" s="23"/>
      <c r="X242" s="23">
        <f xml:space="preserve"> (1 - DATA[[#This Row],[Row]])</f>
        <v>-239</v>
      </c>
      <c r="Y242" s="24">
        <f xml:space="preserve"> DATA[[#This Row],[Src Data]]</f>
        <v>45509</v>
      </c>
      <c r="Z242" s="23">
        <f xml:space="preserve"> WEEKDAY(DATA[[#This Row],[Date]])</f>
        <v>2</v>
      </c>
      <c r="AA242" s="26">
        <f xml:space="preserve"> DATA[[#This Row],[Src Último]]</f>
        <v>125495</v>
      </c>
      <c r="AB242" s="28">
        <f xml:space="preserve"> DATA[[#This Row],[Src Abertura]]</f>
        <v>123790</v>
      </c>
      <c r="AC242" s="28">
        <f xml:space="preserve"> DATA[[#This Row],[Src Mínima]]</f>
        <v>123130</v>
      </c>
      <c r="AD242" s="28">
        <f xml:space="preserve"> DATA[[#This Row],[Src Máxima]]</f>
        <v>125610</v>
      </c>
      <c r="AE242" s="28">
        <f xml:space="preserve"> DATA[[#This Row],[Src Último]]</f>
        <v>125495</v>
      </c>
      <c r="AF242" s="40">
        <f xml:space="preserve"> (DATA[[#This Row],[High]] - DATA[[#This Row],[Low]])</f>
        <v>2480</v>
      </c>
      <c r="AG242" s="31">
        <f xml:space="preserve"> _xlfn.XLOOKUP(DATA[[#This Row],[T]]-1, DATA[T], DATA[Open], "")</f>
        <v>127315</v>
      </c>
      <c r="AH242" s="31">
        <f xml:space="preserve"> _xlfn.XLOOKUP(DATA[[#This Row],[T]]-1, DATA[T], DATA[Low], "")</f>
        <v>126090</v>
      </c>
      <c r="AI242" s="31">
        <f xml:space="preserve"> _xlfn.XLOOKUP(DATA[[#This Row],[T]]-1, DATA[T], DATA[High], "")</f>
        <v>128430</v>
      </c>
      <c r="AJ242" s="31">
        <f xml:space="preserve"> _xlfn.XLOOKUP(DATA[[#This Row],[T]]-1, DATA[T], DATA[Price], "")</f>
        <v>126276</v>
      </c>
      <c r="AK242" s="33">
        <f xml:space="preserve"> IFERROR(DATA[[#This Row],[Prev Close]] - DATA[[#This Row],[Prev Open]], "")</f>
        <v>-1039</v>
      </c>
      <c r="AL242" s="33">
        <f xml:space="preserve"> IFERROR(DATA[[#This Row],[Prev High]] - DATA[[#This Row],[Prev Low]], "")</f>
        <v>2340</v>
      </c>
      <c r="AM242" s="33">
        <f xml:space="preserve"> SIGN(DATA[[#This Row],[Prev Change]] &lt; 0)</f>
        <v>1</v>
      </c>
      <c r="AN242" s="33">
        <f xml:space="preserve"> SIGN(DATA[[#This Row],[Prev Change]] &gt;= 0)</f>
        <v>0</v>
      </c>
      <c r="AO242" s="28">
        <f xml:space="preserve"> IFERROR(MAX(0, DATA[[#This Row],[High]] - DATA[[#This Row],[Prev High]]), "")</f>
        <v>0</v>
      </c>
      <c r="AP242" s="28">
        <f xml:space="preserve"> IFERROR(MAX(0, DATA[[#This Row],[Prev Low]] - DATA[[#This Row],[Low]]), "")</f>
        <v>2960</v>
      </c>
      <c r="AQ242" s="10">
        <f xml:space="preserve"> (DATA[[#This Row],[Prev Low]] &lt; DATA[[#This Row],[Open]]) * (DATA[[#This Row],[Open]] &lt; DATA[[#This Row],[Prev High]])</f>
        <v>0</v>
      </c>
      <c r="AR242" s="10">
        <f xml:space="preserve"> SIGN(DATA[[#This Row],[Open]] &lt; DATA[[#This Row],[Prev Low]])</f>
        <v>1</v>
      </c>
      <c r="AS242" s="10">
        <f xml:space="preserve"> SIGN(DATA[[#This Row],[Prev Low]] &lt; DATA[[#This Row],[Open]])</f>
        <v>0</v>
      </c>
      <c r="AT242" s="10">
        <f xml:space="preserve"> SIGN(DATA[[#This Row],[Open]] &lt; DATA[[#This Row],[Prev High]])</f>
        <v>1</v>
      </c>
      <c r="AU242" s="10">
        <f xml:space="preserve"> SIGN(DATA[[#This Row],[Prev High]] &lt; DATA[[#This Row],[Open]])</f>
        <v>0</v>
      </c>
      <c r="AV242" s="10">
        <f xml:space="preserve"> SIGN(DATA[[#This Row],[Low]] &lt; DATA[[#This Row],[Prev Low]])</f>
        <v>1</v>
      </c>
      <c r="AW242" s="10">
        <f xml:space="preserve"> SIGN(DATA[[#This Row],[Prev Low]] &lt; DATA[[#This Row],[Low]])</f>
        <v>0</v>
      </c>
      <c r="AX242" s="10">
        <f xml:space="preserve"> SIGN(DATA[[#This Row],[High]] &lt; DATA[[#This Row],[Prev High]])</f>
        <v>1</v>
      </c>
      <c r="AY242" s="10">
        <f xml:space="preserve"> SIGN(DATA[[#This Row],[Prev High]] &lt; DATA[[#This Row],[High]])</f>
        <v>0</v>
      </c>
      <c r="AZ242" s="10">
        <f xml:space="preserve"> (DATA[[#This Row],[Prev Low]] &lt; DATA[[#This Row],[Close]]) * (DATA[[#This Row],[Close]] &lt; DATA[[#This Row],[Prev High]])</f>
        <v>0</v>
      </c>
      <c r="BA242" s="10">
        <f xml:space="preserve"> SIGN(DATA[[#This Row],[Close]] &lt; DATA[[#This Row],[Prev Low]])</f>
        <v>1</v>
      </c>
      <c r="BB242" s="10">
        <f xml:space="preserve"> SIGN(DATA[[#This Row],[Prev Low]] &lt; DATA[[#This Row],[Close]])</f>
        <v>0</v>
      </c>
      <c r="BC242" s="10">
        <f xml:space="preserve"> SIGN(DATA[[#This Row],[Close]] &lt; DATA[[#This Row],[Prev High]])</f>
        <v>1</v>
      </c>
      <c r="BD242" s="10">
        <f xml:space="preserve"> SIGN(DATA[[#This Row],[Prev High]] &lt; DATA[[#This Row],[Close]])</f>
        <v>0</v>
      </c>
    </row>
    <row r="243" spans="14:56" x14ac:dyDescent="0.25">
      <c r="N243" s="16">
        <f xml:space="preserve"> ROW() - ROW(DATA[[#Headers],[Row]])</f>
        <v>241</v>
      </c>
      <c r="O243" s="13"/>
      <c r="P243" s="20">
        <v>45506</v>
      </c>
      <c r="Q243" s="21">
        <v>126276</v>
      </c>
      <c r="R243" s="21">
        <v>127315</v>
      </c>
      <c r="S243" s="21">
        <v>128430</v>
      </c>
      <c r="T243" s="21">
        <v>126090</v>
      </c>
      <c r="U243" s="13" t="s">
        <v>292</v>
      </c>
      <c r="V243" s="14">
        <v>-1.15E-2</v>
      </c>
      <c r="W243" s="23"/>
      <c r="X243" s="23">
        <f xml:space="preserve"> (1 - DATA[[#This Row],[Row]])</f>
        <v>-240</v>
      </c>
      <c r="Y243" s="24">
        <f xml:space="preserve"> DATA[[#This Row],[Src Data]]</f>
        <v>45506</v>
      </c>
      <c r="Z243" s="23">
        <f xml:space="preserve"> WEEKDAY(DATA[[#This Row],[Date]])</f>
        <v>6</v>
      </c>
      <c r="AA243" s="26">
        <f xml:space="preserve"> DATA[[#This Row],[Src Último]]</f>
        <v>126276</v>
      </c>
      <c r="AB243" s="28">
        <f xml:space="preserve"> DATA[[#This Row],[Src Abertura]]</f>
        <v>127315</v>
      </c>
      <c r="AC243" s="28">
        <f xml:space="preserve"> DATA[[#This Row],[Src Mínima]]</f>
        <v>126090</v>
      </c>
      <c r="AD243" s="28">
        <f xml:space="preserve"> DATA[[#This Row],[Src Máxima]]</f>
        <v>128430</v>
      </c>
      <c r="AE243" s="28">
        <f xml:space="preserve"> DATA[[#This Row],[Src Último]]</f>
        <v>126276</v>
      </c>
      <c r="AF243" s="40">
        <f xml:space="preserve"> (DATA[[#This Row],[High]] - DATA[[#This Row],[Low]])</f>
        <v>2340</v>
      </c>
      <c r="AG243" s="31">
        <f xml:space="preserve"> _xlfn.XLOOKUP(DATA[[#This Row],[T]]-1, DATA[T], DATA[Open], "")</f>
        <v>127980</v>
      </c>
      <c r="AH243" s="31">
        <f xml:space="preserve"> _xlfn.XLOOKUP(DATA[[#This Row],[T]]-1, DATA[T], DATA[Low], "")</f>
        <v>127515</v>
      </c>
      <c r="AI243" s="31">
        <f xml:space="preserve"> _xlfn.XLOOKUP(DATA[[#This Row],[T]]-1, DATA[T], DATA[High], "")</f>
        <v>129325</v>
      </c>
      <c r="AJ243" s="31">
        <f xml:space="preserve"> _xlfn.XLOOKUP(DATA[[#This Row],[T]]-1, DATA[T], DATA[Price], "")</f>
        <v>127741</v>
      </c>
      <c r="AK243" s="33">
        <f xml:space="preserve"> IFERROR(DATA[[#This Row],[Prev Close]] - DATA[[#This Row],[Prev Open]], "")</f>
        <v>-239</v>
      </c>
      <c r="AL243" s="33">
        <f xml:space="preserve"> IFERROR(DATA[[#This Row],[Prev High]] - DATA[[#This Row],[Prev Low]], "")</f>
        <v>1810</v>
      </c>
      <c r="AM243" s="33">
        <f xml:space="preserve"> SIGN(DATA[[#This Row],[Prev Change]] &lt; 0)</f>
        <v>1</v>
      </c>
      <c r="AN243" s="33">
        <f xml:space="preserve"> SIGN(DATA[[#This Row],[Prev Change]] &gt;= 0)</f>
        <v>0</v>
      </c>
      <c r="AO243" s="28">
        <f xml:space="preserve"> IFERROR(MAX(0, DATA[[#This Row],[High]] - DATA[[#This Row],[Prev High]]), "")</f>
        <v>0</v>
      </c>
      <c r="AP243" s="28">
        <f xml:space="preserve"> IFERROR(MAX(0, DATA[[#This Row],[Prev Low]] - DATA[[#This Row],[Low]]), "")</f>
        <v>1425</v>
      </c>
      <c r="AQ243" s="10">
        <f xml:space="preserve"> (DATA[[#This Row],[Prev Low]] &lt; DATA[[#This Row],[Open]]) * (DATA[[#This Row],[Open]] &lt; DATA[[#This Row],[Prev High]])</f>
        <v>0</v>
      </c>
      <c r="AR243" s="10">
        <f xml:space="preserve"> SIGN(DATA[[#This Row],[Open]] &lt; DATA[[#This Row],[Prev Low]])</f>
        <v>1</v>
      </c>
      <c r="AS243" s="10">
        <f xml:space="preserve"> SIGN(DATA[[#This Row],[Prev Low]] &lt; DATA[[#This Row],[Open]])</f>
        <v>0</v>
      </c>
      <c r="AT243" s="10">
        <f xml:space="preserve"> SIGN(DATA[[#This Row],[Open]] &lt; DATA[[#This Row],[Prev High]])</f>
        <v>1</v>
      </c>
      <c r="AU243" s="10">
        <f xml:space="preserve"> SIGN(DATA[[#This Row],[Prev High]] &lt; DATA[[#This Row],[Open]])</f>
        <v>0</v>
      </c>
      <c r="AV243" s="10">
        <f xml:space="preserve"> SIGN(DATA[[#This Row],[Low]] &lt; DATA[[#This Row],[Prev Low]])</f>
        <v>1</v>
      </c>
      <c r="AW243" s="10">
        <f xml:space="preserve"> SIGN(DATA[[#This Row],[Prev Low]] &lt; DATA[[#This Row],[Low]])</f>
        <v>0</v>
      </c>
      <c r="AX243" s="10">
        <f xml:space="preserve"> SIGN(DATA[[#This Row],[High]] &lt; DATA[[#This Row],[Prev High]])</f>
        <v>1</v>
      </c>
      <c r="AY243" s="10">
        <f xml:space="preserve"> SIGN(DATA[[#This Row],[Prev High]] &lt; DATA[[#This Row],[High]])</f>
        <v>0</v>
      </c>
      <c r="AZ243" s="10">
        <f xml:space="preserve"> (DATA[[#This Row],[Prev Low]] &lt; DATA[[#This Row],[Close]]) * (DATA[[#This Row],[Close]] &lt; DATA[[#This Row],[Prev High]])</f>
        <v>0</v>
      </c>
      <c r="BA243" s="10">
        <f xml:space="preserve"> SIGN(DATA[[#This Row],[Close]] &lt; DATA[[#This Row],[Prev Low]])</f>
        <v>1</v>
      </c>
      <c r="BB243" s="10">
        <f xml:space="preserve"> SIGN(DATA[[#This Row],[Prev Low]] &lt; DATA[[#This Row],[Close]])</f>
        <v>0</v>
      </c>
      <c r="BC243" s="10">
        <f xml:space="preserve"> SIGN(DATA[[#This Row],[Close]] &lt; DATA[[#This Row],[Prev High]])</f>
        <v>1</v>
      </c>
      <c r="BD243" s="10">
        <f xml:space="preserve"> SIGN(DATA[[#This Row],[Prev High]] &lt; DATA[[#This Row],[Close]])</f>
        <v>0</v>
      </c>
    </row>
    <row r="244" spans="14:56" x14ac:dyDescent="0.25">
      <c r="N244" s="16">
        <f xml:space="preserve"> ROW() - ROW(DATA[[#Headers],[Row]])</f>
        <v>242</v>
      </c>
      <c r="O244" s="13"/>
      <c r="P244" s="20">
        <v>45505</v>
      </c>
      <c r="Q244" s="21">
        <v>127741</v>
      </c>
      <c r="R244" s="21">
        <v>127980</v>
      </c>
      <c r="S244" s="21">
        <v>129325</v>
      </c>
      <c r="T244" s="21">
        <v>127515</v>
      </c>
      <c r="U244" s="13" t="s">
        <v>293</v>
      </c>
      <c r="V244" s="14">
        <v>-3.0000000000000001E-3</v>
      </c>
      <c r="W244" s="23"/>
      <c r="X244" s="23">
        <f xml:space="preserve"> (1 - DATA[[#This Row],[Row]])</f>
        <v>-241</v>
      </c>
      <c r="Y244" s="24">
        <f xml:space="preserve"> DATA[[#This Row],[Src Data]]</f>
        <v>45505</v>
      </c>
      <c r="Z244" s="23">
        <f xml:space="preserve"> WEEKDAY(DATA[[#This Row],[Date]])</f>
        <v>5</v>
      </c>
      <c r="AA244" s="26">
        <f xml:space="preserve"> DATA[[#This Row],[Src Último]]</f>
        <v>127741</v>
      </c>
      <c r="AB244" s="28">
        <f xml:space="preserve"> DATA[[#This Row],[Src Abertura]]</f>
        <v>127980</v>
      </c>
      <c r="AC244" s="28">
        <f xml:space="preserve"> DATA[[#This Row],[Src Mínima]]</f>
        <v>127515</v>
      </c>
      <c r="AD244" s="28">
        <f xml:space="preserve"> DATA[[#This Row],[Src Máxima]]</f>
        <v>129325</v>
      </c>
      <c r="AE244" s="28">
        <f xml:space="preserve"> DATA[[#This Row],[Src Último]]</f>
        <v>127741</v>
      </c>
      <c r="AF244" s="40">
        <f xml:space="preserve"> (DATA[[#This Row],[High]] - DATA[[#This Row],[Low]])</f>
        <v>1810</v>
      </c>
      <c r="AG244" s="31">
        <f xml:space="preserve"> _xlfn.XLOOKUP(DATA[[#This Row],[T]]-1, DATA[T], DATA[Open], "")</f>
        <v>127400</v>
      </c>
      <c r="AH244" s="31">
        <f xml:space="preserve"> _xlfn.XLOOKUP(DATA[[#This Row],[T]]-1, DATA[T], DATA[Low], "")</f>
        <v>127055</v>
      </c>
      <c r="AI244" s="31">
        <f xml:space="preserve"> _xlfn.XLOOKUP(DATA[[#This Row],[T]]-1, DATA[T], DATA[High], "")</f>
        <v>128295</v>
      </c>
      <c r="AJ244" s="31">
        <f xml:space="preserve"> _xlfn.XLOOKUP(DATA[[#This Row],[T]]-1, DATA[T], DATA[Price], "")</f>
        <v>128123</v>
      </c>
      <c r="AK244" s="33">
        <f xml:space="preserve"> IFERROR(DATA[[#This Row],[Prev Close]] - DATA[[#This Row],[Prev Open]], "")</f>
        <v>723</v>
      </c>
      <c r="AL244" s="33">
        <f xml:space="preserve"> IFERROR(DATA[[#This Row],[Prev High]] - DATA[[#This Row],[Prev Low]], "")</f>
        <v>1240</v>
      </c>
      <c r="AM244" s="33">
        <f xml:space="preserve"> SIGN(DATA[[#This Row],[Prev Change]] &lt; 0)</f>
        <v>0</v>
      </c>
      <c r="AN244" s="33">
        <f xml:space="preserve"> SIGN(DATA[[#This Row],[Prev Change]] &gt;= 0)</f>
        <v>1</v>
      </c>
      <c r="AO244" s="28">
        <f xml:space="preserve"> IFERROR(MAX(0, DATA[[#This Row],[High]] - DATA[[#This Row],[Prev High]]), "")</f>
        <v>1030</v>
      </c>
      <c r="AP244" s="28">
        <f xml:space="preserve"> IFERROR(MAX(0, DATA[[#This Row],[Prev Low]] - DATA[[#This Row],[Low]]), "")</f>
        <v>0</v>
      </c>
      <c r="AQ244" s="10">
        <f xml:space="preserve"> (DATA[[#This Row],[Prev Low]] &lt; DATA[[#This Row],[Open]]) * (DATA[[#This Row],[Open]] &lt; DATA[[#This Row],[Prev High]])</f>
        <v>1</v>
      </c>
      <c r="AR244" s="10">
        <f xml:space="preserve"> SIGN(DATA[[#This Row],[Open]] &lt; DATA[[#This Row],[Prev Low]])</f>
        <v>0</v>
      </c>
      <c r="AS244" s="10">
        <f xml:space="preserve"> SIGN(DATA[[#This Row],[Prev Low]] &lt; DATA[[#This Row],[Open]])</f>
        <v>1</v>
      </c>
      <c r="AT244" s="10">
        <f xml:space="preserve"> SIGN(DATA[[#This Row],[Open]] &lt; DATA[[#This Row],[Prev High]])</f>
        <v>1</v>
      </c>
      <c r="AU244" s="10">
        <f xml:space="preserve"> SIGN(DATA[[#This Row],[Prev High]] &lt; DATA[[#This Row],[Open]])</f>
        <v>0</v>
      </c>
      <c r="AV244" s="10">
        <f xml:space="preserve"> SIGN(DATA[[#This Row],[Low]] &lt; DATA[[#This Row],[Prev Low]])</f>
        <v>0</v>
      </c>
      <c r="AW244" s="10">
        <f xml:space="preserve"> SIGN(DATA[[#This Row],[Prev Low]] &lt; DATA[[#This Row],[Low]])</f>
        <v>1</v>
      </c>
      <c r="AX244" s="10">
        <f xml:space="preserve"> SIGN(DATA[[#This Row],[High]] &lt; DATA[[#This Row],[Prev High]])</f>
        <v>0</v>
      </c>
      <c r="AY244" s="10">
        <f xml:space="preserve"> SIGN(DATA[[#This Row],[Prev High]] &lt; DATA[[#This Row],[High]])</f>
        <v>1</v>
      </c>
      <c r="AZ244" s="10">
        <f xml:space="preserve"> (DATA[[#This Row],[Prev Low]] &lt; DATA[[#This Row],[Close]]) * (DATA[[#This Row],[Close]] &lt; DATA[[#This Row],[Prev High]])</f>
        <v>1</v>
      </c>
      <c r="BA244" s="10">
        <f xml:space="preserve"> SIGN(DATA[[#This Row],[Close]] &lt; DATA[[#This Row],[Prev Low]])</f>
        <v>0</v>
      </c>
      <c r="BB244" s="10">
        <f xml:space="preserve"> SIGN(DATA[[#This Row],[Prev Low]] &lt; DATA[[#This Row],[Close]])</f>
        <v>1</v>
      </c>
      <c r="BC244" s="10">
        <f xml:space="preserve"> SIGN(DATA[[#This Row],[Close]] &lt; DATA[[#This Row],[Prev High]])</f>
        <v>1</v>
      </c>
      <c r="BD244" s="10">
        <f xml:space="preserve"> SIGN(DATA[[#This Row],[Prev High]] &lt; DATA[[#This Row],[Close]])</f>
        <v>0</v>
      </c>
    </row>
    <row r="245" spans="14:56" x14ac:dyDescent="0.25">
      <c r="N245" s="16">
        <f xml:space="preserve"> ROW() - ROW(DATA[[#Headers],[Row]])</f>
        <v>243</v>
      </c>
      <c r="O245" s="13"/>
      <c r="P245" s="20">
        <v>45504</v>
      </c>
      <c r="Q245" s="21">
        <v>128123</v>
      </c>
      <c r="R245" s="21">
        <v>127400</v>
      </c>
      <c r="S245" s="21">
        <v>128295</v>
      </c>
      <c r="T245" s="21">
        <v>127055</v>
      </c>
      <c r="U245" s="13" t="s">
        <v>294</v>
      </c>
      <c r="V245" s="14">
        <v>1.11E-2</v>
      </c>
      <c r="W245" s="23"/>
      <c r="X245" s="23">
        <f xml:space="preserve"> (1 - DATA[[#This Row],[Row]])</f>
        <v>-242</v>
      </c>
      <c r="Y245" s="24">
        <f xml:space="preserve"> DATA[[#This Row],[Src Data]]</f>
        <v>45504</v>
      </c>
      <c r="Z245" s="23">
        <f xml:space="preserve"> WEEKDAY(DATA[[#This Row],[Date]])</f>
        <v>4</v>
      </c>
      <c r="AA245" s="26">
        <f xml:space="preserve"> DATA[[#This Row],[Src Último]]</f>
        <v>128123</v>
      </c>
      <c r="AB245" s="28">
        <f xml:space="preserve"> DATA[[#This Row],[Src Abertura]]</f>
        <v>127400</v>
      </c>
      <c r="AC245" s="28">
        <f xml:space="preserve"> DATA[[#This Row],[Src Mínima]]</f>
        <v>127055</v>
      </c>
      <c r="AD245" s="28">
        <f xml:space="preserve"> DATA[[#This Row],[Src Máxima]]</f>
        <v>128295</v>
      </c>
      <c r="AE245" s="28">
        <f xml:space="preserve"> DATA[[#This Row],[Src Último]]</f>
        <v>128123</v>
      </c>
      <c r="AF245" s="40">
        <f xml:space="preserve"> (DATA[[#This Row],[High]] - DATA[[#This Row],[Low]])</f>
        <v>1240</v>
      </c>
      <c r="AG245" s="31">
        <f xml:space="preserve"> _xlfn.XLOOKUP(DATA[[#This Row],[T]]-1, DATA[T], DATA[Open], "")</f>
        <v>127520</v>
      </c>
      <c r="AH245" s="31">
        <f xml:space="preserve"> _xlfn.XLOOKUP(DATA[[#This Row],[T]]-1, DATA[T], DATA[Low], "")</f>
        <v>126425</v>
      </c>
      <c r="AI245" s="31">
        <f xml:space="preserve"> _xlfn.XLOOKUP(DATA[[#This Row],[T]]-1, DATA[T], DATA[High], "")</f>
        <v>127665</v>
      </c>
      <c r="AJ245" s="31">
        <f xml:space="preserve"> _xlfn.XLOOKUP(DATA[[#This Row],[T]]-1, DATA[T], DATA[Price], "")</f>
        <v>126715</v>
      </c>
      <c r="AK245" s="33">
        <f xml:space="preserve"> IFERROR(DATA[[#This Row],[Prev Close]] - DATA[[#This Row],[Prev Open]], "")</f>
        <v>-805</v>
      </c>
      <c r="AL245" s="33">
        <f xml:space="preserve"> IFERROR(DATA[[#This Row],[Prev High]] - DATA[[#This Row],[Prev Low]], "")</f>
        <v>1240</v>
      </c>
      <c r="AM245" s="33">
        <f xml:space="preserve"> SIGN(DATA[[#This Row],[Prev Change]] &lt; 0)</f>
        <v>1</v>
      </c>
      <c r="AN245" s="33">
        <f xml:space="preserve"> SIGN(DATA[[#This Row],[Prev Change]] &gt;= 0)</f>
        <v>0</v>
      </c>
      <c r="AO245" s="28">
        <f xml:space="preserve"> IFERROR(MAX(0, DATA[[#This Row],[High]] - DATA[[#This Row],[Prev High]]), "")</f>
        <v>630</v>
      </c>
      <c r="AP245" s="28">
        <f xml:space="preserve"> IFERROR(MAX(0, DATA[[#This Row],[Prev Low]] - DATA[[#This Row],[Low]]), "")</f>
        <v>0</v>
      </c>
      <c r="AQ245" s="10">
        <f xml:space="preserve"> (DATA[[#This Row],[Prev Low]] &lt; DATA[[#This Row],[Open]]) * (DATA[[#This Row],[Open]] &lt; DATA[[#This Row],[Prev High]])</f>
        <v>1</v>
      </c>
      <c r="AR245" s="10">
        <f xml:space="preserve"> SIGN(DATA[[#This Row],[Open]] &lt; DATA[[#This Row],[Prev Low]])</f>
        <v>0</v>
      </c>
      <c r="AS245" s="10">
        <f xml:space="preserve"> SIGN(DATA[[#This Row],[Prev Low]] &lt; DATA[[#This Row],[Open]])</f>
        <v>1</v>
      </c>
      <c r="AT245" s="10">
        <f xml:space="preserve"> SIGN(DATA[[#This Row],[Open]] &lt; DATA[[#This Row],[Prev High]])</f>
        <v>1</v>
      </c>
      <c r="AU245" s="10">
        <f xml:space="preserve"> SIGN(DATA[[#This Row],[Prev High]] &lt; DATA[[#This Row],[Open]])</f>
        <v>0</v>
      </c>
      <c r="AV245" s="10">
        <f xml:space="preserve"> SIGN(DATA[[#This Row],[Low]] &lt; DATA[[#This Row],[Prev Low]])</f>
        <v>0</v>
      </c>
      <c r="AW245" s="10">
        <f xml:space="preserve"> SIGN(DATA[[#This Row],[Prev Low]] &lt; DATA[[#This Row],[Low]])</f>
        <v>1</v>
      </c>
      <c r="AX245" s="10">
        <f xml:space="preserve"> SIGN(DATA[[#This Row],[High]] &lt; DATA[[#This Row],[Prev High]])</f>
        <v>0</v>
      </c>
      <c r="AY245" s="10">
        <f xml:space="preserve"> SIGN(DATA[[#This Row],[Prev High]] &lt; DATA[[#This Row],[High]])</f>
        <v>1</v>
      </c>
      <c r="AZ245" s="10">
        <f xml:space="preserve"> (DATA[[#This Row],[Prev Low]] &lt; DATA[[#This Row],[Close]]) * (DATA[[#This Row],[Close]] &lt; DATA[[#This Row],[Prev High]])</f>
        <v>0</v>
      </c>
      <c r="BA245" s="10">
        <f xml:space="preserve"> SIGN(DATA[[#This Row],[Close]] &lt; DATA[[#This Row],[Prev Low]])</f>
        <v>0</v>
      </c>
      <c r="BB245" s="10">
        <f xml:space="preserve"> SIGN(DATA[[#This Row],[Prev Low]] &lt; DATA[[#This Row],[Close]])</f>
        <v>1</v>
      </c>
      <c r="BC245" s="10">
        <f xml:space="preserve"> SIGN(DATA[[#This Row],[Close]] &lt; DATA[[#This Row],[Prev High]])</f>
        <v>0</v>
      </c>
      <c r="BD245" s="10">
        <f xml:space="preserve"> SIGN(DATA[[#This Row],[Prev High]] &lt; DATA[[#This Row],[Close]])</f>
        <v>1</v>
      </c>
    </row>
    <row r="246" spans="14:56" x14ac:dyDescent="0.25">
      <c r="N246" s="16">
        <f xml:space="preserve"> ROW() - ROW(DATA[[#Headers],[Row]])</f>
        <v>244</v>
      </c>
      <c r="O246" s="13"/>
      <c r="P246" s="20">
        <v>45503</v>
      </c>
      <c r="Q246" s="21">
        <v>126715</v>
      </c>
      <c r="R246" s="21">
        <v>127520</v>
      </c>
      <c r="S246" s="21">
        <v>127665</v>
      </c>
      <c r="T246" s="21">
        <v>126425</v>
      </c>
      <c r="U246" s="13" t="s">
        <v>295</v>
      </c>
      <c r="V246" s="14">
        <v>-6.7000000000000002E-3</v>
      </c>
      <c r="W246" s="23"/>
      <c r="X246" s="23">
        <f xml:space="preserve"> (1 - DATA[[#This Row],[Row]])</f>
        <v>-243</v>
      </c>
      <c r="Y246" s="24">
        <f xml:space="preserve"> DATA[[#This Row],[Src Data]]</f>
        <v>45503</v>
      </c>
      <c r="Z246" s="23">
        <f xml:space="preserve"> WEEKDAY(DATA[[#This Row],[Date]])</f>
        <v>3</v>
      </c>
      <c r="AA246" s="26">
        <f xml:space="preserve"> DATA[[#This Row],[Src Último]]</f>
        <v>126715</v>
      </c>
      <c r="AB246" s="28">
        <f xml:space="preserve"> DATA[[#This Row],[Src Abertura]]</f>
        <v>127520</v>
      </c>
      <c r="AC246" s="28">
        <f xml:space="preserve"> DATA[[#This Row],[Src Mínima]]</f>
        <v>126425</v>
      </c>
      <c r="AD246" s="28">
        <f xml:space="preserve"> DATA[[#This Row],[Src Máxima]]</f>
        <v>127665</v>
      </c>
      <c r="AE246" s="28">
        <f xml:space="preserve"> DATA[[#This Row],[Src Último]]</f>
        <v>126715</v>
      </c>
      <c r="AF246" s="40">
        <f xml:space="preserve"> (DATA[[#This Row],[High]] - DATA[[#This Row],[Low]])</f>
        <v>1240</v>
      </c>
      <c r="AG246" s="31">
        <f xml:space="preserve"> _xlfn.XLOOKUP(DATA[[#This Row],[T]]-1, DATA[T], DATA[Open], "")</f>
        <v>128115</v>
      </c>
      <c r="AH246" s="31">
        <f xml:space="preserve"> _xlfn.XLOOKUP(DATA[[#This Row],[T]]-1, DATA[T], DATA[Low], "")</f>
        <v>127120</v>
      </c>
      <c r="AI246" s="31">
        <f xml:space="preserve"> _xlfn.XLOOKUP(DATA[[#This Row],[T]]-1, DATA[T], DATA[High], "")</f>
        <v>128320</v>
      </c>
      <c r="AJ246" s="31">
        <f xml:space="preserve"> _xlfn.XLOOKUP(DATA[[#This Row],[T]]-1, DATA[T], DATA[Price], "")</f>
        <v>127570</v>
      </c>
      <c r="AK246" s="33">
        <f xml:space="preserve"> IFERROR(DATA[[#This Row],[Prev Close]] - DATA[[#This Row],[Prev Open]], "")</f>
        <v>-545</v>
      </c>
      <c r="AL246" s="33">
        <f xml:space="preserve"> IFERROR(DATA[[#This Row],[Prev High]] - DATA[[#This Row],[Prev Low]], "")</f>
        <v>1200</v>
      </c>
      <c r="AM246" s="33">
        <f xml:space="preserve"> SIGN(DATA[[#This Row],[Prev Change]] &lt; 0)</f>
        <v>1</v>
      </c>
      <c r="AN246" s="33">
        <f xml:space="preserve"> SIGN(DATA[[#This Row],[Prev Change]] &gt;= 0)</f>
        <v>0</v>
      </c>
      <c r="AO246" s="28">
        <f xml:space="preserve"> IFERROR(MAX(0, DATA[[#This Row],[High]] - DATA[[#This Row],[Prev High]]), "")</f>
        <v>0</v>
      </c>
      <c r="AP246" s="28">
        <f xml:space="preserve"> IFERROR(MAX(0, DATA[[#This Row],[Prev Low]] - DATA[[#This Row],[Low]]), "")</f>
        <v>695</v>
      </c>
      <c r="AQ246" s="10">
        <f xml:space="preserve"> (DATA[[#This Row],[Prev Low]] &lt; DATA[[#This Row],[Open]]) * (DATA[[#This Row],[Open]] &lt; DATA[[#This Row],[Prev High]])</f>
        <v>1</v>
      </c>
      <c r="AR246" s="10">
        <f xml:space="preserve"> SIGN(DATA[[#This Row],[Open]] &lt; DATA[[#This Row],[Prev Low]])</f>
        <v>0</v>
      </c>
      <c r="AS246" s="10">
        <f xml:space="preserve"> SIGN(DATA[[#This Row],[Prev Low]] &lt; DATA[[#This Row],[Open]])</f>
        <v>1</v>
      </c>
      <c r="AT246" s="10">
        <f xml:space="preserve"> SIGN(DATA[[#This Row],[Open]] &lt; DATA[[#This Row],[Prev High]])</f>
        <v>1</v>
      </c>
      <c r="AU246" s="10">
        <f xml:space="preserve"> SIGN(DATA[[#This Row],[Prev High]] &lt; DATA[[#This Row],[Open]])</f>
        <v>0</v>
      </c>
      <c r="AV246" s="10">
        <f xml:space="preserve"> SIGN(DATA[[#This Row],[Low]] &lt; DATA[[#This Row],[Prev Low]])</f>
        <v>1</v>
      </c>
      <c r="AW246" s="10">
        <f xml:space="preserve"> SIGN(DATA[[#This Row],[Prev Low]] &lt; DATA[[#This Row],[Low]])</f>
        <v>0</v>
      </c>
      <c r="AX246" s="10">
        <f xml:space="preserve"> SIGN(DATA[[#This Row],[High]] &lt; DATA[[#This Row],[Prev High]])</f>
        <v>1</v>
      </c>
      <c r="AY246" s="10">
        <f xml:space="preserve"> SIGN(DATA[[#This Row],[Prev High]] &lt; DATA[[#This Row],[High]])</f>
        <v>0</v>
      </c>
      <c r="AZ246" s="10">
        <f xml:space="preserve"> (DATA[[#This Row],[Prev Low]] &lt; DATA[[#This Row],[Close]]) * (DATA[[#This Row],[Close]] &lt; DATA[[#This Row],[Prev High]])</f>
        <v>0</v>
      </c>
      <c r="BA246" s="10">
        <f xml:space="preserve"> SIGN(DATA[[#This Row],[Close]] &lt; DATA[[#This Row],[Prev Low]])</f>
        <v>1</v>
      </c>
      <c r="BB246" s="10">
        <f xml:space="preserve"> SIGN(DATA[[#This Row],[Prev Low]] &lt; DATA[[#This Row],[Close]])</f>
        <v>0</v>
      </c>
      <c r="BC246" s="10">
        <f xml:space="preserve"> SIGN(DATA[[#This Row],[Close]] &lt; DATA[[#This Row],[Prev High]])</f>
        <v>1</v>
      </c>
      <c r="BD246" s="10">
        <f xml:space="preserve"> SIGN(DATA[[#This Row],[Prev High]] &lt; DATA[[#This Row],[Close]])</f>
        <v>0</v>
      </c>
    </row>
    <row r="247" spans="14:56" x14ac:dyDescent="0.25">
      <c r="N247" s="16">
        <f xml:space="preserve"> ROW() - ROW(DATA[[#Headers],[Row]])</f>
        <v>245</v>
      </c>
      <c r="O247" s="13"/>
      <c r="P247" s="20">
        <v>45502</v>
      </c>
      <c r="Q247" s="21">
        <v>127570</v>
      </c>
      <c r="R247" s="21">
        <v>128115</v>
      </c>
      <c r="S247" s="21">
        <v>128320</v>
      </c>
      <c r="T247" s="21">
        <v>127120</v>
      </c>
      <c r="U247" s="13" t="s">
        <v>296</v>
      </c>
      <c r="V247" s="14">
        <v>-4.5999999999999999E-3</v>
      </c>
      <c r="W247" s="23"/>
      <c r="X247" s="23">
        <f xml:space="preserve"> (1 - DATA[[#This Row],[Row]])</f>
        <v>-244</v>
      </c>
      <c r="Y247" s="24">
        <f xml:space="preserve"> DATA[[#This Row],[Src Data]]</f>
        <v>45502</v>
      </c>
      <c r="Z247" s="23">
        <f xml:space="preserve"> WEEKDAY(DATA[[#This Row],[Date]])</f>
        <v>2</v>
      </c>
      <c r="AA247" s="26">
        <f xml:space="preserve"> DATA[[#This Row],[Src Último]]</f>
        <v>127570</v>
      </c>
      <c r="AB247" s="28">
        <f xml:space="preserve"> DATA[[#This Row],[Src Abertura]]</f>
        <v>128115</v>
      </c>
      <c r="AC247" s="28">
        <f xml:space="preserve"> DATA[[#This Row],[Src Mínima]]</f>
        <v>127120</v>
      </c>
      <c r="AD247" s="28">
        <f xml:space="preserve"> DATA[[#This Row],[Src Máxima]]</f>
        <v>128320</v>
      </c>
      <c r="AE247" s="28">
        <f xml:space="preserve"> DATA[[#This Row],[Src Último]]</f>
        <v>127570</v>
      </c>
      <c r="AF247" s="40">
        <f xml:space="preserve"> (DATA[[#This Row],[High]] - DATA[[#This Row],[Low]])</f>
        <v>1200</v>
      </c>
      <c r="AG247" s="31">
        <f xml:space="preserve"> _xlfn.XLOOKUP(DATA[[#This Row],[T]]-1, DATA[T], DATA[Open], "")</f>
        <v>127100</v>
      </c>
      <c r="AH247" s="31">
        <f xml:space="preserve"> _xlfn.XLOOKUP(DATA[[#This Row],[T]]-1, DATA[T], DATA[Low], "")</f>
        <v>126600</v>
      </c>
      <c r="AI247" s="31">
        <f xml:space="preserve"> _xlfn.XLOOKUP(DATA[[#This Row],[T]]-1, DATA[T], DATA[High], "")</f>
        <v>128300</v>
      </c>
      <c r="AJ247" s="31">
        <f xml:space="preserve"> _xlfn.XLOOKUP(DATA[[#This Row],[T]]-1, DATA[T], DATA[Price], "")</f>
        <v>128155</v>
      </c>
      <c r="AK247" s="33">
        <f xml:space="preserve"> IFERROR(DATA[[#This Row],[Prev Close]] - DATA[[#This Row],[Prev Open]], "")</f>
        <v>1055</v>
      </c>
      <c r="AL247" s="33">
        <f xml:space="preserve"> IFERROR(DATA[[#This Row],[Prev High]] - DATA[[#This Row],[Prev Low]], "")</f>
        <v>1700</v>
      </c>
      <c r="AM247" s="33">
        <f xml:space="preserve"> SIGN(DATA[[#This Row],[Prev Change]] &lt; 0)</f>
        <v>0</v>
      </c>
      <c r="AN247" s="33">
        <f xml:space="preserve"> SIGN(DATA[[#This Row],[Prev Change]] &gt;= 0)</f>
        <v>1</v>
      </c>
      <c r="AO247" s="28">
        <f xml:space="preserve"> IFERROR(MAX(0, DATA[[#This Row],[High]] - DATA[[#This Row],[Prev High]]), "")</f>
        <v>20</v>
      </c>
      <c r="AP247" s="28">
        <f xml:space="preserve"> IFERROR(MAX(0, DATA[[#This Row],[Prev Low]] - DATA[[#This Row],[Low]]), "")</f>
        <v>0</v>
      </c>
      <c r="AQ247" s="10">
        <f xml:space="preserve"> (DATA[[#This Row],[Prev Low]] &lt; DATA[[#This Row],[Open]]) * (DATA[[#This Row],[Open]] &lt; DATA[[#This Row],[Prev High]])</f>
        <v>1</v>
      </c>
      <c r="AR247" s="10">
        <f xml:space="preserve"> SIGN(DATA[[#This Row],[Open]] &lt; DATA[[#This Row],[Prev Low]])</f>
        <v>0</v>
      </c>
      <c r="AS247" s="10">
        <f xml:space="preserve"> SIGN(DATA[[#This Row],[Prev Low]] &lt; DATA[[#This Row],[Open]])</f>
        <v>1</v>
      </c>
      <c r="AT247" s="10">
        <f xml:space="preserve"> SIGN(DATA[[#This Row],[Open]] &lt; DATA[[#This Row],[Prev High]])</f>
        <v>1</v>
      </c>
      <c r="AU247" s="10">
        <f xml:space="preserve"> SIGN(DATA[[#This Row],[Prev High]] &lt; DATA[[#This Row],[Open]])</f>
        <v>0</v>
      </c>
      <c r="AV247" s="10">
        <f xml:space="preserve"> SIGN(DATA[[#This Row],[Low]] &lt; DATA[[#This Row],[Prev Low]])</f>
        <v>0</v>
      </c>
      <c r="AW247" s="10">
        <f xml:space="preserve"> SIGN(DATA[[#This Row],[Prev Low]] &lt; DATA[[#This Row],[Low]])</f>
        <v>1</v>
      </c>
      <c r="AX247" s="10">
        <f xml:space="preserve"> SIGN(DATA[[#This Row],[High]] &lt; DATA[[#This Row],[Prev High]])</f>
        <v>0</v>
      </c>
      <c r="AY247" s="10">
        <f xml:space="preserve"> SIGN(DATA[[#This Row],[Prev High]] &lt; DATA[[#This Row],[High]])</f>
        <v>1</v>
      </c>
      <c r="AZ247" s="10">
        <f xml:space="preserve"> (DATA[[#This Row],[Prev Low]] &lt; DATA[[#This Row],[Close]]) * (DATA[[#This Row],[Close]] &lt; DATA[[#This Row],[Prev High]])</f>
        <v>1</v>
      </c>
      <c r="BA247" s="10">
        <f xml:space="preserve"> SIGN(DATA[[#This Row],[Close]] &lt; DATA[[#This Row],[Prev Low]])</f>
        <v>0</v>
      </c>
      <c r="BB247" s="10">
        <f xml:space="preserve"> SIGN(DATA[[#This Row],[Prev Low]] &lt; DATA[[#This Row],[Close]])</f>
        <v>1</v>
      </c>
      <c r="BC247" s="10">
        <f xml:space="preserve"> SIGN(DATA[[#This Row],[Close]] &lt; DATA[[#This Row],[Prev High]])</f>
        <v>1</v>
      </c>
      <c r="BD247" s="10">
        <f xml:space="preserve"> SIGN(DATA[[#This Row],[Prev High]] &lt; DATA[[#This Row],[Close]])</f>
        <v>0</v>
      </c>
    </row>
    <row r="248" spans="14:56" x14ac:dyDescent="0.25">
      <c r="N248" s="16">
        <f xml:space="preserve"> ROW() - ROW(DATA[[#Headers],[Row]])</f>
        <v>246</v>
      </c>
      <c r="O248" s="13"/>
      <c r="P248" s="20">
        <v>45499</v>
      </c>
      <c r="Q248" s="21">
        <v>128155</v>
      </c>
      <c r="R248" s="21">
        <v>127100</v>
      </c>
      <c r="S248" s="21">
        <v>128300</v>
      </c>
      <c r="T248" s="21">
        <v>126600</v>
      </c>
      <c r="U248" s="13" t="s">
        <v>297</v>
      </c>
      <c r="V248" s="14">
        <v>1.26E-2</v>
      </c>
      <c r="W248" s="23"/>
      <c r="X248" s="23">
        <f xml:space="preserve"> (1 - DATA[[#This Row],[Row]])</f>
        <v>-245</v>
      </c>
      <c r="Y248" s="24">
        <f xml:space="preserve"> DATA[[#This Row],[Src Data]]</f>
        <v>45499</v>
      </c>
      <c r="Z248" s="23">
        <f xml:space="preserve"> WEEKDAY(DATA[[#This Row],[Date]])</f>
        <v>6</v>
      </c>
      <c r="AA248" s="26">
        <f xml:space="preserve"> DATA[[#This Row],[Src Último]]</f>
        <v>128155</v>
      </c>
      <c r="AB248" s="28">
        <f xml:space="preserve"> DATA[[#This Row],[Src Abertura]]</f>
        <v>127100</v>
      </c>
      <c r="AC248" s="28">
        <f xml:space="preserve"> DATA[[#This Row],[Src Mínima]]</f>
        <v>126600</v>
      </c>
      <c r="AD248" s="28">
        <f xml:space="preserve"> DATA[[#This Row],[Src Máxima]]</f>
        <v>128300</v>
      </c>
      <c r="AE248" s="28">
        <f xml:space="preserve"> DATA[[#This Row],[Src Último]]</f>
        <v>128155</v>
      </c>
      <c r="AF248" s="40">
        <f xml:space="preserve"> (DATA[[#This Row],[High]] - DATA[[#This Row],[Low]])</f>
        <v>1700</v>
      </c>
      <c r="AG248" s="31">
        <f xml:space="preserve"> _xlfn.XLOOKUP(DATA[[#This Row],[T]]-1, DATA[T], DATA[Open], "")</f>
        <v>126745</v>
      </c>
      <c r="AH248" s="31">
        <f xml:space="preserve"> _xlfn.XLOOKUP(DATA[[#This Row],[T]]-1, DATA[T], DATA[Low], "")</f>
        <v>126185</v>
      </c>
      <c r="AI248" s="31">
        <f xml:space="preserve"> _xlfn.XLOOKUP(DATA[[#This Row],[T]]-1, DATA[T], DATA[High], "")</f>
        <v>126875</v>
      </c>
      <c r="AJ248" s="31">
        <f xml:space="preserve"> _xlfn.XLOOKUP(DATA[[#This Row],[T]]-1, DATA[T], DATA[Price], "")</f>
        <v>126560</v>
      </c>
      <c r="AK248" s="33">
        <f xml:space="preserve"> IFERROR(DATA[[#This Row],[Prev Close]] - DATA[[#This Row],[Prev Open]], "")</f>
        <v>-185</v>
      </c>
      <c r="AL248" s="33">
        <f xml:space="preserve"> IFERROR(DATA[[#This Row],[Prev High]] - DATA[[#This Row],[Prev Low]], "")</f>
        <v>690</v>
      </c>
      <c r="AM248" s="33">
        <f xml:space="preserve"> SIGN(DATA[[#This Row],[Prev Change]] &lt; 0)</f>
        <v>1</v>
      </c>
      <c r="AN248" s="33">
        <f xml:space="preserve"> SIGN(DATA[[#This Row],[Prev Change]] &gt;= 0)</f>
        <v>0</v>
      </c>
      <c r="AO248" s="28">
        <f xml:space="preserve"> IFERROR(MAX(0, DATA[[#This Row],[High]] - DATA[[#This Row],[Prev High]]), "")</f>
        <v>1425</v>
      </c>
      <c r="AP248" s="28">
        <f xml:space="preserve"> IFERROR(MAX(0, DATA[[#This Row],[Prev Low]] - DATA[[#This Row],[Low]]), "")</f>
        <v>0</v>
      </c>
      <c r="AQ248" s="10">
        <f xml:space="preserve"> (DATA[[#This Row],[Prev Low]] &lt; DATA[[#This Row],[Open]]) * (DATA[[#This Row],[Open]] &lt; DATA[[#This Row],[Prev High]])</f>
        <v>0</v>
      </c>
      <c r="AR248" s="10">
        <f xml:space="preserve"> SIGN(DATA[[#This Row],[Open]] &lt; DATA[[#This Row],[Prev Low]])</f>
        <v>0</v>
      </c>
      <c r="AS248" s="10">
        <f xml:space="preserve"> SIGN(DATA[[#This Row],[Prev Low]] &lt; DATA[[#This Row],[Open]])</f>
        <v>1</v>
      </c>
      <c r="AT248" s="10">
        <f xml:space="preserve"> SIGN(DATA[[#This Row],[Open]] &lt; DATA[[#This Row],[Prev High]])</f>
        <v>0</v>
      </c>
      <c r="AU248" s="10">
        <f xml:space="preserve"> SIGN(DATA[[#This Row],[Prev High]] &lt; DATA[[#This Row],[Open]])</f>
        <v>1</v>
      </c>
      <c r="AV248" s="10">
        <f xml:space="preserve"> SIGN(DATA[[#This Row],[Low]] &lt; DATA[[#This Row],[Prev Low]])</f>
        <v>0</v>
      </c>
      <c r="AW248" s="10">
        <f xml:space="preserve"> SIGN(DATA[[#This Row],[Prev Low]] &lt; DATA[[#This Row],[Low]])</f>
        <v>1</v>
      </c>
      <c r="AX248" s="10">
        <f xml:space="preserve"> SIGN(DATA[[#This Row],[High]] &lt; DATA[[#This Row],[Prev High]])</f>
        <v>0</v>
      </c>
      <c r="AY248" s="10">
        <f xml:space="preserve"> SIGN(DATA[[#This Row],[Prev High]] &lt; DATA[[#This Row],[High]])</f>
        <v>1</v>
      </c>
      <c r="AZ248" s="10">
        <f xml:space="preserve"> (DATA[[#This Row],[Prev Low]] &lt; DATA[[#This Row],[Close]]) * (DATA[[#This Row],[Close]] &lt; DATA[[#This Row],[Prev High]])</f>
        <v>0</v>
      </c>
      <c r="BA248" s="10">
        <f xml:space="preserve"> SIGN(DATA[[#This Row],[Close]] &lt; DATA[[#This Row],[Prev Low]])</f>
        <v>0</v>
      </c>
      <c r="BB248" s="10">
        <f xml:space="preserve"> SIGN(DATA[[#This Row],[Prev Low]] &lt; DATA[[#This Row],[Close]])</f>
        <v>1</v>
      </c>
      <c r="BC248" s="10">
        <f xml:space="preserve"> SIGN(DATA[[#This Row],[Close]] &lt; DATA[[#This Row],[Prev High]])</f>
        <v>0</v>
      </c>
      <c r="BD248" s="10">
        <f xml:space="preserve"> SIGN(DATA[[#This Row],[Prev High]] &lt; DATA[[#This Row],[Close]])</f>
        <v>1</v>
      </c>
    </row>
    <row r="249" spans="14:56" x14ac:dyDescent="0.25">
      <c r="N249" s="16">
        <f xml:space="preserve"> ROW() - ROW(DATA[[#Headers],[Row]])</f>
        <v>247</v>
      </c>
      <c r="O249" s="13"/>
      <c r="P249" s="20">
        <v>45498</v>
      </c>
      <c r="Q249" s="21">
        <v>126560</v>
      </c>
      <c r="R249" s="21">
        <v>126745</v>
      </c>
      <c r="S249" s="21">
        <v>126875</v>
      </c>
      <c r="T249" s="21">
        <v>126185</v>
      </c>
      <c r="U249" s="13" t="s">
        <v>136</v>
      </c>
      <c r="V249" s="14">
        <v>-4.3E-3</v>
      </c>
      <c r="W249" s="23"/>
      <c r="X249" s="23">
        <f xml:space="preserve"> (1 - DATA[[#This Row],[Row]])</f>
        <v>-246</v>
      </c>
      <c r="Y249" s="24">
        <f xml:space="preserve"> DATA[[#This Row],[Src Data]]</f>
        <v>45498</v>
      </c>
      <c r="Z249" s="23">
        <f xml:space="preserve"> WEEKDAY(DATA[[#This Row],[Date]])</f>
        <v>5</v>
      </c>
      <c r="AA249" s="26">
        <f xml:space="preserve"> DATA[[#This Row],[Src Último]]</f>
        <v>126560</v>
      </c>
      <c r="AB249" s="28">
        <f xml:space="preserve"> DATA[[#This Row],[Src Abertura]]</f>
        <v>126745</v>
      </c>
      <c r="AC249" s="28">
        <f xml:space="preserve"> DATA[[#This Row],[Src Mínima]]</f>
        <v>126185</v>
      </c>
      <c r="AD249" s="28">
        <f xml:space="preserve"> DATA[[#This Row],[Src Máxima]]</f>
        <v>126875</v>
      </c>
      <c r="AE249" s="28">
        <f xml:space="preserve"> DATA[[#This Row],[Src Último]]</f>
        <v>126560</v>
      </c>
      <c r="AF249" s="40">
        <f xml:space="preserve"> (DATA[[#This Row],[High]] - DATA[[#This Row],[Low]])</f>
        <v>690</v>
      </c>
      <c r="AG249" s="31">
        <f xml:space="preserve"> _xlfn.XLOOKUP(DATA[[#This Row],[T]]-1, DATA[T], DATA[Open], "")</f>
        <v>127005</v>
      </c>
      <c r="AH249" s="31">
        <f xml:space="preserve"> _xlfn.XLOOKUP(DATA[[#This Row],[T]]-1, DATA[T], DATA[Low], "")</f>
        <v>126845</v>
      </c>
      <c r="AI249" s="31">
        <f xml:space="preserve"> _xlfn.XLOOKUP(DATA[[#This Row],[T]]-1, DATA[T], DATA[High], "")</f>
        <v>127475</v>
      </c>
      <c r="AJ249" s="31">
        <f xml:space="preserve"> _xlfn.XLOOKUP(DATA[[#This Row],[T]]-1, DATA[T], DATA[Price], "")</f>
        <v>127107</v>
      </c>
      <c r="AK249" s="33">
        <f xml:space="preserve"> IFERROR(DATA[[#This Row],[Prev Close]] - DATA[[#This Row],[Prev Open]], "")</f>
        <v>102</v>
      </c>
      <c r="AL249" s="33">
        <f xml:space="preserve"> IFERROR(DATA[[#This Row],[Prev High]] - DATA[[#This Row],[Prev Low]], "")</f>
        <v>630</v>
      </c>
      <c r="AM249" s="33">
        <f xml:space="preserve"> SIGN(DATA[[#This Row],[Prev Change]] &lt; 0)</f>
        <v>0</v>
      </c>
      <c r="AN249" s="33">
        <f xml:space="preserve"> SIGN(DATA[[#This Row],[Prev Change]] &gt;= 0)</f>
        <v>1</v>
      </c>
      <c r="AO249" s="28">
        <f xml:space="preserve"> IFERROR(MAX(0, DATA[[#This Row],[High]] - DATA[[#This Row],[Prev High]]), "")</f>
        <v>0</v>
      </c>
      <c r="AP249" s="28">
        <f xml:space="preserve"> IFERROR(MAX(0, DATA[[#This Row],[Prev Low]] - DATA[[#This Row],[Low]]), "")</f>
        <v>660</v>
      </c>
      <c r="AQ249" s="10">
        <f xml:space="preserve"> (DATA[[#This Row],[Prev Low]] &lt; DATA[[#This Row],[Open]]) * (DATA[[#This Row],[Open]] &lt; DATA[[#This Row],[Prev High]])</f>
        <v>0</v>
      </c>
      <c r="AR249" s="10">
        <f xml:space="preserve"> SIGN(DATA[[#This Row],[Open]] &lt; DATA[[#This Row],[Prev Low]])</f>
        <v>1</v>
      </c>
      <c r="AS249" s="10">
        <f xml:space="preserve"> SIGN(DATA[[#This Row],[Prev Low]] &lt; DATA[[#This Row],[Open]])</f>
        <v>0</v>
      </c>
      <c r="AT249" s="10">
        <f xml:space="preserve"> SIGN(DATA[[#This Row],[Open]] &lt; DATA[[#This Row],[Prev High]])</f>
        <v>1</v>
      </c>
      <c r="AU249" s="10">
        <f xml:space="preserve"> SIGN(DATA[[#This Row],[Prev High]] &lt; DATA[[#This Row],[Open]])</f>
        <v>0</v>
      </c>
      <c r="AV249" s="10">
        <f xml:space="preserve"> SIGN(DATA[[#This Row],[Low]] &lt; DATA[[#This Row],[Prev Low]])</f>
        <v>1</v>
      </c>
      <c r="AW249" s="10">
        <f xml:space="preserve"> SIGN(DATA[[#This Row],[Prev Low]] &lt; DATA[[#This Row],[Low]])</f>
        <v>0</v>
      </c>
      <c r="AX249" s="10">
        <f xml:space="preserve"> SIGN(DATA[[#This Row],[High]] &lt; DATA[[#This Row],[Prev High]])</f>
        <v>1</v>
      </c>
      <c r="AY249" s="10">
        <f xml:space="preserve"> SIGN(DATA[[#This Row],[Prev High]] &lt; DATA[[#This Row],[High]])</f>
        <v>0</v>
      </c>
      <c r="AZ249" s="10">
        <f xml:space="preserve"> (DATA[[#This Row],[Prev Low]] &lt; DATA[[#This Row],[Close]]) * (DATA[[#This Row],[Close]] &lt; DATA[[#This Row],[Prev High]])</f>
        <v>0</v>
      </c>
      <c r="BA249" s="10">
        <f xml:space="preserve"> SIGN(DATA[[#This Row],[Close]] &lt; DATA[[#This Row],[Prev Low]])</f>
        <v>1</v>
      </c>
      <c r="BB249" s="10">
        <f xml:space="preserve"> SIGN(DATA[[#This Row],[Prev Low]] &lt; DATA[[#This Row],[Close]])</f>
        <v>0</v>
      </c>
      <c r="BC249" s="10">
        <f xml:space="preserve"> SIGN(DATA[[#This Row],[Close]] &lt; DATA[[#This Row],[Prev High]])</f>
        <v>1</v>
      </c>
      <c r="BD249" s="10">
        <f xml:space="preserve"> SIGN(DATA[[#This Row],[Prev High]] &lt; DATA[[#This Row],[Close]])</f>
        <v>0</v>
      </c>
    </row>
    <row r="250" spans="14:56" x14ac:dyDescent="0.25">
      <c r="N250" s="16">
        <f xml:space="preserve"> ROW() - ROW(DATA[[#Headers],[Row]])</f>
        <v>248</v>
      </c>
      <c r="O250" s="13"/>
      <c r="P250" s="20">
        <v>45497</v>
      </c>
      <c r="Q250" s="21">
        <v>127107</v>
      </c>
      <c r="R250" s="21">
        <v>127005</v>
      </c>
      <c r="S250" s="21">
        <v>127475</v>
      </c>
      <c r="T250" s="21">
        <v>126845</v>
      </c>
      <c r="U250" s="13" t="s">
        <v>298</v>
      </c>
      <c r="V250" s="14">
        <v>-1.1999999999999999E-3</v>
      </c>
      <c r="W250" s="23"/>
      <c r="X250" s="23">
        <f xml:space="preserve"> (1 - DATA[[#This Row],[Row]])</f>
        <v>-247</v>
      </c>
      <c r="Y250" s="24">
        <f xml:space="preserve"> DATA[[#This Row],[Src Data]]</f>
        <v>45497</v>
      </c>
      <c r="Z250" s="23">
        <f xml:space="preserve"> WEEKDAY(DATA[[#This Row],[Date]])</f>
        <v>4</v>
      </c>
      <c r="AA250" s="26">
        <f xml:space="preserve"> DATA[[#This Row],[Src Último]]</f>
        <v>127107</v>
      </c>
      <c r="AB250" s="28">
        <f xml:space="preserve"> DATA[[#This Row],[Src Abertura]]</f>
        <v>127005</v>
      </c>
      <c r="AC250" s="28">
        <f xml:space="preserve"> DATA[[#This Row],[Src Mínima]]</f>
        <v>126845</v>
      </c>
      <c r="AD250" s="28">
        <f xml:space="preserve"> DATA[[#This Row],[Src Máxima]]</f>
        <v>127475</v>
      </c>
      <c r="AE250" s="28">
        <f xml:space="preserve"> DATA[[#This Row],[Src Último]]</f>
        <v>127107</v>
      </c>
      <c r="AF250" s="40">
        <f xml:space="preserve"> (DATA[[#This Row],[High]] - DATA[[#This Row],[Low]])</f>
        <v>630</v>
      </c>
      <c r="AG250" s="31">
        <f xml:space="preserve"> _xlfn.XLOOKUP(DATA[[#This Row],[T]]-1, DATA[T], DATA[Open], "")</f>
        <v>128465</v>
      </c>
      <c r="AH250" s="31">
        <f xml:space="preserve"> _xlfn.XLOOKUP(DATA[[#This Row],[T]]-1, DATA[T], DATA[Low], "")</f>
        <v>127210</v>
      </c>
      <c r="AI250" s="31">
        <f xml:space="preserve"> _xlfn.XLOOKUP(DATA[[#This Row],[T]]-1, DATA[T], DATA[High], "")</f>
        <v>128505</v>
      </c>
      <c r="AJ250" s="31">
        <f xml:space="preserve"> _xlfn.XLOOKUP(DATA[[#This Row],[T]]-1, DATA[T], DATA[Price], "")</f>
        <v>127254</v>
      </c>
      <c r="AK250" s="33">
        <f xml:space="preserve"> IFERROR(DATA[[#This Row],[Prev Close]] - DATA[[#This Row],[Prev Open]], "")</f>
        <v>-1211</v>
      </c>
      <c r="AL250" s="33">
        <f xml:space="preserve"> IFERROR(DATA[[#This Row],[Prev High]] - DATA[[#This Row],[Prev Low]], "")</f>
        <v>1295</v>
      </c>
      <c r="AM250" s="33">
        <f xml:space="preserve"> SIGN(DATA[[#This Row],[Prev Change]] &lt; 0)</f>
        <v>1</v>
      </c>
      <c r="AN250" s="33">
        <f xml:space="preserve"> SIGN(DATA[[#This Row],[Prev Change]] &gt;= 0)</f>
        <v>0</v>
      </c>
      <c r="AO250" s="28">
        <f xml:space="preserve"> IFERROR(MAX(0, DATA[[#This Row],[High]] - DATA[[#This Row],[Prev High]]), "")</f>
        <v>0</v>
      </c>
      <c r="AP250" s="28">
        <f xml:space="preserve"> IFERROR(MAX(0, DATA[[#This Row],[Prev Low]] - DATA[[#This Row],[Low]]), "")</f>
        <v>365</v>
      </c>
      <c r="AQ250" s="10">
        <f xml:space="preserve"> (DATA[[#This Row],[Prev Low]] &lt; DATA[[#This Row],[Open]]) * (DATA[[#This Row],[Open]] &lt; DATA[[#This Row],[Prev High]])</f>
        <v>0</v>
      </c>
      <c r="AR250" s="10">
        <f xml:space="preserve"> SIGN(DATA[[#This Row],[Open]] &lt; DATA[[#This Row],[Prev Low]])</f>
        <v>1</v>
      </c>
      <c r="AS250" s="10">
        <f xml:space="preserve"> SIGN(DATA[[#This Row],[Prev Low]] &lt; DATA[[#This Row],[Open]])</f>
        <v>0</v>
      </c>
      <c r="AT250" s="10">
        <f xml:space="preserve"> SIGN(DATA[[#This Row],[Open]] &lt; DATA[[#This Row],[Prev High]])</f>
        <v>1</v>
      </c>
      <c r="AU250" s="10">
        <f xml:space="preserve"> SIGN(DATA[[#This Row],[Prev High]] &lt; DATA[[#This Row],[Open]])</f>
        <v>0</v>
      </c>
      <c r="AV250" s="10">
        <f xml:space="preserve"> SIGN(DATA[[#This Row],[Low]] &lt; DATA[[#This Row],[Prev Low]])</f>
        <v>1</v>
      </c>
      <c r="AW250" s="10">
        <f xml:space="preserve"> SIGN(DATA[[#This Row],[Prev Low]] &lt; DATA[[#This Row],[Low]])</f>
        <v>0</v>
      </c>
      <c r="AX250" s="10">
        <f xml:space="preserve"> SIGN(DATA[[#This Row],[High]] &lt; DATA[[#This Row],[Prev High]])</f>
        <v>1</v>
      </c>
      <c r="AY250" s="10">
        <f xml:space="preserve"> SIGN(DATA[[#This Row],[Prev High]] &lt; DATA[[#This Row],[High]])</f>
        <v>0</v>
      </c>
      <c r="AZ250" s="10">
        <f xml:space="preserve"> (DATA[[#This Row],[Prev Low]] &lt; DATA[[#This Row],[Close]]) * (DATA[[#This Row],[Close]] &lt; DATA[[#This Row],[Prev High]])</f>
        <v>0</v>
      </c>
      <c r="BA250" s="10">
        <f xml:space="preserve"> SIGN(DATA[[#This Row],[Close]] &lt; DATA[[#This Row],[Prev Low]])</f>
        <v>1</v>
      </c>
      <c r="BB250" s="10">
        <f xml:space="preserve"> SIGN(DATA[[#This Row],[Prev Low]] &lt; DATA[[#This Row],[Close]])</f>
        <v>0</v>
      </c>
      <c r="BC250" s="10">
        <f xml:space="preserve"> SIGN(DATA[[#This Row],[Close]] &lt; DATA[[#This Row],[Prev High]])</f>
        <v>1</v>
      </c>
      <c r="BD250" s="10">
        <f xml:space="preserve"> SIGN(DATA[[#This Row],[Prev High]] &lt; DATA[[#This Row],[Close]])</f>
        <v>0</v>
      </c>
    </row>
    <row r="251" spans="14:56" x14ac:dyDescent="0.25">
      <c r="N251" s="16">
        <f xml:space="preserve"> ROW() - ROW(DATA[[#Headers],[Row]])</f>
        <v>249</v>
      </c>
      <c r="O251" s="13"/>
      <c r="P251" s="20">
        <v>45496</v>
      </c>
      <c r="Q251" s="21">
        <v>127254</v>
      </c>
      <c r="R251" s="21">
        <v>128465</v>
      </c>
      <c r="S251" s="21">
        <v>128505</v>
      </c>
      <c r="T251" s="21">
        <v>127210</v>
      </c>
      <c r="U251" s="13" t="s">
        <v>141</v>
      </c>
      <c r="V251" s="14">
        <v>-1.12E-2</v>
      </c>
      <c r="W251" s="23"/>
      <c r="X251" s="23">
        <f xml:space="preserve"> (1 - DATA[[#This Row],[Row]])</f>
        <v>-248</v>
      </c>
      <c r="Y251" s="24">
        <f xml:space="preserve"> DATA[[#This Row],[Src Data]]</f>
        <v>45496</v>
      </c>
      <c r="Z251" s="23">
        <f xml:space="preserve"> WEEKDAY(DATA[[#This Row],[Date]])</f>
        <v>3</v>
      </c>
      <c r="AA251" s="26">
        <f xml:space="preserve"> DATA[[#This Row],[Src Último]]</f>
        <v>127254</v>
      </c>
      <c r="AB251" s="28">
        <f xml:space="preserve"> DATA[[#This Row],[Src Abertura]]</f>
        <v>128465</v>
      </c>
      <c r="AC251" s="28">
        <f xml:space="preserve"> DATA[[#This Row],[Src Mínima]]</f>
        <v>127210</v>
      </c>
      <c r="AD251" s="28">
        <f xml:space="preserve"> DATA[[#This Row],[Src Máxima]]</f>
        <v>128505</v>
      </c>
      <c r="AE251" s="28">
        <f xml:space="preserve"> DATA[[#This Row],[Src Último]]</f>
        <v>127254</v>
      </c>
      <c r="AF251" s="40">
        <f xml:space="preserve"> (DATA[[#This Row],[High]] - DATA[[#This Row],[Low]])</f>
        <v>1295</v>
      </c>
      <c r="AG251" s="31">
        <f xml:space="preserve"> _xlfn.XLOOKUP(DATA[[#This Row],[T]]-1, DATA[T], DATA[Open], "")</f>
        <v>128400</v>
      </c>
      <c r="AH251" s="31">
        <f xml:space="preserve"> _xlfn.XLOOKUP(DATA[[#This Row],[T]]-1, DATA[T], DATA[Low], "")</f>
        <v>128135</v>
      </c>
      <c r="AI251" s="31">
        <f xml:space="preserve"> _xlfn.XLOOKUP(DATA[[#This Row],[T]]-1, DATA[T], DATA[High], "")</f>
        <v>128950</v>
      </c>
      <c r="AJ251" s="31">
        <f xml:space="preserve"> _xlfn.XLOOKUP(DATA[[#This Row],[T]]-1, DATA[T], DATA[Price], "")</f>
        <v>128693</v>
      </c>
      <c r="AK251" s="33">
        <f xml:space="preserve"> IFERROR(DATA[[#This Row],[Prev Close]] - DATA[[#This Row],[Prev Open]], "")</f>
        <v>293</v>
      </c>
      <c r="AL251" s="33">
        <f xml:space="preserve"> IFERROR(DATA[[#This Row],[Prev High]] - DATA[[#This Row],[Prev Low]], "")</f>
        <v>815</v>
      </c>
      <c r="AM251" s="33">
        <f xml:space="preserve"> SIGN(DATA[[#This Row],[Prev Change]] &lt; 0)</f>
        <v>0</v>
      </c>
      <c r="AN251" s="33">
        <f xml:space="preserve"> SIGN(DATA[[#This Row],[Prev Change]] &gt;= 0)</f>
        <v>1</v>
      </c>
      <c r="AO251" s="28">
        <f xml:space="preserve"> IFERROR(MAX(0, DATA[[#This Row],[High]] - DATA[[#This Row],[Prev High]]), "")</f>
        <v>0</v>
      </c>
      <c r="AP251" s="28">
        <f xml:space="preserve"> IFERROR(MAX(0, DATA[[#This Row],[Prev Low]] - DATA[[#This Row],[Low]]), "")</f>
        <v>925</v>
      </c>
      <c r="AQ251" s="10">
        <f xml:space="preserve"> (DATA[[#This Row],[Prev Low]] &lt; DATA[[#This Row],[Open]]) * (DATA[[#This Row],[Open]] &lt; DATA[[#This Row],[Prev High]])</f>
        <v>1</v>
      </c>
      <c r="AR251" s="10">
        <f xml:space="preserve"> SIGN(DATA[[#This Row],[Open]] &lt; DATA[[#This Row],[Prev Low]])</f>
        <v>0</v>
      </c>
      <c r="AS251" s="10">
        <f xml:space="preserve"> SIGN(DATA[[#This Row],[Prev Low]] &lt; DATA[[#This Row],[Open]])</f>
        <v>1</v>
      </c>
      <c r="AT251" s="10">
        <f xml:space="preserve"> SIGN(DATA[[#This Row],[Open]] &lt; DATA[[#This Row],[Prev High]])</f>
        <v>1</v>
      </c>
      <c r="AU251" s="10">
        <f xml:space="preserve"> SIGN(DATA[[#This Row],[Prev High]] &lt; DATA[[#This Row],[Open]])</f>
        <v>0</v>
      </c>
      <c r="AV251" s="10">
        <f xml:space="preserve"> SIGN(DATA[[#This Row],[Low]] &lt; DATA[[#This Row],[Prev Low]])</f>
        <v>1</v>
      </c>
      <c r="AW251" s="10">
        <f xml:space="preserve"> SIGN(DATA[[#This Row],[Prev Low]] &lt; DATA[[#This Row],[Low]])</f>
        <v>0</v>
      </c>
      <c r="AX251" s="10">
        <f xml:space="preserve"> SIGN(DATA[[#This Row],[High]] &lt; DATA[[#This Row],[Prev High]])</f>
        <v>1</v>
      </c>
      <c r="AY251" s="10">
        <f xml:space="preserve"> SIGN(DATA[[#This Row],[Prev High]] &lt; DATA[[#This Row],[High]])</f>
        <v>0</v>
      </c>
      <c r="AZ251" s="10">
        <f xml:space="preserve"> (DATA[[#This Row],[Prev Low]] &lt; DATA[[#This Row],[Close]]) * (DATA[[#This Row],[Close]] &lt; DATA[[#This Row],[Prev High]])</f>
        <v>0</v>
      </c>
      <c r="BA251" s="10">
        <f xml:space="preserve"> SIGN(DATA[[#This Row],[Close]] &lt; DATA[[#This Row],[Prev Low]])</f>
        <v>1</v>
      </c>
      <c r="BB251" s="10">
        <f xml:space="preserve"> SIGN(DATA[[#This Row],[Prev Low]] &lt; DATA[[#This Row],[Close]])</f>
        <v>0</v>
      </c>
      <c r="BC251" s="10">
        <f xml:space="preserve"> SIGN(DATA[[#This Row],[Close]] &lt; DATA[[#This Row],[Prev High]])</f>
        <v>1</v>
      </c>
      <c r="BD251" s="10">
        <f xml:space="preserve"> SIGN(DATA[[#This Row],[Prev High]] &lt; DATA[[#This Row],[Close]])</f>
        <v>0</v>
      </c>
    </row>
    <row r="252" spans="14:56" x14ac:dyDescent="0.25">
      <c r="N252" s="16">
        <f xml:space="preserve"> ROW() - ROW(DATA[[#Headers],[Row]])</f>
        <v>250</v>
      </c>
      <c r="O252" s="13"/>
      <c r="P252" s="20">
        <v>45495</v>
      </c>
      <c r="Q252" s="21">
        <v>128693</v>
      </c>
      <c r="R252" s="21">
        <v>128400</v>
      </c>
      <c r="S252" s="21">
        <v>128950</v>
      </c>
      <c r="T252" s="21">
        <v>128135</v>
      </c>
      <c r="U252" s="13" t="s">
        <v>203</v>
      </c>
      <c r="V252" s="14">
        <v>2.5000000000000001E-3</v>
      </c>
      <c r="W252" s="23"/>
      <c r="X252" s="23">
        <f xml:space="preserve"> (1 - DATA[[#This Row],[Row]])</f>
        <v>-249</v>
      </c>
      <c r="Y252" s="24">
        <f xml:space="preserve"> DATA[[#This Row],[Src Data]]</f>
        <v>45495</v>
      </c>
      <c r="Z252" s="23">
        <f xml:space="preserve"> WEEKDAY(DATA[[#This Row],[Date]])</f>
        <v>2</v>
      </c>
      <c r="AA252" s="26">
        <f xml:space="preserve"> DATA[[#This Row],[Src Último]]</f>
        <v>128693</v>
      </c>
      <c r="AB252" s="28">
        <f xml:space="preserve"> DATA[[#This Row],[Src Abertura]]</f>
        <v>128400</v>
      </c>
      <c r="AC252" s="28">
        <f xml:space="preserve"> DATA[[#This Row],[Src Mínima]]</f>
        <v>128135</v>
      </c>
      <c r="AD252" s="28">
        <f xml:space="preserve"> DATA[[#This Row],[Src Máxima]]</f>
        <v>128950</v>
      </c>
      <c r="AE252" s="28">
        <f xml:space="preserve"> DATA[[#This Row],[Src Último]]</f>
        <v>128693</v>
      </c>
      <c r="AF252" s="40">
        <f xml:space="preserve"> (DATA[[#This Row],[High]] - DATA[[#This Row],[Low]])</f>
        <v>815</v>
      </c>
      <c r="AG252" s="31">
        <f xml:space="preserve"> _xlfn.XLOOKUP(DATA[[#This Row],[T]]-1, DATA[T], DATA[Open], "")</f>
        <v>129040</v>
      </c>
      <c r="AH252" s="31">
        <f xml:space="preserve"> _xlfn.XLOOKUP(DATA[[#This Row],[T]]-1, DATA[T], DATA[Low], "")</f>
        <v>128245</v>
      </c>
      <c r="AI252" s="31">
        <f xml:space="preserve"> _xlfn.XLOOKUP(DATA[[#This Row],[T]]-1, DATA[T], DATA[High], "")</f>
        <v>129355</v>
      </c>
      <c r="AJ252" s="31">
        <f xml:space="preserve"> _xlfn.XLOOKUP(DATA[[#This Row],[T]]-1, DATA[T], DATA[Price], "")</f>
        <v>128371</v>
      </c>
      <c r="AK252" s="33">
        <f xml:space="preserve"> IFERROR(DATA[[#This Row],[Prev Close]] - DATA[[#This Row],[Prev Open]], "")</f>
        <v>-669</v>
      </c>
      <c r="AL252" s="33">
        <f xml:space="preserve"> IFERROR(DATA[[#This Row],[Prev High]] - DATA[[#This Row],[Prev Low]], "")</f>
        <v>1110</v>
      </c>
      <c r="AM252" s="33">
        <f xml:space="preserve"> SIGN(DATA[[#This Row],[Prev Change]] &lt; 0)</f>
        <v>1</v>
      </c>
      <c r="AN252" s="33">
        <f xml:space="preserve"> SIGN(DATA[[#This Row],[Prev Change]] &gt;= 0)</f>
        <v>0</v>
      </c>
      <c r="AO252" s="28">
        <f xml:space="preserve"> IFERROR(MAX(0, DATA[[#This Row],[High]] - DATA[[#This Row],[Prev High]]), "")</f>
        <v>0</v>
      </c>
      <c r="AP252" s="28">
        <f xml:space="preserve"> IFERROR(MAX(0, DATA[[#This Row],[Prev Low]] - DATA[[#This Row],[Low]]), "")</f>
        <v>110</v>
      </c>
      <c r="AQ252" s="10">
        <f xml:space="preserve"> (DATA[[#This Row],[Prev Low]] &lt; DATA[[#This Row],[Open]]) * (DATA[[#This Row],[Open]] &lt; DATA[[#This Row],[Prev High]])</f>
        <v>1</v>
      </c>
      <c r="AR252" s="10">
        <f xml:space="preserve"> SIGN(DATA[[#This Row],[Open]] &lt; DATA[[#This Row],[Prev Low]])</f>
        <v>0</v>
      </c>
      <c r="AS252" s="10">
        <f xml:space="preserve"> SIGN(DATA[[#This Row],[Prev Low]] &lt; DATA[[#This Row],[Open]])</f>
        <v>1</v>
      </c>
      <c r="AT252" s="10">
        <f xml:space="preserve"> SIGN(DATA[[#This Row],[Open]] &lt; DATA[[#This Row],[Prev High]])</f>
        <v>1</v>
      </c>
      <c r="AU252" s="10">
        <f xml:space="preserve"> SIGN(DATA[[#This Row],[Prev High]] &lt; DATA[[#This Row],[Open]])</f>
        <v>0</v>
      </c>
      <c r="AV252" s="10">
        <f xml:space="preserve"> SIGN(DATA[[#This Row],[Low]] &lt; DATA[[#This Row],[Prev Low]])</f>
        <v>1</v>
      </c>
      <c r="AW252" s="10">
        <f xml:space="preserve"> SIGN(DATA[[#This Row],[Prev Low]] &lt; DATA[[#This Row],[Low]])</f>
        <v>0</v>
      </c>
      <c r="AX252" s="10">
        <f xml:space="preserve"> SIGN(DATA[[#This Row],[High]] &lt; DATA[[#This Row],[Prev High]])</f>
        <v>1</v>
      </c>
      <c r="AY252" s="10">
        <f xml:space="preserve"> SIGN(DATA[[#This Row],[Prev High]] &lt; DATA[[#This Row],[High]])</f>
        <v>0</v>
      </c>
      <c r="AZ252" s="10">
        <f xml:space="preserve"> (DATA[[#This Row],[Prev Low]] &lt; DATA[[#This Row],[Close]]) * (DATA[[#This Row],[Close]] &lt; DATA[[#This Row],[Prev High]])</f>
        <v>1</v>
      </c>
      <c r="BA252" s="10">
        <f xml:space="preserve"> SIGN(DATA[[#This Row],[Close]] &lt; DATA[[#This Row],[Prev Low]])</f>
        <v>0</v>
      </c>
      <c r="BB252" s="10">
        <f xml:space="preserve"> SIGN(DATA[[#This Row],[Prev Low]] &lt; DATA[[#This Row],[Close]])</f>
        <v>1</v>
      </c>
      <c r="BC252" s="10">
        <f xml:space="preserve"> SIGN(DATA[[#This Row],[Close]] &lt; DATA[[#This Row],[Prev High]])</f>
        <v>1</v>
      </c>
      <c r="BD252" s="10">
        <f xml:space="preserve"> SIGN(DATA[[#This Row],[Prev High]] &lt; DATA[[#This Row],[Close]])</f>
        <v>0</v>
      </c>
    </row>
    <row r="253" spans="14:56" x14ac:dyDescent="0.25">
      <c r="N253" s="16">
        <f xml:space="preserve"> ROW() - ROW(DATA[[#Headers],[Row]])</f>
        <v>251</v>
      </c>
      <c r="O253" s="13"/>
      <c r="P253" s="20">
        <v>45492</v>
      </c>
      <c r="Q253" s="21">
        <v>128371</v>
      </c>
      <c r="R253" s="21">
        <v>129040</v>
      </c>
      <c r="S253" s="21">
        <v>129355</v>
      </c>
      <c r="T253" s="21">
        <v>128245</v>
      </c>
      <c r="U253" s="13" t="s">
        <v>299</v>
      </c>
      <c r="V253" s="14">
        <v>-1.1999999999999999E-3</v>
      </c>
      <c r="W253" s="23"/>
      <c r="X253" s="23">
        <f xml:space="preserve"> (1 - DATA[[#This Row],[Row]])</f>
        <v>-250</v>
      </c>
      <c r="Y253" s="24">
        <f xml:space="preserve"> DATA[[#This Row],[Src Data]]</f>
        <v>45492</v>
      </c>
      <c r="Z253" s="23">
        <f xml:space="preserve"> WEEKDAY(DATA[[#This Row],[Date]])</f>
        <v>6</v>
      </c>
      <c r="AA253" s="26">
        <f xml:space="preserve"> DATA[[#This Row],[Src Último]]</f>
        <v>128371</v>
      </c>
      <c r="AB253" s="28">
        <f xml:space="preserve"> DATA[[#This Row],[Src Abertura]]</f>
        <v>129040</v>
      </c>
      <c r="AC253" s="28">
        <f xml:space="preserve"> DATA[[#This Row],[Src Mínima]]</f>
        <v>128245</v>
      </c>
      <c r="AD253" s="28">
        <f xml:space="preserve"> DATA[[#This Row],[Src Máxima]]</f>
        <v>129355</v>
      </c>
      <c r="AE253" s="28">
        <f xml:space="preserve"> DATA[[#This Row],[Src Último]]</f>
        <v>128371</v>
      </c>
      <c r="AF253" s="40">
        <f xml:space="preserve"> (DATA[[#This Row],[High]] - DATA[[#This Row],[Low]])</f>
        <v>1110</v>
      </c>
      <c r="AG253" s="31">
        <f xml:space="preserve"> _xlfn.XLOOKUP(DATA[[#This Row],[T]]-1, DATA[T], DATA[Open], "")</f>
        <v>130225</v>
      </c>
      <c r="AH253" s="31">
        <f xml:space="preserve"> _xlfn.XLOOKUP(DATA[[#This Row],[T]]-1, DATA[T], DATA[Low], "")</f>
        <v>128380</v>
      </c>
      <c r="AI253" s="31">
        <f xml:space="preserve"> _xlfn.XLOOKUP(DATA[[#This Row],[T]]-1, DATA[T], DATA[High], "")</f>
        <v>130465</v>
      </c>
      <c r="AJ253" s="31">
        <f xml:space="preserve"> _xlfn.XLOOKUP(DATA[[#This Row],[T]]-1, DATA[T], DATA[Price], "")</f>
        <v>128526</v>
      </c>
      <c r="AK253" s="33">
        <f xml:space="preserve"> IFERROR(DATA[[#This Row],[Prev Close]] - DATA[[#This Row],[Prev Open]], "")</f>
        <v>-1699</v>
      </c>
      <c r="AL253" s="33">
        <f xml:space="preserve"> IFERROR(DATA[[#This Row],[Prev High]] - DATA[[#This Row],[Prev Low]], "")</f>
        <v>2085</v>
      </c>
      <c r="AM253" s="33">
        <f xml:space="preserve"> SIGN(DATA[[#This Row],[Prev Change]] &lt; 0)</f>
        <v>1</v>
      </c>
      <c r="AN253" s="33">
        <f xml:space="preserve"> SIGN(DATA[[#This Row],[Prev Change]] &gt;= 0)</f>
        <v>0</v>
      </c>
      <c r="AO253" s="28">
        <f xml:space="preserve"> IFERROR(MAX(0, DATA[[#This Row],[High]] - DATA[[#This Row],[Prev High]]), "")</f>
        <v>0</v>
      </c>
      <c r="AP253" s="28">
        <f xml:space="preserve"> IFERROR(MAX(0, DATA[[#This Row],[Prev Low]] - DATA[[#This Row],[Low]]), "")</f>
        <v>135</v>
      </c>
      <c r="AQ253" s="10">
        <f xml:space="preserve"> (DATA[[#This Row],[Prev Low]] &lt; DATA[[#This Row],[Open]]) * (DATA[[#This Row],[Open]] &lt; DATA[[#This Row],[Prev High]])</f>
        <v>1</v>
      </c>
      <c r="AR253" s="10">
        <f xml:space="preserve"> SIGN(DATA[[#This Row],[Open]] &lt; DATA[[#This Row],[Prev Low]])</f>
        <v>0</v>
      </c>
      <c r="AS253" s="10">
        <f xml:space="preserve"> SIGN(DATA[[#This Row],[Prev Low]] &lt; DATA[[#This Row],[Open]])</f>
        <v>1</v>
      </c>
      <c r="AT253" s="10">
        <f xml:space="preserve"> SIGN(DATA[[#This Row],[Open]] &lt; DATA[[#This Row],[Prev High]])</f>
        <v>1</v>
      </c>
      <c r="AU253" s="10">
        <f xml:space="preserve"> SIGN(DATA[[#This Row],[Prev High]] &lt; DATA[[#This Row],[Open]])</f>
        <v>0</v>
      </c>
      <c r="AV253" s="10">
        <f xml:space="preserve"> SIGN(DATA[[#This Row],[Low]] &lt; DATA[[#This Row],[Prev Low]])</f>
        <v>1</v>
      </c>
      <c r="AW253" s="10">
        <f xml:space="preserve"> SIGN(DATA[[#This Row],[Prev Low]] &lt; DATA[[#This Row],[Low]])</f>
        <v>0</v>
      </c>
      <c r="AX253" s="10">
        <f xml:space="preserve"> SIGN(DATA[[#This Row],[High]] &lt; DATA[[#This Row],[Prev High]])</f>
        <v>1</v>
      </c>
      <c r="AY253" s="10">
        <f xml:space="preserve"> SIGN(DATA[[#This Row],[Prev High]] &lt; DATA[[#This Row],[High]])</f>
        <v>0</v>
      </c>
      <c r="AZ253" s="10">
        <f xml:space="preserve"> (DATA[[#This Row],[Prev Low]] &lt; DATA[[#This Row],[Close]]) * (DATA[[#This Row],[Close]] &lt; DATA[[#This Row],[Prev High]])</f>
        <v>0</v>
      </c>
      <c r="BA253" s="10">
        <f xml:space="preserve"> SIGN(DATA[[#This Row],[Close]] &lt; DATA[[#This Row],[Prev Low]])</f>
        <v>1</v>
      </c>
      <c r="BB253" s="10">
        <f xml:space="preserve"> SIGN(DATA[[#This Row],[Prev Low]] &lt; DATA[[#This Row],[Close]])</f>
        <v>0</v>
      </c>
      <c r="BC253" s="10">
        <f xml:space="preserve"> SIGN(DATA[[#This Row],[Close]] &lt; DATA[[#This Row],[Prev High]])</f>
        <v>1</v>
      </c>
      <c r="BD253" s="10">
        <f xml:space="preserve"> SIGN(DATA[[#This Row],[Prev High]] &lt; DATA[[#This Row],[Close]])</f>
        <v>0</v>
      </c>
    </row>
    <row r="254" spans="14:56" x14ac:dyDescent="0.25">
      <c r="N254" s="16">
        <f xml:space="preserve"> ROW() - ROW(DATA[[#Headers],[Row]])</f>
        <v>252</v>
      </c>
      <c r="O254" s="13"/>
      <c r="P254" s="20">
        <v>45491</v>
      </c>
      <c r="Q254" s="21">
        <v>128526</v>
      </c>
      <c r="R254" s="21">
        <v>130225</v>
      </c>
      <c r="S254" s="21">
        <v>130465</v>
      </c>
      <c r="T254" s="21">
        <v>128380</v>
      </c>
      <c r="U254" s="13" t="s">
        <v>176</v>
      </c>
      <c r="V254" s="14">
        <v>-1.3899999999999999E-2</v>
      </c>
      <c r="W254" s="23"/>
      <c r="X254" s="23">
        <f xml:space="preserve"> (1 - DATA[[#This Row],[Row]])</f>
        <v>-251</v>
      </c>
      <c r="Y254" s="24">
        <f xml:space="preserve"> DATA[[#This Row],[Src Data]]</f>
        <v>45491</v>
      </c>
      <c r="Z254" s="23">
        <f xml:space="preserve"> WEEKDAY(DATA[[#This Row],[Date]])</f>
        <v>5</v>
      </c>
      <c r="AA254" s="26">
        <f xml:space="preserve"> DATA[[#This Row],[Src Último]]</f>
        <v>128526</v>
      </c>
      <c r="AB254" s="28">
        <f xml:space="preserve"> DATA[[#This Row],[Src Abertura]]</f>
        <v>130225</v>
      </c>
      <c r="AC254" s="28">
        <f xml:space="preserve"> DATA[[#This Row],[Src Mínima]]</f>
        <v>128380</v>
      </c>
      <c r="AD254" s="28">
        <f xml:space="preserve"> DATA[[#This Row],[Src Máxima]]</f>
        <v>130465</v>
      </c>
      <c r="AE254" s="28">
        <f xml:space="preserve"> DATA[[#This Row],[Src Último]]</f>
        <v>128526</v>
      </c>
      <c r="AF254" s="40">
        <f xml:space="preserve"> (DATA[[#This Row],[High]] - DATA[[#This Row],[Low]])</f>
        <v>2085</v>
      </c>
      <c r="AG254" s="31">
        <f xml:space="preserve"> _xlfn.XLOOKUP(DATA[[#This Row],[T]]-1, DATA[T], DATA[Open], "")</f>
        <v>129980</v>
      </c>
      <c r="AH254" s="31">
        <f xml:space="preserve"> _xlfn.XLOOKUP(DATA[[#This Row],[T]]-1, DATA[T], DATA[Low], "")</f>
        <v>129670</v>
      </c>
      <c r="AI254" s="31">
        <f xml:space="preserve"> _xlfn.XLOOKUP(DATA[[#This Row],[T]]-1, DATA[T], DATA[High], "")</f>
        <v>130595</v>
      </c>
      <c r="AJ254" s="31">
        <f xml:space="preserve"> _xlfn.XLOOKUP(DATA[[#This Row],[T]]-1, DATA[T], DATA[Price], "")</f>
        <v>130338</v>
      </c>
      <c r="AK254" s="33">
        <f xml:space="preserve"> IFERROR(DATA[[#This Row],[Prev Close]] - DATA[[#This Row],[Prev Open]], "")</f>
        <v>358</v>
      </c>
      <c r="AL254" s="33">
        <f xml:space="preserve"> IFERROR(DATA[[#This Row],[Prev High]] - DATA[[#This Row],[Prev Low]], "")</f>
        <v>925</v>
      </c>
      <c r="AM254" s="33">
        <f xml:space="preserve"> SIGN(DATA[[#This Row],[Prev Change]] &lt; 0)</f>
        <v>0</v>
      </c>
      <c r="AN254" s="33">
        <f xml:space="preserve"> SIGN(DATA[[#This Row],[Prev Change]] &gt;= 0)</f>
        <v>1</v>
      </c>
      <c r="AO254" s="28">
        <f xml:space="preserve"> IFERROR(MAX(0, DATA[[#This Row],[High]] - DATA[[#This Row],[Prev High]]), "")</f>
        <v>0</v>
      </c>
      <c r="AP254" s="28">
        <f xml:space="preserve"> IFERROR(MAX(0, DATA[[#This Row],[Prev Low]] - DATA[[#This Row],[Low]]), "")</f>
        <v>1290</v>
      </c>
      <c r="AQ254" s="10">
        <f xml:space="preserve"> (DATA[[#This Row],[Prev Low]] &lt; DATA[[#This Row],[Open]]) * (DATA[[#This Row],[Open]] &lt; DATA[[#This Row],[Prev High]])</f>
        <v>1</v>
      </c>
      <c r="AR254" s="10">
        <f xml:space="preserve"> SIGN(DATA[[#This Row],[Open]] &lt; DATA[[#This Row],[Prev Low]])</f>
        <v>0</v>
      </c>
      <c r="AS254" s="10">
        <f xml:space="preserve"> SIGN(DATA[[#This Row],[Prev Low]] &lt; DATA[[#This Row],[Open]])</f>
        <v>1</v>
      </c>
      <c r="AT254" s="10">
        <f xml:space="preserve"> SIGN(DATA[[#This Row],[Open]] &lt; DATA[[#This Row],[Prev High]])</f>
        <v>1</v>
      </c>
      <c r="AU254" s="10">
        <f xml:space="preserve"> SIGN(DATA[[#This Row],[Prev High]] &lt; DATA[[#This Row],[Open]])</f>
        <v>0</v>
      </c>
      <c r="AV254" s="10">
        <f xml:space="preserve"> SIGN(DATA[[#This Row],[Low]] &lt; DATA[[#This Row],[Prev Low]])</f>
        <v>1</v>
      </c>
      <c r="AW254" s="10">
        <f xml:space="preserve"> SIGN(DATA[[#This Row],[Prev Low]] &lt; DATA[[#This Row],[Low]])</f>
        <v>0</v>
      </c>
      <c r="AX254" s="10">
        <f xml:space="preserve"> SIGN(DATA[[#This Row],[High]] &lt; DATA[[#This Row],[Prev High]])</f>
        <v>1</v>
      </c>
      <c r="AY254" s="10">
        <f xml:space="preserve"> SIGN(DATA[[#This Row],[Prev High]] &lt; DATA[[#This Row],[High]])</f>
        <v>0</v>
      </c>
      <c r="AZ254" s="10">
        <f xml:space="preserve"> (DATA[[#This Row],[Prev Low]] &lt; DATA[[#This Row],[Close]]) * (DATA[[#This Row],[Close]] &lt; DATA[[#This Row],[Prev High]])</f>
        <v>0</v>
      </c>
      <c r="BA254" s="10">
        <f xml:space="preserve"> SIGN(DATA[[#This Row],[Close]] &lt; DATA[[#This Row],[Prev Low]])</f>
        <v>1</v>
      </c>
      <c r="BB254" s="10">
        <f xml:space="preserve"> SIGN(DATA[[#This Row],[Prev Low]] &lt; DATA[[#This Row],[Close]])</f>
        <v>0</v>
      </c>
      <c r="BC254" s="10">
        <f xml:space="preserve"> SIGN(DATA[[#This Row],[Close]] &lt; DATA[[#This Row],[Prev High]])</f>
        <v>1</v>
      </c>
      <c r="BD254" s="10">
        <f xml:space="preserve"> SIGN(DATA[[#This Row],[Prev High]] &lt; DATA[[#This Row],[Close]])</f>
        <v>0</v>
      </c>
    </row>
    <row r="255" spans="14:56" x14ac:dyDescent="0.25">
      <c r="N255" s="16">
        <f xml:space="preserve"> ROW() - ROW(DATA[[#Headers],[Row]])</f>
        <v>253</v>
      </c>
      <c r="O255" s="13"/>
      <c r="P255" s="20">
        <v>45490</v>
      </c>
      <c r="Q255" s="21">
        <v>130338</v>
      </c>
      <c r="R255" s="21">
        <v>129980</v>
      </c>
      <c r="S255" s="21">
        <v>130595</v>
      </c>
      <c r="T255" s="21">
        <v>129670</v>
      </c>
      <c r="U255" s="13" t="s">
        <v>233</v>
      </c>
      <c r="V255" s="14">
        <v>1.2999999999999999E-3</v>
      </c>
      <c r="W255" s="23"/>
      <c r="X255" s="23">
        <f xml:space="preserve"> (1 - DATA[[#This Row],[Row]])</f>
        <v>-252</v>
      </c>
      <c r="Y255" s="24">
        <f xml:space="preserve"> DATA[[#This Row],[Src Data]]</f>
        <v>45490</v>
      </c>
      <c r="Z255" s="23">
        <f xml:space="preserve"> WEEKDAY(DATA[[#This Row],[Date]])</f>
        <v>4</v>
      </c>
      <c r="AA255" s="26">
        <f xml:space="preserve"> DATA[[#This Row],[Src Último]]</f>
        <v>130338</v>
      </c>
      <c r="AB255" s="28">
        <f xml:space="preserve"> DATA[[#This Row],[Src Abertura]]</f>
        <v>129980</v>
      </c>
      <c r="AC255" s="28">
        <f xml:space="preserve"> DATA[[#This Row],[Src Mínima]]</f>
        <v>129670</v>
      </c>
      <c r="AD255" s="28">
        <f xml:space="preserve"> DATA[[#This Row],[Src Máxima]]</f>
        <v>130595</v>
      </c>
      <c r="AE255" s="28">
        <f xml:space="preserve"> DATA[[#This Row],[Src Último]]</f>
        <v>130338</v>
      </c>
      <c r="AF255" s="40">
        <f xml:space="preserve"> (DATA[[#This Row],[High]] - DATA[[#This Row],[Low]])</f>
        <v>925</v>
      </c>
      <c r="AG255" s="31">
        <f xml:space="preserve"> _xlfn.XLOOKUP(DATA[[#This Row],[T]]-1, DATA[T], DATA[Open], "")</f>
        <v>130200</v>
      </c>
      <c r="AH255" s="31">
        <f xml:space="preserve"> _xlfn.XLOOKUP(DATA[[#This Row],[T]]-1, DATA[T], DATA[Low], "")</f>
        <v>129730</v>
      </c>
      <c r="AI255" s="31">
        <f xml:space="preserve"> _xlfn.XLOOKUP(DATA[[#This Row],[T]]-1, DATA[T], DATA[High], "")</f>
        <v>130565</v>
      </c>
      <c r="AJ255" s="31">
        <f xml:space="preserve"> _xlfn.XLOOKUP(DATA[[#This Row],[T]]-1, DATA[T], DATA[Price], "")</f>
        <v>130165</v>
      </c>
      <c r="AK255" s="33">
        <f xml:space="preserve"> IFERROR(DATA[[#This Row],[Prev Close]] - DATA[[#This Row],[Prev Open]], "")</f>
        <v>-35</v>
      </c>
      <c r="AL255" s="33">
        <f xml:space="preserve"> IFERROR(DATA[[#This Row],[Prev High]] - DATA[[#This Row],[Prev Low]], "")</f>
        <v>835</v>
      </c>
      <c r="AM255" s="33">
        <f xml:space="preserve"> SIGN(DATA[[#This Row],[Prev Change]] &lt; 0)</f>
        <v>1</v>
      </c>
      <c r="AN255" s="33">
        <f xml:space="preserve"> SIGN(DATA[[#This Row],[Prev Change]] &gt;= 0)</f>
        <v>0</v>
      </c>
      <c r="AO255" s="28">
        <f xml:space="preserve"> IFERROR(MAX(0, DATA[[#This Row],[High]] - DATA[[#This Row],[Prev High]]), "")</f>
        <v>30</v>
      </c>
      <c r="AP255" s="28">
        <f xml:space="preserve"> IFERROR(MAX(0, DATA[[#This Row],[Prev Low]] - DATA[[#This Row],[Low]]), "")</f>
        <v>60</v>
      </c>
      <c r="AQ255" s="10">
        <f xml:space="preserve"> (DATA[[#This Row],[Prev Low]] &lt; DATA[[#This Row],[Open]]) * (DATA[[#This Row],[Open]] &lt; DATA[[#This Row],[Prev High]])</f>
        <v>1</v>
      </c>
      <c r="AR255" s="10">
        <f xml:space="preserve"> SIGN(DATA[[#This Row],[Open]] &lt; DATA[[#This Row],[Prev Low]])</f>
        <v>0</v>
      </c>
      <c r="AS255" s="10">
        <f xml:space="preserve"> SIGN(DATA[[#This Row],[Prev Low]] &lt; DATA[[#This Row],[Open]])</f>
        <v>1</v>
      </c>
      <c r="AT255" s="10">
        <f xml:space="preserve"> SIGN(DATA[[#This Row],[Open]] &lt; DATA[[#This Row],[Prev High]])</f>
        <v>1</v>
      </c>
      <c r="AU255" s="10">
        <f xml:space="preserve"> SIGN(DATA[[#This Row],[Prev High]] &lt; DATA[[#This Row],[Open]])</f>
        <v>0</v>
      </c>
      <c r="AV255" s="10">
        <f xml:space="preserve"> SIGN(DATA[[#This Row],[Low]] &lt; DATA[[#This Row],[Prev Low]])</f>
        <v>1</v>
      </c>
      <c r="AW255" s="10">
        <f xml:space="preserve"> SIGN(DATA[[#This Row],[Prev Low]] &lt; DATA[[#This Row],[Low]])</f>
        <v>0</v>
      </c>
      <c r="AX255" s="10">
        <f xml:space="preserve"> SIGN(DATA[[#This Row],[High]] &lt; DATA[[#This Row],[Prev High]])</f>
        <v>0</v>
      </c>
      <c r="AY255" s="10">
        <f xml:space="preserve"> SIGN(DATA[[#This Row],[Prev High]] &lt; DATA[[#This Row],[High]])</f>
        <v>1</v>
      </c>
      <c r="AZ255" s="10">
        <f xml:space="preserve"> (DATA[[#This Row],[Prev Low]] &lt; DATA[[#This Row],[Close]]) * (DATA[[#This Row],[Close]] &lt; DATA[[#This Row],[Prev High]])</f>
        <v>1</v>
      </c>
      <c r="BA255" s="10">
        <f xml:space="preserve"> SIGN(DATA[[#This Row],[Close]] &lt; DATA[[#This Row],[Prev Low]])</f>
        <v>0</v>
      </c>
      <c r="BB255" s="10">
        <f xml:space="preserve"> SIGN(DATA[[#This Row],[Prev Low]] &lt; DATA[[#This Row],[Close]])</f>
        <v>1</v>
      </c>
      <c r="BC255" s="10">
        <f xml:space="preserve"> SIGN(DATA[[#This Row],[Close]] &lt; DATA[[#This Row],[Prev High]])</f>
        <v>1</v>
      </c>
      <c r="BD255" s="10">
        <f xml:space="preserve"> SIGN(DATA[[#This Row],[Prev High]] &lt; DATA[[#This Row],[Close]])</f>
        <v>0</v>
      </c>
    </row>
    <row r="256" spans="14:56" x14ac:dyDescent="0.25">
      <c r="N256" s="16">
        <f xml:space="preserve"> ROW() - ROW(DATA[[#Headers],[Row]])</f>
        <v>254</v>
      </c>
      <c r="O256" s="13"/>
      <c r="P256" s="20">
        <v>45489</v>
      </c>
      <c r="Q256" s="21">
        <v>130165</v>
      </c>
      <c r="R256" s="21">
        <v>130200</v>
      </c>
      <c r="S256" s="21">
        <v>130565</v>
      </c>
      <c r="T256" s="21">
        <v>129730</v>
      </c>
      <c r="U256" s="13" t="s">
        <v>257</v>
      </c>
      <c r="V256" s="14">
        <v>-1.8E-3</v>
      </c>
      <c r="W256" s="23"/>
      <c r="X256" s="23">
        <f xml:space="preserve"> (1 - DATA[[#This Row],[Row]])</f>
        <v>-253</v>
      </c>
      <c r="Y256" s="24">
        <f xml:space="preserve"> DATA[[#This Row],[Src Data]]</f>
        <v>45489</v>
      </c>
      <c r="Z256" s="23">
        <f xml:space="preserve"> WEEKDAY(DATA[[#This Row],[Date]])</f>
        <v>3</v>
      </c>
      <c r="AA256" s="26">
        <f xml:space="preserve"> DATA[[#This Row],[Src Último]]</f>
        <v>130165</v>
      </c>
      <c r="AB256" s="28">
        <f xml:space="preserve"> DATA[[#This Row],[Src Abertura]]</f>
        <v>130200</v>
      </c>
      <c r="AC256" s="28">
        <f xml:space="preserve"> DATA[[#This Row],[Src Mínima]]</f>
        <v>129730</v>
      </c>
      <c r="AD256" s="28">
        <f xml:space="preserve"> DATA[[#This Row],[Src Máxima]]</f>
        <v>130565</v>
      </c>
      <c r="AE256" s="28">
        <f xml:space="preserve"> DATA[[#This Row],[Src Último]]</f>
        <v>130165</v>
      </c>
      <c r="AF256" s="40">
        <f xml:space="preserve"> (DATA[[#This Row],[High]] - DATA[[#This Row],[Low]])</f>
        <v>835</v>
      </c>
      <c r="AG256" s="31">
        <f xml:space="preserve"> _xlfn.XLOOKUP(DATA[[#This Row],[T]]-1, DATA[T], DATA[Open], "")</f>
        <v>129950</v>
      </c>
      <c r="AH256" s="31">
        <f xml:space="preserve"> _xlfn.XLOOKUP(DATA[[#This Row],[T]]-1, DATA[T], DATA[Low], "")</f>
        <v>129750</v>
      </c>
      <c r="AI256" s="31">
        <f xml:space="preserve"> _xlfn.XLOOKUP(DATA[[#This Row],[T]]-1, DATA[T], DATA[High], "")</f>
        <v>130570</v>
      </c>
      <c r="AJ256" s="31">
        <f xml:space="preserve"> _xlfn.XLOOKUP(DATA[[#This Row],[T]]-1, DATA[T], DATA[Price], "")</f>
        <v>130398</v>
      </c>
      <c r="AK256" s="33">
        <f xml:space="preserve"> IFERROR(DATA[[#This Row],[Prev Close]] - DATA[[#This Row],[Prev Open]], "")</f>
        <v>448</v>
      </c>
      <c r="AL256" s="33">
        <f xml:space="preserve"> IFERROR(DATA[[#This Row],[Prev High]] - DATA[[#This Row],[Prev Low]], "")</f>
        <v>820</v>
      </c>
      <c r="AM256" s="33">
        <f xml:space="preserve"> SIGN(DATA[[#This Row],[Prev Change]] &lt; 0)</f>
        <v>0</v>
      </c>
      <c r="AN256" s="33">
        <f xml:space="preserve"> SIGN(DATA[[#This Row],[Prev Change]] &gt;= 0)</f>
        <v>1</v>
      </c>
      <c r="AO256" s="28">
        <f xml:space="preserve"> IFERROR(MAX(0, DATA[[#This Row],[High]] - DATA[[#This Row],[Prev High]]), "")</f>
        <v>0</v>
      </c>
      <c r="AP256" s="28">
        <f xml:space="preserve"> IFERROR(MAX(0, DATA[[#This Row],[Prev Low]] - DATA[[#This Row],[Low]]), "")</f>
        <v>20</v>
      </c>
      <c r="AQ256" s="10">
        <f xml:space="preserve"> (DATA[[#This Row],[Prev Low]] &lt; DATA[[#This Row],[Open]]) * (DATA[[#This Row],[Open]] &lt; DATA[[#This Row],[Prev High]])</f>
        <v>1</v>
      </c>
      <c r="AR256" s="10">
        <f xml:space="preserve"> SIGN(DATA[[#This Row],[Open]] &lt; DATA[[#This Row],[Prev Low]])</f>
        <v>0</v>
      </c>
      <c r="AS256" s="10">
        <f xml:space="preserve"> SIGN(DATA[[#This Row],[Prev Low]] &lt; DATA[[#This Row],[Open]])</f>
        <v>1</v>
      </c>
      <c r="AT256" s="10">
        <f xml:space="preserve"> SIGN(DATA[[#This Row],[Open]] &lt; DATA[[#This Row],[Prev High]])</f>
        <v>1</v>
      </c>
      <c r="AU256" s="10">
        <f xml:space="preserve"> SIGN(DATA[[#This Row],[Prev High]] &lt; DATA[[#This Row],[Open]])</f>
        <v>0</v>
      </c>
      <c r="AV256" s="10">
        <f xml:space="preserve"> SIGN(DATA[[#This Row],[Low]] &lt; DATA[[#This Row],[Prev Low]])</f>
        <v>1</v>
      </c>
      <c r="AW256" s="10">
        <f xml:space="preserve"> SIGN(DATA[[#This Row],[Prev Low]] &lt; DATA[[#This Row],[Low]])</f>
        <v>0</v>
      </c>
      <c r="AX256" s="10">
        <f xml:space="preserve"> SIGN(DATA[[#This Row],[High]] &lt; DATA[[#This Row],[Prev High]])</f>
        <v>1</v>
      </c>
      <c r="AY256" s="10">
        <f xml:space="preserve"> SIGN(DATA[[#This Row],[Prev High]] &lt; DATA[[#This Row],[High]])</f>
        <v>0</v>
      </c>
      <c r="AZ256" s="10">
        <f xml:space="preserve"> (DATA[[#This Row],[Prev Low]] &lt; DATA[[#This Row],[Close]]) * (DATA[[#This Row],[Close]] &lt; DATA[[#This Row],[Prev High]])</f>
        <v>1</v>
      </c>
      <c r="BA256" s="10">
        <f xml:space="preserve"> SIGN(DATA[[#This Row],[Close]] &lt; DATA[[#This Row],[Prev Low]])</f>
        <v>0</v>
      </c>
      <c r="BB256" s="10">
        <f xml:space="preserve"> SIGN(DATA[[#This Row],[Prev Low]] &lt; DATA[[#This Row],[Close]])</f>
        <v>1</v>
      </c>
      <c r="BC256" s="10">
        <f xml:space="preserve"> SIGN(DATA[[#This Row],[Close]] &lt; DATA[[#This Row],[Prev High]])</f>
        <v>1</v>
      </c>
      <c r="BD256" s="10">
        <f xml:space="preserve"> SIGN(DATA[[#This Row],[Prev High]] &lt; DATA[[#This Row],[Close]])</f>
        <v>0</v>
      </c>
    </row>
    <row r="257" spans="14:56" x14ac:dyDescent="0.25">
      <c r="N257" s="16">
        <f xml:space="preserve"> ROW() - ROW(DATA[[#Headers],[Row]])</f>
        <v>255</v>
      </c>
      <c r="O257" s="13"/>
      <c r="P257" s="20">
        <v>45488</v>
      </c>
      <c r="Q257" s="21">
        <v>130398</v>
      </c>
      <c r="R257" s="21">
        <v>129950</v>
      </c>
      <c r="S257" s="21">
        <v>130570</v>
      </c>
      <c r="T257" s="21">
        <v>129750</v>
      </c>
      <c r="U257" s="13" t="s">
        <v>233</v>
      </c>
      <c r="V257" s="14">
        <v>3.3999999999999998E-3</v>
      </c>
      <c r="W257" s="23"/>
      <c r="X257" s="23">
        <f xml:space="preserve"> (1 - DATA[[#This Row],[Row]])</f>
        <v>-254</v>
      </c>
      <c r="Y257" s="24">
        <f xml:space="preserve"> DATA[[#This Row],[Src Data]]</f>
        <v>45488</v>
      </c>
      <c r="Z257" s="23">
        <f xml:space="preserve"> WEEKDAY(DATA[[#This Row],[Date]])</f>
        <v>2</v>
      </c>
      <c r="AA257" s="26">
        <f xml:space="preserve"> DATA[[#This Row],[Src Último]]</f>
        <v>130398</v>
      </c>
      <c r="AB257" s="28">
        <f xml:space="preserve"> DATA[[#This Row],[Src Abertura]]</f>
        <v>129950</v>
      </c>
      <c r="AC257" s="28">
        <f xml:space="preserve"> DATA[[#This Row],[Src Mínima]]</f>
        <v>129750</v>
      </c>
      <c r="AD257" s="28">
        <f xml:space="preserve"> DATA[[#This Row],[Src Máxima]]</f>
        <v>130570</v>
      </c>
      <c r="AE257" s="28">
        <f xml:space="preserve"> DATA[[#This Row],[Src Último]]</f>
        <v>130398</v>
      </c>
      <c r="AF257" s="40">
        <f xml:space="preserve"> (DATA[[#This Row],[High]] - DATA[[#This Row],[Low]])</f>
        <v>820</v>
      </c>
      <c r="AG257" s="31">
        <f xml:space="preserve"> _xlfn.XLOOKUP(DATA[[#This Row],[T]]-1, DATA[T], DATA[Open], "")</f>
        <v>129420</v>
      </c>
      <c r="AH257" s="31">
        <f xml:space="preserve"> _xlfn.XLOOKUP(DATA[[#This Row],[T]]-1, DATA[T], DATA[Low], "")</f>
        <v>129065</v>
      </c>
      <c r="AI257" s="31">
        <f xml:space="preserve"> _xlfn.XLOOKUP(DATA[[#This Row],[T]]-1, DATA[T], DATA[High], "")</f>
        <v>130150</v>
      </c>
      <c r="AJ257" s="31">
        <f xml:space="preserve"> _xlfn.XLOOKUP(DATA[[#This Row],[T]]-1, DATA[T], DATA[Price], "")</f>
        <v>129959</v>
      </c>
      <c r="AK257" s="33">
        <f xml:space="preserve"> IFERROR(DATA[[#This Row],[Prev Close]] - DATA[[#This Row],[Prev Open]], "")</f>
        <v>539</v>
      </c>
      <c r="AL257" s="33">
        <f xml:space="preserve"> IFERROR(DATA[[#This Row],[Prev High]] - DATA[[#This Row],[Prev Low]], "")</f>
        <v>1085</v>
      </c>
      <c r="AM257" s="33">
        <f xml:space="preserve"> SIGN(DATA[[#This Row],[Prev Change]] &lt; 0)</f>
        <v>0</v>
      </c>
      <c r="AN257" s="33">
        <f xml:space="preserve"> SIGN(DATA[[#This Row],[Prev Change]] &gt;= 0)</f>
        <v>1</v>
      </c>
      <c r="AO257" s="28">
        <f xml:space="preserve"> IFERROR(MAX(0, DATA[[#This Row],[High]] - DATA[[#This Row],[Prev High]]), "")</f>
        <v>420</v>
      </c>
      <c r="AP257" s="28">
        <f xml:space="preserve"> IFERROR(MAX(0, DATA[[#This Row],[Prev Low]] - DATA[[#This Row],[Low]]), "")</f>
        <v>0</v>
      </c>
      <c r="AQ257" s="10">
        <f xml:space="preserve"> (DATA[[#This Row],[Prev Low]] &lt; DATA[[#This Row],[Open]]) * (DATA[[#This Row],[Open]] &lt; DATA[[#This Row],[Prev High]])</f>
        <v>1</v>
      </c>
      <c r="AR257" s="10">
        <f xml:space="preserve"> SIGN(DATA[[#This Row],[Open]] &lt; DATA[[#This Row],[Prev Low]])</f>
        <v>0</v>
      </c>
      <c r="AS257" s="10">
        <f xml:space="preserve"> SIGN(DATA[[#This Row],[Prev Low]] &lt; DATA[[#This Row],[Open]])</f>
        <v>1</v>
      </c>
      <c r="AT257" s="10">
        <f xml:space="preserve"> SIGN(DATA[[#This Row],[Open]] &lt; DATA[[#This Row],[Prev High]])</f>
        <v>1</v>
      </c>
      <c r="AU257" s="10">
        <f xml:space="preserve"> SIGN(DATA[[#This Row],[Prev High]] &lt; DATA[[#This Row],[Open]])</f>
        <v>0</v>
      </c>
      <c r="AV257" s="10">
        <f xml:space="preserve"> SIGN(DATA[[#This Row],[Low]] &lt; DATA[[#This Row],[Prev Low]])</f>
        <v>0</v>
      </c>
      <c r="AW257" s="10">
        <f xml:space="preserve"> SIGN(DATA[[#This Row],[Prev Low]] &lt; DATA[[#This Row],[Low]])</f>
        <v>1</v>
      </c>
      <c r="AX257" s="10">
        <f xml:space="preserve"> SIGN(DATA[[#This Row],[High]] &lt; DATA[[#This Row],[Prev High]])</f>
        <v>0</v>
      </c>
      <c r="AY257" s="10">
        <f xml:space="preserve"> SIGN(DATA[[#This Row],[Prev High]] &lt; DATA[[#This Row],[High]])</f>
        <v>1</v>
      </c>
      <c r="AZ257" s="10">
        <f xml:space="preserve"> (DATA[[#This Row],[Prev Low]] &lt; DATA[[#This Row],[Close]]) * (DATA[[#This Row],[Close]] &lt; DATA[[#This Row],[Prev High]])</f>
        <v>0</v>
      </c>
      <c r="BA257" s="10">
        <f xml:space="preserve"> SIGN(DATA[[#This Row],[Close]] &lt; DATA[[#This Row],[Prev Low]])</f>
        <v>0</v>
      </c>
      <c r="BB257" s="10">
        <f xml:space="preserve"> SIGN(DATA[[#This Row],[Prev Low]] &lt; DATA[[#This Row],[Close]])</f>
        <v>1</v>
      </c>
      <c r="BC257" s="10">
        <f xml:space="preserve"> SIGN(DATA[[#This Row],[Close]] &lt; DATA[[#This Row],[Prev High]])</f>
        <v>0</v>
      </c>
      <c r="BD257" s="10">
        <f xml:space="preserve"> SIGN(DATA[[#This Row],[Prev High]] &lt; DATA[[#This Row],[Close]])</f>
        <v>1</v>
      </c>
    </row>
    <row r="258" spans="14:56" x14ac:dyDescent="0.25">
      <c r="N258" s="16">
        <f xml:space="preserve"> ROW() - ROW(DATA[[#Headers],[Row]])</f>
        <v>256</v>
      </c>
      <c r="O258" s="13"/>
      <c r="P258" s="20">
        <v>45485</v>
      </c>
      <c r="Q258" s="21">
        <v>129959</v>
      </c>
      <c r="R258" s="21">
        <v>129420</v>
      </c>
      <c r="S258" s="21">
        <v>130150</v>
      </c>
      <c r="T258" s="21">
        <v>129065</v>
      </c>
      <c r="U258" s="13" t="s">
        <v>147</v>
      </c>
      <c r="V258" s="14">
        <v>4.4000000000000003E-3</v>
      </c>
      <c r="W258" s="23"/>
      <c r="X258" s="23">
        <f xml:space="preserve"> (1 - DATA[[#This Row],[Row]])</f>
        <v>-255</v>
      </c>
      <c r="Y258" s="24">
        <f xml:space="preserve"> DATA[[#This Row],[Src Data]]</f>
        <v>45485</v>
      </c>
      <c r="Z258" s="23">
        <f xml:space="preserve"> WEEKDAY(DATA[[#This Row],[Date]])</f>
        <v>6</v>
      </c>
      <c r="AA258" s="26">
        <f xml:space="preserve"> DATA[[#This Row],[Src Último]]</f>
        <v>129959</v>
      </c>
      <c r="AB258" s="28">
        <f xml:space="preserve"> DATA[[#This Row],[Src Abertura]]</f>
        <v>129420</v>
      </c>
      <c r="AC258" s="28">
        <f xml:space="preserve"> DATA[[#This Row],[Src Mínima]]</f>
        <v>129065</v>
      </c>
      <c r="AD258" s="28">
        <f xml:space="preserve"> DATA[[#This Row],[Src Máxima]]</f>
        <v>130150</v>
      </c>
      <c r="AE258" s="28">
        <f xml:space="preserve"> DATA[[#This Row],[Src Último]]</f>
        <v>129959</v>
      </c>
      <c r="AF258" s="40">
        <f xml:space="preserve"> (DATA[[#This Row],[High]] - DATA[[#This Row],[Low]])</f>
        <v>1085</v>
      </c>
      <c r="AG258" s="31">
        <f xml:space="preserve"> _xlfn.XLOOKUP(DATA[[#This Row],[T]]-1, DATA[T], DATA[Open], "")</f>
        <v>128400</v>
      </c>
      <c r="AH258" s="31">
        <f xml:space="preserve"> _xlfn.XLOOKUP(DATA[[#This Row],[T]]-1, DATA[T], DATA[Low], "")</f>
        <v>128325</v>
      </c>
      <c r="AI258" s="31">
        <f xml:space="preserve"> _xlfn.XLOOKUP(DATA[[#This Row],[T]]-1, DATA[T], DATA[High], "")</f>
        <v>129515</v>
      </c>
      <c r="AJ258" s="31">
        <f xml:space="preserve"> _xlfn.XLOOKUP(DATA[[#This Row],[T]]-1, DATA[T], DATA[Price], "")</f>
        <v>129390</v>
      </c>
      <c r="AK258" s="33">
        <f xml:space="preserve"> IFERROR(DATA[[#This Row],[Prev Close]] - DATA[[#This Row],[Prev Open]], "")</f>
        <v>990</v>
      </c>
      <c r="AL258" s="33">
        <f xml:space="preserve"> IFERROR(DATA[[#This Row],[Prev High]] - DATA[[#This Row],[Prev Low]], "")</f>
        <v>1190</v>
      </c>
      <c r="AM258" s="33">
        <f xml:space="preserve"> SIGN(DATA[[#This Row],[Prev Change]] &lt; 0)</f>
        <v>0</v>
      </c>
      <c r="AN258" s="33">
        <f xml:space="preserve"> SIGN(DATA[[#This Row],[Prev Change]] &gt;= 0)</f>
        <v>1</v>
      </c>
      <c r="AO258" s="28">
        <f xml:space="preserve"> IFERROR(MAX(0, DATA[[#This Row],[High]] - DATA[[#This Row],[Prev High]]), "")</f>
        <v>635</v>
      </c>
      <c r="AP258" s="28">
        <f xml:space="preserve"> IFERROR(MAX(0, DATA[[#This Row],[Prev Low]] - DATA[[#This Row],[Low]]), "")</f>
        <v>0</v>
      </c>
      <c r="AQ258" s="10">
        <f xml:space="preserve"> (DATA[[#This Row],[Prev Low]] &lt; DATA[[#This Row],[Open]]) * (DATA[[#This Row],[Open]] &lt; DATA[[#This Row],[Prev High]])</f>
        <v>1</v>
      </c>
      <c r="AR258" s="10">
        <f xml:space="preserve"> SIGN(DATA[[#This Row],[Open]] &lt; DATA[[#This Row],[Prev Low]])</f>
        <v>0</v>
      </c>
      <c r="AS258" s="10">
        <f xml:space="preserve"> SIGN(DATA[[#This Row],[Prev Low]] &lt; DATA[[#This Row],[Open]])</f>
        <v>1</v>
      </c>
      <c r="AT258" s="10">
        <f xml:space="preserve"> SIGN(DATA[[#This Row],[Open]] &lt; DATA[[#This Row],[Prev High]])</f>
        <v>1</v>
      </c>
      <c r="AU258" s="10">
        <f xml:space="preserve"> SIGN(DATA[[#This Row],[Prev High]] &lt; DATA[[#This Row],[Open]])</f>
        <v>0</v>
      </c>
      <c r="AV258" s="10">
        <f xml:space="preserve"> SIGN(DATA[[#This Row],[Low]] &lt; DATA[[#This Row],[Prev Low]])</f>
        <v>0</v>
      </c>
      <c r="AW258" s="10">
        <f xml:space="preserve"> SIGN(DATA[[#This Row],[Prev Low]] &lt; DATA[[#This Row],[Low]])</f>
        <v>1</v>
      </c>
      <c r="AX258" s="10">
        <f xml:space="preserve"> SIGN(DATA[[#This Row],[High]] &lt; DATA[[#This Row],[Prev High]])</f>
        <v>0</v>
      </c>
      <c r="AY258" s="10">
        <f xml:space="preserve"> SIGN(DATA[[#This Row],[Prev High]] &lt; DATA[[#This Row],[High]])</f>
        <v>1</v>
      </c>
      <c r="AZ258" s="10">
        <f xml:space="preserve"> (DATA[[#This Row],[Prev Low]] &lt; DATA[[#This Row],[Close]]) * (DATA[[#This Row],[Close]] &lt; DATA[[#This Row],[Prev High]])</f>
        <v>0</v>
      </c>
      <c r="BA258" s="10">
        <f xml:space="preserve"> SIGN(DATA[[#This Row],[Close]] &lt; DATA[[#This Row],[Prev Low]])</f>
        <v>0</v>
      </c>
      <c r="BB258" s="10">
        <f xml:space="preserve"> SIGN(DATA[[#This Row],[Prev Low]] &lt; DATA[[#This Row],[Close]])</f>
        <v>1</v>
      </c>
      <c r="BC258" s="10">
        <f xml:space="preserve"> SIGN(DATA[[#This Row],[Close]] &lt; DATA[[#This Row],[Prev High]])</f>
        <v>0</v>
      </c>
      <c r="BD258" s="10">
        <f xml:space="preserve"> SIGN(DATA[[#This Row],[Prev High]] &lt; DATA[[#This Row],[Close]])</f>
        <v>1</v>
      </c>
    </row>
    <row r="259" spans="14:56" x14ac:dyDescent="0.25">
      <c r="N259" s="16">
        <f xml:space="preserve"> ROW() - ROW(DATA[[#Headers],[Row]])</f>
        <v>257</v>
      </c>
      <c r="O259" s="13"/>
      <c r="P259" s="20">
        <v>45484</v>
      </c>
      <c r="Q259" s="21">
        <v>129390</v>
      </c>
      <c r="R259" s="21">
        <v>128400</v>
      </c>
      <c r="S259" s="21">
        <v>129515</v>
      </c>
      <c r="T259" s="21">
        <v>128325</v>
      </c>
      <c r="U259" s="13" t="s">
        <v>300</v>
      </c>
      <c r="V259" s="14">
        <v>8.2000000000000007E-3</v>
      </c>
      <c r="W259" s="23"/>
      <c r="X259" s="23">
        <f xml:space="preserve"> (1 - DATA[[#This Row],[Row]])</f>
        <v>-256</v>
      </c>
      <c r="Y259" s="24">
        <f xml:space="preserve"> DATA[[#This Row],[Src Data]]</f>
        <v>45484</v>
      </c>
      <c r="Z259" s="23">
        <f xml:space="preserve"> WEEKDAY(DATA[[#This Row],[Date]])</f>
        <v>5</v>
      </c>
      <c r="AA259" s="26">
        <f xml:space="preserve"> DATA[[#This Row],[Src Último]]</f>
        <v>129390</v>
      </c>
      <c r="AB259" s="28">
        <f xml:space="preserve"> DATA[[#This Row],[Src Abertura]]</f>
        <v>128400</v>
      </c>
      <c r="AC259" s="28">
        <f xml:space="preserve"> DATA[[#This Row],[Src Mínima]]</f>
        <v>128325</v>
      </c>
      <c r="AD259" s="28">
        <f xml:space="preserve"> DATA[[#This Row],[Src Máxima]]</f>
        <v>129515</v>
      </c>
      <c r="AE259" s="28">
        <f xml:space="preserve"> DATA[[#This Row],[Src Último]]</f>
        <v>129390</v>
      </c>
      <c r="AF259" s="40">
        <f xml:space="preserve"> (DATA[[#This Row],[High]] - DATA[[#This Row],[Low]])</f>
        <v>1190</v>
      </c>
      <c r="AG259" s="31">
        <f xml:space="preserve"> _xlfn.XLOOKUP(DATA[[#This Row],[T]]-1, DATA[T], DATA[Open], "")</f>
        <v>128625</v>
      </c>
      <c r="AH259" s="31">
        <f xml:space="preserve"> _xlfn.XLOOKUP(DATA[[#This Row],[T]]-1, DATA[T], DATA[Low], "")</f>
        <v>128060</v>
      </c>
      <c r="AI259" s="31">
        <f xml:space="preserve"> _xlfn.XLOOKUP(DATA[[#This Row],[T]]-1, DATA[T], DATA[High], "")</f>
        <v>129045</v>
      </c>
      <c r="AJ259" s="31">
        <f xml:space="preserve"> _xlfn.XLOOKUP(DATA[[#This Row],[T]]-1, DATA[T], DATA[Price], "")</f>
        <v>128342</v>
      </c>
      <c r="AK259" s="33">
        <f xml:space="preserve"> IFERROR(DATA[[#This Row],[Prev Close]] - DATA[[#This Row],[Prev Open]], "")</f>
        <v>-283</v>
      </c>
      <c r="AL259" s="33">
        <f xml:space="preserve"> IFERROR(DATA[[#This Row],[Prev High]] - DATA[[#This Row],[Prev Low]], "")</f>
        <v>985</v>
      </c>
      <c r="AM259" s="33">
        <f xml:space="preserve"> SIGN(DATA[[#This Row],[Prev Change]] &lt; 0)</f>
        <v>1</v>
      </c>
      <c r="AN259" s="33">
        <f xml:space="preserve"> SIGN(DATA[[#This Row],[Prev Change]] &gt;= 0)</f>
        <v>0</v>
      </c>
      <c r="AO259" s="28">
        <f xml:space="preserve"> IFERROR(MAX(0, DATA[[#This Row],[High]] - DATA[[#This Row],[Prev High]]), "")</f>
        <v>470</v>
      </c>
      <c r="AP259" s="28">
        <f xml:space="preserve"> IFERROR(MAX(0, DATA[[#This Row],[Prev Low]] - DATA[[#This Row],[Low]]), "")</f>
        <v>0</v>
      </c>
      <c r="AQ259" s="10">
        <f xml:space="preserve"> (DATA[[#This Row],[Prev Low]] &lt; DATA[[#This Row],[Open]]) * (DATA[[#This Row],[Open]] &lt; DATA[[#This Row],[Prev High]])</f>
        <v>1</v>
      </c>
      <c r="AR259" s="10">
        <f xml:space="preserve"> SIGN(DATA[[#This Row],[Open]] &lt; DATA[[#This Row],[Prev Low]])</f>
        <v>0</v>
      </c>
      <c r="AS259" s="10">
        <f xml:space="preserve"> SIGN(DATA[[#This Row],[Prev Low]] &lt; DATA[[#This Row],[Open]])</f>
        <v>1</v>
      </c>
      <c r="AT259" s="10">
        <f xml:space="preserve"> SIGN(DATA[[#This Row],[Open]] &lt; DATA[[#This Row],[Prev High]])</f>
        <v>1</v>
      </c>
      <c r="AU259" s="10">
        <f xml:space="preserve"> SIGN(DATA[[#This Row],[Prev High]] &lt; DATA[[#This Row],[Open]])</f>
        <v>0</v>
      </c>
      <c r="AV259" s="10">
        <f xml:space="preserve"> SIGN(DATA[[#This Row],[Low]] &lt; DATA[[#This Row],[Prev Low]])</f>
        <v>0</v>
      </c>
      <c r="AW259" s="10">
        <f xml:space="preserve"> SIGN(DATA[[#This Row],[Prev Low]] &lt; DATA[[#This Row],[Low]])</f>
        <v>1</v>
      </c>
      <c r="AX259" s="10">
        <f xml:space="preserve"> SIGN(DATA[[#This Row],[High]] &lt; DATA[[#This Row],[Prev High]])</f>
        <v>0</v>
      </c>
      <c r="AY259" s="10">
        <f xml:space="preserve"> SIGN(DATA[[#This Row],[Prev High]] &lt; DATA[[#This Row],[High]])</f>
        <v>1</v>
      </c>
      <c r="AZ259" s="10">
        <f xml:space="preserve"> (DATA[[#This Row],[Prev Low]] &lt; DATA[[#This Row],[Close]]) * (DATA[[#This Row],[Close]] &lt; DATA[[#This Row],[Prev High]])</f>
        <v>0</v>
      </c>
      <c r="BA259" s="10">
        <f xml:space="preserve"> SIGN(DATA[[#This Row],[Close]] &lt; DATA[[#This Row],[Prev Low]])</f>
        <v>0</v>
      </c>
      <c r="BB259" s="10">
        <f xml:space="preserve"> SIGN(DATA[[#This Row],[Prev Low]] &lt; DATA[[#This Row],[Close]])</f>
        <v>1</v>
      </c>
      <c r="BC259" s="10">
        <f xml:space="preserve"> SIGN(DATA[[#This Row],[Close]] &lt; DATA[[#This Row],[Prev High]])</f>
        <v>0</v>
      </c>
      <c r="BD259" s="10">
        <f xml:space="preserve"> SIGN(DATA[[#This Row],[Prev High]] &lt; DATA[[#This Row],[Close]])</f>
        <v>1</v>
      </c>
    </row>
    <row r="260" spans="14:56" x14ac:dyDescent="0.25">
      <c r="N260" s="16">
        <f xml:space="preserve"> ROW() - ROW(DATA[[#Headers],[Row]])</f>
        <v>258</v>
      </c>
      <c r="O260" s="13"/>
      <c r="P260" s="20">
        <v>45483</v>
      </c>
      <c r="Q260" s="21">
        <v>128342</v>
      </c>
      <c r="R260" s="21">
        <v>128625</v>
      </c>
      <c r="S260" s="21">
        <v>129045</v>
      </c>
      <c r="T260" s="21">
        <v>128060</v>
      </c>
      <c r="U260" s="13" t="s">
        <v>301</v>
      </c>
      <c r="V260" s="14">
        <v>-1E-4</v>
      </c>
      <c r="W260" s="23"/>
      <c r="X260" s="23">
        <f xml:space="preserve"> (1 - DATA[[#This Row],[Row]])</f>
        <v>-257</v>
      </c>
      <c r="Y260" s="24">
        <f xml:space="preserve"> DATA[[#This Row],[Src Data]]</f>
        <v>45483</v>
      </c>
      <c r="Z260" s="23">
        <f xml:space="preserve"> WEEKDAY(DATA[[#This Row],[Date]])</f>
        <v>4</v>
      </c>
      <c r="AA260" s="26">
        <f xml:space="preserve"> DATA[[#This Row],[Src Último]]</f>
        <v>128342</v>
      </c>
      <c r="AB260" s="28">
        <f xml:space="preserve"> DATA[[#This Row],[Src Abertura]]</f>
        <v>128625</v>
      </c>
      <c r="AC260" s="28">
        <f xml:space="preserve"> DATA[[#This Row],[Src Mínima]]</f>
        <v>128060</v>
      </c>
      <c r="AD260" s="28">
        <f xml:space="preserve"> DATA[[#This Row],[Src Máxima]]</f>
        <v>129045</v>
      </c>
      <c r="AE260" s="28">
        <f xml:space="preserve"> DATA[[#This Row],[Src Último]]</f>
        <v>128342</v>
      </c>
      <c r="AF260" s="40">
        <f xml:space="preserve"> (DATA[[#This Row],[High]] - DATA[[#This Row],[Low]])</f>
        <v>985</v>
      </c>
      <c r="AG260" s="31">
        <f xml:space="preserve"> _xlfn.XLOOKUP(DATA[[#This Row],[T]]-1, DATA[T], DATA[Open], "")</f>
        <v>127675</v>
      </c>
      <c r="AH260" s="31">
        <f xml:space="preserve"> _xlfn.XLOOKUP(DATA[[#This Row],[T]]-1, DATA[T], DATA[Low], "")</f>
        <v>127110</v>
      </c>
      <c r="AI260" s="31">
        <f xml:space="preserve"> _xlfn.XLOOKUP(DATA[[#This Row],[T]]-1, DATA[T], DATA[High], "")</f>
        <v>128535</v>
      </c>
      <c r="AJ260" s="31">
        <f xml:space="preserve"> _xlfn.XLOOKUP(DATA[[#This Row],[T]]-1, DATA[T], DATA[Price], "")</f>
        <v>128359</v>
      </c>
      <c r="AK260" s="33">
        <f xml:space="preserve"> IFERROR(DATA[[#This Row],[Prev Close]] - DATA[[#This Row],[Prev Open]], "")</f>
        <v>684</v>
      </c>
      <c r="AL260" s="33">
        <f xml:space="preserve"> IFERROR(DATA[[#This Row],[Prev High]] - DATA[[#This Row],[Prev Low]], "")</f>
        <v>1425</v>
      </c>
      <c r="AM260" s="33">
        <f xml:space="preserve"> SIGN(DATA[[#This Row],[Prev Change]] &lt; 0)</f>
        <v>0</v>
      </c>
      <c r="AN260" s="33">
        <f xml:space="preserve"> SIGN(DATA[[#This Row],[Prev Change]] &gt;= 0)</f>
        <v>1</v>
      </c>
      <c r="AO260" s="28">
        <f xml:space="preserve"> IFERROR(MAX(0, DATA[[#This Row],[High]] - DATA[[#This Row],[Prev High]]), "")</f>
        <v>510</v>
      </c>
      <c r="AP260" s="28">
        <f xml:space="preserve"> IFERROR(MAX(0, DATA[[#This Row],[Prev Low]] - DATA[[#This Row],[Low]]), "")</f>
        <v>0</v>
      </c>
      <c r="AQ260" s="10">
        <f xml:space="preserve"> (DATA[[#This Row],[Prev Low]] &lt; DATA[[#This Row],[Open]]) * (DATA[[#This Row],[Open]] &lt; DATA[[#This Row],[Prev High]])</f>
        <v>0</v>
      </c>
      <c r="AR260" s="10">
        <f xml:space="preserve"> SIGN(DATA[[#This Row],[Open]] &lt; DATA[[#This Row],[Prev Low]])</f>
        <v>0</v>
      </c>
      <c r="AS260" s="10">
        <f xml:space="preserve"> SIGN(DATA[[#This Row],[Prev Low]] &lt; DATA[[#This Row],[Open]])</f>
        <v>1</v>
      </c>
      <c r="AT260" s="10">
        <f xml:space="preserve"> SIGN(DATA[[#This Row],[Open]] &lt; DATA[[#This Row],[Prev High]])</f>
        <v>0</v>
      </c>
      <c r="AU260" s="10">
        <f xml:space="preserve"> SIGN(DATA[[#This Row],[Prev High]] &lt; DATA[[#This Row],[Open]])</f>
        <v>1</v>
      </c>
      <c r="AV260" s="10">
        <f xml:space="preserve"> SIGN(DATA[[#This Row],[Low]] &lt; DATA[[#This Row],[Prev Low]])</f>
        <v>0</v>
      </c>
      <c r="AW260" s="10">
        <f xml:space="preserve"> SIGN(DATA[[#This Row],[Prev Low]] &lt; DATA[[#This Row],[Low]])</f>
        <v>1</v>
      </c>
      <c r="AX260" s="10">
        <f xml:space="preserve"> SIGN(DATA[[#This Row],[High]] &lt; DATA[[#This Row],[Prev High]])</f>
        <v>0</v>
      </c>
      <c r="AY260" s="10">
        <f xml:space="preserve"> SIGN(DATA[[#This Row],[Prev High]] &lt; DATA[[#This Row],[High]])</f>
        <v>1</v>
      </c>
      <c r="AZ260" s="10">
        <f xml:space="preserve"> (DATA[[#This Row],[Prev Low]] &lt; DATA[[#This Row],[Close]]) * (DATA[[#This Row],[Close]] &lt; DATA[[#This Row],[Prev High]])</f>
        <v>1</v>
      </c>
      <c r="BA260" s="10">
        <f xml:space="preserve"> SIGN(DATA[[#This Row],[Close]] &lt; DATA[[#This Row],[Prev Low]])</f>
        <v>0</v>
      </c>
      <c r="BB260" s="10">
        <f xml:space="preserve"> SIGN(DATA[[#This Row],[Prev Low]] &lt; DATA[[#This Row],[Close]])</f>
        <v>1</v>
      </c>
      <c r="BC260" s="10">
        <f xml:space="preserve"> SIGN(DATA[[#This Row],[Close]] &lt; DATA[[#This Row],[Prev High]])</f>
        <v>1</v>
      </c>
      <c r="BD260" s="10">
        <f xml:space="preserve"> SIGN(DATA[[#This Row],[Prev High]] &lt; DATA[[#This Row],[Close]])</f>
        <v>0</v>
      </c>
    </row>
    <row r="261" spans="14:56" x14ac:dyDescent="0.25">
      <c r="N261" s="16">
        <f xml:space="preserve"> ROW() - ROW(DATA[[#Headers],[Row]])</f>
        <v>259</v>
      </c>
      <c r="O261" s="13"/>
      <c r="P261" s="20">
        <v>45482</v>
      </c>
      <c r="Q261" s="21">
        <v>128359</v>
      </c>
      <c r="R261" s="21">
        <v>127675</v>
      </c>
      <c r="S261" s="21">
        <v>128535</v>
      </c>
      <c r="T261" s="21">
        <v>127110</v>
      </c>
      <c r="U261" s="13" t="s">
        <v>302</v>
      </c>
      <c r="V261" s="14">
        <v>5.4999999999999997E-3</v>
      </c>
      <c r="W261" s="23"/>
      <c r="X261" s="23">
        <f xml:space="preserve"> (1 - DATA[[#This Row],[Row]])</f>
        <v>-258</v>
      </c>
      <c r="Y261" s="24">
        <f xml:space="preserve"> DATA[[#This Row],[Src Data]]</f>
        <v>45482</v>
      </c>
      <c r="Z261" s="23">
        <f xml:space="preserve"> WEEKDAY(DATA[[#This Row],[Date]])</f>
        <v>3</v>
      </c>
      <c r="AA261" s="26">
        <f xml:space="preserve"> DATA[[#This Row],[Src Último]]</f>
        <v>128359</v>
      </c>
      <c r="AB261" s="28">
        <f xml:space="preserve"> DATA[[#This Row],[Src Abertura]]</f>
        <v>127675</v>
      </c>
      <c r="AC261" s="28">
        <f xml:space="preserve"> DATA[[#This Row],[Src Mínima]]</f>
        <v>127110</v>
      </c>
      <c r="AD261" s="28">
        <f xml:space="preserve"> DATA[[#This Row],[Src Máxima]]</f>
        <v>128535</v>
      </c>
      <c r="AE261" s="28">
        <f xml:space="preserve"> DATA[[#This Row],[Src Último]]</f>
        <v>128359</v>
      </c>
      <c r="AF261" s="40">
        <f xml:space="preserve"> (DATA[[#This Row],[High]] - DATA[[#This Row],[Low]])</f>
        <v>1425</v>
      </c>
      <c r="AG261" s="31">
        <f xml:space="preserve"> _xlfn.XLOOKUP(DATA[[#This Row],[T]]-1, DATA[T], DATA[Open], "")</f>
        <v>127600</v>
      </c>
      <c r="AH261" s="31">
        <f xml:space="preserve"> _xlfn.XLOOKUP(DATA[[#This Row],[T]]-1, DATA[T], DATA[Low], "")</f>
        <v>126790</v>
      </c>
      <c r="AI261" s="31">
        <f xml:space="preserve"> _xlfn.XLOOKUP(DATA[[#This Row],[T]]-1, DATA[T], DATA[High], "")</f>
        <v>127845</v>
      </c>
      <c r="AJ261" s="31">
        <f xml:space="preserve"> _xlfn.XLOOKUP(DATA[[#This Row],[T]]-1, DATA[T], DATA[Price], "")</f>
        <v>127652</v>
      </c>
      <c r="AK261" s="33">
        <f xml:space="preserve"> IFERROR(DATA[[#This Row],[Prev Close]] - DATA[[#This Row],[Prev Open]], "")</f>
        <v>52</v>
      </c>
      <c r="AL261" s="33">
        <f xml:space="preserve"> IFERROR(DATA[[#This Row],[Prev High]] - DATA[[#This Row],[Prev Low]], "")</f>
        <v>1055</v>
      </c>
      <c r="AM261" s="33">
        <f xml:space="preserve"> SIGN(DATA[[#This Row],[Prev Change]] &lt; 0)</f>
        <v>0</v>
      </c>
      <c r="AN261" s="33">
        <f xml:space="preserve"> SIGN(DATA[[#This Row],[Prev Change]] &gt;= 0)</f>
        <v>1</v>
      </c>
      <c r="AO261" s="28">
        <f xml:space="preserve"> IFERROR(MAX(0, DATA[[#This Row],[High]] - DATA[[#This Row],[Prev High]]), "")</f>
        <v>690</v>
      </c>
      <c r="AP261" s="28">
        <f xml:space="preserve"> IFERROR(MAX(0, DATA[[#This Row],[Prev Low]] - DATA[[#This Row],[Low]]), "")</f>
        <v>0</v>
      </c>
      <c r="AQ261" s="10">
        <f xml:space="preserve"> (DATA[[#This Row],[Prev Low]] &lt; DATA[[#This Row],[Open]]) * (DATA[[#This Row],[Open]] &lt; DATA[[#This Row],[Prev High]])</f>
        <v>1</v>
      </c>
      <c r="AR261" s="10">
        <f xml:space="preserve"> SIGN(DATA[[#This Row],[Open]] &lt; DATA[[#This Row],[Prev Low]])</f>
        <v>0</v>
      </c>
      <c r="AS261" s="10">
        <f xml:space="preserve"> SIGN(DATA[[#This Row],[Prev Low]] &lt; DATA[[#This Row],[Open]])</f>
        <v>1</v>
      </c>
      <c r="AT261" s="10">
        <f xml:space="preserve"> SIGN(DATA[[#This Row],[Open]] &lt; DATA[[#This Row],[Prev High]])</f>
        <v>1</v>
      </c>
      <c r="AU261" s="10">
        <f xml:space="preserve"> SIGN(DATA[[#This Row],[Prev High]] &lt; DATA[[#This Row],[Open]])</f>
        <v>0</v>
      </c>
      <c r="AV261" s="10">
        <f xml:space="preserve"> SIGN(DATA[[#This Row],[Low]] &lt; DATA[[#This Row],[Prev Low]])</f>
        <v>0</v>
      </c>
      <c r="AW261" s="10">
        <f xml:space="preserve"> SIGN(DATA[[#This Row],[Prev Low]] &lt; DATA[[#This Row],[Low]])</f>
        <v>1</v>
      </c>
      <c r="AX261" s="10">
        <f xml:space="preserve"> SIGN(DATA[[#This Row],[High]] &lt; DATA[[#This Row],[Prev High]])</f>
        <v>0</v>
      </c>
      <c r="AY261" s="10">
        <f xml:space="preserve"> SIGN(DATA[[#This Row],[Prev High]] &lt; DATA[[#This Row],[High]])</f>
        <v>1</v>
      </c>
      <c r="AZ261" s="10">
        <f xml:space="preserve"> (DATA[[#This Row],[Prev Low]] &lt; DATA[[#This Row],[Close]]) * (DATA[[#This Row],[Close]] &lt; DATA[[#This Row],[Prev High]])</f>
        <v>0</v>
      </c>
      <c r="BA261" s="10">
        <f xml:space="preserve"> SIGN(DATA[[#This Row],[Close]] &lt; DATA[[#This Row],[Prev Low]])</f>
        <v>0</v>
      </c>
      <c r="BB261" s="10">
        <f xml:space="preserve"> SIGN(DATA[[#This Row],[Prev Low]] &lt; DATA[[#This Row],[Close]])</f>
        <v>1</v>
      </c>
      <c r="BC261" s="10">
        <f xml:space="preserve"> SIGN(DATA[[#This Row],[Close]] &lt; DATA[[#This Row],[Prev High]])</f>
        <v>0</v>
      </c>
      <c r="BD261" s="10">
        <f xml:space="preserve"> SIGN(DATA[[#This Row],[Prev High]] &lt; DATA[[#This Row],[Close]])</f>
        <v>1</v>
      </c>
    </row>
    <row r="262" spans="14:56" x14ac:dyDescent="0.25">
      <c r="N262" s="16">
        <f xml:space="preserve"> ROW() - ROW(DATA[[#Headers],[Row]])</f>
        <v>260</v>
      </c>
      <c r="O262" s="13"/>
      <c r="P262" s="20">
        <v>45481</v>
      </c>
      <c r="Q262" s="21">
        <v>127652</v>
      </c>
      <c r="R262" s="21">
        <v>127600</v>
      </c>
      <c r="S262" s="21">
        <v>127845</v>
      </c>
      <c r="T262" s="21">
        <v>126790</v>
      </c>
      <c r="U262" s="13" t="s">
        <v>303</v>
      </c>
      <c r="V262" s="14">
        <v>8.0000000000000004E-4</v>
      </c>
      <c r="W262" s="23"/>
      <c r="X262" s="23">
        <f xml:space="preserve"> (1 - DATA[[#This Row],[Row]])</f>
        <v>-259</v>
      </c>
      <c r="Y262" s="24">
        <f xml:space="preserve"> DATA[[#This Row],[Src Data]]</f>
        <v>45481</v>
      </c>
      <c r="Z262" s="23">
        <f xml:space="preserve"> WEEKDAY(DATA[[#This Row],[Date]])</f>
        <v>2</v>
      </c>
      <c r="AA262" s="26">
        <f xml:space="preserve"> DATA[[#This Row],[Src Último]]</f>
        <v>127652</v>
      </c>
      <c r="AB262" s="28">
        <f xml:space="preserve"> DATA[[#This Row],[Src Abertura]]</f>
        <v>127600</v>
      </c>
      <c r="AC262" s="28">
        <f xml:space="preserve"> DATA[[#This Row],[Src Mínima]]</f>
        <v>126790</v>
      </c>
      <c r="AD262" s="28">
        <f xml:space="preserve"> DATA[[#This Row],[Src Máxima]]</f>
        <v>127845</v>
      </c>
      <c r="AE262" s="28">
        <f xml:space="preserve"> DATA[[#This Row],[Src Último]]</f>
        <v>127652</v>
      </c>
      <c r="AF262" s="40">
        <f xml:space="preserve"> (DATA[[#This Row],[High]] - DATA[[#This Row],[Low]])</f>
        <v>1055</v>
      </c>
      <c r="AG262" s="31">
        <f xml:space="preserve"> _xlfn.XLOOKUP(DATA[[#This Row],[T]]-1, DATA[T], DATA[Open], "")</f>
        <v>127600</v>
      </c>
      <c r="AH262" s="31">
        <f xml:space="preserve"> _xlfn.XLOOKUP(DATA[[#This Row],[T]]-1, DATA[T], DATA[Low], "")</f>
        <v>126760</v>
      </c>
      <c r="AI262" s="31">
        <f xml:space="preserve"> _xlfn.XLOOKUP(DATA[[#This Row],[T]]-1, DATA[T], DATA[High], "")</f>
        <v>128235</v>
      </c>
      <c r="AJ262" s="31">
        <f xml:space="preserve"> _xlfn.XLOOKUP(DATA[[#This Row],[T]]-1, DATA[T], DATA[Price], "")</f>
        <v>127547</v>
      </c>
      <c r="AK262" s="33">
        <f xml:space="preserve"> IFERROR(DATA[[#This Row],[Prev Close]] - DATA[[#This Row],[Prev Open]], "")</f>
        <v>-53</v>
      </c>
      <c r="AL262" s="33">
        <f xml:space="preserve"> IFERROR(DATA[[#This Row],[Prev High]] - DATA[[#This Row],[Prev Low]], "")</f>
        <v>1475</v>
      </c>
      <c r="AM262" s="33">
        <f xml:space="preserve"> SIGN(DATA[[#This Row],[Prev Change]] &lt; 0)</f>
        <v>1</v>
      </c>
      <c r="AN262" s="33">
        <f xml:space="preserve"> SIGN(DATA[[#This Row],[Prev Change]] &gt;= 0)</f>
        <v>0</v>
      </c>
      <c r="AO262" s="28">
        <f xml:space="preserve"> IFERROR(MAX(0, DATA[[#This Row],[High]] - DATA[[#This Row],[Prev High]]), "")</f>
        <v>0</v>
      </c>
      <c r="AP262" s="28">
        <f xml:space="preserve"> IFERROR(MAX(0, DATA[[#This Row],[Prev Low]] - DATA[[#This Row],[Low]]), "")</f>
        <v>0</v>
      </c>
      <c r="AQ262" s="10">
        <f xml:space="preserve"> (DATA[[#This Row],[Prev Low]] &lt; DATA[[#This Row],[Open]]) * (DATA[[#This Row],[Open]] &lt; DATA[[#This Row],[Prev High]])</f>
        <v>1</v>
      </c>
      <c r="AR262" s="10">
        <f xml:space="preserve"> SIGN(DATA[[#This Row],[Open]] &lt; DATA[[#This Row],[Prev Low]])</f>
        <v>0</v>
      </c>
      <c r="AS262" s="10">
        <f xml:space="preserve"> SIGN(DATA[[#This Row],[Prev Low]] &lt; DATA[[#This Row],[Open]])</f>
        <v>1</v>
      </c>
      <c r="AT262" s="10">
        <f xml:space="preserve"> SIGN(DATA[[#This Row],[Open]] &lt; DATA[[#This Row],[Prev High]])</f>
        <v>1</v>
      </c>
      <c r="AU262" s="10">
        <f xml:space="preserve"> SIGN(DATA[[#This Row],[Prev High]] &lt; DATA[[#This Row],[Open]])</f>
        <v>0</v>
      </c>
      <c r="AV262" s="10">
        <f xml:space="preserve"> SIGN(DATA[[#This Row],[Low]] &lt; DATA[[#This Row],[Prev Low]])</f>
        <v>0</v>
      </c>
      <c r="AW262" s="10">
        <f xml:space="preserve"> SIGN(DATA[[#This Row],[Prev Low]] &lt; DATA[[#This Row],[Low]])</f>
        <v>1</v>
      </c>
      <c r="AX262" s="10">
        <f xml:space="preserve"> SIGN(DATA[[#This Row],[High]] &lt; DATA[[#This Row],[Prev High]])</f>
        <v>1</v>
      </c>
      <c r="AY262" s="10">
        <f xml:space="preserve"> SIGN(DATA[[#This Row],[Prev High]] &lt; DATA[[#This Row],[High]])</f>
        <v>0</v>
      </c>
      <c r="AZ262" s="10">
        <f xml:space="preserve"> (DATA[[#This Row],[Prev Low]] &lt; DATA[[#This Row],[Close]]) * (DATA[[#This Row],[Close]] &lt; DATA[[#This Row],[Prev High]])</f>
        <v>1</v>
      </c>
      <c r="BA262" s="10">
        <f xml:space="preserve"> SIGN(DATA[[#This Row],[Close]] &lt; DATA[[#This Row],[Prev Low]])</f>
        <v>0</v>
      </c>
      <c r="BB262" s="10">
        <f xml:space="preserve"> SIGN(DATA[[#This Row],[Prev Low]] &lt; DATA[[#This Row],[Close]])</f>
        <v>1</v>
      </c>
      <c r="BC262" s="10">
        <f xml:space="preserve"> SIGN(DATA[[#This Row],[Close]] &lt; DATA[[#This Row],[Prev High]])</f>
        <v>1</v>
      </c>
      <c r="BD262" s="10">
        <f xml:space="preserve"> SIGN(DATA[[#This Row],[Prev High]] &lt; DATA[[#This Row],[Close]])</f>
        <v>0</v>
      </c>
    </row>
    <row r="263" spans="14:56" x14ac:dyDescent="0.25">
      <c r="N263" s="16">
        <f xml:space="preserve"> ROW() - ROW(DATA[[#Headers],[Row]])</f>
        <v>261</v>
      </c>
      <c r="O263" s="13"/>
      <c r="P263" s="20">
        <v>45478</v>
      </c>
      <c r="Q263" s="21">
        <v>127547</v>
      </c>
      <c r="R263" s="21">
        <v>127600</v>
      </c>
      <c r="S263" s="21">
        <v>128235</v>
      </c>
      <c r="T263" s="21">
        <v>126760</v>
      </c>
      <c r="U263" s="13" t="s">
        <v>304</v>
      </c>
      <c r="V263" s="14">
        <v>4.0000000000000002E-4</v>
      </c>
      <c r="W263" s="23"/>
      <c r="X263" s="23">
        <f xml:space="preserve"> (1 - DATA[[#This Row],[Row]])</f>
        <v>-260</v>
      </c>
      <c r="Y263" s="24">
        <f xml:space="preserve"> DATA[[#This Row],[Src Data]]</f>
        <v>45478</v>
      </c>
      <c r="Z263" s="23">
        <f xml:space="preserve"> WEEKDAY(DATA[[#This Row],[Date]])</f>
        <v>6</v>
      </c>
      <c r="AA263" s="26">
        <f xml:space="preserve"> DATA[[#This Row],[Src Último]]</f>
        <v>127547</v>
      </c>
      <c r="AB263" s="28">
        <f xml:space="preserve"> DATA[[#This Row],[Src Abertura]]</f>
        <v>127600</v>
      </c>
      <c r="AC263" s="28">
        <f xml:space="preserve"> DATA[[#This Row],[Src Mínima]]</f>
        <v>126760</v>
      </c>
      <c r="AD263" s="28">
        <f xml:space="preserve"> DATA[[#This Row],[Src Máxima]]</f>
        <v>128235</v>
      </c>
      <c r="AE263" s="28">
        <f xml:space="preserve"> DATA[[#This Row],[Src Último]]</f>
        <v>127547</v>
      </c>
      <c r="AF263" s="40">
        <f xml:space="preserve"> (DATA[[#This Row],[High]] - DATA[[#This Row],[Low]])</f>
        <v>1475</v>
      </c>
      <c r="AG263" s="31">
        <f xml:space="preserve"> _xlfn.XLOOKUP(DATA[[#This Row],[T]]-1, DATA[T], DATA[Open], "")</f>
        <v>128000</v>
      </c>
      <c r="AH263" s="31">
        <f xml:space="preserve"> _xlfn.XLOOKUP(DATA[[#This Row],[T]]-1, DATA[T], DATA[Low], "")</f>
        <v>127370</v>
      </c>
      <c r="AI263" s="31">
        <f xml:space="preserve"> _xlfn.XLOOKUP(DATA[[#This Row],[T]]-1, DATA[T], DATA[High], "")</f>
        <v>128240</v>
      </c>
      <c r="AJ263" s="31">
        <f xml:space="preserve"> _xlfn.XLOOKUP(DATA[[#This Row],[T]]-1, DATA[T], DATA[Price], "")</f>
        <v>127498</v>
      </c>
      <c r="AK263" s="33">
        <f xml:space="preserve"> IFERROR(DATA[[#This Row],[Prev Close]] - DATA[[#This Row],[Prev Open]], "")</f>
        <v>-502</v>
      </c>
      <c r="AL263" s="33">
        <f xml:space="preserve"> IFERROR(DATA[[#This Row],[Prev High]] - DATA[[#This Row],[Prev Low]], "")</f>
        <v>870</v>
      </c>
      <c r="AM263" s="33">
        <f xml:space="preserve"> SIGN(DATA[[#This Row],[Prev Change]] &lt; 0)</f>
        <v>1</v>
      </c>
      <c r="AN263" s="33">
        <f xml:space="preserve"> SIGN(DATA[[#This Row],[Prev Change]] &gt;= 0)</f>
        <v>0</v>
      </c>
      <c r="AO263" s="28">
        <f xml:space="preserve"> IFERROR(MAX(0, DATA[[#This Row],[High]] - DATA[[#This Row],[Prev High]]), "")</f>
        <v>0</v>
      </c>
      <c r="AP263" s="28">
        <f xml:space="preserve"> IFERROR(MAX(0, DATA[[#This Row],[Prev Low]] - DATA[[#This Row],[Low]]), "")</f>
        <v>610</v>
      </c>
      <c r="AQ263" s="10">
        <f xml:space="preserve"> (DATA[[#This Row],[Prev Low]] &lt; DATA[[#This Row],[Open]]) * (DATA[[#This Row],[Open]] &lt; DATA[[#This Row],[Prev High]])</f>
        <v>1</v>
      </c>
      <c r="AR263" s="10">
        <f xml:space="preserve"> SIGN(DATA[[#This Row],[Open]] &lt; DATA[[#This Row],[Prev Low]])</f>
        <v>0</v>
      </c>
      <c r="AS263" s="10">
        <f xml:space="preserve"> SIGN(DATA[[#This Row],[Prev Low]] &lt; DATA[[#This Row],[Open]])</f>
        <v>1</v>
      </c>
      <c r="AT263" s="10">
        <f xml:space="preserve"> SIGN(DATA[[#This Row],[Open]] &lt; DATA[[#This Row],[Prev High]])</f>
        <v>1</v>
      </c>
      <c r="AU263" s="10">
        <f xml:space="preserve"> SIGN(DATA[[#This Row],[Prev High]] &lt; DATA[[#This Row],[Open]])</f>
        <v>0</v>
      </c>
      <c r="AV263" s="10">
        <f xml:space="preserve"> SIGN(DATA[[#This Row],[Low]] &lt; DATA[[#This Row],[Prev Low]])</f>
        <v>1</v>
      </c>
      <c r="AW263" s="10">
        <f xml:space="preserve"> SIGN(DATA[[#This Row],[Prev Low]] &lt; DATA[[#This Row],[Low]])</f>
        <v>0</v>
      </c>
      <c r="AX263" s="10">
        <f xml:space="preserve"> SIGN(DATA[[#This Row],[High]] &lt; DATA[[#This Row],[Prev High]])</f>
        <v>1</v>
      </c>
      <c r="AY263" s="10">
        <f xml:space="preserve"> SIGN(DATA[[#This Row],[Prev High]] &lt; DATA[[#This Row],[High]])</f>
        <v>0</v>
      </c>
      <c r="AZ263" s="10">
        <f xml:space="preserve"> (DATA[[#This Row],[Prev Low]] &lt; DATA[[#This Row],[Close]]) * (DATA[[#This Row],[Close]] &lt; DATA[[#This Row],[Prev High]])</f>
        <v>1</v>
      </c>
      <c r="BA263" s="10">
        <f xml:space="preserve"> SIGN(DATA[[#This Row],[Close]] &lt; DATA[[#This Row],[Prev Low]])</f>
        <v>0</v>
      </c>
      <c r="BB263" s="10">
        <f xml:space="preserve"> SIGN(DATA[[#This Row],[Prev Low]] &lt; DATA[[#This Row],[Close]])</f>
        <v>1</v>
      </c>
      <c r="BC263" s="10">
        <f xml:space="preserve"> SIGN(DATA[[#This Row],[Close]] &lt; DATA[[#This Row],[Prev High]])</f>
        <v>1</v>
      </c>
      <c r="BD263" s="10">
        <f xml:space="preserve"> SIGN(DATA[[#This Row],[Prev High]] &lt; DATA[[#This Row],[Close]])</f>
        <v>0</v>
      </c>
    </row>
    <row r="264" spans="14:56" x14ac:dyDescent="0.25">
      <c r="N264" s="16">
        <f xml:space="preserve"> ROW() - ROW(DATA[[#Headers],[Row]])</f>
        <v>262</v>
      </c>
      <c r="O264" s="13"/>
      <c r="P264" s="20">
        <v>45477</v>
      </c>
      <c r="Q264" s="21">
        <v>127498</v>
      </c>
      <c r="R264" s="21">
        <v>128000</v>
      </c>
      <c r="S264" s="21">
        <v>128240</v>
      </c>
      <c r="T264" s="21">
        <v>127370</v>
      </c>
      <c r="U264" s="13" t="s">
        <v>124</v>
      </c>
      <c r="V264" s="14">
        <v>3.0000000000000001E-3</v>
      </c>
      <c r="W264" s="23"/>
      <c r="X264" s="23">
        <f xml:space="preserve"> (1 - DATA[[#This Row],[Row]])</f>
        <v>-261</v>
      </c>
      <c r="Y264" s="24">
        <f xml:space="preserve"> DATA[[#This Row],[Src Data]]</f>
        <v>45477</v>
      </c>
      <c r="Z264" s="23">
        <f xml:space="preserve"> WEEKDAY(DATA[[#This Row],[Date]])</f>
        <v>5</v>
      </c>
      <c r="AA264" s="26">
        <f xml:space="preserve"> DATA[[#This Row],[Src Último]]</f>
        <v>127498</v>
      </c>
      <c r="AB264" s="28">
        <f xml:space="preserve"> DATA[[#This Row],[Src Abertura]]</f>
        <v>128000</v>
      </c>
      <c r="AC264" s="28">
        <f xml:space="preserve"> DATA[[#This Row],[Src Mínima]]</f>
        <v>127370</v>
      </c>
      <c r="AD264" s="28">
        <f xml:space="preserve"> DATA[[#This Row],[Src Máxima]]</f>
        <v>128240</v>
      </c>
      <c r="AE264" s="28">
        <f xml:space="preserve"> DATA[[#This Row],[Src Último]]</f>
        <v>127498</v>
      </c>
      <c r="AF264" s="40">
        <f xml:space="preserve"> (DATA[[#This Row],[High]] - DATA[[#This Row],[Low]])</f>
        <v>870</v>
      </c>
      <c r="AG264" s="31">
        <f xml:space="preserve"> _xlfn.XLOOKUP(DATA[[#This Row],[T]]-1, DATA[T], DATA[Open], "")</f>
        <v>126725</v>
      </c>
      <c r="AH264" s="31">
        <f xml:space="preserve"> _xlfn.XLOOKUP(DATA[[#This Row],[T]]-1, DATA[T], DATA[Low], "")</f>
        <v>126655</v>
      </c>
      <c r="AI264" s="31">
        <f xml:space="preserve"> _xlfn.XLOOKUP(DATA[[#This Row],[T]]-1, DATA[T], DATA[High], "")</f>
        <v>128000</v>
      </c>
      <c r="AJ264" s="31">
        <f xml:space="preserve"> _xlfn.XLOOKUP(DATA[[#This Row],[T]]-1, DATA[T], DATA[Price], "")</f>
        <v>127121</v>
      </c>
      <c r="AK264" s="33">
        <f xml:space="preserve"> IFERROR(DATA[[#This Row],[Prev Close]] - DATA[[#This Row],[Prev Open]], "")</f>
        <v>396</v>
      </c>
      <c r="AL264" s="33">
        <f xml:space="preserve"> IFERROR(DATA[[#This Row],[Prev High]] - DATA[[#This Row],[Prev Low]], "")</f>
        <v>1345</v>
      </c>
      <c r="AM264" s="33">
        <f xml:space="preserve"> SIGN(DATA[[#This Row],[Prev Change]] &lt; 0)</f>
        <v>0</v>
      </c>
      <c r="AN264" s="33">
        <f xml:space="preserve"> SIGN(DATA[[#This Row],[Prev Change]] &gt;= 0)</f>
        <v>1</v>
      </c>
      <c r="AO264" s="28">
        <f xml:space="preserve"> IFERROR(MAX(0, DATA[[#This Row],[High]] - DATA[[#This Row],[Prev High]]), "")</f>
        <v>240</v>
      </c>
      <c r="AP264" s="28">
        <f xml:space="preserve"> IFERROR(MAX(0, DATA[[#This Row],[Prev Low]] - DATA[[#This Row],[Low]]), "")</f>
        <v>0</v>
      </c>
      <c r="AQ264" s="10">
        <f xml:space="preserve"> (DATA[[#This Row],[Prev Low]] &lt; DATA[[#This Row],[Open]]) * (DATA[[#This Row],[Open]] &lt; DATA[[#This Row],[Prev High]])</f>
        <v>0</v>
      </c>
      <c r="AR264" s="10">
        <f xml:space="preserve"> SIGN(DATA[[#This Row],[Open]] &lt; DATA[[#This Row],[Prev Low]])</f>
        <v>0</v>
      </c>
      <c r="AS264" s="10">
        <f xml:space="preserve"> SIGN(DATA[[#This Row],[Prev Low]] &lt; DATA[[#This Row],[Open]])</f>
        <v>1</v>
      </c>
      <c r="AT264" s="10">
        <f xml:space="preserve"> SIGN(DATA[[#This Row],[Open]] &lt; DATA[[#This Row],[Prev High]])</f>
        <v>0</v>
      </c>
      <c r="AU264" s="10">
        <f xml:space="preserve"> SIGN(DATA[[#This Row],[Prev High]] &lt; DATA[[#This Row],[Open]])</f>
        <v>0</v>
      </c>
      <c r="AV264" s="10">
        <f xml:space="preserve"> SIGN(DATA[[#This Row],[Low]] &lt; DATA[[#This Row],[Prev Low]])</f>
        <v>0</v>
      </c>
      <c r="AW264" s="10">
        <f xml:space="preserve"> SIGN(DATA[[#This Row],[Prev Low]] &lt; DATA[[#This Row],[Low]])</f>
        <v>1</v>
      </c>
      <c r="AX264" s="10">
        <f xml:space="preserve"> SIGN(DATA[[#This Row],[High]] &lt; DATA[[#This Row],[Prev High]])</f>
        <v>0</v>
      </c>
      <c r="AY264" s="10">
        <f xml:space="preserve"> SIGN(DATA[[#This Row],[Prev High]] &lt; DATA[[#This Row],[High]])</f>
        <v>1</v>
      </c>
      <c r="AZ264" s="10">
        <f xml:space="preserve"> (DATA[[#This Row],[Prev Low]] &lt; DATA[[#This Row],[Close]]) * (DATA[[#This Row],[Close]] &lt; DATA[[#This Row],[Prev High]])</f>
        <v>1</v>
      </c>
      <c r="BA264" s="10">
        <f xml:space="preserve"> SIGN(DATA[[#This Row],[Close]] &lt; DATA[[#This Row],[Prev Low]])</f>
        <v>0</v>
      </c>
      <c r="BB264" s="10">
        <f xml:space="preserve"> SIGN(DATA[[#This Row],[Prev Low]] &lt; DATA[[#This Row],[Close]])</f>
        <v>1</v>
      </c>
      <c r="BC264" s="10">
        <f xml:space="preserve"> SIGN(DATA[[#This Row],[Close]] &lt; DATA[[#This Row],[Prev High]])</f>
        <v>1</v>
      </c>
      <c r="BD264" s="10">
        <f xml:space="preserve"> SIGN(DATA[[#This Row],[Prev High]] &lt; DATA[[#This Row],[Close]])</f>
        <v>0</v>
      </c>
    </row>
    <row r="265" spans="14:56" x14ac:dyDescent="0.25">
      <c r="N265" s="16">
        <f xml:space="preserve"> ROW() - ROW(DATA[[#Headers],[Row]])</f>
        <v>263</v>
      </c>
      <c r="O265" s="13"/>
      <c r="P265" s="20">
        <v>45476</v>
      </c>
      <c r="Q265" s="21">
        <v>127121</v>
      </c>
      <c r="R265" s="21">
        <v>126725</v>
      </c>
      <c r="S265" s="21">
        <v>128000</v>
      </c>
      <c r="T265" s="21">
        <v>126655</v>
      </c>
      <c r="U265" s="13" t="s">
        <v>148</v>
      </c>
      <c r="V265" s="14">
        <v>5.7000000000000002E-3</v>
      </c>
      <c r="W265" s="23"/>
      <c r="X265" s="23">
        <f xml:space="preserve"> (1 - DATA[[#This Row],[Row]])</f>
        <v>-262</v>
      </c>
      <c r="Y265" s="24">
        <f xml:space="preserve"> DATA[[#This Row],[Src Data]]</f>
        <v>45476</v>
      </c>
      <c r="Z265" s="23">
        <f xml:space="preserve"> WEEKDAY(DATA[[#This Row],[Date]])</f>
        <v>4</v>
      </c>
      <c r="AA265" s="26">
        <f xml:space="preserve"> DATA[[#This Row],[Src Último]]</f>
        <v>127121</v>
      </c>
      <c r="AB265" s="28">
        <f xml:space="preserve"> DATA[[#This Row],[Src Abertura]]</f>
        <v>126725</v>
      </c>
      <c r="AC265" s="28">
        <f xml:space="preserve"> DATA[[#This Row],[Src Mínima]]</f>
        <v>126655</v>
      </c>
      <c r="AD265" s="28">
        <f xml:space="preserve"> DATA[[#This Row],[Src Máxima]]</f>
        <v>128000</v>
      </c>
      <c r="AE265" s="28">
        <f xml:space="preserve"> DATA[[#This Row],[Src Último]]</f>
        <v>127121</v>
      </c>
      <c r="AF265" s="40">
        <f xml:space="preserve"> (DATA[[#This Row],[High]] - DATA[[#This Row],[Low]])</f>
        <v>1345</v>
      </c>
      <c r="AG265" s="31">
        <f xml:space="preserve"> _xlfn.XLOOKUP(DATA[[#This Row],[T]]-1, DATA[T], DATA[Open], "")</f>
        <v>125700</v>
      </c>
      <c r="AH265" s="31">
        <f xml:space="preserve"> _xlfn.XLOOKUP(DATA[[#This Row],[T]]-1, DATA[T], DATA[Low], "")</f>
        <v>125545</v>
      </c>
      <c r="AI265" s="31">
        <f xml:space="preserve"> _xlfn.XLOOKUP(DATA[[#This Row],[T]]-1, DATA[T], DATA[High], "")</f>
        <v>126950</v>
      </c>
      <c r="AJ265" s="31">
        <f xml:space="preserve"> _xlfn.XLOOKUP(DATA[[#This Row],[T]]-1, DATA[T], DATA[Price], "")</f>
        <v>126400</v>
      </c>
      <c r="AK265" s="33">
        <f xml:space="preserve"> IFERROR(DATA[[#This Row],[Prev Close]] - DATA[[#This Row],[Prev Open]], "")</f>
        <v>700</v>
      </c>
      <c r="AL265" s="33">
        <f xml:space="preserve"> IFERROR(DATA[[#This Row],[Prev High]] - DATA[[#This Row],[Prev Low]], "")</f>
        <v>1405</v>
      </c>
      <c r="AM265" s="33">
        <f xml:space="preserve"> SIGN(DATA[[#This Row],[Prev Change]] &lt; 0)</f>
        <v>0</v>
      </c>
      <c r="AN265" s="33">
        <f xml:space="preserve"> SIGN(DATA[[#This Row],[Prev Change]] &gt;= 0)</f>
        <v>1</v>
      </c>
      <c r="AO265" s="28">
        <f xml:space="preserve"> IFERROR(MAX(0, DATA[[#This Row],[High]] - DATA[[#This Row],[Prev High]]), "")</f>
        <v>1050</v>
      </c>
      <c r="AP265" s="28">
        <f xml:space="preserve"> IFERROR(MAX(0, DATA[[#This Row],[Prev Low]] - DATA[[#This Row],[Low]]), "")</f>
        <v>0</v>
      </c>
      <c r="AQ265" s="10">
        <f xml:space="preserve"> (DATA[[#This Row],[Prev Low]] &lt; DATA[[#This Row],[Open]]) * (DATA[[#This Row],[Open]] &lt; DATA[[#This Row],[Prev High]])</f>
        <v>1</v>
      </c>
      <c r="AR265" s="10">
        <f xml:space="preserve"> SIGN(DATA[[#This Row],[Open]] &lt; DATA[[#This Row],[Prev Low]])</f>
        <v>0</v>
      </c>
      <c r="AS265" s="10">
        <f xml:space="preserve"> SIGN(DATA[[#This Row],[Prev Low]] &lt; DATA[[#This Row],[Open]])</f>
        <v>1</v>
      </c>
      <c r="AT265" s="10">
        <f xml:space="preserve"> SIGN(DATA[[#This Row],[Open]] &lt; DATA[[#This Row],[Prev High]])</f>
        <v>1</v>
      </c>
      <c r="AU265" s="10">
        <f xml:space="preserve"> SIGN(DATA[[#This Row],[Prev High]] &lt; DATA[[#This Row],[Open]])</f>
        <v>0</v>
      </c>
      <c r="AV265" s="10">
        <f xml:space="preserve"> SIGN(DATA[[#This Row],[Low]] &lt; DATA[[#This Row],[Prev Low]])</f>
        <v>0</v>
      </c>
      <c r="AW265" s="10">
        <f xml:space="preserve"> SIGN(DATA[[#This Row],[Prev Low]] &lt; DATA[[#This Row],[Low]])</f>
        <v>1</v>
      </c>
      <c r="AX265" s="10">
        <f xml:space="preserve"> SIGN(DATA[[#This Row],[High]] &lt; DATA[[#This Row],[Prev High]])</f>
        <v>0</v>
      </c>
      <c r="AY265" s="10">
        <f xml:space="preserve"> SIGN(DATA[[#This Row],[Prev High]] &lt; DATA[[#This Row],[High]])</f>
        <v>1</v>
      </c>
      <c r="AZ265" s="10">
        <f xml:space="preserve"> (DATA[[#This Row],[Prev Low]] &lt; DATA[[#This Row],[Close]]) * (DATA[[#This Row],[Close]] &lt; DATA[[#This Row],[Prev High]])</f>
        <v>0</v>
      </c>
      <c r="BA265" s="10">
        <f xml:space="preserve"> SIGN(DATA[[#This Row],[Close]] &lt; DATA[[#This Row],[Prev Low]])</f>
        <v>0</v>
      </c>
      <c r="BB265" s="10">
        <f xml:space="preserve"> SIGN(DATA[[#This Row],[Prev Low]] &lt; DATA[[#This Row],[Close]])</f>
        <v>1</v>
      </c>
      <c r="BC265" s="10">
        <f xml:space="preserve"> SIGN(DATA[[#This Row],[Close]] &lt; DATA[[#This Row],[Prev High]])</f>
        <v>0</v>
      </c>
      <c r="BD265" s="10">
        <f xml:space="preserve"> SIGN(DATA[[#This Row],[Prev High]] &lt; DATA[[#This Row],[Close]])</f>
        <v>1</v>
      </c>
    </row>
    <row r="266" spans="14:56" x14ac:dyDescent="0.25">
      <c r="N266" s="16">
        <f xml:space="preserve"> ROW() - ROW(DATA[[#Headers],[Row]])</f>
        <v>264</v>
      </c>
      <c r="O266" s="13"/>
      <c r="P266" s="20">
        <v>45475</v>
      </c>
      <c r="Q266" s="21">
        <v>126400</v>
      </c>
      <c r="R266" s="21">
        <v>125700</v>
      </c>
      <c r="S266" s="21">
        <v>126950</v>
      </c>
      <c r="T266" s="21">
        <v>125545</v>
      </c>
      <c r="U266" s="13" t="s">
        <v>305</v>
      </c>
      <c r="V266" s="14">
        <v>2.5999999999999999E-3</v>
      </c>
      <c r="W266" s="23"/>
      <c r="X266" s="23">
        <f xml:space="preserve"> (1 - DATA[[#This Row],[Row]])</f>
        <v>-263</v>
      </c>
      <c r="Y266" s="24">
        <f xml:space="preserve"> DATA[[#This Row],[Src Data]]</f>
        <v>45475</v>
      </c>
      <c r="Z266" s="23">
        <f xml:space="preserve"> WEEKDAY(DATA[[#This Row],[Date]])</f>
        <v>3</v>
      </c>
      <c r="AA266" s="26">
        <f xml:space="preserve"> DATA[[#This Row],[Src Último]]</f>
        <v>126400</v>
      </c>
      <c r="AB266" s="28">
        <f xml:space="preserve"> DATA[[#This Row],[Src Abertura]]</f>
        <v>125700</v>
      </c>
      <c r="AC266" s="28">
        <f xml:space="preserve"> DATA[[#This Row],[Src Mínima]]</f>
        <v>125545</v>
      </c>
      <c r="AD266" s="28">
        <f xml:space="preserve"> DATA[[#This Row],[Src Máxima]]</f>
        <v>126950</v>
      </c>
      <c r="AE266" s="28">
        <f xml:space="preserve"> DATA[[#This Row],[Src Último]]</f>
        <v>126400</v>
      </c>
      <c r="AF266" s="40">
        <f xml:space="preserve"> (DATA[[#This Row],[High]] - DATA[[#This Row],[Low]])</f>
        <v>1405</v>
      </c>
      <c r="AG266" s="31">
        <f xml:space="preserve"> _xlfn.XLOOKUP(DATA[[#This Row],[T]]-1, DATA[T], DATA[Open], "")</f>
        <v>125600</v>
      </c>
      <c r="AH266" s="31">
        <f xml:space="preserve"> _xlfn.XLOOKUP(DATA[[#This Row],[T]]-1, DATA[T], DATA[Low], "")</f>
        <v>125055</v>
      </c>
      <c r="AI266" s="31">
        <f xml:space="preserve"> _xlfn.XLOOKUP(DATA[[#This Row],[T]]-1, DATA[T], DATA[High], "")</f>
        <v>126715</v>
      </c>
      <c r="AJ266" s="31">
        <f xml:space="preserve"> _xlfn.XLOOKUP(DATA[[#This Row],[T]]-1, DATA[T], DATA[Price], "")</f>
        <v>126075</v>
      </c>
      <c r="AK266" s="33">
        <f xml:space="preserve"> IFERROR(DATA[[#This Row],[Prev Close]] - DATA[[#This Row],[Prev Open]], "")</f>
        <v>475</v>
      </c>
      <c r="AL266" s="33">
        <f xml:space="preserve"> IFERROR(DATA[[#This Row],[Prev High]] - DATA[[#This Row],[Prev Low]], "")</f>
        <v>1660</v>
      </c>
      <c r="AM266" s="33">
        <f xml:space="preserve"> SIGN(DATA[[#This Row],[Prev Change]] &lt; 0)</f>
        <v>0</v>
      </c>
      <c r="AN266" s="33">
        <f xml:space="preserve"> SIGN(DATA[[#This Row],[Prev Change]] &gt;= 0)</f>
        <v>1</v>
      </c>
      <c r="AO266" s="28">
        <f xml:space="preserve"> IFERROR(MAX(0, DATA[[#This Row],[High]] - DATA[[#This Row],[Prev High]]), "")</f>
        <v>235</v>
      </c>
      <c r="AP266" s="28">
        <f xml:space="preserve"> IFERROR(MAX(0, DATA[[#This Row],[Prev Low]] - DATA[[#This Row],[Low]]), "")</f>
        <v>0</v>
      </c>
      <c r="AQ266" s="10">
        <f xml:space="preserve"> (DATA[[#This Row],[Prev Low]] &lt; DATA[[#This Row],[Open]]) * (DATA[[#This Row],[Open]] &lt; DATA[[#This Row],[Prev High]])</f>
        <v>1</v>
      </c>
      <c r="AR266" s="10">
        <f xml:space="preserve"> SIGN(DATA[[#This Row],[Open]] &lt; DATA[[#This Row],[Prev Low]])</f>
        <v>0</v>
      </c>
      <c r="AS266" s="10">
        <f xml:space="preserve"> SIGN(DATA[[#This Row],[Prev Low]] &lt; DATA[[#This Row],[Open]])</f>
        <v>1</v>
      </c>
      <c r="AT266" s="10">
        <f xml:space="preserve"> SIGN(DATA[[#This Row],[Open]] &lt; DATA[[#This Row],[Prev High]])</f>
        <v>1</v>
      </c>
      <c r="AU266" s="10">
        <f xml:space="preserve"> SIGN(DATA[[#This Row],[Prev High]] &lt; DATA[[#This Row],[Open]])</f>
        <v>0</v>
      </c>
      <c r="AV266" s="10">
        <f xml:space="preserve"> SIGN(DATA[[#This Row],[Low]] &lt; DATA[[#This Row],[Prev Low]])</f>
        <v>0</v>
      </c>
      <c r="AW266" s="10">
        <f xml:space="preserve"> SIGN(DATA[[#This Row],[Prev Low]] &lt; DATA[[#This Row],[Low]])</f>
        <v>1</v>
      </c>
      <c r="AX266" s="10">
        <f xml:space="preserve"> SIGN(DATA[[#This Row],[High]] &lt; DATA[[#This Row],[Prev High]])</f>
        <v>0</v>
      </c>
      <c r="AY266" s="10">
        <f xml:space="preserve"> SIGN(DATA[[#This Row],[Prev High]] &lt; DATA[[#This Row],[High]])</f>
        <v>1</v>
      </c>
      <c r="AZ266" s="10">
        <f xml:space="preserve"> (DATA[[#This Row],[Prev Low]] &lt; DATA[[#This Row],[Close]]) * (DATA[[#This Row],[Close]] &lt; DATA[[#This Row],[Prev High]])</f>
        <v>1</v>
      </c>
      <c r="BA266" s="10">
        <f xml:space="preserve"> SIGN(DATA[[#This Row],[Close]] &lt; DATA[[#This Row],[Prev Low]])</f>
        <v>0</v>
      </c>
      <c r="BB266" s="10">
        <f xml:space="preserve"> SIGN(DATA[[#This Row],[Prev Low]] &lt; DATA[[#This Row],[Close]])</f>
        <v>1</v>
      </c>
      <c r="BC266" s="10">
        <f xml:space="preserve"> SIGN(DATA[[#This Row],[Close]] &lt; DATA[[#This Row],[Prev High]])</f>
        <v>1</v>
      </c>
      <c r="BD266" s="10">
        <f xml:space="preserve"> SIGN(DATA[[#This Row],[Prev High]] &lt; DATA[[#This Row],[Close]])</f>
        <v>0</v>
      </c>
    </row>
    <row r="267" spans="14:56" x14ac:dyDescent="0.25">
      <c r="N267" s="16">
        <f xml:space="preserve"> ROW() - ROW(DATA[[#Headers],[Row]])</f>
        <v>265</v>
      </c>
      <c r="O267" s="13"/>
      <c r="P267" s="20">
        <v>45474</v>
      </c>
      <c r="Q267" s="21">
        <v>126075</v>
      </c>
      <c r="R267" s="21">
        <v>125600</v>
      </c>
      <c r="S267" s="21">
        <v>126715</v>
      </c>
      <c r="T267" s="21">
        <v>125055</v>
      </c>
      <c r="U267" s="13" t="s">
        <v>264</v>
      </c>
      <c r="V267" s="14">
        <v>5.4000000000000003E-3</v>
      </c>
      <c r="W267" s="23"/>
      <c r="X267" s="23">
        <f xml:space="preserve"> (1 - DATA[[#This Row],[Row]])</f>
        <v>-264</v>
      </c>
      <c r="Y267" s="24">
        <f xml:space="preserve"> DATA[[#This Row],[Src Data]]</f>
        <v>45474</v>
      </c>
      <c r="Z267" s="23">
        <f xml:space="preserve"> WEEKDAY(DATA[[#This Row],[Date]])</f>
        <v>2</v>
      </c>
      <c r="AA267" s="26">
        <f xml:space="preserve"> DATA[[#This Row],[Src Último]]</f>
        <v>126075</v>
      </c>
      <c r="AB267" s="28">
        <f xml:space="preserve"> DATA[[#This Row],[Src Abertura]]</f>
        <v>125600</v>
      </c>
      <c r="AC267" s="28">
        <f xml:space="preserve"> DATA[[#This Row],[Src Mínima]]</f>
        <v>125055</v>
      </c>
      <c r="AD267" s="28">
        <f xml:space="preserve"> DATA[[#This Row],[Src Máxima]]</f>
        <v>126715</v>
      </c>
      <c r="AE267" s="28">
        <f xml:space="preserve"> DATA[[#This Row],[Src Último]]</f>
        <v>126075</v>
      </c>
      <c r="AF267" s="40">
        <f xml:space="preserve"> (DATA[[#This Row],[High]] - DATA[[#This Row],[Low]])</f>
        <v>1660</v>
      </c>
      <c r="AG267" s="31">
        <f xml:space="preserve"> _xlfn.XLOOKUP(DATA[[#This Row],[T]]-1, DATA[T], DATA[Open], "")</f>
        <v>125835</v>
      </c>
      <c r="AH267" s="31">
        <f xml:space="preserve"> _xlfn.XLOOKUP(DATA[[#This Row],[T]]-1, DATA[T], DATA[Low], "")</f>
        <v>124700</v>
      </c>
      <c r="AI267" s="31">
        <f xml:space="preserve"> _xlfn.XLOOKUP(DATA[[#This Row],[T]]-1, DATA[T], DATA[High], "")</f>
        <v>126120</v>
      </c>
      <c r="AJ267" s="31">
        <f xml:space="preserve"> _xlfn.XLOOKUP(DATA[[#This Row],[T]]-1, DATA[T], DATA[Price], "")</f>
        <v>125401</v>
      </c>
      <c r="AK267" s="33">
        <f xml:space="preserve"> IFERROR(DATA[[#This Row],[Prev Close]] - DATA[[#This Row],[Prev Open]], "")</f>
        <v>-434</v>
      </c>
      <c r="AL267" s="33">
        <f xml:space="preserve"> IFERROR(DATA[[#This Row],[Prev High]] - DATA[[#This Row],[Prev Low]], "")</f>
        <v>1420</v>
      </c>
      <c r="AM267" s="33">
        <f xml:space="preserve"> SIGN(DATA[[#This Row],[Prev Change]] &lt; 0)</f>
        <v>1</v>
      </c>
      <c r="AN267" s="33">
        <f xml:space="preserve"> SIGN(DATA[[#This Row],[Prev Change]] &gt;= 0)</f>
        <v>0</v>
      </c>
      <c r="AO267" s="28">
        <f xml:space="preserve"> IFERROR(MAX(0, DATA[[#This Row],[High]] - DATA[[#This Row],[Prev High]]), "")</f>
        <v>595</v>
      </c>
      <c r="AP267" s="28">
        <f xml:space="preserve"> IFERROR(MAX(0, DATA[[#This Row],[Prev Low]] - DATA[[#This Row],[Low]]), "")</f>
        <v>0</v>
      </c>
      <c r="AQ267" s="10">
        <f xml:space="preserve"> (DATA[[#This Row],[Prev Low]] &lt; DATA[[#This Row],[Open]]) * (DATA[[#This Row],[Open]] &lt; DATA[[#This Row],[Prev High]])</f>
        <v>1</v>
      </c>
      <c r="AR267" s="10">
        <f xml:space="preserve"> SIGN(DATA[[#This Row],[Open]] &lt; DATA[[#This Row],[Prev Low]])</f>
        <v>0</v>
      </c>
      <c r="AS267" s="10">
        <f xml:space="preserve"> SIGN(DATA[[#This Row],[Prev Low]] &lt; DATA[[#This Row],[Open]])</f>
        <v>1</v>
      </c>
      <c r="AT267" s="10">
        <f xml:space="preserve"> SIGN(DATA[[#This Row],[Open]] &lt; DATA[[#This Row],[Prev High]])</f>
        <v>1</v>
      </c>
      <c r="AU267" s="10">
        <f xml:space="preserve"> SIGN(DATA[[#This Row],[Prev High]] &lt; DATA[[#This Row],[Open]])</f>
        <v>0</v>
      </c>
      <c r="AV267" s="10">
        <f xml:space="preserve"> SIGN(DATA[[#This Row],[Low]] &lt; DATA[[#This Row],[Prev Low]])</f>
        <v>0</v>
      </c>
      <c r="AW267" s="10">
        <f xml:space="preserve"> SIGN(DATA[[#This Row],[Prev Low]] &lt; DATA[[#This Row],[Low]])</f>
        <v>1</v>
      </c>
      <c r="AX267" s="10">
        <f xml:space="preserve"> SIGN(DATA[[#This Row],[High]] &lt; DATA[[#This Row],[Prev High]])</f>
        <v>0</v>
      </c>
      <c r="AY267" s="10">
        <f xml:space="preserve"> SIGN(DATA[[#This Row],[Prev High]] &lt; DATA[[#This Row],[High]])</f>
        <v>1</v>
      </c>
      <c r="AZ267" s="10">
        <f xml:space="preserve"> (DATA[[#This Row],[Prev Low]] &lt; DATA[[#This Row],[Close]]) * (DATA[[#This Row],[Close]] &lt; DATA[[#This Row],[Prev High]])</f>
        <v>1</v>
      </c>
      <c r="BA267" s="10">
        <f xml:space="preserve"> SIGN(DATA[[#This Row],[Close]] &lt; DATA[[#This Row],[Prev Low]])</f>
        <v>0</v>
      </c>
      <c r="BB267" s="10">
        <f xml:space="preserve"> SIGN(DATA[[#This Row],[Prev Low]] &lt; DATA[[#This Row],[Close]])</f>
        <v>1</v>
      </c>
      <c r="BC267" s="10">
        <f xml:space="preserve"> SIGN(DATA[[#This Row],[Close]] &lt; DATA[[#This Row],[Prev High]])</f>
        <v>1</v>
      </c>
      <c r="BD267" s="10">
        <f xml:space="preserve"> SIGN(DATA[[#This Row],[Prev High]] &lt; DATA[[#This Row],[Close]])</f>
        <v>0</v>
      </c>
    </row>
    <row r="268" spans="14:56" x14ac:dyDescent="0.25">
      <c r="N268" s="16">
        <f xml:space="preserve"> ROW() - ROW(DATA[[#Headers],[Row]])</f>
        <v>266</v>
      </c>
      <c r="O268" s="13"/>
      <c r="P268" s="20">
        <v>45471</v>
      </c>
      <c r="Q268" s="21">
        <v>125401</v>
      </c>
      <c r="R268" s="21">
        <v>125835</v>
      </c>
      <c r="S268" s="21">
        <v>126120</v>
      </c>
      <c r="T268" s="21">
        <v>124700</v>
      </c>
      <c r="U268" s="13" t="s">
        <v>306</v>
      </c>
      <c r="V268" s="14">
        <v>-3.0999999999999999E-3</v>
      </c>
      <c r="W268" s="23"/>
      <c r="X268" s="23">
        <f xml:space="preserve"> (1 - DATA[[#This Row],[Row]])</f>
        <v>-265</v>
      </c>
      <c r="Y268" s="24">
        <f xml:space="preserve"> DATA[[#This Row],[Src Data]]</f>
        <v>45471</v>
      </c>
      <c r="Z268" s="23">
        <f xml:space="preserve"> WEEKDAY(DATA[[#This Row],[Date]])</f>
        <v>6</v>
      </c>
      <c r="AA268" s="26">
        <f xml:space="preserve"> DATA[[#This Row],[Src Último]]</f>
        <v>125401</v>
      </c>
      <c r="AB268" s="28">
        <f xml:space="preserve"> DATA[[#This Row],[Src Abertura]]</f>
        <v>125835</v>
      </c>
      <c r="AC268" s="28">
        <f xml:space="preserve"> DATA[[#This Row],[Src Mínima]]</f>
        <v>124700</v>
      </c>
      <c r="AD268" s="28">
        <f xml:space="preserve"> DATA[[#This Row],[Src Máxima]]</f>
        <v>126120</v>
      </c>
      <c r="AE268" s="28">
        <f xml:space="preserve"> DATA[[#This Row],[Src Último]]</f>
        <v>125401</v>
      </c>
      <c r="AF268" s="40">
        <f xml:space="preserve"> (DATA[[#This Row],[High]] - DATA[[#This Row],[Low]])</f>
        <v>1420</v>
      </c>
      <c r="AG268" s="31">
        <f xml:space="preserve"> _xlfn.XLOOKUP(DATA[[#This Row],[T]]-1, DATA[T], DATA[Open], "")</f>
        <v>124050</v>
      </c>
      <c r="AH268" s="31">
        <f xml:space="preserve"> _xlfn.XLOOKUP(DATA[[#This Row],[T]]-1, DATA[T], DATA[Low], "")</f>
        <v>124050</v>
      </c>
      <c r="AI268" s="31">
        <f xml:space="preserve"> _xlfn.XLOOKUP(DATA[[#This Row],[T]]-1, DATA[T], DATA[High], "")</f>
        <v>125825</v>
      </c>
      <c r="AJ268" s="31">
        <f xml:space="preserve"> _xlfn.XLOOKUP(DATA[[#This Row],[T]]-1, DATA[T], DATA[Price], "")</f>
        <v>125791</v>
      </c>
      <c r="AK268" s="33">
        <f xml:space="preserve"> IFERROR(DATA[[#This Row],[Prev Close]] - DATA[[#This Row],[Prev Open]], "")</f>
        <v>1741</v>
      </c>
      <c r="AL268" s="33">
        <f xml:space="preserve"> IFERROR(DATA[[#This Row],[Prev High]] - DATA[[#This Row],[Prev Low]], "")</f>
        <v>1775</v>
      </c>
      <c r="AM268" s="33">
        <f xml:space="preserve"> SIGN(DATA[[#This Row],[Prev Change]] &lt; 0)</f>
        <v>0</v>
      </c>
      <c r="AN268" s="33">
        <f xml:space="preserve"> SIGN(DATA[[#This Row],[Prev Change]] &gt;= 0)</f>
        <v>1</v>
      </c>
      <c r="AO268" s="28">
        <f xml:space="preserve"> IFERROR(MAX(0, DATA[[#This Row],[High]] - DATA[[#This Row],[Prev High]]), "")</f>
        <v>295</v>
      </c>
      <c r="AP268" s="28">
        <f xml:space="preserve"> IFERROR(MAX(0, DATA[[#This Row],[Prev Low]] - DATA[[#This Row],[Low]]), "")</f>
        <v>0</v>
      </c>
      <c r="AQ268" s="10">
        <f xml:space="preserve"> (DATA[[#This Row],[Prev Low]] &lt; DATA[[#This Row],[Open]]) * (DATA[[#This Row],[Open]] &lt; DATA[[#This Row],[Prev High]])</f>
        <v>0</v>
      </c>
      <c r="AR268" s="10">
        <f xml:space="preserve"> SIGN(DATA[[#This Row],[Open]] &lt; DATA[[#This Row],[Prev Low]])</f>
        <v>0</v>
      </c>
      <c r="AS268" s="10">
        <f xml:space="preserve"> SIGN(DATA[[#This Row],[Prev Low]] &lt; DATA[[#This Row],[Open]])</f>
        <v>1</v>
      </c>
      <c r="AT268" s="10">
        <f xml:space="preserve"> SIGN(DATA[[#This Row],[Open]] &lt; DATA[[#This Row],[Prev High]])</f>
        <v>0</v>
      </c>
      <c r="AU268" s="10">
        <f xml:space="preserve"> SIGN(DATA[[#This Row],[Prev High]] &lt; DATA[[#This Row],[Open]])</f>
        <v>1</v>
      </c>
      <c r="AV268" s="10">
        <f xml:space="preserve"> SIGN(DATA[[#This Row],[Low]] &lt; DATA[[#This Row],[Prev Low]])</f>
        <v>0</v>
      </c>
      <c r="AW268" s="10">
        <f xml:space="preserve"> SIGN(DATA[[#This Row],[Prev Low]] &lt; DATA[[#This Row],[Low]])</f>
        <v>1</v>
      </c>
      <c r="AX268" s="10">
        <f xml:space="preserve"> SIGN(DATA[[#This Row],[High]] &lt; DATA[[#This Row],[Prev High]])</f>
        <v>0</v>
      </c>
      <c r="AY268" s="10">
        <f xml:space="preserve"> SIGN(DATA[[#This Row],[Prev High]] &lt; DATA[[#This Row],[High]])</f>
        <v>1</v>
      </c>
      <c r="AZ268" s="10">
        <f xml:space="preserve"> (DATA[[#This Row],[Prev Low]] &lt; DATA[[#This Row],[Close]]) * (DATA[[#This Row],[Close]] &lt; DATA[[#This Row],[Prev High]])</f>
        <v>1</v>
      </c>
      <c r="BA268" s="10">
        <f xml:space="preserve"> SIGN(DATA[[#This Row],[Close]] &lt; DATA[[#This Row],[Prev Low]])</f>
        <v>0</v>
      </c>
      <c r="BB268" s="10">
        <f xml:space="preserve"> SIGN(DATA[[#This Row],[Prev Low]] &lt; DATA[[#This Row],[Close]])</f>
        <v>1</v>
      </c>
      <c r="BC268" s="10">
        <f xml:space="preserve"> SIGN(DATA[[#This Row],[Close]] &lt; DATA[[#This Row],[Prev High]])</f>
        <v>1</v>
      </c>
      <c r="BD268" s="10">
        <f xml:space="preserve"> SIGN(DATA[[#This Row],[Prev High]] &lt; DATA[[#This Row],[Close]])</f>
        <v>0</v>
      </c>
    </row>
    <row r="269" spans="14:56" x14ac:dyDescent="0.25">
      <c r="N269" s="16">
        <f xml:space="preserve"> ROW() - ROW(DATA[[#Headers],[Row]])</f>
        <v>267</v>
      </c>
      <c r="O269" s="13"/>
      <c r="P269" s="20">
        <v>45470</v>
      </c>
      <c r="Q269" s="21">
        <v>125791</v>
      </c>
      <c r="R269" s="21">
        <v>124050</v>
      </c>
      <c r="S269" s="21">
        <v>125825</v>
      </c>
      <c r="T269" s="21">
        <v>124050</v>
      </c>
      <c r="U269" s="13" t="s">
        <v>307</v>
      </c>
      <c r="V269" s="14">
        <v>1.2500000000000001E-2</v>
      </c>
      <c r="W269" s="23"/>
      <c r="X269" s="23">
        <f xml:space="preserve"> (1 - DATA[[#This Row],[Row]])</f>
        <v>-266</v>
      </c>
      <c r="Y269" s="24">
        <f xml:space="preserve"> DATA[[#This Row],[Src Data]]</f>
        <v>45470</v>
      </c>
      <c r="Z269" s="23">
        <f xml:space="preserve"> WEEKDAY(DATA[[#This Row],[Date]])</f>
        <v>5</v>
      </c>
      <c r="AA269" s="26">
        <f xml:space="preserve"> DATA[[#This Row],[Src Último]]</f>
        <v>125791</v>
      </c>
      <c r="AB269" s="28">
        <f xml:space="preserve"> DATA[[#This Row],[Src Abertura]]</f>
        <v>124050</v>
      </c>
      <c r="AC269" s="28">
        <f xml:space="preserve"> DATA[[#This Row],[Src Mínima]]</f>
        <v>124050</v>
      </c>
      <c r="AD269" s="28">
        <f xml:space="preserve"> DATA[[#This Row],[Src Máxima]]</f>
        <v>125825</v>
      </c>
      <c r="AE269" s="28">
        <f xml:space="preserve"> DATA[[#This Row],[Src Último]]</f>
        <v>125791</v>
      </c>
      <c r="AF269" s="40">
        <f xml:space="preserve"> (DATA[[#This Row],[High]] - DATA[[#This Row],[Low]])</f>
        <v>1775</v>
      </c>
      <c r="AG269" s="31">
        <f xml:space="preserve"> _xlfn.XLOOKUP(DATA[[#This Row],[T]]-1, DATA[T], DATA[Open], "")</f>
        <v>124150</v>
      </c>
      <c r="AH269" s="31">
        <f xml:space="preserve"> _xlfn.XLOOKUP(DATA[[#This Row],[T]]-1, DATA[T], DATA[Low], "")</f>
        <v>122860</v>
      </c>
      <c r="AI269" s="31">
        <f xml:space="preserve"> _xlfn.XLOOKUP(DATA[[#This Row],[T]]-1, DATA[T], DATA[High], "")</f>
        <v>124350</v>
      </c>
      <c r="AJ269" s="31">
        <f xml:space="preserve"> _xlfn.XLOOKUP(DATA[[#This Row],[T]]-1, DATA[T], DATA[Price], "")</f>
        <v>124233</v>
      </c>
      <c r="AK269" s="33">
        <f xml:space="preserve"> IFERROR(DATA[[#This Row],[Prev Close]] - DATA[[#This Row],[Prev Open]], "")</f>
        <v>83</v>
      </c>
      <c r="AL269" s="33">
        <f xml:space="preserve"> IFERROR(DATA[[#This Row],[Prev High]] - DATA[[#This Row],[Prev Low]], "")</f>
        <v>1490</v>
      </c>
      <c r="AM269" s="33">
        <f xml:space="preserve"> SIGN(DATA[[#This Row],[Prev Change]] &lt; 0)</f>
        <v>0</v>
      </c>
      <c r="AN269" s="33">
        <f xml:space="preserve"> SIGN(DATA[[#This Row],[Prev Change]] &gt;= 0)</f>
        <v>1</v>
      </c>
      <c r="AO269" s="28">
        <f xml:space="preserve"> IFERROR(MAX(0, DATA[[#This Row],[High]] - DATA[[#This Row],[Prev High]]), "")</f>
        <v>1475</v>
      </c>
      <c r="AP269" s="28">
        <f xml:space="preserve"> IFERROR(MAX(0, DATA[[#This Row],[Prev Low]] - DATA[[#This Row],[Low]]), "")</f>
        <v>0</v>
      </c>
      <c r="AQ269" s="10">
        <f xml:space="preserve"> (DATA[[#This Row],[Prev Low]] &lt; DATA[[#This Row],[Open]]) * (DATA[[#This Row],[Open]] &lt; DATA[[#This Row],[Prev High]])</f>
        <v>1</v>
      </c>
      <c r="AR269" s="10">
        <f xml:space="preserve"> SIGN(DATA[[#This Row],[Open]] &lt; DATA[[#This Row],[Prev Low]])</f>
        <v>0</v>
      </c>
      <c r="AS269" s="10">
        <f xml:space="preserve"> SIGN(DATA[[#This Row],[Prev Low]] &lt; DATA[[#This Row],[Open]])</f>
        <v>1</v>
      </c>
      <c r="AT269" s="10">
        <f xml:space="preserve"> SIGN(DATA[[#This Row],[Open]] &lt; DATA[[#This Row],[Prev High]])</f>
        <v>1</v>
      </c>
      <c r="AU269" s="10">
        <f xml:space="preserve"> SIGN(DATA[[#This Row],[Prev High]] &lt; DATA[[#This Row],[Open]])</f>
        <v>0</v>
      </c>
      <c r="AV269" s="10">
        <f xml:space="preserve"> SIGN(DATA[[#This Row],[Low]] &lt; DATA[[#This Row],[Prev Low]])</f>
        <v>0</v>
      </c>
      <c r="AW269" s="10">
        <f xml:space="preserve"> SIGN(DATA[[#This Row],[Prev Low]] &lt; DATA[[#This Row],[Low]])</f>
        <v>1</v>
      </c>
      <c r="AX269" s="10">
        <f xml:space="preserve"> SIGN(DATA[[#This Row],[High]] &lt; DATA[[#This Row],[Prev High]])</f>
        <v>0</v>
      </c>
      <c r="AY269" s="10">
        <f xml:space="preserve"> SIGN(DATA[[#This Row],[Prev High]] &lt; DATA[[#This Row],[High]])</f>
        <v>1</v>
      </c>
      <c r="AZ269" s="10">
        <f xml:space="preserve"> (DATA[[#This Row],[Prev Low]] &lt; DATA[[#This Row],[Close]]) * (DATA[[#This Row],[Close]] &lt; DATA[[#This Row],[Prev High]])</f>
        <v>0</v>
      </c>
      <c r="BA269" s="10">
        <f xml:space="preserve"> SIGN(DATA[[#This Row],[Close]] &lt; DATA[[#This Row],[Prev Low]])</f>
        <v>0</v>
      </c>
      <c r="BB269" s="10">
        <f xml:space="preserve"> SIGN(DATA[[#This Row],[Prev Low]] &lt; DATA[[#This Row],[Close]])</f>
        <v>1</v>
      </c>
      <c r="BC269" s="10">
        <f xml:space="preserve"> SIGN(DATA[[#This Row],[Close]] &lt; DATA[[#This Row],[Prev High]])</f>
        <v>0</v>
      </c>
      <c r="BD269" s="10">
        <f xml:space="preserve"> SIGN(DATA[[#This Row],[Prev High]] &lt; DATA[[#This Row],[Close]])</f>
        <v>1</v>
      </c>
    </row>
    <row r="270" spans="14:56" x14ac:dyDescent="0.25">
      <c r="N270" s="16">
        <f xml:space="preserve"> ROW() - ROW(DATA[[#Headers],[Row]])</f>
        <v>268</v>
      </c>
      <c r="O270" s="13"/>
      <c r="P270" s="20">
        <v>45469</v>
      </c>
      <c r="Q270" s="21">
        <v>124233</v>
      </c>
      <c r="R270" s="21">
        <v>124150</v>
      </c>
      <c r="S270" s="21">
        <v>124350</v>
      </c>
      <c r="T270" s="21">
        <v>122860</v>
      </c>
      <c r="U270" s="13" t="s">
        <v>308</v>
      </c>
      <c r="V270" s="14">
        <v>2.8999999999999998E-3</v>
      </c>
      <c r="W270" s="23"/>
      <c r="X270" s="23">
        <f xml:space="preserve"> (1 - DATA[[#This Row],[Row]])</f>
        <v>-267</v>
      </c>
      <c r="Y270" s="24">
        <f xml:space="preserve"> DATA[[#This Row],[Src Data]]</f>
        <v>45469</v>
      </c>
      <c r="Z270" s="23">
        <f xml:space="preserve"> WEEKDAY(DATA[[#This Row],[Date]])</f>
        <v>4</v>
      </c>
      <c r="AA270" s="26">
        <f xml:space="preserve"> DATA[[#This Row],[Src Último]]</f>
        <v>124233</v>
      </c>
      <c r="AB270" s="28">
        <f xml:space="preserve"> DATA[[#This Row],[Src Abertura]]</f>
        <v>124150</v>
      </c>
      <c r="AC270" s="28">
        <f xml:space="preserve"> DATA[[#This Row],[Src Mínima]]</f>
        <v>122860</v>
      </c>
      <c r="AD270" s="28">
        <f xml:space="preserve"> DATA[[#This Row],[Src Máxima]]</f>
        <v>124350</v>
      </c>
      <c r="AE270" s="28">
        <f xml:space="preserve"> DATA[[#This Row],[Src Último]]</f>
        <v>124233</v>
      </c>
      <c r="AF270" s="40">
        <f xml:space="preserve"> (DATA[[#This Row],[High]] - DATA[[#This Row],[Low]])</f>
        <v>1490</v>
      </c>
      <c r="AG270" s="31">
        <f xml:space="preserve"> _xlfn.XLOOKUP(DATA[[#This Row],[T]]-1, DATA[T], DATA[Open], "")</f>
        <v>124035</v>
      </c>
      <c r="AH270" s="31">
        <f xml:space="preserve"> _xlfn.XLOOKUP(DATA[[#This Row],[T]]-1, DATA[T], DATA[Low], "")</f>
        <v>123520</v>
      </c>
      <c r="AI270" s="31">
        <f xml:space="preserve"> _xlfn.XLOOKUP(DATA[[#This Row],[T]]-1, DATA[T], DATA[High], "")</f>
        <v>124410</v>
      </c>
      <c r="AJ270" s="31">
        <f xml:space="preserve"> _xlfn.XLOOKUP(DATA[[#This Row],[T]]-1, DATA[T], DATA[Price], "")</f>
        <v>123872</v>
      </c>
      <c r="AK270" s="33">
        <f xml:space="preserve"> IFERROR(DATA[[#This Row],[Prev Close]] - DATA[[#This Row],[Prev Open]], "")</f>
        <v>-163</v>
      </c>
      <c r="AL270" s="33">
        <f xml:space="preserve"> IFERROR(DATA[[#This Row],[Prev High]] - DATA[[#This Row],[Prev Low]], "")</f>
        <v>890</v>
      </c>
      <c r="AM270" s="33">
        <f xml:space="preserve"> SIGN(DATA[[#This Row],[Prev Change]] &lt; 0)</f>
        <v>1</v>
      </c>
      <c r="AN270" s="33">
        <f xml:space="preserve"> SIGN(DATA[[#This Row],[Prev Change]] &gt;= 0)</f>
        <v>0</v>
      </c>
      <c r="AO270" s="28">
        <f xml:space="preserve"> IFERROR(MAX(0, DATA[[#This Row],[High]] - DATA[[#This Row],[Prev High]]), "")</f>
        <v>0</v>
      </c>
      <c r="AP270" s="28">
        <f xml:space="preserve"> IFERROR(MAX(0, DATA[[#This Row],[Prev Low]] - DATA[[#This Row],[Low]]), "")</f>
        <v>660</v>
      </c>
      <c r="AQ270" s="10">
        <f xml:space="preserve"> (DATA[[#This Row],[Prev Low]] &lt; DATA[[#This Row],[Open]]) * (DATA[[#This Row],[Open]] &lt; DATA[[#This Row],[Prev High]])</f>
        <v>1</v>
      </c>
      <c r="AR270" s="10">
        <f xml:space="preserve"> SIGN(DATA[[#This Row],[Open]] &lt; DATA[[#This Row],[Prev Low]])</f>
        <v>0</v>
      </c>
      <c r="AS270" s="10">
        <f xml:space="preserve"> SIGN(DATA[[#This Row],[Prev Low]] &lt; DATA[[#This Row],[Open]])</f>
        <v>1</v>
      </c>
      <c r="AT270" s="10">
        <f xml:space="preserve"> SIGN(DATA[[#This Row],[Open]] &lt; DATA[[#This Row],[Prev High]])</f>
        <v>1</v>
      </c>
      <c r="AU270" s="10">
        <f xml:space="preserve"> SIGN(DATA[[#This Row],[Prev High]] &lt; DATA[[#This Row],[Open]])</f>
        <v>0</v>
      </c>
      <c r="AV270" s="10">
        <f xml:space="preserve"> SIGN(DATA[[#This Row],[Low]] &lt; DATA[[#This Row],[Prev Low]])</f>
        <v>1</v>
      </c>
      <c r="AW270" s="10">
        <f xml:space="preserve"> SIGN(DATA[[#This Row],[Prev Low]] &lt; DATA[[#This Row],[Low]])</f>
        <v>0</v>
      </c>
      <c r="AX270" s="10">
        <f xml:space="preserve"> SIGN(DATA[[#This Row],[High]] &lt; DATA[[#This Row],[Prev High]])</f>
        <v>1</v>
      </c>
      <c r="AY270" s="10">
        <f xml:space="preserve"> SIGN(DATA[[#This Row],[Prev High]] &lt; DATA[[#This Row],[High]])</f>
        <v>0</v>
      </c>
      <c r="AZ270" s="10">
        <f xml:space="preserve"> (DATA[[#This Row],[Prev Low]] &lt; DATA[[#This Row],[Close]]) * (DATA[[#This Row],[Close]] &lt; DATA[[#This Row],[Prev High]])</f>
        <v>1</v>
      </c>
      <c r="BA270" s="10">
        <f xml:space="preserve"> SIGN(DATA[[#This Row],[Close]] &lt; DATA[[#This Row],[Prev Low]])</f>
        <v>0</v>
      </c>
      <c r="BB270" s="10">
        <f xml:space="preserve"> SIGN(DATA[[#This Row],[Prev Low]] &lt; DATA[[#This Row],[Close]])</f>
        <v>1</v>
      </c>
      <c r="BC270" s="10">
        <f xml:space="preserve"> SIGN(DATA[[#This Row],[Close]] &lt; DATA[[#This Row],[Prev High]])</f>
        <v>1</v>
      </c>
      <c r="BD270" s="10">
        <f xml:space="preserve"> SIGN(DATA[[#This Row],[Prev High]] &lt; DATA[[#This Row],[Close]])</f>
        <v>0</v>
      </c>
    </row>
    <row r="271" spans="14:56" x14ac:dyDescent="0.25">
      <c r="N271" s="16">
        <f xml:space="preserve"> ROW() - ROW(DATA[[#Headers],[Row]])</f>
        <v>269</v>
      </c>
      <c r="O271" s="13"/>
      <c r="P271" s="20">
        <v>45468</v>
      </c>
      <c r="Q271" s="21">
        <v>123872</v>
      </c>
      <c r="R271" s="21">
        <v>124035</v>
      </c>
      <c r="S271" s="21">
        <v>124410</v>
      </c>
      <c r="T271" s="21">
        <v>123520</v>
      </c>
      <c r="U271" s="13" t="s">
        <v>309</v>
      </c>
      <c r="V271" s="14">
        <v>-2.7000000000000001E-3</v>
      </c>
      <c r="W271" s="23"/>
      <c r="X271" s="23">
        <f xml:space="preserve"> (1 - DATA[[#This Row],[Row]])</f>
        <v>-268</v>
      </c>
      <c r="Y271" s="24">
        <f xml:space="preserve"> DATA[[#This Row],[Src Data]]</f>
        <v>45468</v>
      </c>
      <c r="Z271" s="23">
        <f xml:space="preserve"> WEEKDAY(DATA[[#This Row],[Date]])</f>
        <v>3</v>
      </c>
      <c r="AA271" s="26">
        <f xml:space="preserve"> DATA[[#This Row],[Src Último]]</f>
        <v>123872</v>
      </c>
      <c r="AB271" s="28">
        <f xml:space="preserve"> DATA[[#This Row],[Src Abertura]]</f>
        <v>124035</v>
      </c>
      <c r="AC271" s="28">
        <f xml:space="preserve"> DATA[[#This Row],[Src Mínima]]</f>
        <v>123520</v>
      </c>
      <c r="AD271" s="28">
        <f xml:space="preserve"> DATA[[#This Row],[Src Máxima]]</f>
        <v>124410</v>
      </c>
      <c r="AE271" s="28">
        <f xml:space="preserve"> DATA[[#This Row],[Src Último]]</f>
        <v>123872</v>
      </c>
      <c r="AF271" s="40">
        <f xml:space="preserve"> (DATA[[#This Row],[High]] - DATA[[#This Row],[Low]])</f>
        <v>890</v>
      </c>
      <c r="AG271" s="31">
        <f xml:space="preserve"> _xlfn.XLOOKUP(DATA[[#This Row],[T]]-1, DATA[T], DATA[Open], "")</f>
        <v>123090</v>
      </c>
      <c r="AH271" s="31">
        <f xml:space="preserve"> _xlfn.XLOOKUP(DATA[[#This Row],[T]]-1, DATA[T], DATA[Low], "")</f>
        <v>122820</v>
      </c>
      <c r="AI271" s="31">
        <f xml:space="preserve"> _xlfn.XLOOKUP(DATA[[#This Row],[T]]-1, DATA[T], DATA[High], "")</f>
        <v>124490</v>
      </c>
      <c r="AJ271" s="31">
        <f xml:space="preserve"> _xlfn.XLOOKUP(DATA[[#This Row],[T]]-1, DATA[T], DATA[Price], "")</f>
        <v>124211</v>
      </c>
      <c r="AK271" s="33">
        <f xml:space="preserve"> IFERROR(DATA[[#This Row],[Prev Close]] - DATA[[#This Row],[Prev Open]], "")</f>
        <v>1121</v>
      </c>
      <c r="AL271" s="33">
        <f xml:space="preserve"> IFERROR(DATA[[#This Row],[Prev High]] - DATA[[#This Row],[Prev Low]], "")</f>
        <v>1670</v>
      </c>
      <c r="AM271" s="33">
        <f xml:space="preserve"> SIGN(DATA[[#This Row],[Prev Change]] &lt; 0)</f>
        <v>0</v>
      </c>
      <c r="AN271" s="33">
        <f xml:space="preserve"> SIGN(DATA[[#This Row],[Prev Change]] &gt;= 0)</f>
        <v>1</v>
      </c>
      <c r="AO271" s="28">
        <f xml:space="preserve"> IFERROR(MAX(0, DATA[[#This Row],[High]] - DATA[[#This Row],[Prev High]]), "")</f>
        <v>0</v>
      </c>
      <c r="AP271" s="28">
        <f xml:space="preserve"> IFERROR(MAX(0, DATA[[#This Row],[Prev Low]] - DATA[[#This Row],[Low]]), "")</f>
        <v>0</v>
      </c>
      <c r="AQ271" s="10">
        <f xml:space="preserve"> (DATA[[#This Row],[Prev Low]] &lt; DATA[[#This Row],[Open]]) * (DATA[[#This Row],[Open]] &lt; DATA[[#This Row],[Prev High]])</f>
        <v>1</v>
      </c>
      <c r="AR271" s="10">
        <f xml:space="preserve"> SIGN(DATA[[#This Row],[Open]] &lt; DATA[[#This Row],[Prev Low]])</f>
        <v>0</v>
      </c>
      <c r="AS271" s="10">
        <f xml:space="preserve"> SIGN(DATA[[#This Row],[Prev Low]] &lt; DATA[[#This Row],[Open]])</f>
        <v>1</v>
      </c>
      <c r="AT271" s="10">
        <f xml:space="preserve"> SIGN(DATA[[#This Row],[Open]] &lt; DATA[[#This Row],[Prev High]])</f>
        <v>1</v>
      </c>
      <c r="AU271" s="10">
        <f xml:space="preserve"> SIGN(DATA[[#This Row],[Prev High]] &lt; DATA[[#This Row],[Open]])</f>
        <v>0</v>
      </c>
      <c r="AV271" s="10">
        <f xml:space="preserve"> SIGN(DATA[[#This Row],[Low]] &lt; DATA[[#This Row],[Prev Low]])</f>
        <v>0</v>
      </c>
      <c r="AW271" s="10">
        <f xml:space="preserve"> SIGN(DATA[[#This Row],[Prev Low]] &lt; DATA[[#This Row],[Low]])</f>
        <v>1</v>
      </c>
      <c r="AX271" s="10">
        <f xml:space="preserve"> SIGN(DATA[[#This Row],[High]] &lt; DATA[[#This Row],[Prev High]])</f>
        <v>1</v>
      </c>
      <c r="AY271" s="10">
        <f xml:space="preserve"> SIGN(DATA[[#This Row],[Prev High]] &lt; DATA[[#This Row],[High]])</f>
        <v>0</v>
      </c>
      <c r="AZ271" s="10">
        <f xml:space="preserve"> (DATA[[#This Row],[Prev Low]] &lt; DATA[[#This Row],[Close]]) * (DATA[[#This Row],[Close]] &lt; DATA[[#This Row],[Prev High]])</f>
        <v>1</v>
      </c>
      <c r="BA271" s="10">
        <f xml:space="preserve"> SIGN(DATA[[#This Row],[Close]] &lt; DATA[[#This Row],[Prev Low]])</f>
        <v>0</v>
      </c>
      <c r="BB271" s="10">
        <f xml:space="preserve"> SIGN(DATA[[#This Row],[Prev Low]] &lt; DATA[[#This Row],[Close]])</f>
        <v>1</v>
      </c>
      <c r="BC271" s="10">
        <f xml:space="preserve"> SIGN(DATA[[#This Row],[Close]] &lt; DATA[[#This Row],[Prev High]])</f>
        <v>1</v>
      </c>
      <c r="BD271" s="10">
        <f xml:space="preserve"> SIGN(DATA[[#This Row],[Prev High]] &lt; DATA[[#This Row],[Close]])</f>
        <v>0</v>
      </c>
    </row>
    <row r="272" spans="14:56" x14ac:dyDescent="0.25">
      <c r="N272" s="16">
        <f xml:space="preserve"> ROW() - ROW(DATA[[#Headers],[Row]])</f>
        <v>270</v>
      </c>
      <c r="O272" s="13"/>
      <c r="P272" s="20">
        <v>45467</v>
      </c>
      <c r="Q272" s="21">
        <v>124211</v>
      </c>
      <c r="R272" s="21">
        <v>123090</v>
      </c>
      <c r="S272" s="21">
        <v>124490</v>
      </c>
      <c r="T272" s="21">
        <v>122820</v>
      </c>
      <c r="U272" s="13" t="s">
        <v>310</v>
      </c>
      <c r="V272" s="14">
        <v>9.1000000000000004E-3</v>
      </c>
      <c r="W272" s="23"/>
      <c r="X272" s="23">
        <f xml:space="preserve"> (1 - DATA[[#This Row],[Row]])</f>
        <v>-269</v>
      </c>
      <c r="Y272" s="24">
        <f xml:space="preserve"> DATA[[#This Row],[Src Data]]</f>
        <v>45467</v>
      </c>
      <c r="Z272" s="23">
        <f xml:space="preserve"> WEEKDAY(DATA[[#This Row],[Date]])</f>
        <v>2</v>
      </c>
      <c r="AA272" s="26">
        <f xml:space="preserve"> DATA[[#This Row],[Src Último]]</f>
        <v>124211</v>
      </c>
      <c r="AB272" s="28">
        <f xml:space="preserve"> DATA[[#This Row],[Src Abertura]]</f>
        <v>123090</v>
      </c>
      <c r="AC272" s="28">
        <f xml:space="preserve"> DATA[[#This Row],[Src Mínima]]</f>
        <v>122820</v>
      </c>
      <c r="AD272" s="28">
        <f xml:space="preserve"> DATA[[#This Row],[Src Máxima]]</f>
        <v>124490</v>
      </c>
      <c r="AE272" s="28">
        <f xml:space="preserve"> DATA[[#This Row],[Src Último]]</f>
        <v>124211</v>
      </c>
      <c r="AF272" s="40">
        <f xml:space="preserve"> (DATA[[#This Row],[High]] - DATA[[#This Row],[Low]])</f>
        <v>1670</v>
      </c>
      <c r="AG272" s="31">
        <f xml:space="preserve"> _xlfn.XLOOKUP(DATA[[#This Row],[T]]-1, DATA[T], DATA[Open], "")</f>
        <v>122100</v>
      </c>
      <c r="AH272" s="31">
        <f xml:space="preserve"> _xlfn.XLOOKUP(DATA[[#This Row],[T]]-1, DATA[T], DATA[Low], "")</f>
        <v>121700</v>
      </c>
      <c r="AI272" s="31">
        <f xml:space="preserve"> _xlfn.XLOOKUP(DATA[[#This Row],[T]]-1, DATA[T], DATA[High], "")</f>
        <v>123220</v>
      </c>
      <c r="AJ272" s="31">
        <f xml:space="preserve"> _xlfn.XLOOKUP(DATA[[#This Row],[T]]-1, DATA[T], DATA[Price], "")</f>
        <v>123091</v>
      </c>
      <c r="AK272" s="33">
        <f xml:space="preserve"> IFERROR(DATA[[#This Row],[Prev Close]] - DATA[[#This Row],[Prev Open]], "")</f>
        <v>991</v>
      </c>
      <c r="AL272" s="33">
        <f xml:space="preserve"> IFERROR(DATA[[#This Row],[Prev High]] - DATA[[#This Row],[Prev Low]], "")</f>
        <v>1520</v>
      </c>
      <c r="AM272" s="33">
        <f xml:space="preserve"> SIGN(DATA[[#This Row],[Prev Change]] &lt; 0)</f>
        <v>0</v>
      </c>
      <c r="AN272" s="33">
        <f xml:space="preserve"> SIGN(DATA[[#This Row],[Prev Change]] &gt;= 0)</f>
        <v>1</v>
      </c>
      <c r="AO272" s="28">
        <f xml:space="preserve"> IFERROR(MAX(0, DATA[[#This Row],[High]] - DATA[[#This Row],[Prev High]]), "")</f>
        <v>1270</v>
      </c>
      <c r="AP272" s="28">
        <f xml:space="preserve"> IFERROR(MAX(0, DATA[[#This Row],[Prev Low]] - DATA[[#This Row],[Low]]), "")</f>
        <v>0</v>
      </c>
      <c r="AQ272" s="10">
        <f xml:space="preserve"> (DATA[[#This Row],[Prev Low]] &lt; DATA[[#This Row],[Open]]) * (DATA[[#This Row],[Open]] &lt; DATA[[#This Row],[Prev High]])</f>
        <v>1</v>
      </c>
      <c r="AR272" s="10">
        <f xml:space="preserve"> SIGN(DATA[[#This Row],[Open]] &lt; DATA[[#This Row],[Prev Low]])</f>
        <v>0</v>
      </c>
      <c r="AS272" s="10">
        <f xml:space="preserve"> SIGN(DATA[[#This Row],[Prev Low]] &lt; DATA[[#This Row],[Open]])</f>
        <v>1</v>
      </c>
      <c r="AT272" s="10">
        <f xml:space="preserve"> SIGN(DATA[[#This Row],[Open]] &lt; DATA[[#This Row],[Prev High]])</f>
        <v>1</v>
      </c>
      <c r="AU272" s="10">
        <f xml:space="preserve"> SIGN(DATA[[#This Row],[Prev High]] &lt; DATA[[#This Row],[Open]])</f>
        <v>0</v>
      </c>
      <c r="AV272" s="10">
        <f xml:space="preserve"> SIGN(DATA[[#This Row],[Low]] &lt; DATA[[#This Row],[Prev Low]])</f>
        <v>0</v>
      </c>
      <c r="AW272" s="10">
        <f xml:space="preserve"> SIGN(DATA[[#This Row],[Prev Low]] &lt; DATA[[#This Row],[Low]])</f>
        <v>1</v>
      </c>
      <c r="AX272" s="10">
        <f xml:space="preserve"> SIGN(DATA[[#This Row],[High]] &lt; DATA[[#This Row],[Prev High]])</f>
        <v>0</v>
      </c>
      <c r="AY272" s="10">
        <f xml:space="preserve"> SIGN(DATA[[#This Row],[Prev High]] &lt; DATA[[#This Row],[High]])</f>
        <v>1</v>
      </c>
      <c r="AZ272" s="10">
        <f xml:space="preserve"> (DATA[[#This Row],[Prev Low]] &lt; DATA[[#This Row],[Close]]) * (DATA[[#This Row],[Close]] &lt; DATA[[#This Row],[Prev High]])</f>
        <v>0</v>
      </c>
      <c r="BA272" s="10">
        <f xml:space="preserve"> SIGN(DATA[[#This Row],[Close]] &lt; DATA[[#This Row],[Prev Low]])</f>
        <v>0</v>
      </c>
      <c r="BB272" s="10">
        <f xml:space="preserve"> SIGN(DATA[[#This Row],[Prev Low]] &lt; DATA[[#This Row],[Close]])</f>
        <v>1</v>
      </c>
      <c r="BC272" s="10">
        <f xml:space="preserve"> SIGN(DATA[[#This Row],[Close]] &lt; DATA[[#This Row],[Prev High]])</f>
        <v>0</v>
      </c>
      <c r="BD272" s="10">
        <f xml:space="preserve"> SIGN(DATA[[#This Row],[Prev High]] &lt; DATA[[#This Row],[Close]])</f>
        <v>1</v>
      </c>
    </row>
    <row r="273" spans="14:56" x14ac:dyDescent="0.25">
      <c r="N273" s="16">
        <f xml:space="preserve"> ROW() - ROW(DATA[[#Headers],[Row]])</f>
        <v>271</v>
      </c>
      <c r="O273" s="13"/>
      <c r="P273" s="20">
        <v>45464</v>
      </c>
      <c r="Q273" s="21">
        <v>123091</v>
      </c>
      <c r="R273" s="21">
        <v>122100</v>
      </c>
      <c r="S273" s="21">
        <v>123220</v>
      </c>
      <c r="T273" s="21">
        <v>121700</v>
      </c>
      <c r="U273" s="13" t="s">
        <v>311</v>
      </c>
      <c r="V273" s="14">
        <v>7.6E-3</v>
      </c>
      <c r="W273" s="23"/>
      <c r="X273" s="23">
        <f xml:space="preserve"> (1 - DATA[[#This Row],[Row]])</f>
        <v>-270</v>
      </c>
      <c r="Y273" s="24">
        <f xml:space="preserve"> DATA[[#This Row],[Src Data]]</f>
        <v>45464</v>
      </c>
      <c r="Z273" s="23">
        <f xml:space="preserve"> WEEKDAY(DATA[[#This Row],[Date]])</f>
        <v>6</v>
      </c>
      <c r="AA273" s="26">
        <f xml:space="preserve"> DATA[[#This Row],[Src Último]]</f>
        <v>123091</v>
      </c>
      <c r="AB273" s="28">
        <f xml:space="preserve"> DATA[[#This Row],[Src Abertura]]</f>
        <v>122100</v>
      </c>
      <c r="AC273" s="28">
        <f xml:space="preserve"> DATA[[#This Row],[Src Mínima]]</f>
        <v>121700</v>
      </c>
      <c r="AD273" s="28">
        <f xml:space="preserve"> DATA[[#This Row],[Src Máxima]]</f>
        <v>123220</v>
      </c>
      <c r="AE273" s="28">
        <f xml:space="preserve"> DATA[[#This Row],[Src Último]]</f>
        <v>123091</v>
      </c>
      <c r="AF273" s="40">
        <f xml:space="preserve"> (DATA[[#This Row],[High]] - DATA[[#This Row],[Low]])</f>
        <v>1520</v>
      </c>
      <c r="AG273" s="31">
        <f xml:space="preserve"> _xlfn.XLOOKUP(DATA[[#This Row],[T]]-1, DATA[T], DATA[Open], "")</f>
        <v>123270</v>
      </c>
      <c r="AH273" s="31">
        <f xml:space="preserve"> _xlfn.XLOOKUP(DATA[[#This Row],[T]]-1, DATA[T], DATA[Low], "")</f>
        <v>121770</v>
      </c>
      <c r="AI273" s="31">
        <f xml:space="preserve"> _xlfn.XLOOKUP(DATA[[#This Row],[T]]-1, DATA[T], DATA[High], "")</f>
        <v>123395</v>
      </c>
      <c r="AJ273" s="31">
        <f xml:space="preserve"> _xlfn.XLOOKUP(DATA[[#This Row],[T]]-1, DATA[T], DATA[Price], "")</f>
        <v>122157</v>
      </c>
      <c r="AK273" s="33">
        <f xml:space="preserve"> IFERROR(DATA[[#This Row],[Prev Close]] - DATA[[#This Row],[Prev Open]], "")</f>
        <v>-1113</v>
      </c>
      <c r="AL273" s="33">
        <f xml:space="preserve"> IFERROR(DATA[[#This Row],[Prev High]] - DATA[[#This Row],[Prev Low]], "")</f>
        <v>1625</v>
      </c>
      <c r="AM273" s="33">
        <f xml:space="preserve"> SIGN(DATA[[#This Row],[Prev Change]] &lt; 0)</f>
        <v>1</v>
      </c>
      <c r="AN273" s="33">
        <f xml:space="preserve"> SIGN(DATA[[#This Row],[Prev Change]] &gt;= 0)</f>
        <v>0</v>
      </c>
      <c r="AO273" s="28">
        <f xml:space="preserve"> IFERROR(MAX(0, DATA[[#This Row],[High]] - DATA[[#This Row],[Prev High]]), "")</f>
        <v>0</v>
      </c>
      <c r="AP273" s="28">
        <f xml:space="preserve"> IFERROR(MAX(0, DATA[[#This Row],[Prev Low]] - DATA[[#This Row],[Low]]), "")</f>
        <v>70</v>
      </c>
      <c r="AQ273" s="10">
        <f xml:space="preserve"> (DATA[[#This Row],[Prev Low]] &lt; DATA[[#This Row],[Open]]) * (DATA[[#This Row],[Open]] &lt; DATA[[#This Row],[Prev High]])</f>
        <v>1</v>
      </c>
      <c r="AR273" s="10">
        <f xml:space="preserve"> SIGN(DATA[[#This Row],[Open]] &lt; DATA[[#This Row],[Prev Low]])</f>
        <v>0</v>
      </c>
      <c r="AS273" s="10">
        <f xml:space="preserve"> SIGN(DATA[[#This Row],[Prev Low]] &lt; DATA[[#This Row],[Open]])</f>
        <v>1</v>
      </c>
      <c r="AT273" s="10">
        <f xml:space="preserve"> SIGN(DATA[[#This Row],[Open]] &lt; DATA[[#This Row],[Prev High]])</f>
        <v>1</v>
      </c>
      <c r="AU273" s="10">
        <f xml:space="preserve"> SIGN(DATA[[#This Row],[Prev High]] &lt; DATA[[#This Row],[Open]])</f>
        <v>0</v>
      </c>
      <c r="AV273" s="10">
        <f xml:space="preserve"> SIGN(DATA[[#This Row],[Low]] &lt; DATA[[#This Row],[Prev Low]])</f>
        <v>1</v>
      </c>
      <c r="AW273" s="10">
        <f xml:space="preserve"> SIGN(DATA[[#This Row],[Prev Low]] &lt; DATA[[#This Row],[Low]])</f>
        <v>0</v>
      </c>
      <c r="AX273" s="10">
        <f xml:space="preserve"> SIGN(DATA[[#This Row],[High]] &lt; DATA[[#This Row],[Prev High]])</f>
        <v>1</v>
      </c>
      <c r="AY273" s="10">
        <f xml:space="preserve"> SIGN(DATA[[#This Row],[Prev High]] &lt; DATA[[#This Row],[High]])</f>
        <v>0</v>
      </c>
      <c r="AZ273" s="10">
        <f xml:space="preserve"> (DATA[[#This Row],[Prev Low]] &lt; DATA[[#This Row],[Close]]) * (DATA[[#This Row],[Close]] &lt; DATA[[#This Row],[Prev High]])</f>
        <v>1</v>
      </c>
      <c r="BA273" s="10">
        <f xml:space="preserve"> SIGN(DATA[[#This Row],[Close]] &lt; DATA[[#This Row],[Prev Low]])</f>
        <v>0</v>
      </c>
      <c r="BB273" s="10">
        <f xml:space="preserve"> SIGN(DATA[[#This Row],[Prev Low]] &lt; DATA[[#This Row],[Close]])</f>
        <v>1</v>
      </c>
      <c r="BC273" s="10">
        <f xml:space="preserve"> SIGN(DATA[[#This Row],[Close]] &lt; DATA[[#This Row],[Prev High]])</f>
        <v>1</v>
      </c>
      <c r="BD273" s="10">
        <f xml:space="preserve"> SIGN(DATA[[#This Row],[Prev High]] &lt; DATA[[#This Row],[Close]])</f>
        <v>0</v>
      </c>
    </row>
    <row r="274" spans="14:56" x14ac:dyDescent="0.25">
      <c r="N274" s="16">
        <f xml:space="preserve"> ROW() - ROW(DATA[[#Headers],[Row]])</f>
        <v>272</v>
      </c>
      <c r="O274" s="13"/>
      <c r="P274" s="20">
        <v>45463</v>
      </c>
      <c r="Q274" s="21">
        <v>122157</v>
      </c>
      <c r="R274" s="21">
        <v>123270</v>
      </c>
      <c r="S274" s="21">
        <v>123395</v>
      </c>
      <c r="T274" s="21">
        <v>121770</v>
      </c>
      <c r="U274" s="13" t="s">
        <v>312</v>
      </c>
      <c r="V274" s="14">
        <v>1.5E-3</v>
      </c>
      <c r="W274" s="23"/>
      <c r="X274" s="23">
        <f xml:space="preserve"> (1 - DATA[[#This Row],[Row]])</f>
        <v>-271</v>
      </c>
      <c r="Y274" s="24">
        <f xml:space="preserve"> DATA[[#This Row],[Src Data]]</f>
        <v>45463</v>
      </c>
      <c r="Z274" s="23">
        <f xml:space="preserve"> WEEKDAY(DATA[[#This Row],[Date]])</f>
        <v>5</v>
      </c>
      <c r="AA274" s="26">
        <f xml:space="preserve"> DATA[[#This Row],[Src Último]]</f>
        <v>122157</v>
      </c>
      <c r="AB274" s="28">
        <f xml:space="preserve"> DATA[[#This Row],[Src Abertura]]</f>
        <v>123270</v>
      </c>
      <c r="AC274" s="28">
        <f xml:space="preserve"> DATA[[#This Row],[Src Mínima]]</f>
        <v>121770</v>
      </c>
      <c r="AD274" s="28">
        <f xml:space="preserve"> DATA[[#This Row],[Src Máxima]]</f>
        <v>123395</v>
      </c>
      <c r="AE274" s="28">
        <f xml:space="preserve"> DATA[[#This Row],[Src Último]]</f>
        <v>122157</v>
      </c>
      <c r="AF274" s="40">
        <f xml:space="preserve"> (DATA[[#This Row],[High]] - DATA[[#This Row],[Low]])</f>
        <v>1625</v>
      </c>
      <c r="AG274" s="31">
        <f xml:space="preserve"> _xlfn.XLOOKUP(DATA[[#This Row],[T]]-1, DATA[T], DATA[Open], "")</f>
        <v>121500</v>
      </c>
      <c r="AH274" s="31">
        <f xml:space="preserve"> _xlfn.XLOOKUP(DATA[[#This Row],[T]]-1, DATA[T], DATA[Low], "")</f>
        <v>120650</v>
      </c>
      <c r="AI274" s="31">
        <f xml:space="preserve"> _xlfn.XLOOKUP(DATA[[#This Row],[T]]-1, DATA[T], DATA[High], "")</f>
        <v>122180</v>
      </c>
      <c r="AJ274" s="31">
        <f xml:space="preserve"> _xlfn.XLOOKUP(DATA[[#This Row],[T]]-1, DATA[T], DATA[Price], "")</f>
        <v>121979</v>
      </c>
      <c r="AK274" s="33">
        <f xml:space="preserve"> IFERROR(DATA[[#This Row],[Prev Close]] - DATA[[#This Row],[Prev Open]], "")</f>
        <v>479</v>
      </c>
      <c r="AL274" s="33">
        <f xml:space="preserve"> IFERROR(DATA[[#This Row],[Prev High]] - DATA[[#This Row],[Prev Low]], "")</f>
        <v>1530</v>
      </c>
      <c r="AM274" s="33">
        <f xml:space="preserve"> SIGN(DATA[[#This Row],[Prev Change]] &lt; 0)</f>
        <v>0</v>
      </c>
      <c r="AN274" s="33">
        <f xml:space="preserve"> SIGN(DATA[[#This Row],[Prev Change]] &gt;= 0)</f>
        <v>1</v>
      </c>
      <c r="AO274" s="28">
        <f xml:space="preserve"> IFERROR(MAX(0, DATA[[#This Row],[High]] - DATA[[#This Row],[Prev High]]), "")</f>
        <v>1215</v>
      </c>
      <c r="AP274" s="28">
        <f xml:space="preserve"> IFERROR(MAX(0, DATA[[#This Row],[Prev Low]] - DATA[[#This Row],[Low]]), "")</f>
        <v>0</v>
      </c>
      <c r="AQ274" s="10">
        <f xml:space="preserve"> (DATA[[#This Row],[Prev Low]] &lt; DATA[[#This Row],[Open]]) * (DATA[[#This Row],[Open]] &lt; DATA[[#This Row],[Prev High]])</f>
        <v>0</v>
      </c>
      <c r="AR274" s="10">
        <f xml:space="preserve"> SIGN(DATA[[#This Row],[Open]] &lt; DATA[[#This Row],[Prev Low]])</f>
        <v>0</v>
      </c>
      <c r="AS274" s="10">
        <f xml:space="preserve"> SIGN(DATA[[#This Row],[Prev Low]] &lt; DATA[[#This Row],[Open]])</f>
        <v>1</v>
      </c>
      <c r="AT274" s="10">
        <f xml:space="preserve"> SIGN(DATA[[#This Row],[Open]] &lt; DATA[[#This Row],[Prev High]])</f>
        <v>0</v>
      </c>
      <c r="AU274" s="10">
        <f xml:space="preserve"> SIGN(DATA[[#This Row],[Prev High]] &lt; DATA[[#This Row],[Open]])</f>
        <v>1</v>
      </c>
      <c r="AV274" s="10">
        <f xml:space="preserve"> SIGN(DATA[[#This Row],[Low]] &lt; DATA[[#This Row],[Prev Low]])</f>
        <v>0</v>
      </c>
      <c r="AW274" s="10">
        <f xml:space="preserve"> SIGN(DATA[[#This Row],[Prev Low]] &lt; DATA[[#This Row],[Low]])</f>
        <v>1</v>
      </c>
      <c r="AX274" s="10">
        <f xml:space="preserve"> SIGN(DATA[[#This Row],[High]] &lt; DATA[[#This Row],[Prev High]])</f>
        <v>0</v>
      </c>
      <c r="AY274" s="10">
        <f xml:space="preserve"> SIGN(DATA[[#This Row],[Prev High]] &lt; DATA[[#This Row],[High]])</f>
        <v>1</v>
      </c>
      <c r="AZ274" s="10">
        <f xml:space="preserve"> (DATA[[#This Row],[Prev Low]] &lt; DATA[[#This Row],[Close]]) * (DATA[[#This Row],[Close]] &lt; DATA[[#This Row],[Prev High]])</f>
        <v>1</v>
      </c>
      <c r="BA274" s="10">
        <f xml:space="preserve"> SIGN(DATA[[#This Row],[Close]] &lt; DATA[[#This Row],[Prev Low]])</f>
        <v>0</v>
      </c>
      <c r="BB274" s="10">
        <f xml:space="preserve"> SIGN(DATA[[#This Row],[Prev Low]] &lt; DATA[[#This Row],[Close]])</f>
        <v>1</v>
      </c>
      <c r="BC274" s="10">
        <f xml:space="preserve"> SIGN(DATA[[#This Row],[Close]] &lt; DATA[[#This Row],[Prev High]])</f>
        <v>1</v>
      </c>
      <c r="BD274" s="10">
        <f xml:space="preserve"> SIGN(DATA[[#This Row],[Prev High]] &lt; DATA[[#This Row],[Close]])</f>
        <v>0</v>
      </c>
    </row>
    <row r="275" spans="14:56" x14ac:dyDescent="0.25">
      <c r="N275" s="16">
        <f xml:space="preserve"> ROW() - ROW(DATA[[#Headers],[Row]])</f>
        <v>273</v>
      </c>
      <c r="O275" s="13"/>
      <c r="P275" s="20">
        <v>45462</v>
      </c>
      <c r="Q275" s="21">
        <v>121979</v>
      </c>
      <c r="R275" s="21">
        <v>121500</v>
      </c>
      <c r="S275" s="21">
        <v>122180</v>
      </c>
      <c r="T275" s="21">
        <v>120650</v>
      </c>
      <c r="U275" s="13" t="s">
        <v>173</v>
      </c>
      <c r="V275" s="14">
        <v>5.4000000000000003E-3</v>
      </c>
      <c r="W275" s="23"/>
      <c r="X275" s="23">
        <f xml:space="preserve"> (1 - DATA[[#This Row],[Row]])</f>
        <v>-272</v>
      </c>
      <c r="Y275" s="24">
        <f xml:space="preserve"> DATA[[#This Row],[Src Data]]</f>
        <v>45462</v>
      </c>
      <c r="Z275" s="23">
        <f xml:space="preserve"> WEEKDAY(DATA[[#This Row],[Date]])</f>
        <v>4</v>
      </c>
      <c r="AA275" s="26">
        <f xml:space="preserve"> DATA[[#This Row],[Src Último]]</f>
        <v>121979</v>
      </c>
      <c r="AB275" s="28">
        <f xml:space="preserve"> DATA[[#This Row],[Src Abertura]]</f>
        <v>121500</v>
      </c>
      <c r="AC275" s="28">
        <f xml:space="preserve"> DATA[[#This Row],[Src Mínima]]</f>
        <v>120650</v>
      </c>
      <c r="AD275" s="28">
        <f xml:space="preserve"> DATA[[#This Row],[Src Máxima]]</f>
        <v>122180</v>
      </c>
      <c r="AE275" s="28">
        <f xml:space="preserve"> DATA[[#This Row],[Src Último]]</f>
        <v>121979</v>
      </c>
      <c r="AF275" s="40">
        <f xml:space="preserve"> (DATA[[#This Row],[High]] - DATA[[#This Row],[Low]])</f>
        <v>1530</v>
      </c>
      <c r="AG275" s="31">
        <f xml:space="preserve"> _xlfn.XLOOKUP(DATA[[#This Row],[T]]-1, DATA[T], DATA[Open], "")</f>
        <v>120550</v>
      </c>
      <c r="AH275" s="31">
        <f xml:space="preserve"> _xlfn.XLOOKUP(DATA[[#This Row],[T]]-1, DATA[T], DATA[Low], "")</f>
        <v>120275</v>
      </c>
      <c r="AI275" s="31">
        <f xml:space="preserve"> _xlfn.XLOOKUP(DATA[[#This Row],[T]]-1, DATA[T], DATA[High], "")</f>
        <v>121845</v>
      </c>
      <c r="AJ275" s="31">
        <f xml:space="preserve"> _xlfn.XLOOKUP(DATA[[#This Row],[T]]-1, DATA[T], DATA[Price], "")</f>
        <v>121322</v>
      </c>
      <c r="AK275" s="33">
        <f xml:space="preserve"> IFERROR(DATA[[#This Row],[Prev Close]] - DATA[[#This Row],[Prev Open]], "")</f>
        <v>772</v>
      </c>
      <c r="AL275" s="33">
        <f xml:space="preserve"> IFERROR(DATA[[#This Row],[Prev High]] - DATA[[#This Row],[Prev Low]], "")</f>
        <v>1570</v>
      </c>
      <c r="AM275" s="33">
        <f xml:space="preserve"> SIGN(DATA[[#This Row],[Prev Change]] &lt; 0)</f>
        <v>0</v>
      </c>
      <c r="AN275" s="33">
        <f xml:space="preserve"> SIGN(DATA[[#This Row],[Prev Change]] &gt;= 0)</f>
        <v>1</v>
      </c>
      <c r="AO275" s="28">
        <f xml:space="preserve"> IFERROR(MAX(0, DATA[[#This Row],[High]] - DATA[[#This Row],[Prev High]]), "")</f>
        <v>335</v>
      </c>
      <c r="AP275" s="28">
        <f xml:space="preserve"> IFERROR(MAX(0, DATA[[#This Row],[Prev Low]] - DATA[[#This Row],[Low]]), "")</f>
        <v>0</v>
      </c>
      <c r="AQ275" s="10">
        <f xml:space="preserve"> (DATA[[#This Row],[Prev Low]] &lt; DATA[[#This Row],[Open]]) * (DATA[[#This Row],[Open]] &lt; DATA[[#This Row],[Prev High]])</f>
        <v>1</v>
      </c>
      <c r="AR275" s="10">
        <f xml:space="preserve"> SIGN(DATA[[#This Row],[Open]] &lt; DATA[[#This Row],[Prev Low]])</f>
        <v>0</v>
      </c>
      <c r="AS275" s="10">
        <f xml:space="preserve"> SIGN(DATA[[#This Row],[Prev Low]] &lt; DATA[[#This Row],[Open]])</f>
        <v>1</v>
      </c>
      <c r="AT275" s="10">
        <f xml:space="preserve"> SIGN(DATA[[#This Row],[Open]] &lt; DATA[[#This Row],[Prev High]])</f>
        <v>1</v>
      </c>
      <c r="AU275" s="10">
        <f xml:space="preserve"> SIGN(DATA[[#This Row],[Prev High]] &lt; DATA[[#This Row],[Open]])</f>
        <v>0</v>
      </c>
      <c r="AV275" s="10">
        <f xml:space="preserve"> SIGN(DATA[[#This Row],[Low]] &lt; DATA[[#This Row],[Prev Low]])</f>
        <v>0</v>
      </c>
      <c r="AW275" s="10">
        <f xml:space="preserve"> SIGN(DATA[[#This Row],[Prev Low]] &lt; DATA[[#This Row],[Low]])</f>
        <v>1</v>
      </c>
      <c r="AX275" s="10">
        <f xml:space="preserve"> SIGN(DATA[[#This Row],[High]] &lt; DATA[[#This Row],[Prev High]])</f>
        <v>0</v>
      </c>
      <c r="AY275" s="10">
        <f xml:space="preserve"> SIGN(DATA[[#This Row],[Prev High]] &lt; DATA[[#This Row],[High]])</f>
        <v>1</v>
      </c>
      <c r="AZ275" s="10">
        <f xml:space="preserve"> (DATA[[#This Row],[Prev Low]] &lt; DATA[[#This Row],[Close]]) * (DATA[[#This Row],[Close]] &lt; DATA[[#This Row],[Prev High]])</f>
        <v>0</v>
      </c>
      <c r="BA275" s="10">
        <f xml:space="preserve"> SIGN(DATA[[#This Row],[Close]] &lt; DATA[[#This Row],[Prev Low]])</f>
        <v>0</v>
      </c>
      <c r="BB275" s="10">
        <f xml:space="preserve"> SIGN(DATA[[#This Row],[Prev Low]] &lt; DATA[[#This Row],[Close]])</f>
        <v>1</v>
      </c>
      <c r="BC275" s="10">
        <f xml:space="preserve"> SIGN(DATA[[#This Row],[Close]] &lt; DATA[[#This Row],[Prev High]])</f>
        <v>0</v>
      </c>
      <c r="BD275" s="10">
        <f xml:space="preserve"> SIGN(DATA[[#This Row],[Prev High]] &lt; DATA[[#This Row],[Close]])</f>
        <v>1</v>
      </c>
    </row>
    <row r="276" spans="14:56" x14ac:dyDescent="0.25">
      <c r="N276" s="16">
        <f xml:space="preserve"> ROW() - ROW(DATA[[#Headers],[Row]])</f>
        <v>274</v>
      </c>
      <c r="O276" s="13"/>
      <c r="P276" s="20">
        <v>45461</v>
      </c>
      <c r="Q276" s="21">
        <v>121322</v>
      </c>
      <c r="R276" s="21">
        <v>120550</v>
      </c>
      <c r="S276" s="21">
        <v>121845</v>
      </c>
      <c r="T276" s="21">
        <v>120275</v>
      </c>
      <c r="U276" s="13" t="s">
        <v>313</v>
      </c>
      <c r="V276" s="14">
        <v>3.5999999999999999E-3</v>
      </c>
      <c r="W276" s="23"/>
      <c r="X276" s="23">
        <f xml:space="preserve"> (1 - DATA[[#This Row],[Row]])</f>
        <v>-273</v>
      </c>
      <c r="Y276" s="24">
        <f xml:space="preserve"> DATA[[#This Row],[Src Data]]</f>
        <v>45461</v>
      </c>
      <c r="Z276" s="23">
        <f xml:space="preserve"> WEEKDAY(DATA[[#This Row],[Date]])</f>
        <v>3</v>
      </c>
      <c r="AA276" s="26">
        <f xml:space="preserve"> DATA[[#This Row],[Src Último]]</f>
        <v>121322</v>
      </c>
      <c r="AB276" s="28">
        <f xml:space="preserve"> DATA[[#This Row],[Src Abertura]]</f>
        <v>120550</v>
      </c>
      <c r="AC276" s="28">
        <f xml:space="preserve"> DATA[[#This Row],[Src Mínima]]</f>
        <v>120275</v>
      </c>
      <c r="AD276" s="28">
        <f xml:space="preserve"> DATA[[#This Row],[Src Máxima]]</f>
        <v>121845</v>
      </c>
      <c r="AE276" s="28">
        <f xml:space="preserve"> DATA[[#This Row],[Src Último]]</f>
        <v>121322</v>
      </c>
      <c r="AF276" s="40">
        <f xml:space="preserve"> (DATA[[#This Row],[High]] - DATA[[#This Row],[Low]])</f>
        <v>1570</v>
      </c>
      <c r="AG276" s="31">
        <f xml:space="preserve"> _xlfn.XLOOKUP(DATA[[#This Row],[T]]-1, DATA[T], DATA[Open], "")</f>
        <v>121500</v>
      </c>
      <c r="AH276" s="31">
        <f xml:space="preserve"> _xlfn.XLOOKUP(DATA[[#This Row],[T]]-1, DATA[T], DATA[Low], "")</f>
        <v>120395</v>
      </c>
      <c r="AI276" s="31">
        <f xml:space="preserve"> _xlfn.XLOOKUP(DATA[[#This Row],[T]]-1, DATA[T], DATA[High], "")</f>
        <v>121910</v>
      </c>
      <c r="AJ276" s="31">
        <f xml:space="preserve"> _xlfn.XLOOKUP(DATA[[#This Row],[T]]-1, DATA[T], DATA[Price], "")</f>
        <v>120888</v>
      </c>
      <c r="AK276" s="33">
        <f xml:space="preserve"> IFERROR(DATA[[#This Row],[Prev Close]] - DATA[[#This Row],[Prev Open]], "")</f>
        <v>-612</v>
      </c>
      <c r="AL276" s="33">
        <f xml:space="preserve"> IFERROR(DATA[[#This Row],[Prev High]] - DATA[[#This Row],[Prev Low]], "")</f>
        <v>1515</v>
      </c>
      <c r="AM276" s="33">
        <f xml:space="preserve"> SIGN(DATA[[#This Row],[Prev Change]] &lt; 0)</f>
        <v>1</v>
      </c>
      <c r="AN276" s="33">
        <f xml:space="preserve"> SIGN(DATA[[#This Row],[Prev Change]] &gt;= 0)</f>
        <v>0</v>
      </c>
      <c r="AO276" s="28">
        <f xml:space="preserve"> IFERROR(MAX(0, DATA[[#This Row],[High]] - DATA[[#This Row],[Prev High]]), "")</f>
        <v>0</v>
      </c>
      <c r="AP276" s="28">
        <f xml:space="preserve"> IFERROR(MAX(0, DATA[[#This Row],[Prev Low]] - DATA[[#This Row],[Low]]), "")</f>
        <v>120</v>
      </c>
      <c r="AQ276" s="10">
        <f xml:space="preserve"> (DATA[[#This Row],[Prev Low]] &lt; DATA[[#This Row],[Open]]) * (DATA[[#This Row],[Open]] &lt; DATA[[#This Row],[Prev High]])</f>
        <v>1</v>
      </c>
      <c r="AR276" s="10">
        <f xml:space="preserve"> SIGN(DATA[[#This Row],[Open]] &lt; DATA[[#This Row],[Prev Low]])</f>
        <v>0</v>
      </c>
      <c r="AS276" s="10">
        <f xml:space="preserve"> SIGN(DATA[[#This Row],[Prev Low]] &lt; DATA[[#This Row],[Open]])</f>
        <v>1</v>
      </c>
      <c r="AT276" s="10">
        <f xml:space="preserve"> SIGN(DATA[[#This Row],[Open]] &lt; DATA[[#This Row],[Prev High]])</f>
        <v>1</v>
      </c>
      <c r="AU276" s="10">
        <f xml:space="preserve"> SIGN(DATA[[#This Row],[Prev High]] &lt; DATA[[#This Row],[Open]])</f>
        <v>0</v>
      </c>
      <c r="AV276" s="10">
        <f xml:space="preserve"> SIGN(DATA[[#This Row],[Low]] &lt; DATA[[#This Row],[Prev Low]])</f>
        <v>1</v>
      </c>
      <c r="AW276" s="10">
        <f xml:space="preserve"> SIGN(DATA[[#This Row],[Prev Low]] &lt; DATA[[#This Row],[Low]])</f>
        <v>0</v>
      </c>
      <c r="AX276" s="10">
        <f xml:space="preserve"> SIGN(DATA[[#This Row],[High]] &lt; DATA[[#This Row],[Prev High]])</f>
        <v>1</v>
      </c>
      <c r="AY276" s="10">
        <f xml:space="preserve"> SIGN(DATA[[#This Row],[Prev High]] &lt; DATA[[#This Row],[High]])</f>
        <v>0</v>
      </c>
      <c r="AZ276" s="10">
        <f xml:space="preserve"> (DATA[[#This Row],[Prev Low]] &lt; DATA[[#This Row],[Close]]) * (DATA[[#This Row],[Close]] &lt; DATA[[#This Row],[Prev High]])</f>
        <v>1</v>
      </c>
      <c r="BA276" s="10">
        <f xml:space="preserve"> SIGN(DATA[[#This Row],[Close]] &lt; DATA[[#This Row],[Prev Low]])</f>
        <v>0</v>
      </c>
      <c r="BB276" s="10">
        <f xml:space="preserve"> SIGN(DATA[[#This Row],[Prev Low]] &lt; DATA[[#This Row],[Close]])</f>
        <v>1</v>
      </c>
      <c r="BC276" s="10">
        <f xml:space="preserve"> SIGN(DATA[[#This Row],[Close]] &lt; DATA[[#This Row],[Prev High]])</f>
        <v>1</v>
      </c>
      <c r="BD276" s="10">
        <f xml:space="preserve"> SIGN(DATA[[#This Row],[Prev High]] &lt; DATA[[#This Row],[Close]])</f>
        <v>0</v>
      </c>
    </row>
    <row r="277" spans="14:56" x14ac:dyDescent="0.25">
      <c r="N277" s="16">
        <f xml:space="preserve"> ROW() - ROW(DATA[[#Headers],[Row]])</f>
        <v>275</v>
      </c>
      <c r="O277" s="13"/>
      <c r="P277" s="20">
        <v>45460</v>
      </c>
      <c r="Q277" s="21">
        <v>120888</v>
      </c>
      <c r="R277" s="21">
        <v>121500</v>
      </c>
      <c r="S277" s="21">
        <v>121910</v>
      </c>
      <c r="T277" s="21">
        <v>120395</v>
      </c>
      <c r="U277" s="13" t="s">
        <v>314</v>
      </c>
      <c r="V277" s="14">
        <v>-5.0000000000000001E-3</v>
      </c>
      <c r="W277" s="23"/>
      <c r="X277" s="23">
        <f xml:space="preserve"> (1 - DATA[[#This Row],[Row]])</f>
        <v>-274</v>
      </c>
      <c r="Y277" s="24">
        <f xml:space="preserve"> DATA[[#This Row],[Src Data]]</f>
        <v>45460</v>
      </c>
      <c r="Z277" s="23">
        <f xml:space="preserve"> WEEKDAY(DATA[[#This Row],[Date]])</f>
        <v>2</v>
      </c>
      <c r="AA277" s="26">
        <f xml:space="preserve"> DATA[[#This Row],[Src Último]]</f>
        <v>120888</v>
      </c>
      <c r="AB277" s="28">
        <f xml:space="preserve"> DATA[[#This Row],[Src Abertura]]</f>
        <v>121500</v>
      </c>
      <c r="AC277" s="28">
        <f xml:space="preserve"> DATA[[#This Row],[Src Mínima]]</f>
        <v>120395</v>
      </c>
      <c r="AD277" s="28">
        <f xml:space="preserve"> DATA[[#This Row],[Src Máxima]]</f>
        <v>121910</v>
      </c>
      <c r="AE277" s="28">
        <f xml:space="preserve"> DATA[[#This Row],[Src Último]]</f>
        <v>120888</v>
      </c>
      <c r="AF277" s="40">
        <f xml:space="preserve"> (DATA[[#This Row],[High]] - DATA[[#This Row],[Low]])</f>
        <v>1515</v>
      </c>
      <c r="AG277" s="31">
        <f xml:space="preserve"> _xlfn.XLOOKUP(DATA[[#This Row],[T]]-1, DATA[T], DATA[Open], "")</f>
        <v>121300</v>
      </c>
      <c r="AH277" s="31">
        <f xml:space="preserve"> _xlfn.XLOOKUP(DATA[[#This Row],[T]]-1, DATA[T], DATA[Low], "")</f>
        <v>120590</v>
      </c>
      <c r="AI277" s="31">
        <f xml:space="preserve"> _xlfn.XLOOKUP(DATA[[#This Row],[T]]-1, DATA[T], DATA[High], "")</f>
        <v>122120</v>
      </c>
      <c r="AJ277" s="31">
        <f xml:space="preserve"> _xlfn.XLOOKUP(DATA[[#This Row],[T]]-1, DATA[T], DATA[Price], "")</f>
        <v>121498</v>
      </c>
      <c r="AK277" s="33">
        <f xml:space="preserve"> IFERROR(DATA[[#This Row],[Prev Close]] - DATA[[#This Row],[Prev Open]], "")</f>
        <v>198</v>
      </c>
      <c r="AL277" s="33">
        <f xml:space="preserve"> IFERROR(DATA[[#This Row],[Prev High]] - DATA[[#This Row],[Prev Low]], "")</f>
        <v>1530</v>
      </c>
      <c r="AM277" s="33">
        <f xml:space="preserve"> SIGN(DATA[[#This Row],[Prev Change]] &lt; 0)</f>
        <v>0</v>
      </c>
      <c r="AN277" s="33">
        <f xml:space="preserve"> SIGN(DATA[[#This Row],[Prev Change]] &gt;= 0)</f>
        <v>1</v>
      </c>
      <c r="AO277" s="28">
        <f xml:space="preserve"> IFERROR(MAX(0, DATA[[#This Row],[High]] - DATA[[#This Row],[Prev High]]), "")</f>
        <v>0</v>
      </c>
      <c r="AP277" s="28">
        <f xml:space="preserve"> IFERROR(MAX(0, DATA[[#This Row],[Prev Low]] - DATA[[#This Row],[Low]]), "")</f>
        <v>195</v>
      </c>
      <c r="AQ277" s="10">
        <f xml:space="preserve"> (DATA[[#This Row],[Prev Low]] &lt; DATA[[#This Row],[Open]]) * (DATA[[#This Row],[Open]] &lt; DATA[[#This Row],[Prev High]])</f>
        <v>1</v>
      </c>
      <c r="AR277" s="10">
        <f xml:space="preserve"> SIGN(DATA[[#This Row],[Open]] &lt; DATA[[#This Row],[Prev Low]])</f>
        <v>0</v>
      </c>
      <c r="AS277" s="10">
        <f xml:space="preserve"> SIGN(DATA[[#This Row],[Prev Low]] &lt; DATA[[#This Row],[Open]])</f>
        <v>1</v>
      </c>
      <c r="AT277" s="10">
        <f xml:space="preserve"> SIGN(DATA[[#This Row],[Open]] &lt; DATA[[#This Row],[Prev High]])</f>
        <v>1</v>
      </c>
      <c r="AU277" s="10">
        <f xml:space="preserve"> SIGN(DATA[[#This Row],[Prev High]] &lt; DATA[[#This Row],[Open]])</f>
        <v>0</v>
      </c>
      <c r="AV277" s="10">
        <f xml:space="preserve"> SIGN(DATA[[#This Row],[Low]] &lt; DATA[[#This Row],[Prev Low]])</f>
        <v>1</v>
      </c>
      <c r="AW277" s="10">
        <f xml:space="preserve"> SIGN(DATA[[#This Row],[Prev Low]] &lt; DATA[[#This Row],[Low]])</f>
        <v>0</v>
      </c>
      <c r="AX277" s="10">
        <f xml:space="preserve"> SIGN(DATA[[#This Row],[High]] &lt; DATA[[#This Row],[Prev High]])</f>
        <v>1</v>
      </c>
      <c r="AY277" s="10">
        <f xml:space="preserve"> SIGN(DATA[[#This Row],[Prev High]] &lt; DATA[[#This Row],[High]])</f>
        <v>0</v>
      </c>
      <c r="AZ277" s="10">
        <f xml:space="preserve"> (DATA[[#This Row],[Prev Low]] &lt; DATA[[#This Row],[Close]]) * (DATA[[#This Row],[Close]] &lt; DATA[[#This Row],[Prev High]])</f>
        <v>1</v>
      </c>
      <c r="BA277" s="10">
        <f xml:space="preserve"> SIGN(DATA[[#This Row],[Close]] &lt; DATA[[#This Row],[Prev Low]])</f>
        <v>0</v>
      </c>
      <c r="BB277" s="10">
        <f xml:space="preserve"> SIGN(DATA[[#This Row],[Prev Low]] &lt; DATA[[#This Row],[Close]])</f>
        <v>1</v>
      </c>
      <c r="BC277" s="10">
        <f xml:space="preserve"> SIGN(DATA[[#This Row],[Close]] &lt; DATA[[#This Row],[Prev High]])</f>
        <v>1</v>
      </c>
      <c r="BD277" s="10">
        <f xml:space="preserve"> SIGN(DATA[[#This Row],[Prev High]] &lt; DATA[[#This Row],[Close]])</f>
        <v>0</v>
      </c>
    </row>
    <row r="278" spans="14:56" x14ac:dyDescent="0.25">
      <c r="N278" s="16">
        <f xml:space="preserve"> ROW() - ROW(DATA[[#Headers],[Row]])</f>
        <v>276</v>
      </c>
      <c r="O278" s="13"/>
      <c r="P278" s="20">
        <v>45457</v>
      </c>
      <c r="Q278" s="21">
        <v>121498</v>
      </c>
      <c r="R278" s="21">
        <v>121300</v>
      </c>
      <c r="S278" s="21">
        <v>122120</v>
      </c>
      <c r="T278" s="21">
        <v>120590</v>
      </c>
      <c r="U278" s="13" t="s">
        <v>315</v>
      </c>
      <c r="V278" s="14">
        <v>2.0000000000000001E-4</v>
      </c>
      <c r="W278" s="23"/>
      <c r="X278" s="23">
        <f xml:space="preserve"> (1 - DATA[[#This Row],[Row]])</f>
        <v>-275</v>
      </c>
      <c r="Y278" s="24">
        <f xml:space="preserve"> DATA[[#This Row],[Src Data]]</f>
        <v>45457</v>
      </c>
      <c r="Z278" s="23">
        <f xml:space="preserve"> WEEKDAY(DATA[[#This Row],[Date]])</f>
        <v>6</v>
      </c>
      <c r="AA278" s="26">
        <f xml:space="preserve"> DATA[[#This Row],[Src Último]]</f>
        <v>121498</v>
      </c>
      <c r="AB278" s="28">
        <f xml:space="preserve"> DATA[[#This Row],[Src Abertura]]</f>
        <v>121300</v>
      </c>
      <c r="AC278" s="28">
        <f xml:space="preserve"> DATA[[#This Row],[Src Mínima]]</f>
        <v>120590</v>
      </c>
      <c r="AD278" s="28">
        <f xml:space="preserve"> DATA[[#This Row],[Src Máxima]]</f>
        <v>122120</v>
      </c>
      <c r="AE278" s="28">
        <f xml:space="preserve"> DATA[[#This Row],[Src Último]]</f>
        <v>121498</v>
      </c>
      <c r="AF278" s="40">
        <f xml:space="preserve"> (DATA[[#This Row],[High]] - DATA[[#This Row],[Low]])</f>
        <v>1530</v>
      </c>
      <c r="AG278" s="31">
        <f xml:space="preserve"> _xlfn.XLOOKUP(DATA[[#This Row],[T]]-1, DATA[T], DATA[Open], "")</f>
        <v>121830</v>
      </c>
      <c r="AH278" s="31">
        <f xml:space="preserve"> _xlfn.XLOOKUP(DATA[[#This Row],[T]]-1, DATA[T], DATA[Low], "")</f>
        <v>121025</v>
      </c>
      <c r="AI278" s="31">
        <f xml:space="preserve"> _xlfn.XLOOKUP(DATA[[#This Row],[T]]-1, DATA[T], DATA[High], "")</f>
        <v>122260</v>
      </c>
      <c r="AJ278" s="31">
        <f xml:space="preserve"> _xlfn.XLOOKUP(DATA[[#This Row],[T]]-1, DATA[T], DATA[Price], "")</f>
        <v>121473</v>
      </c>
      <c r="AK278" s="33">
        <f xml:space="preserve"> IFERROR(DATA[[#This Row],[Prev Close]] - DATA[[#This Row],[Prev Open]], "")</f>
        <v>-357</v>
      </c>
      <c r="AL278" s="33">
        <f xml:space="preserve"> IFERROR(DATA[[#This Row],[Prev High]] - DATA[[#This Row],[Prev Low]], "")</f>
        <v>1235</v>
      </c>
      <c r="AM278" s="33">
        <f xml:space="preserve"> SIGN(DATA[[#This Row],[Prev Change]] &lt; 0)</f>
        <v>1</v>
      </c>
      <c r="AN278" s="33">
        <f xml:space="preserve"> SIGN(DATA[[#This Row],[Prev Change]] &gt;= 0)</f>
        <v>0</v>
      </c>
      <c r="AO278" s="28">
        <f xml:space="preserve"> IFERROR(MAX(0, DATA[[#This Row],[High]] - DATA[[#This Row],[Prev High]]), "")</f>
        <v>0</v>
      </c>
      <c r="AP278" s="28">
        <f xml:space="preserve"> IFERROR(MAX(0, DATA[[#This Row],[Prev Low]] - DATA[[#This Row],[Low]]), "")</f>
        <v>435</v>
      </c>
      <c r="AQ278" s="10">
        <f xml:space="preserve"> (DATA[[#This Row],[Prev Low]] &lt; DATA[[#This Row],[Open]]) * (DATA[[#This Row],[Open]] &lt; DATA[[#This Row],[Prev High]])</f>
        <v>1</v>
      </c>
      <c r="AR278" s="10">
        <f xml:space="preserve"> SIGN(DATA[[#This Row],[Open]] &lt; DATA[[#This Row],[Prev Low]])</f>
        <v>0</v>
      </c>
      <c r="AS278" s="10">
        <f xml:space="preserve"> SIGN(DATA[[#This Row],[Prev Low]] &lt; DATA[[#This Row],[Open]])</f>
        <v>1</v>
      </c>
      <c r="AT278" s="10">
        <f xml:space="preserve"> SIGN(DATA[[#This Row],[Open]] &lt; DATA[[#This Row],[Prev High]])</f>
        <v>1</v>
      </c>
      <c r="AU278" s="10">
        <f xml:space="preserve"> SIGN(DATA[[#This Row],[Prev High]] &lt; DATA[[#This Row],[Open]])</f>
        <v>0</v>
      </c>
      <c r="AV278" s="10">
        <f xml:space="preserve"> SIGN(DATA[[#This Row],[Low]] &lt; DATA[[#This Row],[Prev Low]])</f>
        <v>1</v>
      </c>
      <c r="AW278" s="10">
        <f xml:space="preserve"> SIGN(DATA[[#This Row],[Prev Low]] &lt; DATA[[#This Row],[Low]])</f>
        <v>0</v>
      </c>
      <c r="AX278" s="10">
        <f xml:space="preserve"> SIGN(DATA[[#This Row],[High]] &lt; DATA[[#This Row],[Prev High]])</f>
        <v>1</v>
      </c>
      <c r="AY278" s="10">
        <f xml:space="preserve"> SIGN(DATA[[#This Row],[Prev High]] &lt; DATA[[#This Row],[High]])</f>
        <v>0</v>
      </c>
      <c r="AZ278" s="10">
        <f xml:space="preserve"> (DATA[[#This Row],[Prev Low]] &lt; DATA[[#This Row],[Close]]) * (DATA[[#This Row],[Close]] &lt; DATA[[#This Row],[Prev High]])</f>
        <v>1</v>
      </c>
      <c r="BA278" s="10">
        <f xml:space="preserve"> SIGN(DATA[[#This Row],[Close]] &lt; DATA[[#This Row],[Prev Low]])</f>
        <v>0</v>
      </c>
      <c r="BB278" s="10">
        <f xml:space="preserve"> SIGN(DATA[[#This Row],[Prev Low]] &lt; DATA[[#This Row],[Close]])</f>
        <v>1</v>
      </c>
      <c r="BC278" s="10">
        <f xml:space="preserve"> SIGN(DATA[[#This Row],[Close]] &lt; DATA[[#This Row],[Prev High]])</f>
        <v>1</v>
      </c>
      <c r="BD278" s="10">
        <f xml:space="preserve"> SIGN(DATA[[#This Row],[Prev High]] &lt; DATA[[#This Row],[Close]])</f>
        <v>0</v>
      </c>
    </row>
    <row r="279" spans="14:56" x14ac:dyDescent="0.25">
      <c r="N279" s="16">
        <f xml:space="preserve"> ROW() - ROW(DATA[[#Headers],[Row]])</f>
        <v>277</v>
      </c>
      <c r="O279" s="13"/>
      <c r="P279" s="20">
        <v>45456</v>
      </c>
      <c r="Q279" s="21">
        <v>121473</v>
      </c>
      <c r="R279" s="21">
        <v>121830</v>
      </c>
      <c r="S279" s="21">
        <v>122260</v>
      </c>
      <c r="T279" s="21">
        <v>121025</v>
      </c>
      <c r="U279" s="13" t="s">
        <v>316</v>
      </c>
      <c r="V279" s="14">
        <v>1.0999999999999999E-2</v>
      </c>
      <c r="W279" s="23"/>
      <c r="X279" s="23">
        <f xml:space="preserve"> (1 - DATA[[#This Row],[Row]])</f>
        <v>-276</v>
      </c>
      <c r="Y279" s="24">
        <f xml:space="preserve"> DATA[[#This Row],[Src Data]]</f>
        <v>45456</v>
      </c>
      <c r="Z279" s="23">
        <f xml:space="preserve"> WEEKDAY(DATA[[#This Row],[Date]])</f>
        <v>5</v>
      </c>
      <c r="AA279" s="26">
        <f xml:space="preserve"> DATA[[#This Row],[Src Último]]</f>
        <v>121473</v>
      </c>
      <c r="AB279" s="28">
        <f xml:space="preserve"> DATA[[#This Row],[Src Abertura]]</f>
        <v>121830</v>
      </c>
      <c r="AC279" s="28">
        <f xml:space="preserve"> DATA[[#This Row],[Src Mínima]]</f>
        <v>121025</v>
      </c>
      <c r="AD279" s="28">
        <f xml:space="preserve"> DATA[[#This Row],[Src Máxima]]</f>
        <v>122260</v>
      </c>
      <c r="AE279" s="28">
        <f xml:space="preserve"> DATA[[#This Row],[Src Último]]</f>
        <v>121473</v>
      </c>
      <c r="AF279" s="40">
        <f xml:space="preserve"> (DATA[[#This Row],[High]] - DATA[[#This Row],[Low]])</f>
        <v>1235</v>
      </c>
      <c r="AG279" s="31">
        <f xml:space="preserve"> _xlfn.XLOOKUP(DATA[[#This Row],[T]]-1, DATA[T], DATA[Open], "")</f>
        <v>121570</v>
      </c>
      <c r="AH279" s="31">
        <f xml:space="preserve"> _xlfn.XLOOKUP(DATA[[#This Row],[T]]-1, DATA[T], DATA[Low], "")</f>
        <v>119740</v>
      </c>
      <c r="AI279" s="31">
        <f xml:space="preserve"> _xlfn.XLOOKUP(DATA[[#This Row],[T]]-1, DATA[T], DATA[High], "")</f>
        <v>122695</v>
      </c>
      <c r="AJ279" s="31">
        <f xml:space="preserve"> _xlfn.XLOOKUP(DATA[[#This Row],[T]]-1, DATA[T], DATA[Price], "")</f>
        <v>120154</v>
      </c>
      <c r="AK279" s="33">
        <f xml:space="preserve"> IFERROR(DATA[[#This Row],[Prev Close]] - DATA[[#This Row],[Prev Open]], "")</f>
        <v>-1416</v>
      </c>
      <c r="AL279" s="33">
        <f xml:space="preserve"> IFERROR(DATA[[#This Row],[Prev High]] - DATA[[#This Row],[Prev Low]], "")</f>
        <v>2955</v>
      </c>
      <c r="AM279" s="33">
        <f xml:space="preserve"> SIGN(DATA[[#This Row],[Prev Change]] &lt; 0)</f>
        <v>1</v>
      </c>
      <c r="AN279" s="33">
        <f xml:space="preserve"> SIGN(DATA[[#This Row],[Prev Change]] &gt;= 0)</f>
        <v>0</v>
      </c>
      <c r="AO279" s="28">
        <f xml:space="preserve"> IFERROR(MAX(0, DATA[[#This Row],[High]] - DATA[[#This Row],[Prev High]]), "")</f>
        <v>0</v>
      </c>
      <c r="AP279" s="28">
        <f xml:space="preserve"> IFERROR(MAX(0, DATA[[#This Row],[Prev Low]] - DATA[[#This Row],[Low]]), "")</f>
        <v>0</v>
      </c>
      <c r="AQ279" s="10">
        <f xml:space="preserve"> (DATA[[#This Row],[Prev Low]] &lt; DATA[[#This Row],[Open]]) * (DATA[[#This Row],[Open]] &lt; DATA[[#This Row],[Prev High]])</f>
        <v>1</v>
      </c>
      <c r="AR279" s="10">
        <f xml:space="preserve"> SIGN(DATA[[#This Row],[Open]] &lt; DATA[[#This Row],[Prev Low]])</f>
        <v>0</v>
      </c>
      <c r="AS279" s="10">
        <f xml:space="preserve"> SIGN(DATA[[#This Row],[Prev Low]] &lt; DATA[[#This Row],[Open]])</f>
        <v>1</v>
      </c>
      <c r="AT279" s="10">
        <f xml:space="preserve"> SIGN(DATA[[#This Row],[Open]] &lt; DATA[[#This Row],[Prev High]])</f>
        <v>1</v>
      </c>
      <c r="AU279" s="10">
        <f xml:space="preserve"> SIGN(DATA[[#This Row],[Prev High]] &lt; DATA[[#This Row],[Open]])</f>
        <v>0</v>
      </c>
      <c r="AV279" s="10">
        <f xml:space="preserve"> SIGN(DATA[[#This Row],[Low]] &lt; DATA[[#This Row],[Prev Low]])</f>
        <v>0</v>
      </c>
      <c r="AW279" s="10">
        <f xml:space="preserve"> SIGN(DATA[[#This Row],[Prev Low]] &lt; DATA[[#This Row],[Low]])</f>
        <v>1</v>
      </c>
      <c r="AX279" s="10">
        <f xml:space="preserve"> SIGN(DATA[[#This Row],[High]] &lt; DATA[[#This Row],[Prev High]])</f>
        <v>1</v>
      </c>
      <c r="AY279" s="10">
        <f xml:space="preserve"> SIGN(DATA[[#This Row],[Prev High]] &lt; DATA[[#This Row],[High]])</f>
        <v>0</v>
      </c>
      <c r="AZ279" s="10">
        <f xml:space="preserve"> (DATA[[#This Row],[Prev Low]] &lt; DATA[[#This Row],[Close]]) * (DATA[[#This Row],[Close]] &lt; DATA[[#This Row],[Prev High]])</f>
        <v>1</v>
      </c>
      <c r="BA279" s="10">
        <f xml:space="preserve"> SIGN(DATA[[#This Row],[Close]] &lt; DATA[[#This Row],[Prev Low]])</f>
        <v>0</v>
      </c>
      <c r="BB279" s="10">
        <f xml:space="preserve"> SIGN(DATA[[#This Row],[Prev Low]] &lt; DATA[[#This Row],[Close]])</f>
        <v>1</v>
      </c>
      <c r="BC279" s="10">
        <f xml:space="preserve"> SIGN(DATA[[#This Row],[Close]] &lt; DATA[[#This Row],[Prev High]])</f>
        <v>1</v>
      </c>
      <c r="BD279" s="10">
        <f xml:space="preserve"> SIGN(DATA[[#This Row],[Prev High]] &lt; DATA[[#This Row],[Close]])</f>
        <v>0</v>
      </c>
    </row>
    <row r="280" spans="14:56" x14ac:dyDescent="0.25">
      <c r="N280" s="16">
        <f xml:space="preserve"> ROW() - ROW(DATA[[#Headers],[Row]])</f>
        <v>278</v>
      </c>
      <c r="O280" s="13"/>
      <c r="P280" s="20">
        <v>45455</v>
      </c>
      <c r="Q280" s="21">
        <v>120154</v>
      </c>
      <c r="R280" s="21">
        <v>121570</v>
      </c>
      <c r="S280" s="21">
        <v>122695</v>
      </c>
      <c r="T280" s="21">
        <v>119740</v>
      </c>
      <c r="U280" s="13" t="s">
        <v>317</v>
      </c>
      <c r="V280" s="14">
        <v>-1.29E-2</v>
      </c>
      <c r="W280" s="23"/>
      <c r="X280" s="23">
        <f xml:space="preserve"> (1 - DATA[[#This Row],[Row]])</f>
        <v>-277</v>
      </c>
      <c r="Y280" s="24">
        <f xml:space="preserve"> DATA[[#This Row],[Src Data]]</f>
        <v>45455</v>
      </c>
      <c r="Z280" s="23">
        <f xml:space="preserve"> WEEKDAY(DATA[[#This Row],[Date]])</f>
        <v>4</v>
      </c>
      <c r="AA280" s="26">
        <f xml:space="preserve"> DATA[[#This Row],[Src Último]]</f>
        <v>120154</v>
      </c>
      <c r="AB280" s="28">
        <f xml:space="preserve"> DATA[[#This Row],[Src Abertura]]</f>
        <v>121570</v>
      </c>
      <c r="AC280" s="28">
        <f xml:space="preserve"> DATA[[#This Row],[Src Mínima]]</f>
        <v>119740</v>
      </c>
      <c r="AD280" s="28">
        <f xml:space="preserve"> DATA[[#This Row],[Src Máxima]]</f>
        <v>122695</v>
      </c>
      <c r="AE280" s="28">
        <f xml:space="preserve"> DATA[[#This Row],[Src Último]]</f>
        <v>120154</v>
      </c>
      <c r="AF280" s="40">
        <f xml:space="preserve"> (DATA[[#This Row],[High]] - DATA[[#This Row],[Low]])</f>
        <v>2955</v>
      </c>
      <c r="AG280" s="31">
        <f xml:space="preserve"> _xlfn.XLOOKUP(DATA[[#This Row],[T]]-1, DATA[T], DATA[Open], "")</f>
        <v>120500</v>
      </c>
      <c r="AH280" s="31">
        <f xml:space="preserve"> _xlfn.XLOOKUP(DATA[[#This Row],[T]]-1, DATA[T], DATA[Low], "")</f>
        <v>120315</v>
      </c>
      <c r="AI280" s="31">
        <f xml:space="preserve"> _xlfn.XLOOKUP(DATA[[#This Row],[T]]-1, DATA[T], DATA[High], "")</f>
        <v>121860</v>
      </c>
      <c r="AJ280" s="31">
        <f xml:space="preserve"> _xlfn.XLOOKUP(DATA[[#This Row],[T]]-1, DATA[T], DATA[Price], "")</f>
        <v>121720</v>
      </c>
      <c r="AK280" s="33">
        <f xml:space="preserve"> IFERROR(DATA[[#This Row],[Prev Close]] - DATA[[#This Row],[Prev Open]], "")</f>
        <v>1220</v>
      </c>
      <c r="AL280" s="33">
        <f xml:space="preserve"> IFERROR(DATA[[#This Row],[Prev High]] - DATA[[#This Row],[Prev Low]], "")</f>
        <v>1545</v>
      </c>
      <c r="AM280" s="33">
        <f xml:space="preserve"> SIGN(DATA[[#This Row],[Prev Change]] &lt; 0)</f>
        <v>0</v>
      </c>
      <c r="AN280" s="33">
        <f xml:space="preserve"> SIGN(DATA[[#This Row],[Prev Change]] &gt;= 0)</f>
        <v>1</v>
      </c>
      <c r="AO280" s="28">
        <f xml:space="preserve"> IFERROR(MAX(0, DATA[[#This Row],[High]] - DATA[[#This Row],[Prev High]]), "")</f>
        <v>835</v>
      </c>
      <c r="AP280" s="28">
        <f xml:space="preserve"> IFERROR(MAX(0, DATA[[#This Row],[Prev Low]] - DATA[[#This Row],[Low]]), "")</f>
        <v>575</v>
      </c>
      <c r="AQ280" s="10">
        <f xml:space="preserve"> (DATA[[#This Row],[Prev Low]] &lt; DATA[[#This Row],[Open]]) * (DATA[[#This Row],[Open]] &lt; DATA[[#This Row],[Prev High]])</f>
        <v>1</v>
      </c>
      <c r="AR280" s="10">
        <f xml:space="preserve"> SIGN(DATA[[#This Row],[Open]] &lt; DATA[[#This Row],[Prev Low]])</f>
        <v>0</v>
      </c>
      <c r="AS280" s="10">
        <f xml:space="preserve"> SIGN(DATA[[#This Row],[Prev Low]] &lt; DATA[[#This Row],[Open]])</f>
        <v>1</v>
      </c>
      <c r="AT280" s="10">
        <f xml:space="preserve"> SIGN(DATA[[#This Row],[Open]] &lt; DATA[[#This Row],[Prev High]])</f>
        <v>1</v>
      </c>
      <c r="AU280" s="10">
        <f xml:space="preserve"> SIGN(DATA[[#This Row],[Prev High]] &lt; DATA[[#This Row],[Open]])</f>
        <v>0</v>
      </c>
      <c r="AV280" s="10">
        <f xml:space="preserve"> SIGN(DATA[[#This Row],[Low]] &lt; DATA[[#This Row],[Prev Low]])</f>
        <v>1</v>
      </c>
      <c r="AW280" s="10">
        <f xml:space="preserve"> SIGN(DATA[[#This Row],[Prev Low]] &lt; DATA[[#This Row],[Low]])</f>
        <v>0</v>
      </c>
      <c r="AX280" s="10">
        <f xml:space="preserve"> SIGN(DATA[[#This Row],[High]] &lt; DATA[[#This Row],[Prev High]])</f>
        <v>0</v>
      </c>
      <c r="AY280" s="10">
        <f xml:space="preserve"> SIGN(DATA[[#This Row],[Prev High]] &lt; DATA[[#This Row],[High]])</f>
        <v>1</v>
      </c>
      <c r="AZ280" s="10">
        <f xml:space="preserve"> (DATA[[#This Row],[Prev Low]] &lt; DATA[[#This Row],[Close]]) * (DATA[[#This Row],[Close]] &lt; DATA[[#This Row],[Prev High]])</f>
        <v>0</v>
      </c>
      <c r="BA280" s="10">
        <f xml:space="preserve"> SIGN(DATA[[#This Row],[Close]] &lt; DATA[[#This Row],[Prev Low]])</f>
        <v>1</v>
      </c>
      <c r="BB280" s="10">
        <f xml:space="preserve"> SIGN(DATA[[#This Row],[Prev Low]] &lt; DATA[[#This Row],[Close]])</f>
        <v>0</v>
      </c>
      <c r="BC280" s="10">
        <f xml:space="preserve"> SIGN(DATA[[#This Row],[Close]] &lt; DATA[[#This Row],[Prev High]])</f>
        <v>1</v>
      </c>
      <c r="BD280" s="10">
        <f xml:space="preserve"> SIGN(DATA[[#This Row],[Prev High]] &lt; DATA[[#This Row],[Close]])</f>
        <v>0</v>
      </c>
    </row>
    <row r="281" spans="14:56" x14ac:dyDescent="0.25">
      <c r="N281" s="16">
        <f xml:space="preserve"> ROW() - ROW(DATA[[#Headers],[Row]])</f>
        <v>279</v>
      </c>
      <c r="O281" s="13"/>
      <c r="P281" s="20">
        <v>45454</v>
      </c>
      <c r="Q281" s="21">
        <v>121720</v>
      </c>
      <c r="R281" s="21">
        <v>120500</v>
      </c>
      <c r="S281" s="21">
        <v>121860</v>
      </c>
      <c r="T281" s="21">
        <v>120315</v>
      </c>
      <c r="U281" s="13" t="s">
        <v>318</v>
      </c>
      <c r="V281" s="14">
        <v>6.8999999999999999E-3</v>
      </c>
      <c r="W281" s="23"/>
      <c r="X281" s="23">
        <f xml:space="preserve"> (1 - DATA[[#This Row],[Row]])</f>
        <v>-278</v>
      </c>
      <c r="Y281" s="24">
        <f xml:space="preserve"> DATA[[#This Row],[Src Data]]</f>
        <v>45454</v>
      </c>
      <c r="Z281" s="23">
        <f xml:space="preserve"> WEEKDAY(DATA[[#This Row],[Date]])</f>
        <v>3</v>
      </c>
      <c r="AA281" s="26">
        <f xml:space="preserve"> DATA[[#This Row],[Src Último]]</f>
        <v>121720</v>
      </c>
      <c r="AB281" s="28">
        <f xml:space="preserve"> DATA[[#This Row],[Src Abertura]]</f>
        <v>120500</v>
      </c>
      <c r="AC281" s="28">
        <f xml:space="preserve"> DATA[[#This Row],[Src Mínima]]</f>
        <v>120315</v>
      </c>
      <c r="AD281" s="28">
        <f xml:space="preserve"> DATA[[#This Row],[Src Máxima]]</f>
        <v>121860</v>
      </c>
      <c r="AE281" s="28">
        <f xml:space="preserve"> DATA[[#This Row],[Src Último]]</f>
        <v>121720</v>
      </c>
      <c r="AF281" s="40">
        <f xml:space="preserve"> (DATA[[#This Row],[High]] - DATA[[#This Row],[Low]])</f>
        <v>1545</v>
      </c>
      <c r="AG281" s="31">
        <f xml:space="preserve"> _xlfn.XLOOKUP(DATA[[#This Row],[T]]-1, DATA[T], DATA[Open], "")</f>
        <v>120695</v>
      </c>
      <c r="AH281" s="31">
        <f xml:space="preserve"> _xlfn.XLOOKUP(DATA[[#This Row],[T]]-1, DATA[T], DATA[Low], "")</f>
        <v>120515</v>
      </c>
      <c r="AI281" s="31">
        <f xml:space="preserve"> _xlfn.XLOOKUP(DATA[[#This Row],[T]]-1, DATA[T], DATA[High], "")</f>
        <v>121500</v>
      </c>
      <c r="AJ281" s="31">
        <f xml:space="preserve"> _xlfn.XLOOKUP(DATA[[#This Row],[T]]-1, DATA[T], DATA[Price], "")</f>
        <v>120884</v>
      </c>
      <c r="AK281" s="33">
        <f xml:space="preserve"> IFERROR(DATA[[#This Row],[Prev Close]] - DATA[[#This Row],[Prev Open]], "")</f>
        <v>189</v>
      </c>
      <c r="AL281" s="33">
        <f xml:space="preserve"> IFERROR(DATA[[#This Row],[Prev High]] - DATA[[#This Row],[Prev Low]], "")</f>
        <v>985</v>
      </c>
      <c r="AM281" s="33">
        <f xml:space="preserve"> SIGN(DATA[[#This Row],[Prev Change]] &lt; 0)</f>
        <v>0</v>
      </c>
      <c r="AN281" s="33">
        <f xml:space="preserve"> SIGN(DATA[[#This Row],[Prev Change]] &gt;= 0)</f>
        <v>1</v>
      </c>
      <c r="AO281" s="28">
        <f xml:space="preserve"> IFERROR(MAX(0, DATA[[#This Row],[High]] - DATA[[#This Row],[Prev High]]), "")</f>
        <v>360</v>
      </c>
      <c r="AP281" s="28">
        <f xml:space="preserve"> IFERROR(MAX(0, DATA[[#This Row],[Prev Low]] - DATA[[#This Row],[Low]]), "")</f>
        <v>200</v>
      </c>
      <c r="AQ281" s="10">
        <f xml:space="preserve"> (DATA[[#This Row],[Prev Low]] &lt; DATA[[#This Row],[Open]]) * (DATA[[#This Row],[Open]] &lt; DATA[[#This Row],[Prev High]])</f>
        <v>0</v>
      </c>
      <c r="AR281" s="10">
        <f xml:space="preserve"> SIGN(DATA[[#This Row],[Open]] &lt; DATA[[#This Row],[Prev Low]])</f>
        <v>1</v>
      </c>
      <c r="AS281" s="10">
        <f xml:space="preserve"> SIGN(DATA[[#This Row],[Prev Low]] &lt; DATA[[#This Row],[Open]])</f>
        <v>0</v>
      </c>
      <c r="AT281" s="10">
        <f xml:space="preserve"> SIGN(DATA[[#This Row],[Open]] &lt; DATA[[#This Row],[Prev High]])</f>
        <v>1</v>
      </c>
      <c r="AU281" s="10">
        <f xml:space="preserve"> SIGN(DATA[[#This Row],[Prev High]] &lt; DATA[[#This Row],[Open]])</f>
        <v>0</v>
      </c>
      <c r="AV281" s="10">
        <f xml:space="preserve"> SIGN(DATA[[#This Row],[Low]] &lt; DATA[[#This Row],[Prev Low]])</f>
        <v>1</v>
      </c>
      <c r="AW281" s="10">
        <f xml:space="preserve"> SIGN(DATA[[#This Row],[Prev Low]] &lt; DATA[[#This Row],[Low]])</f>
        <v>0</v>
      </c>
      <c r="AX281" s="10">
        <f xml:space="preserve"> SIGN(DATA[[#This Row],[High]] &lt; DATA[[#This Row],[Prev High]])</f>
        <v>0</v>
      </c>
      <c r="AY281" s="10">
        <f xml:space="preserve"> SIGN(DATA[[#This Row],[Prev High]] &lt; DATA[[#This Row],[High]])</f>
        <v>1</v>
      </c>
      <c r="AZ281" s="10">
        <f xml:space="preserve"> (DATA[[#This Row],[Prev Low]] &lt; DATA[[#This Row],[Close]]) * (DATA[[#This Row],[Close]] &lt; DATA[[#This Row],[Prev High]])</f>
        <v>0</v>
      </c>
      <c r="BA281" s="10">
        <f xml:space="preserve"> SIGN(DATA[[#This Row],[Close]] &lt; DATA[[#This Row],[Prev Low]])</f>
        <v>0</v>
      </c>
      <c r="BB281" s="10">
        <f xml:space="preserve"> SIGN(DATA[[#This Row],[Prev Low]] &lt; DATA[[#This Row],[Close]])</f>
        <v>1</v>
      </c>
      <c r="BC281" s="10">
        <f xml:space="preserve"> SIGN(DATA[[#This Row],[Close]] &lt; DATA[[#This Row],[Prev High]])</f>
        <v>0</v>
      </c>
      <c r="BD281" s="10">
        <f xml:space="preserve"> SIGN(DATA[[#This Row],[Prev High]] &lt; DATA[[#This Row],[Close]])</f>
        <v>1</v>
      </c>
    </row>
    <row r="282" spans="14:56" x14ac:dyDescent="0.25">
      <c r="N282" s="16">
        <f xml:space="preserve"> ROW() - ROW(DATA[[#Headers],[Row]])</f>
        <v>280</v>
      </c>
      <c r="O282" s="13"/>
      <c r="P282" s="20">
        <v>45453</v>
      </c>
      <c r="Q282" s="21">
        <v>120884</v>
      </c>
      <c r="R282" s="21">
        <v>120695</v>
      </c>
      <c r="S282" s="21">
        <v>121500</v>
      </c>
      <c r="T282" s="21">
        <v>120515</v>
      </c>
      <c r="U282" s="13" t="s">
        <v>319</v>
      </c>
      <c r="V282" s="14">
        <v>4.0000000000000002E-4</v>
      </c>
      <c r="W282" s="23"/>
      <c r="X282" s="23">
        <f xml:space="preserve"> (1 - DATA[[#This Row],[Row]])</f>
        <v>-279</v>
      </c>
      <c r="Y282" s="24">
        <f xml:space="preserve"> DATA[[#This Row],[Src Data]]</f>
        <v>45453</v>
      </c>
      <c r="Z282" s="23">
        <f xml:space="preserve"> WEEKDAY(DATA[[#This Row],[Date]])</f>
        <v>2</v>
      </c>
      <c r="AA282" s="26">
        <f xml:space="preserve"> DATA[[#This Row],[Src Último]]</f>
        <v>120884</v>
      </c>
      <c r="AB282" s="28">
        <f xml:space="preserve"> DATA[[#This Row],[Src Abertura]]</f>
        <v>120695</v>
      </c>
      <c r="AC282" s="28">
        <f xml:space="preserve"> DATA[[#This Row],[Src Mínima]]</f>
        <v>120515</v>
      </c>
      <c r="AD282" s="28">
        <f xml:space="preserve"> DATA[[#This Row],[Src Máxima]]</f>
        <v>121500</v>
      </c>
      <c r="AE282" s="28">
        <f xml:space="preserve"> DATA[[#This Row],[Src Último]]</f>
        <v>120884</v>
      </c>
      <c r="AF282" s="40">
        <f xml:space="preserve"> (DATA[[#This Row],[High]] - DATA[[#This Row],[Low]])</f>
        <v>985</v>
      </c>
      <c r="AG282" s="31">
        <f xml:space="preserve"> _xlfn.XLOOKUP(DATA[[#This Row],[T]]-1, DATA[T], DATA[Open], "")</f>
        <v>122950</v>
      </c>
      <c r="AH282" s="31">
        <f xml:space="preserve"> _xlfn.XLOOKUP(DATA[[#This Row],[T]]-1, DATA[T], DATA[Low], "")</f>
        <v>120670</v>
      </c>
      <c r="AI282" s="31">
        <f xml:space="preserve"> _xlfn.XLOOKUP(DATA[[#This Row],[T]]-1, DATA[T], DATA[High], "")</f>
        <v>123425</v>
      </c>
      <c r="AJ282" s="31">
        <f xml:space="preserve"> _xlfn.XLOOKUP(DATA[[#This Row],[T]]-1, DATA[T], DATA[Price], "")</f>
        <v>120834</v>
      </c>
      <c r="AK282" s="33">
        <f xml:space="preserve"> IFERROR(DATA[[#This Row],[Prev Close]] - DATA[[#This Row],[Prev Open]], "")</f>
        <v>-2116</v>
      </c>
      <c r="AL282" s="33">
        <f xml:space="preserve"> IFERROR(DATA[[#This Row],[Prev High]] - DATA[[#This Row],[Prev Low]], "")</f>
        <v>2755</v>
      </c>
      <c r="AM282" s="33">
        <f xml:space="preserve"> SIGN(DATA[[#This Row],[Prev Change]] &lt; 0)</f>
        <v>1</v>
      </c>
      <c r="AN282" s="33">
        <f xml:space="preserve"> SIGN(DATA[[#This Row],[Prev Change]] &gt;= 0)</f>
        <v>0</v>
      </c>
      <c r="AO282" s="28">
        <f xml:space="preserve"> IFERROR(MAX(0, DATA[[#This Row],[High]] - DATA[[#This Row],[Prev High]]), "")</f>
        <v>0</v>
      </c>
      <c r="AP282" s="28">
        <f xml:space="preserve"> IFERROR(MAX(0, DATA[[#This Row],[Prev Low]] - DATA[[#This Row],[Low]]), "")</f>
        <v>155</v>
      </c>
      <c r="AQ282" s="10">
        <f xml:space="preserve"> (DATA[[#This Row],[Prev Low]] &lt; DATA[[#This Row],[Open]]) * (DATA[[#This Row],[Open]] &lt; DATA[[#This Row],[Prev High]])</f>
        <v>1</v>
      </c>
      <c r="AR282" s="10">
        <f xml:space="preserve"> SIGN(DATA[[#This Row],[Open]] &lt; DATA[[#This Row],[Prev Low]])</f>
        <v>0</v>
      </c>
      <c r="AS282" s="10">
        <f xml:space="preserve"> SIGN(DATA[[#This Row],[Prev Low]] &lt; DATA[[#This Row],[Open]])</f>
        <v>1</v>
      </c>
      <c r="AT282" s="10">
        <f xml:space="preserve"> SIGN(DATA[[#This Row],[Open]] &lt; DATA[[#This Row],[Prev High]])</f>
        <v>1</v>
      </c>
      <c r="AU282" s="10">
        <f xml:space="preserve"> SIGN(DATA[[#This Row],[Prev High]] &lt; DATA[[#This Row],[Open]])</f>
        <v>0</v>
      </c>
      <c r="AV282" s="10">
        <f xml:space="preserve"> SIGN(DATA[[#This Row],[Low]] &lt; DATA[[#This Row],[Prev Low]])</f>
        <v>1</v>
      </c>
      <c r="AW282" s="10">
        <f xml:space="preserve"> SIGN(DATA[[#This Row],[Prev Low]] &lt; DATA[[#This Row],[Low]])</f>
        <v>0</v>
      </c>
      <c r="AX282" s="10">
        <f xml:space="preserve"> SIGN(DATA[[#This Row],[High]] &lt; DATA[[#This Row],[Prev High]])</f>
        <v>1</v>
      </c>
      <c r="AY282" s="10">
        <f xml:space="preserve"> SIGN(DATA[[#This Row],[Prev High]] &lt; DATA[[#This Row],[High]])</f>
        <v>0</v>
      </c>
      <c r="AZ282" s="10">
        <f xml:space="preserve"> (DATA[[#This Row],[Prev Low]] &lt; DATA[[#This Row],[Close]]) * (DATA[[#This Row],[Close]] &lt; DATA[[#This Row],[Prev High]])</f>
        <v>1</v>
      </c>
      <c r="BA282" s="10">
        <f xml:space="preserve"> SIGN(DATA[[#This Row],[Close]] &lt; DATA[[#This Row],[Prev Low]])</f>
        <v>0</v>
      </c>
      <c r="BB282" s="10">
        <f xml:space="preserve"> SIGN(DATA[[#This Row],[Prev Low]] &lt; DATA[[#This Row],[Close]])</f>
        <v>1</v>
      </c>
      <c r="BC282" s="10">
        <f xml:space="preserve"> SIGN(DATA[[#This Row],[Close]] &lt; DATA[[#This Row],[Prev High]])</f>
        <v>1</v>
      </c>
      <c r="BD282" s="10">
        <f xml:space="preserve"> SIGN(DATA[[#This Row],[Prev High]] &lt; DATA[[#This Row],[Close]])</f>
        <v>0</v>
      </c>
    </row>
    <row r="283" spans="14:56" x14ac:dyDescent="0.25">
      <c r="N283" s="16">
        <f xml:space="preserve"> ROW() - ROW(DATA[[#Headers],[Row]])</f>
        <v>281</v>
      </c>
      <c r="O283" s="13"/>
      <c r="P283" s="20">
        <v>45450</v>
      </c>
      <c r="Q283" s="21">
        <v>120834</v>
      </c>
      <c r="R283" s="21">
        <v>122950</v>
      </c>
      <c r="S283" s="21">
        <v>123425</v>
      </c>
      <c r="T283" s="21">
        <v>120670</v>
      </c>
      <c r="U283" s="13" t="s">
        <v>320</v>
      </c>
      <c r="V283" s="14">
        <v>-1.8599999999999998E-2</v>
      </c>
      <c r="W283" s="23"/>
      <c r="X283" s="23">
        <f xml:space="preserve"> (1 - DATA[[#This Row],[Row]])</f>
        <v>-280</v>
      </c>
      <c r="Y283" s="24">
        <f xml:space="preserve"> DATA[[#This Row],[Src Data]]</f>
        <v>45450</v>
      </c>
      <c r="Z283" s="23">
        <f xml:space="preserve"> WEEKDAY(DATA[[#This Row],[Date]])</f>
        <v>6</v>
      </c>
      <c r="AA283" s="26">
        <f xml:space="preserve"> DATA[[#This Row],[Src Último]]</f>
        <v>120834</v>
      </c>
      <c r="AB283" s="28">
        <f xml:space="preserve"> DATA[[#This Row],[Src Abertura]]</f>
        <v>122950</v>
      </c>
      <c r="AC283" s="28">
        <f xml:space="preserve"> DATA[[#This Row],[Src Mínima]]</f>
        <v>120670</v>
      </c>
      <c r="AD283" s="28">
        <f xml:space="preserve"> DATA[[#This Row],[Src Máxima]]</f>
        <v>123425</v>
      </c>
      <c r="AE283" s="28">
        <f xml:space="preserve"> DATA[[#This Row],[Src Último]]</f>
        <v>120834</v>
      </c>
      <c r="AF283" s="40">
        <f xml:space="preserve"> (DATA[[#This Row],[High]] - DATA[[#This Row],[Low]])</f>
        <v>2755</v>
      </c>
      <c r="AG283" s="31">
        <f xml:space="preserve"> _xlfn.XLOOKUP(DATA[[#This Row],[T]]-1, DATA[T], DATA[Open], "")</f>
        <v>121700</v>
      </c>
      <c r="AH283" s="31">
        <f xml:space="preserve"> _xlfn.XLOOKUP(DATA[[#This Row],[T]]-1, DATA[T], DATA[Low], "")</f>
        <v>121385</v>
      </c>
      <c r="AI283" s="31">
        <f xml:space="preserve"> _xlfn.XLOOKUP(DATA[[#This Row],[T]]-1, DATA[T], DATA[High], "")</f>
        <v>123465</v>
      </c>
      <c r="AJ283" s="31">
        <f xml:space="preserve"> _xlfn.XLOOKUP(DATA[[#This Row],[T]]-1, DATA[T], DATA[Price], "")</f>
        <v>123122</v>
      </c>
      <c r="AK283" s="33">
        <f xml:space="preserve"> IFERROR(DATA[[#This Row],[Prev Close]] - DATA[[#This Row],[Prev Open]], "")</f>
        <v>1422</v>
      </c>
      <c r="AL283" s="33">
        <f xml:space="preserve"> IFERROR(DATA[[#This Row],[Prev High]] - DATA[[#This Row],[Prev Low]], "")</f>
        <v>2080</v>
      </c>
      <c r="AM283" s="33">
        <f xml:space="preserve"> SIGN(DATA[[#This Row],[Prev Change]] &lt; 0)</f>
        <v>0</v>
      </c>
      <c r="AN283" s="33">
        <f xml:space="preserve"> SIGN(DATA[[#This Row],[Prev Change]] &gt;= 0)</f>
        <v>1</v>
      </c>
      <c r="AO283" s="28">
        <f xml:space="preserve"> IFERROR(MAX(0, DATA[[#This Row],[High]] - DATA[[#This Row],[Prev High]]), "")</f>
        <v>0</v>
      </c>
      <c r="AP283" s="28">
        <f xml:space="preserve"> IFERROR(MAX(0, DATA[[#This Row],[Prev Low]] - DATA[[#This Row],[Low]]), "")</f>
        <v>715</v>
      </c>
      <c r="AQ283" s="10">
        <f xml:space="preserve"> (DATA[[#This Row],[Prev Low]] &lt; DATA[[#This Row],[Open]]) * (DATA[[#This Row],[Open]] &lt; DATA[[#This Row],[Prev High]])</f>
        <v>1</v>
      </c>
      <c r="AR283" s="10">
        <f xml:space="preserve"> SIGN(DATA[[#This Row],[Open]] &lt; DATA[[#This Row],[Prev Low]])</f>
        <v>0</v>
      </c>
      <c r="AS283" s="10">
        <f xml:space="preserve"> SIGN(DATA[[#This Row],[Prev Low]] &lt; DATA[[#This Row],[Open]])</f>
        <v>1</v>
      </c>
      <c r="AT283" s="10">
        <f xml:space="preserve"> SIGN(DATA[[#This Row],[Open]] &lt; DATA[[#This Row],[Prev High]])</f>
        <v>1</v>
      </c>
      <c r="AU283" s="10">
        <f xml:space="preserve"> SIGN(DATA[[#This Row],[Prev High]] &lt; DATA[[#This Row],[Open]])</f>
        <v>0</v>
      </c>
      <c r="AV283" s="10">
        <f xml:space="preserve"> SIGN(DATA[[#This Row],[Low]] &lt; DATA[[#This Row],[Prev Low]])</f>
        <v>1</v>
      </c>
      <c r="AW283" s="10">
        <f xml:space="preserve"> SIGN(DATA[[#This Row],[Prev Low]] &lt; DATA[[#This Row],[Low]])</f>
        <v>0</v>
      </c>
      <c r="AX283" s="10">
        <f xml:space="preserve"> SIGN(DATA[[#This Row],[High]] &lt; DATA[[#This Row],[Prev High]])</f>
        <v>1</v>
      </c>
      <c r="AY283" s="10">
        <f xml:space="preserve"> SIGN(DATA[[#This Row],[Prev High]] &lt; DATA[[#This Row],[High]])</f>
        <v>0</v>
      </c>
      <c r="AZ283" s="10">
        <f xml:space="preserve"> (DATA[[#This Row],[Prev Low]] &lt; DATA[[#This Row],[Close]]) * (DATA[[#This Row],[Close]] &lt; DATA[[#This Row],[Prev High]])</f>
        <v>0</v>
      </c>
      <c r="BA283" s="10">
        <f xml:space="preserve"> SIGN(DATA[[#This Row],[Close]] &lt; DATA[[#This Row],[Prev Low]])</f>
        <v>1</v>
      </c>
      <c r="BB283" s="10">
        <f xml:space="preserve"> SIGN(DATA[[#This Row],[Prev Low]] &lt; DATA[[#This Row],[Close]])</f>
        <v>0</v>
      </c>
      <c r="BC283" s="10">
        <f xml:space="preserve"> SIGN(DATA[[#This Row],[Close]] &lt; DATA[[#This Row],[Prev High]])</f>
        <v>1</v>
      </c>
      <c r="BD283" s="10">
        <f xml:space="preserve"> SIGN(DATA[[#This Row],[Prev High]] &lt; DATA[[#This Row],[Close]])</f>
        <v>0</v>
      </c>
    </row>
    <row r="284" spans="14:56" x14ac:dyDescent="0.25">
      <c r="N284" s="16">
        <f xml:space="preserve"> ROW() - ROW(DATA[[#Headers],[Row]])</f>
        <v>282</v>
      </c>
      <c r="O284" s="13"/>
      <c r="P284" s="20">
        <v>45449</v>
      </c>
      <c r="Q284" s="21">
        <v>123122</v>
      </c>
      <c r="R284" s="21">
        <v>121700</v>
      </c>
      <c r="S284" s="21">
        <v>123465</v>
      </c>
      <c r="T284" s="21">
        <v>121385</v>
      </c>
      <c r="U284" s="13" t="s">
        <v>321</v>
      </c>
      <c r="V284" s="14">
        <v>1.2699999999999999E-2</v>
      </c>
      <c r="W284" s="23"/>
      <c r="X284" s="23">
        <f xml:space="preserve"> (1 - DATA[[#This Row],[Row]])</f>
        <v>-281</v>
      </c>
      <c r="Y284" s="24">
        <f xml:space="preserve"> DATA[[#This Row],[Src Data]]</f>
        <v>45449</v>
      </c>
      <c r="Z284" s="23">
        <f xml:space="preserve"> WEEKDAY(DATA[[#This Row],[Date]])</f>
        <v>5</v>
      </c>
      <c r="AA284" s="26">
        <f xml:space="preserve"> DATA[[#This Row],[Src Último]]</f>
        <v>123122</v>
      </c>
      <c r="AB284" s="28">
        <f xml:space="preserve"> DATA[[#This Row],[Src Abertura]]</f>
        <v>121700</v>
      </c>
      <c r="AC284" s="28">
        <f xml:space="preserve"> DATA[[#This Row],[Src Mínima]]</f>
        <v>121385</v>
      </c>
      <c r="AD284" s="28">
        <f xml:space="preserve"> DATA[[#This Row],[Src Máxima]]</f>
        <v>123465</v>
      </c>
      <c r="AE284" s="28">
        <f xml:space="preserve"> DATA[[#This Row],[Src Último]]</f>
        <v>123122</v>
      </c>
      <c r="AF284" s="40">
        <f xml:space="preserve"> (DATA[[#This Row],[High]] - DATA[[#This Row],[Low]])</f>
        <v>2080</v>
      </c>
      <c r="AG284" s="31">
        <f xml:space="preserve"> _xlfn.XLOOKUP(DATA[[#This Row],[T]]-1, DATA[T], DATA[Open], "")</f>
        <v>122305</v>
      </c>
      <c r="AH284" s="31">
        <f xml:space="preserve"> _xlfn.XLOOKUP(DATA[[#This Row],[T]]-1, DATA[T], DATA[Low], "")</f>
        <v>121410</v>
      </c>
      <c r="AI284" s="31">
        <f xml:space="preserve"> _xlfn.XLOOKUP(DATA[[#This Row],[T]]-1, DATA[T], DATA[High], "")</f>
        <v>122380</v>
      </c>
      <c r="AJ284" s="31">
        <f xml:space="preserve"> _xlfn.XLOOKUP(DATA[[#This Row],[T]]-1, DATA[T], DATA[Price], "")</f>
        <v>121579</v>
      </c>
      <c r="AK284" s="33">
        <f xml:space="preserve"> IFERROR(DATA[[#This Row],[Prev Close]] - DATA[[#This Row],[Prev Open]], "")</f>
        <v>-726</v>
      </c>
      <c r="AL284" s="33">
        <f xml:space="preserve"> IFERROR(DATA[[#This Row],[Prev High]] - DATA[[#This Row],[Prev Low]], "")</f>
        <v>970</v>
      </c>
      <c r="AM284" s="33">
        <f xml:space="preserve"> SIGN(DATA[[#This Row],[Prev Change]] &lt; 0)</f>
        <v>1</v>
      </c>
      <c r="AN284" s="33">
        <f xml:space="preserve"> SIGN(DATA[[#This Row],[Prev Change]] &gt;= 0)</f>
        <v>0</v>
      </c>
      <c r="AO284" s="28">
        <f xml:space="preserve"> IFERROR(MAX(0, DATA[[#This Row],[High]] - DATA[[#This Row],[Prev High]]), "")</f>
        <v>1085</v>
      </c>
      <c r="AP284" s="28">
        <f xml:space="preserve"> IFERROR(MAX(0, DATA[[#This Row],[Prev Low]] - DATA[[#This Row],[Low]]), "")</f>
        <v>25</v>
      </c>
      <c r="AQ284" s="10">
        <f xml:space="preserve"> (DATA[[#This Row],[Prev Low]] &lt; DATA[[#This Row],[Open]]) * (DATA[[#This Row],[Open]] &lt; DATA[[#This Row],[Prev High]])</f>
        <v>1</v>
      </c>
      <c r="AR284" s="10">
        <f xml:space="preserve"> SIGN(DATA[[#This Row],[Open]] &lt; DATA[[#This Row],[Prev Low]])</f>
        <v>0</v>
      </c>
      <c r="AS284" s="10">
        <f xml:space="preserve"> SIGN(DATA[[#This Row],[Prev Low]] &lt; DATA[[#This Row],[Open]])</f>
        <v>1</v>
      </c>
      <c r="AT284" s="10">
        <f xml:space="preserve"> SIGN(DATA[[#This Row],[Open]] &lt; DATA[[#This Row],[Prev High]])</f>
        <v>1</v>
      </c>
      <c r="AU284" s="10">
        <f xml:space="preserve"> SIGN(DATA[[#This Row],[Prev High]] &lt; DATA[[#This Row],[Open]])</f>
        <v>0</v>
      </c>
      <c r="AV284" s="10">
        <f xml:space="preserve"> SIGN(DATA[[#This Row],[Low]] &lt; DATA[[#This Row],[Prev Low]])</f>
        <v>1</v>
      </c>
      <c r="AW284" s="10">
        <f xml:space="preserve"> SIGN(DATA[[#This Row],[Prev Low]] &lt; DATA[[#This Row],[Low]])</f>
        <v>0</v>
      </c>
      <c r="AX284" s="10">
        <f xml:space="preserve"> SIGN(DATA[[#This Row],[High]] &lt; DATA[[#This Row],[Prev High]])</f>
        <v>0</v>
      </c>
      <c r="AY284" s="10">
        <f xml:space="preserve"> SIGN(DATA[[#This Row],[Prev High]] &lt; DATA[[#This Row],[High]])</f>
        <v>1</v>
      </c>
      <c r="AZ284" s="10">
        <f xml:space="preserve"> (DATA[[#This Row],[Prev Low]] &lt; DATA[[#This Row],[Close]]) * (DATA[[#This Row],[Close]] &lt; DATA[[#This Row],[Prev High]])</f>
        <v>0</v>
      </c>
      <c r="BA284" s="10">
        <f xml:space="preserve"> SIGN(DATA[[#This Row],[Close]] &lt; DATA[[#This Row],[Prev Low]])</f>
        <v>0</v>
      </c>
      <c r="BB284" s="10">
        <f xml:space="preserve"> SIGN(DATA[[#This Row],[Prev Low]] &lt; DATA[[#This Row],[Close]])</f>
        <v>1</v>
      </c>
      <c r="BC284" s="10">
        <f xml:space="preserve"> SIGN(DATA[[#This Row],[Close]] &lt; DATA[[#This Row],[Prev High]])</f>
        <v>0</v>
      </c>
      <c r="BD284" s="10">
        <f xml:space="preserve"> SIGN(DATA[[#This Row],[Prev High]] &lt; DATA[[#This Row],[Close]])</f>
        <v>1</v>
      </c>
    </row>
    <row r="285" spans="14:56" x14ac:dyDescent="0.25">
      <c r="N285" s="16">
        <f xml:space="preserve"> ROW() - ROW(DATA[[#Headers],[Row]])</f>
        <v>283</v>
      </c>
      <c r="O285" s="13"/>
      <c r="P285" s="20">
        <v>45448</v>
      </c>
      <c r="Q285" s="21">
        <v>121579</v>
      </c>
      <c r="R285" s="21">
        <v>122305</v>
      </c>
      <c r="S285" s="21">
        <v>122380</v>
      </c>
      <c r="T285" s="21">
        <v>121410</v>
      </c>
      <c r="U285" s="13" t="s">
        <v>322</v>
      </c>
      <c r="V285" s="14">
        <v>-3.5999999999999999E-3</v>
      </c>
      <c r="W285" s="23"/>
      <c r="X285" s="23">
        <f xml:space="preserve"> (1 - DATA[[#This Row],[Row]])</f>
        <v>-282</v>
      </c>
      <c r="Y285" s="24">
        <f xml:space="preserve"> DATA[[#This Row],[Src Data]]</f>
        <v>45448</v>
      </c>
      <c r="Z285" s="23">
        <f xml:space="preserve"> WEEKDAY(DATA[[#This Row],[Date]])</f>
        <v>4</v>
      </c>
      <c r="AA285" s="26">
        <f xml:space="preserve"> DATA[[#This Row],[Src Último]]</f>
        <v>121579</v>
      </c>
      <c r="AB285" s="28">
        <f xml:space="preserve"> DATA[[#This Row],[Src Abertura]]</f>
        <v>122305</v>
      </c>
      <c r="AC285" s="28">
        <f xml:space="preserve"> DATA[[#This Row],[Src Mínima]]</f>
        <v>121410</v>
      </c>
      <c r="AD285" s="28">
        <f xml:space="preserve"> DATA[[#This Row],[Src Máxima]]</f>
        <v>122380</v>
      </c>
      <c r="AE285" s="28">
        <f xml:space="preserve"> DATA[[#This Row],[Src Último]]</f>
        <v>121579</v>
      </c>
      <c r="AF285" s="40">
        <f xml:space="preserve"> (DATA[[#This Row],[High]] - DATA[[#This Row],[Low]])</f>
        <v>970</v>
      </c>
      <c r="AG285" s="31">
        <f xml:space="preserve"> _xlfn.XLOOKUP(DATA[[#This Row],[T]]-1, DATA[T], DATA[Open], "")</f>
        <v>121720</v>
      </c>
      <c r="AH285" s="31">
        <f xml:space="preserve"> _xlfn.XLOOKUP(DATA[[#This Row],[T]]-1, DATA[T], DATA[Low], "")</f>
        <v>121120</v>
      </c>
      <c r="AI285" s="31">
        <f xml:space="preserve"> _xlfn.XLOOKUP(DATA[[#This Row],[T]]-1, DATA[T], DATA[High], "")</f>
        <v>122190</v>
      </c>
      <c r="AJ285" s="31">
        <f xml:space="preserve"> _xlfn.XLOOKUP(DATA[[#This Row],[T]]-1, DATA[T], DATA[Price], "")</f>
        <v>122013</v>
      </c>
      <c r="AK285" s="33">
        <f xml:space="preserve"> IFERROR(DATA[[#This Row],[Prev Close]] - DATA[[#This Row],[Prev Open]], "")</f>
        <v>293</v>
      </c>
      <c r="AL285" s="33">
        <f xml:space="preserve"> IFERROR(DATA[[#This Row],[Prev High]] - DATA[[#This Row],[Prev Low]], "")</f>
        <v>1070</v>
      </c>
      <c r="AM285" s="33">
        <f xml:space="preserve"> SIGN(DATA[[#This Row],[Prev Change]] &lt; 0)</f>
        <v>0</v>
      </c>
      <c r="AN285" s="33">
        <f xml:space="preserve"> SIGN(DATA[[#This Row],[Prev Change]] &gt;= 0)</f>
        <v>1</v>
      </c>
      <c r="AO285" s="28">
        <f xml:space="preserve"> IFERROR(MAX(0, DATA[[#This Row],[High]] - DATA[[#This Row],[Prev High]]), "")</f>
        <v>190</v>
      </c>
      <c r="AP285" s="28">
        <f xml:space="preserve"> IFERROR(MAX(0, DATA[[#This Row],[Prev Low]] - DATA[[#This Row],[Low]]), "")</f>
        <v>0</v>
      </c>
      <c r="AQ285" s="10">
        <f xml:space="preserve"> (DATA[[#This Row],[Prev Low]] &lt; DATA[[#This Row],[Open]]) * (DATA[[#This Row],[Open]] &lt; DATA[[#This Row],[Prev High]])</f>
        <v>0</v>
      </c>
      <c r="AR285" s="10">
        <f xml:space="preserve"> SIGN(DATA[[#This Row],[Open]] &lt; DATA[[#This Row],[Prev Low]])</f>
        <v>0</v>
      </c>
      <c r="AS285" s="10">
        <f xml:space="preserve"> SIGN(DATA[[#This Row],[Prev Low]] &lt; DATA[[#This Row],[Open]])</f>
        <v>1</v>
      </c>
      <c r="AT285" s="10">
        <f xml:space="preserve"> SIGN(DATA[[#This Row],[Open]] &lt; DATA[[#This Row],[Prev High]])</f>
        <v>0</v>
      </c>
      <c r="AU285" s="10">
        <f xml:space="preserve"> SIGN(DATA[[#This Row],[Prev High]] &lt; DATA[[#This Row],[Open]])</f>
        <v>1</v>
      </c>
      <c r="AV285" s="10">
        <f xml:space="preserve"> SIGN(DATA[[#This Row],[Low]] &lt; DATA[[#This Row],[Prev Low]])</f>
        <v>0</v>
      </c>
      <c r="AW285" s="10">
        <f xml:space="preserve"> SIGN(DATA[[#This Row],[Prev Low]] &lt; DATA[[#This Row],[Low]])</f>
        <v>1</v>
      </c>
      <c r="AX285" s="10">
        <f xml:space="preserve"> SIGN(DATA[[#This Row],[High]] &lt; DATA[[#This Row],[Prev High]])</f>
        <v>0</v>
      </c>
      <c r="AY285" s="10">
        <f xml:space="preserve"> SIGN(DATA[[#This Row],[Prev High]] &lt; DATA[[#This Row],[High]])</f>
        <v>1</v>
      </c>
      <c r="AZ285" s="10">
        <f xml:space="preserve"> (DATA[[#This Row],[Prev Low]] &lt; DATA[[#This Row],[Close]]) * (DATA[[#This Row],[Close]] &lt; DATA[[#This Row],[Prev High]])</f>
        <v>1</v>
      </c>
      <c r="BA285" s="10">
        <f xml:space="preserve"> SIGN(DATA[[#This Row],[Close]] &lt; DATA[[#This Row],[Prev Low]])</f>
        <v>0</v>
      </c>
      <c r="BB285" s="10">
        <f xml:space="preserve"> SIGN(DATA[[#This Row],[Prev Low]] &lt; DATA[[#This Row],[Close]])</f>
        <v>1</v>
      </c>
      <c r="BC285" s="10">
        <f xml:space="preserve"> SIGN(DATA[[#This Row],[Close]] &lt; DATA[[#This Row],[Prev High]])</f>
        <v>1</v>
      </c>
      <c r="BD285" s="10">
        <f xml:space="preserve"> SIGN(DATA[[#This Row],[Prev High]] &lt; DATA[[#This Row],[Close]])</f>
        <v>0</v>
      </c>
    </row>
    <row r="286" spans="14:56" x14ac:dyDescent="0.25">
      <c r="N286" s="16">
        <f xml:space="preserve"> ROW() - ROW(DATA[[#Headers],[Row]])</f>
        <v>284</v>
      </c>
      <c r="O286" s="13"/>
      <c r="P286" s="20">
        <v>45447</v>
      </c>
      <c r="Q286" s="21">
        <v>122013</v>
      </c>
      <c r="R286" s="21">
        <v>121720</v>
      </c>
      <c r="S286" s="21">
        <v>122190</v>
      </c>
      <c r="T286" s="21">
        <v>121120</v>
      </c>
      <c r="U286" s="13" t="s">
        <v>323</v>
      </c>
      <c r="V286" s="14">
        <v>-2.5000000000000001E-3</v>
      </c>
      <c r="W286" s="23"/>
      <c r="X286" s="23">
        <f xml:space="preserve"> (1 - DATA[[#This Row],[Row]])</f>
        <v>-283</v>
      </c>
      <c r="Y286" s="24">
        <f xml:space="preserve"> DATA[[#This Row],[Src Data]]</f>
        <v>45447</v>
      </c>
      <c r="Z286" s="23">
        <f xml:space="preserve"> WEEKDAY(DATA[[#This Row],[Date]])</f>
        <v>3</v>
      </c>
      <c r="AA286" s="26">
        <f xml:space="preserve"> DATA[[#This Row],[Src Último]]</f>
        <v>122013</v>
      </c>
      <c r="AB286" s="28">
        <f xml:space="preserve"> DATA[[#This Row],[Src Abertura]]</f>
        <v>121720</v>
      </c>
      <c r="AC286" s="28">
        <f xml:space="preserve"> DATA[[#This Row],[Src Mínima]]</f>
        <v>121120</v>
      </c>
      <c r="AD286" s="28">
        <f xml:space="preserve"> DATA[[#This Row],[Src Máxima]]</f>
        <v>122190</v>
      </c>
      <c r="AE286" s="28">
        <f xml:space="preserve"> DATA[[#This Row],[Src Último]]</f>
        <v>122013</v>
      </c>
      <c r="AF286" s="40">
        <f xml:space="preserve"> (DATA[[#This Row],[High]] - DATA[[#This Row],[Low]])</f>
        <v>1070</v>
      </c>
      <c r="AG286" s="31">
        <f xml:space="preserve"> _xlfn.XLOOKUP(DATA[[#This Row],[T]]-1, DATA[T], DATA[Open], "")</f>
        <v>122860</v>
      </c>
      <c r="AH286" s="31">
        <f xml:space="preserve"> _xlfn.XLOOKUP(DATA[[#This Row],[T]]-1, DATA[T], DATA[Low], "")</f>
        <v>121730</v>
      </c>
      <c r="AI286" s="31">
        <f xml:space="preserve"> _xlfn.XLOOKUP(DATA[[#This Row],[T]]-1, DATA[T], DATA[High], "")</f>
        <v>122920</v>
      </c>
      <c r="AJ286" s="31">
        <f xml:space="preserve"> _xlfn.XLOOKUP(DATA[[#This Row],[T]]-1, DATA[T], DATA[Price], "")</f>
        <v>122323</v>
      </c>
      <c r="AK286" s="33">
        <f xml:space="preserve"> IFERROR(DATA[[#This Row],[Prev Close]] - DATA[[#This Row],[Prev Open]], "")</f>
        <v>-537</v>
      </c>
      <c r="AL286" s="33">
        <f xml:space="preserve"> IFERROR(DATA[[#This Row],[Prev High]] - DATA[[#This Row],[Prev Low]], "")</f>
        <v>1190</v>
      </c>
      <c r="AM286" s="33">
        <f xml:space="preserve"> SIGN(DATA[[#This Row],[Prev Change]] &lt; 0)</f>
        <v>1</v>
      </c>
      <c r="AN286" s="33">
        <f xml:space="preserve"> SIGN(DATA[[#This Row],[Prev Change]] &gt;= 0)</f>
        <v>0</v>
      </c>
      <c r="AO286" s="28">
        <f xml:space="preserve"> IFERROR(MAX(0, DATA[[#This Row],[High]] - DATA[[#This Row],[Prev High]]), "")</f>
        <v>0</v>
      </c>
      <c r="AP286" s="28">
        <f xml:space="preserve"> IFERROR(MAX(0, DATA[[#This Row],[Prev Low]] - DATA[[#This Row],[Low]]), "")</f>
        <v>610</v>
      </c>
      <c r="AQ286" s="10">
        <f xml:space="preserve"> (DATA[[#This Row],[Prev Low]] &lt; DATA[[#This Row],[Open]]) * (DATA[[#This Row],[Open]] &lt; DATA[[#This Row],[Prev High]])</f>
        <v>0</v>
      </c>
      <c r="AR286" s="10">
        <f xml:space="preserve"> SIGN(DATA[[#This Row],[Open]] &lt; DATA[[#This Row],[Prev Low]])</f>
        <v>1</v>
      </c>
      <c r="AS286" s="10">
        <f xml:space="preserve"> SIGN(DATA[[#This Row],[Prev Low]] &lt; DATA[[#This Row],[Open]])</f>
        <v>0</v>
      </c>
      <c r="AT286" s="10">
        <f xml:space="preserve"> SIGN(DATA[[#This Row],[Open]] &lt; DATA[[#This Row],[Prev High]])</f>
        <v>1</v>
      </c>
      <c r="AU286" s="10">
        <f xml:space="preserve"> SIGN(DATA[[#This Row],[Prev High]] &lt; DATA[[#This Row],[Open]])</f>
        <v>0</v>
      </c>
      <c r="AV286" s="10">
        <f xml:space="preserve"> SIGN(DATA[[#This Row],[Low]] &lt; DATA[[#This Row],[Prev Low]])</f>
        <v>1</v>
      </c>
      <c r="AW286" s="10">
        <f xml:space="preserve"> SIGN(DATA[[#This Row],[Prev Low]] &lt; DATA[[#This Row],[Low]])</f>
        <v>0</v>
      </c>
      <c r="AX286" s="10">
        <f xml:space="preserve"> SIGN(DATA[[#This Row],[High]] &lt; DATA[[#This Row],[Prev High]])</f>
        <v>1</v>
      </c>
      <c r="AY286" s="10">
        <f xml:space="preserve"> SIGN(DATA[[#This Row],[Prev High]] &lt; DATA[[#This Row],[High]])</f>
        <v>0</v>
      </c>
      <c r="AZ286" s="10">
        <f xml:space="preserve"> (DATA[[#This Row],[Prev Low]] &lt; DATA[[#This Row],[Close]]) * (DATA[[#This Row],[Close]] &lt; DATA[[#This Row],[Prev High]])</f>
        <v>1</v>
      </c>
      <c r="BA286" s="10">
        <f xml:space="preserve"> SIGN(DATA[[#This Row],[Close]] &lt; DATA[[#This Row],[Prev Low]])</f>
        <v>0</v>
      </c>
      <c r="BB286" s="10">
        <f xml:space="preserve"> SIGN(DATA[[#This Row],[Prev Low]] &lt; DATA[[#This Row],[Close]])</f>
        <v>1</v>
      </c>
      <c r="BC286" s="10">
        <f xml:space="preserve"> SIGN(DATA[[#This Row],[Close]] &lt; DATA[[#This Row],[Prev High]])</f>
        <v>1</v>
      </c>
      <c r="BD286" s="10">
        <f xml:space="preserve"> SIGN(DATA[[#This Row],[Prev High]] &lt; DATA[[#This Row],[Close]])</f>
        <v>0</v>
      </c>
    </row>
    <row r="287" spans="14:56" x14ac:dyDescent="0.25">
      <c r="N287" s="16">
        <f xml:space="preserve"> ROW() - ROW(DATA[[#Headers],[Row]])</f>
        <v>285</v>
      </c>
      <c r="O287" s="13"/>
      <c r="P287" s="20">
        <v>45446</v>
      </c>
      <c r="Q287" s="21">
        <v>122323</v>
      </c>
      <c r="R287" s="21">
        <v>122860</v>
      </c>
      <c r="S287" s="21">
        <v>122920</v>
      </c>
      <c r="T287" s="21">
        <v>121730</v>
      </c>
      <c r="U287" s="13" t="s">
        <v>324</v>
      </c>
      <c r="V287" s="14">
        <v>-2.5000000000000001E-3</v>
      </c>
      <c r="W287" s="23"/>
      <c r="X287" s="23">
        <f xml:space="preserve"> (1 - DATA[[#This Row],[Row]])</f>
        <v>-284</v>
      </c>
      <c r="Y287" s="24">
        <f xml:space="preserve"> DATA[[#This Row],[Src Data]]</f>
        <v>45446</v>
      </c>
      <c r="Z287" s="23">
        <f xml:space="preserve"> WEEKDAY(DATA[[#This Row],[Date]])</f>
        <v>2</v>
      </c>
      <c r="AA287" s="26">
        <f xml:space="preserve"> DATA[[#This Row],[Src Último]]</f>
        <v>122323</v>
      </c>
      <c r="AB287" s="28">
        <f xml:space="preserve"> DATA[[#This Row],[Src Abertura]]</f>
        <v>122860</v>
      </c>
      <c r="AC287" s="28">
        <f xml:space="preserve"> DATA[[#This Row],[Src Mínima]]</f>
        <v>121730</v>
      </c>
      <c r="AD287" s="28">
        <f xml:space="preserve"> DATA[[#This Row],[Src Máxima]]</f>
        <v>122920</v>
      </c>
      <c r="AE287" s="28">
        <f xml:space="preserve"> DATA[[#This Row],[Src Último]]</f>
        <v>122323</v>
      </c>
      <c r="AF287" s="40">
        <f xml:space="preserve"> (DATA[[#This Row],[High]] - DATA[[#This Row],[Low]])</f>
        <v>1190</v>
      </c>
      <c r="AG287" s="31">
        <f xml:space="preserve"> _xlfn.XLOOKUP(DATA[[#This Row],[T]]-1, DATA[T], DATA[Open], "")</f>
        <v>123350</v>
      </c>
      <c r="AH287" s="31">
        <f xml:space="preserve"> _xlfn.XLOOKUP(DATA[[#This Row],[T]]-1, DATA[T], DATA[Low], "")</f>
        <v>122215</v>
      </c>
      <c r="AI287" s="31">
        <f xml:space="preserve"> _xlfn.XLOOKUP(DATA[[#This Row],[T]]-1, DATA[T], DATA[High], "")</f>
        <v>123460</v>
      </c>
      <c r="AJ287" s="31">
        <f xml:space="preserve"> _xlfn.XLOOKUP(DATA[[#This Row],[T]]-1, DATA[T], DATA[Price], "")</f>
        <v>122627</v>
      </c>
      <c r="AK287" s="33">
        <f xml:space="preserve"> IFERROR(DATA[[#This Row],[Prev Close]] - DATA[[#This Row],[Prev Open]], "")</f>
        <v>-723</v>
      </c>
      <c r="AL287" s="33">
        <f xml:space="preserve"> IFERROR(DATA[[#This Row],[Prev High]] - DATA[[#This Row],[Prev Low]], "")</f>
        <v>1245</v>
      </c>
      <c r="AM287" s="33">
        <f xml:space="preserve"> SIGN(DATA[[#This Row],[Prev Change]] &lt; 0)</f>
        <v>1</v>
      </c>
      <c r="AN287" s="33">
        <f xml:space="preserve"> SIGN(DATA[[#This Row],[Prev Change]] &gt;= 0)</f>
        <v>0</v>
      </c>
      <c r="AO287" s="28">
        <f xml:space="preserve"> IFERROR(MAX(0, DATA[[#This Row],[High]] - DATA[[#This Row],[Prev High]]), "")</f>
        <v>0</v>
      </c>
      <c r="AP287" s="28">
        <f xml:space="preserve"> IFERROR(MAX(0, DATA[[#This Row],[Prev Low]] - DATA[[#This Row],[Low]]), "")</f>
        <v>485</v>
      </c>
      <c r="AQ287" s="10">
        <f xml:space="preserve"> (DATA[[#This Row],[Prev Low]] &lt; DATA[[#This Row],[Open]]) * (DATA[[#This Row],[Open]] &lt; DATA[[#This Row],[Prev High]])</f>
        <v>1</v>
      </c>
      <c r="AR287" s="10">
        <f xml:space="preserve"> SIGN(DATA[[#This Row],[Open]] &lt; DATA[[#This Row],[Prev Low]])</f>
        <v>0</v>
      </c>
      <c r="AS287" s="10">
        <f xml:space="preserve"> SIGN(DATA[[#This Row],[Prev Low]] &lt; DATA[[#This Row],[Open]])</f>
        <v>1</v>
      </c>
      <c r="AT287" s="10">
        <f xml:space="preserve"> SIGN(DATA[[#This Row],[Open]] &lt; DATA[[#This Row],[Prev High]])</f>
        <v>1</v>
      </c>
      <c r="AU287" s="10">
        <f xml:space="preserve"> SIGN(DATA[[#This Row],[Prev High]] &lt; DATA[[#This Row],[Open]])</f>
        <v>0</v>
      </c>
      <c r="AV287" s="10">
        <f xml:space="preserve"> SIGN(DATA[[#This Row],[Low]] &lt; DATA[[#This Row],[Prev Low]])</f>
        <v>1</v>
      </c>
      <c r="AW287" s="10">
        <f xml:space="preserve"> SIGN(DATA[[#This Row],[Prev Low]] &lt; DATA[[#This Row],[Low]])</f>
        <v>0</v>
      </c>
      <c r="AX287" s="10">
        <f xml:space="preserve"> SIGN(DATA[[#This Row],[High]] &lt; DATA[[#This Row],[Prev High]])</f>
        <v>1</v>
      </c>
      <c r="AY287" s="10">
        <f xml:space="preserve"> SIGN(DATA[[#This Row],[Prev High]] &lt; DATA[[#This Row],[High]])</f>
        <v>0</v>
      </c>
      <c r="AZ287" s="10">
        <f xml:space="preserve"> (DATA[[#This Row],[Prev Low]] &lt; DATA[[#This Row],[Close]]) * (DATA[[#This Row],[Close]] &lt; DATA[[#This Row],[Prev High]])</f>
        <v>1</v>
      </c>
      <c r="BA287" s="10">
        <f xml:space="preserve"> SIGN(DATA[[#This Row],[Close]] &lt; DATA[[#This Row],[Prev Low]])</f>
        <v>0</v>
      </c>
      <c r="BB287" s="10">
        <f xml:space="preserve"> SIGN(DATA[[#This Row],[Prev Low]] &lt; DATA[[#This Row],[Close]])</f>
        <v>1</v>
      </c>
      <c r="BC287" s="10">
        <f xml:space="preserve"> SIGN(DATA[[#This Row],[Close]] &lt; DATA[[#This Row],[Prev High]])</f>
        <v>1</v>
      </c>
      <c r="BD287" s="10">
        <f xml:space="preserve"> SIGN(DATA[[#This Row],[Prev High]] &lt; DATA[[#This Row],[Close]])</f>
        <v>0</v>
      </c>
    </row>
    <row r="288" spans="14:56" x14ac:dyDescent="0.25">
      <c r="N288" s="16">
        <f xml:space="preserve"> ROW() - ROW(DATA[[#Headers],[Row]])</f>
        <v>286</v>
      </c>
      <c r="O288" s="13"/>
      <c r="P288" s="20">
        <v>45443</v>
      </c>
      <c r="Q288" s="21">
        <v>122627</v>
      </c>
      <c r="R288" s="21">
        <v>123350</v>
      </c>
      <c r="S288" s="21">
        <v>123460</v>
      </c>
      <c r="T288" s="21">
        <v>122215</v>
      </c>
      <c r="U288" s="13" t="s">
        <v>325</v>
      </c>
      <c r="V288" s="14">
        <v>-3.7000000000000002E-3</v>
      </c>
      <c r="W288" s="23"/>
      <c r="X288" s="23">
        <f xml:space="preserve"> (1 - DATA[[#This Row],[Row]])</f>
        <v>-285</v>
      </c>
      <c r="Y288" s="24">
        <f xml:space="preserve"> DATA[[#This Row],[Src Data]]</f>
        <v>45443</v>
      </c>
      <c r="Z288" s="23">
        <f xml:space="preserve"> WEEKDAY(DATA[[#This Row],[Date]])</f>
        <v>6</v>
      </c>
      <c r="AA288" s="26">
        <f xml:space="preserve"> DATA[[#This Row],[Src Último]]</f>
        <v>122627</v>
      </c>
      <c r="AB288" s="28">
        <f xml:space="preserve"> DATA[[#This Row],[Src Abertura]]</f>
        <v>123350</v>
      </c>
      <c r="AC288" s="28">
        <f xml:space="preserve"> DATA[[#This Row],[Src Mínima]]</f>
        <v>122215</v>
      </c>
      <c r="AD288" s="28">
        <f xml:space="preserve"> DATA[[#This Row],[Src Máxima]]</f>
        <v>123460</v>
      </c>
      <c r="AE288" s="28">
        <f xml:space="preserve"> DATA[[#This Row],[Src Último]]</f>
        <v>122627</v>
      </c>
      <c r="AF288" s="40">
        <f xml:space="preserve"> (DATA[[#This Row],[High]] - DATA[[#This Row],[Low]])</f>
        <v>1245</v>
      </c>
      <c r="AG288" s="31">
        <f xml:space="preserve"> _xlfn.XLOOKUP(DATA[[#This Row],[T]]-1, DATA[T], DATA[Open], "")</f>
        <v>123720</v>
      </c>
      <c r="AH288" s="31">
        <f xml:space="preserve"> _xlfn.XLOOKUP(DATA[[#This Row],[T]]-1, DATA[T], DATA[Low], "")</f>
        <v>122865</v>
      </c>
      <c r="AI288" s="31">
        <f xml:space="preserve"> _xlfn.XLOOKUP(DATA[[#This Row],[T]]-1, DATA[T], DATA[High], "")</f>
        <v>123865</v>
      </c>
      <c r="AJ288" s="31">
        <f xml:space="preserve"> _xlfn.XLOOKUP(DATA[[#This Row],[T]]-1, DATA[T], DATA[Price], "")</f>
        <v>123078</v>
      </c>
      <c r="AK288" s="33">
        <f xml:space="preserve"> IFERROR(DATA[[#This Row],[Prev Close]] - DATA[[#This Row],[Prev Open]], "")</f>
        <v>-642</v>
      </c>
      <c r="AL288" s="33">
        <f xml:space="preserve"> IFERROR(DATA[[#This Row],[Prev High]] - DATA[[#This Row],[Prev Low]], "")</f>
        <v>1000</v>
      </c>
      <c r="AM288" s="33">
        <f xml:space="preserve"> SIGN(DATA[[#This Row],[Prev Change]] &lt; 0)</f>
        <v>1</v>
      </c>
      <c r="AN288" s="33">
        <f xml:space="preserve"> SIGN(DATA[[#This Row],[Prev Change]] &gt;= 0)</f>
        <v>0</v>
      </c>
      <c r="AO288" s="28">
        <f xml:space="preserve"> IFERROR(MAX(0, DATA[[#This Row],[High]] - DATA[[#This Row],[Prev High]]), "")</f>
        <v>0</v>
      </c>
      <c r="AP288" s="28">
        <f xml:space="preserve"> IFERROR(MAX(0, DATA[[#This Row],[Prev Low]] - DATA[[#This Row],[Low]]), "")</f>
        <v>650</v>
      </c>
      <c r="AQ288" s="10">
        <f xml:space="preserve"> (DATA[[#This Row],[Prev Low]] &lt; DATA[[#This Row],[Open]]) * (DATA[[#This Row],[Open]] &lt; DATA[[#This Row],[Prev High]])</f>
        <v>1</v>
      </c>
      <c r="AR288" s="10">
        <f xml:space="preserve"> SIGN(DATA[[#This Row],[Open]] &lt; DATA[[#This Row],[Prev Low]])</f>
        <v>0</v>
      </c>
      <c r="AS288" s="10">
        <f xml:space="preserve"> SIGN(DATA[[#This Row],[Prev Low]] &lt; DATA[[#This Row],[Open]])</f>
        <v>1</v>
      </c>
      <c r="AT288" s="10">
        <f xml:space="preserve"> SIGN(DATA[[#This Row],[Open]] &lt; DATA[[#This Row],[Prev High]])</f>
        <v>1</v>
      </c>
      <c r="AU288" s="10">
        <f xml:space="preserve"> SIGN(DATA[[#This Row],[Prev High]] &lt; DATA[[#This Row],[Open]])</f>
        <v>0</v>
      </c>
      <c r="AV288" s="10">
        <f xml:space="preserve"> SIGN(DATA[[#This Row],[Low]] &lt; DATA[[#This Row],[Prev Low]])</f>
        <v>1</v>
      </c>
      <c r="AW288" s="10">
        <f xml:space="preserve"> SIGN(DATA[[#This Row],[Prev Low]] &lt; DATA[[#This Row],[Low]])</f>
        <v>0</v>
      </c>
      <c r="AX288" s="10">
        <f xml:space="preserve"> SIGN(DATA[[#This Row],[High]] &lt; DATA[[#This Row],[Prev High]])</f>
        <v>1</v>
      </c>
      <c r="AY288" s="10">
        <f xml:space="preserve"> SIGN(DATA[[#This Row],[Prev High]] &lt; DATA[[#This Row],[High]])</f>
        <v>0</v>
      </c>
      <c r="AZ288" s="10">
        <f xml:space="preserve"> (DATA[[#This Row],[Prev Low]] &lt; DATA[[#This Row],[Close]]) * (DATA[[#This Row],[Close]] &lt; DATA[[#This Row],[Prev High]])</f>
        <v>0</v>
      </c>
      <c r="BA288" s="10">
        <f xml:space="preserve"> SIGN(DATA[[#This Row],[Close]] &lt; DATA[[#This Row],[Prev Low]])</f>
        <v>1</v>
      </c>
      <c r="BB288" s="10">
        <f xml:space="preserve"> SIGN(DATA[[#This Row],[Prev Low]] &lt; DATA[[#This Row],[Close]])</f>
        <v>0</v>
      </c>
      <c r="BC288" s="10">
        <f xml:space="preserve"> SIGN(DATA[[#This Row],[Close]] &lt; DATA[[#This Row],[Prev High]])</f>
        <v>1</v>
      </c>
      <c r="BD288" s="10">
        <f xml:space="preserve"> SIGN(DATA[[#This Row],[Prev High]] &lt; DATA[[#This Row],[Close]])</f>
        <v>0</v>
      </c>
    </row>
    <row r="289" spans="14:56" x14ac:dyDescent="0.25">
      <c r="N289" s="16">
        <f xml:space="preserve"> ROW() - ROW(DATA[[#Headers],[Row]])</f>
        <v>287</v>
      </c>
      <c r="O289" s="13"/>
      <c r="P289" s="20">
        <v>45441</v>
      </c>
      <c r="Q289" s="21">
        <v>123078</v>
      </c>
      <c r="R289" s="21">
        <v>123720</v>
      </c>
      <c r="S289" s="21">
        <v>123865</v>
      </c>
      <c r="T289" s="21">
        <v>122865</v>
      </c>
      <c r="U289" s="13" t="s">
        <v>326</v>
      </c>
      <c r="V289" s="14">
        <v>-8.9999999999999993E-3</v>
      </c>
      <c r="W289" s="23"/>
      <c r="X289" s="23">
        <f xml:space="preserve"> (1 - DATA[[#This Row],[Row]])</f>
        <v>-286</v>
      </c>
      <c r="Y289" s="24">
        <f xml:space="preserve"> DATA[[#This Row],[Src Data]]</f>
        <v>45441</v>
      </c>
      <c r="Z289" s="23">
        <f xml:space="preserve"> WEEKDAY(DATA[[#This Row],[Date]])</f>
        <v>4</v>
      </c>
      <c r="AA289" s="26">
        <f xml:space="preserve"> DATA[[#This Row],[Src Último]]</f>
        <v>123078</v>
      </c>
      <c r="AB289" s="28">
        <f xml:space="preserve"> DATA[[#This Row],[Src Abertura]]</f>
        <v>123720</v>
      </c>
      <c r="AC289" s="28">
        <f xml:space="preserve"> DATA[[#This Row],[Src Mínima]]</f>
        <v>122865</v>
      </c>
      <c r="AD289" s="28">
        <f xml:space="preserve"> DATA[[#This Row],[Src Máxima]]</f>
        <v>123865</v>
      </c>
      <c r="AE289" s="28">
        <f xml:space="preserve"> DATA[[#This Row],[Src Último]]</f>
        <v>123078</v>
      </c>
      <c r="AF289" s="40">
        <f xml:space="preserve"> (DATA[[#This Row],[High]] - DATA[[#This Row],[Low]])</f>
        <v>1000</v>
      </c>
      <c r="AG289" s="31">
        <f xml:space="preserve"> _xlfn.XLOOKUP(DATA[[#This Row],[T]]-1, DATA[T], DATA[Open], "")</f>
        <v>125415</v>
      </c>
      <c r="AH289" s="31">
        <f xml:space="preserve"> _xlfn.XLOOKUP(DATA[[#This Row],[T]]-1, DATA[T], DATA[Low], "")</f>
        <v>123930</v>
      </c>
      <c r="AI289" s="31">
        <f xml:space="preserve"> _xlfn.XLOOKUP(DATA[[#This Row],[T]]-1, DATA[T], DATA[High], "")</f>
        <v>126200</v>
      </c>
      <c r="AJ289" s="31">
        <f xml:space="preserve"> _xlfn.XLOOKUP(DATA[[#This Row],[T]]-1, DATA[T], DATA[Price], "")</f>
        <v>124200</v>
      </c>
      <c r="AK289" s="33">
        <f xml:space="preserve"> IFERROR(DATA[[#This Row],[Prev Close]] - DATA[[#This Row],[Prev Open]], "")</f>
        <v>-1215</v>
      </c>
      <c r="AL289" s="33">
        <f xml:space="preserve"> IFERROR(DATA[[#This Row],[Prev High]] - DATA[[#This Row],[Prev Low]], "")</f>
        <v>2270</v>
      </c>
      <c r="AM289" s="33">
        <f xml:space="preserve"> SIGN(DATA[[#This Row],[Prev Change]] &lt; 0)</f>
        <v>1</v>
      </c>
      <c r="AN289" s="33">
        <f xml:space="preserve"> SIGN(DATA[[#This Row],[Prev Change]] &gt;= 0)</f>
        <v>0</v>
      </c>
      <c r="AO289" s="28">
        <f xml:space="preserve"> IFERROR(MAX(0, DATA[[#This Row],[High]] - DATA[[#This Row],[Prev High]]), "")</f>
        <v>0</v>
      </c>
      <c r="AP289" s="28">
        <f xml:space="preserve"> IFERROR(MAX(0, DATA[[#This Row],[Prev Low]] - DATA[[#This Row],[Low]]), "")</f>
        <v>1065</v>
      </c>
      <c r="AQ289" s="10">
        <f xml:space="preserve"> (DATA[[#This Row],[Prev Low]] &lt; DATA[[#This Row],[Open]]) * (DATA[[#This Row],[Open]] &lt; DATA[[#This Row],[Prev High]])</f>
        <v>0</v>
      </c>
      <c r="AR289" s="10">
        <f xml:space="preserve"> SIGN(DATA[[#This Row],[Open]] &lt; DATA[[#This Row],[Prev Low]])</f>
        <v>1</v>
      </c>
      <c r="AS289" s="10">
        <f xml:space="preserve"> SIGN(DATA[[#This Row],[Prev Low]] &lt; DATA[[#This Row],[Open]])</f>
        <v>0</v>
      </c>
      <c r="AT289" s="10">
        <f xml:space="preserve"> SIGN(DATA[[#This Row],[Open]] &lt; DATA[[#This Row],[Prev High]])</f>
        <v>1</v>
      </c>
      <c r="AU289" s="10">
        <f xml:space="preserve"> SIGN(DATA[[#This Row],[Prev High]] &lt; DATA[[#This Row],[Open]])</f>
        <v>0</v>
      </c>
      <c r="AV289" s="10">
        <f xml:space="preserve"> SIGN(DATA[[#This Row],[Low]] &lt; DATA[[#This Row],[Prev Low]])</f>
        <v>1</v>
      </c>
      <c r="AW289" s="10">
        <f xml:space="preserve"> SIGN(DATA[[#This Row],[Prev Low]] &lt; DATA[[#This Row],[Low]])</f>
        <v>0</v>
      </c>
      <c r="AX289" s="10">
        <f xml:space="preserve"> SIGN(DATA[[#This Row],[High]] &lt; DATA[[#This Row],[Prev High]])</f>
        <v>1</v>
      </c>
      <c r="AY289" s="10">
        <f xml:space="preserve"> SIGN(DATA[[#This Row],[Prev High]] &lt; DATA[[#This Row],[High]])</f>
        <v>0</v>
      </c>
      <c r="AZ289" s="10">
        <f xml:space="preserve"> (DATA[[#This Row],[Prev Low]] &lt; DATA[[#This Row],[Close]]) * (DATA[[#This Row],[Close]] &lt; DATA[[#This Row],[Prev High]])</f>
        <v>0</v>
      </c>
      <c r="BA289" s="10">
        <f xml:space="preserve"> SIGN(DATA[[#This Row],[Close]] &lt; DATA[[#This Row],[Prev Low]])</f>
        <v>1</v>
      </c>
      <c r="BB289" s="10">
        <f xml:space="preserve"> SIGN(DATA[[#This Row],[Prev Low]] &lt; DATA[[#This Row],[Close]])</f>
        <v>0</v>
      </c>
      <c r="BC289" s="10">
        <f xml:space="preserve"> SIGN(DATA[[#This Row],[Close]] &lt; DATA[[#This Row],[Prev High]])</f>
        <v>1</v>
      </c>
      <c r="BD289" s="10">
        <f xml:space="preserve"> SIGN(DATA[[#This Row],[Prev High]] &lt; DATA[[#This Row],[Close]])</f>
        <v>0</v>
      </c>
    </row>
    <row r="290" spans="14:56" x14ac:dyDescent="0.25">
      <c r="N290" s="16">
        <f xml:space="preserve"> ROW() - ROW(DATA[[#Headers],[Row]])</f>
        <v>288</v>
      </c>
      <c r="O290" s="13"/>
      <c r="P290" s="20">
        <v>45440</v>
      </c>
      <c r="Q290" s="21">
        <v>124200</v>
      </c>
      <c r="R290" s="21">
        <v>125415</v>
      </c>
      <c r="S290" s="21">
        <v>126200</v>
      </c>
      <c r="T290" s="21">
        <v>123930</v>
      </c>
      <c r="U290" s="13" t="s">
        <v>327</v>
      </c>
      <c r="V290" s="14">
        <v>-6.1000000000000004E-3</v>
      </c>
      <c r="W290" s="23"/>
      <c r="X290" s="23">
        <f xml:space="preserve"> (1 - DATA[[#This Row],[Row]])</f>
        <v>-287</v>
      </c>
      <c r="Y290" s="24">
        <f xml:space="preserve"> DATA[[#This Row],[Src Data]]</f>
        <v>45440</v>
      </c>
      <c r="Z290" s="23">
        <f xml:space="preserve"> WEEKDAY(DATA[[#This Row],[Date]])</f>
        <v>3</v>
      </c>
      <c r="AA290" s="26">
        <f xml:space="preserve"> DATA[[#This Row],[Src Último]]</f>
        <v>124200</v>
      </c>
      <c r="AB290" s="28">
        <f xml:space="preserve"> DATA[[#This Row],[Src Abertura]]</f>
        <v>125415</v>
      </c>
      <c r="AC290" s="28">
        <f xml:space="preserve"> DATA[[#This Row],[Src Mínima]]</f>
        <v>123930</v>
      </c>
      <c r="AD290" s="28">
        <f xml:space="preserve"> DATA[[#This Row],[Src Máxima]]</f>
        <v>126200</v>
      </c>
      <c r="AE290" s="28">
        <f xml:space="preserve"> DATA[[#This Row],[Src Último]]</f>
        <v>124200</v>
      </c>
      <c r="AF290" s="40">
        <f xml:space="preserve"> (DATA[[#This Row],[High]] - DATA[[#This Row],[Low]])</f>
        <v>2270</v>
      </c>
      <c r="AG290" s="31">
        <f xml:space="preserve"> _xlfn.XLOOKUP(DATA[[#This Row],[T]]-1, DATA[T], DATA[Open], "")</f>
        <v>124810</v>
      </c>
      <c r="AH290" s="31">
        <f xml:space="preserve"> _xlfn.XLOOKUP(DATA[[#This Row],[T]]-1, DATA[T], DATA[Low], "")</f>
        <v>124550</v>
      </c>
      <c r="AI290" s="31">
        <f xml:space="preserve"> _xlfn.XLOOKUP(DATA[[#This Row],[T]]-1, DATA[T], DATA[High], "")</f>
        <v>125085</v>
      </c>
      <c r="AJ290" s="31">
        <f xml:space="preserve"> _xlfn.XLOOKUP(DATA[[#This Row],[T]]-1, DATA[T], DATA[Price], "")</f>
        <v>124959</v>
      </c>
      <c r="AK290" s="33">
        <f xml:space="preserve"> IFERROR(DATA[[#This Row],[Prev Close]] - DATA[[#This Row],[Prev Open]], "")</f>
        <v>149</v>
      </c>
      <c r="AL290" s="33">
        <f xml:space="preserve"> IFERROR(DATA[[#This Row],[Prev High]] - DATA[[#This Row],[Prev Low]], "")</f>
        <v>535</v>
      </c>
      <c r="AM290" s="33">
        <f xml:space="preserve"> SIGN(DATA[[#This Row],[Prev Change]] &lt; 0)</f>
        <v>0</v>
      </c>
      <c r="AN290" s="33">
        <f xml:space="preserve"> SIGN(DATA[[#This Row],[Prev Change]] &gt;= 0)</f>
        <v>1</v>
      </c>
      <c r="AO290" s="28">
        <f xml:space="preserve"> IFERROR(MAX(0, DATA[[#This Row],[High]] - DATA[[#This Row],[Prev High]]), "")</f>
        <v>1115</v>
      </c>
      <c r="AP290" s="28">
        <f xml:space="preserve"> IFERROR(MAX(0, DATA[[#This Row],[Prev Low]] - DATA[[#This Row],[Low]]), "")</f>
        <v>620</v>
      </c>
      <c r="AQ290" s="10">
        <f xml:space="preserve"> (DATA[[#This Row],[Prev Low]] &lt; DATA[[#This Row],[Open]]) * (DATA[[#This Row],[Open]] &lt; DATA[[#This Row],[Prev High]])</f>
        <v>0</v>
      </c>
      <c r="AR290" s="10">
        <f xml:space="preserve"> SIGN(DATA[[#This Row],[Open]] &lt; DATA[[#This Row],[Prev Low]])</f>
        <v>0</v>
      </c>
      <c r="AS290" s="10">
        <f xml:space="preserve"> SIGN(DATA[[#This Row],[Prev Low]] &lt; DATA[[#This Row],[Open]])</f>
        <v>1</v>
      </c>
      <c r="AT290" s="10">
        <f xml:space="preserve"> SIGN(DATA[[#This Row],[Open]] &lt; DATA[[#This Row],[Prev High]])</f>
        <v>0</v>
      </c>
      <c r="AU290" s="10">
        <f xml:space="preserve"> SIGN(DATA[[#This Row],[Prev High]] &lt; DATA[[#This Row],[Open]])</f>
        <v>1</v>
      </c>
      <c r="AV290" s="10">
        <f xml:space="preserve"> SIGN(DATA[[#This Row],[Low]] &lt; DATA[[#This Row],[Prev Low]])</f>
        <v>1</v>
      </c>
      <c r="AW290" s="10">
        <f xml:space="preserve"> SIGN(DATA[[#This Row],[Prev Low]] &lt; DATA[[#This Row],[Low]])</f>
        <v>0</v>
      </c>
      <c r="AX290" s="10">
        <f xml:space="preserve"> SIGN(DATA[[#This Row],[High]] &lt; DATA[[#This Row],[Prev High]])</f>
        <v>0</v>
      </c>
      <c r="AY290" s="10">
        <f xml:space="preserve"> SIGN(DATA[[#This Row],[Prev High]] &lt; DATA[[#This Row],[High]])</f>
        <v>1</v>
      </c>
      <c r="AZ290" s="10">
        <f xml:space="preserve"> (DATA[[#This Row],[Prev Low]] &lt; DATA[[#This Row],[Close]]) * (DATA[[#This Row],[Close]] &lt; DATA[[#This Row],[Prev High]])</f>
        <v>0</v>
      </c>
      <c r="BA290" s="10">
        <f xml:space="preserve"> SIGN(DATA[[#This Row],[Close]] &lt; DATA[[#This Row],[Prev Low]])</f>
        <v>1</v>
      </c>
      <c r="BB290" s="10">
        <f xml:space="preserve"> SIGN(DATA[[#This Row],[Prev Low]] &lt; DATA[[#This Row],[Close]])</f>
        <v>0</v>
      </c>
      <c r="BC290" s="10">
        <f xml:space="preserve"> SIGN(DATA[[#This Row],[Close]] &lt; DATA[[#This Row],[Prev High]])</f>
        <v>1</v>
      </c>
      <c r="BD290" s="10">
        <f xml:space="preserve"> SIGN(DATA[[#This Row],[Prev High]] &lt; DATA[[#This Row],[Close]])</f>
        <v>0</v>
      </c>
    </row>
    <row r="291" spans="14:56" x14ac:dyDescent="0.25">
      <c r="N291" s="16">
        <f xml:space="preserve"> ROW() - ROW(DATA[[#Headers],[Row]])</f>
        <v>289</v>
      </c>
      <c r="O291" s="13"/>
      <c r="P291" s="20">
        <v>45439</v>
      </c>
      <c r="Q291" s="21">
        <v>124959</v>
      </c>
      <c r="R291" s="21">
        <v>124810</v>
      </c>
      <c r="S291" s="21">
        <v>125085</v>
      </c>
      <c r="T291" s="21">
        <v>124550</v>
      </c>
      <c r="U291" s="13" t="s">
        <v>328</v>
      </c>
      <c r="V291" s="14">
        <v>3.5999999999999999E-3</v>
      </c>
      <c r="W291" s="23"/>
      <c r="X291" s="23">
        <f xml:space="preserve"> (1 - DATA[[#This Row],[Row]])</f>
        <v>-288</v>
      </c>
      <c r="Y291" s="24">
        <f xml:space="preserve"> DATA[[#This Row],[Src Data]]</f>
        <v>45439</v>
      </c>
      <c r="Z291" s="23">
        <f xml:space="preserve"> WEEKDAY(DATA[[#This Row],[Date]])</f>
        <v>2</v>
      </c>
      <c r="AA291" s="26">
        <f xml:space="preserve"> DATA[[#This Row],[Src Último]]</f>
        <v>124959</v>
      </c>
      <c r="AB291" s="28">
        <f xml:space="preserve"> DATA[[#This Row],[Src Abertura]]</f>
        <v>124810</v>
      </c>
      <c r="AC291" s="28">
        <f xml:space="preserve"> DATA[[#This Row],[Src Mínima]]</f>
        <v>124550</v>
      </c>
      <c r="AD291" s="28">
        <f xml:space="preserve"> DATA[[#This Row],[Src Máxima]]</f>
        <v>125085</v>
      </c>
      <c r="AE291" s="28">
        <f xml:space="preserve"> DATA[[#This Row],[Src Último]]</f>
        <v>124959</v>
      </c>
      <c r="AF291" s="40">
        <f xml:space="preserve"> (DATA[[#This Row],[High]] - DATA[[#This Row],[Low]])</f>
        <v>535</v>
      </c>
      <c r="AG291" s="31">
        <f xml:space="preserve"> _xlfn.XLOOKUP(DATA[[#This Row],[T]]-1, DATA[T], DATA[Open], "")</f>
        <v>124510</v>
      </c>
      <c r="AH291" s="31">
        <f xml:space="preserve"> _xlfn.XLOOKUP(DATA[[#This Row],[T]]-1, DATA[T], DATA[Low], "")</f>
        <v>124510</v>
      </c>
      <c r="AI291" s="31">
        <f xml:space="preserve"> _xlfn.XLOOKUP(DATA[[#This Row],[T]]-1, DATA[T], DATA[High], "")</f>
        <v>124510</v>
      </c>
      <c r="AJ291" s="31">
        <f xml:space="preserve"> _xlfn.XLOOKUP(DATA[[#This Row],[T]]-1, DATA[T], DATA[Price], "")</f>
        <v>124510</v>
      </c>
      <c r="AK291" s="33">
        <f xml:space="preserve"> IFERROR(DATA[[#This Row],[Prev Close]] - DATA[[#This Row],[Prev Open]], "")</f>
        <v>0</v>
      </c>
      <c r="AL291" s="33">
        <f xml:space="preserve"> IFERROR(DATA[[#This Row],[Prev High]] - DATA[[#This Row],[Prev Low]], "")</f>
        <v>0</v>
      </c>
      <c r="AM291" s="33">
        <f xml:space="preserve"> SIGN(DATA[[#This Row],[Prev Change]] &lt; 0)</f>
        <v>0</v>
      </c>
      <c r="AN291" s="33">
        <f xml:space="preserve"> SIGN(DATA[[#This Row],[Prev Change]] &gt;= 0)</f>
        <v>1</v>
      </c>
      <c r="AO291" s="28">
        <f xml:space="preserve"> IFERROR(MAX(0, DATA[[#This Row],[High]] - DATA[[#This Row],[Prev High]]), "")</f>
        <v>575</v>
      </c>
      <c r="AP291" s="28">
        <f xml:space="preserve"> IFERROR(MAX(0, DATA[[#This Row],[Prev Low]] - DATA[[#This Row],[Low]]), "")</f>
        <v>0</v>
      </c>
      <c r="AQ291" s="10">
        <f xml:space="preserve"> (DATA[[#This Row],[Prev Low]] &lt; DATA[[#This Row],[Open]]) * (DATA[[#This Row],[Open]] &lt; DATA[[#This Row],[Prev High]])</f>
        <v>0</v>
      </c>
      <c r="AR291" s="10">
        <f xml:space="preserve"> SIGN(DATA[[#This Row],[Open]] &lt; DATA[[#This Row],[Prev Low]])</f>
        <v>0</v>
      </c>
      <c r="AS291" s="10">
        <f xml:space="preserve"> SIGN(DATA[[#This Row],[Prev Low]] &lt; DATA[[#This Row],[Open]])</f>
        <v>1</v>
      </c>
      <c r="AT291" s="10">
        <f xml:space="preserve"> SIGN(DATA[[#This Row],[Open]] &lt; DATA[[#This Row],[Prev High]])</f>
        <v>0</v>
      </c>
      <c r="AU291" s="10">
        <f xml:space="preserve"> SIGN(DATA[[#This Row],[Prev High]] &lt; DATA[[#This Row],[Open]])</f>
        <v>1</v>
      </c>
      <c r="AV291" s="10">
        <f xml:space="preserve"> SIGN(DATA[[#This Row],[Low]] &lt; DATA[[#This Row],[Prev Low]])</f>
        <v>0</v>
      </c>
      <c r="AW291" s="10">
        <f xml:space="preserve"> SIGN(DATA[[#This Row],[Prev Low]] &lt; DATA[[#This Row],[Low]])</f>
        <v>1</v>
      </c>
      <c r="AX291" s="10">
        <f xml:space="preserve"> SIGN(DATA[[#This Row],[High]] &lt; DATA[[#This Row],[Prev High]])</f>
        <v>0</v>
      </c>
      <c r="AY291" s="10">
        <f xml:space="preserve"> SIGN(DATA[[#This Row],[Prev High]] &lt; DATA[[#This Row],[High]])</f>
        <v>1</v>
      </c>
      <c r="AZ291" s="10">
        <f xml:space="preserve"> (DATA[[#This Row],[Prev Low]] &lt; DATA[[#This Row],[Close]]) * (DATA[[#This Row],[Close]] &lt; DATA[[#This Row],[Prev High]])</f>
        <v>0</v>
      </c>
      <c r="BA291" s="10">
        <f xml:space="preserve"> SIGN(DATA[[#This Row],[Close]] &lt; DATA[[#This Row],[Prev Low]])</f>
        <v>0</v>
      </c>
      <c r="BB291" s="10">
        <f xml:space="preserve"> SIGN(DATA[[#This Row],[Prev Low]] &lt; DATA[[#This Row],[Close]])</f>
        <v>1</v>
      </c>
      <c r="BC291" s="10">
        <f xml:space="preserve"> SIGN(DATA[[#This Row],[Close]] &lt; DATA[[#This Row],[Prev High]])</f>
        <v>0</v>
      </c>
      <c r="BD291" s="10">
        <f xml:space="preserve"> SIGN(DATA[[#This Row],[Prev High]] &lt; DATA[[#This Row],[Close]])</f>
        <v>1</v>
      </c>
    </row>
    <row r="292" spans="14:56" x14ac:dyDescent="0.25">
      <c r="N292" s="16">
        <f xml:space="preserve"> ROW() - ROW(DATA[[#Headers],[Row]])</f>
        <v>290</v>
      </c>
      <c r="O292" s="13"/>
      <c r="P292" s="20">
        <v>45437</v>
      </c>
      <c r="Q292" s="21">
        <v>124510</v>
      </c>
      <c r="R292" s="21">
        <v>124510</v>
      </c>
      <c r="S292" s="21">
        <v>124510</v>
      </c>
      <c r="T292" s="21">
        <v>124510</v>
      </c>
      <c r="U292" s="13"/>
      <c r="V292" s="14">
        <v>-2.8E-3</v>
      </c>
      <c r="W292" s="23"/>
      <c r="X292" s="23">
        <f xml:space="preserve"> (1 - DATA[[#This Row],[Row]])</f>
        <v>-289</v>
      </c>
      <c r="Y292" s="24">
        <f xml:space="preserve"> DATA[[#This Row],[Src Data]]</f>
        <v>45437</v>
      </c>
      <c r="Z292" s="23">
        <f xml:space="preserve"> WEEKDAY(DATA[[#This Row],[Date]])</f>
        <v>7</v>
      </c>
      <c r="AA292" s="26">
        <f xml:space="preserve"> DATA[[#This Row],[Src Último]]</f>
        <v>124510</v>
      </c>
      <c r="AB292" s="28">
        <f xml:space="preserve"> DATA[[#This Row],[Src Abertura]]</f>
        <v>124510</v>
      </c>
      <c r="AC292" s="28">
        <f xml:space="preserve"> DATA[[#This Row],[Src Mínima]]</f>
        <v>124510</v>
      </c>
      <c r="AD292" s="28">
        <f xml:space="preserve"> DATA[[#This Row],[Src Máxima]]</f>
        <v>124510</v>
      </c>
      <c r="AE292" s="28">
        <f xml:space="preserve"> DATA[[#This Row],[Src Último]]</f>
        <v>124510</v>
      </c>
      <c r="AF292" s="40">
        <f xml:space="preserve"> (DATA[[#This Row],[High]] - DATA[[#This Row],[Low]])</f>
        <v>0</v>
      </c>
      <c r="AG292" s="31">
        <f xml:space="preserve"> _xlfn.XLOOKUP(DATA[[#This Row],[T]]-1, DATA[T], DATA[Open], "")</f>
        <v>125650</v>
      </c>
      <c r="AH292" s="31">
        <f xml:space="preserve"> _xlfn.XLOOKUP(DATA[[#This Row],[T]]-1, DATA[T], DATA[Low], "")</f>
        <v>124785</v>
      </c>
      <c r="AI292" s="31">
        <f xml:space="preserve"> _xlfn.XLOOKUP(DATA[[#This Row],[T]]-1, DATA[T], DATA[High], "")</f>
        <v>125920</v>
      </c>
      <c r="AJ292" s="31">
        <f xml:space="preserve"> _xlfn.XLOOKUP(DATA[[#This Row],[T]]-1, DATA[T], DATA[Price], "")</f>
        <v>124854</v>
      </c>
      <c r="AK292" s="33">
        <f xml:space="preserve"> IFERROR(DATA[[#This Row],[Prev Close]] - DATA[[#This Row],[Prev Open]], "")</f>
        <v>-796</v>
      </c>
      <c r="AL292" s="33">
        <f xml:space="preserve"> IFERROR(DATA[[#This Row],[Prev High]] - DATA[[#This Row],[Prev Low]], "")</f>
        <v>1135</v>
      </c>
      <c r="AM292" s="33">
        <f xml:space="preserve"> SIGN(DATA[[#This Row],[Prev Change]] &lt; 0)</f>
        <v>1</v>
      </c>
      <c r="AN292" s="33">
        <f xml:space="preserve"> SIGN(DATA[[#This Row],[Prev Change]] &gt;= 0)</f>
        <v>0</v>
      </c>
      <c r="AO292" s="28">
        <f xml:space="preserve"> IFERROR(MAX(0, DATA[[#This Row],[High]] - DATA[[#This Row],[Prev High]]), "")</f>
        <v>0</v>
      </c>
      <c r="AP292" s="28">
        <f xml:space="preserve"> IFERROR(MAX(0, DATA[[#This Row],[Prev Low]] - DATA[[#This Row],[Low]]), "")</f>
        <v>275</v>
      </c>
      <c r="AQ292" s="10">
        <f xml:space="preserve"> (DATA[[#This Row],[Prev Low]] &lt; DATA[[#This Row],[Open]]) * (DATA[[#This Row],[Open]] &lt; DATA[[#This Row],[Prev High]])</f>
        <v>0</v>
      </c>
      <c r="AR292" s="10">
        <f xml:space="preserve"> SIGN(DATA[[#This Row],[Open]] &lt; DATA[[#This Row],[Prev Low]])</f>
        <v>1</v>
      </c>
      <c r="AS292" s="10">
        <f xml:space="preserve"> SIGN(DATA[[#This Row],[Prev Low]] &lt; DATA[[#This Row],[Open]])</f>
        <v>0</v>
      </c>
      <c r="AT292" s="10">
        <f xml:space="preserve"> SIGN(DATA[[#This Row],[Open]] &lt; DATA[[#This Row],[Prev High]])</f>
        <v>1</v>
      </c>
      <c r="AU292" s="10">
        <f xml:space="preserve"> SIGN(DATA[[#This Row],[Prev High]] &lt; DATA[[#This Row],[Open]])</f>
        <v>0</v>
      </c>
      <c r="AV292" s="10">
        <f xml:space="preserve"> SIGN(DATA[[#This Row],[Low]] &lt; DATA[[#This Row],[Prev Low]])</f>
        <v>1</v>
      </c>
      <c r="AW292" s="10">
        <f xml:space="preserve"> SIGN(DATA[[#This Row],[Prev Low]] &lt; DATA[[#This Row],[Low]])</f>
        <v>0</v>
      </c>
      <c r="AX292" s="10">
        <f xml:space="preserve"> SIGN(DATA[[#This Row],[High]] &lt; DATA[[#This Row],[Prev High]])</f>
        <v>1</v>
      </c>
      <c r="AY292" s="10">
        <f xml:space="preserve"> SIGN(DATA[[#This Row],[Prev High]] &lt; DATA[[#This Row],[High]])</f>
        <v>0</v>
      </c>
      <c r="AZ292" s="10">
        <f xml:space="preserve"> (DATA[[#This Row],[Prev Low]] &lt; DATA[[#This Row],[Close]]) * (DATA[[#This Row],[Close]] &lt; DATA[[#This Row],[Prev High]])</f>
        <v>0</v>
      </c>
      <c r="BA292" s="10">
        <f xml:space="preserve"> SIGN(DATA[[#This Row],[Close]] &lt; DATA[[#This Row],[Prev Low]])</f>
        <v>1</v>
      </c>
      <c r="BB292" s="10">
        <f xml:space="preserve"> SIGN(DATA[[#This Row],[Prev Low]] &lt; DATA[[#This Row],[Close]])</f>
        <v>0</v>
      </c>
      <c r="BC292" s="10">
        <f xml:space="preserve"> SIGN(DATA[[#This Row],[Close]] &lt; DATA[[#This Row],[Prev High]])</f>
        <v>1</v>
      </c>
      <c r="BD292" s="10">
        <f xml:space="preserve"> SIGN(DATA[[#This Row],[Prev High]] &lt; DATA[[#This Row],[Close]])</f>
        <v>0</v>
      </c>
    </row>
    <row r="293" spans="14:56" x14ac:dyDescent="0.25">
      <c r="N293" s="16">
        <f xml:space="preserve"> ROW() - ROW(DATA[[#Headers],[Row]])</f>
        <v>291</v>
      </c>
      <c r="O293" s="13"/>
      <c r="P293" s="20">
        <v>45436</v>
      </c>
      <c r="Q293" s="21">
        <v>124854</v>
      </c>
      <c r="R293" s="21">
        <v>125650</v>
      </c>
      <c r="S293" s="21">
        <v>125920</v>
      </c>
      <c r="T293" s="21">
        <v>124785</v>
      </c>
      <c r="U293" s="13" t="s">
        <v>329</v>
      </c>
      <c r="V293" s="14">
        <v>-3.7000000000000002E-3</v>
      </c>
      <c r="W293" s="23"/>
      <c r="X293" s="23">
        <f xml:space="preserve"> (1 - DATA[[#This Row],[Row]])</f>
        <v>-290</v>
      </c>
      <c r="Y293" s="24">
        <f xml:space="preserve"> DATA[[#This Row],[Src Data]]</f>
        <v>45436</v>
      </c>
      <c r="Z293" s="23">
        <f xml:space="preserve"> WEEKDAY(DATA[[#This Row],[Date]])</f>
        <v>6</v>
      </c>
      <c r="AA293" s="26">
        <f xml:space="preserve"> DATA[[#This Row],[Src Último]]</f>
        <v>124854</v>
      </c>
      <c r="AB293" s="28">
        <f xml:space="preserve"> DATA[[#This Row],[Src Abertura]]</f>
        <v>125650</v>
      </c>
      <c r="AC293" s="28">
        <f xml:space="preserve"> DATA[[#This Row],[Src Mínima]]</f>
        <v>124785</v>
      </c>
      <c r="AD293" s="28">
        <f xml:space="preserve"> DATA[[#This Row],[Src Máxima]]</f>
        <v>125920</v>
      </c>
      <c r="AE293" s="28">
        <f xml:space="preserve"> DATA[[#This Row],[Src Último]]</f>
        <v>124854</v>
      </c>
      <c r="AF293" s="40">
        <f xml:space="preserve"> (DATA[[#This Row],[High]] - DATA[[#This Row],[Low]])</f>
        <v>1135</v>
      </c>
      <c r="AG293" s="31">
        <f xml:space="preserve"> _xlfn.XLOOKUP(DATA[[#This Row],[T]]-1, DATA[T], DATA[Open], "")</f>
        <v>126150</v>
      </c>
      <c r="AH293" s="31">
        <f xml:space="preserve"> _xlfn.XLOOKUP(DATA[[#This Row],[T]]-1, DATA[T], DATA[Low], "")</f>
        <v>124970</v>
      </c>
      <c r="AI293" s="31">
        <f xml:space="preserve"> _xlfn.XLOOKUP(DATA[[#This Row],[T]]-1, DATA[T], DATA[High], "")</f>
        <v>126450</v>
      </c>
      <c r="AJ293" s="31">
        <f xml:space="preserve"> _xlfn.XLOOKUP(DATA[[#This Row],[T]]-1, DATA[T], DATA[Price], "")</f>
        <v>125318</v>
      </c>
      <c r="AK293" s="33">
        <f xml:space="preserve"> IFERROR(DATA[[#This Row],[Prev Close]] - DATA[[#This Row],[Prev Open]], "")</f>
        <v>-832</v>
      </c>
      <c r="AL293" s="33">
        <f xml:space="preserve"> IFERROR(DATA[[#This Row],[Prev High]] - DATA[[#This Row],[Prev Low]], "")</f>
        <v>1480</v>
      </c>
      <c r="AM293" s="33">
        <f xml:space="preserve"> SIGN(DATA[[#This Row],[Prev Change]] &lt; 0)</f>
        <v>1</v>
      </c>
      <c r="AN293" s="33">
        <f xml:space="preserve"> SIGN(DATA[[#This Row],[Prev Change]] &gt;= 0)</f>
        <v>0</v>
      </c>
      <c r="AO293" s="28">
        <f xml:space="preserve"> IFERROR(MAX(0, DATA[[#This Row],[High]] - DATA[[#This Row],[Prev High]]), "")</f>
        <v>0</v>
      </c>
      <c r="AP293" s="28">
        <f xml:space="preserve"> IFERROR(MAX(0, DATA[[#This Row],[Prev Low]] - DATA[[#This Row],[Low]]), "")</f>
        <v>185</v>
      </c>
      <c r="AQ293" s="10">
        <f xml:space="preserve"> (DATA[[#This Row],[Prev Low]] &lt; DATA[[#This Row],[Open]]) * (DATA[[#This Row],[Open]] &lt; DATA[[#This Row],[Prev High]])</f>
        <v>1</v>
      </c>
      <c r="AR293" s="10">
        <f xml:space="preserve"> SIGN(DATA[[#This Row],[Open]] &lt; DATA[[#This Row],[Prev Low]])</f>
        <v>0</v>
      </c>
      <c r="AS293" s="10">
        <f xml:space="preserve"> SIGN(DATA[[#This Row],[Prev Low]] &lt; DATA[[#This Row],[Open]])</f>
        <v>1</v>
      </c>
      <c r="AT293" s="10">
        <f xml:space="preserve"> SIGN(DATA[[#This Row],[Open]] &lt; DATA[[#This Row],[Prev High]])</f>
        <v>1</v>
      </c>
      <c r="AU293" s="10">
        <f xml:space="preserve"> SIGN(DATA[[#This Row],[Prev High]] &lt; DATA[[#This Row],[Open]])</f>
        <v>0</v>
      </c>
      <c r="AV293" s="10">
        <f xml:space="preserve"> SIGN(DATA[[#This Row],[Low]] &lt; DATA[[#This Row],[Prev Low]])</f>
        <v>1</v>
      </c>
      <c r="AW293" s="10">
        <f xml:space="preserve"> SIGN(DATA[[#This Row],[Prev Low]] &lt; DATA[[#This Row],[Low]])</f>
        <v>0</v>
      </c>
      <c r="AX293" s="10">
        <f xml:space="preserve"> SIGN(DATA[[#This Row],[High]] &lt; DATA[[#This Row],[Prev High]])</f>
        <v>1</v>
      </c>
      <c r="AY293" s="10">
        <f xml:space="preserve"> SIGN(DATA[[#This Row],[Prev High]] &lt; DATA[[#This Row],[High]])</f>
        <v>0</v>
      </c>
      <c r="AZ293" s="10">
        <f xml:space="preserve"> (DATA[[#This Row],[Prev Low]] &lt; DATA[[#This Row],[Close]]) * (DATA[[#This Row],[Close]] &lt; DATA[[#This Row],[Prev High]])</f>
        <v>0</v>
      </c>
      <c r="BA293" s="10">
        <f xml:space="preserve"> SIGN(DATA[[#This Row],[Close]] &lt; DATA[[#This Row],[Prev Low]])</f>
        <v>1</v>
      </c>
      <c r="BB293" s="10">
        <f xml:space="preserve"> SIGN(DATA[[#This Row],[Prev Low]] &lt; DATA[[#This Row],[Close]])</f>
        <v>0</v>
      </c>
      <c r="BC293" s="10">
        <f xml:space="preserve"> SIGN(DATA[[#This Row],[Close]] &lt; DATA[[#This Row],[Prev High]])</f>
        <v>1</v>
      </c>
      <c r="BD293" s="10">
        <f xml:space="preserve"> SIGN(DATA[[#This Row],[Prev High]] &lt; DATA[[#This Row],[Close]])</f>
        <v>0</v>
      </c>
    </row>
    <row r="294" spans="14:56" x14ac:dyDescent="0.25">
      <c r="N294" s="16">
        <f xml:space="preserve"> ROW() - ROW(DATA[[#Headers],[Row]])</f>
        <v>292</v>
      </c>
      <c r="O294" s="13"/>
      <c r="P294" s="20">
        <v>45435</v>
      </c>
      <c r="Q294" s="21">
        <v>125318</v>
      </c>
      <c r="R294" s="21">
        <v>126150</v>
      </c>
      <c r="S294" s="21">
        <v>126450</v>
      </c>
      <c r="T294" s="21">
        <v>124970</v>
      </c>
      <c r="U294" s="13" t="s">
        <v>320</v>
      </c>
      <c r="V294" s="14">
        <v>-7.1999999999999998E-3</v>
      </c>
      <c r="W294" s="23"/>
      <c r="X294" s="23">
        <f xml:space="preserve"> (1 - DATA[[#This Row],[Row]])</f>
        <v>-291</v>
      </c>
      <c r="Y294" s="24">
        <f xml:space="preserve"> DATA[[#This Row],[Src Data]]</f>
        <v>45435</v>
      </c>
      <c r="Z294" s="23">
        <f xml:space="preserve"> WEEKDAY(DATA[[#This Row],[Date]])</f>
        <v>5</v>
      </c>
      <c r="AA294" s="26">
        <f xml:space="preserve"> DATA[[#This Row],[Src Último]]</f>
        <v>125318</v>
      </c>
      <c r="AB294" s="28">
        <f xml:space="preserve"> DATA[[#This Row],[Src Abertura]]</f>
        <v>126150</v>
      </c>
      <c r="AC294" s="28">
        <f xml:space="preserve"> DATA[[#This Row],[Src Mínima]]</f>
        <v>124970</v>
      </c>
      <c r="AD294" s="28">
        <f xml:space="preserve"> DATA[[#This Row],[Src Máxima]]</f>
        <v>126450</v>
      </c>
      <c r="AE294" s="28">
        <f xml:space="preserve"> DATA[[#This Row],[Src Último]]</f>
        <v>125318</v>
      </c>
      <c r="AF294" s="40">
        <f xml:space="preserve"> (DATA[[#This Row],[High]] - DATA[[#This Row],[Low]])</f>
        <v>1480</v>
      </c>
      <c r="AG294" s="31">
        <f xml:space="preserve"> _xlfn.XLOOKUP(DATA[[#This Row],[T]]-1, DATA[T], DATA[Open], "")</f>
        <v>128000</v>
      </c>
      <c r="AH294" s="31">
        <f xml:space="preserve"> _xlfn.XLOOKUP(DATA[[#This Row],[T]]-1, DATA[T], DATA[Low], "")</f>
        <v>126135</v>
      </c>
      <c r="AI294" s="31">
        <f xml:space="preserve"> _xlfn.XLOOKUP(DATA[[#This Row],[T]]-1, DATA[T], DATA[High], "")</f>
        <v>128040</v>
      </c>
      <c r="AJ294" s="31">
        <f xml:space="preserve"> _xlfn.XLOOKUP(DATA[[#This Row],[T]]-1, DATA[T], DATA[Price], "")</f>
        <v>126231</v>
      </c>
      <c r="AK294" s="33">
        <f xml:space="preserve"> IFERROR(DATA[[#This Row],[Prev Close]] - DATA[[#This Row],[Prev Open]], "")</f>
        <v>-1769</v>
      </c>
      <c r="AL294" s="33">
        <f xml:space="preserve"> IFERROR(DATA[[#This Row],[Prev High]] - DATA[[#This Row],[Prev Low]], "")</f>
        <v>1905</v>
      </c>
      <c r="AM294" s="33">
        <f xml:space="preserve"> SIGN(DATA[[#This Row],[Prev Change]] &lt; 0)</f>
        <v>1</v>
      </c>
      <c r="AN294" s="33">
        <f xml:space="preserve"> SIGN(DATA[[#This Row],[Prev Change]] &gt;= 0)</f>
        <v>0</v>
      </c>
      <c r="AO294" s="28">
        <f xml:space="preserve"> IFERROR(MAX(0, DATA[[#This Row],[High]] - DATA[[#This Row],[Prev High]]), "")</f>
        <v>0</v>
      </c>
      <c r="AP294" s="28">
        <f xml:space="preserve"> IFERROR(MAX(0, DATA[[#This Row],[Prev Low]] - DATA[[#This Row],[Low]]), "")</f>
        <v>1165</v>
      </c>
      <c r="AQ294" s="10">
        <f xml:space="preserve"> (DATA[[#This Row],[Prev Low]] &lt; DATA[[#This Row],[Open]]) * (DATA[[#This Row],[Open]] &lt; DATA[[#This Row],[Prev High]])</f>
        <v>1</v>
      </c>
      <c r="AR294" s="10">
        <f xml:space="preserve"> SIGN(DATA[[#This Row],[Open]] &lt; DATA[[#This Row],[Prev Low]])</f>
        <v>0</v>
      </c>
      <c r="AS294" s="10">
        <f xml:space="preserve"> SIGN(DATA[[#This Row],[Prev Low]] &lt; DATA[[#This Row],[Open]])</f>
        <v>1</v>
      </c>
      <c r="AT294" s="10">
        <f xml:space="preserve"> SIGN(DATA[[#This Row],[Open]] &lt; DATA[[#This Row],[Prev High]])</f>
        <v>1</v>
      </c>
      <c r="AU294" s="10">
        <f xml:space="preserve"> SIGN(DATA[[#This Row],[Prev High]] &lt; DATA[[#This Row],[Open]])</f>
        <v>0</v>
      </c>
      <c r="AV294" s="10">
        <f xml:space="preserve"> SIGN(DATA[[#This Row],[Low]] &lt; DATA[[#This Row],[Prev Low]])</f>
        <v>1</v>
      </c>
      <c r="AW294" s="10">
        <f xml:space="preserve"> SIGN(DATA[[#This Row],[Prev Low]] &lt; DATA[[#This Row],[Low]])</f>
        <v>0</v>
      </c>
      <c r="AX294" s="10">
        <f xml:space="preserve"> SIGN(DATA[[#This Row],[High]] &lt; DATA[[#This Row],[Prev High]])</f>
        <v>1</v>
      </c>
      <c r="AY294" s="10">
        <f xml:space="preserve"> SIGN(DATA[[#This Row],[Prev High]] &lt; DATA[[#This Row],[High]])</f>
        <v>0</v>
      </c>
      <c r="AZ294" s="10">
        <f xml:space="preserve"> (DATA[[#This Row],[Prev Low]] &lt; DATA[[#This Row],[Close]]) * (DATA[[#This Row],[Close]] &lt; DATA[[#This Row],[Prev High]])</f>
        <v>0</v>
      </c>
      <c r="BA294" s="10">
        <f xml:space="preserve"> SIGN(DATA[[#This Row],[Close]] &lt; DATA[[#This Row],[Prev Low]])</f>
        <v>1</v>
      </c>
      <c r="BB294" s="10">
        <f xml:space="preserve"> SIGN(DATA[[#This Row],[Prev Low]] &lt; DATA[[#This Row],[Close]])</f>
        <v>0</v>
      </c>
      <c r="BC294" s="10">
        <f xml:space="preserve"> SIGN(DATA[[#This Row],[Close]] &lt; DATA[[#This Row],[Prev High]])</f>
        <v>1</v>
      </c>
      <c r="BD294" s="10">
        <f xml:space="preserve"> SIGN(DATA[[#This Row],[Prev High]] &lt; DATA[[#This Row],[Close]])</f>
        <v>0</v>
      </c>
    </row>
    <row r="295" spans="14:56" x14ac:dyDescent="0.25">
      <c r="N295" s="16">
        <f xml:space="preserve"> ROW() - ROW(DATA[[#Headers],[Row]])</f>
        <v>293</v>
      </c>
      <c r="O295" s="13"/>
      <c r="P295" s="20">
        <v>45434</v>
      </c>
      <c r="Q295" s="21">
        <v>126231</v>
      </c>
      <c r="R295" s="21">
        <v>128000</v>
      </c>
      <c r="S295" s="21">
        <v>128040</v>
      </c>
      <c r="T295" s="21">
        <v>126135</v>
      </c>
      <c r="U295" s="13" t="s">
        <v>330</v>
      </c>
      <c r="V295" s="14">
        <v>-1.49E-2</v>
      </c>
      <c r="W295" s="23"/>
      <c r="X295" s="23">
        <f xml:space="preserve"> (1 - DATA[[#This Row],[Row]])</f>
        <v>-292</v>
      </c>
      <c r="Y295" s="24">
        <f xml:space="preserve"> DATA[[#This Row],[Src Data]]</f>
        <v>45434</v>
      </c>
      <c r="Z295" s="23">
        <f xml:space="preserve"> WEEKDAY(DATA[[#This Row],[Date]])</f>
        <v>4</v>
      </c>
      <c r="AA295" s="26">
        <f xml:space="preserve"> DATA[[#This Row],[Src Último]]</f>
        <v>126231</v>
      </c>
      <c r="AB295" s="28">
        <f xml:space="preserve"> DATA[[#This Row],[Src Abertura]]</f>
        <v>128000</v>
      </c>
      <c r="AC295" s="28">
        <f xml:space="preserve"> DATA[[#This Row],[Src Mínima]]</f>
        <v>126135</v>
      </c>
      <c r="AD295" s="28">
        <f xml:space="preserve"> DATA[[#This Row],[Src Máxima]]</f>
        <v>128040</v>
      </c>
      <c r="AE295" s="28">
        <f xml:space="preserve"> DATA[[#This Row],[Src Último]]</f>
        <v>126231</v>
      </c>
      <c r="AF295" s="40">
        <f xml:space="preserve"> (DATA[[#This Row],[High]] - DATA[[#This Row],[Low]])</f>
        <v>1905</v>
      </c>
      <c r="AG295" s="31">
        <f xml:space="preserve"> _xlfn.XLOOKUP(DATA[[#This Row],[T]]-1, DATA[T], DATA[Open], "")</f>
        <v>128600</v>
      </c>
      <c r="AH295" s="31">
        <f xml:space="preserve"> _xlfn.XLOOKUP(DATA[[#This Row],[T]]-1, DATA[T], DATA[Low], "")</f>
        <v>127865</v>
      </c>
      <c r="AI295" s="31">
        <f xml:space="preserve"> _xlfn.XLOOKUP(DATA[[#This Row],[T]]-1, DATA[T], DATA[High], "")</f>
        <v>128950</v>
      </c>
      <c r="AJ295" s="31">
        <f xml:space="preserve"> _xlfn.XLOOKUP(DATA[[#This Row],[T]]-1, DATA[T], DATA[Price], "")</f>
        <v>128134</v>
      </c>
      <c r="AK295" s="33">
        <f xml:space="preserve"> IFERROR(DATA[[#This Row],[Prev Close]] - DATA[[#This Row],[Prev Open]], "")</f>
        <v>-466</v>
      </c>
      <c r="AL295" s="33">
        <f xml:space="preserve"> IFERROR(DATA[[#This Row],[Prev High]] - DATA[[#This Row],[Prev Low]], "")</f>
        <v>1085</v>
      </c>
      <c r="AM295" s="33">
        <f xml:space="preserve"> SIGN(DATA[[#This Row],[Prev Change]] &lt; 0)</f>
        <v>1</v>
      </c>
      <c r="AN295" s="33">
        <f xml:space="preserve"> SIGN(DATA[[#This Row],[Prev Change]] &gt;= 0)</f>
        <v>0</v>
      </c>
      <c r="AO295" s="28">
        <f xml:space="preserve"> IFERROR(MAX(0, DATA[[#This Row],[High]] - DATA[[#This Row],[Prev High]]), "")</f>
        <v>0</v>
      </c>
      <c r="AP295" s="28">
        <f xml:space="preserve"> IFERROR(MAX(0, DATA[[#This Row],[Prev Low]] - DATA[[#This Row],[Low]]), "")</f>
        <v>1730</v>
      </c>
      <c r="AQ295" s="10">
        <f xml:space="preserve"> (DATA[[#This Row],[Prev Low]] &lt; DATA[[#This Row],[Open]]) * (DATA[[#This Row],[Open]] &lt; DATA[[#This Row],[Prev High]])</f>
        <v>1</v>
      </c>
      <c r="AR295" s="10">
        <f xml:space="preserve"> SIGN(DATA[[#This Row],[Open]] &lt; DATA[[#This Row],[Prev Low]])</f>
        <v>0</v>
      </c>
      <c r="AS295" s="10">
        <f xml:space="preserve"> SIGN(DATA[[#This Row],[Prev Low]] &lt; DATA[[#This Row],[Open]])</f>
        <v>1</v>
      </c>
      <c r="AT295" s="10">
        <f xml:space="preserve"> SIGN(DATA[[#This Row],[Open]] &lt; DATA[[#This Row],[Prev High]])</f>
        <v>1</v>
      </c>
      <c r="AU295" s="10">
        <f xml:space="preserve"> SIGN(DATA[[#This Row],[Prev High]] &lt; DATA[[#This Row],[Open]])</f>
        <v>0</v>
      </c>
      <c r="AV295" s="10">
        <f xml:space="preserve"> SIGN(DATA[[#This Row],[Low]] &lt; DATA[[#This Row],[Prev Low]])</f>
        <v>1</v>
      </c>
      <c r="AW295" s="10">
        <f xml:space="preserve"> SIGN(DATA[[#This Row],[Prev Low]] &lt; DATA[[#This Row],[Low]])</f>
        <v>0</v>
      </c>
      <c r="AX295" s="10">
        <f xml:space="preserve"> SIGN(DATA[[#This Row],[High]] &lt; DATA[[#This Row],[Prev High]])</f>
        <v>1</v>
      </c>
      <c r="AY295" s="10">
        <f xml:space="preserve"> SIGN(DATA[[#This Row],[Prev High]] &lt; DATA[[#This Row],[High]])</f>
        <v>0</v>
      </c>
      <c r="AZ295" s="10">
        <f xml:space="preserve"> (DATA[[#This Row],[Prev Low]] &lt; DATA[[#This Row],[Close]]) * (DATA[[#This Row],[Close]] &lt; DATA[[#This Row],[Prev High]])</f>
        <v>0</v>
      </c>
      <c r="BA295" s="10">
        <f xml:space="preserve"> SIGN(DATA[[#This Row],[Close]] &lt; DATA[[#This Row],[Prev Low]])</f>
        <v>1</v>
      </c>
      <c r="BB295" s="10">
        <f xml:space="preserve"> SIGN(DATA[[#This Row],[Prev Low]] &lt; DATA[[#This Row],[Close]])</f>
        <v>0</v>
      </c>
      <c r="BC295" s="10">
        <f xml:space="preserve"> SIGN(DATA[[#This Row],[Close]] &lt; DATA[[#This Row],[Prev High]])</f>
        <v>1</v>
      </c>
      <c r="BD295" s="10">
        <f xml:space="preserve"> SIGN(DATA[[#This Row],[Prev High]] &lt; DATA[[#This Row],[Close]])</f>
        <v>0</v>
      </c>
    </row>
    <row r="296" spans="14:56" x14ac:dyDescent="0.25">
      <c r="N296" s="16">
        <f xml:space="preserve"> ROW() - ROW(DATA[[#Headers],[Row]])</f>
        <v>294</v>
      </c>
      <c r="O296" s="13"/>
      <c r="P296" s="20">
        <v>45433</v>
      </c>
      <c r="Q296" s="21">
        <v>128134</v>
      </c>
      <c r="R296" s="21">
        <v>128600</v>
      </c>
      <c r="S296" s="21">
        <v>128950</v>
      </c>
      <c r="T296" s="21">
        <v>127865</v>
      </c>
      <c r="U296" s="13" t="s">
        <v>331</v>
      </c>
      <c r="V296" s="14">
        <v>-3.5000000000000001E-3</v>
      </c>
      <c r="W296" s="23"/>
      <c r="X296" s="23">
        <f xml:space="preserve"> (1 - DATA[[#This Row],[Row]])</f>
        <v>-293</v>
      </c>
      <c r="Y296" s="24">
        <f xml:space="preserve"> DATA[[#This Row],[Src Data]]</f>
        <v>45433</v>
      </c>
      <c r="Z296" s="23">
        <f xml:space="preserve"> WEEKDAY(DATA[[#This Row],[Date]])</f>
        <v>3</v>
      </c>
      <c r="AA296" s="26">
        <f xml:space="preserve"> DATA[[#This Row],[Src Último]]</f>
        <v>128134</v>
      </c>
      <c r="AB296" s="28">
        <f xml:space="preserve"> DATA[[#This Row],[Src Abertura]]</f>
        <v>128600</v>
      </c>
      <c r="AC296" s="28">
        <f xml:space="preserve"> DATA[[#This Row],[Src Mínima]]</f>
        <v>127865</v>
      </c>
      <c r="AD296" s="28">
        <f xml:space="preserve"> DATA[[#This Row],[Src Máxima]]</f>
        <v>128950</v>
      </c>
      <c r="AE296" s="28">
        <f xml:space="preserve"> DATA[[#This Row],[Src Último]]</f>
        <v>128134</v>
      </c>
      <c r="AF296" s="40">
        <f xml:space="preserve"> (DATA[[#This Row],[High]] - DATA[[#This Row],[Low]])</f>
        <v>1085</v>
      </c>
      <c r="AG296" s="31">
        <f xml:space="preserve"> _xlfn.XLOOKUP(DATA[[#This Row],[T]]-1, DATA[T], DATA[Open], "")</f>
        <v>129350</v>
      </c>
      <c r="AH296" s="31">
        <f xml:space="preserve"> _xlfn.XLOOKUP(DATA[[#This Row],[T]]-1, DATA[T], DATA[Low], "")</f>
        <v>128165</v>
      </c>
      <c r="AI296" s="31">
        <f xml:space="preserve"> _xlfn.XLOOKUP(DATA[[#This Row],[T]]-1, DATA[T], DATA[High], "")</f>
        <v>129530</v>
      </c>
      <c r="AJ296" s="31">
        <f xml:space="preserve"> _xlfn.XLOOKUP(DATA[[#This Row],[T]]-1, DATA[T], DATA[Price], "")</f>
        <v>128588</v>
      </c>
      <c r="AK296" s="33">
        <f xml:space="preserve"> IFERROR(DATA[[#This Row],[Prev Close]] - DATA[[#This Row],[Prev Open]], "")</f>
        <v>-762</v>
      </c>
      <c r="AL296" s="33">
        <f xml:space="preserve"> IFERROR(DATA[[#This Row],[Prev High]] - DATA[[#This Row],[Prev Low]], "")</f>
        <v>1365</v>
      </c>
      <c r="AM296" s="33">
        <f xml:space="preserve"> SIGN(DATA[[#This Row],[Prev Change]] &lt; 0)</f>
        <v>1</v>
      </c>
      <c r="AN296" s="33">
        <f xml:space="preserve"> SIGN(DATA[[#This Row],[Prev Change]] &gt;= 0)</f>
        <v>0</v>
      </c>
      <c r="AO296" s="28">
        <f xml:space="preserve"> IFERROR(MAX(0, DATA[[#This Row],[High]] - DATA[[#This Row],[Prev High]]), "")</f>
        <v>0</v>
      </c>
      <c r="AP296" s="28">
        <f xml:space="preserve"> IFERROR(MAX(0, DATA[[#This Row],[Prev Low]] - DATA[[#This Row],[Low]]), "")</f>
        <v>300</v>
      </c>
      <c r="AQ296" s="10">
        <f xml:space="preserve"> (DATA[[#This Row],[Prev Low]] &lt; DATA[[#This Row],[Open]]) * (DATA[[#This Row],[Open]] &lt; DATA[[#This Row],[Prev High]])</f>
        <v>1</v>
      </c>
      <c r="AR296" s="10">
        <f xml:space="preserve"> SIGN(DATA[[#This Row],[Open]] &lt; DATA[[#This Row],[Prev Low]])</f>
        <v>0</v>
      </c>
      <c r="AS296" s="10">
        <f xml:space="preserve"> SIGN(DATA[[#This Row],[Prev Low]] &lt; DATA[[#This Row],[Open]])</f>
        <v>1</v>
      </c>
      <c r="AT296" s="10">
        <f xml:space="preserve"> SIGN(DATA[[#This Row],[Open]] &lt; DATA[[#This Row],[Prev High]])</f>
        <v>1</v>
      </c>
      <c r="AU296" s="10">
        <f xml:space="preserve"> SIGN(DATA[[#This Row],[Prev High]] &lt; DATA[[#This Row],[Open]])</f>
        <v>0</v>
      </c>
      <c r="AV296" s="10">
        <f xml:space="preserve"> SIGN(DATA[[#This Row],[Low]] &lt; DATA[[#This Row],[Prev Low]])</f>
        <v>1</v>
      </c>
      <c r="AW296" s="10">
        <f xml:space="preserve"> SIGN(DATA[[#This Row],[Prev Low]] &lt; DATA[[#This Row],[Low]])</f>
        <v>0</v>
      </c>
      <c r="AX296" s="10">
        <f xml:space="preserve"> SIGN(DATA[[#This Row],[High]] &lt; DATA[[#This Row],[Prev High]])</f>
        <v>1</v>
      </c>
      <c r="AY296" s="10">
        <f xml:space="preserve"> SIGN(DATA[[#This Row],[Prev High]] &lt; DATA[[#This Row],[High]])</f>
        <v>0</v>
      </c>
      <c r="AZ296" s="10">
        <f xml:space="preserve"> (DATA[[#This Row],[Prev Low]] &lt; DATA[[#This Row],[Close]]) * (DATA[[#This Row],[Close]] &lt; DATA[[#This Row],[Prev High]])</f>
        <v>0</v>
      </c>
      <c r="BA296" s="10">
        <f xml:space="preserve"> SIGN(DATA[[#This Row],[Close]] &lt; DATA[[#This Row],[Prev Low]])</f>
        <v>1</v>
      </c>
      <c r="BB296" s="10">
        <f xml:space="preserve"> SIGN(DATA[[#This Row],[Prev Low]] &lt; DATA[[#This Row],[Close]])</f>
        <v>0</v>
      </c>
      <c r="BC296" s="10">
        <f xml:space="preserve"> SIGN(DATA[[#This Row],[Close]] &lt; DATA[[#This Row],[Prev High]])</f>
        <v>1</v>
      </c>
      <c r="BD296" s="10">
        <f xml:space="preserve"> SIGN(DATA[[#This Row],[Prev High]] &lt; DATA[[#This Row],[Close]])</f>
        <v>0</v>
      </c>
    </row>
    <row r="297" spans="14:56" x14ac:dyDescent="0.25">
      <c r="N297" s="16">
        <f xml:space="preserve"> ROW() - ROW(DATA[[#Headers],[Row]])</f>
        <v>295</v>
      </c>
      <c r="O297" s="13"/>
      <c r="P297" s="20">
        <v>45432</v>
      </c>
      <c r="Q297" s="21">
        <v>128588</v>
      </c>
      <c r="R297" s="21">
        <v>129350</v>
      </c>
      <c r="S297" s="21">
        <v>129530</v>
      </c>
      <c r="T297" s="21">
        <v>128165</v>
      </c>
      <c r="U297" s="13" t="s">
        <v>332</v>
      </c>
      <c r="V297" s="14">
        <v>-3.7000000000000002E-3</v>
      </c>
      <c r="W297" s="23"/>
      <c r="X297" s="23">
        <f xml:space="preserve"> (1 - DATA[[#This Row],[Row]])</f>
        <v>-294</v>
      </c>
      <c r="Y297" s="24">
        <f xml:space="preserve"> DATA[[#This Row],[Src Data]]</f>
        <v>45432</v>
      </c>
      <c r="Z297" s="23">
        <f xml:space="preserve"> WEEKDAY(DATA[[#This Row],[Date]])</f>
        <v>2</v>
      </c>
      <c r="AA297" s="26">
        <f xml:space="preserve"> DATA[[#This Row],[Src Último]]</f>
        <v>128588</v>
      </c>
      <c r="AB297" s="28">
        <f xml:space="preserve"> DATA[[#This Row],[Src Abertura]]</f>
        <v>129350</v>
      </c>
      <c r="AC297" s="28">
        <f xml:space="preserve"> DATA[[#This Row],[Src Mínima]]</f>
        <v>128165</v>
      </c>
      <c r="AD297" s="28">
        <f xml:space="preserve"> DATA[[#This Row],[Src Máxima]]</f>
        <v>129530</v>
      </c>
      <c r="AE297" s="28">
        <f xml:space="preserve"> DATA[[#This Row],[Src Último]]</f>
        <v>128588</v>
      </c>
      <c r="AF297" s="40">
        <f xml:space="preserve"> (DATA[[#This Row],[High]] - DATA[[#This Row],[Low]])</f>
        <v>1365</v>
      </c>
      <c r="AG297" s="31">
        <f xml:space="preserve"> _xlfn.XLOOKUP(DATA[[#This Row],[T]]-1, DATA[T], DATA[Open], "")</f>
        <v>129350</v>
      </c>
      <c r="AH297" s="31">
        <f xml:space="preserve"> _xlfn.XLOOKUP(DATA[[#This Row],[T]]-1, DATA[T], DATA[Low], "")</f>
        <v>128420</v>
      </c>
      <c r="AI297" s="31">
        <f xml:space="preserve"> _xlfn.XLOOKUP(DATA[[#This Row],[T]]-1, DATA[T], DATA[High], "")</f>
        <v>129375</v>
      </c>
      <c r="AJ297" s="31">
        <f xml:space="preserve"> _xlfn.XLOOKUP(DATA[[#This Row],[T]]-1, DATA[T], DATA[Price], "")</f>
        <v>129064</v>
      </c>
      <c r="AK297" s="33">
        <f xml:space="preserve"> IFERROR(DATA[[#This Row],[Prev Close]] - DATA[[#This Row],[Prev Open]], "")</f>
        <v>-286</v>
      </c>
      <c r="AL297" s="33">
        <f xml:space="preserve"> IFERROR(DATA[[#This Row],[Prev High]] - DATA[[#This Row],[Prev Low]], "")</f>
        <v>955</v>
      </c>
      <c r="AM297" s="33">
        <f xml:space="preserve"> SIGN(DATA[[#This Row],[Prev Change]] &lt; 0)</f>
        <v>1</v>
      </c>
      <c r="AN297" s="33">
        <f xml:space="preserve"> SIGN(DATA[[#This Row],[Prev Change]] &gt;= 0)</f>
        <v>0</v>
      </c>
      <c r="AO297" s="28">
        <f xml:space="preserve"> IFERROR(MAX(0, DATA[[#This Row],[High]] - DATA[[#This Row],[Prev High]]), "")</f>
        <v>155</v>
      </c>
      <c r="AP297" s="28">
        <f xml:space="preserve"> IFERROR(MAX(0, DATA[[#This Row],[Prev Low]] - DATA[[#This Row],[Low]]), "")</f>
        <v>255</v>
      </c>
      <c r="AQ297" s="10">
        <f xml:space="preserve"> (DATA[[#This Row],[Prev Low]] &lt; DATA[[#This Row],[Open]]) * (DATA[[#This Row],[Open]] &lt; DATA[[#This Row],[Prev High]])</f>
        <v>1</v>
      </c>
      <c r="AR297" s="10">
        <f xml:space="preserve"> SIGN(DATA[[#This Row],[Open]] &lt; DATA[[#This Row],[Prev Low]])</f>
        <v>0</v>
      </c>
      <c r="AS297" s="10">
        <f xml:space="preserve"> SIGN(DATA[[#This Row],[Prev Low]] &lt; DATA[[#This Row],[Open]])</f>
        <v>1</v>
      </c>
      <c r="AT297" s="10">
        <f xml:space="preserve"> SIGN(DATA[[#This Row],[Open]] &lt; DATA[[#This Row],[Prev High]])</f>
        <v>1</v>
      </c>
      <c r="AU297" s="10">
        <f xml:space="preserve"> SIGN(DATA[[#This Row],[Prev High]] &lt; DATA[[#This Row],[Open]])</f>
        <v>0</v>
      </c>
      <c r="AV297" s="10">
        <f xml:space="preserve"> SIGN(DATA[[#This Row],[Low]] &lt; DATA[[#This Row],[Prev Low]])</f>
        <v>1</v>
      </c>
      <c r="AW297" s="10">
        <f xml:space="preserve"> SIGN(DATA[[#This Row],[Prev Low]] &lt; DATA[[#This Row],[Low]])</f>
        <v>0</v>
      </c>
      <c r="AX297" s="10">
        <f xml:space="preserve"> SIGN(DATA[[#This Row],[High]] &lt; DATA[[#This Row],[Prev High]])</f>
        <v>0</v>
      </c>
      <c r="AY297" s="10">
        <f xml:space="preserve"> SIGN(DATA[[#This Row],[Prev High]] &lt; DATA[[#This Row],[High]])</f>
        <v>1</v>
      </c>
      <c r="AZ297" s="10">
        <f xml:space="preserve"> (DATA[[#This Row],[Prev Low]] &lt; DATA[[#This Row],[Close]]) * (DATA[[#This Row],[Close]] &lt; DATA[[#This Row],[Prev High]])</f>
        <v>1</v>
      </c>
      <c r="BA297" s="10">
        <f xml:space="preserve"> SIGN(DATA[[#This Row],[Close]] &lt; DATA[[#This Row],[Prev Low]])</f>
        <v>0</v>
      </c>
      <c r="BB297" s="10">
        <f xml:space="preserve"> SIGN(DATA[[#This Row],[Prev Low]] &lt; DATA[[#This Row],[Close]])</f>
        <v>1</v>
      </c>
      <c r="BC297" s="10">
        <f xml:space="preserve"> SIGN(DATA[[#This Row],[Close]] &lt; DATA[[#This Row],[Prev High]])</f>
        <v>1</v>
      </c>
      <c r="BD297" s="10">
        <f xml:space="preserve"> SIGN(DATA[[#This Row],[Prev High]] &lt; DATA[[#This Row],[Close]])</f>
        <v>0</v>
      </c>
    </row>
    <row r="298" spans="14:56" x14ac:dyDescent="0.25">
      <c r="N298" s="16">
        <f xml:space="preserve"> ROW() - ROW(DATA[[#Headers],[Row]])</f>
        <v>296</v>
      </c>
      <c r="O298" s="13"/>
      <c r="P298" s="20">
        <v>45429</v>
      </c>
      <c r="Q298" s="21">
        <v>129064</v>
      </c>
      <c r="R298" s="21">
        <v>129350</v>
      </c>
      <c r="S298" s="21">
        <v>129375</v>
      </c>
      <c r="T298" s="21">
        <v>128420</v>
      </c>
      <c r="U298" s="13" t="s">
        <v>333</v>
      </c>
      <c r="V298" s="14">
        <v>-8.9999999999999998E-4</v>
      </c>
      <c r="W298" s="23"/>
      <c r="X298" s="23">
        <f xml:space="preserve"> (1 - DATA[[#This Row],[Row]])</f>
        <v>-295</v>
      </c>
      <c r="Y298" s="24">
        <f xml:space="preserve"> DATA[[#This Row],[Src Data]]</f>
        <v>45429</v>
      </c>
      <c r="Z298" s="23">
        <f xml:space="preserve"> WEEKDAY(DATA[[#This Row],[Date]])</f>
        <v>6</v>
      </c>
      <c r="AA298" s="26">
        <f xml:space="preserve"> DATA[[#This Row],[Src Último]]</f>
        <v>129064</v>
      </c>
      <c r="AB298" s="28">
        <f xml:space="preserve"> DATA[[#This Row],[Src Abertura]]</f>
        <v>129350</v>
      </c>
      <c r="AC298" s="28">
        <f xml:space="preserve"> DATA[[#This Row],[Src Mínima]]</f>
        <v>128420</v>
      </c>
      <c r="AD298" s="28">
        <f xml:space="preserve"> DATA[[#This Row],[Src Máxima]]</f>
        <v>129375</v>
      </c>
      <c r="AE298" s="28">
        <f xml:space="preserve"> DATA[[#This Row],[Src Último]]</f>
        <v>129064</v>
      </c>
      <c r="AF298" s="40">
        <f xml:space="preserve"> (DATA[[#This Row],[High]] - DATA[[#This Row],[Low]])</f>
        <v>955</v>
      </c>
      <c r="AG298" s="31">
        <f xml:space="preserve"> _xlfn.XLOOKUP(DATA[[#This Row],[T]]-1, DATA[T], DATA[Open], "")</f>
        <v>129170</v>
      </c>
      <c r="AH298" s="31">
        <f xml:space="preserve"> _xlfn.XLOOKUP(DATA[[#This Row],[T]]-1, DATA[T], DATA[Low], "")</f>
        <v>128700</v>
      </c>
      <c r="AI298" s="31">
        <f xml:space="preserve"> _xlfn.XLOOKUP(DATA[[#This Row],[T]]-1, DATA[T], DATA[High], "")</f>
        <v>129995</v>
      </c>
      <c r="AJ298" s="31">
        <f xml:space="preserve"> _xlfn.XLOOKUP(DATA[[#This Row],[T]]-1, DATA[T], DATA[Price], "")</f>
        <v>129181</v>
      </c>
      <c r="AK298" s="33">
        <f xml:space="preserve"> IFERROR(DATA[[#This Row],[Prev Close]] - DATA[[#This Row],[Prev Open]], "")</f>
        <v>11</v>
      </c>
      <c r="AL298" s="33">
        <f xml:space="preserve"> IFERROR(DATA[[#This Row],[Prev High]] - DATA[[#This Row],[Prev Low]], "")</f>
        <v>1295</v>
      </c>
      <c r="AM298" s="33">
        <f xml:space="preserve"> SIGN(DATA[[#This Row],[Prev Change]] &lt; 0)</f>
        <v>0</v>
      </c>
      <c r="AN298" s="33">
        <f xml:space="preserve"> SIGN(DATA[[#This Row],[Prev Change]] &gt;= 0)</f>
        <v>1</v>
      </c>
      <c r="AO298" s="28">
        <f xml:space="preserve"> IFERROR(MAX(0, DATA[[#This Row],[High]] - DATA[[#This Row],[Prev High]]), "")</f>
        <v>0</v>
      </c>
      <c r="AP298" s="28">
        <f xml:space="preserve"> IFERROR(MAX(0, DATA[[#This Row],[Prev Low]] - DATA[[#This Row],[Low]]), "")</f>
        <v>280</v>
      </c>
      <c r="AQ298" s="10">
        <f xml:space="preserve"> (DATA[[#This Row],[Prev Low]] &lt; DATA[[#This Row],[Open]]) * (DATA[[#This Row],[Open]] &lt; DATA[[#This Row],[Prev High]])</f>
        <v>1</v>
      </c>
      <c r="AR298" s="10">
        <f xml:space="preserve"> SIGN(DATA[[#This Row],[Open]] &lt; DATA[[#This Row],[Prev Low]])</f>
        <v>0</v>
      </c>
      <c r="AS298" s="10">
        <f xml:space="preserve"> SIGN(DATA[[#This Row],[Prev Low]] &lt; DATA[[#This Row],[Open]])</f>
        <v>1</v>
      </c>
      <c r="AT298" s="10">
        <f xml:space="preserve"> SIGN(DATA[[#This Row],[Open]] &lt; DATA[[#This Row],[Prev High]])</f>
        <v>1</v>
      </c>
      <c r="AU298" s="10">
        <f xml:space="preserve"> SIGN(DATA[[#This Row],[Prev High]] &lt; DATA[[#This Row],[Open]])</f>
        <v>0</v>
      </c>
      <c r="AV298" s="10">
        <f xml:space="preserve"> SIGN(DATA[[#This Row],[Low]] &lt; DATA[[#This Row],[Prev Low]])</f>
        <v>1</v>
      </c>
      <c r="AW298" s="10">
        <f xml:space="preserve"> SIGN(DATA[[#This Row],[Prev Low]] &lt; DATA[[#This Row],[Low]])</f>
        <v>0</v>
      </c>
      <c r="AX298" s="10">
        <f xml:space="preserve"> SIGN(DATA[[#This Row],[High]] &lt; DATA[[#This Row],[Prev High]])</f>
        <v>1</v>
      </c>
      <c r="AY298" s="10">
        <f xml:space="preserve"> SIGN(DATA[[#This Row],[Prev High]] &lt; DATA[[#This Row],[High]])</f>
        <v>0</v>
      </c>
      <c r="AZ298" s="10">
        <f xml:space="preserve"> (DATA[[#This Row],[Prev Low]] &lt; DATA[[#This Row],[Close]]) * (DATA[[#This Row],[Close]] &lt; DATA[[#This Row],[Prev High]])</f>
        <v>1</v>
      </c>
      <c r="BA298" s="10">
        <f xml:space="preserve"> SIGN(DATA[[#This Row],[Close]] &lt; DATA[[#This Row],[Prev Low]])</f>
        <v>0</v>
      </c>
      <c r="BB298" s="10">
        <f xml:space="preserve"> SIGN(DATA[[#This Row],[Prev Low]] &lt; DATA[[#This Row],[Close]])</f>
        <v>1</v>
      </c>
      <c r="BC298" s="10">
        <f xml:space="preserve"> SIGN(DATA[[#This Row],[Close]] &lt; DATA[[#This Row],[Prev High]])</f>
        <v>1</v>
      </c>
      <c r="BD298" s="10">
        <f xml:space="preserve"> SIGN(DATA[[#This Row],[Prev High]] &lt; DATA[[#This Row],[Close]])</f>
        <v>0</v>
      </c>
    </row>
    <row r="299" spans="14:56" x14ac:dyDescent="0.25">
      <c r="N299" s="16">
        <f xml:space="preserve"> ROW() - ROW(DATA[[#Headers],[Row]])</f>
        <v>297</v>
      </c>
      <c r="O299" s="13"/>
      <c r="P299" s="20">
        <v>45428</v>
      </c>
      <c r="Q299" s="21">
        <v>129181</v>
      </c>
      <c r="R299" s="21">
        <v>129170</v>
      </c>
      <c r="S299" s="21">
        <v>129995</v>
      </c>
      <c r="T299" s="21">
        <v>128700</v>
      </c>
      <c r="U299" s="13" t="s">
        <v>321</v>
      </c>
      <c r="V299" s="14">
        <v>1.6000000000000001E-3</v>
      </c>
      <c r="W299" s="23"/>
      <c r="X299" s="23">
        <f xml:space="preserve"> (1 - DATA[[#This Row],[Row]])</f>
        <v>-296</v>
      </c>
      <c r="Y299" s="24">
        <f xml:space="preserve"> DATA[[#This Row],[Src Data]]</f>
        <v>45428</v>
      </c>
      <c r="Z299" s="23">
        <f xml:space="preserve"> WEEKDAY(DATA[[#This Row],[Date]])</f>
        <v>5</v>
      </c>
      <c r="AA299" s="26">
        <f xml:space="preserve"> DATA[[#This Row],[Src Último]]</f>
        <v>129181</v>
      </c>
      <c r="AB299" s="28">
        <f xml:space="preserve"> DATA[[#This Row],[Src Abertura]]</f>
        <v>129170</v>
      </c>
      <c r="AC299" s="28">
        <f xml:space="preserve"> DATA[[#This Row],[Src Mínima]]</f>
        <v>128700</v>
      </c>
      <c r="AD299" s="28">
        <f xml:space="preserve"> DATA[[#This Row],[Src Máxima]]</f>
        <v>129995</v>
      </c>
      <c r="AE299" s="28">
        <f xml:space="preserve"> DATA[[#This Row],[Src Último]]</f>
        <v>129181</v>
      </c>
      <c r="AF299" s="40">
        <f xml:space="preserve"> (DATA[[#This Row],[High]] - DATA[[#This Row],[Low]])</f>
        <v>1295</v>
      </c>
      <c r="AG299" s="31">
        <f xml:space="preserve"> _xlfn.XLOOKUP(DATA[[#This Row],[T]]-1, DATA[T], DATA[Open], "")</f>
        <v>128230</v>
      </c>
      <c r="AH299" s="31">
        <f xml:space="preserve"> _xlfn.XLOOKUP(DATA[[#This Row],[T]]-1, DATA[T], DATA[Low], "")</f>
        <v>127610</v>
      </c>
      <c r="AI299" s="31">
        <f xml:space="preserve"> _xlfn.XLOOKUP(DATA[[#This Row],[T]]-1, DATA[T], DATA[High], "")</f>
        <v>129230</v>
      </c>
      <c r="AJ299" s="31">
        <f xml:space="preserve"> _xlfn.XLOOKUP(DATA[[#This Row],[T]]-1, DATA[T], DATA[Price], "")</f>
        <v>128973</v>
      </c>
      <c r="AK299" s="33">
        <f xml:space="preserve"> IFERROR(DATA[[#This Row],[Prev Close]] - DATA[[#This Row],[Prev Open]], "")</f>
        <v>743</v>
      </c>
      <c r="AL299" s="33">
        <f xml:space="preserve"> IFERROR(DATA[[#This Row],[Prev High]] - DATA[[#This Row],[Prev Low]], "")</f>
        <v>1620</v>
      </c>
      <c r="AM299" s="33">
        <f xml:space="preserve"> SIGN(DATA[[#This Row],[Prev Change]] &lt; 0)</f>
        <v>0</v>
      </c>
      <c r="AN299" s="33">
        <f xml:space="preserve"> SIGN(DATA[[#This Row],[Prev Change]] &gt;= 0)</f>
        <v>1</v>
      </c>
      <c r="AO299" s="28">
        <f xml:space="preserve"> IFERROR(MAX(0, DATA[[#This Row],[High]] - DATA[[#This Row],[Prev High]]), "")</f>
        <v>765</v>
      </c>
      <c r="AP299" s="28">
        <f xml:space="preserve"> IFERROR(MAX(0, DATA[[#This Row],[Prev Low]] - DATA[[#This Row],[Low]]), "")</f>
        <v>0</v>
      </c>
      <c r="AQ299" s="10">
        <f xml:space="preserve"> (DATA[[#This Row],[Prev Low]] &lt; DATA[[#This Row],[Open]]) * (DATA[[#This Row],[Open]] &lt; DATA[[#This Row],[Prev High]])</f>
        <v>1</v>
      </c>
      <c r="AR299" s="10">
        <f xml:space="preserve"> SIGN(DATA[[#This Row],[Open]] &lt; DATA[[#This Row],[Prev Low]])</f>
        <v>0</v>
      </c>
      <c r="AS299" s="10">
        <f xml:space="preserve"> SIGN(DATA[[#This Row],[Prev Low]] &lt; DATA[[#This Row],[Open]])</f>
        <v>1</v>
      </c>
      <c r="AT299" s="10">
        <f xml:space="preserve"> SIGN(DATA[[#This Row],[Open]] &lt; DATA[[#This Row],[Prev High]])</f>
        <v>1</v>
      </c>
      <c r="AU299" s="10">
        <f xml:space="preserve"> SIGN(DATA[[#This Row],[Prev High]] &lt; DATA[[#This Row],[Open]])</f>
        <v>0</v>
      </c>
      <c r="AV299" s="10">
        <f xml:space="preserve"> SIGN(DATA[[#This Row],[Low]] &lt; DATA[[#This Row],[Prev Low]])</f>
        <v>0</v>
      </c>
      <c r="AW299" s="10">
        <f xml:space="preserve"> SIGN(DATA[[#This Row],[Prev Low]] &lt; DATA[[#This Row],[Low]])</f>
        <v>1</v>
      </c>
      <c r="AX299" s="10">
        <f xml:space="preserve"> SIGN(DATA[[#This Row],[High]] &lt; DATA[[#This Row],[Prev High]])</f>
        <v>0</v>
      </c>
      <c r="AY299" s="10">
        <f xml:space="preserve"> SIGN(DATA[[#This Row],[Prev High]] &lt; DATA[[#This Row],[High]])</f>
        <v>1</v>
      </c>
      <c r="AZ299" s="10">
        <f xml:space="preserve"> (DATA[[#This Row],[Prev Low]] &lt; DATA[[#This Row],[Close]]) * (DATA[[#This Row],[Close]] &lt; DATA[[#This Row],[Prev High]])</f>
        <v>1</v>
      </c>
      <c r="BA299" s="10">
        <f xml:space="preserve"> SIGN(DATA[[#This Row],[Close]] &lt; DATA[[#This Row],[Prev Low]])</f>
        <v>0</v>
      </c>
      <c r="BB299" s="10">
        <f xml:space="preserve"> SIGN(DATA[[#This Row],[Prev Low]] &lt; DATA[[#This Row],[Close]])</f>
        <v>1</v>
      </c>
      <c r="BC299" s="10">
        <f xml:space="preserve"> SIGN(DATA[[#This Row],[Close]] &lt; DATA[[#This Row],[Prev High]])</f>
        <v>1</v>
      </c>
      <c r="BD299" s="10">
        <f xml:space="preserve"> SIGN(DATA[[#This Row],[Prev High]] &lt; DATA[[#This Row],[Close]])</f>
        <v>0</v>
      </c>
    </row>
    <row r="300" spans="14:56" x14ac:dyDescent="0.25">
      <c r="N300" s="16">
        <f xml:space="preserve"> ROW() - ROW(DATA[[#Headers],[Row]])</f>
        <v>298</v>
      </c>
      <c r="O300" s="13"/>
      <c r="P300" s="20">
        <v>45427</v>
      </c>
      <c r="Q300" s="21">
        <v>128973</v>
      </c>
      <c r="R300" s="21">
        <v>128230</v>
      </c>
      <c r="S300" s="21">
        <v>129230</v>
      </c>
      <c r="T300" s="21">
        <v>127610</v>
      </c>
      <c r="U300" s="13" t="s">
        <v>334</v>
      </c>
      <c r="V300" s="14">
        <v>-4.0000000000000001E-3</v>
      </c>
      <c r="W300" s="23"/>
      <c r="X300" s="23">
        <f xml:space="preserve"> (1 - DATA[[#This Row],[Row]])</f>
        <v>-297</v>
      </c>
      <c r="Y300" s="24">
        <f xml:space="preserve"> DATA[[#This Row],[Src Data]]</f>
        <v>45427</v>
      </c>
      <c r="Z300" s="23">
        <f xml:space="preserve"> WEEKDAY(DATA[[#This Row],[Date]])</f>
        <v>4</v>
      </c>
      <c r="AA300" s="26">
        <f xml:space="preserve"> DATA[[#This Row],[Src Último]]</f>
        <v>128973</v>
      </c>
      <c r="AB300" s="28">
        <f xml:space="preserve"> DATA[[#This Row],[Src Abertura]]</f>
        <v>128230</v>
      </c>
      <c r="AC300" s="28">
        <f xml:space="preserve"> DATA[[#This Row],[Src Mínima]]</f>
        <v>127610</v>
      </c>
      <c r="AD300" s="28">
        <f xml:space="preserve"> DATA[[#This Row],[Src Máxima]]</f>
        <v>129230</v>
      </c>
      <c r="AE300" s="28">
        <f xml:space="preserve"> DATA[[#This Row],[Src Último]]</f>
        <v>128973</v>
      </c>
      <c r="AF300" s="40">
        <f xml:space="preserve"> (DATA[[#This Row],[High]] - DATA[[#This Row],[Low]])</f>
        <v>1620</v>
      </c>
      <c r="AG300" s="31">
        <f xml:space="preserve"> _xlfn.XLOOKUP(DATA[[#This Row],[T]]-1, DATA[T], DATA[Open], "")</f>
        <v>128715</v>
      </c>
      <c r="AH300" s="31">
        <f xml:space="preserve"> _xlfn.XLOOKUP(DATA[[#This Row],[T]]-1, DATA[T], DATA[Low], "")</f>
        <v>128510</v>
      </c>
      <c r="AI300" s="31">
        <f xml:space="preserve"> _xlfn.XLOOKUP(DATA[[#This Row],[T]]-1, DATA[T], DATA[High], "")</f>
        <v>129965</v>
      </c>
      <c r="AJ300" s="31">
        <f xml:space="preserve"> _xlfn.XLOOKUP(DATA[[#This Row],[T]]-1, DATA[T], DATA[Price], "")</f>
        <v>129489</v>
      </c>
      <c r="AK300" s="33">
        <f xml:space="preserve"> IFERROR(DATA[[#This Row],[Prev Close]] - DATA[[#This Row],[Prev Open]], "")</f>
        <v>774</v>
      </c>
      <c r="AL300" s="33">
        <f xml:space="preserve"> IFERROR(DATA[[#This Row],[Prev High]] - DATA[[#This Row],[Prev Low]], "")</f>
        <v>1455</v>
      </c>
      <c r="AM300" s="33">
        <f xml:space="preserve"> SIGN(DATA[[#This Row],[Prev Change]] &lt; 0)</f>
        <v>0</v>
      </c>
      <c r="AN300" s="33">
        <f xml:space="preserve"> SIGN(DATA[[#This Row],[Prev Change]] &gt;= 0)</f>
        <v>1</v>
      </c>
      <c r="AO300" s="28">
        <f xml:space="preserve"> IFERROR(MAX(0, DATA[[#This Row],[High]] - DATA[[#This Row],[Prev High]]), "")</f>
        <v>0</v>
      </c>
      <c r="AP300" s="28">
        <f xml:space="preserve"> IFERROR(MAX(0, DATA[[#This Row],[Prev Low]] - DATA[[#This Row],[Low]]), "")</f>
        <v>900</v>
      </c>
      <c r="AQ300" s="10">
        <f xml:space="preserve"> (DATA[[#This Row],[Prev Low]] &lt; DATA[[#This Row],[Open]]) * (DATA[[#This Row],[Open]] &lt; DATA[[#This Row],[Prev High]])</f>
        <v>0</v>
      </c>
      <c r="AR300" s="10">
        <f xml:space="preserve"> SIGN(DATA[[#This Row],[Open]] &lt; DATA[[#This Row],[Prev Low]])</f>
        <v>1</v>
      </c>
      <c r="AS300" s="10">
        <f xml:space="preserve"> SIGN(DATA[[#This Row],[Prev Low]] &lt; DATA[[#This Row],[Open]])</f>
        <v>0</v>
      </c>
      <c r="AT300" s="10">
        <f xml:space="preserve"> SIGN(DATA[[#This Row],[Open]] &lt; DATA[[#This Row],[Prev High]])</f>
        <v>1</v>
      </c>
      <c r="AU300" s="10">
        <f xml:space="preserve"> SIGN(DATA[[#This Row],[Prev High]] &lt; DATA[[#This Row],[Open]])</f>
        <v>0</v>
      </c>
      <c r="AV300" s="10">
        <f xml:space="preserve"> SIGN(DATA[[#This Row],[Low]] &lt; DATA[[#This Row],[Prev Low]])</f>
        <v>1</v>
      </c>
      <c r="AW300" s="10">
        <f xml:space="preserve"> SIGN(DATA[[#This Row],[Prev Low]] &lt; DATA[[#This Row],[Low]])</f>
        <v>0</v>
      </c>
      <c r="AX300" s="10">
        <f xml:space="preserve"> SIGN(DATA[[#This Row],[High]] &lt; DATA[[#This Row],[Prev High]])</f>
        <v>1</v>
      </c>
      <c r="AY300" s="10">
        <f xml:space="preserve"> SIGN(DATA[[#This Row],[Prev High]] &lt; DATA[[#This Row],[High]])</f>
        <v>0</v>
      </c>
      <c r="AZ300" s="10">
        <f xml:space="preserve"> (DATA[[#This Row],[Prev Low]] &lt; DATA[[#This Row],[Close]]) * (DATA[[#This Row],[Close]] &lt; DATA[[#This Row],[Prev High]])</f>
        <v>1</v>
      </c>
      <c r="BA300" s="10">
        <f xml:space="preserve"> SIGN(DATA[[#This Row],[Close]] &lt; DATA[[#This Row],[Prev Low]])</f>
        <v>0</v>
      </c>
      <c r="BB300" s="10">
        <f xml:space="preserve"> SIGN(DATA[[#This Row],[Prev Low]] &lt; DATA[[#This Row],[Close]])</f>
        <v>1</v>
      </c>
      <c r="BC300" s="10">
        <f xml:space="preserve"> SIGN(DATA[[#This Row],[Close]] &lt; DATA[[#This Row],[Prev High]])</f>
        <v>1</v>
      </c>
      <c r="BD300" s="10">
        <f xml:space="preserve"> SIGN(DATA[[#This Row],[Prev High]] &lt; DATA[[#This Row],[Close]])</f>
        <v>0</v>
      </c>
    </row>
    <row r="301" spans="14:56" x14ac:dyDescent="0.25">
      <c r="N301" s="16">
        <f xml:space="preserve"> ROW() - ROW(DATA[[#Headers],[Row]])</f>
        <v>299</v>
      </c>
      <c r="O301" s="13"/>
      <c r="P301" s="20">
        <v>45426</v>
      </c>
      <c r="Q301" s="21">
        <v>129489</v>
      </c>
      <c r="R301" s="21">
        <v>128715</v>
      </c>
      <c r="S301" s="21">
        <v>129965</v>
      </c>
      <c r="T301" s="21">
        <v>128510</v>
      </c>
      <c r="U301" s="13" t="s">
        <v>335</v>
      </c>
      <c r="V301" s="14">
        <v>1.8E-3</v>
      </c>
      <c r="W301" s="23"/>
      <c r="X301" s="23">
        <f xml:space="preserve"> (1 - DATA[[#This Row],[Row]])</f>
        <v>-298</v>
      </c>
      <c r="Y301" s="24">
        <f xml:space="preserve"> DATA[[#This Row],[Src Data]]</f>
        <v>45426</v>
      </c>
      <c r="Z301" s="23">
        <f xml:space="preserve"> WEEKDAY(DATA[[#This Row],[Date]])</f>
        <v>3</v>
      </c>
      <c r="AA301" s="26">
        <f xml:space="preserve"> DATA[[#This Row],[Src Último]]</f>
        <v>129489</v>
      </c>
      <c r="AB301" s="28">
        <f xml:space="preserve"> DATA[[#This Row],[Src Abertura]]</f>
        <v>128715</v>
      </c>
      <c r="AC301" s="28">
        <f xml:space="preserve"> DATA[[#This Row],[Src Mínima]]</f>
        <v>128510</v>
      </c>
      <c r="AD301" s="28">
        <f xml:space="preserve"> DATA[[#This Row],[Src Máxima]]</f>
        <v>129965</v>
      </c>
      <c r="AE301" s="28">
        <f xml:space="preserve"> DATA[[#This Row],[Src Último]]</f>
        <v>129489</v>
      </c>
      <c r="AF301" s="40">
        <f xml:space="preserve"> (DATA[[#This Row],[High]] - DATA[[#This Row],[Low]])</f>
        <v>1455</v>
      </c>
      <c r="AG301" s="31">
        <f xml:space="preserve"> _xlfn.XLOOKUP(DATA[[#This Row],[T]]-1, DATA[T], DATA[Open], "")</f>
        <v>129270</v>
      </c>
      <c r="AH301" s="31">
        <f xml:space="preserve"> _xlfn.XLOOKUP(DATA[[#This Row],[T]]-1, DATA[T], DATA[Low], "")</f>
        <v>128650</v>
      </c>
      <c r="AI301" s="31">
        <f xml:space="preserve"> _xlfn.XLOOKUP(DATA[[#This Row],[T]]-1, DATA[T], DATA[High], "")</f>
        <v>129720</v>
      </c>
      <c r="AJ301" s="31">
        <f xml:space="preserve"> _xlfn.XLOOKUP(DATA[[#This Row],[T]]-1, DATA[T], DATA[Price], "")</f>
        <v>129261</v>
      </c>
      <c r="AK301" s="33">
        <f xml:space="preserve"> IFERROR(DATA[[#This Row],[Prev Close]] - DATA[[#This Row],[Prev Open]], "")</f>
        <v>-9</v>
      </c>
      <c r="AL301" s="33">
        <f xml:space="preserve"> IFERROR(DATA[[#This Row],[Prev High]] - DATA[[#This Row],[Prev Low]], "")</f>
        <v>1070</v>
      </c>
      <c r="AM301" s="33">
        <f xml:space="preserve"> SIGN(DATA[[#This Row],[Prev Change]] &lt; 0)</f>
        <v>1</v>
      </c>
      <c r="AN301" s="33">
        <f xml:space="preserve"> SIGN(DATA[[#This Row],[Prev Change]] &gt;= 0)</f>
        <v>0</v>
      </c>
      <c r="AO301" s="28">
        <f xml:space="preserve"> IFERROR(MAX(0, DATA[[#This Row],[High]] - DATA[[#This Row],[Prev High]]), "")</f>
        <v>245</v>
      </c>
      <c r="AP301" s="28">
        <f xml:space="preserve"> IFERROR(MAX(0, DATA[[#This Row],[Prev Low]] - DATA[[#This Row],[Low]]), "")</f>
        <v>140</v>
      </c>
      <c r="AQ301" s="10">
        <f xml:space="preserve"> (DATA[[#This Row],[Prev Low]] &lt; DATA[[#This Row],[Open]]) * (DATA[[#This Row],[Open]] &lt; DATA[[#This Row],[Prev High]])</f>
        <v>1</v>
      </c>
      <c r="AR301" s="10">
        <f xml:space="preserve"> SIGN(DATA[[#This Row],[Open]] &lt; DATA[[#This Row],[Prev Low]])</f>
        <v>0</v>
      </c>
      <c r="AS301" s="10">
        <f xml:space="preserve"> SIGN(DATA[[#This Row],[Prev Low]] &lt; DATA[[#This Row],[Open]])</f>
        <v>1</v>
      </c>
      <c r="AT301" s="10">
        <f xml:space="preserve"> SIGN(DATA[[#This Row],[Open]] &lt; DATA[[#This Row],[Prev High]])</f>
        <v>1</v>
      </c>
      <c r="AU301" s="10">
        <f xml:space="preserve"> SIGN(DATA[[#This Row],[Prev High]] &lt; DATA[[#This Row],[Open]])</f>
        <v>0</v>
      </c>
      <c r="AV301" s="10">
        <f xml:space="preserve"> SIGN(DATA[[#This Row],[Low]] &lt; DATA[[#This Row],[Prev Low]])</f>
        <v>1</v>
      </c>
      <c r="AW301" s="10">
        <f xml:space="preserve"> SIGN(DATA[[#This Row],[Prev Low]] &lt; DATA[[#This Row],[Low]])</f>
        <v>0</v>
      </c>
      <c r="AX301" s="10">
        <f xml:space="preserve"> SIGN(DATA[[#This Row],[High]] &lt; DATA[[#This Row],[Prev High]])</f>
        <v>0</v>
      </c>
      <c r="AY301" s="10">
        <f xml:space="preserve"> SIGN(DATA[[#This Row],[Prev High]] &lt; DATA[[#This Row],[High]])</f>
        <v>1</v>
      </c>
      <c r="AZ301" s="10">
        <f xml:space="preserve"> (DATA[[#This Row],[Prev Low]] &lt; DATA[[#This Row],[Close]]) * (DATA[[#This Row],[Close]] &lt; DATA[[#This Row],[Prev High]])</f>
        <v>1</v>
      </c>
      <c r="BA301" s="10">
        <f xml:space="preserve"> SIGN(DATA[[#This Row],[Close]] &lt; DATA[[#This Row],[Prev Low]])</f>
        <v>0</v>
      </c>
      <c r="BB301" s="10">
        <f xml:space="preserve"> SIGN(DATA[[#This Row],[Prev Low]] &lt; DATA[[#This Row],[Close]])</f>
        <v>1</v>
      </c>
      <c r="BC301" s="10">
        <f xml:space="preserve"> SIGN(DATA[[#This Row],[Close]] &lt; DATA[[#This Row],[Prev High]])</f>
        <v>1</v>
      </c>
      <c r="BD301" s="10">
        <f xml:space="preserve"> SIGN(DATA[[#This Row],[Prev High]] &lt; DATA[[#This Row],[Close]])</f>
        <v>0</v>
      </c>
    </row>
    <row r="302" spans="14:56" x14ac:dyDescent="0.25">
      <c r="N302" s="16">
        <f xml:space="preserve"> ROW() - ROW(DATA[[#Headers],[Row]])</f>
        <v>300</v>
      </c>
      <c r="O302" s="13"/>
      <c r="P302" s="20">
        <v>45425</v>
      </c>
      <c r="Q302" s="21">
        <v>129261</v>
      </c>
      <c r="R302" s="21">
        <v>129270</v>
      </c>
      <c r="S302" s="21">
        <v>129720</v>
      </c>
      <c r="T302" s="21">
        <v>128650</v>
      </c>
      <c r="U302" s="13" t="s">
        <v>336</v>
      </c>
      <c r="V302" s="14">
        <v>4.7999999999999996E-3</v>
      </c>
      <c r="W302" s="23"/>
      <c r="X302" s="23">
        <f xml:space="preserve"> (1 - DATA[[#This Row],[Row]])</f>
        <v>-299</v>
      </c>
      <c r="Y302" s="24">
        <f xml:space="preserve"> DATA[[#This Row],[Src Data]]</f>
        <v>45425</v>
      </c>
      <c r="Z302" s="23">
        <f xml:space="preserve"> WEEKDAY(DATA[[#This Row],[Date]])</f>
        <v>2</v>
      </c>
      <c r="AA302" s="26">
        <f xml:space="preserve"> DATA[[#This Row],[Src Último]]</f>
        <v>129261</v>
      </c>
      <c r="AB302" s="28">
        <f xml:space="preserve"> DATA[[#This Row],[Src Abertura]]</f>
        <v>129270</v>
      </c>
      <c r="AC302" s="28">
        <f xml:space="preserve"> DATA[[#This Row],[Src Mínima]]</f>
        <v>128650</v>
      </c>
      <c r="AD302" s="28">
        <f xml:space="preserve"> DATA[[#This Row],[Src Máxima]]</f>
        <v>129720</v>
      </c>
      <c r="AE302" s="28">
        <f xml:space="preserve"> DATA[[#This Row],[Src Último]]</f>
        <v>129261</v>
      </c>
      <c r="AF302" s="40">
        <f xml:space="preserve"> (DATA[[#This Row],[High]] - DATA[[#This Row],[Low]])</f>
        <v>1070</v>
      </c>
      <c r="AG302" s="31">
        <f xml:space="preserve"> _xlfn.XLOOKUP(DATA[[#This Row],[T]]-1, DATA[T], DATA[Open], "")</f>
        <v>129600</v>
      </c>
      <c r="AH302" s="31">
        <f xml:space="preserve"> _xlfn.XLOOKUP(DATA[[#This Row],[T]]-1, DATA[T], DATA[Low], "")</f>
        <v>128525</v>
      </c>
      <c r="AI302" s="31">
        <f xml:space="preserve"> _xlfn.XLOOKUP(DATA[[#This Row],[T]]-1, DATA[T], DATA[High], "")</f>
        <v>130025</v>
      </c>
      <c r="AJ302" s="31">
        <f xml:space="preserve"> _xlfn.XLOOKUP(DATA[[#This Row],[T]]-1, DATA[T], DATA[Price], "")</f>
        <v>128638</v>
      </c>
      <c r="AK302" s="33">
        <f xml:space="preserve"> IFERROR(DATA[[#This Row],[Prev Close]] - DATA[[#This Row],[Prev Open]], "")</f>
        <v>-962</v>
      </c>
      <c r="AL302" s="33">
        <f xml:space="preserve"> IFERROR(DATA[[#This Row],[Prev High]] - DATA[[#This Row],[Prev Low]], "")</f>
        <v>1500</v>
      </c>
      <c r="AM302" s="33">
        <f xml:space="preserve"> SIGN(DATA[[#This Row],[Prev Change]] &lt; 0)</f>
        <v>1</v>
      </c>
      <c r="AN302" s="33">
        <f xml:space="preserve"> SIGN(DATA[[#This Row],[Prev Change]] &gt;= 0)</f>
        <v>0</v>
      </c>
      <c r="AO302" s="28">
        <f xml:space="preserve"> IFERROR(MAX(0, DATA[[#This Row],[High]] - DATA[[#This Row],[Prev High]]), "")</f>
        <v>0</v>
      </c>
      <c r="AP302" s="28">
        <f xml:space="preserve"> IFERROR(MAX(0, DATA[[#This Row],[Prev Low]] - DATA[[#This Row],[Low]]), "")</f>
        <v>0</v>
      </c>
      <c r="AQ302" s="10">
        <f xml:space="preserve"> (DATA[[#This Row],[Prev Low]] &lt; DATA[[#This Row],[Open]]) * (DATA[[#This Row],[Open]] &lt; DATA[[#This Row],[Prev High]])</f>
        <v>1</v>
      </c>
      <c r="AR302" s="10">
        <f xml:space="preserve"> SIGN(DATA[[#This Row],[Open]] &lt; DATA[[#This Row],[Prev Low]])</f>
        <v>0</v>
      </c>
      <c r="AS302" s="10">
        <f xml:space="preserve"> SIGN(DATA[[#This Row],[Prev Low]] &lt; DATA[[#This Row],[Open]])</f>
        <v>1</v>
      </c>
      <c r="AT302" s="10">
        <f xml:space="preserve"> SIGN(DATA[[#This Row],[Open]] &lt; DATA[[#This Row],[Prev High]])</f>
        <v>1</v>
      </c>
      <c r="AU302" s="10">
        <f xml:space="preserve"> SIGN(DATA[[#This Row],[Prev High]] &lt; DATA[[#This Row],[Open]])</f>
        <v>0</v>
      </c>
      <c r="AV302" s="10">
        <f xml:space="preserve"> SIGN(DATA[[#This Row],[Low]] &lt; DATA[[#This Row],[Prev Low]])</f>
        <v>0</v>
      </c>
      <c r="AW302" s="10">
        <f xml:space="preserve"> SIGN(DATA[[#This Row],[Prev Low]] &lt; DATA[[#This Row],[Low]])</f>
        <v>1</v>
      </c>
      <c r="AX302" s="10">
        <f xml:space="preserve"> SIGN(DATA[[#This Row],[High]] &lt; DATA[[#This Row],[Prev High]])</f>
        <v>1</v>
      </c>
      <c r="AY302" s="10">
        <f xml:space="preserve"> SIGN(DATA[[#This Row],[Prev High]] &lt; DATA[[#This Row],[High]])</f>
        <v>0</v>
      </c>
      <c r="AZ302" s="10">
        <f xml:space="preserve"> (DATA[[#This Row],[Prev Low]] &lt; DATA[[#This Row],[Close]]) * (DATA[[#This Row],[Close]] &lt; DATA[[#This Row],[Prev High]])</f>
        <v>1</v>
      </c>
      <c r="BA302" s="10">
        <f xml:space="preserve"> SIGN(DATA[[#This Row],[Close]] &lt; DATA[[#This Row],[Prev Low]])</f>
        <v>0</v>
      </c>
      <c r="BB302" s="10">
        <f xml:space="preserve"> SIGN(DATA[[#This Row],[Prev Low]] &lt; DATA[[#This Row],[Close]])</f>
        <v>1</v>
      </c>
      <c r="BC302" s="10">
        <f xml:space="preserve"> SIGN(DATA[[#This Row],[Close]] &lt; DATA[[#This Row],[Prev High]])</f>
        <v>1</v>
      </c>
      <c r="BD302" s="10">
        <f xml:space="preserve"> SIGN(DATA[[#This Row],[Prev High]] &lt; DATA[[#This Row],[Close]])</f>
        <v>0</v>
      </c>
    </row>
    <row r="303" spans="14:56" x14ac:dyDescent="0.25">
      <c r="N303" s="16">
        <f xml:space="preserve"> ROW() - ROW(DATA[[#Headers],[Row]])</f>
        <v>301</v>
      </c>
      <c r="O303" s="13"/>
      <c r="P303" s="20">
        <v>45422</v>
      </c>
      <c r="Q303" s="21">
        <v>128638</v>
      </c>
      <c r="R303" s="21">
        <v>129600</v>
      </c>
      <c r="S303" s="21">
        <v>130025</v>
      </c>
      <c r="T303" s="21">
        <v>128525</v>
      </c>
      <c r="U303" s="13" t="s">
        <v>337</v>
      </c>
      <c r="V303" s="14">
        <v>-5.0000000000000001E-3</v>
      </c>
      <c r="W303" s="23"/>
      <c r="X303" s="23">
        <f xml:space="preserve"> (1 - DATA[[#This Row],[Row]])</f>
        <v>-300</v>
      </c>
      <c r="Y303" s="24">
        <f xml:space="preserve"> DATA[[#This Row],[Src Data]]</f>
        <v>45422</v>
      </c>
      <c r="Z303" s="23">
        <f xml:space="preserve"> WEEKDAY(DATA[[#This Row],[Date]])</f>
        <v>6</v>
      </c>
      <c r="AA303" s="26">
        <f xml:space="preserve"> DATA[[#This Row],[Src Último]]</f>
        <v>128638</v>
      </c>
      <c r="AB303" s="28">
        <f xml:space="preserve"> DATA[[#This Row],[Src Abertura]]</f>
        <v>129600</v>
      </c>
      <c r="AC303" s="28">
        <f xml:space="preserve"> DATA[[#This Row],[Src Mínima]]</f>
        <v>128525</v>
      </c>
      <c r="AD303" s="28">
        <f xml:space="preserve"> DATA[[#This Row],[Src Máxima]]</f>
        <v>130025</v>
      </c>
      <c r="AE303" s="28">
        <f xml:space="preserve"> DATA[[#This Row],[Src Último]]</f>
        <v>128638</v>
      </c>
      <c r="AF303" s="40">
        <f xml:space="preserve"> (DATA[[#This Row],[High]] - DATA[[#This Row],[Low]])</f>
        <v>1500</v>
      </c>
      <c r="AG303" s="31">
        <f xml:space="preserve"> _xlfn.XLOOKUP(DATA[[#This Row],[T]]-1, DATA[T], DATA[Open], "")</f>
        <v>129600</v>
      </c>
      <c r="AH303" s="31">
        <f xml:space="preserve"> _xlfn.XLOOKUP(DATA[[#This Row],[T]]-1, DATA[T], DATA[Low], "")</f>
        <v>128385</v>
      </c>
      <c r="AI303" s="31">
        <f xml:space="preserve"> _xlfn.XLOOKUP(DATA[[#This Row],[T]]-1, DATA[T], DATA[High], "")</f>
        <v>129625</v>
      </c>
      <c r="AJ303" s="31">
        <f xml:space="preserve"> _xlfn.XLOOKUP(DATA[[#This Row],[T]]-1, DATA[T], DATA[Price], "")</f>
        <v>129279</v>
      </c>
      <c r="AK303" s="33">
        <f xml:space="preserve"> IFERROR(DATA[[#This Row],[Prev Close]] - DATA[[#This Row],[Prev Open]], "")</f>
        <v>-321</v>
      </c>
      <c r="AL303" s="33">
        <f xml:space="preserve"> IFERROR(DATA[[#This Row],[Prev High]] - DATA[[#This Row],[Prev Low]], "")</f>
        <v>1240</v>
      </c>
      <c r="AM303" s="33">
        <f xml:space="preserve"> SIGN(DATA[[#This Row],[Prev Change]] &lt; 0)</f>
        <v>1</v>
      </c>
      <c r="AN303" s="33">
        <f xml:space="preserve"> SIGN(DATA[[#This Row],[Prev Change]] &gt;= 0)</f>
        <v>0</v>
      </c>
      <c r="AO303" s="28">
        <f xml:space="preserve"> IFERROR(MAX(0, DATA[[#This Row],[High]] - DATA[[#This Row],[Prev High]]), "")</f>
        <v>400</v>
      </c>
      <c r="AP303" s="28">
        <f xml:space="preserve"> IFERROR(MAX(0, DATA[[#This Row],[Prev Low]] - DATA[[#This Row],[Low]]), "")</f>
        <v>0</v>
      </c>
      <c r="AQ303" s="10">
        <f xml:space="preserve"> (DATA[[#This Row],[Prev Low]] &lt; DATA[[#This Row],[Open]]) * (DATA[[#This Row],[Open]] &lt; DATA[[#This Row],[Prev High]])</f>
        <v>1</v>
      </c>
      <c r="AR303" s="10">
        <f xml:space="preserve"> SIGN(DATA[[#This Row],[Open]] &lt; DATA[[#This Row],[Prev Low]])</f>
        <v>0</v>
      </c>
      <c r="AS303" s="10">
        <f xml:space="preserve"> SIGN(DATA[[#This Row],[Prev Low]] &lt; DATA[[#This Row],[Open]])</f>
        <v>1</v>
      </c>
      <c r="AT303" s="10">
        <f xml:space="preserve"> SIGN(DATA[[#This Row],[Open]] &lt; DATA[[#This Row],[Prev High]])</f>
        <v>1</v>
      </c>
      <c r="AU303" s="10">
        <f xml:space="preserve"> SIGN(DATA[[#This Row],[Prev High]] &lt; DATA[[#This Row],[Open]])</f>
        <v>0</v>
      </c>
      <c r="AV303" s="10">
        <f xml:space="preserve"> SIGN(DATA[[#This Row],[Low]] &lt; DATA[[#This Row],[Prev Low]])</f>
        <v>0</v>
      </c>
      <c r="AW303" s="10">
        <f xml:space="preserve"> SIGN(DATA[[#This Row],[Prev Low]] &lt; DATA[[#This Row],[Low]])</f>
        <v>1</v>
      </c>
      <c r="AX303" s="10">
        <f xml:space="preserve"> SIGN(DATA[[#This Row],[High]] &lt; DATA[[#This Row],[Prev High]])</f>
        <v>0</v>
      </c>
      <c r="AY303" s="10">
        <f xml:space="preserve"> SIGN(DATA[[#This Row],[Prev High]] &lt; DATA[[#This Row],[High]])</f>
        <v>1</v>
      </c>
      <c r="AZ303" s="10">
        <f xml:space="preserve"> (DATA[[#This Row],[Prev Low]] &lt; DATA[[#This Row],[Close]]) * (DATA[[#This Row],[Close]] &lt; DATA[[#This Row],[Prev High]])</f>
        <v>1</v>
      </c>
      <c r="BA303" s="10">
        <f xml:space="preserve"> SIGN(DATA[[#This Row],[Close]] &lt; DATA[[#This Row],[Prev Low]])</f>
        <v>0</v>
      </c>
      <c r="BB303" s="10">
        <f xml:space="preserve"> SIGN(DATA[[#This Row],[Prev Low]] &lt; DATA[[#This Row],[Close]])</f>
        <v>1</v>
      </c>
      <c r="BC303" s="10">
        <f xml:space="preserve"> SIGN(DATA[[#This Row],[Close]] &lt; DATA[[#This Row],[Prev High]])</f>
        <v>1</v>
      </c>
      <c r="BD303" s="10">
        <f xml:space="preserve"> SIGN(DATA[[#This Row],[Prev High]] &lt; DATA[[#This Row],[Close]])</f>
        <v>0</v>
      </c>
    </row>
    <row r="304" spans="14:56" x14ac:dyDescent="0.25">
      <c r="N304" s="16">
        <f xml:space="preserve"> ROW() - ROW(DATA[[#Headers],[Row]])</f>
        <v>302</v>
      </c>
      <c r="O304" s="13"/>
      <c r="P304" s="20">
        <v>45421</v>
      </c>
      <c r="Q304" s="21">
        <v>129279</v>
      </c>
      <c r="R304" s="21">
        <v>129600</v>
      </c>
      <c r="S304" s="21">
        <v>129625</v>
      </c>
      <c r="T304" s="21">
        <v>128385</v>
      </c>
      <c r="U304" s="13" t="s">
        <v>338</v>
      </c>
      <c r="V304" s="14">
        <v>-9.5999999999999992E-3</v>
      </c>
      <c r="W304" s="23"/>
      <c r="X304" s="23">
        <f xml:space="preserve"> (1 - DATA[[#This Row],[Row]])</f>
        <v>-301</v>
      </c>
      <c r="Y304" s="24">
        <f xml:space="preserve"> DATA[[#This Row],[Src Data]]</f>
        <v>45421</v>
      </c>
      <c r="Z304" s="23">
        <f xml:space="preserve"> WEEKDAY(DATA[[#This Row],[Date]])</f>
        <v>5</v>
      </c>
      <c r="AA304" s="26">
        <f xml:space="preserve"> DATA[[#This Row],[Src Último]]</f>
        <v>129279</v>
      </c>
      <c r="AB304" s="28">
        <f xml:space="preserve"> DATA[[#This Row],[Src Abertura]]</f>
        <v>129600</v>
      </c>
      <c r="AC304" s="28">
        <f xml:space="preserve"> DATA[[#This Row],[Src Mínima]]</f>
        <v>128385</v>
      </c>
      <c r="AD304" s="28">
        <f xml:space="preserve"> DATA[[#This Row],[Src Máxima]]</f>
        <v>129625</v>
      </c>
      <c r="AE304" s="28">
        <f xml:space="preserve"> DATA[[#This Row],[Src Último]]</f>
        <v>129279</v>
      </c>
      <c r="AF304" s="40">
        <f xml:space="preserve"> (DATA[[#This Row],[High]] - DATA[[#This Row],[Low]])</f>
        <v>1240</v>
      </c>
      <c r="AG304" s="31">
        <f xml:space="preserve"> _xlfn.XLOOKUP(DATA[[#This Row],[T]]-1, DATA[T], DATA[Open], "")</f>
        <v>129900</v>
      </c>
      <c r="AH304" s="31">
        <f xml:space="preserve"> _xlfn.XLOOKUP(DATA[[#This Row],[T]]-1, DATA[T], DATA[Low], "")</f>
        <v>129150</v>
      </c>
      <c r="AI304" s="31">
        <f xml:space="preserve"> _xlfn.XLOOKUP(DATA[[#This Row],[T]]-1, DATA[T], DATA[High], "")</f>
        <v>130695</v>
      </c>
      <c r="AJ304" s="31">
        <f xml:space="preserve"> _xlfn.XLOOKUP(DATA[[#This Row],[T]]-1, DATA[T], DATA[Price], "")</f>
        <v>130526</v>
      </c>
      <c r="AK304" s="33">
        <f xml:space="preserve"> IFERROR(DATA[[#This Row],[Prev Close]] - DATA[[#This Row],[Prev Open]], "")</f>
        <v>626</v>
      </c>
      <c r="AL304" s="33">
        <f xml:space="preserve"> IFERROR(DATA[[#This Row],[Prev High]] - DATA[[#This Row],[Prev Low]], "")</f>
        <v>1545</v>
      </c>
      <c r="AM304" s="33">
        <f xml:space="preserve"> SIGN(DATA[[#This Row],[Prev Change]] &lt; 0)</f>
        <v>0</v>
      </c>
      <c r="AN304" s="33">
        <f xml:space="preserve"> SIGN(DATA[[#This Row],[Prev Change]] &gt;= 0)</f>
        <v>1</v>
      </c>
      <c r="AO304" s="28">
        <f xml:space="preserve"> IFERROR(MAX(0, DATA[[#This Row],[High]] - DATA[[#This Row],[Prev High]]), "")</f>
        <v>0</v>
      </c>
      <c r="AP304" s="28">
        <f xml:space="preserve"> IFERROR(MAX(0, DATA[[#This Row],[Prev Low]] - DATA[[#This Row],[Low]]), "")</f>
        <v>765</v>
      </c>
      <c r="AQ304" s="10">
        <f xml:space="preserve"> (DATA[[#This Row],[Prev Low]] &lt; DATA[[#This Row],[Open]]) * (DATA[[#This Row],[Open]] &lt; DATA[[#This Row],[Prev High]])</f>
        <v>1</v>
      </c>
      <c r="AR304" s="10">
        <f xml:space="preserve"> SIGN(DATA[[#This Row],[Open]] &lt; DATA[[#This Row],[Prev Low]])</f>
        <v>0</v>
      </c>
      <c r="AS304" s="10">
        <f xml:space="preserve"> SIGN(DATA[[#This Row],[Prev Low]] &lt; DATA[[#This Row],[Open]])</f>
        <v>1</v>
      </c>
      <c r="AT304" s="10">
        <f xml:space="preserve"> SIGN(DATA[[#This Row],[Open]] &lt; DATA[[#This Row],[Prev High]])</f>
        <v>1</v>
      </c>
      <c r="AU304" s="10">
        <f xml:space="preserve"> SIGN(DATA[[#This Row],[Prev High]] &lt; DATA[[#This Row],[Open]])</f>
        <v>0</v>
      </c>
      <c r="AV304" s="10">
        <f xml:space="preserve"> SIGN(DATA[[#This Row],[Low]] &lt; DATA[[#This Row],[Prev Low]])</f>
        <v>1</v>
      </c>
      <c r="AW304" s="10">
        <f xml:space="preserve"> SIGN(DATA[[#This Row],[Prev Low]] &lt; DATA[[#This Row],[Low]])</f>
        <v>0</v>
      </c>
      <c r="AX304" s="10">
        <f xml:space="preserve"> SIGN(DATA[[#This Row],[High]] &lt; DATA[[#This Row],[Prev High]])</f>
        <v>1</v>
      </c>
      <c r="AY304" s="10">
        <f xml:space="preserve"> SIGN(DATA[[#This Row],[Prev High]] &lt; DATA[[#This Row],[High]])</f>
        <v>0</v>
      </c>
      <c r="AZ304" s="10">
        <f xml:space="preserve"> (DATA[[#This Row],[Prev Low]] &lt; DATA[[#This Row],[Close]]) * (DATA[[#This Row],[Close]] &lt; DATA[[#This Row],[Prev High]])</f>
        <v>1</v>
      </c>
      <c r="BA304" s="10">
        <f xml:space="preserve"> SIGN(DATA[[#This Row],[Close]] &lt; DATA[[#This Row],[Prev Low]])</f>
        <v>0</v>
      </c>
      <c r="BB304" s="10">
        <f xml:space="preserve"> SIGN(DATA[[#This Row],[Prev Low]] &lt; DATA[[#This Row],[Close]])</f>
        <v>1</v>
      </c>
      <c r="BC304" s="10">
        <f xml:space="preserve"> SIGN(DATA[[#This Row],[Close]] &lt; DATA[[#This Row],[Prev High]])</f>
        <v>1</v>
      </c>
      <c r="BD304" s="10">
        <f xml:space="preserve"> SIGN(DATA[[#This Row],[Prev High]] &lt; DATA[[#This Row],[Close]])</f>
        <v>0</v>
      </c>
    </row>
    <row r="305" spans="14:56" x14ac:dyDescent="0.25">
      <c r="N305" s="16">
        <f xml:space="preserve"> ROW() - ROW(DATA[[#Headers],[Row]])</f>
        <v>303</v>
      </c>
      <c r="O305" s="13"/>
      <c r="P305" s="20">
        <v>45420</v>
      </c>
      <c r="Q305" s="21">
        <v>130526</v>
      </c>
      <c r="R305" s="21">
        <v>129900</v>
      </c>
      <c r="S305" s="21">
        <v>130695</v>
      </c>
      <c r="T305" s="21">
        <v>129150</v>
      </c>
      <c r="U305" s="13" t="s">
        <v>93</v>
      </c>
      <c r="V305" s="14">
        <v>1.1000000000000001E-3</v>
      </c>
      <c r="W305" s="23"/>
      <c r="X305" s="23">
        <f xml:space="preserve"> (1 - DATA[[#This Row],[Row]])</f>
        <v>-302</v>
      </c>
      <c r="Y305" s="24">
        <f xml:space="preserve"> DATA[[#This Row],[Src Data]]</f>
        <v>45420</v>
      </c>
      <c r="Z305" s="23">
        <f xml:space="preserve"> WEEKDAY(DATA[[#This Row],[Date]])</f>
        <v>4</v>
      </c>
      <c r="AA305" s="26">
        <f xml:space="preserve"> DATA[[#This Row],[Src Último]]</f>
        <v>130526</v>
      </c>
      <c r="AB305" s="28">
        <f xml:space="preserve"> DATA[[#This Row],[Src Abertura]]</f>
        <v>129900</v>
      </c>
      <c r="AC305" s="28">
        <f xml:space="preserve"> DATA[[#This Row],[Src Mínima]]</f>
        <v>129150</v>
      </c>
      <c r="AD305" s="28">
        <f xml:space="preserve"> DATA[[#This Row],[Src Máxima]]</f>
        <v>130695</v>
      </c>
      <c r="AE305" s="28">
        <f xml:space="preserve"> DATA[[#This Row],[Src Último]]</f>
        <v>130526</v>
      </c>
      <c r="AF305" s="40">
        <f xml:space="preserve"> (DATA[[#This Row],[High]] - DATA[[#This Row],[Low]])</f>
        <v>1545</v>
      </c>
      <c r="AG305" s="31">
        <f xml:space="preserve"> _xlfn.XLOOKUP(DATA[[#This Row],[T]]-1, DATA[T], DATA[Open], "")</f>
        <v>129670</v>
      </c>
      <c r="AH305" s="31">
        <f xml:space="preserve"> _xlfn.XLOOKUP(DATA[[#This Row],[T]]-1, DATA[T], DATA[Low], "")</f>
        <v>129600</v>
      </c>
      <c r="AI305" s="31">
        <f xml:space="preserve"> _xlfn.XLOOKUP(DATA[[#This Row],[T]]-1, DATA[T], DATA[High], "")</f>
        <v>130975</v>
      </c>
      <c r="AJ305" s="31">
        <f xml:space="preserve"> _xlfn.XLOOKUP(DATA[[#This Row],[T]]-1, DATA[T], DATA[Price], "")</f>
        <v>130379</v>
      </c>
      <c r="AK305" s="33">
        <f xml:space="preserve"> IFERROR(DATA[[#This Row],[Prev Close]] - DATA[[#This Row],[Prev Open]], "")</f>
        <v>709</v>
      </c>
      <c r="AL305" s="33">
        <f xml:space="preserve"> IFERROR(DATA[[#This Row],[Prev High]] - DATA[[#This Row],[Prev Low]], "")</f>
        <v>1375</v>
      </c>
      <c r="AM305" s="33">
        <f xml:space="preserve"> SIGN(DATA[[#This Row],[Prev Change]] &lt; 0)</f>
        <v>0</v>
      </c>
      <c r="AN305" s="33">
        <f xml:space="preserve"> SIGN(DATA[[#This Row],[Prev Change]] &gt;= 0)</f>
        <v>1</v>
      </c>
      <c r="AO305" s="28">
        <f xml:space="preserve"> IFERROR(MAX(0, DATA[[#This Row],[High]] - DATA[[#This Row],[Prev High]]), "")</f>
        <v>0</v>
      </c>
      <c r="AP305" s="28">
        <f xml:space="preserve"> IFERROR(MAX(0, DATA[[#This Row],[Prev Low]] - DATA[[#This Row],[Low]]), "")</f>
        <v>450</v>
      </c>
      <c r="AQ305" s="10">
        <f xml:space="preserve"> (DATA[[#This Row],[Prev Low]] &lt; DATA[[#This Row],[Open]]) * (DATA[[#This Row],[Open]] &lt; DATA[[#This Row],[Prev High]])</f>
        <v>1</v>
      </c>
      <c r="AR305" s="10">
        <f xml:space="preserve"> SIGN(DATA[[#This Row],[Open]] &lt; DATA[[#This Row],[Prev Low]])</f>
        <v>0</v>
      </c>
      <c r="AS305" s="10">
        <f xml:space="preserve"> SIGN(DATA[[#This Row],[Prev Low]] &lt; DATA[[#This Row],[Open]])</f>
        <v>1</v>
      </c>
      <c r="AT305" s="10">
        <f xml:space="preserve"> SIGN(DATA[[#This Row],[Open]] &lt; DATA[[#This Row],[Prev High]])</f>
        <v>1</v>
      </c>
      <c r="AU305" s="10">
        <f xml:space="preserve"> SIGN(DATA[[#This Row],[Prev High]] &lt; DATA[[#This Row],[Open]])</f>
        <v>0</v>
      </c>
      <c r="AV305" s="10">
        <f xml:space="preserve"> SIGN(DATA[[#This Row],[Low]] &lt; DATA[[#This Row],[Prev Low]])</f>
        <v>1</v>
      </c>
      <c r="AW305" s="10">
        <f xml:space="preserve"> SIGN(DATA[[#This Row],[Prev Low]] &lt; DATA[[#This Row],[Low]])</f>
        <v>0</v>
      </c>
      <c r="AX305" s="10">
        <f xml:space="preserve"> SIGN(DATA[[#This Row],[High]] &lt; DATA[[#This Row],[Prev High]])</f>
        <v>1</v>
      </c>
      <c r="AY305" s="10">
        <f xml:space="preserve"> SIGN(DATA[[#This Row],[Prev High]] &lt; DATA[[#This Row],[High]])</f>
        <v>0</v>
      </c>
      <c r="AZ305" s="10">
        <f xml:space="preserve"> (DATA[[#This Row],[Prev Low]] &lt; DATA[[#This Row],[Close]]) * (DATA[[#This Row],[Close]] &lt; DATA[[#This Row],[Prev High]])</f>
        <v>1</v>
      </c>
      <c r="BA305" s="10">
        <f xml:space="preserve"> SIGN(DATA[[#This Row],[Close]] &lt; DATA[[#This Row],[Prev Low]])</f>
        <v>0</v>
      </c>
      <c r="BB305" s="10">
        <f xml:space="preserve"> SIGN(DATA[[#This Row],[Prev Low]] &lt; DATA[[#This Row],[Close]])</f>
        <v>1</v>
      </c>
      <c r="BC305" s="10">
        <f xml:space="preserve"> SIGN(DATA[[#This Row],[Close]] &lt; DATA[[#This Row],[Prev High]])</f>
        <v>1</v>
      </c>
      <c r="BD305" s="10">
        <f xml:space="preserve"> SIGN(DATA[[#This Row],[Prev High]] &lt; DATA[[#This Row],[Close]])</f>
        <v>0</v>
      </c>
    </row>
    <row r="306" spans="14:56" x14ac:dyDescent="0.25">
      <c r="N306" s="16">
        <f xml:space="preserve"> ROW() - ROW(DATA[[#Headers],[Row]])</f>
        <v>304</v>
      </c>
      <c r="O306" s="13"/>
      <c r="P306" s="20">
        <v>45419</v>
      </c>
      <c r="Q306" s="21">
        <v>130379</v>
      </c>
      <c r="R306" s="21">
        <v>129670</v>
      </c>
      <c r="S306" s="21">
        <v>130975</v>
      </c>
      <c r="T306" s="21">
        <v>129600</v>
      </c>
      <c r="U306" s="13" t="s">
        <v>150</v>
      </c>
      <c r="V306" s="14">
        <v>4.7000000000000002E-3</v>
      </c>
      <c r="W306" s="23"/>
      <c r="X306" s="23">
        <f xml:space="preserve"> (1 - DATA[[#This Row],[Row]])</f>
        <v>-303</v>
      </c>
      <c r="Y306" s="24">
        <f xml:space="preserve"> DATA[[#This Row],[Src Data]]</f>
        <v>45419</v>
      </c>
      <c r="Z306" s="23">
        <f xml:space="preserve"> WEEKDAY(DATA[[#This Row],[Date]])</f>
        <v>3</v>
      </c>
      <c r="AA306" s="26">
        <f xml:space="preserve"> DATA[[#This Row],[Src Último]]</f>
        <v>130379</v>
      </c>
      <c r="AB306" s="28">
        <f xml:space="preserve"> DATA[[#This Row],[Src Abertura]]</f>
        <v>129670</v>
      </c>
      <c r="AC306" s="28">
        <f xml:space="preserve"> DATA[[#This Row],[Src Mínima]]</f>
        <v>129600</v>
      </c>
      <c r="AD306" s="28">
        <f xml:space="preserve"> DATA[[#This Row],[Src Máxima]]</f>
        <v>130975</v>
      </c>
      <c r="AE306" s="28">
        <f xml:space="preserve"> DATA[[#This Row],[Src Último]]</f>
        <v>130379</v>
      </c>
      <c r="AF306" s="40">
        <f xml:space="preserve"> (DATA[[#This Row],[High]] - DATA[[#This Row],[Low]])</f>
        <v>1375</v>
      </c>
      <c r="AG306" s="31">
        <f xml:space="preserve"> _xlfn.XLOOKUP(DATA[[#This Row],[T]]-1, DATA[T], DATA[Open], "")</f>
        <v>130415</v>
      </c>
      <c r="AH306" s="31">
        <f xml:space="preserve"> _xlfn.XLOOKUP(DATA[[#This Row],[T]]-1, DATA[T], DATA[Low], "")</f>
        <v>129480</v>
      </c>
      <c r="AI306" s="31">
        <f xml:space="preserve"> _xlfn.XLOOKUP(DATA[[#This Row],[T]]-1, DATA[T], DATA[High], "")</f>
        <v>130485</v>
      </c>
      <c r="AJ306" s="31">
        <f xml:space="preserve"> _xlfn.XLOOKUP(DATA[[#This Row],[T]]-1, DATA[T], DATA[Price], "")</f>
        <v>129771</v>
      </c>
      <c r="AK306" s="33">
        <f xml:space="preserve"> IFERROR(DATA[[#This Row],[Prev Close]] - DATA[[#This Row],[Prev Open]], "")</f>
        <v>-644</v>
      </c>
      <c r="AL306" s="33">
        <f xml:space="preserve"> IFERROR(DATA[[#This Row],[Prev High]] - DATA[[#This Row],[Prev Low]], "")</f>
        <v>1005</v>
      </c>
      <c r="AM306" s="33">
        <f xml:space="preserve"> SIGN(DATA[[#This Row],[Prev Change]] &lt; 0)</f>
        <v>1</v>
      </c>
      <c r="AN306" s="33">
        <f xml:space="preserve"> SIGN(DATA[[#This Row],[Prev Change]] &gt;= 0)</f>
        <v>0</v>
      </c>
      <c r="AO306" s="28">
        <f xml:space="preserve"> IFERROR(MAX(0, DATA[[#This Row],[High]] - DATA[[#This Row],[Prev High]]), "")</f>
        <v>490</v>
      </c>
      <c r="AP306" s="28">
        <f xml:space="preserve"> IFERROR(MAX(0, DATA[[#This Row],[Prev Low]] - DATA[[#This Row],[Low]]), "")</f>
        <v>0</v>
      </c>
      <c r="AQ306" s="10">
        <f xml:space="preserve"> (DATA[[#This Row],[Prev Low]] &lt; DATA[[#This Row],[Open]]) * (DATA[[#This Row],[Open]] &lt; DATA[[#This Row],[Prev High]])</f>
        <v>1</v>
      </c>
      <c r="AR306" s="10">
        <f xml:space="preserve"> SIGN(DATA[[#This Row],[Open]] &lt; DATA[[#This Row],[Prev Low]])</f>
        <v>0</v>
      </c>
      <c r="AS306" s="10">
        <f xml:space="preserve"> SIGN(DATA[[#This Row],[Prev Low]] &lt; DATA[[#This Row],[Open]])</f>
        <v>1</v>
      </c>
      <c r="AT306" s="10">
        <f xml:space="preserve"> SIGN(DATA[[#This Row],[Open]] &lt; DATA[[#This Row],[Prev High]])</f>
        <v>1</v>
      </c>
      <c r="AU306" s="10">
        <f xml:space="preserve"> SIGN(DATA[[#This Row],[Prev High]] &lt; DATA[[#This Row],[Open]])</f>
        <v>0</v>
      </c>
      <c r="AV306" s="10">
        <f xml:space="preserve"> SIGN(DATA[[#This Row],[Low]] &lt; DATA[[#This Row],[Prev Low]])</f>
        <v>0</v>
      </c>
      <c r="AW306" s="10">
        <f xml:space="preserve"> SIGN(DATA[[#This Row],[Prev Low]] &lt; DATA[[#This Row],[Low]])</f>
        <v>1</v>
      </c>
      <c r="AX306" s="10">
        <f xml:space="preserve"> SIGN(DATA[[#This Row],[High]] &lt; DATA[[#This Row],[Prev High]])</f>
        <v>0</v>
      </c>
      <c r="AY306" s="10">
        <f xml:space="preserve"> SIGN(DATA[[#This Row],[Prev High]] &lt; DATA[[#This Row],[High]])</f>
        <v>1</v>
      </c>
      <c r="AZ306" s="10">
        <f xml:space="preserve"> (DATA[[#This Row],[Prev Low]] &lt; DATA[[#This Row],[Close]]) * (DATA[[#This Row],[Close]] &lt; DATA[[#This Row],[Prev High]])</f>
        <v>1</v>
      </c>
      <c r="BA306" s="10">
        <f xml:space="preserve"> SIGN(DATA[[#This Row],[Close]] &lt; DATA[[#This Row],[Prev Low]])</f>
        <v>0</v>
      </c>
      <c r="BB306" s="10">
        <f xml:space="preserve"> SIGN(DATA[[#This Row],[Prev Low]] &lt; DATA[[#This Row],[Close]])</f>
        <v>1</v>
      </c>
      <c r="BC306" s="10">
        <f xml:space="preserve"> SIGN(DATA[[#This Row],[Close]] &lt; DATA[[#This Row],[Prev High]])</f>
        <v>1</v>
      </c>
      <c r="BD306" s="10">
        <f xml:space="preserve"> SIGN(DATA[[#This Row],[Prev High]] &lt; DATA[[#This Row],[Close]])</f>
        <v>0</v>
      </c>
    </row>
    <row r="307" spans="14:56" x14ac:dyDescent="0.25">
      <c r="N307" s="16">
        <f xml:space="preserve"> ROW() - ROW(DATA[[#Headers],[Row]])</f>
        <v>305</v>
      </c>
      <c r="O307" s="13"/>
      <c r="P307" s="20">
        <v>45418</v>
      </c>
      <c r="Q307" s="21">
        <v>129771</v>
      </c>
      <c r="R307" s="21">
        <v>130415</v>
      </c>
      <c r="S307" s="21">
        <v>130485</v>
      </c>
      <c r="T307" s="21">
        <v>129480</v>
      </c>
      <c r="U307" s="13" t="s">
        <v>339</v>
      </c>
      <c r="V307" s="14">
        <v>-1.4E-3</v>
      </c>
      <c r="W307" s="23"/>
      <c r="X307" s="23">
        <f xml:space="preserve"> (1 - DATA[[#This Row],[Row]])</f>
        <v>-304</v>
      </c>
      <c r="Y307" s="24">
        <f xml:space="preserve"> DATA[[#This Row],[Src Data]]</f>
        <v>45418</v>
      </c>
      <c r="Z307" s="23">
        <f xml:space="preserve"> WEEKDAY(DATA[[#This Row],[Date]])</f>
        <v>2</v>
      </c>
      <c r="AA307" s="26">
        <f xml:space="preserve"> DATA[[#This Row],[Src Último]]</f>
        <v>129771</v>
      </c>
      <c r="AB307" s="28">
        <f xml:space="preserve"> DATA[[#This Row],[Src Abertura]]</f>
        <v>130415</v>
      </c>
      <c r="AC307" s="28">
        <f xml:space="preserve"> DATA[[#This Row],[Src Mínima]]</f>
        <v>129480</v>
      </c>
      <c r="AD307" s="28">
        <f xml:space="preserve"> DATA[[#This Row],[Src Máxima]]</f>
        <v>130485</v>
      </c>
      <c r="AE307" s="28">
        <f xml:space="preserve"> DATA[[#This Row],[Src Último]]</f>
        <v>129771</v>
      </c>
      <c r="AF307" s="40">
        <f xml:space="preserve"> (DATA[[#This Row],[High]] - DATA[[#This Row],[Low]])</f>
        <v>1005</v>
      </c>
      <c r="AG307" s="31">
        <f xml:space="preserve"> _xlfn.XLOOKUP(DATA[[#This Row],[T]]-1, DATA[T], DATA[Open], "")</f>
        <v>128450</v>
      </c>
      <c r="AH307" s="31">
        <f xml:space="preserve"> _xlfn.XLOOKUP(DATA[[#This Row],[T]]-1, DATA[T], DATA[Low], "")</f>
        <v>127845</v>
      </c>
      <c r="AI307" s="31">
        <f xml:space="preserve"> _xlfn.XLOOKUP(DATA[[#This Row],[T]]-1, DATA[T], DATA[High], "")</f>
        <v>130315</v>
      </c>
      <c r="AJ307" s="31">
        <f xml:space="preserve"> _xlfn.XLOOKUP(DATA[[#This Row],[T]]-1, DATA[T], DATA[Price], "")</f>
        <v>129958</v>
      </c>
      <c r="AK307" s="33">
        <f xml:space="preserve"> IFERROR(DATA[[#This Row],[Prev Close]] - DATA[[#This Row],[Prev Open]], "")</f>
        <v>1508</v>
      </c>
      <c r="AL307" s="33">
        <f xml:space="preserve"> IFERROR(DATA[[#This Row],[Prev High]] - DATA[[#This Row],[Prev Low]], "")</f>
        <v>2470</v>
      </c>
      <c r="AM307" s="33">
        <f xml:space="preserve"> SIGN(DATA[[#This Row],[Prev Change]] &lt; 0)</f>
        <v>0</v>
      </c>
      <c r="AN307" s="33">
        <f xml:space="preserve"> SIGN(DATA[[#This Row],[Prev Change]] &gt;= 0)</f>
        <v>1</v>
      </c>
      <c r="AO307" s="28">
        <f xml:space="preserve"> IFERROR(MAX(0, DATA[[#This Row],[High]] - DATA[[#This Row],[Prev High]]), "")</f>
        <v>170</v>
      </c>
      <c r="AP307" s="28">
        <f xml:space="preserve"> IFERROR(MAX(0, DATA[[#This Row],[Prev Low]] - DATA[[#This Row],[Low]]), "")</f>
        <v>0</v>
      </c>
      <c r="AQ307" s="10">
        <f xml:space="preserve"> (DATA[[#This Row],[Prev Low]] &lt; DATA[[#This Row],[Open]]) * (DATA[[#This Row],[Open]] &lt; DATA[[#This Row],[Prev High]])</f>
        <v>0</v>
      </c>
      <c r="AR307" s="10">
        <f xml:space="preserve"> SIGN(DATA[[#This Row],[Open]] &lt; DATA[[#This Row],[Prev Low]])</f>
        <v>0</v>
      </c>
      <c r="AS307" s="10">
        <f xml:space="preserve"> SIGN(DATA[[#This Row],[Prev Low]] &lt; DATA[[#This Row],[Open]])</f>
        <v>1</v>
      </c>
      <c r="AT307" s="10">
        <f xml:space="preserve"> SIGN(DATA[[#This Row],[Open]] &lt; DATA[[#This Row],[Prev High]])</f>
        <v>0</v>
      </c>
      <c r="AU307" s="10">
        <f xml:space="preserve"> SIGN(DATA[[#This Row],[Prev High]] &lt; DATA[[#This Row],[Open]])</f>
        <v>1</v>
      </c>
      <c r="AV307" s="10">
        <f xml:space="preserve"> SIGN(DATA[[#This Row],[Low]] &lt; DATA[[#This Row],[Prev Low]])</f>
        <v>0</v>
      </c>
      <c r="AW307" s="10">
        <f xml:space="preserve"> SIGN(DATA[[#This Row],[Prev Low]] &lt; DATA[[#This Row],[Low]])</f>
        <v>1</v>
      </c>
      <c r="AX307" s="10">
        <f xml:space="preserve"> SIGN(DATA[[#This Row],[High]] &lt; DATA[[#This Row],[Prev High]])</f>
        <v>0</v>
      </c>
      <c r="AY307" s="10">
        <f xml:space="preserve"> SIGN(DATA[[#This Row],[Prev High]] &lt; DATA[[#This Row],[High]])</f>
        <v>1</v>
      </c>
      <c r="AZ307" s="10">
        <f xml:space="preserve"> (DATA[[#This Row],[Prev Low]] &lt; DATA[[#This Row],[Close]]) * (DATA[[#This Row],[Close]] &lt; DATA[[#This Row],[Prev High]])</f>
        <v>1</v>
      </c>
      <c r="BA307" s="10">
        <f xml:space="preserve"> SIGN(DATA[[#This Row],[Close]] &lt; DATA[[#This Row],[Prev Low]])</f>
        <v>0</v>
      </c>
      <c r="BB307" s="10">
        <f xml:space="preserve"> SIGN(DATA[[#This Row],[Prev Low]] &lt; DATA[[#This Row],[Close]])</f>
        <v>1</v>
      </c>
      <c r="BC307" s="10">
        <f xml:space="preserve"> SIGN(DATA[[#This Row],[Close]] &lt; DATA[[#This Row],[Prev High]])</f>
        <v>1</v>
      </c>
      <c r="BD307" s="10">
        <f xml:space="preserve"> SIGN(DATA[[#This Row],[Prev High]] &lt; DATA[[#This Row],[Close]])</f>
        <v>0</v>
      </c>
    </row>
    <row r="308" spans="14:56" x14ac:dyDescent="0.25">
      <c r="N308" s="16">
        <f xml:space="preserve"> ROW() - ROW(DATA[[#Headers],[Row]])</f>
        <v>306</v>
      </c>
      <c r="O308" s="13"/>
      <c r="P308" s="20">
        <v>45415</v>
      </c>
      <c r="Q308" s="21">
        <v>129958</v>
      </c>
      <c r="R308" s="21">
        <v>128450</v>
      </c>
      <c r="S308" s="21">
        <v>130315</v>
      </c>
      <c r="T308" s="21">
        <v>127845</v>
      </c>
      <c r="U308" s="13" t="s">
        <v>340</v>
      </c>
      <c r="V308" s="14">
        <v>1.14E-2</v>
      </c>
      <c r="W308" s="23"/>
      <c r="X308" s="23">
        <f xml:space="preserve"> (1 - DATA[[#This Row],[Row]])</f>
        <v>-305</v>
      </c>
      <c r="Y308" s="24">
        <f xml:space="preserve"> DATA[[#This Row],[Src Data]]</f>
        <v>45415</v>
      </c>
      <c r="Z308" s="23">
        <f xml:space="preserve"> WEEKDAY(DATA[[#This Row],[Date]])</f>
        <v>6</v>
      </c>
      <c r="AA308" s="26">
        <f xml:space="preserve"> DATA[[#This Row],[Src Último]]</f>
        <v>129958</v>
      </c>
      <c r="AB308" s="28">
        <f xml:space="preserve"> DATA[[#This Row],[Src Abertura]]</f>
        <v>128450</v>
      </c>
      <c r="AC308" s="28">
        <f xml:space="preserve"> DATA[[#This Row],[Src Mínima]]</f>
        <v>127845</v>
      </c>
      <c r="AD308" s="28">
        <f xml:space="preserve"> DATA[[#This Row],[Src Máxima]]</f>
        <v>130315</v>
      </c>
      <c r="AE308" s="28">
        <f xml:space="preserve"> DATA[[#This Row],[Src Último]]</f>
        <v>129958</v>
      </c>
      <c r="AF308" s="40">
        <f xml:space="preserve"> (DATA[[#This Row],[High]] - DATA[[#This Row],[Low]])</f>
        <v>2470</v>
      </c>
      <c r="AG308" s="31">
        <f xml:space="preserve"> _xlfn.XLOOKUP(DATA[[#This Row],[T]]-1, DATA[T], DATA[Open], "")</f>
        <v>128175</v>
      </c>
      <c r="AH308" s="31">
        <f xml:space="preserve"> _xlfn.XLOOKUP(DATA[[#This Row],[T]]-1, DATA[T], DATA[Low], "")</f>
        <v>127880</v>
      </c>
      <c r="AI308" s="31">
        <f xml:space="preserve"> _xlfn.XLOOKUP(DATA[[#This Row],[T]]-1, DATA[T], DATA[High], "")</f>
        <v>129035</v>
      </c>
      <c r="AJ308" s="31">
        <f xml:space="preserve"> _xlfn.XLOOKUP(DATA[[#This Row],[T]]-1, DATA[T], DATA[Price], "")</f>
        <v>128498</v>
      </c>
      <c r="AK308" s="33">
        <f xml:space="preserve"> IFERROR(DATA[[#This Row],[Prev Close]] - DATA[[#This Row],[Prev Open]], "")</f>
        <v>323</v>
      </c>
      <c r="AL308" s="33">
        <f xml:space="preserve"> IFERROR(DATA[[#This Row],[Prev High]] - DATA[[#This Row],[Prev Low]], "")</f>
        <v>1155</v>
      </c>
      <c r="AM308" s="33">
        <f xml:space="preserve"> SIGN(DATA[[#This Row],[Prev Change]] &lt; 0)</f>
        <v>0</v>
      </c>
      <c r="AN308" s="33">
        <f xml:space="preserve"> SIGN(DATA[[#This Row],[Prev Change]] &gt;= 0)</f>
        <v>1</v>
      </c>
      <c r="AO308" s="28">
        <f xml:space="preserve"> IFERROR(MAX(0, DATA[[#This Row],[High]] - DATA[[#This Row],[Prev High]]), "")</f>
        <v>1280</v>
      </c>
      <c r="AP308" s="28">
        <f xml:space="preserve"> IFERROR(MAX(0, DATA[[#This Row],[Prev Low]] - DATA[[#This Row],[Low]]), "")</f>
        <v>35</v>
      </c>
      <c r="AQ308" s="10">
        <f xml:space="preserve"> (DATA[[#This Row],[Prev Low]] &lt; DATA[[#This Row],[Open]]) * (DATA[[#This Row],[Open]] &lt; DATA[[#This Row],[Prev High]])</f>
        <v>1</v>
      </c>
      <c r="AR308" s="10">
        <f xml:space="preserve"> SIGN(DATA[[#This Row],[Open]] &lt; DATA[[#This Row],[Prev Low]])</f>
        <v>0</v>
      </c>
      <c r="AS308" s="10">
        <f xml:space="preserve"> SIGN(DATA[[#This Row],[Prev Low]] &lt; DATA[[#This Row],[Open]])</f>
        <v>1</v>
      </c>
      <c r="AT308" s="10">
        <f xml:space="preserve"> SIGN(DATA[[#This Row],[Open]] &lt; DATA[[#This Row],[Prev High]])</f>
        <v>1</v>
      </c>
      <c r="AU308" s="10">
        <f xml:space="preserve"> SIGN(DATA[[#This Row],[Prev High]] &lt; DATA[[#This Row],[Open]])</f>
        <v>0</v>
      </c>
      <c r="AV308" s="10">
        <f xml:space="preserve"> SIGN(DATA[[#This Row],[Low]] &lt; DATA[[#This Row],[Prev Low]])</f>
        <v>1</v>
      </c>
      <c r="AW308" s="10">
        <f xml:space="preserve"> SIGN(DATA[[#This Row],[Prev Low]] &lt; DATA[[#This Row],[Low]])</f>
        <v>0</v>
      </c>
      <c r="AX308" s="10">
        <f xml:space="preserve"> SIGN(DATA[[#This Row],[High]] &lt; DATA[[#This Row],[Prev High]])</f>
        <v>0</v>
      </c>
      <c r="AY308" s="10">
        <f xml:space="preserve"> SIGN(DATA[[#This Row],[Prev High]] &lt; DATA[[#This Row],[High]])</f>
        <v>1</v>
      </c>
      <c r="AZ308" s="10">
        <f xml:space="preserve"> (DATA[[#This Row],[Prev Low]] &lt; DATA[[#This Row],[Close]]) * (DATA[[#This Row],[Close]] &lt; DATA[[#This Row],[Prev High]])</f>
        <v>0</v>
      </c>
      <c r="BA308" s="10">
        <f xml:space="preserve"> SIGN(DATA[[#This Row],[Close]] &lt; DATA[[#This Row],[Prev Low]])</f>
        <v>0</v>
      </c>
      <c r="BB308" s="10">
        <f xml:space="preserve"> SIGN(DATA[[#This Row],[Prev Low]] &lt; DATA[[#This Row],[Close]])</f>
        <v>1</v>
      </c>
      <c r="BC308" s="10">
        <f xml:space="preserve"> SIGN(DATA[[#This Row],[Close]] &lt; DATA[[#This Row],[Prev High]])</f>
        <v>0</v>
      </c>
      <c r="BD308" s="10">
        <f xml:space="preserve"> SIGN(DATA[[#This Row],[Prev High]] &lt; DATA[[#This Row],[Close]])</f>
        <v>1</v>
      </c>
    </row>
    <row r="309" spans="14:56" x14ac:dyDescent="0.25">
      <c r="N309" s="16">
        <f xml:space="preserve"> ROW() - ROW(DATA[[#Headers],[Row]])</f>
        <v>307</v>
      </c>
      <c r="O309" s="13"/>
      <c r="P309" s="20">
        <v>45414</v>
      </c>
      <c r="Q309" s="21">
        <v>128498</v>
      </c>
      <c r="R309" s="21">
        <v>128175</v>
      </c>
      <c r="S309" s="21">
        <v>129035</v>
      </c>
      <c r="T309" s="21">
        <v>127880</v>
      </c>
      <c r="U309" s="13" t="s">
        <v>341</v>
      </c>
      <c r="V309" s="14">
        <v>8.9999999999999993E-3</v>
      </c>
      <c r="W309" s="23"/>
      <c r="X309" s="23">
        <f xml:space="preserve"> (1 - DATA[[#This Row],[Row]])</f>
        <v>-306</v>
      </c>
      <c r="Y309" s="24">
        <f xml:space="preserve"> DATA[[#This Row],[Src Data]]</f>
        <v>45414</v>
      </c>
      <c r="Z309" s="23">
        <f xml:space="preserve"> WEEKDAY(DATA[[#This Row],[Date]])</f>
        <v>5</v>
      </c>
      <c r="AA309" s="26">
        <f xml:space="preserve"> DATA[[#This Row],[Src Último]]</f>
        <v>128498</v>
      </c>
      <c r="AB309" s="28">
        <f xml:space="preserve"> DATA[[#This Row],[Src Abertura]]</f>
        <v>128175</v>
      </c>
      <c r="AC309" s="28">
        <f xml:space="preserve"> DATA[[#This Row],[Src Mínima]]</f>
        <v>127880</v>
      </c>
      <c r="AD309" s="28">
        <f xml:space="preserve"> DATA[[#This Row],[Src Máxima]]</f>
        <v>129035</v>
      </c>
      <c r="AE309" s="28">
        <f xml:space="preserve"> DATA[[#This Row],[Src Último]]</f>
        <v>128498</v>
      </c>
      <c r="AF309" s="40">
        <f xml:space="preserve"> (DATA[[#This Row],[High]] - DATA[[#This Row],[Low]])</f>
        <v>1155</v>
      </c>
      <c r="AG309" s="31">
        <f xml:space="preserve"> _xlfn.XLOOKUP(DATA[[#This Row],[T]]-1, DATA[T], DATA[Open], "")</f>
        <v>128320</v>
      </c>
      <c r="AH309" s="31">
        <f xml:space="preserve"> _xlfn.XLOOKUP(DATA[[#This Row],[T]]-1, DATA[T], DATA[Low], "")</f>
        <v>127115</v>
      </c>
      <c r="AI309" s="31">
        <f xml:space="preserve"> _xlfn.XLOOKUP(DATA[[#This Row],[T]]-1, DATA[T], DATA[High], "")</f>
        <v>128620</v>
      </c>
      <c r="AJ309" s="31">
        <f xml:space="preserve"> _xlfn.XLOOKUP(DATA[[#This Row],[T]]-1, DATA[T], DATA[Price], "")</f>
        <v>127350</v>
      </c>
      <c r="AK309" s="33">
        <f xml:space="preserve"> IFERROR(DATA[[#This Row],[Prev Close]] - DATA[[#This Row],[Prev Open]], "")</f>
        <v>-970</v>
      </c>
      <c r="AL309" s="33">
        <f xml:space="preserve"> IFERROR(DATA[[#This Row],[Prev High]] - DATA[[#This Row],[Prev Low]], "")</f>
        <v>1505</v>
      </c>
      <c r="AM309" s="33">
        <f xml:space="preserve"> SIGN(DATA[[#This Row],[Prev Change]] &lt; 0)</f>
        <v>1</v>
      </c>
      <c r="AN309" s="33">
        <f xml:space="preserve"> SIGN(DATA[[#This Row],[Prev Change]] &gt;= 0)</f>
        <v>0</v>
      </c>
      <c r="AO309" s="28">
        <f xml:space="preserve"> IFERROR(MAX(0, DATA[[#This Row],[High]] - DATA[[#This Row],[Prev High]]), "")</f>
        <v>415</v>
      </c>
      <c r="AP309" s="28">
        <f xml:space="preserve"> IFERROR(MAX(0, DATA[[#This Row],[Prev Low]] - DATA[[#This Row],[Low]]), "")</f>
        <v>0</v>
      </c>
      <c r="AQ309" s="10">
        <f xml:space="preserve"> (DATA[[#This Row],[Prev Low]] &lt; DATA[[#This Row],[Open]]) * (DATA[[#This Row],[Open]] &lt; DATA[[#This Row],[Prev High]])</f>
        <v>1</v>
      </c>
      <c r="AR309" s="10">
        <f xml:space="preserve"> SIGN(DATA[[#This Row],[Open]] &lt; DATA[[#This Row],[Prev Low]])</f>
        <v>0</v>
      </c>
      <c r="AS309" s="10">
        <f xml:space="preserve"> SIGN(DATA[[#This Row],[Prev Low]] &lt; DATA[[#This Row],[Open]])</f>
        <v>1</v>
      </c>
      <c r="AT309" s="10">
        <f xml:space="preserve"> SIGN(DATA[[#This Row],[Open]] &lt; DATA[[#This Row],[Prev High]])</f>
        <v>1</v>
      </c>
      <c r="AU309" s="10">
        <f xml:space="preserve"> SIGN(DATA[[#This Row],[Prev High]] &lt; DATA[[#This Row],[Open]])</f>
        <v>0</v>
      </c>
      <c r="AV309" s="10">
        <f xml:space="preserve"> SIGN(DATA[[#This Row],[Low]] &lt; DATA[[#This Row],[Prev Low]])</f>
        <v>0</v>
      </c>
      <c r="AW309" s="10">
        <f xml:space="preserve"> SIGN(DATA[[#This Row],[Prev Low]] &lt; DATA[[#This Row],[Low]])</f>
        <v>1</v>
      </c>
      <c r="AX309" s="10">
        <f xml:space="preserve"> SIGN(DATA[[#This Row],[High]] &lt; DATA[[#This Row],[Prev High]])</f>
        <v>0</v>
      </c>
      <c r="AY309" s="10">
        <f xml:space="preserve"> SIGN(DATA[[#This Row],[Prev High]] &lt; DATA[[#This Row],[High]])</f>
        <v>1</v>
      </c>
      <c r="AZ309" s="10">
        <f xml:space="preserve"> (DATA[[#This Row],[Prev Low]] &lt; DATA[[#This Row],[Close]]) * (DATA[[#This Row],[Close]] &lt; DATA[[#This Row],[Prev High]])</f>
        <v>1</v>
      </c>
      <c r="BA309" s="10">
        <f xml:space="preserve"> SIGN(DATA[[#This Row],[Close]] &lt; DATA[[#This Row],[Prev Low]])</f>
        <v>0</v>
      </c>
      <c r="BB309" s="10">
        <f xml:space="preserve"> SIGN(DATA[[#This Row],[Prev Low]] &lt; DATA[[#This Row],[Close]])</f>
        <v>1</v>
      </c>
      <c r="BC309" s="10">
        <f xml:space="preserve"> SIGN(DATA[[#This Row],[Close]] &lt; DATA[[#This Row],[Prev High]])</f>
        <v>1</v>
      </c>
      <c r="BD309" s="10">
        <f xml:space="preserve"> SIGN(DATA[[#This Row],[Prev High]] &lt; DATA[[#This Row],[Close]])</f>
        <v>0</v>
      </c>
    </row>
    <row r="310" spans="14:56" x14ac:dyDescent="0.25">
      <c r="N310" s="16">
        <f xml:space="preserve"> ROW() - ROW(DATA[[#Headers],[Row]])</f>
        <v>308</v>
      </c>
      <c r="O310" s="13"/>
      <c r="P310" s="20">
        <v>45412</v>
      </c>
      <c r="Q310" s="21">
        <v>127350</v>
      </c>
      <c r="R310" s="21">
        <v>128320</v>
      </c>
      <c r="S310" s="21">
        <v>128620</v>
      </c>
      <c r="T310" s="21">
        <v>127115</v>
      </c>
      <c r="U310" s="13" t="s">
        <v>342</v>
      </c>
      <c r="V310" s="14">
        <v>-1.01E-2</v>
      </c>
      <c r="W310" s="23"/>
      <c r="X310" s="23">
        <f xml:space="preserve"> (1 - DATA[[#This Row],[Row]])</f>
        <v>-307</v>
      </c>
      <c r="Y310" s="24">
        <f xml:space="preserve"> DATA[[#This Row],[Src Data]]</f>
        <v>45412</v>
      </c>
      <c r="Z310" s="23">
        <f xml:space="preserve"> WEEKDAY(DATA[[#This Row],[Date]])</f>
        <v>3</v>
      </c>
      <c r="AA310" s="26">
        <f xml:space="preserve"> DATA[[#This Row],[Src Último]]</f>
        <v>127350</v>
      </c>
      <c r="AB310" s="28">
        <f xml:space="preserve"> DATA[[#This Row],[Src Abertura]]</f>
        <v>128320</v>
      </c>
      <c r="AC310" s="28">
        <f xml:space="preserve"> DATA[[#This Row],[Src Mínima]]</f>
        <v>127115</v>
      </c>
      <c r="AD310" s="28">
        <f xml:space="preserve"> DATA[[#This Row],[Src Máxima]]</f>
        <v>128620</v>
      </c>
      <c r="AE310" s="28">
        <f xml:space="preserve"> DATA[[#This Row],[Src Último]]</f>
        <v>127350</v>
      </c>
      <c r="AF310" s="40">
        <f xml:space="preserve"> (DATA[[#This Row],[High]] - DATA[[#This Row],[Low]])</f>
        <v>1505</v>
      </c>
      <c r="AG310" s="31">
        <f xml:space="preserve"> _xlfn.XLOOKUP(DATA[[#This Row],[T]]-1, DATA[T], DATA[Open], "")</f>
        <v>127990</v>
      </c>
      <c r="AH310" s="31">
        <f xml:space="preserve"> _xlfn.XLOOKUP(DATA[[#This Row],[T]]-1, DATA[T], DATA[Low], "")</f>
        <v>127720</v>
      </c>
      <c r="AI310" s="31">
        <f xml:space="preserve"> _xlfn.XLOOKUP(DATA[[#This Row],[T]]-1, DATA[T], DATA[High], "")</f>
        <v>128690</v>
      </c>
      <c r="AJ310" s="31">
        <f xml:space="preserve"> _xlfn.XLOOKUP(DATA[[#This Row],[T]]-1, DATA[T], DATA[Price], "")</f>
        <v>128648</v>
      </c>
      <c r="AK310" s="33">
        <f xml:space="preserve"> IFERROR(DATA[[#This Row],[Prev Close]] - DATA[[#This Row],[Prev Open]], "")</f>
        <v>658</v>
      </c>
      <c r="AL310" s="33">
        <f xml:space="preserve"> IFERROR(DATA[[#This Row],[Prev High]] - DATA[[#This Row],[Prev Low]], "")</f>
        <v>970</v>
      </c>
      <c r="AM310" s="33">
        <f xml:space="preserve"> SIGN(DATA[[#This Row],[Prev Change]] &lt; 0)</f>
        <v>0</v>
      </c>
      <c r="AN310" s="33">
        <f xml:space="preserve"> SIGN(DATA[[#This Row],[Prev Change]] &gt;= 0)</f>
        <v>1</v>
      </c>
      <c r="AO310" s="28">
        <f xml:space="preserve"> IFERROR(MAX(0, DATA[[#This Row],[High]] - DATA[[#This Row],[Prev High]]), "")</f>
        <v>0</v>
      </c>
      <c r="AP310" s="28">
        <f xml:space="preserve"> IFERROR(MAX(0, DATA[[#This Row],[Prev Low]] - DATA[[#This Row],[Low]]), "")</f>
        <v>605</v>
      </c>
      <c r="AQ310" s="10">
        <f xml:space="preserve"> (DATA[[#This Row],[Prev Low]] &lt; DATA[[#This Row],[Open]]) * (DATA[[#This Row],[Open]] &lt; DATA[[#This Row],[Prev High]])</f>
        <v>1</v>
      </c>
      <c r="AR310" s="10">
        <f xml:space="preserve"> SIGN(DATA[[#This Row],[Open]] &lt; DATA[[#This Row],[Prev Low]])</f>
        <v>0</v>
      </c>
      <c r="AS310" s="10">
        <f xml:space="preserve"> SIGN(DATA[[#This Row],[Prev Low]] &lt; DATA[[#This Row],[Open]])</f>
        <v>1</v>
      </c>
      <c r="AT310" s="10">
        <f xml:space="preserve"> SIGN(DATA[[#This Row],[Open]] &lt; DATA[[#This Row],[Prev High]])</f>
        <v>1</v>
      </c>
      <c r="AU310" s="10">
        <f xml:space="preserve"> SIGN(DATA[[#This Row],[Prev High]] &lt; DATA[[#This Row],[Open]])</f>
        <v>0</v>
      </c>
      <c r="AV310" s="10">
        <f xml:space="preserve"> SIGN(DATA[[#This Row],[Low]] &lt; DATA[[#This Row],[Prev Low]])</f>
        <v>1</v>
      </c>
      <c r="AW310" s="10">
        <f xml:space="preserve"> SIGN(DATA[[#This Row],[Prev Low]] &lt; DATA[[#This Row],[Low]])</f>
        <v>0</v>
      </c>
      <c r="AX310" s="10">
        <f xml:space="preserve"> SIGN(DATA[[#This Row],[High]] &lt; DATA[[#This Row],[Prev High]])</f>
        <v>1</v>
      </c>
      <c r="AY310" s="10">
        <f xml:space="preserve"> SIGN(DATA[[#This Row],[Prev High]] &lt; DATA[[#This Row],[High]])</f>
        <v>0</v>
      </c>
      <c r="AZ310" s="10">
        <f xml:space="preserve"> (DATA[[#This Row],[Prev Low]] &lt; DATA[[#This Row],[Close]]) * (DATA[[#This Row],[Close]] &lt; DATA[[#This Row],[Prev High]])</f>
        <v>0</v>
      </c>
      <c r="BA310" s="10">
        <f xml:space="preserve"> SIGN(DATA[[#This Row],[Close]] &lt; DATA[[#This Row],[Prev Low]])</f>
        <v>1</v>
      </c>
      <c r="BB310" s="10">
        <f xml:space="preserve"> SIGN(DATA[[#This Row],[Prev Low]] &lt; DATA[[#This Row],[Close]])</f>
        <v>0</v>
      </c>
      <c r="BC310" s="10">
        <f xml:space="preserve"> SIGN(DATA[[#This Row],[Close]] &lt; DATA[[#This Row],[Prev High]])</f>
        <v>1</v>
      </c>
      <c r="BD310" s="10">
        <f xml:space="preserve"> SIGN(DATA[[#This Row],[Prev High]] &lt; DATA[[#This Row],[Close]])</f>
        <v>0</v>
      </c>
    </row>
    <row r="311" spans="14:56" x14ac:dyDescent="0.25">
      <c r="N311" s="16">
        <f xml:space="preserve"> ROW() - ROW(DATA[[#Headers],[Row]])</f>
        <v>309</v>
      </c>
      <c r="O311" s="13"/>
      <c r="P311" s="20">
        <v>45411</v>
      </c>
      <c r="Q311" s="21">
        <v>128648</v>
      </c>
      <c r="R311" s="21">
        <v>127990</v>
      </c>
      <c r="S311" s="21">
        <v>128690</v>
      </c>
      <c r="T311" s="21">
        <v>127720</v>
      </c>
      <c r="U311" s="13" t="s">
        <v>343</v>
      </c>
      <c r="V311" s="14">
        <v>6.1000000000000004E-3</v>
      </c>
      <c r="W311" s="23"/>
      <c r="X311" s="23">
        <f xml:space="preserve"> (1 - DATA[[#This Row],[Row]])</f>
        <v>-308</v>
      </c>
      <c r="Y311" s="24">
        <f xml:space="preserve"> DATA[[#This Row],[Src Data]]</f>
        <v>45411</v>
      </c>
      <c r="Z311" s="23">
        <f xml:space="preserve"> WEEKDAY(DATA[[#This Row],[Date]])</f>
        <v>2</v>
      </c>
      <c r="AA311" s="26">
        <f xml:space="preserve"> DATA[[#This Row],[Src Último]]</f>
        <v>128648</v>
      </c>
      <c r="AB311" s="28">
        <f xml:space="preserve"> DATA[[#This Row],[Src Abertura]]</f>
        <v>127990</v>
      </c>
      <c r="AC311" s="28">
        <f xml:space="preserve"> DATA[[#This Row],[Src Mínima]]</f>
        <v>127720</v>
      </c>
      <c r="AD311" s="28">
        <f xml:space="preserve"> DATA[[#This Row],[Src Máxima]]</f>
        <v>128690</v>
      </c>
      <c r="AE311" s="28">
        <f xml:space="preserve"> DATA[[#This Row],[Src Último]]</f>
        <v>128648</v>
      </c>
      <c r="AF311" s="40">
        <f xml:space="preserve"> (DATA[[#This Row],[High]] - DATA[[#This Row],[Low]])</f>
        <v>970</v>
      </c>
      <c r="AG311" s="31">
        <f xml:space="preserve"> _xlfn.XLOOKUP(DATA[[#This Row],[T]]-1, DATA[T], DATA[Open], "")</f>
        <v>126750</v>
      </c>
      <c r="AH311" s="31">
        <f xml:space="preserve"> _xlfn.XLOOKUP(DATA[[#This Row],[T]]-1, DATA[T], DATA[Low], "")</f>
        <v>126250</v>
      </c>
      <c r="AI311" s="31">
        <f xml:space="preserve"> _xlfn.XLOOKUP(DATA[[#This Row],[T]]-1, DATA[T], DATA[High], "")</f>
        <v>128250</v>
      </c>
      <c r="AJ311" s="31">
        <f xml:space="preserve"> _xlfn.XLOOKUP(DATA[[#This Row],[T]]-1, DATA[T], DATA[Price], "")</f>
        <v>127870</v>
      </c>
      <c r="AK311" s="33">
        <f xml:space="preserve"> IFERROR(DATA[[#This Row],[Prev Close]] - DATA[[#This Row],[Prev Open]], "")</f>
        <v>1120</v>
      </c>
      <c r="AL311" s="33">
        <f xml:space="preserve"> IFERROR(DATA[[#This Row],[Prev High]] - DATA[[#This Row],[Prev Low]], "")</f>
        <v>2000</v>
      </c>
      <c r="AM311" s="33">
        <f xml:space="preserve"> SIGN(DATA[[#This Row],[Prev Change]] &lt; 0)</f>
        <v>0</v>
      </c>
      <c r="AN311" s="33">
        <f xml:space="preserve"> SIGN(DATA[[#This Row],[Prev Change]] &gt;= 0)</f>
        <v>1</v>
      </c>
      <c r="AO311" s="28">
        <f xml:space="preserve"> IFERROR(MAX(0, DATA[[#This Row],[High]] - DATA[[#This Row],[Prev High]]), "")</f>
        <v>440</v>
      </c>
      <c r="AP311" s="28">
        <f xml:space="preserve"> IFERROR(MAX(0, DATA[[#This Row],[Prev Low]] - DATA[[#This Row],[Low]]), "")</f>
        <v>0</v>
      </c>
      <c r="AQ311" s="10">
        <f xml:space="preserve"> (DATA[[#This Row],[Prev Low]] &lt; DATA[[#This Row],[Open]]) * (DATA[[#This Row],[Open]] &lt; DATA[[#This Row],[Prev High]])</f>
        <v>1</v>
      </c>
      <c r="AR311" s="10">
        <f xml:space="preserve"> SIGN(DATA[[#This Row],[Open]] &lt; DATA[[#This Row],[Prev Low]])</f>
        <v>0</v>
      </c>
      <c r="AS311" s="10">
        <f xml:space="preserve"> SIGN(DATA[[#This Row],[Prev Low]] &lt; DATA[[#This Row],[Open]])</f>
        <v>1</v>
      </c>
      <c r="AT311" s="10">
        <f xml:space="preserve"> SIGN(DATA[[#This Row],[Open]] &lt; DATA[[#This Row],[Prev High]])</f>
        <v>1</v>
      </c>
      <c r="AU311" s="10">
        <f xml:space="preserve"> SIGN(DATA[[#This Row],[Prev High]] &lt; DATA[[#This Row],[Open]])</f>
        <v>0</v>
      </c>
      <c r="AV311" s="10">
        <f xml:space="preserve"> SIGN(DATA[[#This Row],[Low]] &lt; DATA[[#This Row],[Prev Low]])</f>
        <v>0</v>
      </c>
      <c r="AW311" s="10">
        <f xml:space="preserve"> SIGN(DATA[[#This Row],[Prev Low]] &lt; DATA[[#This Row],[Low]])</f>
        <v>1</v>
      </c>
      <c r="AX311" s="10">
        <f xml:space="preserve"> SIGN(DATA[[#This Row],[High]] &lt; DATA[[#This Row],[Prev High]])</f>
        <v>0</v>
      </c>
      <c r="AY311" s="10">
        <f xml:space="preserve"> SIGN(DATA[[#This Row],[Prev High]] &lt; DATA[[#This Row],[High]])</f>
        <v>1</v>
      </c>
      <c r="AZ311" s="10">
        <f xml:space="preserve"> (DATA[[#This Row],[Prev Low]] &lt; DATA[[#This Row],[Close]]) * (DATA[[#This Row],[Close]] &lt; DATA[[#This Row],[Prev High]])</f>
        <v>0</v>
      </c>
      <c r="BA311" s="10">
        <f xml:space="preserve"> SIGN(DATA[[#This Row],[Close]] &lt; DATA[[#This Row],[Prev Low]])</f>
        <v>0</v>
      </c>
      <c r="BB311" s="10">
        <f xml:space="preserve"> SIGN(DATA[[#This Row],[Prev Low]] &lt; DATA[[#This Row],[Close]])</f>
        <v>1</v>
      </c>
      <c r="BC311" s="10">
        <f xml:space="preserve"> SIGN(DATA[[#This Row],[Close]] &lt; DATA[[#This Row],[Prev High]])</f>
        <v>0</v>
      </c>
      <c r="BD311" s="10">
        <f xml:space="preserve"> SIGN(DATA[[#This Row],[Prev High]] &lt; DATA[[#This Row],[Close]])</f>
        <v>1</v>
      </c>
    </row>
    <row r="312" spans="14:56" x14ac:dyDescent="0.25">
      <c r="N312" s="16">
        <f xml:space="preserve"> ROW() - ROW(DATA[[#Headers],[Row]])</f>
        <v>310</v>
      </c>
      <c r="O312" s="13"/>
      <c r="P312" s="20">
        <v>45408</v>
      </c>
      <c r="Q312" s="21">
        <v>127870</v>
      </c>
      <c r="R312" s="21">
        <v>126750</v>
      </c>
      <c r="S312" s="21">
        <v>128250</v>
      </c>
      <c r="T312" s="21">
        <v>126250</v>
      </c>
      <c r="U312" s="13" t="s">
        <v>344</v>
      </c>
      <c r="V312" s="14">
        <v>1.44E-2</v>
      </c>
      <c r="W312" s="23"/>
      <c r="X312" s="23">
        <f xml:space="preserve"> (1 - DATA[[#This Row],[Row]])</f>
        <v>-309</v>
      </c>
      <c r="Y312" s="24">
        <f xml:space="preserve"> DATA[[#This Row],[Src Data]]</f>
        <v>45408</v>
      </c>
      <c r="Z312" s="23">
        <f xml:space="preserve"> WEEKDAY(DATA[[#This Row],[Date]])</f>
        <v>6</v>
      </c>
      <c r="AA312" s="26">
        <f xml:space="preserve"> DATA[[#This Row],[Src Último]]</f>
        <v>127870</v>
      </c>
      <c r="AB312" s="28">
        <f xml:space="preserve"> DATA[[#This Row],[Src Abertura]]</f>
        <v>126750</v>
      </c>
      <c r="AC312" s="28">
        <f xml:space="preserve"> DATA[[#This Row],[Src Mínima]]</f>
        <v>126250</v>
      </c>
      <c r="AD312" s="28">
        <f xml:space="preserve"> DATA[[#This Row],[Src Máxima]]</f>
        <v>128250</v>
      </c>
      <c r="AE312" s="28">
        <f xml:space="preserve"> DATA[[#This Row],[Src Último]]</f>
        <v>127870</v>
      </c>
      <c r="AF312" s="40">
        <f xml:space="preserve"> (DATA[[#This Row],[High]] - DATA[[#This Row],[Low]])</f>
        <v>2000</v>
      </c>
      <c r="AG312" s="31">
        <f xml:space="preserve"> _xlfn.XLOOKUP(DATA[[#This Row],[T]]-1, DATA[T], DATA[Open], "")</f>
        <v>125915</v>
      </c>
      <c r="AH312" s="31">
        <f xml:space="preserve"> _xlfn.XLOOKUP(DATA[[#This Row],[T]]-1, DATA[T], DATA[Low], "")</f>
        <v>125040</v>
      </c>
      <c r="AI312" s="31">
        <f xml:space="preserve"> _xlfn.XLOOKUP(DATA[[#This Row],[T]]-1, DATA[T], DATA[High], "")</f>
        <v>127255</v>
      </c>
      <c r="AJ312" s="31">
        <f xml:space="preserve"> _xlfn.XLOOKUP(DATA[[#This Row],[T]]-1, DATA[T], DATA[Price], "")</f>
        <v>126056</v>
      </c>
      <c r="AK312" s="33">
        <f xml:space="preserve"> IFERROR(DATA[[#This Row],[Prev Close]] - DATA[[#This Row],[Prev Open]], "")</f>
        <v>141</v>
      </c>
      <c r="AL312" s="33">
        <f xml:space="preserve"> IFERROR(DATA[[#This Row],[Prev High]] - DATA[[#This Row],[Prev Low]], "")</f>
        <v>2215</v>
      </c>
      <c r="AM312" s="33">
        <f xml:space="preserve"> SIGN(DATA[[#This Row],[Prev Change]] &lt; 0)</f>
        <v>0</v>
      </c>
      <c r="AN312" s="33">
        <f xml:space="preserve"> SIGN(DATA[[#This Row],[Prev Change]] &gt;= 0)</f>
        <v>1</v>
      </c>
      <c r="AO312" s="28">
        <f xml:space="preserve"> IFERROR(MAX(0, DATA[[#This Row],[High]] - DATA[[#This Row],[Prev High]]), "")</f>
        <v>995</v>
      </c>
      <c r="AP312" s="28">
        <f xml:space="preserve"> IFERROR(MAX(0, DATA[[#This Row],[Prev Low]] - DATA[[#This Row],[Low]]), "")</f>
        <v>0</v>
      </c>
      <c r="AQ312" s="10">
        <f xml:space="preserve"> (DATA[[#This Row],[Prev Low]] &lt; DATA[[#This Row],[Open]]) * (DATA[[#This Row],[Open]] &lt; DATA[[#This Row],[Prev High]])</f>
        <v>1</v>
      </c>
      <c r="AR312" s="10">
        <f xml:space="preserve"> SIGN(DATA[[#This Row],[Open]] &lt; DATA[[#This Row],[Prev Low]])</f>
        <v>0</v>
      </c>
      <c r="AS312" s="10">
        <f xml:space="preserve"> SIGN(DATA[[#This Row],[Prev Low]] &lt; DATA[[#This Row],[Open]])</f>
        <v>1</v>
      </c>
      <c r="AT312" s="10">
        <f xml:space="preserve"> SIGN(DATA[[#This Row],[Open]] &lt; DATA[[#This Row],[Prev High]])</f>
        <v>1</v>
      </c>
      <c r="AU312" s="10">
        <f xml:space="preserve"> SIGN(DATA[[#This Row],[Prev High]] &lt; DATA[[#This Row],[Open]])</f>
        <v>0</v>
      </c>
      <c r="AV312" s="10">
        <f xml:space="preserve"> SIGN(DATA[[#This Row],[Low]] &lt; DATA[[#This Row],[Prev Low]])</f>
        <v>0</v>
      </c>
      <c r="AW312" s="10">
        <f xml:space="preserve"> SIGN(DATA[[#This Row],[Prev Low]] &lt; DATA[[#This Row],[Low]])</f>
        <v>1</v>
      </c>
      <c r="AX312" s="10">
        <f xml:space="preserve"> SIGN(DATA[[#This Row],[High]] &lt; DATA[[#This Row],[Prev High]])</f>
        <v>0</v>
      </c>
      <c r="AY312" s="10">
        <f xml:space="preserve"> SIGN(DATA[[#This Row],[Prev High]] &lt; DATA[[#This Row],[High]])</f>
        <v>1</v>
      </c>
      <c r="AZ312" s="10">
        <f xml:space="preserve"> (DATA[[#This Row],[Prev Low]] &lt; DATA[[#This Row],[Close]]) * (DATA[[#This Row],[Close]] &lt; DATA[[#This Row],[Prev High]])</f>
        <v>0</v>
      </c>
      <c r="BA312" s="10">
        <f xml:space="preserve"> SIGN(DATA[[#This Row],[Close]] &lt; DATA[[#This Row],[Prev Low]])</f>
        <v>0</v>
      </c>
      <c r="BB312" s="10">
        <f xml:space="preserve"> SIGN(DATA[[#This Row],[Prev Low]] &lt; DATA[[#This Row],[Close]])</f>
        <v>1</v>
      </c>
      <c r="BC312" s="10">
        <f xml:space="preserve"> SIGN(DATA[[#This Row],[Close]] &lt; DATA[[#This Row],[Prev High]])</f>
        <v>0</v>
      </c>
      <c r="BD312" s="10">
        <f xml:space="preserve"> SIGN(DATA[[#This Row],[Prev High]] &lt; DATA[[#This Row],[Close]])</f>
        <v>1</v>
      </c>
    </row>
    <row r="313" spans="14:56" x14ac:dyDescent="0.25">
      <c r="N313" s="16">
        <f xml:space="preserve"> ROW() - ROW(DATA[[#Headers],[Row]])</f>
        <v>311</v>
      </c>
      <c r="O313" s="13"/>
      <c r="P313" s="20">
        <v>45407</v>
      </c>
      <c r="Q313" s="21">
        <v>126056</v>
      </c>
      <c r="R313" s="21">
        <v>125915</v>
      </c>
      <c r="S313" s="21">
        <v>127255</v>
      </c>
      <c r="T313" s="21">
        <v>125040</v>
      </c>
      <c r="U313" s="13" t="s">
        <v>320</v>
      </c>
      <c r="V313" s="14">
        <v>-1.6000000000000001E-3</v>
      </c>
      <c r="W313" s="23"/>
      <c r="X313" s="23">
        <f xml:space="preserve"> (1 - DATA[[#This Row],[Row]])</f>
        <v>-310</v>
      </c>
      <c r="Y313" s="24">
        <f xml:space="preserve"> DATA[[#This Row],[Src Data]]</f>
        <v>45407</v>
      </c>
      <c r="Z313" s="23">
        <f xml:space="preserve"> WEEKDAY(DATA[[#This Row],[Date]])</f>
        <v>5</v>
      </c>
      <c r="AA313" s="26">
        <f xml:space="preserve"> DATA[[#This Row],[Src Último]]</f>
        <v>126056</v>
      </c>
      <c r="AB313" s="28">
        <f xml:space="preserve"> DATA[[#This Row],[Src Abertura]]</f>
        <v>125915</v>
      </c>
      <c r="AC313" s="28">
        <f xml:space="preserve"> DATA[[#This Row],[Src Mínima]]</f>
        <v>125040</v>
      </c>
      <c r="AD313" s="28">
        <f xml:space="preserve"> DATA[[#This Row],[Src Máxima]]</f>
        <v>127255</v>
      </c>
      <c r="AE313" s="28">
        <f xml:space="preserve"> DATA[[#This Row],[Src Último]]</f>
        <v>126056</v>
      </c>
      <c r="AF313" s="40">
        <f xml:space="preserve"> (DATA[[#This Row],[High]] - DATA[[#This Row],[Low]])</f>
        <v>2215</v>
      </c>
      <c r="AG313" s="31">
        <f xml:space="preserve"> _xlfn.XLOOKUP(DATA[[#This Row],[T]]-1, DATA[T], DATA[Open], "")</f>
        <v>127040</v>
      </c>
      <c r="AH313" s="31">
        <f xml:space="preserve"> _xlfn.XLOOKUP(DATA[[#This Row],[T]]-1, DATA[T], DATA[Low], "")</f>
        <v>126005</v>
      </c>
      <c r="AI313" s="31">
        <f xml:space="preserve"> _xlfn.XLOOKUP(DATA[[#This Row],[T]]-1, DATA[T], DATA[High], "")</f>
        <v>127300</v>
      </c>
      <c r="AJ313" s="31">
        <f xml:space="preserve"> _xlfn.XLOOKUP(DATA[[#This Row],[T]]-1, DATA[T], DATA[Price], "")</f>
        <v>126253</v>
      </c>
      <c r="AK313" s="33">
        <f xml:space="preserve"> IFERROR(DATA[[#This Row],[Prev Close]] - DATA[[#This Row],[Prev Open]], "")</f>
        <v>-787</v>
      </c>
      <c r="AL313" s="33">
        <f xml:space="preserve"> IFERROR(DATA[[#This Row],[Prev High]] - DATA[[#This Row],[Prev Low]], "")</f>
        <v>1295</v>
      </c>
      <c r="AM313" s="33">
        <f xml:space="preserve"> SIGN(DATA[[#This Row],[Prev Change]] &lt; 0)</f>
        <v>1</v>
      </c>
      <c r="AN313" s="33">
        <f xml:space="preserve"> SIGN(DATA[[#This Row],[Prev Change]] &gt;= 0)</f>
        <v>0</v>
      </c>
      <c r="AO313" s="28">
        <f xml:space="preserve"> IFERROR(MAX(0, DATA[[#This Row],[High]] - DATA[[#This Row],[Prev High]]), "")</f>
        <v>0</v>
      </c>
      <c r="AP313" s="28">
        <f xml:space="preserve"> IFERROR(MAX(0, DATA[[#This Row],[Prev Low]] - DATA[[#This Row],[Low]]), "")</f>
        <v>965</v>
      </c>
      <c r="AQ313" s="10">
        <f xml:space="preserve"> (DATA[[#This Row],[Prev Low]] &lt; DATA[[#This Row],[Open]]) * (DATA[[#This Row],[Open]] &lt; DATA[[#This Row],[Prev High]])</f>
        <v>0</v>
      </c>
      <c r="AR313" s="10">
        <f xml:space="preserve"> SIGN(DATA[[#This Row],[Open]] &lt; DATA[[#This Row],[Prev Low]])</f>
        <v>1</v>
      </c>
      <c r="AS313" s="10">
        <f xml:space="preserve"> SIGN(DATA[[#This Row],[Prev Low]] &lt; DATA[[#This Row],[Open]])</f>
        <v>0</v>
      </c>
      <c r="AT313" s="10">
        <f xml:space="preserve"> SIGN(DATA[[#This Row],[Open]] &lt; DATA[[#This Row],[Prev High]])</f>
        <v>1</v>
      </c>
      <c r="AU313" s="10">
        <f xml:space="preserve"> SIGN(DATA[[#This Row],[Prev High]] &lt; DATA[[#This Row],[Open]])</f>
        <v>0</v>
      </c>
      <c r="AV313" s="10">
        <f xml:space="preserve"> SIGN(DATA[[#This Row],[Low]] &lt; DATA[[#This Row],[Prev Low]])</f>
        <v>1</v>
      </c>
      <c r="AW313" s="10">
        <f xml:space="preserve"> SIGN(DATA[[#This Row],[Prev Low]] &lt; DATA[[#This Row],[Low]])</f>
        <v>0</v>
      </c>
      <c r="AX313" s="10">
        <f xml:space="preserve"> SIGN(DATA[[#This Row],[High]] &lt; DATA[[#This Row],[Prev High]])</f>
        <v>1</v>
      </c>
      <c r="AY313" s="10">
        <f xml:space="preserve"> SIGN(DATA[[#This Row],[Prev High]] &lt; DATA[[#This Row],[High]])</f>
        <v>0</v>
      </c>
      <c r="AZ313" s="10">
        <f xml:space="preserve"> (DATA[[#This Row],[Prev Low]] &lt; DATA[[#This Row],[Close]]) * (DATA[[#This Row],[Close]] &lt; DATA[[#This Row],[Prev High]])</f>
        <v>1</v>
      </c>
      <c r="BA313" s="10">
        <f xml:space="preserve"> SIGN(DATA[[#This Row],[Close]] &lt; DATA[[#This Row],[Prev Low]])</f>
        <v>0</v>
      </c>
      <c r="BB313" s="10">
        <f xml:space="preserve"> SIGN(DATA[[#This Row],[Prev Low]] &lt; DATA[[#This Row],[Close]])</f>
        <v>1</v>
      </c>
      <c r="BC313" s="10">
        <f xml:space="preserve"> SIGN(DATA[[#This Row],[Close]] &lt; DATA[[#This Row],[Prev High]])</f>
        <v>1</v>
      </c>
      <c r="BD313" s="10">
        <f xml:space="preserve"> SIGN(DATA[[#This Row],[Prev High]] &lt; DATA[[#This Row],[Close]])</f>
        <v>0</v>
      </c>
    </row>
    <row r="314" spans="14:56" x14ac:dyDescent="0.25">
      <c r="N314" s="16">
        <f xml:space="preserve"> ROW() - ROW(DATA[[#Headers],[Row]])</f>
        <v>312</v>
      </c>
      <c r="O314" s="13"/>
      <c r="P314" s="20">
        <v>45406</v>
      </c>
      <c r="Q314" s="21">
        <v>126253</v>
      </c>
      <c r="R314" s="21">
        <v>127040</v>
      </c>
      <c r="S314" s="21">
        <v>127300</v>
      </c>
      <c r="T314" s="21">
        <v>126005</v>
      </c>
      <c r="U314" s="13" t="s">
        <v>251</v>
      </c>
      <c r="V314" s="14">
        <v>-2.7000000000000001E-3</v>
      </c>
      <c r="W314" s="23"/>
      <c r="X314" s="23">
        <f xml:space="preserve"> (1 - DATA[[#This Row],[Row]])</f>
        <v>-311</v>
      </c>
      <c r="Y314" s="24">
        <f xml:space="preserve"> DATA[[#This Row],[Src Data]]</f>
        <v>45406</v>
      </c>
      <c r="Z314" s="23">
        <f xml:space="preserve"> WEEKDAY(DATA[[#This Row],[Date]])</f>
        <v>4</v>
      </c>
      <c r="AA314" s="26">
        <f xml:space="preserve"> DATA[[#This Row],[Src Último]]</f>
        <v>126253</v>
      </c>
      <c r="AB314" s="28">
        <f xml:space="preserve"> DATA[[#This Row],[Src Abertura]]</f>
        <v>127040</v>
      </c>
      <c r="AC314" s="28">
        <f xml:space="preserve"> DATA[[#This Row],[Src Mínima]]</f>
        <v>126005</v>
      </c>
      <c r="AD314" s="28">
        <f xml:space="preserve"> DATA[[#This Row],[Src Máxima]]</f>
        <v>127300</v>
      </c>
      <c r="AE314" s="28">
        <f xml:space="preserve"> DATA[[#This Row],[Src Último]]</f>
        <v>126253</v>
      </c>
      <c r="AF314" s="40">
        <f xml:space="preserve"> (DATA[[#This Row],[High]] - DATA[[#This Row],[Low]])</f>
        <v>1295</v>
      </c>
      <c r="AG314" s="31">
        <f xml:space="preserve"> _xlfn.XLOOKUP(DATA[[#This Row],[T]]-1, DATA[T], DATA[Open], "")</f>
        <v>127025</v>
      </c>
      <c r="AH314" s="31">
        <f xml:space="preserve"> _xlfn.XLOOKUP(DATA[[#This Row],[T]]-1, DATA[T], DATA[Low], "")</f>
        <v>125760</v>
      </c>
      <c r="AI314" s="31">
        <f xml:space="preserve"> _xlfn.XLOOKUP(DATA[[#This Row],[T]]-1, DATA[T], DATA[High], "")</f>
        <v>127435</v>
      </c>
      <c r="AJ314" s="31">
        <f xml:space="preserve"> _xlfn.XLOOKUP(DATA[[#This Row],[T]]-1, DATA[T], DATA[Price], "")</f>
        <v>126597</v>
      </c>
      <c r="AK314" s="33">
        <f xml:space="preserve"> IFERROR(DATA[[#This Row],[Prev Close]] - DATA[[#This Row],[Prev Open]], "")</f>
        <v>-428</v>
      </c>
      <c r="AL314" s="33">
        <f xml:space="preserve"> IFERROR(DATA[[#This Row],[Prev High]] - DATA[[#This Row],[Prev Low]], "")</f>
        <v>1675</v>
      </c>
      <c r="AM314" s="33">
        <f xml:space="preserve"> SIGN(DATA[[#This Row],[Prev Change]] &lt; 0)</f>
        <v>1</v>
      </c>
      <c r="AN314" s="33">
        <f xml:space="preserve"> SIGN(DATA[[#This Row],[Prev Change]] &gt;= 0)</f>
        <v>0</v>
      </c>
      <c r="AO314" s="28">
        <f xml:space="preserve"> IFERROR(MAX(0, DATA[[#This Row],[High]] - DATA[[#This Row],[Prev High]]), "")</f>
        <v>0</v>
      </c>
      <c r="AP314" s="28">
        <f xml:space="preserve"> IFERROR(MAX(0, DATA[[#This Row],[Prev Low]] - DATA[[#This Row],[Low]]), "")</f>
        <v>0</v>
      </c>
      <c r="AQ314" s="10">
        <f xml:space="preserve"> (DATA[[#This Row],[Prev Low]] &lt; DATA[[#This Row],[Open]]) * (DATA[[#This Row],[Open]] &lt; DATA[[#This Row],[Prev High]])</f>
        <v>1</v>
      </c>
      <c r="AR314" s="10">
        <f xml:space="preserve"> SIGN(DATA[[#This Row],[Open]] &lt; DATA[[#This Row],[Prev Low]])</f>
        <v>0</v>
      </c>
      <c r="AS314" s="10">
        <f xml:space="preserve"> SIGN(DATA[[#This Row],[Prev Low]] &lt; DATA[[#This Row],[Open]])</f>
        <v>1</v>
      </c>
      <c r="AT314" s="10">
        <f xml:space="preserve"> SIGN(DATA[[#This Row],[Open]] &lt; DATA[[#This Row],[Prev High]])</f>
        <v>1</v>
      </c>
      <c r="AU314" s="10">
        <f xml:space="preserve"> SIGN(DATA[[#This Row],[Prev High]] &lt; DATA[[#This Row],[Open]])</f>
        <v>0</v>
      </c>
      <c r="AV314" s="10">
        <f xml:space="preserve"> SIGN(DATA[[#This Row],[Low]] &lt; DATA[[#This Row],[Prev Low]])</f>
        <v>0</v>
      </c>
      <c r="AW314" s="10">
        <f xml:space="preserve"> SIGN(DATA[[#This Row],[Prev Low]] &lt; DATA[[#This Row],[Low]])</f>
        <v>1</v>
      </c>
      <c r="AX314" s="10">
        <f xml:space="preserve"> SIGN(DATA[[#This Row],[High]] &lt; DATA[[#This Row],[Prev High]])</f>
        <v>1</v>
      </c>
      <c r="AY314" s="10">
        <f xml:space="preserve"> SIGN(DATA[[#This Row],[Prev High]] &lt; DATA[[#This Row],[High]])</f>
        <v>0</v>
      </c>
      <c r="AZ314" s="10">
        <f xml:space="preserve"> (DATA[[#This Row],[Prev Low]] &lt; DATA[[#This Row],[Close]]) * (DATA[[#This Row],[Close]] &lt; DATA[[#This Row],[Prev High]])</f>
        <v>1</v>
      </c>
      <c r="BA314" s="10">
        <f xml:space="preserve"> SIGN(DATA[[#This Row],[Close]] &lt; DATA[[#This Row],[Prev Low]])</f>
        <v>0</v>
      </c>
      <c r="BB314" s="10">
        <f xml:space="preserve"> SIGN(DATA[[#This Row],[Prev Low]] &lt; DATA[[#This Row],[Close]])</f>
        <v>1</v>
      </c>
      <c r="BC314" s="10">
        <f xml:space="preserve"> SIGN(DATA[[#This Row],[Close]] &lt; DATA[[#This Row],[Prev High]])</f>
        <v>1</v>
      </c>
      <c r="BD314" s="10">
        <f xml:space="preserve"> SIGN(DATA[[#This Row],[Prev High]] &lt; DATA[[#This Row],[Close]])</f>
        <v>0</v>
      </c>
    </row>
    <row r="315" spans="14:56" x14ac:dyDescent="0.25">
      <c r="N315" s="16">
        <f xml:space="preserve"> ROW() - ROW(DATA[[#Headers],[Row]])</f>
        <v>313</v>
      </c>
      <c r="O315" s="13"/>
      <c r="P315" s="20">
        <v>45405</v>
      </c>
      <c r="Q315" s="21">
        <v>126597</v>
      </c>
      <c r="R315" s="21">
        <v>127025</v>
      </c>
      <c r="S315" s="21">
        <v>127435</v>
      </c>
      <c r="T315" s="21">
        <v>125760</v>
      </c>
      <c r="U315" s="13" t="s">
        <v>345</v>
      </c>
      <c r="V315" s="14">
        <v>-3.8999999999999998E-3</v>
      </c>
      <c r="W315" s="23"/>
      <c r="X315" s="23">
        <f xml:space="preserve"> (1 - DATA[[#This Row],[Row]])</f>
        <v>-312</v>
      </c>
      <c r="Y315" s="24">
        <f xml:space="preserve"> DATA[[#This Row],[Src Data]]</f>
        <v>45405</v>
      </c>
      <c r="Z315" s="23">
        <f xml:space="preserve"> WEEKDAY(DATA[[#This Row],[Date]])</f>
        <v>3</v>
      </c>
      <c r="AA315" s="26">
        <f xml:space="preserve"> DATA[[#This Row],[Src Último]]</f>
        <v>126597</v>
      </c>
      <c r="AB315" s="28">
        <f xml:space="preserve"> DATA[[#This Row],[Src Abertura]]</f>
        <v>127025</v>
      </c>
      <c r="AC315" s="28">
        <f xml:space="preserve"> DATA[[#This Row],[Src Mínima]]</f>
        <v>125760</v>
      </c>
      <c r="AD315" s="28">
        <f xml:space="preserve"> DATA[[#This Row],[Src Máxima]]</f>
        <v>127435</v>
      </c>
      <c r="AE315" s="28">
        <f xml:space="preserve"> DATA[[#This Row],[Src Último]]</f>
        <v>126597</v>
      </c>
      <c r="AF315" s="40">
        <f xml:space="preserve"> (DATA[[#This Row],[High]] - DATA[[#This Row],[Low]])</f>
        <v>1675</v>
      </c>
      <c r="AG315" s="31">
        <f xml:space="preserve"> _xlfn.XLOOKUP(DATA[[#This Row],[T]]-1, DATA[T], DATA[Open], "")</f>
        <v>127295</v>
      </c>
      <c r="AH315" s="31">
        <f xml:space="preserve"> _xlfn.XLOOKUP(DATA[[#This Row],[T]]-1, DATA[T], DATA[Low], "")</f>
        <v>126125</v>
      </c>
      <c r="AI315" s="31">
        <f xml:space="preserve"> _xlfn.XLOOKUP(DATA[[#This Row],[T]]-1, DATA[T], DATA[High], "")</f>
        <v>127655</v>
      </c>
      <c r="AJ315" s="31">
        <f xml:space="preserve"> _xlfn.XLOOKUP(DATA[[#This Row],[T]]-1, DATA[T], DATA[Price], "")</f>
        <v>127093</v>
      </c>
      <c r="AK315" s="33">
        <f xml:space="preserve"> IFERROR(DATA[[#This Row],[Prev Close]] - DATA[[#This Row],[Prev Open]], "")</f>
        <v>-202</v>
      </c>
      <c r="AL315" s="33">
        <f xml:space="preserve"> IFERROR(DATA[[#This Row],[Prev High]] - DATA[[#This Row],[Prev Low]], "")</f>
        <v>1530</v>
      </c>
      <c r="AM315" s="33">
        <f xml:space="preserve"> SIGN(DATA[[#This Row],[Prev Change]] &lt; 0)</f>
        <v>1</v>
      </c>
      <c r="AN315" s="33">
        <f xml:space="preserve"> SIGN(DATA[[#This Row],[Prev Change]] &gt;= 0)</f>
        <v>0</v>
      </c>
      <c r="AO315" s="28">
        <f xml:space="preserve"> IFERROR(MAX(0, DATA[[#This Row],[High]] - DATA[[#This Row],[Prev High]]), "")</f>
        <v>0</v>
      </c>
      <c r="AP315" s="28">
        <f xml:space="preserve"> IFERROR(MAX(0, DATA[[#This Row],[Prev Low]] - DATA[[#This Row],[Low]]), "")</f>
        <v>365</v>
      </c>
      <c r="AQ315" s="10">
        <f xml:space="preserve"> (DATA[[#This Row],[Prev Low]] &lt; DATA[[#This Row],[Open]]) * (DATA[[#This Row],[Open]] &lt; DATA[[#This Row],[Prev High]])</f>
        <v>1</v>
      </c>
      <c r="AR315" s="10">
        <f xml:space="preserve"> SIGN(DATA[[#This Row],[Open]] &lt; DATA[[#This Row],[Prev Low]])</f>
        <v>0</v>
      </c>
      <c r="AS315" s="10">
        <f xml:space="preserve"> SIGN(DATA[[#This Row],[Prev Low]] &lt; DATA[[#This Row],[Open]])</f>
        <v>1</v>
      </c>
      <c r="AT315" s="10">
        <f xml:space="preserve"> SIGN(DATA[[#This Row],[Open]] &lt; DATA[[#This Row],[Prev High]])</f>
        <v>1</v>
      </c>
      <c r="AU315" s="10">
        <f xml:space="preserve"> SIGN(DATA[[#This Row],[Prev High]] &lt; DATA[[#This Row],[Open]])</f>
        <v>0</v>
      </c>
      <c r="AV315" s="10">
        <f xml:space="preserve"> SIGN(DATA[[#This Row],[Low]] &lt; DATA[[#This Row],[Prev Low]])</f>
        <v>1</v>
      </c>
      <c r="AW315" s="10">
        <f xml:space="preserve"> SIGN(DATA[[#This Row],[Prev Low]] &lt; DATA[[#This Row],[Low]])</f>
        <v>0</v>
      </c>
      <c r="AX315" s="10">
        <f xml:space="preserve"> SIGN(DATA[[#This Row],[High]] &lt; DATA[[#This Row],[Prev High]])</f>
        <v>1</v>
      </c>
      <c r="AY315" s="10">
        <f xml:space="preserve"> SIGN(DATA[[#This Row],[Prev High]] &lt; DATA[[#This Row],[High]])</f>
        <v>0</v>
      </c>
      <c r="AZ315" s="10">
        <f xml:space="preserve"> (DATA[[#This Row],[Prev Low]] &lt; DATA[[#This Row],[Close]]) * (DATA[[#This Row],[Close]] &lt; DATA[[#This Row],[Prev High]])</f>
        <v>1</v>
      </c>
      <c r="BA315" s="10">
        <f xml:space="preserve"> SIGN(DATA[[#This Row],[Close]] &lt; DATA[[#This Row],[Prev Low]])</f>
        <v>0</v>
      </c>
      <c r="BB315" s="10">
        <f xml:space="preserve"> SIGN(DATA[[#This Row],[Prev Low]] &lt; DATA[[#This Row],[Close]])</f>
        <v>1</v>
      </c>
      <c r="BC315" s="10">
        <f xml:space="preserve"> SIGN(DATA[[#This Row],[Close]] &lt; DATA[[#This Row],[Prev High]])</f>
        <v>1</v>
      </c>
      <c r="BD315" s="10">
        <f xml:space="preserve"> SIGN(DATA[[#This Row],[Prev High]] &lt; DATA[[#This Row],[Close]])</f>
        <v>0</v>
      </c>
    </row>
    <row r="316" spans="14:56" x14ac:dyDescent="0.25">
      <c r="N316" s="16">
        <f xml:space="preserve"> ROW() - ROW(DATA[[#Headers],[Row]])</f>
        <v>314</v>
      </c>
      <c r="O316" s="13"/>
      <c r="P316" s="20">
        <v>45404</v>
      </c>
      <c r="Q316" s="21">
        <v>127093</v>
      </c>
      <c r="R316" s="21">
        <v>127295</v>
      </c>
      <c r="S316" s="21">
        <v>127655</v>
      </c>
      <c r="T316" s="21">
        <v>126125</v>
      </c>
      <c r="U316" s="13" t="s">
        <v>346</v>
      </c>
      <c r="V316" s="14">
        <v>2.0999999999999999E-3</v>
      </c>
      <c r="W316" s="23"/>
      <c r="X316" s="23">
        <f xml:space="preserve"> (1 - DATA[[#This Row],[Row]])</f>
        <v>-313</v>
      </c>
      <c r="Y316" s="24">
        <f xml:space="preserve"> DATA[[#This Row],[Src Data]]</f>
        <v>45404</v>
      </c>
      <c r="Z316" s="23">
        <f xml:space="preserve"> WEEKDAY(DATA[[#This Row],[Date]])</f>
        <v>2</v>
      </c>
      <c r="AA316" s="26">
        <f xml:space="preserve"> DATA[[#This Row],[Src Último]]</f>
        <v>127093</v>
      </c>
      <c r="AB316" s="28">
        <f xml:space="preserve"> DATA[[#This Row],[Src Abertura]]</f>
        <v>127295</v>
      </c>
      <c r="AC316" s="28">
        <f xml:space="preserve"> DATA[[#This Row],[Src Mínima]]</f>
        <v>126125</v>
      </c>
      <c r="AD316" s="28">
        <f xml:space="preserve"> DATA[[#This Row],[Src Máxima]]</f>
        <v>127655</v>
      </c>
      <c r="AE316" s="28">
        <f xml:space="preserve"> DATA[[#This Row],[Src Último]]</f>
        <v>127093</v>
      </c>
      <c r="AF316" s="40">
        <f xml:space="preserve"> (DATA[[#This Row],[High]] - DATA[[#This Row],[Low]])</f>
        <v>1530</v>
      </c>
      <c r="AG316" s="31">
        <f xml:space="preserve"> _xlfn.XLOOKUP(DATA[[#This Row],[T]]-1, DATA[T], DATA[Open], "")</f>
        <v>125385</v>
      </c>
      <c r="AH316" s="31">
        <f xml:space="preserve"> _xlfn.XLOOKUP(DATA[[#This Row],[T]]-1, DATA[T], DATA[Low], "")</f>
        <v>125350</v>
      </c>
      <c r="AI316" s="31">
        <f xml:space="preserve"> _xlfn.XLOOKUP(DATA[[#This Row],[T]]-1, DATA[T], DATA[High], "")</f>
        <v>127170</v>
      </c>
      <c r="AJ316" s="31">
        <f xml:space="preserve"> _xlfn.XLOOKUP(DATA[[#This Row],[T]]-1, DATA[T], DATA[Price], "")</f>
        <v>126824</v>
      </c>
      <c r="AK316" s="33">
        <f xml:space="preserve"> IFERROR(DATA[[#This Row],[Prev Close]] - DATA[[#This Row],[Prev Open]], "")</f>
        <v>1439</v>
      </c>
      <c r="AL316" s="33">
        <f xml:space="preserve"> IFERROR(DATA[[#This Row],[Prev High]] - DATA[[#This Row],[Prev Low]], "")</f>
        <v>1820</v>
      </c>
      <c r="AM316" s="33">
        <f xml:space="preserve"> SIGN(DATA[[#This Row],[Prev Change]] &lt; 0)</f>
        <v>0</v>
      </c>
      <c r="AN316" s="33">
        <f xml:space="preserve"> SIGN(DATA[[#This Row],[Prev Change]] &gt;= 0)</f>
        <v>1</v>
      </c>
      <c r="AO316" s="28">
        <f xml:space="preserve"> IFERROR(MAX(0, DATA[[#This Row],[High]] - DATA[[#This Row],[Prev High]]), "")</f>
        <v>485</v>
      </c>
      <c r="AP316" s="28">
        <f xml:space="preserve"> IFERROR(MAX(0, DATA[[#This Row],[Prev Low]] - DATA[[#This Row],[Low]]), "")</f>
        <v>0</v>
      </c>
      <c r="AQ316" s="10">
        <f xml:space="preserve"> (DATA[[#This Row],[Prev Low]] &lt; DATA[[#This Row],[Open]]) * (DATA[[#This Row],[Open]] &lt; DATA[[#This Row],[Prev High]])</f>
        <v>0</v>
      </c>
      <c r="AR316" s="10">
        <f xml:space="preserve"> SIGN(DATA[[#This Row],[Open]] &lt; DATA[[#This Row],[Prev Low]])</f>
        <v>0</v>
      </c>
      <c r="AS316" s="10">
        <f xml:space="preserve"> SIGN(DATA[[#This Row],[Prev Low]] &lt; DATA[[#This Row],[Open]])</f>
        <v>1</v>
      </c>
      <c r="AT316" s="10">
        <f xml:space="preserve"> SIGN(DATA[[#This Row],[Open]] &lt; DATA[[#This Row],[Prev High]])</f>
        <v>0</v>
      </c>
      <c r="AU316" s="10">
        <f xml:space="preserve"> SIGN(DATA[[#This Row],[Prev High]] &lt; DATA[[#This Row],[Open]])</f>
        <v>1</v>
      </c>
      <c r="AV316" s="10">
        <f xml:space="preserve"> SIGN(DATA[[#This Row],[Low]] &lt; DATA[[#This Row],[Prev Low]])</f>
        <v>0</v>
      </c>
      <c r="AW316" s="10">
        <f xml:space="preserve"> SIGN(DATA[[#This Row],[Prev Low]] &lt; DATA[[#This Row],[Low]])</f>
        <v>1</v>
      </c>
      <c r="AX316" s="10">
        <f xml:space="preserve"> SIGN(DATA[[#This Row],[High]] &lt; DATA[[#This Row],[Prev High]])</f>
        <v>0</v>
      </c>
      <c r="AY316" s="10">
        <f xml:space="preserve"> SIGN(DATA[[#This Row],[Prev High]] &lt; DATA[[#This Row],[High]])</f>
        <v>1</v>
      </c>
      <c r="AZ316" s="10">
        <f xml:space="preserve"> (DATA[[#This Row],[Prev Low]] &lt; DATA[[#This Row],[Close]]) * (DATA[[#This Row],[Close]] &lt; DATA[[#This Row],[Prev High]])</f>
        <v>1</v>
      </c>
      <c r="BA316" s="10">
        <f xml:space="preserve"> SIGN(DATA[[#This Row],[Close]] &lt; DATA[[#This Row],[Prev Low]])</f>
        <v>0</v>
      </c>
      <c r="BB316" s="10">
        <f xml:space="preserve"> SIGN(DATA[[#This Row],[Prev Low]] &lt; DATA[[#This Row],[Close]])</f>
        <v>1</v>
      </c>
      <c r="BC316" s="10">
        <f xml:space="preserve"> SIGN(DATA[[#This Row],[Close]] &lt; DATA[[#This Row],[Prev High]])</f>
        <v>1</v>
      </c>
      <c r="BD316" s="10">
        <f xml:space="preserve"> SIGN(DATA[[#This Row],[Prev High]] &lt; DATA[[#This Row],[Close]])</f>
        <v>0</v>
      </c>
    </row>
    <row r="317" spans="14:56" x14ac:dyDescent="0.25">
      <c r="N317" s="16">
        <f xml:space="preserve"> ROW() - ROW(DATA[[#Headers],[Row]])</f>
        <v>315</v>
      </c>
      <c r="O317" s="13"/>
      <c r="P317" s="20">
        <v>45401</v>
      </c>
      <c r="Q317" s="21">
        <v>126824</v>
      </c>
      <c r="R317" s="21">
        <v>125385</v>
      </c>
      <c r="S317" s="21">
        <v>127170</v>
      </c>
      <c r="T317" s="21">
        <v>125350</v>
      </c>
      <c r="U317" s="13" t="s">
        <v>347</v>
      </c>
      <c r="V317" s="14">
        <v>8.0999999999999996E-3</v>
      </c>
      <c r="W317" s="23"/>
      <c r="X317" s="23">
        <f xml:space="preserve"> (1 - DATA[[#This Row],[Row]])</f>
        <v>-314</v>
      </c>
      <c r="Y317" s="24">
        <f xml:space="preserve"> DATA[[#This Row],[Src Data]]</f>
        <v>45401</v>
      </c>
      <c r="Z317" s="23">
        <f xml:space="preserve"> WEEKDAY(DATA[[#This Row],[Date]])</f>
        <v>6</v>
      </c>
      <c r="AA317" s="26">
        <f xml:space="preserve"> DATA[[#This Row],[Src Último]]</f>
        <v>126824</v>
      </c>
      <c r="AB317" s="28">
        <f xml:space="preserve"> DATA[[#This Row],[Src Abertura]]</f>
        <v>125385</v>
      </c>
      <c r="AC317" s="28">
        <f xml:space="preserve"> DATA[[#This Row],[Src Mínima]]</f>
        <v>125350</v>
      </c>
      <c r="AD317" s="28">
        <f xml:space="preserve"> DATA[[#This Row],[Src Máxima]]</f>
        <v>127170</v>
      </c>
      <c r="AE317" s="28">
        <f xml:space="preserve"> DATA[[#This Row],[Src Último]]</f>
        <v>126824</v>
      </c>
      <c r="AF317" s="40">
        <f xml:space="preserve"> (DATA[[#This Row],[High]] - DATA[[#This Row],[Low]])</f>
        <v>1820</v>
      </c>
      <c r="AG317" s="31">
        <f xml:space="preserve"> _xlfn.XLOOKUP(DATA[[#This Row],[T]]-1, DATA[T], DATA[Open], "")</f>
        <v>126370</v>
      </c>
      <c r="AH317" s="31">
        <f xml:space="preserve"> _xlfn.XLOOKUP(DATA[[#This Row],[T]]-1, DATA[T], DATA[Low], "")</f>
        <v>124990</v>
      </c>
      <c r="AI317" s="31">
        <f xml:space="preserve"> _xlfn.XLOOKUP(DATA[[#This Row],[T]]-1, DATA[T], DATA[High], "")</f>
        <v>126820</v>
      </c>
      <c r="AJ317" s="31">
        <f xml:space="preserve"> _xlfn.XLOOKUP(DATA[[#This Row],[T]]-1, DATA[T], DATA[Price], "")</f>
        <v>125810</v>
      </c>
      <c r="AK317" s="33">
        <f xml:space="preserve"> IFERROR(DATA[[#This Row],[Prev Close]] - DATA[[#This Row],[Prev Open]], "")</f>
        <v>-560</v>
      </c>
      <c r="AL317" s="33">
        <f xml:space="preserve"> IFERROR(DATA[[#This Row],[Prev High]] - DATA[[#This Row],[Prev Low]], "")</f>
        <v>1830</v>
      </c>
      <c r="AM317" s="33">
        <f xml:space="preserve"> SIGN(DATA[[#This Row],[Prev Change]] &lt; 0)</f>
        <v>1</v>
      </c>
      <c r="AN317" s="33">
        <f xml:space="preserve"> SIGN(DATA[[#This Row],[Prev Change]] &gt;= 0)</f>
        <v>0</v>
      </c>
      <c r="AO317" s="28">
        <f xml:space="preserve"> IFERROR(MAX(0, DATA[[#This Row],[High]] - DATA[[#This Row],[Prev High]]), "")</f>
        <v>350</v>
      </c>
      <c r="AP317" s="28">
        <f xml:space="preserve"> IFERROR(MAX(0, DATA[[#This Row],[Prev Low]] - DATA[[#This Row],[Low]]), "")</f>
        <v>0</v>
      </c>
      <c r="AQ317" s="10">
        <f xml:space="preserve"> (DATA[[#This Row],[Prev Low]] &lt; DATA[[#This Row],[Open]]) * (DATA[[#This Row],[Open]] &lt; DATA[[#This Row],[Prev High]])</f>
        <v>1</v>
      </c>
      <c r="AR317" s="10">
        <f xml:space="preserve"> SIGN(DATA[[#This Row],[Open]] &lt; DATA[[#This Row],[Prev Low]])</f>
        <v>0</v>
      </c>
      <c r="AS317" s="10">
        <f xml:space="preserve"> SIGN(DATA[[#This Row],[Prev Low]] &lt; DATA[[#This Row],[Open]])</f>
        <v>1</v>
      </c>
      <c r="AT317" s="10">
        <f xml:space="preserve"> SIGN(DATA[[#This Row],[Open]] &lt; DATA[[#This Row],[Prev High]])</f>
        <v>1</v>
      </c>
      <c r="AU317" s="10">
        <f xml:space="preserve"> SIGN(DATA[[#This Row],[Prev High]] &lt; DATA[[#This Row],[Open]])</f>
        <v>0</v>
      </c>
      <c r="AV317" s="10">
        <f xml:space="preserve"> SIGN(DATA[[#This Row],[Low]] &lt; DATA[[#This Row],[Prev Low]])</f>
        <v>0</v>
      </c>
      <c r="AW317" s="10">
        <f xml:space="preserve"> SIGN(DATA[[#This Row],[Prev Low]] &lt; DATA[[#This Row],[Low]])</f>
        <v>1</v>
      </c>
      <c r="AX317" s="10">
        <f xml:space="preserve"> SIGN(DATA[[#This Row],[High]] &lt; DATA[[#This Row],[Prev High]])</f>
        <v>0</v>
      </c>
      <c r="AY317" s="10">
        <f xml:space="preserve"> SIGN(DATA[[#This Row],[Prev High]] &lt; DATA[[#This Row],[High]])</f>
        <v>1</v>
      </c>
      <c r="AZ317" s="10">
        <f xml:space="preserve"> (DATA[[#This Row],[Prev Low]] &lt; DATA[[#This Row],[Close]]) * (DATA[[#This Row],[Close]] &lt; DATA[[#This Row],[Prev High]])</f>
        <v>0</v>
      </c>
      <c r="BA317" s="10">
        <f xml:space="preserve"> SIGN(DATA[[#This Row],[Close]] &lt; DATA[[#This Row],[Prev Low]])</f>
        <v>0</v>
      </c>
      <c r="BB317" s="10">
        <f xml:space="preserve"> SIGN(DATA[[#This Row],[Prev Low]] &lt; DATA[[#This Row],[Close]])</f>
        <v>1</v>
      </c>
      <c r="BC317" s="10">
        <f xml:space="preserve"> SIGN(DATA[[#This Row],[Close]] &lt; DATA[[#This Row],[Prev High]])</f>
        <v>0</v>
      </c>
      <c r="BD317" s="10">
        <f xml:space="preserve"> SIGN(DATA[[#This Row],[Prev High]] &lt; DATA[[#This Row],[Close]])</f>
        <v>1</v>
      </c>
    </row>
    <row r="318" spans="14:56" x14ac:dyDescent="0.25">
      <c r="N318" s="16">
        <f xml:space="preserve"> ROW() - ROW(DATA[[#Headers],[Row]])</f>
        <v>316</v>
      </c>
      <c r="O318" s="13"/>
      <c r="P318" s="20">
        <v>45400</v>
      </c>
      <c r="Q318" s="21">
        <v>125810</v>
      </c>
      <c r="R318" s="21">
        <v>126370</v>
      </c>
      <c r="S318" s="21">
        <v>126820</v>
      </c>
      <c r="T318" s="21">
        <v>124990</v>
      </c>
      <c r="U318" s="13" t="s">
        <v>348</v>
      </c>
      <c r="V318" s="14">
        <v>1.35E-2</v>
      </c>
      <c r="W318" s="23"/>
      <c r="X318" s="23">
        <f xml:space="preserve"> (1 - DATA[[#This Row],[Row]])</f>
        <v>-315</v>
      </c>
      <c r="Y318" s="24">
        <f xml:space="preserve"> DATA[[#This Row],[Src Data]]</f>
        <v>45400</v>
      </c>
      <c r="Z318" s="23">
        <f xml:space="preserve"> WEEKDAY(DATA[[#This Row],[Date]])</f>
        <v>5</v>
      </c>
      <c r="AA318" s="26">
        <f xml:space="preserve"> DATA[[#This Row],[Src Último]]</f>
        <v>125810</v>
      </c>
      <c r="AB318" s="28">
        <f xml:space="preserve"> DATA[[#This Row],[Src Abertura]]</f>
        <v>126370</v>
      </c>
      <c r="AC318" s="28">
        <f xml:space="preserve"> DATA[[#This Row],[Src Mínima]]</f>
        <v>124990</v>
      </c>
      <c r="AD318" s="28">
        <f xml:space="preserve"> DATA[[#This Row],[Src Máxima]]</f>
        <v>126820</v>
      </c>
      <c r="AE318" s="28">
        <f xml:space="preserve"> DATA[[#This Row],[Src Último]]</f>
        <v>125810</v>
      </c>
      <c r="AF318" s="40">
        <f xml:space="preserve"> (DATA[[#This Row],[High]] - DATA[[#This Row],[Low]])</f>
        <v>1830</v>
      </c>
      <c r="AG318" s="31">
        <f xml:space="preserve"> _xlfn.XLOOKUP(DATA[[#This Row],[T]]-1, DATA[T], DATA[Open], "")</f>
        <v>124700</v>
      </c>
      <c r="AH318" s="31">
        <f xml:space="preserve"> _xlfn.XLOOKUP(DATA[[#This Row],[T]]-1, DATA[T], DATA[Low], "")</f>
        <v>123600</v>
      </c>
      <c r="AI318" s="31">
        <f xml:space="preserve"> _xlfn.XLOOKUP(DATA[[#This Row],[T]]-1, DATA[T], DATA[High], "")</f>
        <v>125435</v>
      </c>
      <c r="AJ318" s="31">
        <f xml:space="preserve"> _xlfn.XLOOKUP(DATA[[#This Row],[T]]-1, DATA[T], DATA[Price], "")</f>
        <v>124140</v>
      </c>
      <c r="AK318" s="33">
        <f xml:space="preserve"> IFERROR(DATA[[#This Row],[Prev Close]] - DATA[[#This Row],[Prev Open]], "")</f>
        <v>-560</v>
      </c>
      <c r="AL318" s="33">
        <f xml:space="preserve"> IFERROR(DATA[[#This Row],[Prev High]] - DATA[[#This Row],[Prev Low]], "")</f>
        <v>1835</v>
      </c>
      <c r="AM318" s="33">
        <f xml:space="preserve"> SIGN(DATA[[#This Row],[Prev Change]] &lt; 0)</f>
        <v>1</v>
      </c>
      <c r="AN318" s="33">
        <f xml:space="preserve"> SIGN(DATA[[#This Row],[Prev Change]] &gt;= 0)</f>
        <v>0</v>
      </c>
      <c r="AO318" s="28">
        <f xml:space="preserve"> IFERROR(MAX(0, DATA[[#This Row],[High]] - DATA[[#This Row],[Prev High]]), "")</f>
        <v>1385</v>
      </c>
      <c r="AP318" s="28">
        <f xml:space="preserve"> IFERROR(MAX(0, DATA[[#This Row],[Prev Low]] - DATA[[#This Row],[Low]]), "")</f>
        <v>0</v>
      </c>
      <c r="AQ318" s="10">
        <f xml:space="preserve"> (DATA[[#This Row],[Prev Low]] &lt; DATA[[#This Row],[Open]]) * (DATA[[#This Row],[Open]] &lt; DATA[[#This Row],[Prev High]])</f>
        <v>0</v>
      </c>
      <c r="AR318" s="10">
        <f xml:space="preserve"> SIGN(DATA[[#This Row],[Open]] &lt; DATA[[#This Row],[Prev Low]])</f>
        <v>0</v>
      </c>
      <c r="AS318" s="10">
        <f xml:space="preserve"> SIGN(DATA[[#This Row],[Prev Low]] &lt; DATA[[#This Row],[Open]])</f>
        <v>1</v>
      </c>
      <c r="AT318" s="10">
        <f xml:space="preserve"> SIGN(DATA[[#This Row],[Open]] &lt; DATA[[#This Row],[Prev High]])</f>
        <v>0</v>
      </c>
      <c r="AU318" s="10">
        <f xml:space="preserve"> SIGN(DATA[[#This Row],[Prev High]] &lt; DATA[[#This Row],[Open]])</f>
        <v>1</v>
      </c>
      <c r="AV318" s="10">
        <f xml:space="preserve"> SIGN(DATA[[#This Row],[Low]] &lt; DATA[[#This Row],[Prev Low]])</f>
        <v>0</v>
      </c>
      <c r="AW318" s="10">
        <f xml:space="preserve"> SIGN(DATA[[#This Row],[Prev Low]] &lt; DATA[[#This Row],[Low]])</f>
        <v>1</v>
      </c>
      <c r="AX318" s="10">
        <f xml:space="preserve"> SIGN(DATA[[#This Row],[High]] &lt; DATA[[#This Row],[Prev High]])</f>
        <v>0</v>
      </c>
      <c r="AY318" s="10">
        <f xml:space="preserve"> SIGN(DATA[[#This Row],[Prev High]] &lt; DATA[[#This Row],[High]])</f>
        <v>1</v>
      </c>
      <c r="AZ318" s="10">
        <f xml:space="preserve"> (DATA[[#This Row],[Prev Low]] &lt; DATA[[#This Row],[Close]]) * (DATA[[#This Row],[Close]] &lt; DATA[[#This Row],[Prev High]])</f>
        <v>0</v>
      </c>
      <c r="BA318" s="10">
        <f xml:space="preserve"> SIGN(DATA[[#This Row],[Close]] &lt; DATA[[#This Row],[Prev Low]])</f>
        <v>0</v>
      </c>
      <c r="BB318" s="10">
        <f xml:space="preserve"> SIGN(DATA[[#This Row],[Prev Low]] &lt; DATA[[#This Row],[Close]])</f>
        <v>1</v>
      </c>
      <c r="BC318" s="10">
        <f xml:space="preserve"> SIGN(DATA[[#This Row],[Close]] &lt; DATA[[#This Row],[Prev High]])</f>
        <v>0</v>
      </c>
      <c r="BD318" s="10">
        <f xml:space="preserve"> SIGN(DATA[[#This Row],[Prev High]] &lt; DATA[[#This Row],[Close]])</f>
        <v>1</v>
      </c>
    </row>
    <row r="319" spans="14:56" x14ac:dyDescent="0.25">
      <c r="N319" s="16">
        <f xml:space="preserve"> ROW() - ROW(DATA[[#Headers],[Row]])</f>
        <v>317</v>
      </c>
      <c r="O319" s="13"/>
      <c r="P319" s="20">
        <v>45399</v>
      </c>
      <c r="Q319" s="21">
        <v>124140</v>
      </c>
      <c r="R319" s="21">
        <v>124700</v>
      </c>
      <c r="S319" s="21">
        <v>125435</v>
      </c>
      <c r="T319" s="21">
        <v>123600</v>
      </c>
      <c r="U319" s="13" t="s">
        <v>349</v>
      </c>
      <c r="V319" s="14">
        <v>-2E-3</v>
      </c>
      <c r="W319" s="23"/>
      <c r="X319" s="23">
        <f xml:space="preserve"> (1 - DATA[[#This Row],[Row]])</f>
        <v>-316</v>
      </c>
      <c r="Y319" s="24">
        <f xml:space="preserve"> DATA[[#This Row],[Src Data]]</f>
        <v>45399</v>
      </c>
      <c r="Z319" s="23">
        <f xml:space="preserve"> WEEKDAY(DATA[[#This Row],[Date]])</f>
        <v>4</v>
      </c>
      <c r="AA319" s="26">
        <f xml:space="preserve"> DATA[[#This Row],[Src Último]]</f>
        <v>124140</v>
      </c>
      <c r="AB319" s="28">
        <f xml:space="preserve"> DATA[[#This Row],[Src Abertura]]</f>
        <v>124700</v>
      </c>
      <c r="AC319" s="28">
        <f xml:space="preserve"> DATA[[#This Row],[Src Mínima]]</f>
        <v>123600</v>
      </c>
      <c r="AD319" s="28">
        <f xml:space="preserve"> DATA[[#This Row],[Src Máxima]]</f>
        <v>125435</v>
      </c>
      <c r="AE319" s="28">
        <f xml:space="preserve"> DATA[[#This Row],[Src Último]]</f>
        <v>124140</v>
      </c>
      <c r="AF319" s="40">
        <f xml:space="preserve"> (DATA[[#This Row],[High]] - DATA[[#This Row],[Low]])</f>
        <v>1835</v>
      </c>
      <c r="AG319" s="31">
        <f xml:space="preserve"> _xlfn.XLOOKUP(DATA[[#This Row],[T]]-1, DATA[T], DATA[Open], "")</f>
        <v>125180</v>
      </c>
      <c r="AH319" s="31">
        <f xml:space="preserve"> _xlfn.XLOOKUP(DATA[[#This Row],[T]]-1, DATA[T], DATA[Low], "")</f>
        <v>123755</v>
      </c>
      <c r="AI319" s="31">
        <f xml:space="preserve"> _xlfn.XLOOKUP(DATA[[#This Row],[T]]-1, DATA[T], DATA[High], "")</f>
        <v>125205</v>
      </c>
      <c r="AJ319" s="31">
        <f xml:space="preserve"> _xlfn.XLOOKUP(DATA[[#This Row],[T]]-1, DATA[T], DATA[Price], "")</f>
        <v>124393</v>
      </c>
      <c r="AK319" s="33">
        <f xml:space="preserve"> IFERROR(DATA[[#This Row],[Prev Close]] - DATA[[#This Row],[Prev Open]], "")</f>
        <v>-787</v>
      </c>
      <c r="AL319" s="33">
        <f xml:space="preserve"> IFERROR(DATA[[#This Row],[Prev High]] - DATA[[#This Row],[Prev Low]], "")</f>
        <v>1450</v>
      </c>
      <c r="AM319" s="33">
        <f xml:space="preserve"> SIGN(DATA[[#This Row],[Prev Change]] &lt; 0)</f>
        <v>1</v>
      </c>
      <c r="AN319" s="33">
        <f xml:space="preserve"> SIGN(DATA[[#This Row],[Prev Change]] &gt;= 0)</f>
        <v>0</v>
      </c>
      <c r="AO319" s="28">
        <f xml:space="preserve"> IFERROR(MAX(0, DATA[[#This Row],[High]] - DATA[[#This Row],[Prev High]]), "")</f>
        <v>230</v>
      </c>
      <c r="AP319" s="28">
        <f xml:space="preserve"> IFERROR(MAX(0, DATA[[#This Row],[Prev Low]] - DATA[[#This Row],[Low]]), "")</f>
        <v>155</v>
      </c>
      <c r="AQ319" s="10">
        <f xml:space="preserve"> (DATA[[#This Row],[Prev Low]] &lt; DATA[[#This Row],[Open]]) * (DATA[[#This Row],[Open]] &lt; DATA[[#This Row],[Prev High]])</f>
        <v>1</v>
      </c>
      <c r="AR319" s="10">
        <f xml:space="preserve"> SIGN(DATA[[#This Row],[Open]] &lt; DATA[[#This Row],[Prev Low]])</f>
        <v>0</v>
      </c>
      <c r="AS319" s="10">
        <f xml:space="preserve"> SIGN(DATA[[#This Row],[Prev Low]] &lt; DATA[[#This Row],[Open]])</f>
        <v>1</v>
      </c>
      <c r="AT319" s="10">
        <f xml:space="preserve"> SIGN(DATA[[#This Row],[Open]] &lt; DATA[[#This Row],[Prev High]])</f>
        <v>1</v>
      </c>
      <c r="AU319" s="10">
        <f xml:space="preserve"> SIGN(DATA[[#This Row],[Prev High]] &lt; DATA[[#This Row],[Open]])</f>
        <v>0</v>
      </c>
      <c r="AV319" s="10">
        <f xml:space="preserve"> SIGN(DATA[[#This Row],[Low]] &lt; DATA[[#This Row],[Prev Low]])</f>
        <v>1</v>
      </c>
      <c r="AW319" s="10">
        <f xml:space="preserve"> SIGN(DATA[[#This Row],[Prev Low]] &lt; DATA[[#This Row],[Low]])</f>
        <v>0</v>
      </c>
      <c r="AX319" s="10">
        <f xml:space="preserve"> SIGN(DATA[[#This Row],[High]] &lt; DATA[[#This Row],[Prev High]])</f>
        <v>0</v>
      </c>
      <c r="AY319" s="10">
        <f xml:space="preserve"> SIGN(DATA[[#This Row],[Prev High]] &lt; DATA[[#This Row],[High]])</f>
        <v>1</v>
      </c>
      <c r="AZ319" s="10">
        <f xml:space="preserve"> (DATA[[#This Row],[Prev Low]] &lt; DATA[[#This Row],[Close]]) * (DATA[[#This Row],[Close]] &lt; DATA[[#This Row],[Prev High]])</f>
        <v>1</v>
      </c>
      <c r="BA319" s="10">
        <f xml:space="preserve"> SIGN(DATA[[#This Row],[Close]] &lt; DATA[[#This Row],[Prev Low]])</f>
        <v>0</v>
      </c>
      <c r="BB319" s="10">
        <f xml:space="preserve"> SIGN(DATA[[#This Row],[Prev Low]] &lt; DATA[[#This Row],[Close]])</f>
        <v>1</v>
      </c>
      <c r="BC319" s="10">
        <f xml:space="preserve"> SIGN(DATA[[#This Row],[Close]] &lt; DATA[[#This Row],[Prev High]])</f>
        <v>1</v>
      </c>
      <c r="BD319" s="10">
        <f xml:space="preserve"> SIGN(DATA[[#This Row],[Prev High]] &lt; DATA[[#This Row],[Close]])</f>
        <v>0</v>
      </c>
    </row>
    <row r="320" spans="14:56" x14ac:dyDescent="0.25">
      <c r="N320" s="16">
        <f xml:space="preserve"> ROW() - ROW(DATA[[#Headers],[Row]])</f>
        <v>318</v>
      </c>
      <c r="O320" s="13"/>
      <c r="P320" s="20">
        <v>45398</v>
      </c>
      <c r="Q320" s="21">
        <v>124393</v>
      </c>
      <c r="R320" s="21">
        <v>125180</v>
      </c>
      <c r="S320" s="21">
        <v>125205</v>
      </c>
      <c r="T320" s="21">
        <v>123755</v>
      </c>
      <c r="U320" s="13" t="s">
        <v>350</v>
      </c>
      <c r="V320" s="14">
        <v>-8.3999999999999995E-3</v>
      </c>
      <c r="W320" s="23"/>
      <c r="X320" s="23">
        <f xml:space="preserve"> (1 - DATA[[#This Row],[Row]])</f>
        <v>-317</v>
      </c>
      <c r="Y320" s="24">
        <f xml:space="preserve"> DATA[[#This Row],[Src Data]]</f>
        <v>45398</v>
      </c>
      <c r="Z320" s="23">
        <f xml:space="preserve"> WEEKDAY(DATA[[#This Row],[Date]])</f>
        <v>3</v>
      </c>
      <c r="AA320" s="26">
        <f xml:space="preserve"> DATA[[#This Row],[Src Último]]</f>
        <v>124393</v>
      </c>
      <c r="AB320" s="28">
        <f xml:space="preserve"> DATA[[#This Row],[Src Abertura]]</f>
        <v>125180</v>
      </c>
      <c r="AC320" s="28">
        <f xml:space="preserve"> DATA[[#This Row],[Src Mínima]]</f>
        <v>123755</v>
      </c>
      <c r="AD320" s="28">
        <f xml:space="preserve"> DATA[[#This Row],[Src Máxima]]</f>
        <v>125205</v>
      </c>
      <c r="AE320" s="28">
        <f xml:space="preserve"> DATA[[#This Row],[Src Último]]</f>
        <v>124393</v>
      </c>
      <c r="AF320" s="40">
        <f xml:space="preserve"> (DATA[[#This Row],[High]] - DATA[[#This Row],[Low]])</f>
        <v>1450</v>
      </c>
      <c r="AG320" s="31">
        <f xml:space="preserve"> _xlfn.XLOOKUP(DATA[[#This Row],[T]]-1, DATA[T], DATA[Open], "")</f>
        <v>126565</v>
      </c>
      <c r="AH320" s="31">
        <f xml:space="preserve"> _xlfn.XLOOKUP(DATA[[#This Row],[T]]-1, DATA[T], DATA[Low], "")</f>
        <v>125075</v>
      </c>
      <c r="AI320" s="31">
        <f xml:space="preserve"> _xlfn.XLOOKUP(DATA[[#This Row],[T]]-1, DATA[T], DATA[High], "")</f>
        <v>126785</v>
      </c>
      <c r="AJ320" s="31">
        <f xml:space="preserve"> _xlfn.XLOOKUP(DATA[[#This Row],[T]]-1, DATA[T], DATA[Price], "")</f>
        <v>125446</v>
      </c>
      <c r="AK320" s="33">
        <f xml:space="preserve"> IFERROR(DATA[[#This Row],[Prev Close]] - DATA[[#This Row],[Prev Open]], "")</f>
        <v>-1119</v>
      </c>
      <c r="AL320" s="33">
        <f xml:space="preserve"> IFERROR(DATA[[#This Row],[Prev High]] - DATA[[#This Row],[Prev Low]], "")</f>
        <v>1710</v>
      </c>
      <c r="AM320" s="33">
        <f xml:space="preserve"> SIGN(DATA[[#This Row],[Prev Change]] &lt; 0)</f>
        <v>1</v>
      </c>
      <c r="AN320" s="33">
        <f xml:space="preserve"> SIGN(DATA[[#This Row],[Prev Change]] &gt;= 0)</f>
        <v>0</v>
      </c>
      <c r="AO320" s="28">
        <f xml:space="preserve"> IFERROR(MAX(0, DATA[[#This Row],[High]] - DATA[[#This Row],[Prev High]]), "")</f>
        <v>0</v>
      </c>
      <c r="AP320" s="28">
        <f xml:space="preserve"> IFERROR(MAX(0, DATA[[#This Row],[Prev Low]] - DATA[[#This Row],[Low]]), "")</f>
        <v>1320</v>
      </c>
      <c r="AQ320" s="10">
        <f xml:space="preserve"> (DATA[[#This Row],[Prev Low]] &lt; DATA[[#This Row],[Open]]) * (DATA[[#This Row],[Open]] &lt; DATA[[#This Row],[Prev High]])</f>
        <v>1</v>
      </c>
      <c r="AR320" s="10">
        <f xml:space="preserve"> SIGN(DATA[[#This Row],[Open]] &lt; DATA[[#This Row],[Prev Low]])</f>
        <v>0</v>
      </c>
      <c r="AS320" s="10">
        <f xml:space="preserve"> SIGN(DATA[[#This Row],[Prev Low]] &lt; DATA[[#This Row],[Open]])</f>
        <v>1</v>
      </c>
      <c r="AT320" s="10">
        <f xml:space="preserve"> SIGN(DATA[[#This Row],[Open]] &lt; DATA[[#This Row],[Prev High]])</f>
        <v>1</v>
      </c>
      <c r="AU320" s="10">
        <f xml:space="preserve"> SIGN(DATA[[#This Row],[Prev High]] &lt; DATA[[#This Row],[Open]])</f>
        <v>0</v>
      </c>
      <c r="AV320" s="10">
        <f xml:space="preserve"> SIGN(DATA[[#This Row],[Low]] &lt; DATA[[#This Row],[Prev Low]])</f>
        <v>1</v>
      </c>
      <c r="AW320" s="10">
        <f xml:space="preserve"> SIGN(DATA[[#This Row],[Prev Low]] &lt; DATA[[#This Row],[Low]])</f>
        <v>0</v>
      </c>
      <c r="AX320" s="10">
        <f xml:space="preserve"> SIGN(DATA[[#This Row],[High]] &lt; DATA[[#This Row],[Prev High]])</f>
        <v>1</v>
      </c>
      <c r="AY320" s="10">
        <f xml:space="preserve"> SIGN(DATA[[#This Row],[Prev High]] &lt; DATA[[#This Row],[High]])</f>
        <v>0</v>
      </c>
      <c r="AZ320" s="10">
        <f xml:space="preserve"> (DATA[[#This Row],[Prev Low]] &lt; DATA[[#This Row],[Close]]) * (DATA[[#This Row],[Close]] &lt; DATA[[#This Row],[Prev High]])</f>
        <v>0</v>
      </c>
      <c r="BA320" s="10">
        <f xml:space="preserve"> SIGN(DATA[[#This Row],[Close]] &lt; DATA[[#This Row],[Prev Low]])</f>
        <v>1</v>
      </c>
      <c r="BB320" s="10">
        <f xml:space="preserve"> SIGN(DATA[[#This Row],[Prev Low]] &lt; DATA[[#This Row],[Close]])</f>
        <v>0</v>
      </c>
      <c r="BC320" s="10">
        <f xml:space="preserve"> SIGN(DATA[[#This Row],[Close]] &lt; DATA[[#This Row],[Prev High]])</f>
        <v>1</v>
      </c>
      <c r="BD320" s="10">
        <f xml:space="preserve"> SIGN(DATA[[#This Row],[Prev High]] &lt; DATA[[#This Row],[Close]])</f>
        <v>0</v>
      </c>
    </row>
    <row r="321" spans="14:56" x14ac:dyDescent="0.25">
      <c r="N321" s="16">
        <f xml:space="preserve"> ROW() - ROW(DATA[[#Headers],[Row]])</f>
        <v>319</v>
      </c>
      <c r="O321" s="13"/>
      <c r="P321" s="20">
        <v>45397</v>
      </c>
      <c r="Q321" s="21">
        <v>125446</v>
      </c>
      <c r="R321" s="21">
        <v>126565</v>
      </c>
      <c r="S321" s="21">
        <v>126785</v>
      </c>
      <c r="T321" s="21">
        <v>125075</v>
      </c>
      <c r="U321" s="13" t="s">
        <v>351</v>
      </c>
      <c r="V321" s="14">
        <v>-4.7000000000000002E-3</v>
      </c>
      <c r="W321" s="23"/>
      <c r="X321" s="23">
        <f xml:space="preserve"> (1 - DATA[[#This Row],[Row]])</f>
        <v>-318</v>
      </c>
      <c r="Y321" s="24">
        <f xml:space="preserve"> DATA[[#This Row],[Src Data]]</f>
        <v>45397</v>
      </c>
      <c r="Z321" s="23">
        <f xml:space="preserve"> WEEKDAY(DATA[[#This Row],[Date]])</f>
        <v>2</v>
      </c>
      <c r="AA321" s="26">
        <f xml:space="preserve"> DATA[[#This Row],[Src Último]]</f>
        <v>125446</v>
      </c>
      <c r="AB321" s="28">
        <f xml:space="preserve"> DATA[[#This Row],[Src Abertura]]</f>
        <v>126565</v>
      </c>
      <c r="AC321" s="28">
        <f xml:space="preserve"> DATA[[#This Row],[Src Mínima]]</f>
        <v>125075</v>
      </c>
      <c r="AD321" s="28">
        <f xml:space="preserve"> DATA[[#This Row],[Src Máxima]]</f>
        <v>126785</v>
      </c>
      <c r="AE321" s="28">
        <f xml:space="preserve"> DATA[[#This Row],[Src Último]]</f>
        <v>125446</v>
      </c>
      <c r="AF321" s="40">
        <f xml:space="preserve"> (DATA[[#This Row],[High]] - DATA[[#This Row],[Low]])</f>
        <v>1710</v>
      </c>
      <c r="AG321" s="31">
        <f xml:space="preserve"> _xlfn.XLOOKUP(DATA[[#This Row],[T]]-1, DATA[T], DATA[Open], "")</f>
        <v>127750</v>
      </c>
      <c r="AH321" s="31">
        <f xml:space="preserve"> _xlfn.XLOOKUP(DATA[[#This Row],[T]]-1, DATA[T], DATA[Low], "")</f>
        <v>125725</v>
      </c>
      <c r="AI321" s="31">
        <f xml:space="preserve"> _xlfn.XLOOKUP(DATA[[#This Row],[T]]-1, DATA[T], DATA[High], "")</f>
        <v>127870</v>
      </c>
      <c r="AJ321" s="31">
        <f xml:space="preserve"> _xlfn.XLOOKUP(DATA[[#This Row],[T]]-1, DATA[T], DATA[Price], "")</f>
        <v>126037</v>
      </c>
      <c r="AK321" s="33">
        <f xml:space="preserve"> IFERROR(DATA[[#This Row],[Prev Close]] - DATA[[#This Row],[Prev Open]], "")</f>
        <v>-1713</v>
      </c>
      <c r="AL321" s="33">
        <f xml:space="preserve"> IFERROR(DATA[[#This Row],[Prev High]] - DATA[[#This Row],[Prev Low]], "")</f>
        <v>2145</v>
      </c>
      <c r="AM321" s="33">
        <f xml:space="preserve"> SIGN(DATA[[#This Row],[Prev Change]] &lt; 0)</f>
        <v>1</v>
      </c>
      <c r="AN321" s="33">
        <f xml:space="preserve"> SIGN(DATA[[#This Row],[Prev Change]] &gt;= 0)</f>
        <v>0</v>
      </c>
      <c r="AO321" s="28">
        <f xml:space="preserve"> IFERROR(MAX(0, DATA[[#This Row],[High]] - DATA[[#This Row],[Prev High]]), "")</f>
        <v>0</v>
      </c>
      <c r="AP321" s="28">
        <f xml:space="preserve"> IFERROR(MAX(0, DATA[[#This Row],[Prev Low]] - DATA[[#This Row],[Low]]), "")</f>
        <v>650</v>
      </c>
      <c r="AQ321" s="10">
        <f xml:space="preserve"> (DATA[[#This Row],[Prev Low]] &lt; DATA[[#This Row],[Open]]) * (DATA[[#This Row],[Open]] &lt; DATA[[#This Row],[Prev High]])</f>
        <v>1</v>
      </c>
      <c r="AR321" s="10">
        <f xml:space="preserve"> SIGN(DATA[[#This Row],[Open]] &lt; DATA[[#This Row],[Prev Low]])</f>
        <v>0</v>
      </c>
      <c r="AS321" s="10">
        <f xml:space="preserve"> SIGN(DATA[[#This Row],[Prev Low]] &lt; DATA[[#This Row],[Open]])</f>
        <v>1</v>
      </c>
      <c r="AT321" s="10">
        <f xml:space="preserve"> SIGN(DATA[[#This Row],[Open]] &lt; DATA[[#This Row],[Prev High]])</f>
        <v>1</v>
      </c>
      <c r="AU321" s="10">
        <f xml:space="preserve"> SIGN(DATA[[#This Row],[Prev High]] &lt; DATA[[#This Row],[Open]])</f>
        <v>0</v>
      </c>
      <c r="AV321" s="10">
        <f xml:space="preserve"> SIGN(DATA[[#This Row],[Low]] &lt; DATA[[#This Row],[Prev Low]])</f>
        <v>1</v>
      </c>
      <c r="AW321" s="10">
        <f xml:space="preserve"> SIGN(DATA[[#This Row],[Prev Low]] &lt; DATA[[#This Row],[Low]])</f>
        <v>0</v>
      </c>
      <c r="AX321" s="10">
        <f xml:space="preserve"> SIGN(DATA[[#This Row],[High]] &lt; DATA[[#This Row],[Prev High]])</f>
        <v>1</v>
      </c>
      <c r="AY321" s="10">
        <f xml:space="preserve"> SIGN(DATA[[#This Row],[Prev High]] &lt; DATA[[#This Row],[High]])</f>
        <v>0</v>
      </c>
      <c r="AZ321" s="10">
        <f xml:space="preserve"> (DATA[[#This Row],[Prev Low]] &lt; DATA[[#This Row],[Close]]) * (DATA[[#This Row],[Close]] &lt; DATA[[#This Row],[Prev High]])</f>
        <v>0</v>
      </c>
      <c r="BA321" s="10">
        <f xml:space="preserve"> SIGN(DATA[[#This Row],[Close]] &lt; DATA[[#This Row],[Prev Low]])</f>
        <v>1</v>
      </c>
      <c r="BB321" s="10">
        <f xml:space="preserve"> SIGN(DATA[[#This Row],[Prev Low]] &lt; DATA[[#This Row],[Close]])</f>
        <v>0</v>
      </c>
      <c r="BC321" s="10">
        <f xml:space="preserve"> SIGN(DATA[[#This Row],[Close]] &lt; DATA[[#This Row],[Prev High]])</f>
        <v>1</v>
      </c>
      <c r="BD321" s="10">
        <f xml:space="preserve"> SIGN(DATA[[#This Row],[Prev High]] &lt; DATA[[#This Row],[Close]])</f>
        <v>0</v>
      </c>
    </row>
    <row r="322" spans="14:56" x14ac:dyDescent="0.25">
      <c r="N322" s="16">
        <f xml:space="preserve"> ROW() - ROW(DATA[[#Headers],[Row]])</f>
        <v>320</v>
      </c>
      <c r="O322" s="13"/>
      <c r="P322" s="20">
        <v>45394</v>
      </c>
      <c r="Q322" s="21">
        <v>126037</v>
      </c>
      <c r="R322" s="21">
        <v>127750</v>
      </c>
      <c r="S322" s="21">
        <v>127870</v>
      </c>
      <c r="T322" s="21">
        <v>125725</v>
      </c>
      <c r="U322" s="13" t="s">
        <v>352</v>
      </c>
      <c r="V322" s="14">
        <v>-1.15E-2</v>
      </c>
      <c r="W322" s="23"/>
      <c r="X322" s="23">
        <f xml:space="preserve"> (1 - DATA[[#This Row],[Row]])</f>
        <v>-319</v>
      </c>
      <c r="Y322" s="24">
        <f xml:space="preserve"> DATA[[#This Row],[Src Data]]</f>
        <v>45394</v>
      </c>
      <c r="Z322" s="23">
        <f xml:space="preserve"> WEEKDAY(DATA[[#This Row],[Date]])</f>
        <v>6</v>
      </c>
      <c r="AA322" s="26">
        <f xml:space="preserve"> DATA[[#This Row],[Src Último]]</f>
        <v>126037</v>
      </c>
      <c r="AB322" s="28">
        <f xml:space="preserve"> DATA[[#This Row],[Src Abertura]]</f>
        <v>127750</v>
      </c>
      <c r="AC322" s="28">
        <f xml:space="preserve"> DATA[[#This Row],[Src Mínima]]</f>
        <v>125725</v>
      </c>
      <c r="AD322" s="28">
        <f xml:space="preserve"> DATA[[#This Row],[Src Máxima]]</f>
        <v>127870</v>
      </c>
      <c r="AE322" s="28">
        <f xml:space="preserve"> DATA[[#This Row],[Src Último]]</f>
        <v>126037</v>
      </c>
      <c r="AF322" s="40">
        <f xml:space="preserve"> (DATA[[#This Row],[High]] - DATA[[#This Row],[Low]])</f>
        <v>2145</v>
      </c>
      <c r="AG322" s="31">
        <f xml:space="preserve"> _xlfn.XLOOKUP(DATA[[#This Row],[T]]-1, DATA[T], DATA[Open], "")</f>
        <v>127950</v>
      </c>
      <c r="AH322" s="31">
        <f xml:space="preserve"> _xlfn.XLOOKUP(DATA[[#This Row],[T]]-1, DATA[T], DATA[Low], "")</f>
        <v>127160</v>
      </c>
      <c r="AI322" s="31">
        <f xml:space="preserve"> _xlfn.XLOOKUP(DATA[[#This Row],[T]]-1, DATA[T], DATA[High], "")</f>
        <v>128325</v>
      </c>
      <c r="AJ322" s="31">
        <f xml:space="preserve"> _xlfn.XLOOKUP(DATA[[#This Row],[T]]-1, DATA[T], DATA[Price], "")</f>
        <v>127502</v>
      </c>
      <c r="AK322" s="33">
        <f xml:space="preserve"> IFERROR(DATA[[#This Row],[Prev Close]] - DATA[[#This Row],[Prev Open]], "")</f>
        <v>-448</v>
      </c>
      <c r="AL322" s="33">
        <f xml:space="preserve"> IFERROR(DATA[[#This Row],[Prev High]] - DATA[[#This Row],[Prev Low]], "")</f>
        <v>1165</v>
      </c>
      <c r="AM322" s="33">
        <f xml:space="preserve"> SIGN(DATA[[#This Row],[Prev Change]] &lt; 0)</f>
        <v>1</v>
      </c>
      <c r="AN322" s="33">
        <f xml:space="preserve"> SIGN(DATA[[#This Row],[Prev Change]] &gt;= 0)</f>
        <v>0</v>
      </c>
      <c r="AO322" s="28">
        <f xml:space="preserve"> IFERROR(MAX(0, DATA[[#This Row],[High]] - DATA[[#This Row],[Prev High]]), "")</f>
        <v>0</v>
      </c>
      <c r="AP322" s="28">
        <f xml:space="preserve"> IFERROR(MAX(0, DATA[[#This Row],[Prev Low]] - DATA[[#This Row],[Low]]), "")</f>
        <v>1435</v>
      </c>
      <c r="AQ322" s="10">
        <f xml:space="preserve"> (DATA[[#This Row],[Prev Low]] &lt; DATA[[#This Row],[Open]]) * (DATA[[#This Row],[Open]] &lt; DATA[[#This Row],[Prev High]])</f>
        <v>1</v>
      </c>
      <c r="AR322" s="10">
        <f xml:space="preserve"> SIGN(DATA[[#This Row],[Open]] &lt; DATA[[#This Row],[Prev Low]])</f>
        <v>0</v>
      </c>
      <c r="AS322" s="10">
        <f xml:space="preserve"> SIGN(DATA[[#This Row],[Prev Low]] &lt; DATA[[#This Row],[Open]])</f>
        <v>1</v>
      </c>
      <c r="AT322" s="10">
        <f xml:space="preserve"> SIGN(DATA[[#This Row],[Open]] &lt; DATA[[#This Row],[Prev High]])</f>
        <v>1</v>
      </c>
      <c r="AU322" s="10">
        <f xml:space="preserve"> SIGN(DATA[[#This Row],[Prev High]] &lt; DATA[[#This Row],[Open]])</f>
        <v>0</v>
      </c>
      <c r="AV322" s="10">
        <f xml:space="preserve"> SIGN(DATA[[#This Row],[Low]] &lt; DATA[[#This Row],[Prev Low]])</f>
        <v>1</v>
      </c>
      <c r="AW322" s="10">
        <f xml:space="preserve"> SIGN(DATA[[#This Row],[Prev Low]] &lt; DATA[[#This Row],[Low]])</f>
        <v>0</v>
      </c>
      <c r="AX322" s="10">
        <f xml:space="preserve"> SIGN(DATA[[#This Row],[High]] &lt; DATA[[#This Row],[Prev High]])</f>
        <v>1</v>
      </c>
      <c r="AY322" s="10">
        <f xml:space="preserve"> SIGN(DATA[[#This Row],[Prev High]] &lt; DATA[[#This Row],[High]])</f>
        <v>0</v>
      </c>
      <c r="AZ322" s="10">
        <f xml:space="preserve"> (DATA[[#This Row],[Prev Low]] &lt; DATA[[#This Row],[Close]]) * (DATA[[#This Row],[Close]] &lt; DATA[[#This Row],[Prev High]])</f>
        <v>0</v>
      </c>
      <c r="BA322" s="10">
        <f xml:space="preserve"> SIGN(DATA[[#This Row],[Close]] &lt; DATA[[#This Row],[Prev Low]])</f>
        <v>1</v>
      </c>
      <c r="BB322" s="10">
        <f xml:space="preserve"> SIGN(DATA[[#This Row],[Prev Low]] &lt; DATA[[#This Row],[Close]])</f>
        <v>0</v>
      </c>
      <c r="BC322" s="10">
        <f xml:space="preserve"> SIGN(DATA[[#This Row],[Close]] &lt; DATA[[#This Row],[Prev High]])</f>
        <v>1</v>
      </c>
      <c r="BD322" s="10">
        <f xml:space="preserve"> SIGN(DATA[[#This Row],[Prev High]] &lt; DATA[[#This Row],[Close]])</f>
        <v>0</v>
      </c>
    </row>
    <row r="323" spans="14:56" x14ac:dyDescent="0.25">
      <c r="N323" s="16">
        <f xml:space="preserve"> ROW() - ROW(DATA[[#Headers],[Row]])</f>
        <v>321</v>
      </c>
      <c r="O323" s="13"/>
      <c r="P323" s="20">
        <v>45393</v>
      </c>
      <c r="Q323" s="21">
        <v>127502</v>
      </c>
      <c r="R323" s="21">
        <v>127950</v>
      </c>
      <c r="S323" s="21">
        <v>128325</v>
      </c>
      <c r="T323" s="21">
        <v>127160</v>
      </c>
      <c r="U323" s="13" t="s">
        <v>353</v>
      </c>
      <c r="V323" s="14">
        <v>-5.4000000000000003E-3</v>
      </c>
      <c r="W323" s="23"/>
      <c r="X323" s="23">
        <f xml:space="preserve"> (1 - DATA[[#This Row],[Row]])</f>
        <v>-320</v>
      </c>
      <c r="Y323" s="24">
        <f xml:space="preserve"> DATA[[#This Row],[Src Data]]</f>
        <v>45393</v>
      </c>
      <c r="Z323" s="23">
        <f xml:space="preserve"> WEEKDAY(DATA[[#This Row],[Date]])</f>
        <v>5</v>
      </c>
      <c r="AA323" s="26">
        <f xml:space="preserve"> DATA[[#This Row],[Src Último]]</f>
        <v>127502</v>
      </c>
      <c r="AB323" s="28">
        <f xml:space="preserve"> DATA[[#This Row],[Src Abertura]]</f>
        <v>127950</v>
      </c>
      <c r="AC323" s="28">
        <f xml:space="preserve"> DATA[[#This Row],[Src Mínima]]</f>
        <v>127160</v>
      </c>
      <c r="AD323" s="28">
        <f xml:space="preserve"> DATA[[#This Row],[Src Máxima]]</f>
        <v>128325</v>
      </c>
      <c r="AE323" s="28">
        <f xml:space="preserve"> DATA[[#This Row],[Src Último]]</f>
        <v>127502</v>
      </c>
      <c r="AF323" s="40">
        <f xml:space="preserve"> (DATA[[#This Row],[High]] - DATA[[#This Row],[Low]])</f>
        <v>1165</v>
      </c>
      <c r="AG323" s="31">
        <f xml:space="preserve"> _xlfn.XLOOKUP(DATA[[#This Row],[T]]-1, DATA[T], DATA[Open], "")</f>
        <v>130600</v>
      </c>
      <c r="AH323" s="31">
        <f xml:space="preserve"> _xlfn.XLOOKUP(DATA[[#This Row],[T]]-1, DATA[T], DATA[Low], "")</f>
        <v>127915</v>
      </c>
      <c r="AI323" s="31">
        <f xml:space="preserve"> _xlfn.XLOOKUP(DATA[[#This Row],[T]]-1, DATA[T], DATA[High], "")</f>
        <v>131380</v>
      </c>
      <c r="AJ323" s="31">
        <f xml:space="preserve"> _xlfn.XLOOKUP(DATA[[#This Row],[T]]-1, DATA[T], DATA[Price], "")</f>
        <v>128195</v>
      </c>
      <c r="AK323" s="33">
        <f xml:space="preserve"> IFERROR(DATA[[#This Row],[Prev Close]] - DATA[[#This Row],[Prev Open]], "")</f>
        <v>-2405</v>
      </c>
      <c r="AL323" s="33">
        <f xml:space="preserve"> IFERROR(DATA[[#This Row],[Prev High]] - DATA[[#This Row],[Prev Low]], "")</f>
        <v>3465</v>
      </c>
      <c r="AM323" s="33">
        <f xml:space="preserve"> SIGN(DATA[[#This Row],[Prev Change]] &lt; 0)</f>
        <v>1</v>
      </c>
      <c r="AN323" s="33">
        <f xml:space="preserve"> SIGN(DATA[[#This Row],[Prev Change]] &gt;= 0)</f>
        <v>0</v>
      </c>
      <c r="AO323" s="28">
        <f xml:space="preserve"> IFERROR(MAX(0, DATA[[#This Row],[High]] - DATA[[#This Row],[Prev High]]), "")</f>
        <v>0</v>
      </c>
      <c r="AP323" s="28">
        <f xml:space="preserve"> IFERROR(MAX(0, DATA[[#This Row],[Prev Low]] - DATA[[#This Row],[Low]]), "")</f>
        <v>755</v>
      </c>
      <c r="AQ323" s="10">
        <f xml:space="preserve"> (DATA[[#This Row],[Prev Low]] &lt; DATA[[#This Row],[Open]]) * (DATA[[#This Row],[Open]] &lt; DATA[[#This Row],[Prev High]])</f>
        <v>1</v>
      </c>
      <c r="AR323" s="10">
        <f xml:space="preserve"> SIGN(DATA[[#This Row],[Open]] &lt; DATA[[#This Row],[Prev Low]])</f>
        <v>0</v>
      </c>
      <c r="AS323" s="10">
        <f xml:space="preserve"> SIGN(DATA[[#This Row],[Prev Low]] &lt; DATA[[#This Row],[Open]])</f>
        <v>1</v>
      </c>
      <c r="AT323" s="10">
        <f xml:space="preserve"> SIGN(DATA[[#This Row],[Open]] &lt; DATA[[#This Row],[Prev High]])</f>
        <v>1</v>
      </c>
      <c r="AU323" s="10">
        <f xml:space="preserve"> SIGN(DATA[[#This Row],[Prev High]] &lt; DATA[[#This Row],[Open]])</f>
        <v>0</v>
      </c>
      <c r="AV323" s="10">
        <f xml:space="preserve"> SIGN(DATA[[#This Row],[Low]] &lt; DATA[[#This Row],[Prev Low]])</f>
        <v>1</v>
      </c>
      <c r="AW323" s="10">
        <f xml:space="preserve"> SIGN(DATA[[#This Row],[Prev Low]] &lt; DATA[[#This Row],[Low]])</f>
        <v>0</v>
      </c>
      <c r="AX323" s="10">
        <f xml:space="preserve"> SIGN(DATA[[#This Row],[High]] &lt; DATA[[#This Row],[Prev High]])</f>
        <v>1</v>
      </c>
      <c r="AY323" s="10">
        <f xml:space="preserve"> SIGN(DATA[[#This Row],[Prev High]] &lt; DATA[[#This Row],[High]])</f>
        <v>0</v>
      </c>
      <c r="AZ323" s="10">
        <f xml:space="preserve"> (DATA[[#This Row],[Prev Low]] &lt; DATA[[#This Row],[Close]]) * (DATA[[#This Row],[Close]] &lt; DATA[[#This Row],[Prev High]])</f>
        <v>0</v>
      </c>
      <c r="BA323" s="10">
        <f xml:space="preserve"> SIGN(DATA[[#This Row],[Close]] &lt; DATA[[#This Row],[Prev Low]])</f>
        <v>1</v>
      </c>
      <c r="BB323" s="10">
        <f xml:space="preserve"> SIGN(DATA[[#This Row],[Prev Low]] &lt; DATA[[#This Row],[Close]])</f>
        <v>0</v>
      </c>
      <c r="BC323" s="10">
        <f xml:space="preserve"> SIGN(DATA[[#This Row],[Close]] &lt; DATA[[#This Row],[Prev High]])</f>
        <v>1</v>
      </c>
      <c r="BD323" s="10">
        <f xml:space="preserve"> SIGN(DATA[[#This Row],[Prev High]] &lt; DATA[[#This Row],[Close]])</f>
        <v>0</v>
      </c>
    </row>
    <row r="324" spans="14:56" x14ac:dyDescent="0.25">
      <c r="N324" s="16">
        <f xml:space="preserve"> ROW() - ROW(DATA[[#Headers],[Row]])</f>
        <v>322</v>
      </c>
      <c r="O324" s="13"/>
      <c r="P324" s="20">
        <v>45392</v>
      </c>
      <c r="Q324" s="21">
        <v>128195</v>
      </c>
      <c r="R324" s="21">
        <v>130600</v>
      </c>
      <c r="S324" s="21">
        <v>131380</v>
      </c>
      <c r="T324" s="21">
        <v>127915</v>
      </c>
      <c r="U324" s="13" t="s">
        <v>354</v>
      </c>
      <c r="V324" s="14">
        <v>-1.5699999999999999E-2</v>
      </c>
      <c r="W324" s="23"/>
      <c r="X324" s="23">
        <f xml:space="preserve"> (1 - DATA[[#This Row],[Row]])</f>
        <v>-321</v>
      </c>
      <c r="Y324" s="24">
        <f xml:space="preserve"> DATA[[#This Row],[Src Data]]</f>
        <v>45392</v>
      </c>
      <c r="Z324" s="23">
        <f xml:space="preserve"> WEEKDAY(DATA[[#This Row],[Date]])</f>
        <v>4</v>
      </c>
      <c r="AA324" s="26">
        <f xml:space="preserve"> DATA[[#This Row],[Src Último]]</f>
        <v>128195</v>
      </c>
      <c r="AB324" s="28">
        <f xml:space="preserve"> DATA[[#This Row],[Src Abertura]]</f>
        <v>130600</v>
      </c>
      <c r="AC324" s="28">
        <f xml:space="preserve"> DATA[[#This Row],[Src Mínima]]</f>
        <v>127915</v>
      </c>
      <c r="AD324" s="28">
        <f xml:space="preserve"> DATA[[#This Row],[Src Máxima]]</f>
        <v>131380</v>
      </c>
      <c r="AE324" s="28">
        <f xml:space="preserve"> DATA[[#This Row],[Src Último]]</f>
        <v>128195</v>
      </c>
      <c r="AF324" s="40">
        <f xml:space="preserve"> (DATA[[#This Row],[High]] - DATA[[#This Row],[Low]])</f>
        <v>3465</v>
      </c>
      <c r="AG324" s="31">
        <f xml:space="preserve"> _xlfn.XLOOKUP(DATA[[#This Row],[T]]-1, DATA[T], DATA[Open], "")</f>
        <v>129350</v>
      </c>
      <c r="AH324" s="31">
        <f xml:space="preserve"> _xlfn.XLOOKUP(DATA[[#This Row],[T]]-1, DATA[T], DATA[Low], "")</f>
        <v>129235</v>
      </c>
      <c r="AI324" s="31">
        <f xml:space="preserve"> _xlfn.XLOOKUP(DATA[[#This Row],[T]]-1, DATA[T], DATA[High], "")</f>
        <v>130315</v>
      </c>
      <c r="AJ324" s="31">
        <f xml:space="preserve"> _xlfn.XLOOKUP(DATA[[#This Row],[T]]-1, DATA[T], DATA[Price], "")</f>
        <v>130237</v>
      </c>
      <c r="AK324" s="33">
        <f xml:space="preserve"> IFERROR(DATA[[#This Row],[Prev Close]] - DATA[[#This Row],[Prev Open]], "")</f>
        <v>887</v>
      </c>
      <c r="AL324" s="33">
        <f xml:space="preserve"> IFERROR(DATA[[#This Row],[Prev High]] - DATA[[#This Row],[Prev Low]], "")</f>
        <v>1080</v>
      </c>
      <c r="AM324" s="33">
        <f xml:space="preserve"> SIGN(DATA[[#This Row],[Prev Change]] &lt; 0)</f>
        <v>0</v>
      </c>
      <c r="AN324" s="33">
        <f xml:space="preserve"> SIGN(DATA[[#This Row],[Prev Change]] &gt;= 0)</f>
        <v>1</v>
      </c>
      <c r="AO324" s="28">
        <f xml:space="preserve"> IFERROR(MAX(0, DATA[[#This Row],[High]] - DATA[[#This Row],[Prev High]]), "")</f>
        <v>1065</v>
      </c>
      <c r="AP324" s="28">
        <f xml:space="preserve"> IFERROR(MAX(0, DATA[[#This Row],[Prev Low]] - DATA[[#This Row],[Low]]), "")</f>
        <v>1320</v>
      </c>
      <c r="AQ324" s="10">
        <f xml:space="preserve"> (DATA[[#This Row],[Prev Low]] &lt; DATA[[#This Row],[Open]]) * (DATA[[#This Row],[Open]] &lt; DATA[[#This Row],[Prev High]])</f>
        <v>0</v>
      </c>
      <c r="AR324" s="10">
        <f xml:space="preserve"> SIGN(DATA[[#This Row],[Open]] &lt; DATA[[#This Row],[Prev Low]])</f>
        <v>0</v>
      </c>
      <c r="AS324" s="10">
        <f xml:space="preserve"> SIGN(DATA[[#This Row],[Prev Low]] &lt; DATA[[#This Row],[Open]])</f>
        <v>1</v>
      </c>
      <c r="AT324" s="10">
        <f xml:space="preserve"> SIGN(DATA[[#This Row],[Open]] &lt; DATA[[#This Row],[Prev High]])</f>
        <v>0</v>
      </c>
      <c r="AU324" s="10">
        <f xml:space="preserve"> SIGN(DATA[[#This Row],[Prev High]] &lt; DATA[[#This Row],[Open]])</f>
        <v>1</v>
      </c>
      <c r="AV324" s="10">
        <f xml:space="preserve"> SIGN(DATA[[#This Row],[Low]] &lt; DATA[[#This Row],[Prev Low]])</f>
        <v>1</v>
      </c>
      <c r="AW324" s="10">
        <f xml:space="preserve"> SIGN(DATA[[#This Row],[Prev Low]] &lt; DATA[[#This Row],[Low]])</f>
        <v>0</v>
      </c>
      <c r="AX324" s="10">
        <f xml:space="preserve"> SIGN(DATA[[#This Row],[High]] &lt; DATA[[#This Row],[Prev High]])</f>
        <v>0</v>
      </c>
      <c r="AY324" s="10">
        <f xml:space="preserve"> SIGN(DATA[[#This Row],[Prev High]] &lt; DATA[[#This Row],[High]])</f>
        <v>1</v>
      </c>
      <c r="AZ324" s="10">
        <f xml:space="preserve"> (DATA[[#This Row],[Prev Low]] &lt; DATA[[#This Row],[Close]]) * (DATA[[#This Row],[Close]] &lt; DATA[[#This Row],[Prev High]])</f>
        <v>0</v>
      </c>
      <c r="BA324" s="10">
        <f xml:space="preserve"> SIGN(DATA[[#This Row],[Close]] &lt; DATA[[#This Row],[Prev Low]])</f>
        <v>1</v>
      </c>
      <c r="BB324" s="10">
        <f xml:space="preserve"> SIGN(DATA[[#This Row],[Prev Low]] &lt; DATA[[#This Row],[Close]])</f>
        <v>0</v>
      </c>
      <c r="BC324" s="10">
        <f xml:space="preserve"> SIGN(DATA[[#This Row],[Close]] &lt; DATA[[#This Row],[Prev High]])</f>
        <v>1</v>
      </c>
      <c r="BD324" s="10">
        <f xml:space="preserve"> SIGN(DATA[[#This Row],[Prev High]] &lt; DATA[[#This Row],[Close]])</f>
        <v>0</v>
      </c>
    </row>
    <row r="325" spans="14:56" x14ac:dyDescent="0.25">
      <c r="N325" s="16">
        <f xml:space="preserve"> ROW() - ROW(DATA[[#Headers],[Row]])</f>
        <v>323</v>
      </c>
      <c r="O325" s="13"/>
      <c r="P325" s="20">
        <v>45391</v>
      </c>
      <c r="Q325" s="21">
        <v>130237</v>
      </c>
      <c r="R325" s="21">
        <v>129350</v>
      </c>
      <c r="S325" s="21">
        <v>130315</v>
      </c>
      <c r="T325" s="21">
        <v>129235</v>
      </c>
      <c r="U325" s="13" t="s">
        <v>355</v>
      </c>
      <c r="V325" s="14">
        <v>7.7999999999999996E-3</v>
      </c>
      <c r="W325" s="23"/>
      <c r="X325" s="23">
        <f xml:space="preserve"> (1 - DATA[[#This Row],[Row]])</f>
        <v>-322</v>
      </c>
      <c r="Y325" s="24">
        <f xml:space="preserve"> DATA[[#This Row],[Src Data]]</f>
        <v>45391</v>
      </c>
      <c r="Z325" s="23">
        <f xml:space="preserve"> WEEKDAY(DATA[[#This Row],[Date]])</f>
        <v>3</v>
      </c>
      <c r="AA325" s="26">
        <f xml:space="preserve"> DATA[[#This Row],[Src Último]]</f>
        <v>130237</v>
      </c>
      <c r="AB325" s="28">
        <f xml:space="preserve"> DATA[[#This Row],[Src Abertura]]</f>
        <v>129350</v>
      </c>
      <c r="AC325" s="28">
        <f xml:space="preserve"> DATA[[#This Row],[Src Mínima]]</f>
        <v>129235</v>
      </c>
      <c r="AD325" s="28">
        <f xml:space="preserve"> DATA[[#This Row],[Src Máxima]]</f>
        <v>130315</v>
      </c>
      <c r="AE325" s="28">
        <f xml:space="preserve"> DATA[[#This Row],[Src Último]]</f>
        <v>130237</v>
      </c>
      <c r="AF325" s="40">
        <f xml:space="preserve"> (DATA[[#This Row],[High]] - DATA[[#This Row],[Low]])</f>
        <v>1080</v>
      </c>
      <c r="AG325" s="31">
        <f xml:space="preserve"> _xlfn.XLOOKUP(DATA[[#This Row],[T]]-1, DATA[T], DATA[Open], "")</f>
        <v>127350</v>
      </c>
      <c r="AH325" s="31">
        <f xml:space="preserve"> _xlfn.XLOOKUP(DATA[[#This Row],[T]]-1, DATA[T], DATA[Low], "")</f>
        <v>127020</v>
      </c>
      <c r="AI325" s="31">
        <f xml:space="preserve"> _xlfn.XLOOKUP(DATA[[#This Row],[T]]-1, DATA[T], DATA[High], "")</f>
        <v>129565</v>
      </c>
      <c r="AJ325" s="31">
        <f xml:space="preserve"> _xlfn.XLOOKUP(DATA[[#This Row],[T]]-1, DATA[T], DATA[Price], "")</f>
        <v>129228</v>
      </c>
      <c r="AK325" s="33">
        <f xml:space="preserve"> IFERROR(DATA[[#This Row],[Prev Close]] - DATA[[#This Row],[Prev Open]], "")</f>
        <v>1878</v>
      </c>
      <c r="AL325" s="33">
        <f xml:space="preserve"> IFERROR(DATA[[#This Row],[Prev High]] - DATA[[#This Row],[Prev Low]], "")</f>
        <v>2545</v>
      </c>
      <c r="AM325" s="33">
        <f xml:space="preserve"> SIGN(DATA[[#This Row],[Prev Change]] &lt; 0)</f>
        <v>0</v>
      </c>
      <c r="AN325" s="33">
        <f xml:space="preserve"> SIGN(DATA[[#This Row],[Prev Change]] &gt;= 0)</f>
        <v>1</v>
      </c>
      <c r="AO325" s="28">
        <f xml:space="preserve"> IFERROR(MAX(0, DATA[[#This Row],[High]] - DATA[[#This Row],[Prev High]]), "")</f>
        <v>750</v>
      </c>
      <c r="AP325" s="28">
        <f xml:space="preserve"> IFERROR(MAX(0, DATA[[#This Row],[Prev Low]] - DATA[[#This Row],[Low]]), "")</f>
        <v>0</v>
      </c>
      <c r="AQ325" s="10">
        <f xml:space="preserve"> (DATA[[#This Row],[Prev Low]] &lt; DATA[[#This Row],[Open]]) * (DATA[[#This Row],[Open]] &lt; DATA[[#This Row],[Prev High]])</f>
        <v>1</v>
      </c>
      <c r="AR325" s="10">
        <f xml:space="preserve"> SIGN(DATA[[#This Row],[Open]] &lt; DATA[[#This Row],[Prev Low]])</f>
        <v>0</v>
      </c>
      <c r="AS325" s="10">
        <f xml:space="preserve"> SIGN(DATA[[#This Row],[Prev Low]] &lt; DATA[[#This Row],[Open]])</f>
        <v>1</v>
      </c>
      <c r="AT325" s="10">
        <f xml:space="preserve"> SIGN(DATA[[#This Row],[Open]] &lt; DATA[[#This Row],[Prev High]])</f>
        <v>1</v>
      </c>
      <c r="AU325" s="10">
        <f xml:space="preserve"> SIGN(DATA[[#This Row],[Prev High]] &lt; DATA[[#This Row],[Open]])</f>
        <v>0</v>
      </c>
      <c r="AV325" s="10">
        <f xml:space="preserve"> SIGN(DATA[[#This Row],[Low]] &lt; DATA[[#This Row],[Prev Low]])</f>
        <v>0</v>
      </c>
      <c r="AW325" s="10">
        <f xml:space="preserve"> SIGN(DATA[[#This Row],[Prev Low]] &lt; DATA[[#This Row],[Low]])</f>
        <v>1</v>
      </c>
      <c r="AX325" s="10">
        <f xml:space="preserve"> SIGN(DATA[[#This Row],[High]] &lt; DATA[[#This Row],[Prev High]])</f>
        <v>0</v>
      </c>
      <c r="AY325" s="10">
        <f xml:space="preserve"> SIGN(DATA[[#This Row],[Prev High]] &lt; DATA[[#This Row],[High]])</f>
        <v>1</v>
      </c>
      <c r="AZ325" s="10">
        <f xml:space="preserve"> (DATA[[#This Row],[Prev Low]] &lt; DATA[[#This Row],[Close]]) * (DATA[[#This Row],[Close]] &lt; DATA[[#This Row],[Prev High]])</f>
        <v>0</v>
      </c>
      <c r="BA325" s="10">
        <f xml:space="preserve"> SIGN(DATA[[#This Row],[Close]] &lt; DATA[[#This Row],[Prev Low]])</f>
        <v>0</v>
      </c>
      <c r="BB325" s="10">
        <f xml:space="preserve"> SIGN(DATA[[#This Row],[Prev Low]] &lt; DATA[[#This Row],[Close]])</f>
        <v>1</v>
      </c>
      <c r="BC325" s="10">
        <f xml:space="preserve"> SIGN(DATA[[#This Row],[Close]] &lt; DATA[[#This Row],[Prev High]])</f>
        <v>0</v>
      </c>
      <c r="BD325" s="10">
        <f xml:space="preserve"> SIGN(DATA[[#This Row],[Prev High]] &lt; DATA[[#This Row],[Close]])</f>
        <v>1</v>
      </c>
    </row>
    <row r="326" spans="14:56" x14ac:dyDescent="0.25">
      <c r="N326" s="16">
        <f xml:space="preserve"> ROW() - ROW(DATA[[#Headers],[Row]])</f>
        <v>324</v>
      </c>
      <c r="O326" s="13"/>
      <c r="P326" s="20">
        <v>45390</v>
      </c>
      <c r="Q326" s="21">
        <v>129228</v>
      </c>
      <c r="R326" s="21">
        <v>127350</v>
      </c>
      <c r="S326" s="21">
        <v>129565</v>
      </c>
      <c r="T326" s="21">
        <v>127020</v>
      </c>
      <c r="U326" s="13" t="s">
        <v>147</v>
      </c>
      <c r="V326" s="14">
        <v>1.6799999999999999E-2</v>
      </c>
      <c r="W326" s="23"/>
      <c r="X326" s="23">
        <f xml:space="preserve"> (1 - DATA[[#This Row],[Row]])</f>
        <v>-323</v>
      </c>
      <c r="Y326" s="24">
        <f xml:space="preserve"> DATA[[#This Row],[Src Data]]</f>
        <v>45390</v>
      </c>
      <c r="Z326" s="23">
        <f xml:space="preserve"> WEEKDAY(DATA[[#This Row],[Date]])</f>
        <v>2</v>
      </c>
      <c r="AA326" s="26">
        <f xml:space="preserve"> DATA[[#This Row],[Src Último]]</f>
        <v>129228</v>
      </c>
      <c r="AB326" s="28">
        <f xml:space="preserve"> DATA[[#This Row],[Src Abertura]]</f>
        <v>127350</v>
      </c>
      <c r="AC326" s="28">
        <f xml:space="preserve"> DATA[[#This Row],[Src Mínima]]</f>
        <v>127020</v>
      </c>
      <c r="AD326" s="28">
        <f xml:space="preserve"> DATA[[#This Row],[Src Máxima]]</f>
        <v>129565</v>
      </c>
      <c r="AE326" s="28">
        <f xml:space="preserve"> DATA[[#This Row],[Src Último]]</f>
        <v>129228</v>
      </c>
      <c r="AF326" s="40">
        <f xml:space="preserve"> (DATA[[#This Row],[High]] - DATA[[#This Row],[Low]])</f>
        <v>2545</v>
      </c>
      <c r="AG326" s="31">
        <f xml:space="preserve"> _xlfn.XLOOKUP(DATA[[#This Row],[T]]-1, DATA[T], DATA[Open], "")</f>
        <v>127885</v>
      </c>
      <c r="AH326" s="31">
        <f xml:space="preserve"> _xlfn.XLOOKUP(DATA[[#This Row],[T]]-1, DATA[T], DATA[Low], "")</f>
        <v>126735</v>
      </c>
      <c r="AI326" s="31">
        <f xml:space="preserve"> _xlfn.XLOOKUP(DATA[[#This Row],[T]]-1, DATA[T], DATA[High], "")</f>
        <v>128400</v>
      </c>
      <c r="AJ326" s="31">
        <f xml:space="preserve"> _xlfn.XLOOKUP(DATA[[#This Row],[T]]-1, DATA[T], DATA[Price], "")</f>
        <v>127093</v>
      </c>
      <c r="AK326" s="33">
        <f xml:space="preserve"> IFERROR(DATA[[#This Row],[Prev Close]] - DATA[[#This Row],[Prev Open]], "")</f>
        <v>-792</v>
      </c>
      <c r="AL326" s="33">
        <f xml:space="preserve"> IFERROR(DATA[[#This Row],[Prev High]] - DATA[[#This Row],[Prev Low]], "")</f>
        <v>1665</v>
      </c>
      <c r="AM326" s="33">
        <f xml:space="preserve"> SIGN(DATA[[#This Row],[Prev Change]] &lt; 0)</f>
        <v>1</v>
      </c>
      <c r="AN326" s="33">
        <f xml:space="preserve"> SIGN(DATA[[#This Row],[Prev Change]] &gt;= 0)</f>
        <v>0</v>
      </c>
      <c r="AO326" s="28">
        <f xml:space="preserve"> IFERROR(MAX(0, DATA[[#This Row],[High]] - DATA[[#This Row],[Prev High]]), "")</f>
        <v>1165</v>
      </c>
      <c r="AP326" s="28">
        <f xml:space="preserve"> IFERROR(MAX(0, DATA[[#This Row],[Prev Low]] - DATA[[#This Row],[Low]]), "")</f>
        <v>0</v>
      </c>
      <c r="AQ326" s="10">
        <f xml:space="preserve"> (DATA[[#This Row],[Prev Low]] &lt; DATA[[#This Row],[Open]]) * (DATA[[#This Row],[Open]] &lt; DATA[[#This Row],[Prev High]])</f>
        <v>1</v>
      </c>
      <c r="AR326" s="10">
        <f xml:space="preserve"> SIGN(DATA[[#This Row],[Open]] &lt; DATA[[#This Row],[Prev Low]])</f>
        <v>0</v>
      </c>
      <c r="AS326" s="10">
        <f xml:space="preserve"> SIGN(DATA[[#This Row],[Prev Low]] &lt; DATA[[#This Row],[Open]])</f>
        <v>1</v>
      </c>
      <c r="AT326" s="10">
        <f xml:space="preserve"> SIGN(DATA[[#This Row],[Open]] &lt; DATA[[#This Row],[Prev High]])</f>
        <v>1</v>
      </c>
      <c r="AU326" s="10">
        <f xml:space="preserve"> SIGN(DATA[[#This Row],[Prev High]] &lt; DATA[[#This Row],[Open]])</f>
        <v>0</v>
      </c>
      <c r="AV326" s="10">
        <f xml:space="preserve"> SIGN(DATA[[#This Row],[Low]] &lt; DATA[[#This Row],[Prev Low]])</f>
        <v>0</v>
      </c>
      <c r="AW326" s="10">
        <f xml:space="preserve"> SIGN(DATA[[#This Row],[Prev Low]] &lt; DATA[[#This Row],[Low]])</f>
        <v>1</v>
      </c>
      <c r="AX326" s="10">
        <f xml:space="preserve"> SIGN(DATA[[#This Row],[High]] &lt; DATA[[#This Row],[Prev High]])</f>
        <v>0</v>
      </c>
      <c r="AY326" s="10">
        <f xml:space="preserve"> SIGN(DATA[[#This Row],[Prev High]] &lt; DATA[[#This Row],[High]])</f>
        <v>1</v>
      </c>
      <c r="AZ326" s="10">
        <f xml:space="preserve"> (DATA[[#This Row],[Prev Low]] &lt; DATA[[#This Row],[Close]]) * (DATA[[#This Row],[Close]] &lt; DATA[[#This Row],[Prev High]])</f>
        <v>0</v>
      </c>
      <c r="BA326" s="10">
        <f xml:space="preserve"> SIGN(DATA[[#This Row],[Close]] &lt; DATA[[#This Row],[Prev Low]])</f>
        <v>0</v>
      </c>
      <c r="BB326" s="10">
        <f xml:space="preserve"> SIGN(DATA[[#This Row],[Prev Low]] &lt; DATA[[#This Row],[Close]])</f>
        <v>1</v>
      </c>
      <c r="BC326" s="10">
        <f xml:space="preserve"> SIGN(DATA[[#This Row],[Close]] &lt; DATA[[#This Row],[Prev High]])</f>
        <v>0</v>
      </c>
      <c r="BD326" s="10">
        <f xml:space="preserve"> SIGN(DATA[[#This Row],[Prev High]] &lt; DATA[[#This Row],[Close]])</f>
        <v>1</v>
      </c>
    </row>
    <row r="327" spans="14:56" x14ac:dyDescent="0.25">
      <c r="N327" s="16">
        <f xml:space="preserve"> ROW() - ROW(DATA[[#Headers],[Row]])</f>
        <v>325</v>
      </c>
      <c r="O327" s="13"/>
      <c r="P327" s="20">
        <v>45387</v>
      </c>
      <c r="Q327" s="21">
        <v>127093</v>
      </c>
      <c r="R327" s="21">
        <v>127885</v>
      </c>
      <c r="S327" s="21">
        <v>128400</v>
      </c>
      <c r="T327" s="21">
        <v>126735</v>
      </c>
      <c r="U327" s="13" t="s">
        <v>356</v>
      </c>
      <c r="V327" s="14">
        <v>-6.1999999999999998E-3</v>
      </c>
      <c r="W327" s="23"/>
      <c r="X327" s="23">
        <f xml:space="preserve"> (1 - DATA[[#This Row],[Row]])</f>
        <v>-324</v>
      </c>
      <c r="Y327" s="24">
        <f xml:space="preserve"> DATA[[#This Row],[Src Data]]</f>
        <v>45387</v>
      </c>
      <c r="Z327" s="23">
        <f xml:space="preserve"> WEEKDAY(DATA[[#This Row],[Date]])</f>
        <v>6</v>
      </c>
      <c r="AA327" s="26">
        <f xml:space="preserve"> DATA[[#This Row],[Src Último]]</f>
        <v>127093</v>
      </c>
      <c r="AB327" s="28">
        <f xml:space="preserve"> DATA[[#This Row],[Src Abertura]]</f>
        <v>127885</v>
      </c>
      <c r="AC327" s="28">
        <f xml:space="preserve"> DATA[[#This Row],[Src Mínima]]</f>
        <v>126735</v>
      </c>
      <c r="AD327" s="28">
        <f xml:space="preserve"> DATA[[#This Row],[Src Máxima]]</f>
        <v>128400</v>
      </c>
      <c r="AE327" s="28">
        <f xml:space="preserve"> DATA[[#This Row],[Src Último]]</f>
        <v>127093</v>
      </c>
      <c r="AF327" s="40">
        <f xml:space="preserve"> (DATA[[#This Row],[High]] - DATA[[#This Row],[Low]])</f>
        <v>1665</v>
      </c>
      <c r="AG327" s="31">
        <f xml:space="preserve"> _xlfn.XLOOKUP(DATA[[#This Row],[T]]-1, DATA[T], DATA[Open], "")</f>
        <v>127940</v>
      </c>
      <c r="AH327" s="31">
        <f xml:space="preserve"> _xlfn.XLOOKUP(DATA[[#This Row],[T]]-1, DATA[T], DATA[Low], "")</f>
        <v>127555</v>
      </c>
      <c r="AI327" s="31">
        <f xml:space="preserve"> _xlfn.XLOOKUP(DATA[[#This Row],[T]]-1, DATA[T], DATA[High], "")</f>
        <v>130115</v>
      </c>
      <c r="AJ327" s="31">
        <f xml:space="preserve"> _xlfn.XLOOKUP(DATA[[#This Row],[T]]-1, DATA[T], DATA[Price], "")</f>
        <v>127886</v>
      </c>
      <c r="AK327" s="33">
        <f xml:space="preserve"> IFERROR(DATA[[#This Row],[Prev Close]] - DATA[[#This Row],[Prev Open]], "")</f>
        <v>-54</v>
      </c>
      <c r="AL327" s="33">
        <f xml:space="preserve"> IFERROR(DATA[[#This Row],[Prev High]] - DATA[[#This Row],[Prev Low]], "")</f>
        <v>2560</v>
      </c>
      <c r="AM327" s="33">
        <f xml:space="preserve"> SIGN(DATA[[#This Row],[Prev Change]] &lt; 0)</f>
        <v>1</v>
      </c>
      <c r="AN327" s="33">
        <f xml:space="preserve"> SIGN(DATA[[#This Row],[Prev Change]] &gt;= 0)</f>
        <v>0</v>
      </c>
      <c r="AO327" s="28">
        <f xml:space="preserve"> IFERROR(MAX(0, DATA[[#This Row],[High]] - DATA[[#This Row],[Prev High]]), "")</f>
        <v>0</v>
      </c>
      <c r="AP327" s="28">
        <f xml:space="preserve"> IFERROR(MAX(0, DATA[[#This Row],[Prev Low]] - DATA[[#This Row],[Low]]), "")</f>
        <v>820</v>
      </c>
      <c r="AQ327" s="10">
        <f xml:space="preserve"> (DATA[[#This Row],[Prev Low]] &lt; DATA[[#This Row],[Open]]) * (DATA[[#This Row],[Open]] &lt; DATA[[#This Row],[Prev High]])</f>
        <v>1</v>
      </c>
      <c r="AR327" s="10">
        <f xml:space="preserve"> SIGN(DATA[[#This Row],[Open]] &lt; DATA[[#This Row],[Prev Low]])</f>
        <v>0</v>
      </c>
      <c r="AS327" s="10">
        <f xml:space="preserve"> SIGN(DATA[[#This Row],[Prev Low]] &lt; DATA[[#This Row],[Open]])</f>
        <v>1</v>
      </c>
      <c r="AT327" s="10">
        <f xml:space="preserve"> SIGN(DATA[[#This Row],[Open]] &lt; DATA[[#This Row],[Prev High]])</f>
        <v>1</v>
      </c>
      <c r="AU327" s="10">
        <f xml:space="preserve"> SIGN(DATA[[#This Row],[Prev High]] &lt; DATA[[#This Row],[Open]])</f>
        <v>0</v>
      </c>
      <c r="AV327" s="10">
        <f xml:space="preserve"> SIGN(DATA[[#This Row],[Low]] &lt; DATA[[#This Row],[Prev Low]])</f>
        <v>1</v>
      </c>
      <c r="AW327" s="10">
        <f xml:space="preserve"> SIGN(DATA[[#This Row],[Prev Low]] &lt; DATA[[#This Row],[Low]])</f>
        <v>0</v>
      </c>
      <c r="AX327" s="10">
        <f xml:space="preserve"> SIGN(DATA[[#This Row],[High]] &lt; DATA[[#This Row],[Prev High]])</f>
        <v>1</v>
      </c>
      <c r="AY327" s="10">
        <f xml:space="preserve"> SIGN(DATA[[#This Row],[Prev High]] &lt; DATA[[#This Row],[High]])</f>
        <v>0</v>
      </c>
      <c r="AZ327" s="10">
        <f xml:space="preserve"> (DATA[[#This Row],[Prev Low]] &lt; DATA[[#This Row],[Close]]) * (DATA[[#This Row],[Close]] &lt; DATA[[#This Row],[Prev High]])</f>
        <v>0</v>
      </c>
      <c r="BA327" s="10">
        <f xml:space="preserve"> SIGN(DATA[[#This Row],[Close]] &lt; DATA[[#This Row],[Prev Low]])</f>
        <v>1</v>
      </c>
      <c r="BB327" s="10">
        <f xml:space="preserve"> SIGN(DATA[[#This Row],[Prev Low]] &lt; DATA[[#This Row],[Close]])</f>
        <v>0</v>
      </c>
      <c r="BC327" s="10">
        <f xml:space="preserve"> SIGN(DATA[[#This Row],[Close]] &lt; DATA[[#This Row],[Prev High]])</f>
        <v>1</v>
      </c>
      <c r="BD327" s="10">
        <f xml:space="preserve"> SIGN(DATA[[#This Row],[Prev High]] &lt; DATA[[#This Row],[Close]])</f>
        <v>0</v>
      </c>
    </row>
    <row r="328" spans="14:56" x14ac:dyDescent="0.25">
      <c r="N328" s="16">
        <f xml:space="preserve"> ROW() - ROW(DATA[[#Headers],[Row]])</f>
        <v>326</v>
      </c>
      <c r="O328" s="13"/>
      <c r="P328" s="20">
        <v>45386</v>
      </c>
      <c r="Q328" s="21">
        <v>127886</v>
      </c>
      <c r="R328" s="21">
        <v>127940</v>
      </c>
      <c r="S328" s="21">
        <v>130115</v>
      </c>
      <c r="T328" s="21">
        <v>127555</v>
      </c>
      <c r="U328" s="13" t="s">
        <v>357</v>
      </c>
      <c r="V328" s="14">
        <v>6.9999999999999999E-4</v>
      </c>
      <c r="W328" s="23"/>
      <c r="X328" s="23">
        <f xml:space="preserve"> (1 - DATA[[#This Row],[Row]])</f>
        <v>-325</v>
      </c>
      <c r="Y328" s="24">
        <f xml:space="preserve"> DATA[[#This Row],[Src Data]]</f>
        <v>45386</v>
      </c>
      <c r="Z328" s="23">
        <f xml:space="preserve"> WEEKDAY(DATA[[#This Row],[Date]])</f>
        <v>5</v>
      </c>
      <c r="AA328" s="26">
        <f xml:space="preserve"> DATA[[#This Row],[Src Último]]</f>
        <v>127886</v>
      </c>
      <c r="AB328" s="28">
        <f xml:space="preserve"> DATA[[#This Row],[Src Abertura]]</f>
        <v>127940</v>
      </c>
      <c r="AC328" s="28">
        <f xml:space="preserve"> DATA[[#This Row],[Src Mínima]]</f>
        <v>127555</v>
      </c>
      <c r="AD328" s="28">
        <f xml:space="preserve"> DATA[[#This Row],[Src Máxima]]</f>
        <v>130115</v>
      </c>
      <c r="AE328" s="28">
        <f xml:space="preserve"> DATA[[#This Row],[Src Último]]</f>
        <v>127886</v>
      </c>
      <c r="AF328" s="40">
        <f xml:space="preserve"> (DATA[[#This Row],[High]] - DATA[[#This Row],[Low]])</f>
        <v>2560</v>
      </c>
      <c r="AG328" s="31">
        <f xml:space="preserve"> _xlfn.XLOOKUP(DATA[[#This Row],[T]]-1, DATA[T], DATA[Open], "")</f>
        <v>127585</v>
      </c>
      <c r="AH328" s="31">
        <f xml:space="preserve"> _xlfn.XLOOKUP(DATA[[#This Row],[T]]-1, DATA[T], DATA[Low], "")</f>
        <v>126590</v>
      </c>
      <c r="AI328" s="31">
        <f xml:space="preserve"> _xlfn.XLOOKUP(DATA[[#This Row],[T]]-1, DATA[T], DATA[High], "")</f>
        <v>128210</v>
      </c>
      <c r="AJ328" s="31">
        <f xml:space="preserve"> _xlfn.XLOOKUP(DATA[[#This Row],[T]]-1, DATA[T], DATA[Price], "")</f>
        <v>127791</v>
      </c>
      <c r="AK328" s="33">
        <f xml:space="preserve"> IFERROR(DATA[[#This Row],[Prev Close]] - DATA[[#This Row],[Prev Open]], "")</f>
        <v>206</v>
      </c>
      <c r="AL328" s="33">
        <f xml:space="preserve"> IFERROR(DATA[[#This Row],[Prev High]] - DATA[[#This Row],[Prev Low]], "")</f>
        <v>1620</v>
      </c>
      <c r="AM328" s="33">
        <f xml:space="preserve"> SIGN(DATA[[#This Row],[Prev Change]] &lt; 0)</f>
        <v>0</v>
      </c>
      <c r="AN328" s="33">
        <f xml:space="preserve"> SIGN(DATA[[#This Row],[Prev Change]] &gt;= 0)</f>
        <v>1</v>
      </c>
      <c r="AO328" s="28">
        <f xml:space="preserve"> IFERROR(MAX(0, DATA[[#This Row],[High]] - DATA[[#This Row],[Prev High]]), "")</f>
        <v>1905</v>
      </c>
      <c r="AP328" s="28">
        <f xml:space="preserve"> IFERROR(MAX(0, DATA[[#This Row],[Prev Low]] - DATA[[#This Row],[Low]]), "")</f>
        <v>0</v>
      </c>
      <c r="AQ328" s="10">
        <f xml:space="preserve"> (DATA[[#This Row],[Prev Low]] &lt; DATA[[#This Row],[Open]]) * (DATA[[#This Row],[Open]] &lt; DATA[[#This Row],[Prev High]])</f>
        <v>1</v>
      </c>
      <c r="AR328" s="10">
        <f xml:space="preserve"> SIGN(DATA[[#This Row],[Open]] &lt; DATA[[#This Row],[Prev Low]])</f>
        <v>0</v>
      </c>
      <c r="AS328" s="10">
        <f xml:space="preserve"> SIGN(DATA[[#This Row],[Prev Low]] &lt; DATA[[#This Row],[Open]])</f>
        <v>1</v>
      </c>
      <c r="AT328" s="10">
        <f xml:space="preserve"> SIGN(DATA[[#This Row],[Open]] &lt; DATA[[#This Row],[Prev High]])</f>
        <v>1</v>
      </c>
      <c r="AU328" s="10">
        <f xml:space="preserve"> SIGN(DATA[[#This Row],[Prev High]] &lt; DATA[[#This Row],[Open]])</f>
        <v>0</v>
      </c>
      <c r="AV328" s="10">
        <f xml:space="preserve"> SIGN(DATA[[#This Row],[Low]] &lt; DATA[[#This Row],[Prev Low]])</f>
        <v>0</v>
      </c>
      <c r="AW328" s="10">
        <f xml:space="preserve"> SIGN(DATA[[#This Row],[Prev Low]] &lt; DATA[[#This Row],[Low]])</f>
        <v>1</v>
      </c>
      <c r="AX328" s="10">
        <f xml:space="preserve"> SIGN(DATA[[#This Row],[High]] &lt; DATA[[#This Row],[Prev High]])</f>
        <v>0</v>
      </c>
      <c r="AY328" s="10">
        <f xml:space="preserve"> SIGN(DATA[[#This Row],[Prev High]] &lt; DATA[[#This Row],[High]])</f>
        <v>1</v>
      </c>
      <c r="AZ328" s="10">
        <f xml:space="preserve"> (DATA[[#This Row],[Prev Low]] &lt; DATA[[#This Row],[Close]]) * (DATA[[#This Row],[Close]] &lt; DATA[[#This Row],[Prev High]])</f>
        <v>1</v>
      </c>
      <c r="BA328" s="10">
        <f xml:space="preserve"> SIGN(DATA[[#This Row],[Close]] &lt; DATA[[#This Row],[Prev Low]])</f>
        <v>0</v>
      </c>
      <c r="BB328" s="10">
        <f xml:space="preserve"> SIGN(DATA[[#This Row],[Prev Low]] &lt; DATA[[#This Row],[Close]])</f>
        <v>1</v>
      </c>
      <c r="BC328" s="10">
        <f xml:space="preserve"> SIGN(DATA[[#This Row],[Close]] &lt; DATA[[#This Row],[Prev High]])</f>
        <v>1</v>
      </c>
      <c r="BD328" s="10">
        <f xml:space="preserve"> SIGN(DATA[[#This Row],[Prev High]] &lt; DATA[[#This Row],[Close]])</f>
        <v>0</v>
      </c>
    </row>
    <row r="329" spans="14:56" x14ac:dyDescent="0.25">
      <c r="N329" s="16">
        <f xml:space="preserve"> ROW() - ROW(DATA[[#Headers],[Row]])</f>
        <v>327</v>
      </c>
      <c r="O329" s="13"/>
      <c r="P329" s="20">
        <v>45385</v>
      </c>
      <c r="Q329" s="21">
        <v>127791</v>
      </c>
      <c r="R329" s="21">
        <v>127585</v>
      </c>
      <c r="S329" s="21">
        <v>128210</v>
      </c>
      <c r="T329" s="21">
        <v>126590</v>
      </c>
      <c r="U329" s="13" t="s">
        <v>358</v>
      </c>
      <c r="V329" s="14">
        <v>-1.6999999999999999E-3</v>
      </c>
      <c r="W329" s="23"/>
      <c r="X329" s="23">
        <f xml:space="preserve"> (1 - DATA[[#This Row],[Row]])</f>
        <v>-326</v>
      </c>
      <c r="Y329" s="24">
        <f xml:space="preserve"> DATA[[#This Row],[Src Data]]</f>
        <v>45385</v>
      </c>
      <c r="Z329" s="23">
        <f xml:space="preserve"> WEEKDAY(DATA[[#This Row],[Date]])</f>
        <v>4</v>
      </c>
      <c r="AA329" s="26">
        <f xml:space="preserve"> DATA[[#This Row],[Src Último]]</f>
        <v>127791</v>
      </c>
      <c r="AB329" s="28">
        <f xml:space="preserve"> DATA[[#This Row],[Src Abertura]]</f>
        <v>127585</v>
      </c>
      <c r="AC329" s="28">
        <f xml:space="preserve"> DATA[[#This Row],[Src Mínima]]</f>
        <v>126590</v>
      </c>
      <c r="AD329" s="28">
        <f xml:space="preserve"> DATA[[#This Row],[Src Máxima]]</f>
        <v>128210</v>
      </c>
      <c r="AE329" s="28">
        <f xml:space="preserve"> DATA[[#This Row],[Src Último]]</f>
        <v>127791</v>
      </c>
      <c r="AF329" s="40">
        <f xml:space="preserve"> (DATA[[#This Row],[High]] - DATA[[#This Row],[Low]])</f>
        <v>1620</v>
      </c>
      <c r="AG329" s="31">
        <f xml:space="preserve"> _xlfn.XLOOKUP(DATA[[#This Row],[T]]-1, DATA[T], DATA[Open], "")</f>
        <v>127650</v>
      </c>
      <c r="AH329" s="31">
        <f xml:space="preserve"> _xlfn.XLOOKUP(DATA[[#This Row],[T]]-1, DATA[T], DATA[Low], "")</f>
        <v>127085</v>
      </c>
      <c r="AI329" s="31">
        <f xml:space="preserve"> _xlfn.XLOOKUP(DATA[[#This Row],[T]]-1, DATA[T], DATA[High], "")</f>
        <v>128160</v>
      </c>
      <c r="AJ329" s="31">
        <f xml:space="preserve"> _xlfn.XLOOKUP(DATA[[#This Row],[T]]-1, DATA[T], DATA[Price], "")</f>
        <v>128009</v>
      </c>
      <c r="AK329" s="33">
        <f xml:space="preserve"> IFERROR(DATA[[#This Row],[Prev Close]] - DATA[[#This Row],[Prev Open]], "")</f>
        <v>359</v>
      </c>
      <c r="AL329" s="33">
        <f xml:space="preserve"> IFERROR(DATA[[#This Row],[Prev High]] - DATA[[#This Row],[Prev Low]], "")</f>
        <v>1075</v>
      </c>
      <c r="AM329" s="33">
        <f xml:space="preserve"> SIGN(DATA[[#This Row],[Prev Change]] &lt; 0)</f>
        <v>0</v>
      </c>
      <c r="AN329" s="33">
        <f xml:space="preserve"> SIGN(DATA[[#This Row],[Prev Change]] &gt;= 0)</f>
        <v>1</v>
      </c>
      <c r="AO329" s="28">
        <f xml:space="preserve"> IFERROR(MAX(0, DATA[[#This Row],[High]] - DATA[[#This Row],[Prev High]]), "")</f>
        <v>50</v>
      </c>
      <c r="AP329" s="28">
        <f xml:space="preserve"> IFERROR(MAX(0, DATA[[#This Row],[Prev Low]] - DATA[[#This Row],[Low]]), "")</f>
        <v>495</v>
      </c>
      <c r="AQ329" s="10">
        <f xml:space="preserve"> (DATA[[#This Row],[Prev Low]] &lt; DATA[[#This Row],[Open]]) * (DATA[[#This Row],[Open]] &lt; DATA[[#This Row],[Prev High]])</f>
        <v>1</v>
      </c>
      <c r="AR329" s="10">
        <f xml:space="preserve"> SIGN(DATA[[#This Row],[Open]] &lt; DATA[[#This Row],[Prev Low]])</f>
        <v>0</v>
      </c>
      <c r="AS329" s="10">
        <f xml:space="preserve"> SIGN(DATA[[#This Row],[Prev Low]] &lt; DATA[[#This Row],[Open]])</f>
        <v>1</v>
      </c>
      <c r="AT329" s="10">
        <f xml:space="preserve"> SIGN(DATA[[#This Row],[Open]] &lt; DATA[[#This Row],[Prev High]])</f>
        <v>1</v>
      </c>
      <c r="AU329" s="10">
        <f xml:space="preserve"> SIGN(DATA[[#This Row],[Prev High]] &lt; DATA[[#This Row],[Open]])</f>
        <v>0</v>
      </c>
      <c r="AV329" s="10">
        <f xml:space="preserve"> SIGN(DATA[[#This Row],[Low]] &lt; DATA[[#This Row],[Prev Low]])</f>
        <v>1</v>
      </c>
      <c r="AW329" s="10">
        <f xml:space="preserve"> SIGN(DATA[[#This Row],[Prev Low]] &lt; DATA[[#This Row],[Low]])</f>
        <v>0</v>
      </c>
      <c r="AX329" s="10">
        <f xml:space="preserve"> SIGN(DATA[[#This Row],[High]] &lt; DATA[[#This Row],[Prev High]])</f>
        <v>0</v>
      </c>
      <c r="AY329" s="10">
        <f xml:space="preserve"> SIGN(DATA[[#This Row],[Prev High]] &lt; DATA[[#This Row],[High]])</f>
        <v>1</v>
      </c>
      <c r="AZ329" s="10">
        <f xml:space="preserve"> (DATA[[#This Row],[Prev Low]] &lt; DATA[[#This Row],[Close]]) * (DATA[[#This Row],[Close]] &lt; DATA[[#This Row],[Prev High]])</f>
        <v>1</v>
      </c>
      <c r="BA329" s="10">
        <f xml:space="preserve"> SIGN(DATA[[#This Row],[Close]] &lt; DATA[[#This Row],[Prev Low]])</f>
        <v>0</v>
      </c>
      <c r="BB329" s="10">
        <f xml:space="preserve"> SIGN(DATA[[#This Row],[Prev Low]] &lt; DATA[[#This Row],[Close]])</f>
        <v>1</v>
      </c>
      <c r="BC329" s="10">
        <f xml:space="preserve"> SIGN(DATA[[#This Row],[Close]] &lt; DATA[[#This Row],[Prev High]])</f>
        <v>1</v>
      </c>
      <c r="BD329" s="10">
        <f xml:space="preserve"> SIGN(DATA[[#This Row],[Prev High]] &lt; DATA[[#This Row],[Close]])</f>
        <v>0</v>
      </c>
    </row>
    <row r="330" spans="14:56" x14ac:dyDescent="0.25">
      <c r="N330" s="16">
        <f xml:space="preserve"> ROW() - ROW(DATA[[#Headers],[Row]])</f>
        <v>328</v>
      </c>
      <c r="O330" s="13"/>
      <c r="P330" s="20">
        <v>45384</v>
      </c>
      <c r="Q330" s="21">
        <v>128009</v>
      </c>
      <c r="R330" s="21">
        <v>127650</v>
      </c>
      <c r="S330" s="21">
        <v>128160</v>
      </c>
      <c r="T330" s="21">
        <v>127085</v>
      </c>
      <c r="U330" s="13" t="s">
        <v>359</v>
      </c>
      <c r="V330" s="14">
        <v>4.0000000000000001E-3</v>
      </c>
      <c r="W330" s="23"/>
      <c r="X330" s="23">
        <f xml:space="preserve"> (1 - DATA[[#This Row],[Row]])</f>
        <v>-327</v>
      </c>
      <c r="Y330" s="24">
        <f xml:space="preserve"> DATA[[#This Row],[Src Data]]</f>
        <v>45384</v>
      </c>
      <c r="Z330" s="23">
        <f xml:space="preserve"> WEEKDAY(DATA[[#This Row],[Date]])</f>
        <v>3</v>
      </c>
      <c r="AA330" s="26">
        <f xml:space="preserve"> DATA[[#This Row],[Src Último]]</f>
        <v>128009</v>
      </c>
      <c r="AB330" s="28">
        <f xml:space="preserve"> DATA[[#This Row],[Src Abertura]]</f>
        <v>127650</v>
      </c>
      <c r="AC330" s="28">
        <f xml:space="preserve"> DATA[[#This Row],[Src Mínima]]</f>
        <v>127085</v>
      </c>
      <c r="AD330" s="28">
        <f xml:space="preserve"> DATA[[#This Row],[Src Máxima]]</f>
        <v>128160</v>
      </c>
      <c r="AE330" s="28">
        <f xml:space="preserve"> DATA[[#This Row],[Src Último]]</f>
        <v>128009</v>
      </c>
      <c r="AF330" s="40">
        <f xml:space="preserve"> (DATA[[#This Row],[High]] - DATA[[#This Row],[Low]])</f>
        <v>1075</v>
      </c>
      <c r="AG330" s="31">
        <f xml:space="preserve"> _xlfn.XLOOKUP(DATA[[#This Row],[T]]-1, DATA[T], DATA[Open], "")</f>
        <v>128890</v>
      </c>
      <c r="AH330" s="31">
        <f xml:space="preserve"> _xlfn.XLOOKUP(DATA[[#This Row],[T]]-1, DATA[T], DATA[Low], "")</f>
        <v>127305</v>
      </c>
      <c r="AI330" s="31">
        <f xml:space="preserve"> _xlfn.XLOOKUP(DATA[[#This Row],[T]]-1, DATA[T], DATA[High], "")</f>
        <v>129260</v>
      </c>
      <c r="AJ330" s="31">
        <f xml:space="preserve"> _xlfn.XLOOKUP(DATA[[#This Row],[T]]-1, DATA[T], DATA[Price], "")</f>
        <v>127504</v>
      </c>
      <c r="AK330" s="33">
        <f xml:space="preserve"> IFERROR(DATA[[#This Row],[Prev Close]] - DATA[[#This Row],[Prev Open]], "")</f>
        <v>-1386</v>
      </c>
      <c r="AL330" s="33">
        <f xml:space="preserve"> IFERROR(DATA[[#This Row],[Prev High]] - DATA[[#This Row],[Prev Low]], "")</f>
        <v>1955</v>
      </c>
      <c r="AM330" s="33">
        <f xml:space="preserve"> SIGN(DATA[[#This Row],[Prev Change]] &lt; 0)</f>
        <v>1</v>
      </c>
      <c r="AN330" s="33">
        <f xml:space="preserve"> SIGN(DATA[[#This Row],[Prev Change]] &gt;= 0)</f>
        <v>0</v>
      </c>
      <c r="AO330" s="28">
        <f xml:space="preserve"> IFERROR(MAX(0, DATA[[#This Row],[High]] - DATA[[#This Row],[Prev High]]), "")</f>
        <v>0</v>
      </c>
      <c r="AP330" s="28">
        <f xml:space="preserve"> IFERROR(MAX(0, DATA[[#This Row],[Prev Low]] - DATA[[#This Row],[Low]]), "")</f>
        <v>220</v>
      </c>
      <c r="AQ330" s="10">
        <f xml:space="preserve"> (DATA[[#This Row],[Prev Low]] &lt; DATA[[#This Row],[Open]]) * (DATA[[#This Row],[Open]] &lt; DATA[[#This Row],[Prev High]])</f>
        <v>1</v>
      </c>
      <c r="AR330" s="10">
        <f xml:space="preserve"> SIGN(DATA[[#This Row],[Open]] &lt; DATA[[#This Row],[Prev Low]])</f>
        <v>0</v>
      </c>
      <c r="AS330" s="10">
        <f xml:space="preserve"> SIGN(DATA[[#This Row],[Prev Low]] &lt; DATA[[#This Row],[Open]])</f>
        <v>1</v>
      </c>
      <c r="AT330" s="10">
        <f xml:space="preserve"> SIGN(DATA[[#This Row],[Open]] &lt; DATA[[#This Row],[Prev High]])</f>
        <v>1</v>
      </c>
      <c r="AU330" s="10">
        <f xml:space="preserve"> SIGN(DATA[[#This Row],[Prev High]] &lt; DATA[[#This Row],[Open]])</f>
        <v>0</v>
      </c>
      <c r="AV330" s="10">
        <f xml:space="preserve"> SIGN(DATA[[#This Row],[Low]] &lt; DATA[[#This Row],[Prev Low]])</f>
        <v>1</v>
      </c>
      <c r="AW330" s="10">
        <f xml:space="preserve"> SIGN(DATA[[#This Row],[Prev Low]] &lt; DATA[[#This Row],[Low]])</f>
        <v>0</v>
      </c>
      <c r="AX330" s="10">
        <f xml:space="preserve"> SIGN(DATA[[#This Row],[High]] &lt; DATA[[#This Row],[Prev High]])</f>
        <v>1</v>
      </c>
      <c r="AY330" s="10">
        <f xml:space="preserve"> SIGN(DATA[[#This Row],[Prev High]] &lt; DATA[[#This Row],[High]])</f>
        <v>0</v>
      </c>
      <c r="AZ330" s="10">
        <f xml:space="preserve"> (DATA[[#This Row],[Prev Low]] &lt; DATA[[#This Row],[Close]]) * (DATA[[#This Row],[Close]] &lt; DATA[[#This Row],[Prev High]])</f>
        <v>1</v>
      </c>
      <c r="BA330" s="10">
        <f xml:space="preserve"> SIGN(DATA[[#This Row],[Close]] &lt; DATA[[#This Row],[Prev Low]])</f>
        <v>0</v>
      </c>
      <c r="BB330" s="10">
        <f xml:space="preserve"> SIGN(DATA[[#This Row],[Prev Low]] &lt; DATA[[#This Row],[Close]])</f>
        <v>1</v>
      </c>
      <c r="BC330" s="10">
        <f xml:space="preserve"> SIGN(DATA[[#This Row],[Close]] &lt; DATA[[#This Row],[Prev High]])</f>
        <v>1</v>
      </c>
      <c r="BD330" s="10">
        <f xml:space="preserve"> SIGN(DATA[[#This Row],[Prev High]] &lt; DATA[[#This Row],[Close]])</f>
        <v>0</v>
      </c>
    </row>
    <row r="331" spans="14:56" x14ac:dyDescent="0.25">
      <c r="N331" s="16">
        <f xml:space="preserve"> ROW() - ROW(DATA[[#Headers],[Row]])</f>
        <v>329</v>
      </c>
      <c r="O331" s="13"/>
      <c r="P331" s="20">
        <v>45383</v>
      </c>
      <c r="Q331" s="21">
        <v>127504</v>
      </c>
      <c r="R331" s="21">
        <v>128890</v>
      </c>
      <c r="S331" s="21">
        <v>129260</v>
      </c>
      <c r="T331" s="21">
        <v>127305</v>
      </c>
      <c r="U331" s="13" t="s">
        <v>145</v>
      </c>
      <c r="V331" s="14">
        <v>-0.01</v>
      </c>
      <c r="W331" s="23"/>
      <c r="X331" s="23">
        <f xml:space="preserve"> (1 - DATA[[#This Row],[Row]])</f>
        <v>-328</v>
      </c>
      <c r="Y331" s="24">
        <f xml:space="preserve"> DATA[[#This Row],[Src Data]]</f>
        <v>45383</v>
      </c>
      <c r="Z331" s="23">
        <f xml:space="preserve"> WEEKDAY(DATA[[#This Row],[Date]])</f>
        <v>2</v>
      </c>
      <c r="AA331" s="26">
        <f xml:space="preserve"> DATA[[#This Row],[Src Último]]</f>
        <v>127504</v>
      </c>
      <c r="AB331" s="28">
        <f xml:space="preserve"> DATA[[#This Row],[Src Abertura]]</f>
        <v>128890</v>
      </c>
      <c r="AC331" s="28">
        <f xml:space="preserve"> DATA[[#This Row],[Src Mínima]]</f>
        <v>127305</v>
      </c>
      <c r="AD331" s="28">
        <f xml:space="preserve"> DATA[[#This Row],[Src Máxima]]</f>
        <v>129260</v>
      </c>
      <c r="AE331" s="28">
        <f xml:space="preserve"> DATA[[#This Row],[Src Último]]</f>
        <v>127504</v>
      </c>
      <c r="AF331" s="40">
        <f xml:space="preserve"> (DATA[[#This Row],[High]] - DATA[[#This Row],[Low]])</f>
        <v>1955</v>
      </c>
      <c r="AG331" s="31">
        <f xml:space="preserve"> _xlfn.XLOOKUP(DATA[[#This Row],[T]]-1, DATA[T], DATA[Open], "")</f>
        <v>127945</v>
      </c>
      <c r="AH331" s="31">
        <f xml:space="preserve"> _xlfn.XLOOKUP(DATA[[#This Row],[T]]-1, DATA[T], DATA[Low], "")</f>
        <v>127815</v>
      </c>
      <c r="AI331" s="31">
        <f xml:space="preserve"> _xlfn.XLOOKUP(DATA[[#This Row],[T]]-1, DATA[T], DATA[High], "")</f>
        <v>129015</v>
      </c>
      <c r="AJ331" s="31">
        <f xml:space="preserve"> _xlfn.XLOOKUP(DATA[[#This Row],[T]]-1, DATA[T], DATA[Price], "")</f>
        <v>128794</v>
      </c>
      <c r="AK331" s="33">
        <f xml:space="preserve"> IFERROR(DATA[[#This Row],[Prev Close]] - DATA[[#This Row],[Prev Open]], "")</f>
        <v>849</v>
      </c>
      <c r="AL331" s="33">
        <f xml:space="preserve"> IFERROR(DATA[[#This Row],[Prev High]] - DATA[[#This Row],[Prev Low]], "")</f>
        <v>1200</v>
      </c>
      <c r="AM331" s="33">
        <f xml:space="preserve"> SIGN(DATA[[#This Row],[Prev Change]] &lt; 0)</f>
        <v>0</v>
      </c>
      <c r="AN331" s="33">
        <f xml:space="preserve"> SIGN(DATA[[#This Row],[Prev Change]] &gt;= 0)</f>
        <v>1</v>
      </c>
      <c r="AO331" s="28">
        <f xml:space="preserve"> IFERROR(MAX(0, DATA[[#This Row],[High]] - DATA[[#This Row],[Prev High]]), "")</f>
        <v>245</v>
      </c>
      <c r="AP331" s="28">
        <f xml:space="preserve"> IFERROR(MAX(0, DATA[[#This Row],[Prev Low]] - DATA[[#This Row],[Low]]), "")</f>
        <v>510</v>
      </c>
      <c r="AQ331" s="10">
        <f xml:space="preserve"> (DATA[[#This Row],[Prev Low]] &lt; DATA[[#This Row],[Open]]) * (DATA[[#This Row],[Open]] &lt; DATA[[#This Row],[Prev High]])</f>
        <v>1</v>
      </c>
      <c r="AR331" s="10">
        <f xml:space="preserve"> SIGN(DATA[[#This Row],[Open]] &lt; DATA[[#This Row],[Prev Low]])</f>
        <v>0</v>
      </c>
      <c r="AS331" s="10">
        <f xml:space="preserve"> SIGN(DATA[[#This Row],[Prev Low]] &lt; DATA[[#This Row],[Open]])</f>
        <v>1</v>
      </c>
      <c r="AT331" s="10">
        <f xml:space="preserve"> SIGN(DATA[[#This Row],[Open]] &lt; DATA[[#This Row],[Prev High]])</f>
        <v>1</v>
      </c>
      <c r="AU331" s="10">
        <f xml:space="preserve"> SIGN(DATA[[#This Row],[Prev High]] &lt; DATA[[#This Row],[Open]])</f>
        <v>0</v>
      </c>
      <c r="AV331" s="10">
        <f xml:space="preserve"> SIGN(DATA[[#This Row],[Low]] &lt; DATA[[#This Row],[Prev Low]])</f>
        <v>1</v>
      </c>
      <c r="AW331" s="10">
        <f xml:space="preserve"> SIGN(DATA[[#This Row],[Prev Low]] &lt; DATA[[#This Row],[Low]])</f>
        <v>0</v>
      </c>
      <c r="AX331" s="10">
        <f xml:space="preserve"> SIGN(DATA[[#This Row],[High]] &lt; DATA[[#This Row],[Prev High]])</f>
        <v>0</v>
      </c>
      <c r="AY331" s="10">
        <f xml:space="preserve"> SIGN(DATA[[#This Row],[Prev High]] &lt; DATA[[#This Row],[High]])</f>
        <v>1</v>
      </c>
      <c r="AZ331" s="10">
        <f xml:space="preserve"> (DATA[[#This Row],[Prev Low]] &lt; DATA[[#This Row],[Close]]) * (DATA[[#This Row],[Close]] &lt; DATA[[#This Row],[Prev High]])</f>
        <v>0</v>
      </c>
      <c r="BA331" s="10">
        <f xml:space="preserve"> SIGN(DATA[[#This Row],[Close]] &lt; DATA[[#This Row],[Prev Low]])</f>
        <v>1</v>
      </c>
      <c r="BB331" s="10">
        <f xml:space="preserve"> SIGN(DATA[[#This Row],[Prev Low]] &lt; DATA[[#This Row],[Close]])</f>
        <v>0</v>
      </c>
      <c r="BC331" s="10">
        <f xml:space="preserve"> SIGN(DATA[[#This Row],[Close]] &lt; DATA[[#This Row],[Prev High]])</f>
        <v>1</v>
      </c>
      <c r="BD331" s="10">
        <f xml:space="preserve"> SIGN(DATA[[#This Row],[Prev High]] &lt; DATA[[#This Row],[Close]])</f>
        <v>0</v>
      </c>
    </row>
    <row r="332" spans="14:56" x14ac:dyDescent="0.25">
      <c r="N332" s="16">
        <f xml:space="preserve"> ROW() - ROW(DATA[[#Headers],[Row]])</f>
        <v>330</v>
      </c>
      <c r="O332" s="13"/>
      <c r="P332" s="20">
        <v>45379</v>
      </c>
      <c r="Q332" s="21">
        <v>128794</v>
      </c>
      <c r="R332" s="21">
        <v>127945</v>
      </c>
      <c r="S332" s="21">
        <v>129015</v>
      </c>
      <c r="T332" s="21">
        <v>127815</v>
      </c>
      <c r="U332" s="13" t="s">
        <v>360</v>
      </c>
      <c r="V332" s="14">
        <v>3.2000000000000002E-3</v>
      </c>
      <c r="W332" s="23"/>
      <c r="X332" s="23">
        <f xml:space="preserve"> (1 - DATA[[#This Row],[Row]])</f>
        <v>-329</v>
      </c>
      <c r="Y332" s="24">
        <f xml:space="preserve"> DATA[[#This Row],[Src Data]]</f>
        <v>45379</v>
      </c>
      <c r="Z332" s="23">
        <f xml:space="preserve"> WEEKDAY(DATA[[#This Row],[Date]])</f>
        <v>5</v>
      </c>
      <c r="AA332" s="26">
        <f xml:space="preserve"> DATA[[#This Row],[Src Último]]</f>
        <v>128794</v>
      </c>
      <c r="AB332" s="28">
        <f xml:space="preserve"> DATA[[#This Row],[Src Abertura]]</f>
        <v>127945</v>
      </c>
      <c r="AC332" s="28">
        <f xml:space="preserve"> DATA[[#This Row],[Src Mínima]]</f>
        <v>127815</v>
      </c>
      <c r="AD332" s="28">
        <f xml:space="preserve"> DATA[[#This Row],[Src Máxima]]</f>
        <v>129015</v>
      </c>
      <c r="AE332" s="28">
        <f xml:space="preserve"> DATA[[#This Row],[Src Último]]</f>
        <v>128794</v>
      </c>
      <c r="AF332" s="40">
        <f xml:space="preserve"> (DATA[[#This Row],[High]] - DATA[[#This Row],[Low]])</f>
        <v>1200</v>
      </c>
      <c r="AG332" s="31">
        <f xml:space="preserve"> _xlfn.XLOOKUP(DATA[[#This Row],[T]]-1, DATA[T], DATA[Open], "")</f>
        <v>127800</v>
      </c>
      <c r="AH332" s="31">
        <f xml:space="preserve"> _xlfn.XLOOKUP(DATA[[#This Row],[T]]-1, DATA[T], DATA[Low], "")</f>
        <v>126830</v>
      </c>
      <c r="AI332" s="31">
        <f xml:space="preserve"> _xlfn.XLOOKUP(DATA[[#This Row],[T]]-1, DATA[T], DATA[High], "")</f>
        <v>128480</v>
      </c>
      <c r="AJ332" s="31">
        <f xml:space="preserve"> _xlfn.XLOOKUP(DATA[[#This Row],[T]]-1, DATA[T], DATA[Price], "")</f>
        <v>128382</v>
      </c>
      <c r="AK332" s="33">
        <f xml:space="preserve"> IFERROR(DATA[[#This Row],[Prev Close]] - DATA[[#This Row],[Prev Open]], "")</f>
        <v>582</v>
      </c>
      <c r="AL332" s="33">
        <f xml:space="preserve"> IFERROR(DATA[[#This Row],[Prev High]] - DATA[[#This Row],[Prev Low]], "")</f>
        <v>1650</v>
      </c>
      <c r="AM332" s="33">
        <f xml:space="preserve"> SIGN(DATA[[#This Row],[Prev Change]] &lt; 0)</f>
        <v>0</v>
      </c>
      <c r="AN332" s="33">
        <f xml:space="preserve"> SIGN(DATA[[#This Row],[Prev Change]] &gt;= 0)</f>
        <v>1</v>
      </c>
      <c r="AO332" s="28">
        <f xml:space="preserve"> IFERROR(MAX(0, DATA[[#This Row],[High]] - DATA[[#This Row],[Prev High]]), "")</f>
        <v>535</v>
      </c>
      <c r="AP332" s="28">
        <f xml:space="preserve"> IFERROR(MAX(0, DATA[[#This Row],[Prev Low]] - DATA[[#This Row],[Low]]), "")</f>
        <v>0</v>
      </c>
      <c r="AQ332" s="10">
        <f xml:space="preserve"> (DATA[[#This Row],[Prev Low]] &lt; DATA[[#This Row],[Open]]) * (DATA[[#This Row],[Open]] &lt; DATA[[#This Row],[Prev High]])</f>
        <v>1</v>
      </c>
      <c r="AR332" s="10">
        <f xml:space="preserve"> SIGN(DATA[[#This Row],[Open]] &lt; DATA[[#This Row],[Prev Low]])</f>
        <v>0</v>
      </c>
      <c r="AS332" s="10">
        <f xml:space="preserve"> SIGN(DATA[[#This Row],[Prev Low]] &lt; DATA[[#This Row],[Open]])</f>
        <v>1</v>
      </c>
      <c r="AT332" s="10">
        <f xml:space="preserve"> SIGN(DATA[[#This Row],[Open]] &lt; DATA[[#This Row],[Prev High]])</f>
        <v>1</v>
      </c>
      <c r="AU332" s="10">
        <f xml:space="preserve"> SIGN(DATA[[#This Row],[Prev High]] &lt; DATA[[#This Row],[Open]])</f>
        <v>0</v>
      </c>
      <c r="AV332" s="10">
        <f xml:space="preserve"> SIGN(DATA[[#This Row],[Low]] &lt; DATA[[#This Row],[Prev Low]])</f>
        <v>0</v>
      </c>
      <c r="AW332" s="10">
        <f xml:space="preserve"> SIGN(DATA[[#This Row],[Prev Low]] &lt; DATA[[#This Row],[Low]])</f>
        <v>1</v>
      </c>
      <c r="AX332" s="10">
        <f xml:space="preserve"> SIGN(DATA[[#This Row],[High]] &lt; DATA[[#This Row],[Prev High]])</f>
        <v>0</v>
      </c>
      <c r="AY332" s="10">
        <f xml:space="preserve"> SIGN(DATA[[#This Row],[Prev High]] &lt; DATA[[#This Row],[High]])</f>
        <v>1</v>
      </c>
      <c r="AZ332" s="10">
        <f xml:space="preserve"> (DATA[[#This Row],[Prev Low]] &lt; DATA[[#This Row],[Close]]) * (DATA[[#This Row],[Close]] &lt; DATA[[#This Row],[Prev High]])</f>
        <v>0</v>
      </c>
      <c r="BA332" s="10">
        <f xml:space="preserve"> SIGN(DATA[[#This Row],[Close]] &lt; DATA[[#This Row],[Prev Low]])</f>
        <v>0</v>
      </c>
      <c r="BB332" s="10">
        <f xml:space="preserve"> SIGN(DATA[[#This Row],[Prev Low]] &lt; DATA[[#This Row],[Close]])</f>
        <v>1</v>
      </c>
      <c r="BC332" s="10">
        <f xml:space="preserve"> SIGN(DATA[[#This Row],[Close]] &lt; DATA[[#This Row],[Prev High]])</f>
        <v>0</v>
      </c>
      <c r="BD332" s="10">
        <f xml:space="preserve"> SIGN(DATA[[#This Row],[Prev High]] &lt; DATA[[#This Row],[Close]])</f>
        <v>1</v>
      </c>
    </row>
    <row r="333" spans="14:56" x14ac:dyDescent="0.25">
      <c r="N333" s="16">
        <f xml:space="preserve"> ROW() - ROW(DATA[[#Headers],[Row]])</f>
        <v>331</v>
      </c>
      <c r="O333" s="13"/>
      <c r="P333" s="20">
        <v>45378</v>
      </c>
      <c r="Q333" s="21">
        <v>128382</v>
      </c>
      <c r="R333" s="21">
        <v>127800</v>
      </c>
      <c r="S333" s="21">
        <v>128480</v>
      </c>
      <c r="T333" s="21">
        <v>126830</v>
      </c>
      <c r="U333" s="13" t="s">
        <v>266</v>
      </c>
      <c r="V333" s="14">
        <v>5.7000000000000002E-3</v>
      </c>
      <c r="W333" s="23"/>
      <c r="X333" s="23">
        <f xml:space="preserve"> (1 - DATA[[#This Row],[Row]])</f>
        <v>-330</v>
      </c>
      <c r="Y333" s="24">
        <f xml:space="preserve"> DATA[[#This Row],[Src Data]]</f>
        <v>45378</v>
      </c>
      <c r="Z333" s="23">
        <f xml:space="preserve"> WEEKDAY(DATA[[#This Row],[Date]])</f>
        <v>4</v>
      </c>
      <c r="AA333" s="26">
        <f xml:space="preserve"> DATA[[#This Row],[Src Último]]</f>
        <v>128382</v>
      </c>
      <c r="AB333" s="28">
        <f xml:space="preserve"> DATA[[#This Row],[Src Abertura]]</f>
        <v>127800</v>
      </c>
      <c r="AC333" s="28">
        <f xml:space="preserve"> DATA[[#This Row],[Src Mínima]]</f>
        <v>126830</v>
      </c>
      <c r="AD333" s="28">
        <f xml:space="preserve"> DATA[[#This Row],[Src Máxima]]</f>
        <v>128480</v>
      </c>
      <c r="AE333" s="28">
        <f xml:space="preserve"> DATA[[#This Row],[Src Último]]</f>
        <v>128382</v>
      </c>
      <c r="AF333" s="40">
        <f xml:space="preserve"> (DATA[[#This Row],[High]] - DATA[[#This Row],[Low]])</f>
        <v>1650</v>
      </c>
      <c r="AG333" s="31">
        <f xml:space="preserve"> _xlfn.XLOOKUP(DATA[[#This Row],[T]]-1, DATA[T], DATA[Open], "")</f>
        <v>127650</v>
      </c>
      <c r="AH333" s="31">
        <f xml:space="preserve"> _xlfn.XLOOKUP(DATA[[#This Row],[T]]-1, DATA[T], DATA[Low], "")</f>
        <v>127105</v>
      </c>
      <c r="AI333" s="31">
        <f xml:space="preserve"> _xlfn.XLOOKUP(DATA[[#This Row],[T]]-1, DATA[T], DATA[High], "")</f>
        <v>127940</v>
      </c>
      <c r="AJ333" s="31">
        <f xml:space="preserve"> _xlfn.XLOOKUP(DATA[[#This Row],[T]]-1, DATA[T], DATA[Price], "")</f>
        <v>127656</v>
      </c>
      <c r="AK333" s="33">
        <f xml:space="preserve"> IFERROR(DATA[[#This Row],[Prev Close]] - DATA[[#This Row],[Prev Open]], "")</f>
        <v>6</v>
      </c>
      <c r="AL333" s="33">
        <f xml:space="preserve"> IFERROR(DATA[[#This Row],[Prev High]] - DATA[[#This Row],[Prev Low]], "")</f>
        <v>835</v>
      </c>
      <c r="AM333" s="33">
        <f xml:space="preserve"> SIGN(DATA[[#This Row],[Prev Change]] &lt; 0)</f>
        <v>0</v>
      </c>
      <c r="AN333" s="33">
        <f xml:space="preserve"> SIGN(DATA[[#This Row],[Prev Change]] &gt;= 0)</f>
        <v>1</v>
      </c>
      <c r="AO333" s="28">
        <f xml:space="preserve"> IFERROR(MAX(0, DATA[[#This Row],[High]] - DATA[[#This Row],[Prev High]]), "")</f>
        <v>540</v>
      </c>
      <c r="AP333" s="28">
        <f xml:space="preserve"> IFERROR(MAX(0, DATA[[#This Row],[Prev Low]] - DATA[[#This Row],[Low]]), "")</f>
        <v>275</v>
      </c>
      <c r="AQ333" s="10">
        <f xml:space="preserve"> (DATA[[#This Row],[Prev Low]] &lt; DATA[[#This Row],[Open]]) * (DATA[[#This Row],[Open]] &lt; DATA[[#This Row],[Prev High]])</f>
        <v>1</v>
      </c>
      <c r="AR333" s="10">
        <f xml:space="preserve"> SIGN(DATA[[#This Row],[Open]] &lt; DATA[[#This Row],[Prev Low]])</f>
        <v>0</v>
      </c>
      <c r="AS333" s="10">
        <f xml:space="preserve"> SIGN(DATA[[#This Row],[Prev Low]] &lt; DATA[[#This Row],[Open]])</f>
        <v>1</v>
      </c>
      <c r="AT333" s="10">
        <f xml:space="preserve"> SIGN(DATA[[#This Row],[Open]] &lt; DATA[[#This Row],[Prev High]])</f>
        <v>1</v>
      </c>
      <c r="AU333" s="10">
        <f xml:space="preserve"> SIGN(DATA[[#This Row],[Prev High]] &lt; DATA[[#This Row],[Open]])</f>
        <v>0</v>
      </c>
      <c r="AV333" s="10">
        <f xml:space="preserve"> SIGN(DATA[[#This Row],[Low]] &lt; DATA[[#This Row],[Prev Low]])</f>
        <v>1</v>
      </c>
      <c r="AW333" s="10">
        <f xml:space="preserve"> SIGN(DATA[[#This Row],[Prev Low]] &lt; DATA[[#This Row],[Low]])</f>
        <v>0</v>
      </c>
      <c r="AX333" s="10">
        <f xml:space="preserve"> SIGN(DATA[[#This Row],[High]] &lt; DATA[[#This Row],[Prev High]])</f>
        <v>0</v>
      </c>
      <c r="AY333" s="10">
        <f xml:space="preserve"> SIGN(DATA[[#This Row],[Prev High]] &lt; DATA[[#This Row],[High]])</f>
        <v>1</v>
      </c>
      <c r="AZ333" s="10">
        <f xml:space="preserve"> (DATA[[#This Row],[Prev Low]] &lt; DATA[[#This Row],[Close]]) * (DATA[[#This Row],[Close]] &lt; DATA[[#This Row],[Prev High]])</f>
        <v>0</v>
      </c>
      <c r="BA333" s="10">
        <f xml:space="preserve"> SIGN(DATA[[#This Row],[Close]] &lt; DATA[[#This Row],[Prev Low]])</f>
        <v>0</v>
      </c>
      <c r="BB333" s="10">
        <f xml:space="preserve"> SIGN(DATA[[#This Row],[Prev Low]] &lt; DATA[[#This Row],[Close]])</f>
        <v>1</v>
      </c>
      <c r="BC333" s="10">
        <f xml:space="preserve"> SIGN(DATA[[#This Row],[Close]] &lt; DATA[[#This Row],[Prev High]])</f>
        <v>0</v>
      </c>
      <c r="BD333" s="10">
        <f xml:space="preserve"> SIGN(DATA[[#This Row],[Prev High]] &lt; DATA[[#This Row],[Close]])</f>
        <v>1</v>
      </c>
    </row>
    <row r="334" spans="14:56" x14ac:dyDescent="0.25">
      <c r="N334" s="16">
        <f xml:space="preserve"> ROW() - ROW(DATA[[#Headers],[Row]])</f>
        <v>332</v>
      </c>
      <c r="O334" s="13"/>
      <c r="P334" s="20">
        <v>45377</v>
      </c>
      <c r="Q334" s="21">
        <v>127656</v>
      </c>
      <c r="R334" s="21">
        <v>127650</v>
      </c>
      <c r="S334" s="21">
        <v>127940</v>
      </c>
      <c r="T334" s="21">
        <v>127105</v>
      </c>
      <c r="U334" s="13" t="s">
        <v>142</v>
      </c>
      <c r="V334" s="14">
        <v>-2.0000000000000001E-4</v>
      </c>
      <c r="W334" s="23"/>
      <c r="X334" s="23">
        <f xml:space="preserve"> (1 - DATA[[#This Row],[Row]])</f>
        <v>-331</v>
      </c>
      <c r="Y334" s="24">
        <f xml:space="preserve"> DATA[[#This Row],[Src Data]]</f>
        <v>45377</v>
      </c>
      <c r="Z334" s="23">
        <f xml:space="preserve"> WEEKDAY(DATA[[#This Row],[Date]])</f>
        <v>3</v>
      </c>
      <c r="AA334" s="26">
        <f xml:space="preserve"> DATA[[#This Row],[Src Último]]</f>
        <v>127656</v>
      </c>
      <c r="AB334" s="28">
        <f xml:space="preserve"> DATA[[#This Row],[Src Abertura]]</f>
        <v>127650</v>
      </c>
      <c r="AC334" s="28">
        <f xml:space="preserve"> DATA[[#This Row],[Src Mínima]]</f>
        <v>127105</v>
      </c>
      <c r="AD334" s="28">
        <f xml:space="preserve"> DATA[[#This Row],[Src Máxima]]</f>
        <v>127940</v>
      </c>
      <c r="AE334" s="28">
        <f xml:space="preserve"> DATA[[#This Row],[Src Último]]</f>
        <v>127656</v>
      </c>
      <c r="AF334" s="40">
        <f xml:space="preserve"> (DATA[[#This Row],[High]] - DATA[[#This Row],[Low]])</f>
        <v>835</v>
      </c>
      <c r="AG334" s="31">
        <f xml:space="preserve"> _xlfn.XLOOKUP(DATA[[#This Row],[T]]-1, DATA[T], DATA[Open], "")</f>
        <v>127750</v>
      </c>
      <c r="AH334" s="31">
        <f xml:space="preserve"> _xlfn.XLOOKUP(DATA[[#This Row],[T]]-1, DATA[T], DATA[Low], "")</f>
        <v>127295</v>
      </c>
      <c r="AI334" s="31">
        <f xml:space="preserve"> _xlfn.XLOOKUP(DATA[[#This Row],[T]]-1, DATA[T], DATA[High], "")</f>
        <v>127960</v>
      </c>
      <c r="AJ334" s="31">
        <f xml:space="preserve"> _xlfn.XLOOKUP(DATA[[#This Row],[T]]-1, DATA[T], DATA[Price], "")</f>
        <v>127685</v>
      </c>
      <c r="AK334" s="33">
        <f xml:space="preserve"> IFERROR(DATA[[#This Row],[Prev Close]] - DATA[[#This Row],[Prev Open]], "")</f>
        <v>-65</v>
      </c>
      <c r="AL334" s="33">
        <f xml:space="preserve"> IFERROR(DATA[[#This Row],[Prev High]] - DATA[[#This Row],[Prev Low]], "")</f>
        <v>665</v>
      </c>
      <c r="AM334" s="33">
        <f xml:space="preserve"> SIGN(DATA[[#This Row],[Prev Change]] &lt; 0)</f>
        <v>1</v>
      </c>
      <c r="AN334" s="33">
        <f xml:space="preserve"> SIGN(DATA[[#This Row],[Prev Change]] &gt;= 0)</f>
        <v>0</v>
      </c>
      <c r="AO334" s="28">
        <f xml:space="preserve"> IFERROR(MAX(0, DATA[[#This Row],[High]] - DATA[[#This Row],[Prev High]]), "")</f>
        <v>0</v>
      </c>
      <c r="AP334" s="28">
        <f xml:space="preserve"> IFERROR(MAX(0, DATA[[#This Row],[Prev Low]] - DATA[[#This Row],[Low]]), "")</f>
        <v>190</v>
      </c>
      <c r="AQ334" s="10">
        <f xml:space="preserve"> (DATA[[#This Row],[Prev Low]] &lt; DATA[[#This Row],[Open]]) * (DATA[[#This Row],[Open]] &lt; DATA[[#This Row],[Prev High]])</f>
        <v>1</v>
      </c>
      <c r="AR334" s="10">
        <f xml:space="preserve"> SIGN(DATA[[#This Row],[Open]] &lt; DATA[[#This Row],[Prev Low]])</f>
        <v>0</v>
      </c>
      <c r="AS334" s="10">
        <f xml:space="preserve"> SIGN(DATA[[#This Row],[Prev Low]] &lt; DATA[[#This Row],[Open]])</f>
        <v>1</v>
      </c>
      <c r="AT334" s="10">
        <f xml:space="preserve"> SIGN(DATA[[#This Row],[Open]] &lt; DATA[[#This Row],[Prev High]])</f>
        <v>1</v>
      </c>
      <c r="AU334" s="10">
        <f xml:space="preserve"> SIGN(DATA[[#This Row],[Prev High]] &lt; DATA[[#This Row],[Open]])</f>
        <v>0</v>
      </c>
      <c r="AV334" s="10">
        <f xml:space="preserve"> SIGN(DATA[[#This Row],[Low]] &lt; DATA[[#This Row],[Prev Low]])</f>
        <v>1</v>
      </c>
      <c r="AW334" s="10">
        <f xml:space="preserve"> SIGN(DATA[[#This Row],[Prev Low]] &lt; DATA[[#This Row],[Low]])</f>
        <v>0</v>
      </c>
      <c r="AX334" s="10">
        <f xml:space="preserve"> SIGN(DATA[[#This Row],[High]] &lt; DATA[[#This Row],[Prev High]])</f>
        <v>1</v>
      </c>
      <c r="AY334" s="10">
        <f xml:space="preserve"> SIGN(DATA[[#This Row],[Prev High]] &lt; DATA[[#This Row],[High]])</f>
        <v>0</v>
      </c>
      <c r="AZ334" s="10">
        <f xml:space="preserve"> (DATA[[#This Row],[Prev Low]] &lt; DATA[[#This Row],[Close]]) * (DATA[[#This Row],[Close]] &lt; DATA[[#This Row],[Prev High]])</f>
        <v>1</v>
      </c>
      <c r="BA334" s="10">
        <f xml:space="preserve"> SIGN(DATA[[#This Row],[Close]] &lt; DATA[[#This Row],[Prev Low]])</f>
        <v>0</v>
      </c>
      <c r="BB334" s="10">
        <f xml:space="preserve"> SIGN(DATA[[#This Row],[Prev Low]] &lt; DATA[[#This Row],[Close]])</f>
        <v>1</v>
      </c>
      <c r="BC334" s="10">
        <f xml:space="preserve"> SIGN(DATA[[#This Row],[Close]] &lt; DATA[[#This Row],[Prev High]])</f>
        <v>1</v>
      </c>
      <c r="BD334" s="10">
        <f xml:space="preserve"> SIGN(DATA[[#This Row],[Prev High]] &lt; DATA[[#This Row],[Close]])</f>
        <v>0</v>
      </c>
    </row>
    <row r="335" spans="14:56" x14ac:dyDescent="0.25">
      <c r="N335" s="16">
        <f xml:space="preserve"> ROW() - ROW(DATA[[#Headers],[Row]])</f>
        <v>333</v>
      </c>
      <c r="O335" s="13"/>
      <c r="P335" s="20">
        <v>45376</v>
      </c>
      <c r="Q335" s="21">
        <v>127685</v>
      </c>
      <c r="R335" s="21">
        <v>127750</v>
      </c>
      <c r="S335" s="21">
        <v>127960</v>
      </c>
      <c r="T335" s="21">
        <v>127295</v>
      </c>
      <c r="U335" s="13" t="s">
        <v>361</v>
      </c>
      <c r="V335" s="14">
        <v>-6.9999999999999999E-4</v>
      </c>
      <c r="W335" s="23"/>
      <c r="X335" s="23">
        <f xml:space="preserve"> (1 - DATA[[#This Row],[Row]])</f>
        <v>-332</v>
      </c>
      <c r="Y335" s="24">
        <f xml:space="preserve"> DATA[[#This Row],[Src Data]]</f>
        <v>45376</v>
      </c>
      <c r="Z335" s="23">
        <f xml:space="preserve"> WEEKDAY(DATA[[#This Row],[Date]])</f>
        <v>2</v>
      </c>
      <c r="AA335" s="26">
        <f xml:space="preserve"> DATA[[#This Row],[Src Último]]</f>
        <v>127685</v>
      </c>
      <c r="AB335" s="28">
        <f xml:space="preserve"> DATA[[#This Row],[Src Abertura]]</f>
        <v>127750</v>
      </c>
      <c r="AC335" s="28">
        <f xml:space="preserve"> DATA[[#This Row],[Src Mínima]]</f>
        <v>127295</v>
      </c>
      <c r="AD335" s="28">
        <f xml:space="preserve"> DATA[[#This Row],[Src Máxima]]</f>
        <v>127960</v>
      </c>
      <c r="AE335" s="28">
        <f xml:space="preserve"> DATA[[#This Row],[Src Último]]</f>
        <v>127685</v>
      </c>
      <c r="AF335" s="40">
        <f xml:space="preserve"> (DATA[[#This Row],[High]] - DATA[[#This Row],[Low]])</f>
        <v>665</v>
      </c>
      <c r="AG335" s="31">
        <f xml:space="preserve"> _xlfn.XLOOKUP(DATA[[#This Row],[T]]-1, DATA[T], DATA[Open], "")</f>
        <v>128835</v>
      </c>
      <c r="AH335" s="31">
        <f xml:space="preserve"> _xlfn.XLOOKUP(DATA[[#This Row],[T]]-1, DATA[T], DATA[Low], "")</f>
        <v>127625</v>
      </c>
      <c r="AI335" s="31">
        <f xml:space="preserve"> _xlfn.XLOOKUP(DATA[[#This Row],[T]]-1, DATA[T], DATA[High], "")</f>
        <v>128860</v>
      </c>
      <c r="AJ335" s="31">
        <f xml:space="preserve"> _xlfn.XLOOKUP(DATA[[#This Row],[T]]-1, DATA[T], DATA[Price], "")</f>
        <v>127780</v>
      </c>
      <c r="AK335" s="33">
        <f xml:space="preserve"> IFERROR(DATA[[#This Row],[Prev Close]] - DATA[[#This Row],[Prev Open]], "")</f>
        <v>-1055</v>
      </c>
      <c r="AL335" s="33">
        <f xml:space="preserve"> IFERROR(DATA[[#This Row],[Prev High]] - DATA[[#This Row],[Prev Low]], "")</f>
        <v>1235</v>
      </c>
      <c r="AM335" s="33">
        <f xml:space="preserve"> SIGN(DATA[[#This Row],[Prev Change]] &lt; 0)</f>
        <v>1</v>
      </c>
      <c r="AN335" s="33">
        <f xml:space="preserve"> SIGN(DATA[[#This Row],[Prev Change]] &gt;= 0)</f>
        <v>0</v>
      </c>
      <c r="AO335" s="28">
        <f xml:space="preserve"> IFERROR(MAX(0, DATA[[#This Row],[High]] - DATA[[#This Row],[Prev High]]), "")</f>
        <v>0</v>
      </c>
      <c r="AP335" s="28">
        <f xml:space="preserve"> IFERROR(MAX(0, DATA[[#This Row],[Prev Low]] - DATA[[#This Row],[Low]]), "")</f>
        <v>330</v>
      </c>
      <c r="AQ335" s="10">
        <f xml:space="preserve"> (DATA[[#This Row],[Prev Low]] &lt; DATA[[#This Row],[Open]]) * (DATA[[#This Row],[Open]] &lt; DATA[[#This Row],[Prev High]])</f>
        <v>1</v>
      </c>
      <c r="AR335" s="10">
        <f xml:space="preserve"> SIGN(DATA[[#This Row],[Open]] &lt; DATA[[#This Row],[Prev Low]])</f>
        <v>0</v>
      </c>
      <c r="AS335" s="10">
        <f xml:space="preserve"> SIGN(DATA[[#This Row],[Prev Low]] &lt; DATA[[#This Row],[Open]])</f>
        <v>1</v>
      </c>
      <c r="AT335" s="10">
        <f xml:space="preserve"> SIGN(DATA[[#This Row],[Open]] &lt; DATA[[#This Row],[Prev High]])</f>
        <v>1</v>
      </c>
      <c r="AU335" s="10">
        <f xml:space="preserve"> SIGN(DATA[[#This Row],[Prev High]] &lt; DATA[[#This Row],[Open]])</f>
        <v>0</v>
      </c>
      <c r="AV335" s="10">
        <f xml:space="preserve"> SIGN(DATA[[#This Row],[Low]] &lt; DATA[[#This Row],[Prev Low]])</f>
        <v>1</v>
      </c>
      <c r="AW335" s="10">
        <f xml:space="preserve"> SIGN(DATA[[#This Row],[Prev Low]] &lt; DATA[[#This Row],[Low]])</f>
        <v>0</v>
      </c>
      <c r="AX335" s="10">
        <f xml:space="preserve"> SIGN(DATA[[#This Row],[High]] &lt; DATA[[#This Row],[Prev High]])</f>
        <v>1</v>
      </c>
      <c r="AY335" s="10">
        <f xml:space="preserve"> SIGN(DATA[[#This Row],[Prev High]] &lt; DATA[[#This Row],[High]])</f>
        <v>0</v>
      </c>
      <c r="AZ335" s="10">
        <f xml:space="preserve"> (DATA[[#This Row],[Prev Low]] &lt; DATA[[#This Row],[Close]]) * (DATA[[#This Row],[Close]] &lt; DATA[[#This Row],[Prev High]])</f>
        <v>1</v>
      </c>
      <c r="BA335" s="10">
        <f xml:space="preserve"> SIGN(DATA[[#This Row],[Close]] &lt; DATA[[#This Row],[Prev Low]])</f>
        <v>0</v>
      </c>
      <c r="BB335" s="10">
        <f xml:space="preserve"> SIGN(DATA[[#This Row],[Prev Low]] &lt; DATA[[#This Row],[Close]])</f>
        <v>1</v>
      </c>
      <c r="BC335" s="10">
        <f xml:space="preserve"> SIGN(DATA[[#This Row],[Close]] &lt; DATA[[#This Row],[Prev High]])</f>
        <v>1</v>
      </c>
      <c r="BD335" s="10">
        <f xml:space="preserve"> SIGN(DATA[[#This Row],[Prev High]] &lt; DATA[[#This Row],[Close]])</f>
        <v>0</v>
      </c>
    </row>
    <row r="336" spans="14:56" x14ac:dyDescent="0.25">
      <c r="N336" s="16">
        <f xml:space="preserve"> ROW() - ROW(DATA[[#Headers],[Row]])</f>
        <v>334</v>
      </c>
      <c r="O336" s="13"/>
      <c r="P336" s="20">
        <v>45373</v>
      </c>
      <c r="Q336" s="21">
        <v>127780</v>
      </c>
      <c r="R336" s="21">
        <v>128835</v>
      </c>
      <c r="S336" s="21">
        <v>128860</v>
      </c>
      <c r="T336" s="21">
        <v>127625</v>
      </c>
      <c r="U336" s="13" t="s">
        <v>362</v>
      </c>
      <c r="V336" s="14">
        <v>-0.01</v>
      </c>
      <c r="W336" s="23"/>
      <c r="X336" s="23">
        <f xml:space="preserve"> (1 - DATA[[#This Row],[Row]])</f>
        <v>-333</v>
      </c>
      <c r="Y336" s="24">
        <f xml:space="preserve"> DATA[[#This Row],[Src Data]]</f>
        <v>45373</v>
      </c>
      <c r="Z336" s="23">
        <f xml:space="preserve"> WEEKDAY(DATA[[#This Row],[Date]])</f>
        <v>6</v>
      </c>
      <c r="AA336" s="26">
        <f xml:space="preserve"> DATA[[#This Row],[Src Último]]</f>
        <v>127780</v>
      </c>
      <c r="AB336" s="28">
        <f xml:space="preserve"> DATA[[#This Row],[Src Abertura]]</f>
        <v>128835</v>
      </c>
      <c r="AC336" s="28">
        <f xml:space="preserve"> DATA[[#This Row],[Src Mínima]]</f>
        <v>127625</v>
      </c>
      <c r="AD336" s="28">
        <f xml:space="preserve"> DATA[[#This Row],[Src Máxima]]</f>
        <v>128860</v>
      </c>
      <c r="AE336" s="28">
        <f xml:space="preserve"> DATA[[#This Row],[Src Último]]</f>
        <v>127780</v>
      </c>
      <c r="AF336" s="40">
        <f xml:space="preserve"> (DATA[[#This Row],[High]] - DATA[[#This Row],[Low]])</f>
        <v>1235</v>
      </c>
      <c r="AG336" s="31">
        <f xml:space="preserve"> _xlfn.XLOOKUP(DATA[[#This Row],[T]]-1, DATA[T], DATA[Open], "")</f>
        <v>130330</v>
      </c>
      <c r="AH336" s="31">
        <f xml:space="preserve"> _xlfn.XLOOKUP(DATA[[#This Row],[T]]-1, DATA[T], DATA[Low], "")</f>
        <v>128980</v>
      </c>
      <c r="AI336" s="31">
        <f xml:space="preserve"> _xlfn.XLOOKUP(DATA[[#This Row],[T]]-1, DATA[T], DATA[High], "")</f>
        <v>130510</v>
      </c>
      <c r="AJ336" s="31">
        <f xml:space="preserve"> _xlfn.XLOOKUP(DATA[[#This Row],[T]]-1, DATA[T], DATA[Price], "")</f>
        <v>129072</v>
      </c>
      <c r="AK336" s="33">
        <f xml:space="preserve"> IFERROR(DATA[[#This Row],[Prev Close]] - DATA[[#This Row],[Prev Open]], "")</f>
        <v>-1258</v>
      </c>
      <c r="AL336" s="33">
        <f xml:space="preserve"> IFERROR(DATA[[#This Row],[Prev High]] - DATA[[#This Row],[Prev Low]], "")</f>
        <v>1530</v>
      </c>
      <c r="AM336" s="33">
        <f xml:space="preserve"> SIGN(DATA[[#This Row],[Prev Change]] &lt; 0)</f>
        <v>1</v>
      </c>
      <c r="AN336" s="33">
        <f xml:space="preserve"> SIGN(DATA[[#This Row],[Prev Change]] &gt;= 0)</f>
        <v>0</v>
      </c>
      <c r="AO336" s="28">
        <f xml:space="preserve"> IFERROR(MAX(0, DATA[[#This Row],[High]] - DATA[[#This Row],[Prev High]]), "")</f>
        <v>0</v>
      </c>
      <c r="AP336" s="28">
        <f xml:space="preserve"> IFERROR(MAX(0, DATA[[#This Row],[Prev Low]] - DATA[[#This Row],[Low]]), "")</f>
        <v>1355</v>
      </c>
      <c r="AQ336" s="10">
        <f xml:space="preserve"> (DATA[[#This Row],[Prev Low]] &lt; DATA[[#This Row],[Open]]) * (DATA[[#This Row],[Open]] &lt; DATA[[#This Row],[Prev High]])</f>
        <v>0</v>
      </c>
      <c r="AR336" s="10">
        <f xml:space="preserve"> SIGN(DATA[[#This Row],[Open]] &lt; DATA[[#This Row],[Prev Low]])</f>
        <v>1</v>
      </c>
      <c r="AS336" s="10">
        <f xml:space="preserve"> SIGN(DATA[[#This Row],[Prev Low]] &lt; DATA[[#This Row],[Open]])</f>
        <v>0</v>
      </c>
      <c r="AT336" s="10">
        <f xml:space="preserve"> SIGN(DATA[[#This Row],[Open]] &lt; DATA[[#This Row],[Prev High]])</f>
        <v>1</v>
      </c>
      <c r="AU336" s="10">
        <f xml:space="preserve"> SIGN(DATA[[#This Row],[Prev High]] &lt; DATA[[#This Row],[Open]])</f>
        <v>0</v>
      </c>
      <c r="AV336" s="10">
        <f xml:space="preserve"> SIGN(DATA[[#This Row],[Low]] &lt; DATA[[#This Row],[Prev Low]])</f>
        <v>1</v>
      </c>
      <c r="AW336" s="10">
        <f xml:space="preserve"> SIGN(DATA[[#This Row],[Prev Low]] &lt; DATA[[#This Row],[Low]])</f>
        <v>0</v>
      </c>
      <c r="AX336" s="10">
        <f xml:space="preserve"> SIGN(DATA[[#This Row],[High]] &lt; DATA[[#This Row],[Prev High]])</f>
        <v>1</v>
      </c>
      <c r="AY336" s="10">
        <f xml:space="preserve"> SIGN(DATA[[#This Row],[Prev High]] &lt; DATA[[#This Row],[High]])</f>
        <v>0</v>
      </c>
      <c r="AZ336" s="10">
        <f xml:space="preserve"> (DATA[[#This Row],[Prev Low]] &lt; DATA[[#This Row],[Close]]) * (DATA[[#This Row],[Close]] &lt; DATA[[#This Row],[Prev High]])</f>
        <v>0</v>
      </c>
      <c r="BA336" s="10">
        <f xml:space="preserve"> SIGN(DATA[[#This Row],[Close]] &lt; DATA[[#This Row],[Prev Low]])</f>
        <v>1</v>
      </c>
      <c r="BB336" s="10">
        <f xml:space="preserve"> SIGN(DATA[[#This Row],[Prev Low]] &lt; DATA[[#This Row],[Close]])</f>
        <v>0</v>
      </c>
      <c r="BC336" s="10">
        <f xml:space="preserve"> SIGN(DATA[[#This Row],[Close]] &lt; DATA[[#This Row],[Prev High]])</f>
        <v>1</v>
      </c>
      <c r="BD336" s="10">
        <f xml:space="preserve"> SIGN(DATA[[#This Row],[Prev High]] &lt; DATA[[#This Row],[Close]])</f>
        <v>0</v>
      </c>
    </row>
    <row r="337" spans="14:56" x14ac:dyDescent="0.25">
      <c r="N337" s="16">
        <f xml:space="preserve"> ROW() - ROW(DATA[[#Headers],[Row]])</f>
        <v>335</v>
      </c>
      <c r="O337" s="13"/>
      <c r="P337" s="20">
        <v>45372</v>
      </c>
      <c r="Q337" s="21">
        <v>129072</v>
      </c>
      <c r="R337" s="21">
        <v>130330</v>
      </c>
      <c r="S337" s="21">
        <v>130510</v>
      </c>
      <c r="T337" s="21">
        <v>128980</v>
      </c>
      <c r="U337" s="13" t="s">
        <v>363</v>
      </c>
      <c r="V337" s="14">
        <v>-7.7999999999999996E-3</v>
      </c>
      <c r="W337" s="23"/>
      <c r="X337" s="23">
        <f xml:space="preserve"> (1 - DATA[[#This Row],[Row]])</f>
        <v>-334</v>
      </c>
      <c r="Y337" s="24">
        <f xml:space="preserve"> DATA[[#This Row],[Src Data]]</f>
        <v>45372</v>
      </c>
      <c r="Z337" s="23">
        <f xml:space="preserve"> WEEKDAY(DATA[[#This Row],[Date]])</f>
        <v>5</v>
      </c>
      <c r="AA337" s="26">
        <f xml:space="preserve"> DATA[[#This Row],[Src Último]]</f>
        <v>129072</v>
      </c>
      <c r="AB337" s="28">
        <f xml:space="preserve"> DATA[[#This Row],[Src Abertura]]</f>
        <v>130330</v>
      </c>
      <c r="AC337" s="28">
        <f xml:space="preserve"> DATA[[#This Row],[Src Mínima]]</f>
        <v>128980</v>
      </c>
      <c r="AD337" s="28">
        <f xml:space="preserve"> DATA[[#This Row],[Src Máxima]]</f>
        <v>130510</v>
      </c>
      <c r="AE337" s="28">
        <f xml:space="preserve"> DATA[[#This Row],[Src Último]]</f>
        <v>129072</v>
      </c>
      <c r="AF337" s="40">
        <f xml:space="preserve"> (DATA[[#This Row],[High]] - DATA[[#This Row],[Low]])</f>
        <v>1530</v>
      </c>
      <c r="AG337" s="31">
        <f xml:space="preserve"> _xlfn.XLOOKUP(DATA[[#This Row],[T]]-1, DATA[T], DATA[Open], "")</f>
        <v>128460</v>
      </c>
      <c r="AH337" s="31">
        <f xml:space="preserve"> _xlfn.XLOOKUP(DATA[[#This Row],[T]]-1, DATA[T], DATA[Low], "")</f>
        <v>128170</v>
      </c>
      <c r="AI337" s="31">
        <f xml:space="preserve"> _xlfn.XLOOKUP(DATA[[#This Row],[T]]-1, DATA[T], DATA[High], "")</f>
        <v>130170</v>
      </c>
      <c r="AJ337" s="31">
        <f xml:space="preserve"> _xlfn.XLOOKUP(DATA[[#This Row],[T]]-1, DATA[T], DATA[Price], "")</f>
        <v>130092</v>
      </c>
      <c r="AK337" s="33">
        <f xml:space="preserve"> IFERROR(DATA[[#This Row],[Prev Close]] - DATA[[#This Row],[Prev Open]], "")</f>
        <v>1632</v>
      </c>
      <c r="AL337" s="33">
        <f xml:space="preserve"> IFERROR(DATA[[#This Row],[Prev High]] - DATA[[#This Row],[Prev Low]], "")</f>
        <v>2000</v>
      </c>
      <c r="AM337" s="33">
        <f xml:space="preserve"> SIGN(DATA[[#This Row],[Prev Change]] &lt; 0)</f>
        <v>0</v>
      </c>
      <c r="AN337" s="33">
        <f xml:space="preserve"> SIGN(DATA[[#This Row],[Prev Change]] &gt;= 0)</f>
        <v>1</v>
      </c>
      <c r="AO337" s="28">
        <f xml:space="preserve"> IFERROR(MAX(0, DATA[[#This Row],[High]] - DATA[[#This Row],[Prev High]]), "")</f>
        <v>340</v>
      </c>
      <c r="AP337" s="28">
        <f xml:space="preserve"> IFERROR(MAX(0, DATA[[#This Row],[Prev Low]] - DATA[[#This Row],[Low]]), "")</f>
        <v>0</v>
      </c>
      <c r="AQ337" s="10">
        <f xml:space="preserve"> (DATA[[#This Row],[Prev Low]] &lt; DATA[[#This Row],[Open]]) * (DATA[[#This Row],[Open]] &lt; DATA[[#This Row],[Prev High]])</f>
        <v>0</v>
      </c>
      <c r="AR337" s="10">
        <f xml:space="preserve"> SIGN(DATA[[#This Row],[Open]] &lt; DATA[[#This Row],[Prev Low]])</f>
        <v>0</v>
      </c>
      <c r="AS337" s="10">
        <f xml:space="preserve"> SIGN(DATA[[#This Row],[Prev Low]] &lt; DATA[[#This Row],[Open]])</f>
        <v>1</v>
      </c>
      <c r="AT337" s="10">
        <f xml:space="preserve"> SIGN(DATA[[#This Row],[Open]] &lt; DATA[[#This Row],[Prev High]])</f>
        <v>0</v>
      </c>
      <c r="AU337" s="10">
        <f xml:space="preserve"> SIGN(DATA[[#This Row],[Prev High]] &lt; DATA[[#This Row],[Open]])</f>
        <v>1</v>
      </c>
      <c r="AV337" s="10">
        <f xml:space="preserve"> SIGN(DATA[[#This Row],[Low]] &lt; DATA[[#This Row],[Prev Low]])</f>
        <v>0</v>
      </c>
      <c r="AW337" s="10">
        <f xml:space="preserve"> SIGN(DATA[[#This Row],[Prev Low]] &lt; DATA[[#This Row],[Low]])</f>
        <v>1</v>
      </c>
      <c r="AX337" s="10">
        <f xml:space="preserve"> SIGN(DATA[[#This Row],[High]] &lt; DATA[[#This Row],[Prev High]])</f>
        <v>0</v>
      </c>
      <c r="AY337" s="10">
        <f xml:space="preserve"> SIGN(DATA[[#This Row],[Prev High]] &lt; DATA[[#This Row],[High]])</f>
        <v>1</v>
      </c>
      <c r="AZ337" s="10">
        <f xml:space="preserve"> (DATA[[#This Row],[Prev Low]] &lt; DATA[[#This Row],[Close]]) * (DATA[[#This Row],[Close]] &lt; DATA[[#This Row],[Prev High]])</f>
        <v>1</v>
      </c>
      <c r="BA337" s="10">
        <f xml:space="preserve"> SIGN(DATA[[#This Row],[Close]] &lt; DATA[[#This Row],[Prev Low]])</f>
        <v>0</v>
      </c>
      <c r="BB337" s="10">
        <f xml:space="preserve"> SIGN(DATA[[#This Row],[Prev Low]] &lt; DATA[[#This Row],[Close]])</f>
        <v>1</v>
      </c>
      <c r="BC337" s="10">
        <f xml:space="preserve"> SIGN(DATA[[#This Row],[Close]] &lt; DATA[[#This Row],[Prev High]])</f>
        <v>1</v>
      </c>
      <c r="BD337" s="10">
        <f xml:space="preserve"> SIGN(DATA[[#This Row],[Prev High]] &lt; DATA[[#This Row],[Close]])</f>
        <v>0</v>
      </c>
    </row>
    <row r="338" spans="14:56" x14ac:dyDescent="0.25">
      <c r="N338" s="16">
        <f xml:space="preserve"> ROW() - ROW(DATA[[#Headers],[Row]])</f>
        <v>336</v>
      </c>
      <c r="O338" s="13"/>
      <c r="P338" s="20">
        <v>45371</v>
      </c>
      <c r="Q338" s="21">
        <v>130092</v>
      </c>
      <c r="R338" s="21">
        <v>128460</v>
      </c>
      <c r="S338" s="21">
        <v>130170</v>
      </c>
      <c r="T338" s="21">
        <v>128170</v>
      </c>
      <c r="U338" s="13" t="s">
        <v>364</v>
      </c>
      <c r="V338" s="14">
        <v>1.21E-2</v>
      </c>
      <c r="W338" s="23"/>
      <c r="X338" s="23">
        <f xml:space="preserve"> (1 - DATA[[#This Row],[Row]])</f>
        <v>-335</v>
      </c>
      <c r="Y338" s="24">
        <f xml:space="preserve"> DATA[[#This Row],[Src Data]]</f>
        <v>45371</v>
      </c>
      <c r="Z338" s="23">
        <f xml:space="preserve"> WEEKDAY(DATA[[#This Row],[Date]])</f>
        <v>4</v>
      </c>
      <c r="AA338" s="26">
        <f xml:space="preserve"> DATA[[#This Row],[Src Último]]</f>
        <v>130092</v>
      </c>
      <c r="AB338" s="28">
        <f xml:space="preserve"> DATA[[#This Row],[Src Abertura]]</f>
        <v>128460</v>
      </c>
      <c r="AC338" s="28">
        <f xml:space="preserve"> DATA[[#This Row],[Src Mínima]]</f>
        <v>128170</v>
      </c>
      <c r="AD338" s="28">
        <f xml:space="preserve"> DATA[[#This Row],[Src Máxima]]</f>
        <v>130170</v>
      </c>
      <c r="AE338" s="28">
        <f xml:space="preserve"> DATA[[#This Row],[Src Último]]</f>
        <v>130092</v>
      </c>
      <c r="AF338" s="40">
        <f xml:space="preserve"> (DATA[[#This Row],[High]] - DATA[[#This Row],[Low]])</f>
        <v>2000</v>
      </c>
      <c r="AG338" s="31">
        <f xml:space="preserve"> _xlfn.XLOOKUP(DATA[[#This Row],[T]]-1, DATA[T], DATA[Open], "")</f>
        <v>127845</v>
      </c>
      <c r="AH338" s="31">
        <f xml:space="preserve"> _xlfn.XLOOKUP(DATA[[#This Row],[T]]-1, DATA[T], DATA[Low], "")</f>
        <v>127600</v>
      </c>
      <c r="AI338" s="31">
        <f xml:space="preserve"> _xlfn.XLOOKUP(DATA[[#This Row],[T]]-1, DATA[T], DATA[High], "")</f>
        <v>128975</v>
      </c>
      <c r="AJ338" s="31">
        <f xml:space="preserve"> _xlfn.XLOOKUP(DATA[[#This Row],[T]]-1, DATA[T], DATA[Price], "")</f>
        <v>128542</v>
      </c>
      <c r="AK338" s="33">
        <f xml:space="preserve"> IFERROR(DATA[[#This Row],[Prev Close]] - DATA[[#This Row],[Prev Open]], "")</f>
        <v>697</v>
      </c>
      <c r="AL338" s="33">
        <f xml:space="preserve"> IFERROR(DATA[[#This Row],[Prev High]] - DATA[[#This Row],[Prev Low]], "")</f>
        <v>1375</v>
      </c>
      <c r="AM338" s="33">
        <f xml:space="preserve"> SIGN(DATA[[#This Row],[Prev Change]] &lt; 0)</f>
        <v>0</v>
      </c>
      <c r="AN338" s="33">
        <f xml:space="preserve"> SIGN(DATA[[#This Row],[Prev Change]] &gt;= 0)</f>
        <v>1</v>
      </c>
      <c r="AO338" s="28">
        <f xml:space="preserve"> IFERROR(MAX(0, DATA[[#This Row],[High]] - DATA[[#This Row],[Prev High]]), "")</f>
        <v>1195</v>
      </c>
      <c r="AP338" s="28">
        <f xml:space="preserve"> IFERROR(MAX(0, DATA[[#This Row],[Prev Low]] - DATA[[#This Row],[Low]]), "")</f>
        <v>0</v>
      </c>
      <c r="AQ338" s="10">
        <f xml:space="preserve"> (DATA[[#This Row],[Prev Low]] &lt; DATA[[#This Row],[Open]]) * (DATA[[#This Row],[Open]] &lt; DATA[[#This Row],[Prev High]])</f>
        <v>1</v>
      </c>
      <c r="AR338" s="10">
        <f xml:space="preserve"> SIGN(DATA[[#This Row],[Open]] &lt; DATA[[#This Row],[Prev Low]])</f>
        <v>0</v>
      </c>
      <c r="AS338" s="10">
        <f xml:space="preserve"> SIGN(DATA[[#This Row],[Prev Low]] &lt; DATA[[#This Row],[Open]])</f>
        <v>1</v>
      </c>
      <c r="AT338" s="10">
        <f xml:space="preserve"> SIGN(DATA[[#This Row],[Open]] &lt; DATA[[#This Row],[Prev High]])</f>
        <v>1</v>
      </c>
      <c r="AU338" s="10">
        <f xml:space="preserve"> SIGN(DATA[[#This Row],[Prev High]] &lt; DATA[[#This Row],[Open]])</f>
        <v>0</v>
      </c>
      <c r="AV338" s="10">
        <f xml:space="preserve"> SIGN(DATA[[#This Row],[Low]] &lt; DATA[[#This Row],[Prev Low]])</f>
        <v>0</v>
      </c>
      <c r="AW338" s="10">
        <f xml:space="preserve"> SIGN(DATA[[#This Row],[Prev Low]] &lt; DATA[[#This Row],[Low]])</f>
        <v>1</v>
      </c>
      <c r="AX338" s="10">
        <f xml:space="preserve"> SIGN(DATA[[#This Row],[High]] &lt; DATA[[#This Row],[Prev High]])</f>
        <v>0</v>
      </c>
      <c r="AY338" s="10">
        <f xml:space="preserve"> SIGN(DATA[[#This Row],[Prev High]] &lt; DATA[[#This Row],[High]])</f>
        <v>1</v>
      </c>
      <c r="AZ338" s="10">
        <f xml:space="preserve"> (DATA[[#This Row],[Prev Low]] &lt; DATA[[#This Row],[Close]]) * (DATA[[#This Row],[Close]] &lt; DATA[[#This Row],[Prev High]])</f>
        <v>0</v>
      </c>
      <c r="BA338" s="10">
        <f xml:space="preserve"> SIGN(DATA[[#This Row],[Close]] &lt; DATA[[#This Row],[Prev Low]])</f>
        <v>0</v>
      </c>
      <c r="BB338" s="10">
        <f xml:space="preserve"> SIGN(DATA[[#This Row],[Prev Low]] &lt; DATA[[#This Row],[Close]])</f>
        <v>1</v>
      </c>
      <c r="BC338" s="10">
        <f xml:space="preserve"> SIGN(DATA[[#This Row],[Close]] &lt; DATA[[#This Row],[Prev High]])</f>
        <v>0</v>
      </c>
      <c r="BD338" s="10">
        <f xml:space="preserve"> SIGN(DATA[[#This Row],[Prev High]] &lt; DATA[[#This Row],[Close]])</f>
        <v>1</v>
      </c>
    </row>
    <row r="339" spans="14:56" x14ac:dyDescent="0.25">
      <c r="N339" s="16">
        <f xml:space="preserve"> ROW() - ROW(DATA[[#Headers],[Row]])</f>
        <v>337</v>
      </c>
      <c r="O339" s="13"/>
      <c r="P339" s="20">
        <v>45370</v>
      </c>
      <c r="Q339" s="21">
        <v>128542</v>
      </c>
      <c r="R339" s="21">
        <v>127845</v>
      </c>
      <c r="S339" s="21">
        <v>128975</v>
      </c>
      <c r="T339" s="21">
        <v>127600</v>
      </c>
      <c r="U339" s="13" t="s">
        <v>365</v>
      </c>
      <c r="V339" s="14">
        <v>5.1000000000000004E-3</v>
      </c>
      <c r="W339" s="23"/>
      <c r="X339" s="23">
        <f xml:space="preserve"> (1 - DATA[[#This Row],[Row]])</f>
        <v>-336</v>
      </c>
      <c r="Y339" s="24">
        <f xml:space="preserve"> DATA[[#This Row],[Src Data]]</f>
        <v>45370</v>
      </c>
      <c r="Z339" s="23">
        <f xml:space="preserve"> WEEKDAY(DATA[[#This Row],[Date]])</f>
        <v>3</v>
      </c>
      <c r="AA339" s="26">
        <f xml:space="preserve"> DATA[[#This Row],[Src Último]]</f>
        <v>128542</v>
      </c>
      <c r="AB339" s="28">
        <f xml:space="preserve"> DATA[[#This Row],[Src Abertura]]</f>
        <v>127845</v>
      </c>
      <c r="AC339" s="28">
        <f xml:space="preserve"> DATA[[#This Row],[Src Mínima]]</f>
        <v>127600</v>
      </c>
      <c r="AD339" s="28">
        <f xml:space="preserve"> DATA[[#This Row],[Src Máxima]]</f>
        <v>128975</v>
      </c>
      <c r="AE339" s="28">
        <f xml:space="preserve"> DATA[[#This Row],[Src Último]]</f>
        <v>128542</v>
      </c>
      <c r="AF339" s="40">
        <f xml:space="preserve"> (DATA[[#This Row],[High]] - DATA[[#This Row],[Low]])</f>
        <v>1375</v>
      </c>
      <c r="AG339" s="31">
        <f xml:space="preserve"> _xlfn.XLOOKUP(DATA[[#This Row],[T]]-1, DATA[T], DATA[Open], "")</f>
        <v>128200</v>
      </c>
      <c r="AH339" s="31">
        <f xml:space="preserve"> _xlfn.XLOOKUP(DATA[[#This Row],[T]]-1, DATA[T], DATA[Low], "")</f>
        <v>127270</v>
      </c>
      <c r="AI339" s="31">
        <f xml:space="preserve"> _xlfn.XLOOKUP(DATA[[#This Row],[T]]-1, DATA[T], DATA[High], "")</f>
        <v>128580</v>
      </c>
      <c r="AJ339" s="31">
        <f xml:space="preserve"> _xlfn.XLOOKUP(DATA[[#This Row],[T]]-1, DATA[T], DATA[Price], "")</f>
        <v>127894</v>
      </c>
      <c r="AK339" s="33">
        <f xml:space="preserve"> IFERROR(DATA[[#This Row],[Prev Close]] - DATA[[#This Row],[Prev Open]], "")</f>
        <v>-306</v>
      </c>
      <c r="AL339" s="33">
        <f xml:space="preserve"> IFERROR(DATA[[#This Row],[Prev High]] - DATA[[#This Row],[Prev Low]], "")</f>
        <v>1310</v>
      </c>
      <c r="AM339" s="33">
        <f xml:space="preserve"> SIGN(DATA[[#This Row],[Prev Change]] &lt; 0)</f>
        <v>1</v>
      </c>
      <c r="AN339" s="33">
        <f xml:space="preserve"> SIGN(DATA[[#This Row],[Prev Change]] &gt;= 0)</f>
        <v>0</v>
      </c>
      <c r="AO339" s="28">
        <f xml:space="preserve"> IFERROR(MAX(0, DATA[[#This Row],[High]] - DATA[[#This Row],[Prev High]]), "")</f>
        <v>395</v>
      </c>
      <c r="AP339" s="28">
        <f xml:space="preserve"> IFERROR(MAX(0, DATA[[#This Row],[Prev Low]] - DATA[[#This Row],[Low]]), "")</f>
        <v>0</v>
      </c>
      <c r="AQ339" s="10">
        <f xml:space="preserve"> (DATA[[#This Row],[Prev Low]] &lt; DATA[[#This Row],[Open]]) * (DATA[[#This Row],[Open]] &lt; DATA[[#This Row],[Prev High]])</f>
        <v>1</v>
      </c>
      <c r="AR339" s="10">
        <f xml:space="preserve"> SIGN(DATA[[#This Row],[Open]] &lt; DATA[[#This Row],[Prev Low]])</f>
        <v>0</v>
      </c>
      <c r="AS339" s="10">
        <f xml:space="preserve"> SIGN(DATA[[#This Row],[Prev Low]] &lt; DATA[[#This Row],[Open]])</f>
        <v>1</v>
      </c>
      <c r="AT339" s="10">
        <f xml:space="preserve"> SIGN(DATA[[#This Row],[Open]] &lt; DATA[[#This Row],[Prev High]])</f>
        <v>1</v>
      </c>
      <c r="AU339" s="10">
        <f xml:space="preserve"> SIGN(DATA[[#This Row],[Prev High]] &lt; DATA[[#This Row],[Open]])</f>
        <v>0</v>
      </c>
      <c r="AV339" s="10">
        <f xml:space="preserve"> SIGN(DATA[[#This Row],[Low]] &lt; DATA[[#This Row],[Prev Low]])</f>
        <v>0</v>
      </c>
      <c r="AW339" s="10">
        <f xml:space="preserve"> SIGN(DATA[[#This Row],[Prev Low]] &lt; DATA[[#This Row],[Low]])</f>
        <v>1</v>
      </c>
      <c r="AX339" s="10">
        <f xml:space="preserve"> SIGN(DATA[[#This Row],[High]] &lt; DATA[[#This Row],[Prev High]])</f>
        <v>0</v>
      </c>
      <c r="AY339" s="10">
        <f xml:space="preserve"> SIGN(DATA[[#This Row],[Prev High]] &lt; DATA[[#This Row],[High]])</f>
        <v>1</v>
      </c>
      <c r="AZ339" s="10">
        <f xml:space="preserve"> (DATA[[#This Row],[Prev Low]] &lt; DATA[[#This Row],[Close]]) * (DATA[[#This Row],[Close]] &lt; DATA[[#This Row],[Prev High]])</f>
        <v>1</v>
      </c>
      <c r="BA339" s="10">
        <f xml:space="preserve"> SIGN(DATA[[#This Row],[Close]] &lt; DATA[[#This Row],[Prev Low]])</f>
        <v>0</v>
      </c>
      <c r="BB339" s="10">
        <f xml:space="preserve"> SIGN(DATA[[#This Row],[Prev Low]] &lt; DATA[[#This Row],[Close]])</f>
        <v>1</v>
      </c>
      <c r="BC339" s="10">
        <f xml:space="preserve"> SIGN(DATA[[#This Row],[Close]] &lt; DATA[[#This Row],[Prev High]])</f>
        <v>1</v>
      </c>
      <c r="BD339" s="10">
        <f xml:space="preserve"> SIGN(DATA[[#This Row],[Prev High]] &lt; DATA[[#This Row],[Close]])</f>
        <v>0</v>
      </c>
    </row>
    <row r="340" spans="14:56" x14ac:dyDescent="0.25">
      <c r="N340" s="16">
        <f xml:space="preserve"> ROW() - ROW(DATA[[#Headers],[Row]])</f>
        <v>338</v>
      </c>
      <c r="O340" s="13"/>
      <c r="P340" s="20">
        <v>45369</v>
      </c>
      <c r="Q340" s="21">
        <v>127894</v>
      </c>
      <c r="R340" s="21">
        <v>128200</v>
      </c>
      <c r="S340" s="21">
        <v>128580</v>
      </c>
      <c r="T340" s="21">
        <v>127270</v>
      </c>
      <c r="U340" s="13" t="s">
        <v>366</v>
      </c>
      <c r="V340" s="14">
        <v>3.2000000000000002E-3</v>
      </c>
      <c r="W340" s="23"/>
      <c r="X340" s="23">
        <f xml:space="preserve"> (1 - DATA[[#This Row],[Row]])</f>
        <v>-337</v>
      </c>
      <c r="Y340" s="24">
        <f xml:space="preserve"> DATA[[#This Row],[Src Data]]</f>
        <v>45369</v>
      </c>
      <c r="Z340" s="23">
        <f xml:space="preserve"> WEEKDAY(DATA[[#This Row],[Date]])</f>
        <v>2</v>
      </c>
      <c r="AA340" s="26">
        <f xml:space="preserve"> DATA[[#This Row],[Src Último]]</f>
        <v>127894</v>
      </c>
      <c r="AB340" s="28">
        <f xml:space="preserve"> DATA[[#This Row],[Src Abertura]]</f>
        <v>128200</v>
      </c>
      <c r="AC340" s="28">
        <f xml:space="preserve"> DATA[[#This Row],[Src Mínima]]</f>
        <v>127270</v>
      </c>
      <c r="AD340" s="28">
        <f xml:space="preserve"> DATA[[#This Row],[Src Máxima]]</f>
        <v>128580</v>
      </c>
      <c r="AE340" s="28">
        <f xml:space="preserve"> DATA[[#This Row],[Src Último]]</f>
        <v>127894</v>
      </c>
      <c r="AF340" s="40">
        <f xml:space="preserve"> (DATA[[#This Row],[High]] - DATA[[#This Row],[Low]])</f>
        <v>1310</v>
      </c>
      <c r="AG340" s="31">
        <f xml:space="preserve"> _xlfn.XLOOKUP(DATA[[#This Row],[T]]-1, DATA[T], DATA[Open], "")</f>
        <v>127490</v>
      </c>
      <c r="AH340" s="31">
        <f xml:space="preserve"> _xlfn.XLOOKUP(DATA[[#This Row],[T]]-1, DATA[T], DATA[Low], "")</f>
        <v>127490</v>
      </c>
      <c r="AI340" s="31">
        <f xml:space="preserve"> _xlfn.XLOOKUP(DATA[[#This Row],[T]]-1, DATA[T], DATA[High], "")</f>
        <v>127490</v>
      </c>
      <c r="AJ340" s="31">
        <f xml:space="preserve"> _xlfn.XLOOKUP(DATA[[#This Row],[T]]-1, DATA[T], DATA[Price], "")</f>
        <v>127490</v>
      </c>
      <c r="AK340" s="33">
        <f xml:space="preserve"> IFERROR(DATA[[#This Row],[Prev Close]] - DATA[[#This Row],[Prev Open]], "")</f>
        <v>0</v>
      </c>
      <c r="AL340" s="33">
        <f xml:space="preserve"> IFERROR(DATA[[#This Row],[Prev High]] - DATA[[#This Row],[Prev Low]], "")</f>
        <v>0</v>
      </c>
      <c r="AM340" s="33">
        <f xml:space="preserve"> SIGN(DATA[[#This Row],[Prev Change]] &lt; 0)</f>
        <v>0</v>
      </c>
      <c r="AN340" s="33">
        <f xml:space="preserve"> SIGN(DATA[[#This Row],[Prev Change]] &gt;= 0)</f>
        <v>1</v>
      </c>
      <c r="AO340" s="28">
        <f xml:space="preserve"> IFERROR(MAX(0, DATA[[#This Row],[High]] - DATA[[#This Row],[Prev High]]), "")</f>
        <v>1090</v>
      </c>
      <c r="AP340" s="28">
        <f xml:space="preserve"> IFERROR(MAX(0, DATA[[#This Row],[Prev Low]] - DATA[[#This Row],[Low]]), "")</f>
        <v>220</v>
      </c>
      <c r="AQ340" s="10">
        <f xml:space="preserve"> (DATA[[#This Row],[Prev Low]] &lt; DATA[[#This Row],[Open]]) * (DATA[[#This Row],[Open]] &lt; DATA[[#This Row],[Prev High]])</f>
        <v>0</v>
      </c>
      <c r="AR340" s="10">
        <f xml:space="preserve"> SIGN(DATA[[#This Row],[Open]] &lt; DATA[[#This Row],[Prev Low]])</f>
        <v>0</v>
      </c>
      <c r="AS340" s="10">
        <f xml:space="preserve"> SIGN(DATA[[#This Row],[Prev Low]] &lt; DATA[[#This Row],[Open]])</f>
        <v>1</v>
      </c>
      <c r="AT340" s="10">
        <f xml:space="preserve"> SIGN(DATA[[#This Row],[Open]] &lt; DATA[[#This Row],[Prev High]])</f>
        <v>0</v>
      </c>
      <c r="AU340" s="10">
        <f xml:space="preserve"> SIGN(DATA[[#This Row],[Prev High]] &lt; DATA[[#This Row],[Open]])</f>
        <v>1</v>
      </c>
      <c r="AV340" s="10">
        <f xml:space="preserve"> SIGN(DATA[[#This Row],[Low]] &lt; DATA[[#This Row],[Prev Low]])</f>
        <v>1</v>
      </c>
      <c r="AW340" s="10">
        <f xml:space="preserve"> SIGN(DATA[[#This Row],[Prev Low]] &lt; DATA[[#This Row],[Low]])</f>
        <v>0</v>
      </c>
      <c r="AX340" s="10">
        <f xml:space="preserve"> SIGN(DATA[[#This Row],[High]] &lt; DATA[[#This Row],[Prev High]])</f>
        <v>0</v>
      </c>
      <c r="AY340" s="10">
        <f xml:space="preserve"> SIGN(DATA[[#This Row],[Prev High]] &lt; DATA[[#This Row],[High]])</f>
        <v>1</v>
      </c>
      <c r="AZ340" s="10">
        <f xml:space="preserve"> (DATA[[#This Row],[Prev Low]] &lt; DATA[[#This Row],[Close]]) * (DATA[[#This Row],[Close]] &lt; DATA[[#This Row],[Prev High]])</f>
        <v>0</v>
      </c>
      <c r="BA340" s="10">
        <f xml:space="preserve"> SIGN(DATA[[#This Row],[Close]] &lt; DATA[[#This Row],[Prev Low]])</f>
        <v>0</v>
      </c>
      <c r="BB340" s="10">
        <f xml:space="preserve"> SIGN(DATA[[#This Row],[Prev Low]] &lt; DATA[[#This Row],[Close]])</f>
        <v>1</v>
      </c>
      <c r="BC340" s="10">
        <f xml:space="preserve"> SIGN(DATA[[#This Row],[Close]] &lt; DATA[[#This Row],[Prev High]])</f>
        <v>0</v>
      </c>
      <c r="BD340" s="10">
        <f xml:space="preserve"> SIGN(DATA[[#This Row],[Prev High]] &lt; DATA[[#This Row],[Close]])</f>
        <v>1</v>
      </c>
    </row>
    <row r="341" spans="14:56" x14ac:dyDescent="0.25">
      <c r="N341" s="16">
        <f xml:space="preserve"> ROW() - ROW(DATA[[#Headers],[Row]])</f>
        <v>339</v>
      </c>
      <c r="O341" s="13"/>
      <c r="P341" s="20">
        <v>45367</v>
      </c>
      <c r="Q341" s="21">
        <v>127490</v>
      </c>
      <c r="R341" s="21">
        <v>127490</v>
      </c>
      <c r="S341" s="21">
        <v>127490</v>
      </c>
      <c r="T341" s="21">
        <v>127490</v>
      </c>
      <c r="U341" s="13"/>
      <c r="V341" s="14">
        <v>-2.2000000000000001E-3</v>
      </c>
      <c r="W341" s="23"/>
      <c r="X341" s="23">
        <f xml:space="preserve"> (1 - DATA[[#This Row],[Row]])</f>
        <v>-338</v>
      </c>
      <c r="Y341" s="24">
        <f xml:space="preserve"> DATA[[#This Row],[Src Data]]</f>
        <v>45367</v>
      </c>
      <c r="Z341" s="23">
        <f xml:space="preserve"> WEEKDAY(DATA[[#This Row],[Date]])</f>
        <v>7</v>
      </c>
      <c r="AA341" s="26">
        <f xml:space="preserve"> DATA[[#This Row],[Src Último]]</f>
        <v>127490</v>
      </c>
      <c r="AB341" s="28">
        <f xml:space="preserve"> DATA[[#This Row],[Src Abertura]]</f>
        <v>127490</v>
      </c>
      <c r="AC341" s="28">
        <f xml:space="preserve"> DATA[[#This Row],[Src Mínima]]</f>
        <v>127490</v>
      </c>
      <c r="AD341" s="28">
        <f xml:space="preserve"> DATA[[#This Row],[Src Máxima]]</f>
        <v>127490</v>
      </c>
      <c r="AE341" s="28">
        <f xml:space="preserve"> DATA[[#This Row],[Src Último]]</f>
        <v>127490</v>
      </c>
      <c r="AF341" s="40">
        <f xml:space="preserve"> (DATA[[#This Row],[High]] - DATA[[#This Row],[Low]])</f>
        <v>0</v>
      </c>
      <c r="AG341" s="31">
        <f xml:space="preserve"> _xlfn.XLOOKUP(DATA[[#This Row],[T]]-1, DATA[T], DATA[Open], "")</f>
        <v>128930</v>
      </c>
      <c r="AH341" s="31">
        <f xml:space="preserve"> _xlfn.XLOOKUP(DATA[[#This Row],[T]]-1, DATA[T], DATA[Low], "")</f>
        <v>127515</v>
      </c>
      <c r="AI341" s="31">
        <f xml:space="preserve"> _xlfn.XLOOKUP(DATA[[#This Row],[T]]-1, DATA[T], DATA[High], "")</f>
        <v>129060</v>
      </c>
      <c r="AJ341" s="31">
        <f xml:space="preserve"> _xlfn.XLOOKUP(DATA[[#This Row],[T]]-1, DATA[T], DATA[Price], "")</f>
        <v>127774</v>
      </c>
      <c r="AK341" s="33">
        <f xml:space="preserve"> IFERROR(DATA[[#This Row],[Prev Close]] - DATA[[#This Row],[Prev Open]], "")</f>
        <v>-1156</v>
      </c>
      <c r="AL341" s="33">
        <f xml:space="preserve"> IFERROR(DATA[[#This Row],[Prev High]] - DATA[[#This Row],[Prev Low]], "")</f>
        <v>1545</v>
      </c>
      <c r="AM341" s="33">
        <f xml:space="preserve"> SIGN(DATA[[#This Row],[Prev Change]] &lt; 0)</f>
        <v>1</v>
      </c>
      <c r="AN341" s="33">
        <f xml:space="preserve"> SIGN(DATA[[#This Row],[Prev Change]] &gt;= 0)</f>
        <v>0</v>
      </c>
      <c r="AO341" s="28">
        <f xml:space="preserve"> IFERROR(MAX(0, DATA[[#This Row],[High]] - DATA[[#This Row],[Prev High]]), "")</f>
        <v>0</v>
      </c>
      <c r="AP341" s="28">
        <f xml:space="preserve"> IFERROR(MAX(0, DATA[[#This Row],[Prev Low]] - DATA[[#This Row],[Low]]), "")</f>
        <v>25</v>
      </c>
      <c r="AQ341" s="10">
        <f xml:space="preserve"> (DATA[[#This Row],[Prev Low]] &lt; DATA[[#This Row],[Open]]) * (DATA[[#This Row],[Open]] &lt; DATA[[#This Row],[Prev High]])</f>
        <v>0</v>
      </c>
      <c r="AR341" s="10">
        <f xml:space="preserve"> SIGN(DATA[[#This Row],[Open]] &lt; DATA[[#This Row],[Prev Low]])</f>
        <v>1</v>
      </c>
      <c r="AS341" s="10">
        <f xml:space="preserve"> SIGN(DATA[[#This Row],[Prev Low]] &lt; DATA[[#This Row],[Open]])</f>
        <v>0</v>
      </c>
      <c r="AT341" s="10">
        <f xml:space="preserve"> SIGN(DATA[[#This Row],[Open]] &lt; DATA[[#This Row],[Prev High]])</f>
        <v>1</v>
      </c>
      <c r="AU341" s="10">
        <f xml:space="preserve"> SIGN(DATA[[#This Row],[Prev High]] &lt; DATA[[#This Row],[Open]])</f>
        <v>0</v>
      </c>
      <c r="AV341" s="10">
        <f xml:space="preserve"> SIGN(DATA[[#This Row],[Low]] &lt; DATA[[#This Row],[Prev Low]])</f>
        <v>1</v>
      </c>
      <c r="AW341" s="10">
        <f xml:space="preserve"> SIGN(DATA[[#This Row],[Prev Low]] &lt; DATA[[#This Row],[Low]])</f>
        <v>0</v>
      </c>
      <c r="AX341" s="10">
        <f xml:space="preserve"> SIGN(DATA[[#This Row],[High]] &lt; DATA[[#This Row],[Prev High]])</f>
        <v>1</v>
      </c>
      <c r="AY341" s="10">
        <f xml:space="preserve"> SIGN(DATA[[#This Row],[Prev High]] &lt; DATA[[#This Row],[High]])</f>
        <v>0</v>
      </c>
      <c r="AZ341" s="10">
        <f xml:space="preserve"> (DATA[[#This Row],[Prev Low]] &lt; DATA[[#This Row],[Close]]) * (DATA[[#This Row],[Close]] &lt; DATA[[#This Row],[Prev High]])</f>
        <v>0</v>
      </c>
      <c r="BA341" s="10">
        <f xml:space="preserve"> SIGN(DATA[[#This Row],[Close]] &lt; DATA[[#This Row],[Prev Low]])</f>
        <v>1</v>
      </c>
      <c r="BB341" s="10">
        <f xml:space="preserve"> SIGN(DATA[[#This Row],[Prev Low]] &lt; DATA[[#This Row],[Close]])</f>
        <v>0</v>
      </c>
      <c r="BC341" s="10">
        <f xml:space="preserve"> SIGN(DATA[[#This Row],[Close]] &lt; DATA[[#This Row],[Prev High]])</f>
        <v>1</v>
      </c>
      <c r="BD341" s="10">
        <f xml:space="preserve"> SIGN(DATA[[#This Row],[Prev High]] &lt; DATA[[#This Row],[Close]])</f>
        <v>0</v>
      </c>
    </row>
    <row r="342" spans="14:56" x14ac:dyDescent="0.25">
      <c r="N342" s="16">
        <f xml:space="preserve"> ROW() - ROW(DATA[[#Headers],[Row]])</f>
        <v>340</v>
      </c>
      <c r="O342" s="13"/>
      <c r="P342" s="20">
        <v>45366</v>
      </c>
      <c r="Q342" s="21">
        <v>127774</v>
      </c>
      <c r="R342" s="21">
        <v>128930</v>
      </c>
      <c r="S342" s="21">
        <v>129060</v>
      </c>
      <c r="T342" s="21">
        <v>127515</v>
      </c>
      <c r="U342" s="13" t="s">
        <v>268</v>
      </c>
      <c r="V342" s="14">
        <v>-8.3999999999999995E-3</v>
      </c>
      <c r="W342" s="23"/>
      <c r="X342" s="23">
        <f xml:space="preserve"> (1 - DATA[[#This Row],[Row]])</f>
        <v>-339</v>
      </c>
      <c r="Y342" s="24">
        <f xml:space="preserve"> DATA[[#This Row],[Src Data]]</f>
        <v>45366</v>
      </c>
      <c r="Z342" s="23">
        <f xml:space="preserve"> WEEKDAY(DATA[[#This Row],[Date]])</f>
        <v>6</v>
      </c>
      <c r="AA342" s="26">
        <f xml:space="preserve"> DATA[[#This Row],[Src Último]]</f>
        <v>127774</v>
      </c>
      <c r="AB342" s="28">
        <f xml:space="preserve"> DATA[[#This Row],[Src Abertura]]</f>
        <v>128930</v>
      </c>
      <c r="AC342" s="28">
        <f xml:space="preserve"> DATA[[#This Row],[Src Mínima]]</f>
        <v>127515</v>
      </c>
      <c r="AD342" s="28">
        <f xml:space="preserve"> DATA[[#This Row],[Src Máxima]]</f>
        <v>129060</v>
      </c>
      <c r="AE342" s="28">
        <f xml:space="preserve"> DATA[[#This Row],[Src Último]]</f>
        <v>127774</v>
      </c>
      <c r="AF342" s="40">
        <f xml:space="preserve"> (DATA[[#This Row],[High]] - DATA[[#This Row],[Low]])</f>
        <v>1545</v>
      </c>
      <c r="AG342" s="31">
        <f xml:space="preserve"> _xlfn.XLOOKUP(DATA[[#This Row],[T]]-1, DATA[T], DATA[Open], "")</f>
        <v>129550</v>
      </c>
      <c r="AH342" s="31">
        <f xml:space="preserve"> _xlfn.XLOOKUP(DATA[[#This Row],[T]]-1, DATA[T], DATA[Low], "")</f>
        <v>128270</v>
      </c>
      <c r="AI342" s="31">
        <f xml:space="preserve"> _xlfn.XLOOKUP(DATA[[#This Row],[T]]-1, DATA[T], DATA[High], "")</f>
        <v>129580</v>
      </c>
      <c r="AJ342" s="31">
        <f xml:space="preserve"> _xlfn.XLOOKUP(DATA[[#This Row],[T]]-1, DATA[T], DATA[Price], "")</f>
        <v>128857</v>
      </c>
      <c r="AK342" s="33">
        <f xml:space="preserve"> IFERROR(DATA[[#This Row],[Prev Close]] - DATA[[#This Row],[Prev Open]], "")</f>
        <v>-693</v>
      </c>
      <c r="AL342" s="33">
        <f xml:space="preserve"> IFERROR(DATA[[#This Row],[Prev High]] - DATA[[#This Row],[Prev Low]], "")</f>
        <v>1310</v>
      </c>
      <c r="AM342" s="33">
        <f xml:space="preserve"> SIGN(DATA[[#This Row],[Prev Change]] &lt; 0)</f>
        <v>1</v>
      </c>
      <c r="AN342" s="33">
        <f xml:space="preserve"> SIGN(DATA[[#This Row],[Prev Change]] &gt;= 0)</f>
        <v>0</v>
      </c>
      <c r="AO342" s="28">
        <f xml:space="preserve"> IFERROR(MAX(0, DATA[[#This Row],[High]] - DATA[[#This Row],[Prev High]]), "")</f>
        <v>0</v>
      </c>
      <c r="AP342" s="28">
        <f xml:space="preserve"> IFERROR(MAX(0, DATA[[#This Row],[Prev Low]] - DATA[[#This Row],[Low]]), "")</f>
        <v>755</v>
      </c>
      <c r="AQ342" s="10">
        <f xml:space="preserve"> (DATA[[#This Row],[Prev Low]] &lt; DATA[[#This Row],[Open]]) * (DATA[[#This Row],[Open]] &lt; DATA[[#This Row],[Prev High]])</f>
        <v>1</v>
      </c>
      <c r="AR342" s="10">
        <f xml:space="preserve"> SIGN(DATA[[#This Row],[Open]] &lt; DATA[[#This Row],[Prev Low]])</f>
        <v>0</v>
      </c>
      <c r="AS342" s="10">
        <f xml:space="preserve"> SIGN(DATA[[#This Row],[Prev Low]] &lt; DATA[[#This Row],[Open]])</f>
        <v>1</v>
      </c>
      <c r="AT342" s="10">
        <f xml:space="preserve"> SIGN(DATA[[#This Row],[Open]] &lt; DATA[[#This Row],[Prev High]])</f>
        <v>1</v>
      </c>
      <c r="AU342" s="10">
        <f xml:space="preserve"> SIGN(DATA[[#This Row],[Prev High]] &lt; DATA[[#This Row],[Open]])</f>
        <v>0</v>
      </c>
      <c r="AV342" s="10">
        <f xml:space="preserve"> SIGN(DATA[[#This Row],[Low]] &lt; DATA[[#This Row],[Prev Low]])</f>
        <v>1</v>
      </c>
      <c r="AW342" s="10">
        <f xml:space="preserve"> SIGN(DATA[[#This Row],[Prev Low]] &lt; DATA[[#This Row],[Low]])</f>
        <v>0</v>
      </c>
      <c r="AX342" s="10">
        <f xml:space="preserve"> SIGN(DATA[[#This Row],[High]] &lt; DATA[[#This Row],[Prev High]])</f>
        <v>1</v>
      </c>
      <c r="AY342" s="10">
        <f xml:space="preserve"> SIGN(DATA[[#This Row],[Prev High]] &lt; DATA[[#This Row],[High]])</f>
        <v>0</v>
      </c>
      <c r="AZ342" s="10">
        <f xml:space="preserve"> (DATA[[#This Row],[Prev Low]] &lt; DATA[[#This Row],[Close]]) * (DATA[[#This Row],[Close]] &lt; DATA[[#This Row],[Prev High]])</f>
        <v>0</v>
      </c>
      <c r="BA342" s="10">
        <f xml:space="preserve"> SIGN(DATA[[#This Row],[Close]] &lt; DATA[[#This Row],[Prev Low]])</f>
        <v>1</v>
      </c>
      <c r="BB342" s="10">
        <f xml:space="preserve"> SIGN(DATA[[#This Row],[Prev Low]] &lt; DATA[[#This Row],[Close]])</f>
        <v>0</v>
      </c>
      <c r="BC342" s="10">
        <f xml:space="preserve"> SIGN(DATA[[#This Row],[Close]] &lt; DATA[[#This Row],[Prev High]])</f>
        <v>1</v>
      </c>
      <c r="BD342" s="10">
        <f xml:space="preserve"> SIGN(DATA[[#This Row],[Prev High]] &lt; DATA[[#This Row],[Close]])</f>
        <v>0</v>
      </c>
    </row>
    <row r="343" spans="14:56" x14ac:dyDescent="0.25">
      <c r="N343" s="16">
        <f xml:space="preserve"> ROW() - ROW(DATA[[#Headers],[Row]])</f>
        <v>341</v>
      </c>
      <c r="O343" s="13"/>
      <c r="P343" s="20">
        <v>45365</v>
      </c>
      <c r="Q343" s="21">
        <v>128857</v>
      </c>
      <c r="R343" s="21">
        <v>129550</v>
      </c>
      <c r="S343" s="21">
        <v>129580</v>
      </c>
      <c r="T343" s="21">
        <v>128270</v>
      </c>
      <c r="U343" s="13" t="s">
        <v>367</v>
      </c>
      <c r="V343" s="14">
        <v>-3.7000000000000002E-3</v>
      </c>
      <c r="W343" s="23"/>
      <c r="X343" s="23">
        <f xml:space="preserve"> (1 - DATA[[#This Row],[Row]])</f>
        <v>-340</v>
      </c>
      <c r="Y343" s="24">
        <f xml:space="preserve"> DATA[[#This Row],[Src Data]]</f>
        <v>45365</v>
      </c>
      <c r="Z343" s="23">
        <f xml:space="preserve"> WEEKDAY(DATA[[#This Row],[Date]])</f>
        <v>5</v>
      </c>
      <c r="AA343" s="26">
        <f xml:space="preserve"> DATA[[#This Row],[Src Último]]</f>
        <v>128857</v>
      </c>
      <c r="AB343" s="28">
        <f xml:space="preserve"> DATA[[#This Row],[Src Abertura]]</f>
        <v>129550</v>
      </c>
      <c r="AC343" s="28">
        <f xml:space="preserve"> DATA[[#This Row],[Src Mínima]]</f>
        <v>128270</v>
      </c>
      <c r="AD343" s="28">
        <f xml:space="preserve"> DATA[[#This Row],[Src Máxima]]</f>
        <v>129580</v>
      </c>
      <c r="AE343" s="28">
        <f xml:space="preserve"> DATA[[#This Row],[Src Último]]</f>
        <v>128857</v>
      </c>
      <c r="AF343" s="40">
        <f xml:space="preserve"> (DATA[[#This Row],[High]] - DATA[[#This Row],[Low]])</f>
        <v>1310</v>
      </c>
      <c r="AG343" s="31">
        <f xml:space="preserve"> _xlfn.XLOOKUP(DATA[[#This Row],[T]]-1, DATA[T], DATA[Open], "")</f>
        <v>128940</v>
      </c>
      <c r="AH343" s="31">
        <f xml:space="preserve"> _xlfn.XLOOKUP(DATA[[#This Row],[T]]-1, DATA[T], DATA[Low], "")</f>
        <v>128480</v>
      </c>
      <c r="AI343" s="31">
        <f xml:space="preserve"> _xlfn.XLOOKUP(DATA[[#This Row],[T]]-1, DATA[T], DATA[High], "")</f>
        <v>129740</v>
      </c>
      <c r="AJ343" s="31">
        <f xml:space="preserve"> _xlfn.XLOOKUP(DATA[[#This Row],[T]]-1, DATA[T], DATA[Price], "")</f>
        <v>129330</v>
      </c>
      <c r="AK343" s="33">
        <f xml:space="preserve"> IFERROR(DATA[[#This Row],[Prev Close]] - DATA[[#This Row],[Prev Open]], "")</f>
        <v>390</v>
      </c>
      <c r="AL343" s="33">
        <f xml:space="preserve"> IFERROR(DATA[[#This Row],[Prev High]] - DATA[[#This Row],[Prev Low]], "")</f>
        <v>1260</v>
      </c>
      <c r="AM343" s="33">
        <f xml:space="preserve"> SIGN(DATA[[#This Row],[Prev Change]] &lt; 0)</f>
        <v>0</v>
      </c>
      <c r="AN343" s="33">
        <f xml:space="preserve"> SIGN(DATA[[#This Row],[Prev Change]] &gt;= 0)</f>
        <v>1</v>
      </c>
      <c r="AO343" s="28">
        <f xml:space="preserve"> IFERROR(MAX(0, DATA[[#This Row],[High]] - DATA[[#This Row],[Prev High]]), "")</f>
        <v>0</v>
      </c>
      <c r="AP343" s="28">
        <f xml:space="preserve"> IFERROR(MAX(0, DATA[[#This Row],[Prev Low]] - DATA[[#This Row],[Low]]), "")</f>
        <v>210</v>
      </c>
      <c r="AQ343" s="10">
        <f xml:space="preserve"> (DATA[[#This Row],[Prev Low]] &lt; DATA[[#This Row],[Open]]) * (DATA[[#This Row],[Open]] &lt; DATA[[#This Row],[Prev High]])</f>
        <v>1</v>
      </c>
      <c r="AR343" s="10">
        <f xml:space="preserve"> SIGN(DATA[[#This Row],[Open]] &lt; DATA[[#This Row],[Prev Low]])</f>
        <v>0</v>
      </c>
      <c r="AS343" s="10">
        <f xml:space="preserve"> SIGN(DATA[[#This Row],[Prev Low]] &lt; DATA[[#This Row],[Open]])</f>
        <v>1</v>
      </c>
      <c r="AT343" s="10">
        <f xml:space="preserve"> SIGN(DATA[[#This Row],[Open]] &lt; DATA[[#This Row],[Prev High]])</f>
        <v>1</v>
      </c>
      <c r="AU343" s="10">
        <f xml:space="preserve"> SIGN(DATA[[#This Row],[Prev High]] &lt; DATA[[#This Row],[Open]])</f>
        <v>0</v>
      </c>
      <c r="AV343" s="10">
        <f xml:space="preserve"> SIGN(DATA[[#This Row],[Low]] &lt; DATA[[#This Row],[Prev Low]])</f>
        <v>1</v>
      </c>
      <c r="AW343" s="10">
        <f xml:space="preserve"> SIGN(DATA[[#This Row],[Prev Low]] &lt; DATA[[#This Row],[Low]])</f>
        <v>0</v>
      </c>
      <c r="AX343" s="10">
        <f xml:space="preserve"> SIGN(DATA[[#This Row],[High]] &lt; DATA[[#This Row],[Prev High]])</f>
        <v>1</v>
      </c>
      <c r="AY343" s="10">
        <f xml:space="preserve"> SIGN(DATA[[#This Row],[Prev High]] &lt; DATA[[#This Row],[High]])</f>
        <v>0</v>
      </c>
      <c r="AZ343" s="10">
        <f xml:space="preserve"> (DATA[[#This Row],[Prev Low]] &lt; DATA[[#This Row],[Close]]) * (DATA[[#This Row],[Close]] &lt; DATA[[#This Row],[Prev High]])</f>
        <v>1</v>
      </c>
      <c r="BA343" s="10">
        <f xml:space="preserve"> SIGN(DATA[[#This Row],[Close]] &lt; DATA[[#This Row],[Prev Low]])</f>
        <v>0</v>
      </c>
      <c r="BB343" s="10">
        <f xml:space="preserve"> SIGN(DATA[[#This Row],[Prev Low]] &lt; DATA[[#This Row],[Close]])</f>
        <v>1</v>
      </c>
      <c r="BC343" s="10">
        <f xml:space="preserve"> SIGN(DATA[[#This Row],[Close]] &lt; DATA[[#This Row],[Prev High]])</f>
        <v>1</v>
      </c>
      <c r="BD343" s="10">
        <f xml:space="preserve"> SIGN(DATA[[#This Row],[Prev High]] &lt; DATA[[#This Row],[Close]])</f>
        <v>0</v>
      </c>
    </row>
    <row r="344" spans="14:56" x14ac:dyDescent="0.25">
      <c r="N344" s="16">
        <f xml:space="preserve"> ROW() - ROW(DATA[[#Headers],[Row]])</f>
        <v>342</v>
      </c>
      <c r="O344" s="13"/>
      <c r="P344" s="20">
        <v>45364</v>
      </c>
      <c r="Q344" s="21">
        <v>129330</v>
      </c>
      <c r="R344" s="21">
        <v>128940</v>
      </c>
      <c r="S344" s="21">
        <v>129740</v>
      </c>
      <c r="T344" s="21">
        <v>128480</v>
      </c>
      <c r="U344" s="13" t="s">
        <v>368</v>
      </c>
      <c r="V344" s="14">
        <v>2.8E-3</v>
      </c>
      <c r="W344" s="23"/>
      <c r="X344" s="23">
        <f xml:space="preserve"> (1 - DATA[[#This Row],[Row]])</f>
        <v>-341</v>
      </c>
      <c r="Y344" s="24">
        <f xml:space="preserve"> DATA[[#This Row],[Src Data]]</f>
        <v>45364</v>
      </c>
      <c r="Z344" s="23">
        <f xml:space="preserve"> WEEKDAY(DATA[[#This Row],[Date]])</f>
        <v>4</v>
      </c>
      <c r="AA344" s="26">
        <f xml:space="preserve"> DATA[[#This Row],[Src Último]]</f>
        <v>129330</v>
      </c>
      <c r="AB344" s="28">
        <f xml:space="preserve"> DATA[[#This Row],[Src Abertura]]</f>
        <v>128940</v>
      </c>
      <c r="AC344" s="28">
        <f xml:space="preserve"> DATA[[#This Row],[Src Mínima]]</f>
        <v>128480</v>
      </c>
      <c r="AD344" s="28">
        <f xml:space="preserve"> DATA[[#This Row],[Src Máxima]]</f>
        <v>129740</v>
      </c>
      <c r="AE344" s="28">
        <f xml:space="preserve"> DATA[[#This Row],[Src Último]]</f>
        <v>129330</v>
      </c>
      <c r="AF344" s="40">
        <f xml:space="preserve"> (DATA[[#This Row],[High]] - DATA[[#This Row],[Low]])</f>
        <v>1260</v>
      </c>
      <c r="AG344" s="31">
        <f xml:space="preserve"> _xlfn.XLOOKUP(DATA[[#This Row],[T]]-1, DATA[T], DATA[Open], "")</f>
        <v>127870</v>
      </c>
      <c r="AH344" s="31">
        <f xml:space="preserve"> _xlfn.XLOOKUP(DATA[[#This Row],[T]]-1, DATA[T], DATA[Low], "")</f>
        <v>127805</v>
      </c>
      <c r="AI344" s="31">
        <f xml:space="preserve"> _xlfn.XLOOKUP(DATA[[#This Row],[T]]-1, DATA[T], DATA[High], "")</f>
        <v>129190</v>
      </c>
      <c r="AJ344" s="31">
        <f xml:space="preserve"> _xlfn.XLOOKUP(DATA[[#This Row],[T]]-1, DATA[T], DATA[Price], "")</f>
        <v>128969</v>
      </c>
      <c r="AK344" s="33">
        <f xml:space="preserve"> IFERROR(DATA[[#This Row],[Prev Close]] - DATA[[#This Row],[Prev Open]], "")</f>
        <v>1099</v>
      </c>
      <c r="AL344" s="33">
        <f xml:space="preserve"> IFERROR(DATA[[#This Row],[Prev High]] - DATA[[#This Row],[Prev Low]], "")</f>
        <v>1385</v>
      </c>
      <c r="AM344" s="33">
        <f xml:space="preserve"> SIGN(DATA[[#This Row],[Prev Change]] &lt; 0)</f>
        <v>0</v>
      </c>
      <c r="AN344" s="33">
        <f xml:space="preserve"> SIGN(DATA[[#This Row],[Prev Change]] &gt;= 0)</f>
        <v>1</v>
      </c>
      <c r="AO344" s="28">
        <f xml:space="preserve"> IFERROR(MAX(0, DATA[[#This Row],[High]] - DATA[[#This Row],[Prev High]]), "")</f>
        <v>550</v>
      </c>
      <c r="AP344" s="28">
        <f xml:space="preserve"> IFERROR(MAX(0, DATA[[#This Row],[Prev Low]] - DATA[[#This Row],[Low]]), "")</f>
        <v>0</v>
      </c>
      <c r="AQ344" s="10">
        <f xml:space="preserve"> (DATA[[#This Row],[Prev Low]] &lt; DATA[[#This Row],[Open]]) * (DATA[[#This Row],[Open]] &lt; DATA[[#This Row],[Prev High]])</f>
        <v>1</v>
      </c>
      <c r="AR344" s="10">
        <f xml:space="preserve"> SIGN(DATA[[#This Row],[Open]] &lt; DATA[[#This Row],[Prev Low]])</f>
        <v>0</v>
      </c>
      <c r="AS344" s="10">
        <f xml:space="preserve"> SIGN(DATA[[#This Row],[Prev Low]] &lt; DATA[[#This Row],[Open]])</f>
        <v>1</v>
      </c>
      <c r="AT344" s="10">
        <f xml:space="preserve"> SIGN(DATA[[#This Row],[Open]] &lt; DATA[[#This Row],[Prev High]])</f>
        <v>1</v>
      </c>
      <c r="AU344" s="10">
        <f xml:space="preserve"> SIGN(DATA[[#This Row],[Prev High]] &lt; DATA[[#This Row],[Open]])</f>
        <v>0</v>
      </c>
      <c r="AV344" s="10">
        <f xml:space="preserve"> SIGN(DATA[[#This Row],[Low]] &lt; DATA[[#This Row],[Prev Low]])</f>
        <v>0</v>
      </c>
      <c r="AW344" s="10">
        <f xml:space="preserve"> SIGN(DATA[[#This Row],[Prev Low]] &lt; DATA[[#This Row],[Low]])</f>
        <v>1</v>
      </c>
      <c r="AX344" s="10">
        <f xml:space="preserve"> SIGN(DATA[[#This Row],[High]] &lt; DATA[[#This Row],[Prev High]])</f>
        <v>0</v>
      </c>
      <c r="AY344" s="10">
        <f xml:space="preserve"> SIGN(DATA[[#This Row],[Prev High]] &lt; DATA[[#This Row],[High]])</f>
        <v>1</v>
      </c>
      <c r="AZ344" s="10">
        <f xml:space="preserve"> (DATA[[#This Row],[Prev Low]] &lt; DATA[[#This Row],[Close]]) * (DATA[[#This Row],[Close]] &lt; DATA[[#This Row],[Prev High]])</f>
        <v>0</v>
      </c>
      <c r="BA344" s="10">
        <f xml:space="preserve"> SIGN(DATA[[#This Row],[Close]] &lt; DATA[[#This Row],[Prev Low]])</f>
        <v>0</v>
      </c>
      <c r="BB344" s="10">
        <f xml:space="preserve"> SIGN(DATA[[#This Row],[Prev Low]] &lt; DATA[[#This Row],[Close]])</f>
        <v>1</v>
      </c>
      <c r="BC344" s="10">
        <f xml:space="preserve"> SIGN(DATA[[#This Row],[Close]] &lt; DATA[[#This Row],[Prev High]])</f>
        <v>0</v>
      </c>
      <c r="BD344" s="10">
        <f xml:space="preserve"> SIGN(DATA[[#This Row],[Prev High]] &lt; DATA[[#This Row],[Close]])</f>
        <v>1</v>
      </c>
    </row>
    <row r="345" spans="14:56" x14ac:dyDescent="0.25">
      <c r="N345" s="16">
        <f xml:space="preserve"> ROW() - ROW(DATA[[#Headers],[Row]])</f>
        <v>343</v>
      </c>
      <c r="O345" s="13"/>
      <c r="P345" s="20">
        <v>45363</v>
      </c>
      <c r="Q345" s="21">
        <v>128969</v>
      </c>
      <c r="R345" s="21">
        <v>127870</v>
      </c>
      <c r="S345" s="21">
        <v>129190</v>
      </c>
      <c r="T345" s="21">
        <v>127805</v>
      </c>
      <c r="U345" s="13" t="s">
        <v>269</v>
      </c>
      <c r="V345" s="14">
        <v>1.18E-2</v>
      </c>
      <c r="W345" s="23"/>
      <c r="X345" s="23">
        <f xml:space="preserve"> (1 - DATA[[#This Row],[Row]])</f>
        <v>-342</v>
      </c>
      <c r="Y345" s="24">
        <f xml:space="preserve"> DATA[[#This Row],[Src Data]]</f>
        <v>45363</v>
      </c>
      <c r="Z345" s="23">
        <f xml:space="preserve"> WEEKDAY(DATA[[#This Row],[Date]])</f>
        <v>3</v>
      </c>
      <c r="AA345" s="26">
        <f xml:space="preserve"> DATA[[#This Row],[Src Último]]</f>
        <v>128969</v>
      </c>
      <c r="AB345" s="28">
        <f xml:space="preserve"> DATA[[#This Row],[Src Abertura]]</f>
        <v>127870</v>
      </c>
      <c r="AC345" s="28">
        <f xml:space="preserve"> DATA[[#This Row],[Src Mínima]]</f>
        <v>127805</v>
      </c>
      <c r="AD345" s="28">
        <f xml:space="preserve"> DATA[[#This Row],[Src Máxima]]</f>
        <v>129190</v>
      </c>
      <c r="AE345" s="28">
        <f xml:space="preserve"> DATA[[#This Row],[Src Último]]</f>
        <v>128969</v>
      </c>
      <c r="AF345" s="40">
        <f xml:space="preserve"> (DATA[[#This Row],[High]] - DATA[[#This Row],[Low]])</f>
        <v>1385</v>
      </c>
      <c r="AG345" s="31">
        <f xml:space="preserve"> _xlfn.XLOOKUP(DATA[[#This Row],[T]]-1, DATA[T], DATA[Open], "")</f>
        <v>127695</v>
      </c>
      <c r="AH345" s="31">
        <f xml:space="preserve"> _xlfn.XLOOKUP(DATA[[#This Row],[T]]-1, DATA[T], DATA[Low], "")</f>
        <v>127235</v>
      </c>
      <c r="AI345" s="31">
        <f xml:space="preserve"> _xlfn.XLOOKUP(DATA[[#This Row],[T]]-1, DATA[T], DATA[High], "")</f>
        <v>128240</v>
      </c>
      <c r="AJ345" s="31">
        <f xml:space="preserve"> _xlfn.XLOOKUP(DATA[[#This Row],[T]]-1, DATA[T], DATA[Price], "")</f>
        <v>127465</v>
      </c>
      <c r="AK345" s="33">
        <f xml:space="preserve"> IFERROR(DATA[[#This Row],[Prev Close]] - DATA[[#This Row],[Prev Open]], "")</f>
        <v>-230</v>
      </c>
      <c r="AL345" s="33">
        <f xml:space="preserve"> IFERROR(DATA[[#This Row],[Prev High]] - DATA[[#This Row],[Prev Low]], "")</f>
        <v>1005</v>
      </c>
      <c r="AM345" s="33">
        <f xml:space="preserve"> SIGN(DATA[[#This Row],[Prev Change]] &lt; 0)</f>
        <v>1</v>
      </c>
      <c r="AN345" s="33">
        <f xml:space="preserve"> SIGN(DATA[[#This Row],[Prev Change]] &gt;= 0)</f>
        <v>0</v>
      </c>
      <c r="AO345" s="28">
        <f xml:space="preserve"> IFERROR(MAX(0, DATA[[#This Row],[High]] - DATA[[#This Row],[Prev High]]), "")</f>
        <v>950</v>
      </c>
      <c r="AP345" s="28">
        <f xml:space="preserve"> IFERROR(MAX(0, DATA[[#This Row],[Prev Low]] - DATA[[#This Row],[Low]]), "")</f>
        <v>0</v>
      </c>
      <c r="AQ345" s="10">
        <f xml:space="preserve"> (DATA[[#This Row],[Prev Low]] &lt; DATA[[#This Row],[Open]]) * (DATA[[#This Row],[Open]] &lt; DATA[[#This Row],[Prev High]])</f>
        <v>1</v>
      </c>
      <c r="AR345" s="10">
        <f xml:space="preserve"> SIGN(DATA[[#This Row],[Open]] &lt; DATA[[#This Row],[Prev Low]])</f>
        <v>0</v>
      </c>
      <c r="AS345" s="10">
        <f xml:space="preserve"> SIGN(DATA[[#This Row],[Prev Low]] &lt; DATA[[#This Row],[Open]])</f>
        <v>1</v>
      </c>
      <c r="AT345" s="10">
        <f xml:space="preserve"> SIGN(DATA[[#This Row],[Open]] &lt; DATA[[#This Row],[Prev High]])</f>
        <v>1</v>
      </c>
      <c r="AU345" s="10">
        <f xml:space="preserve"> SIGN(DATA[[#This Row],[Prev High]] &lt; DATA[[#This Row],[Open]])</f>
        <v>0</v>
      </c>
      <c r="AV345" s="10">
        <f xml:space="preserve"> SIGN(DATA[[#This Row],[Low]] &lt; DATA[[#This Row],[Prev Low]])</f>
        <v>0</v>
      </c>
      <c r="AW345" s="10">
        <f xml:space="preserve"> SIGN(DATA[[#This Row],[Prev Low]] &lt; DATA[[#This Row],[Low]])</f>
        <v>1</v>
      </c>
      <c r="AX345" s="10">
        <f xml:space="preserve"> SIGN(DATA[[#This Row],[High]] &lt; DATA[[#This Row],[Prev High]])</f>
        <v>0</v>
      </c>
      <c r="AY345" s="10">
        <f xml:space="preserve"> SIGN(DATA[[#This Row],[Prev High]] &lt; DATA[[#This Row],[High]])</f>
        <v>1</v>
      </c>
      <c r="AZ345" s="10">
        <f xml:space="preserve"> (DATA[[#This Row],[Prev Low]] &lt; DATA[[#This Row],[Close]]) * (DATA[[#This Row],[Close]] &lt; DATA[[#This Row],[Prev High]])</f>
        <v>0</v>
      </c>
      <c r="BA345" s="10">
        <f xml:space="preserve"> SIGN(DATA[[#This Row],[Close]] &lt; DATA[[#This Row],[Prev Low]])</f>
        <v>0</v>
      </c>
      <c r="BB345" s="10">
        <f xml:space="preserve"> SIGN(DATA[[#This Row],[Prev Low]] &lt; DATA[[#This Row],[Close]])</f>
        <v>1</v>
      </c>
      <c r="BC345" s="10">
        <f xml:space="preserve"> SIGN(DATA[[#This Row],[Close]] &lt; DATA[[#This Row],[Prev High]])</f>
        <v>0</v>
      </c>
      <c r="BD345" s="10">
        <f xml:space="preserve"> SIGN(DATA[[#This Row],[Prev High]] &lt; DATA[[#This Row],[Close]])</f>
        <v>1</v>
      </c>
    </row>
    <row r="346" spans="14:56" x14ac:dyDescent="0.25">
      <c r="N346" s="16">
        <f xml:space="preserve"> ROW() - ROW(DATA[[#Headers],[Row]])</f>
        <v>344</v>
      </c>
      <c r="O346" s="13"/>
      <c r="P346" s="20">
        <v>45362</v>
      </c>
      <c r="Q346" s="21">
        <v>127465</v>
      </c>
      <c r="R346" s="21">
        <v>127695</v>
      </c>
      <c r="S346" s="21">
        <v>128240</v>
      </c>
      <c r="T346" s="21">
        <v>127235</v>
      </c>
      <c r="U346" s="13" t="s">
        <v>369</v>
      </c>
      <c r="V346" s="14">
        <v>-7.0000000000000001E-3</v>
      </c>
      <c r="W346" s="23"/>
      <c r="X346" s="23">
        <f xml:space="preserve"> (1 - DATA[[#This Row],[Row]])</f>
        <v>-343</v>
      </c>
      <c r="Y346" s="24">
        <f xml:space="preserve"> DATA[[#This Row],[Src Data]]</f>
        <v>45362</v>
      </c>
      <c r="Z346" s="23">
        <f xml:space="preserve"> WEEKDAY(DATA[[#This Row],[Date]])</f>
        <v>2</v>
      </c>
      <c r="AA346" s="26">
        <f xml:space="preserve"> DATA[[#This Row],[Src Último]]</f>
        <v>127465</v>
      </c>
      <c r="AB346" s="28">
        <f xml:space="preserve"> DATA[[#This Row],[Src Abertura]]</f>
        <v>127695</v>
      </c>
      <c r="AC346" s="28">
        <f xml:space="preserve"> DATA[[#This Row],[Src Mínima]]</f>
        <v>127235</v>
      </c>
      <c r="AD346" s="28">
        <f xml:space="preserve"> DATA[[#This Row],[Src Máxima]]</f>
        <v>128240</v>
      </c>
      <c r="AE346" s="28">
        <f xml:space="preserve"> DATA[[#This Row],[Src Último]]</f>
        <v>127465</v>
      </c>
      <c r="AF346" s="40">
        <f xml:space="preserve"> (DATA[[#This Row],[High]] - DATA[[#This Row],[Low]])</f>
        <v>1005</v>
      </c>
      <c r="AG346" s="31">
        <f xml:space="preserve"> _xlfn.XLOOKUP(DATA[[#This Row],[T]]-1, DATA[T], DATA[Open], "")</f>
        <v>127500</v>
      </c>
      <c r="AH346" s="31">
        <f xml:space="preserve"> _xlfn.XLOOKUP(DATA[[#This Row],[T]]-1, DATA[T], DATA[Low], "")</f>
        <v>127100</v>
      </c>
      <c r="AI346" s="31">
        <f xml:space="preserve"> _xlfn.XLOOKUP(DATA[[#This Row],[T]]-1, DATA[T], DATA[High], "")</f>
        <v>128880</v>
      </c>
      <c r="AJ346" s="31">
        <f xml:space="preserve"> _xlfn.XLOOKUP(DATA[[#This Row],[T]]-1, DATA[T], DATA[Price], "")</f>
        <v>128367</v>
      </c>
      <c r="AK346" s="33">
        <f xml:space="preserve"> IFERROR(DATA[[#This Row],[Prev Close]] - DATA[[#This Row],[Prev Open]], "")</f>
        <v>867</v>
      </c>
      <c r="AL346" s="33">
        <f xml:space="preserve"> IFERROR(DATA[[#This Row],[Prev High]] - DATA[[#This Row],[Prev Low]], "")</f>
        <v>1780</v>
      </c>
      <c r="AM346" s="33">
        <f xml:space="preserve"> SIGN(DATA[[#This Row],[Prev Change]] &lt; 0)</f>
        <v>0</v>
      </c>
      <c r="AN346" s="33">
        <f xml:space="preserve"> SIGN(DATA[[#This Row],[Prev Change]] &gt;= 0)</f>
        <v>1</v>
      </c>
      <c r="AO346" s="28">
        <f xml:space="preserve"> IFERROR(MAX(0, DATA[[#This Row],[High]] - DATA[[#This Row],[Prev High]]), "")</f>
        <v>0</v>
      </c>
      <c r="AP346" s="28">
        <f xml:space="preserve"> IFERROR(MAX(0, DATA[[#This Row],[Prev Low]] - DATA[[#This Row],[Low]]), "")</f>
        <v>0</v>
      </c>
      <c r="AQ346" s="10">
        <f xml:space="preserve"> (DATA[[#This Row],[Prev Low]] &lt; DATA[[#This Row],[Open]]) * (DATA[[#This Row],[Open]] &lt; DATA[[#This Row],[Prev High]])</f>
        <v>1</v>
      </c>
      <c r="AR346" s="10">
        <f xml:space="preserve"> SIGN(DATA[[#This Row],[Open]] &lt; DATA[[#This Row],[Prev Low]])</f>
        <v>0</v>
      </c>
      <c r="AS346" s="10">
        <f xml:space="preserve"> SIGN(DATA[[#This Row],[Prev Low]] &lt; DATA[[#This Row],[Open]])</f>
        <v>1</v>
      </c>
      <c r="AT346" s="10">
        <f xml:space="preserve"> SIGN(DATA[[#This Row],[Open]] &lt; DATA[[#This Row],[Prev High]])</f>
        <v>1</v>
      </c>
      <c r="AU346" s="10">
        <f xml:space="preserve"> SIGN(DATA[[#This Row],[Prev High]] &lt; DATA[[#This Row],[Open]])</f>
        <v>0</v>
      </c>
      <c r="AV346" s="10">
        <f xml:space="preserve"> SIGN(DATA[[#This Row],[Low]] &lt; DATA[[#This Row],[Prev Low]])</f>
        <v>0</v>
      </c>
      <c r="AW346" s="10">
        <f xml:space="preserve"> SIGN(DATA[[#This Row],[Prev Low]] &lt; DATA[[#This Row],[Low]])</f>
        <v>1</v>
      </c>
      <c r="AX346" s="10">
        <f xml:space="preserve"> SIGN(DATA[[#This Row],[High]] &lt; DATA[[#This Row],[Prev High]])</f>
        <v>1</v>
      </c>
      <c r="AY346" s="10">
        <f xml:space="preserve"> SIGN(DATA[[#This Row],[Prev High]] &lt; DATA[[#This Row],[High]])</f>
        <v>0</v>
      </c>
      <c r="AZ346" s="10">
        <f xml:space="preserve"> (DATA[[#This Row],[Prev Low]] &lt; DATA[[#This Row],[Close]]) * (DATA[[#This Row],[Close]] &lt; DATA[[#This Row],[Prev High]])</f>
        <v>1</v>
      </c>
      <c r="BA346" s="10">
        <f xml:space="preserve"> SIGN(DATA[[#This Row],[Close]] &lt; DATA[[#This Row],[Prev Low]])</f>
        <v>0</v>
      </c>
      <c r="BB346" s="10">
        <f xml:space="preserve"> SIGN(DATA[[#This Row],[Prev Low]] &lt; DATA[[#This Row],[Close]])</f>
        <v>1</v>
      </c>
      <c r="BC346" s="10">
        <f xml:space="preserve"> SIGN(DATA[[#This Row],[Close]] &lt; DATA[[#This Row],[Prev High]])</f>
        <v>1</v>
      </c>
      <c r="BD346" s="10">
        <f xml:space="preserve"> SIGN(DATA[[#This Row],[Prev High]] &lt; DATA[[#This Row],[Close]])</f>
        <v>0</v>
      </c>
    </row>
    <row r="347" spans="14:56" x14ac:dyDescent="0.25">
      <c r="N347" s="16">
        <f xml:space="preserve"> ROW() - ROW(DATA[[#Headers],[Row]])</f>
        <v>345</v>
      </c>
      <c r="O347" s="13"/>
      <c r="P347" s="20">
        <v>45359</v>
      </c>
      <c r="Q347" s="21">
        <v>128367</v>
      </c>
      <c r="R347" s="21">
        <v>127500</v>
      </c>
      <c r="S347" s="21">
        <v>128880</v>
      </c>
      <c r="T347" s="21">
        <v>127100</v>
      </c>
      <c r="U347" s="13" t="s">
        <v>370</v>
      </c>
      <c r="V347" s="14">
        <v>-1.03E-2</v>
      </c>
      <c r="W347" s="23"/>
      <c r="X347" s="23">
        <f xml:space="preserve"> (1 - DATA[[#This Row],[Row]])</f>
        <v>-344</v>
      </c>
      <c r="Y347" s="24">
        <f xml:space="preserve"> DATA[[#This Row],[Src Data]]</f>
        <v>45359</v>
      </c>
      <c r="Z347" s="23">
        <f xml:space="preserve"> WEEKDAY(DATA[[#This Row],[Date]])</f>
        <v>6</v>
      </c>
      <c r="AA347" s="26">
        <f xml:space="preserve"> DATA[[#This Row],[Src Último]]</f>
        <v>128367</v>
      </c>
      <c r="AB347" s="28">
        <f xml:space="preserve"> DATA[[#This Row],[Src Abertura]]</f>
        <v>127500</v>
      </c>
      <c r="AC347" s="28">
        <f xml:space="preserve"> DATA[[#This Row],[Src Mínima]]</f>
        <v>127100</v>
      </c>
      <c r="AD347" s="28">
        <f xml:space="preserve"> DATA[[#This Row],[Src Máxima]]</f>
        <v>128880</v>
      </c>
      <c r="AE347" s="28">
        <f xml:space="preserve"> DATA[[#This Row],[Src Último]]</f>
        <v>128367</v>
      </c>
      <c r="AF347" s="40">
        <f xml:space="preserve"> (DATA[[#This Row],[High]] - DATA[[#This Row],[Low]])</f>
        <v>1780</v>
      </c>
      <c r="AG347" s="31">
        <f xml:space="preserve"> _xlfn.XLOOKUP(DATA[[#This Row],[T]]-1, DATA[T], DATA[Open], "")</f>
        <v>130580</v>
      </c>
      <c r="AH347" s="31">
        <f xml:space="preserve"> _xlfn.XLOOKUP(DATA[[#This Row],[T]]-1, DATA[T], DATA[Low], "")</f>
        <v>129370</v>
      </c>
      <c r="AI347" s="31">
        <f xml:space="preserve"> _xlfn.XLOOKUP(DATA[[#This Row],[T]]-1, DATA[T], DATA[High], "")</f>
        <v>130615</v>
      </c>
      <c r="AJ347" s="31">
        <f xml:space="preserve"> _xlfn.XLOOKUP(DATA[[#This Row],[T]]-1, DATA[T], DATA[Price], "")</f>
        <v>129697</v>
      </c>
      <c r="AK347" s="33">
        <f xml:space="preserve"> IFERROR(DATA[[#This Row],[Prev Close]] - DATA[[#This Row],[Prev Open]], "")</f>
        <v>-883</v>
      </c>
      <c r="AL347" s="33">
        <f xml:space="preserve"> IFERROR(DATA[[#This Row],[Prev High]] - DATA[[#This Row],[Prev Low]], "")</f>
        <v>1245</v>
      </c>
      <c r="AM347" s="33">
        <f xml:space="preserve"> SIGN(DATA[[#This Row],[Prev Change]] &lt; 0)</f>
        <v>1</v>
      </c>
      <c r="AN347" s="33">
        <f xml:space="preserve"> SIGN(DATA[[#This Row],[Prev Change]] &gt;= 0)</f>
        <v>0</v>
      </c>
      <c r="AO347" s="28">
        <f xml:space="preserve"> IFERROR(MAX(0, DATA[[#This Row],[High]] - DATA[[#This Row],[Prev High]]), "")</f>
        <v>0</v>
      </c>
      <c r="AP347" s="28">
        <f xml:space="preserve"> IFERROR(MAX(0, DATA[[#This Row],[Prev Low]] - DATA[[#This Row],[Low]]), "")</f>
        <v>2270</v>
      </c>
      <c r="AQ347" s="10">
        <f xml:space="preserve"> (DATA[[#This Row],[Prev Low]] &lt; DATA[[#This Row],[Open]]) * (DATA[[#This Row],[Open]] &lt; DATA[[#This Row],[Prev High]])</f>
        <v>0</v>
      </c>
      <c r="AR347" s="10">
        <f xml:space="preserve"> SIGN(DATA[[#This Row],[Open]] &lt; DATA[[#This Row],[Prev Low]])</f>
        <v>1</v>
      </c>
      <c r="AS347" s="10">
        <f xml:space="preserve"> SIGN(DATA[[#This Row],[Prev Low]] &lt; DATA[[#This Row],[Open]])</f>
        <v>0</v>
      </c>
      <c r="AT347" s="10">
        <f xml:space="preserve"> SIGN(DATA[[#This Row],[Open]] &lt; DATA[[#This Row],[Prev High]])</f>
        <v>1</v>
      </c>
      <c r="AU347" s="10">
        <f xml:space="preserve"> SIGN(DATA[[#This Row],[Prev High]] &lt; DATA[[#This Row],[Open]])</f>
        <v>0</v>
      </c>
      <c r="AV347" s="10">
        <f xml:space="preserve"> SIGN(DATA[[#This Row],[Low]] &lt; DATA[[#This Row],[Prev Low]])</f>
        <v>1</v>
      </c>
      <c r="AW347" s="10">
        <f xml:space="preserve"> SIGN(DATA[[#This Row],[Prev Low]] &lt; DATA[[#This Row],[Low]])</f>
        <v>0</v>
      </c>
      <c r="AX347" s="10">
        <f xml:space="preserve"> SIGN(DATA[[#This Row],[High]] &lt; DATA[[#This Row],[Prev High]])</f>
        <v>1</v>
      </c>
      <c r="AY347" s="10">
        <f xml:space="preserve"> SIGN(DATA[[#This Row],[Prev High]] &lt; DATA[[#This Row],[High]])</f>
        <v>0</v>
      </c>
      <c r="AZ347" s="10">
        <f xml:space="preserve"> (DATA[[#This Row],[Prev Low]] &lt; DATA[[#This Row],[Close]]) * (DATA[[#This Row],[Close]] &lt; DATA[[#This Row],[Prev High]])</f>
        <v>0</v>
      </c>
      <c r="BA347" s="10">
        <f xml:space="preserve"> SIGN(DATA[[#This Row],[Close]] &lt; DATA[[#This Row],[Prev Low]])</f>
        <v>1</v>
      </c>
      <c r="BB347" s="10">
        <f xml:space="preserve"> SIGN(DATA[[#This Row],[Prev Low]] &lt; DATA[[#This Row],[Close]])</f>
        <v>0</v>
      </c>
      <c r="BC347" s="10">
        <f xml:space="preserve"> SIGN(DATA[[#This Row],[Close]] &lt; DATA[[#This Row],[Prev High]])</f>
        <v>1</v>
      </c>
      <c r="BD347" s="10">
        <f xml:space="preserve"> SIGN(DATA[[#This Row],[Prev High]] &lt; DATA[[#This Row],[Close]])</f>
        <v>0</v>
      </c>
    </row>
    <row r="348" spans="14:56" x14ac:dyDescent="0.25">
      <c r="N348" s="16">
        <f xml:space="preserve"> ROW() - ROW(DATA[[#Headers],[Row]])</f>
        <v>346</v>
      </c>
      <c r="O348" s="13"/>
      <c r="P348" s="20">
        <v>45358</v>
      </c>
      <c r="Q348" s="21">
        <v>129697</v>
      </c>
      <c r="R348" s="21">
        <v>130580</v>
      </c>
      <c r="S348" s="21">
        <v>130615</v>
      </c>
      <c r="T348" s="21">
        <v>129370</v>
      </c>
      <c r="U348" s="13" t="s">
        <v>371</v>
      </c>
      <c r="V348" s="14">
        <v>-4.8999999999999998E-3</v>
      </c>
      <c r="W348" s="23"/>
      <c r="X348" s="23">
        <f xml:space="preserve"> (1 - DATA[[#This Row],[Row]])</f>
        <v>-345</v>
      </c>
      <c r="Y348" s="24">
        <f xml:space="preserve"> DATA[[#This Row],[Src Data]]</f>
        <v>45358</v>
      </c>
      <c r="Z348" s="23">
        <f xml:space="preserve"> WEEKDAY(DATA[[#This Row],[Date]])</f>
        <v>5</v>
      </c>
      <c r="AA348" s="26">
        <f xml:space="preserve"> DATA[[#This Row],[Src Último]]</f>
        <v>129697</v>
      </c>
      <c r="AB348" s="28">
        <f xml:space="preserve"> DATA[[#This Row],[Src Abertura]]</f>
        <v>130580</v>
      </c>
      <c r="AC348" s="28">
        <f xml:space="preserve"> DATA[[#This Row],[Src Mínima]]</f>
        <v>129370</v>
      </c>
      <c r="AD348" s="28">
        <f xml:space="preserve"> DATA[[#This Row],[Src Máxima]]</f>
        <v>130615</v>
      </c>
      <c r="AE348" s="28">
        <f xml:space="preserve"> DATA[[#This Row],[Src Último]]</f>
        <v>129697</v>
      </c>
      <c r="AF348" s="40">
        <f xml:space="preserve"> (DATA[[#This Row],[High]] - DATA[[#This Row],[Low]])</f>
        <v>1245</v>
      </c>
      <c r="AG348" s="31">
        <f xml:space="preserve"> _xlfn.XLOOKUP(DATA[[#This Row],[T]]-1, DATA[T], DATA[Open], "")</f>
        <v>130175</v>
      </c>
      <c r="AH348" s="31">
        <f xml:space="preserve"> _xlfn.XLOOKUP(DATA[[#This Row],[T]]-1, DATA[T], DATA[Low], "")</f>
        <v>129880</v>
      </c>
      <c r="AI348" s="31">
        <f xml:space="preserve"> _xlfn.XLOOKUP(DATA[[#This Row],[T]]-1, DATA[T], DATA[High], "")</f>
        <v>130775</v>
      </c>
      <c r="AJ348" s="31">
        <f xml:space="preserve"> _xlfn.XLOOKUP(DATA[[#This Row],[T]]-1, DATA[T], DATA[Price], "")</f>
        <v>130340</v>
      </c>
      <c r="AK348" s="33">
        <f xml:space="preserve"> IFERROR(DATA[[#This Row],[Prev Close]] - DATA[[#This Row],[Prev Open]], "")</f>
        <v>165</v>
      </c>
      <c r="AL348" s="33">
        <f xml:space="preserve"> IFERROR(DATA[[#This Row],[Prev High]] - DATA[[#This Row],[Prev Low]], "")</f>
        <v>895</v>
      </c>
      <c r="AM348" s="33">
        <f xml:space="preserve"> SIGN(DATA[[#This Row],[Prev Change]] &lt; 0)</f>
        <v>0</v>
      </c>
      <c r="AN348" s="33">
        <f xml:space="preserve"> SIGN(DATA[[#This Row],[Prev Change]] &gt;= 0)</f>
        <v>1</v>
      </c>
      <c r="AO348" s="28">
        <f xml:space="preserve"> IFERROR(MAX(0, DATA[[#This Row],[High]] - DATA[[#This Row],[Prev High]]), "")</f>
        <v>0</v>
      </c>
      <c r="AP348" s="28">
        <f xml:space="preserve"> IFERROR(MAX(0, DATA[[#This Row],[Prev Low]] - DATA[[#This Row],[Low]]), "")</f>
        <v>510</v>
      </c>
      <c r="AQ348" s="10">
        <f xml:space="preserve"> (DATA[[#This Row],[Prev Low]] &lt; DATA[[#This Row],[Open]]) * (DATA[[#This Row],[Open]] &lt; DATA[[#This Row],[Prev High]])</f>
        <v>1</v>
      </c>
      <c r="AR348" s="10">
        <f xml:space="preserve"> SIGN(DATA[[#This Row],[Open]] &lt; DATA[[#This Row],[Prev Low]])</f>
        <v>0</v>
      </c>
      <c r="AS348" s="10">
        <f xml:space="preserve"> SIGN(DATA[[#This Row],[Prev Low]] &lt; DATA[[#This Row],[Open]])</f>
        <v>1</v>
      </c>
      <c r="AT348" s="10">
        <f xml:space="preserve"> SIGN(DATA[[#This Row],[Open]] &lt; DATA[[#This Row],[Prev High]])</f>
        <v>1</v>
      </c>
      <c r="AU348" s="10">
        <f xml:space="preserve"> SIGN(DATA[[#This Row],[Prev High]] &lt; DATA[[#This Row],[Open]])</f>
        <v>0</v>
      </c>
      <c r="AV348" s="10">
        <f xml:space="preserve"> SIGN(DATA[[#This Row],[Low]] &lt; DATA[[#This Row],[Prev Low]])</f>
        <v>1</v>
      </c>
      <c r="AW348" s="10">
        <f xml:space="preserve"> SIGN(DATA[[#This Row],[Prev Low]] &lt; DATA[[#This Row],[Low]])</f>
        <v>0</v>
      </c>
      <c r="AX348" s="10">
        <f xml:space="preserve"> SIGN(DATA[[#This Row],[High]] &lt; DATA[[#This Row],[Prev High]])</f>
        <v>1</v>
      </c>
      <c r="AY348" s="10">
        <f xml:space="preserve"> SIGN(DATA[[#This Row],[Prev High]] &lt; DATA[[#This Row],[High]])</f>
        <v>0</v>
      </c>
      <c r="AZ348" s="10">
        <f xml:space="preserve"> (DATA[[#This Row],[Prev Low]] &lt; DATA[[#This Row],[Close]]) * (DATA[[#This Row],[Close]] &lt; DATA[[#This Row],[Prev High]])</f>
        <v>0</v>
      </c>
      <c r="BA348" s="10">
        <f xml:space="preserve"> SIGN(DATA[[#This Row],[Close]] &lt; DATA[[#This Row],[Prev Low]])</f>
        <v>1</v>
      </c>
      <c r="BB348" s="10">
        <f xml:space="preserve"> SIGN(DATA[[#This Row],[Prev Low]] &lt; DATA[[#This Row],[Close]])</f>
        <v>0</v>
      </c>
      <c r="BC348" s="10">
        <f xml:space="preserve"> SIGN(DATA[[#This Row],[Close]] &lt; DATA[[#This Row],[Prev High]])</f>
        <v>1</v>
      </c>
      <c r="BD348" s="10">
        <f xml:space="preserve"> SIGN(DATA[[#This Row],[Prev High]] &lt; DATA[[#This Row],[Close]])</f>
        <v>0</v>
      </c>
    </row>
    <row r="349" spans="14:56" x14ac:dyDescent="0.25">
      <c r="N349" s="16">
        <f xml:space="preserve"> ROW() - ROW(DATA[[#Headers],[Row]])</f>
        <v>347</v>
      </c>
      <c r="O349" s="13"/>
      <c r="P349" s="20">
        <v>45357</v>
      </c>
      <c r="Q349" s="21">
        <v>130340</v>
      </c>
      <c r="R349" s="21">
        <v>130175</v>
      </c>
      <c r="S349" s="21">
        <v>130775</v>
      </c>
      <c r="T349" s="21">
        <v>129880</v>
      </c>
      <c r="U349" s="13" t="s">
        <v>229</v>
      </c>
      <c r="V349" s="14">
        <v>5.7000000000000002E-3</v>
      </c>
      <c r="W349" s="23"/>
      <c r="X349" s="23">
        <f xml:space="preserve"> (1 - DATA[[#This Row],[Row]])</f>
        <v>-346</v>
      </c>
      <c r="Y349" s="24">
        <f xml:space="preserve"> DATA[[#This Row],[Src Data]]</f>
        <v>45357</v>
      </c>
      <c r="Z349" s="23">
        <f xml:space="preserve"> WEEKDAY(DATA[[#This Row],[Date]])</f>
        <v>4</v>
      </c>
      <c r="AA349" s="26">
        <f xml:space="preserve"> DATA[[#This Row],[Src Último]]</f>
        <v>130340</v>
      </c>
      <c r="AB349" s="28">
        <f xml:space="preserve"> DATA[[#This Row],[Src Abertura]]</f>
        <v>130175</v>
      </c>
      <c r="AC349" s="28">
        <f xml:space="preserve"> DATA[[#This Row],[Src Mínima]]</f>
        <v>129880</v>
      </c>
      <c r="AD349" s="28">
        <f xml:space="preserve"> DATA[[#This Row],[Src Máxima]]</f>
        <v>130775</v>
      </c>
      <c r="AE349" s="28">
        <f xml:space="preserve"> DATA[[#This Row],[Src Último]]</f>
        <v>130340</v>
      </c>
      <c r="AF349" s="40">
        <f xml:space="preserve"> (DATA[[#This Row],[High]] - DATA[[#This Row],[Low]])</f>
        <v>895</v>
      </c>
      <c r="AG349" s="31">
        <f xml:space="preserve"> _xlfn.XLOOKUP(DATA[[#This Row],[T]]-1, DATA[T], DATA[Open], "")</f>
        <v>129700</v>
      </c>
      <c r="AH349" s="31">
        <f xml:space="preserve"> _xlfn.XLOOKUP(DATA[[#This Row],[T]]-1, DATA[T], DATA[Low], "")</f>
        <v>129270</v>
      </c>
      <c r="AI349" s="31">
        <f xml:space="preserve"> _xlfn.XLOOKUP(DATA[[#This Row],[T]]-1, DATA[T], DATA[High], "")</f>
        <v>130520</v>
      </c>
      <c r="AJ349" s="31">
        <f xml:space="preserve"> _xlfn.XLOOKUP(DATA[[#This Row],[T]]-1, DATA[T], DATA[Price], "")</f>
        <v>129596</v>
      </c>
      <c r="AK349" s="33">
        <f xml:space="preserve"> IFERROR(DATA[[#This Row],[Prev Close]] - DATA[[#This Row],[Prev Open]], "")</f>
        <v>-104</v>
      </c>
      <c r="AL349" s="33">
        <f xml:space="preserve"> IFERROR(DATA[[#This Row],[Prev High]] - DATA[[#This Row],[Prev Low]], "")</f>
        <v>1250</v>
      </c>
      <c r="AM349" s="33">
        <f xml:space="preserve"> SIGN(DATA[[#This Row],[Prev Change]] &lt; 0)</f>
        <v>1</v>
      </c>
      <c r="AN349" s="33">
        <f xml:space="preserve"> SIGN(DATA[[#This Row],[Prev Change]] &gt;= 0)</f>
        <v>0</v>
      </c>
      <c r="AO349" s="28">
        <f xml:space="preserve"> IFERROR(MAX(0, DATA[[#This Row],[High]] - DATA[[#This Row],[Prev High]]), "")</f>
        <v>255</v>
      </c>
      <c r="AP349" s="28">
        <f xml:space="preserve"> IFERROR(MAX(0, DATA[[#This Row],[Prev Low]] - DATA[[#This Row],[Low]]), "")</f>
        <v>0</v>
      </c>
      <c r="AQ349" s="10">
        <f xml:space="preserve"> (DATA[[#This Row],[Prev Low]] &lt; DATA[[#This Row],[Open]]) * (DATA[[#This Row],[Open]] &lt; DATA[[#This Row],[Prev High]])</f>
        <v>1</v>
      </c>
      <c r="AR349" s="10">
        <f xml:space="preserve"> SIGN(DATA[[#This Row],[Open]] &lt; DATA[[#This Row],[Prev Low]])</f>
        <v>0</v>
      </c>
      <c r="AS349" s="10">
        <f xml:space="preserve"> SIGN(DATA[[#This Row],[Prev Low]] &lt; DATA[[#This Row],[Open]])</f>
        <v>1</v>
      </c>
      <c r="AT349" s="10">
        <f xml:space="preserve"> SIGN(DATA[[#This Row],[Open]] &lt; DATA[[#This Row],[Prev High]])</f>
        <v>1</v>
      </c>
      <c r="AU349" s="10">
        <f xml:space="preserve"> SIGN(DATA[[#This Row],[Prev High]] &lt; DATA[[#This Row],[Open]])</f>
        <v>0</v>
      </c>
      <c r="AV349" s="10">
        <f xml:space="preserve"> SIGN(DATA[[#This Row],[Low]] &lt; DATA[[#This Row],[Prev Low]])</f>
        <v>0</v>
      </c>
      <c r="AW349" s="10">
        <f xml:space="preserve"> SIGN(DATA[[#This Row],[Prev Low]] &lt; DATA[[#This Row],[Low]])</f>
        <v>1</v>
      </c>
      <c r="AX349" s="10">
        <f xml:space="preserve"> SIGN(DATA[[#This Row],[High]] &lt; DATA[[#This Row],[Prev High]])</f>
        <v>0</v>
      </c>
      <c r="AY349" s="10">
        <f xml:space="preserve"> SIGN(DATA[[#This Row],[Prev High]] &lt; DATA[[#This Row],[High]])</f>
        <v>1</v>
      </c>
      <c r="AZ349" s="10">
        <f xml:space="preserve"> (DATA[[#This Row],[Prev Low]] &lt; DATA[[#This Row],[Close]]) * (DATA[[#This Row],[Close]] &lt; DATA[[#This Row],[Prev High]])</f>
        <v>1</v>
      </c>
      <c r="BA349" s="10">
        <f xml:space="preserve"> SIGN(DATA[[#This Row],[Close]] &lt; DATA[[#This Row],[Prev Low]])</f>
        <v>0</v>
      </c>
      <c r="BB349" s="10">
        <f xml:space="preserve"> SIGN(DATA[[#This Row],[Prev Low]] &lt; DATA[[#This Row],[Close]])</f>
        <v>1</v>
      </c>
      <c r="BC349" s="10">
        <f xml:space="preserve"> SIGN(DATA[[#This Row],[Close]] &lt; DATA[[#This Row],[Prev High]])</f>
        <v>1</v>
      </c>
      <c r="BD349" s="10">
        <f xml:space="preserve"> SIGN(DATA[[#This Row],[Prev High]] &lt; DATA[[#This Row],[Close]])</f>
        <v>0</v>
      </c>
    </row>
    <row r="350" spans="14:56" x14ac:dyDescent="0.25">
      <c r="N350" s="16">
        <f xml:space="preserve"> ROW() - ROW(DATA[[#Headers],[Row]])</f>
        <v>348</v>
      </c>
      <c r="O350" s="13"/>
      <c r="P350" s="20">
        <v>45356</v>
      </c>
      <c r="Q350" s="21">
        <v>129596</v>
      </c>
      <c r="R350" s="21">
        <v>129700</v>
      </c>
      <c r="S350" s="21">
        <v>130520</v>
      </c>
      <c r="T350" s="21">
        <v>129270</v>
      </c>
      <c r="U350" s="13" t="s">
        <v>342</v>
      </c>
      <c r="V350" s="14">
        <v>-2E-3</v>
      </c>
      <c r="W350" s="23"/>
      <c r="X350" s="23">
        <f xml:space="preserve"> (1 - DATA[[#This Row],[Row]])</f>
        <v>-347</v>
      </c>
      <c r="Y350" s="24">
        <f xml:space="preserve"> DATA[[#This Row],[Src Data]]</f>
        <v>45356</v>
      </c>
      <c r="Z350" s="23">
        <f xml:space="preserve"> WEEKDAY(DATA[[#This Row],[Date]])</f>
        <v>3</v>
      </c>
      <c r="AA350" s="26">
        <f xml:space="preserve"> DATA[[#This Row],[Src Último]]</f>
        <v>129596</v>
      </c>
      <c r="AB350" s="28">
        <f xml:space="preserve"> DATA[[#This Row],[Src Abertura]]</f>
        <v>129700</v>
      </c>
      <c r="AC350" s="28">
        <f xml:space="preserve"> DATA[[#This Row],[Src Mínima]]</f>
        <v>129270</v>
      </c>
      <c r="AD350" s="28">
        <f xml:space="preserve"> DATA[[#This Row],[Src Máxima]]</f>
        <v>130520</v>
      </c>
      <c r="AE350" s="28">
        <f xml:space="preserve"> DATA[[#This Row],[Src Último]]</f>
        <v>129596</v>
      </c>
      <c r="AF350" s="40">
        <f xml:space="preserve"> (DATA[[#This Row],[High]] - DATA[[#This Row],[Low]])</f>
        <v>1250</v>
      </c>
      <c r="AG350" s="31">
        <f xml:space="preserve"> _xlfn.XLOOKUP(DATA[[#This Row],[T]]-1, DATA[T], DATA[Open], "")</f>
        <v>130680</v>
      </c>
      <c r="AH350" s="31">
        <f xml:space="preserve"> _xlfn.XLOOKUP(DATA[[#This Row],[T]]-1, DATA[T], DATA[Low], "")</f>
        <v>129740</v>
      </c>
      <c r="AI350" s="31">
        <f xml:space="preserve"> _xlfn.XLOOKUP(DATA[[#This Row],[T]]-1, DATA[T], DATA[High], "")</f>
        <v>130875</v>
      </c>
      <c r="AJ350" s="31">
        <f xml:space="preserve"> _xlfn.XLOOKUP(DATA[[#This Row],[T]]-1, DATA[T], DATA[Price], "")</f>
        <v>129856</v>
      </c>
      <c r="AK350" s="33">
        <f xml:space="preserve"> IFERROR(DATA[[#This Row],[Prev Close]] - DATA[[#This Row],[Prev Open]], "")</f>
        <v>-824</v>
      </c>
      <c r="AL350" s="33">
        <f xml:space="preserve"> IFERROR(DATA[[#This Row],[Prev High]] - DATA[[#This Row],[Prev Low]], "")</f>
        <v>1135</v>
      </c>
      <c r="AM350" s="33">
        <f xml:space="preserve"> SIGN(DATA[[#This Row],[Prev Change]] &lt; 0)</f>
        <v>1</v>
      </c>
      <c r="AN350" s="33">
        <f xml:space="preserve"> SIGN(DATA[[#This Row],[Prev Change]] &gt;= 0)</f>
        <v>0</v>
      </c>
      <c r="AO350" s="28">
        <f xml:space="preserve"> IFERROR(MAX(0, DATA[[#This Row],[High]] - DATA[[#This Row],[Prev High]]), "")</f>
        <v>0</v>
      </c>
      <c r="AP350" s="28">
        <f xml:space="preserve"> IFERROR(MAX(0, DATA[[#This Row],[Prev Low]] - DATA[[#This Row],[Low]]), "")</f>
        <v>470</v>
      </c>
      <c r="AQ350" s="10">
        <f xml:space="preserve"> (DATA[[#This Row],[Prev Low]] &lt; DATA[[#This Row],[Open]]) * (DATA[[#This Row],[Open]] &lt; DATA[[#This Row],[Prev High]])</f>
        <v>0</v>
      </c>
      <c r="AR350" s="10">
        <f xml:space="preserve"> SIGN(DATA[[#This Row],[Open]] &lt; DATA[[#This Row],[Prev Low]])</f>
        <v>1</v>
      </c>
      <c r="AS350" s="10">
        <f xml:space="preserve"> SIGN(DATA[[#This Row],[Prev Low]] &lt; DATA[[#This Row],[Open]])</f>
        <v>0</v>
      </c>
      <c r="AT350" s="10">
        <f xml:space="preserve"> SIGN(DATA[[#This Row],[Open]] &lt; DATA[[#This Row],[Prev High]])</f>
        <v>1</v>
      </c>
      <c r="AU350" s="10">
        <f xml:space="preserve"> SIGN(DATA[[#This Row],[Prev High]] &lt; DATA[[#This Row],[Open]])</f>
        <v>0</v>
      </c>
      <c r="AV350" s="10">
        <f xml:space="preserve"> SIGN(DATA[[#This Row],[Low]] &lt; DATA[[#This Row],[Prev Low]])</f>
        <v>1</v>
      </c>
      <c r="AW350" s="10">
        <f xml:space="preserve"> SIGN(DATA[[#This Row],[Prev Low]] &lt; DATA[[#This Row],[Low]])</f>
        <v>0</v>
      </c>
      <c r="AX350" s="10">
        <f xml:space="preserve"> SIGN(DATA[[#This Row],[High]] &lt; DATA[[#This Row],[Prev High]])</f>
        <v>1</v>
      </c>
      <c r="AY350" s="10">
        <f xml:space="preserve"> SIGN(DATA[[#This Row],[Prev High]] &lt; DATA[[#This Row],[High]])</f>
        <v>0</v>
      </c>
      <c r="AZ350" s="10">
        <f xml:space="preserve"> (DATA[[#This Row],[Prev Low]] &lt; DATA[[#This Row],[Close]]) * (DATA[[#This Row],[Close]] &lt; DATA[[#This Row],[Prev High]])</f>
        <v>0</v>
      </c>
      <c r="BA350" s="10">
        <f xml:space="preserve"> SIGN(DATA[[#This Row],[Close]] &lt; DATA[[#This Row],[Prev Low]])</f>
        <v>1</v>
      </c>
      <c r="BB350" s="10">
        <f xml:space="preserve"> SIGN(DATA[[#This Row],[Prev Low]] &lt; DATA[[#This Row],[Close]])</f>
        <v>0</v>
      </c>
      <c r="BC350" s="10">
        <f xml:space="preserve"> SIGN(DATA[[#This Row],[Close]] &lt; DATA[[#This Row],[Prev High]])</f>
        <v>1</v>
      </c>
      <c r="BD350" s="10">
        <f xml:space="preserve"> SIGN(DATA[[#This Row],[Prev High]] &lt; DATA[[#This Row],[Close]])</f>
        <v>0</v>
      </c>
    </row>
    <row r="351" spans="14:56" x14ac:dyDescent="0.25">
      <c r="N351" s="16">
        <f xml:space="preserve"> ROW() - ROW(DATA[[#Headers],[Row]])</f>
        <v>349</v>
      </c>
      <c r="O351" s="13"/>
      <c r="P351" s="20">
        <v>45355</v>
      </c>
      <c r="Q351" s="21">
        <v>129856</v>
      </c>
      <c r="R351" s="21">
        <v>130680</v>
      </c>
      <c r="S351" s="21">
        <v>130875</v>
      </c>
      <c r="T351" s="21">
        <v>129740</v>
      </c>
      <c r="U351" s="13" t="s">
        <v>372</v>
      </c>
      <c r="V351" s="14">
        <v>-7.0000000000000001E-3</v>
      </c>
      <c r="W351" s="23"/>
      <c r="X351" s="23">
        <f xml:space="preserve"> (1 - DATA[[#This Row],[Row]])</f>
        <v>-348</v>
      </c>
      <c r="Y351" s="24">
        <f xml:space="preserve"> DATA[[#This Row],[Src Data]]</f>
        <v>45355</v>
      </c>
      <c r="Z351" s="23">
        <f xml:space="preserve"> WEEKDAY(DATA[[#This Row],[Date]])</f>
        <v>2</v>
      </c>
      <c r="AA351" s="26">
        <f xml:space="preserve"> DATA[[#This Row],[Src Último]]</f>
        <v>129856</v>
      </c>
      <c r="AB351" s="28">
        <f xml:space="preserve"> DATA[[#This Row],[Src Abertura]]</f>
        <v>130680</v>
      </c>
      <c r="AC351" s="28">
        <f xml:space="preserve"> DATA[[#This Row],[Src Mínima]]</f>
        <v>129740</v>
      </c>
      <c r="AD351" s="28">
        <f xml:space="preserve"> DATA[[#This Row],[Src Máxima]]</f>
        <v>130875</v>
      </c>
      <c r="AE351" s="28">
        <f xml:space="preserve"> DATA[[#This Row],[Src Último]]</f>
        <v>129856</v>
      </c>
      <c r="AF351" s="40">
        <f xml:space="preserve"> (DATA[[#This Row],[High]] - DATA[[#This Row],[Low]])</f>
        <v>1135</v>
      </c>
      <c r="AG351" s="31">
        <f xml:space="preserve"> _xlfn.XLOOKUP(DATA[[#This Row],[T]]-1, DATA[T], DATA[Open], "")</f>
        <v>130970</v>
      </c>
      <c r="AH351" s="31">
        <f xml:space="preserve"> _xlfn.XLOOKUP(DATA[[#This Row],[T]]-1, DATA[T], DATA[Low], "")</f>
        <v>130230</v>
      </c>
      <c r="AI351" s="31">
        <f xml:space="preserve"> _xlfn.XLOOKUP(DATA[[#This Row],[T]]-1, DATA[T], DATA[High], "")</f>
        <v>131315</v>
      </c>
      <c r="AJ351" s="31">
        <f xml:space="preserve"> _xlfn.XLOOKUP(DATA[[#This Row],[T]]-1, DATA[T], DATA[Price], "")</f>
        <v>130772</v>
      </c>
      <c r="AK351" s="33">
        <f xml:space="preserve"> IFERROR(DATA[[#This Row],[Prev Close]] - DATA[[#This Row],[Prev Open]], "")</f>
        <v>-198</v>
      </c>
      <c r="AL351" s="33">
        <f xml:space="preserve"> IFERROR(DATA[[#This Row],[Prev High]] - DATA[[#This Row],[Prev Low]], "")</f>
        <v>1085</v>
      </c>
      <c r="AM351" s="33">
        <f xml:space="preserve"> SIGN(DATA[[#This Row],[Prev Change]] &lt; 0)</f>
        <v>1</v>
      </c>
      <c r="AN351" s="33">
        <f xml:space="preserve"> SIGN(DATA[[#This Row],[Prev Change]] &gt;= 0)</f>
        <v>0</v>
      </c>
      <c r="AO351" s="28">
        <f xml:space="preserve"> IFERROR(MAX(0, DATA[[#This Row],[High]] - DATA[[#This Row],[Prev High]]), "")</f>
        <v>0</v>
      </c>
      <c r="AP351" s="28">
        <f xml:space="preserve"> IFERROR(MAX(0, DATA[[#This Row],[Prev Low]] - DATA[[#This Row],[Low]]), "")</f>
        <v>490</v>
      </c>
      <c r="AQ351" s="10">
        <f xml:space="preserve"> (DATA[[#This Row],[Prev Low]] &lt; DATA[[#This Row],[Open]]) * (DATA[[#This Row],[Open]] &lt; DATA[[#This Row],[Prev High]])</f>
        <v>1</v>
      </c>
      <c r="AR351" s="10">
        <f xml:space="preserve"> SIGN(DATA[[#This Row],[Open]] &lt; DATA[[#This Row],[Prev Low]])</f>
        <v>0</v>
      </c>
      <c r="AS351" s="10">
        <f xml:space="preserve"> SIGN(DATA[[#This Row],[Prev Low]] &lt; DATA[[#This Row],[Open]])</f>
        <v>1</v>
      </c>
      <c r="AT351" s="10">
        <f xml:space="preserve"> SIGN(DATA[[#This Row],[Open]] &lt; DATA[[#This Row],[Prev High]])</f>
        <v>1</v>
      </c>
      <c r="AU351" s="10">
        <f xml:space="preserve"> SIGN(DATA[[#This Row],[Prev High]] &lt; DATA[[#This Row],[Open]])</f>
        <v>0</v>
      </c>
      <c r="AV351" s="10">
        <f xml:space="preserve"> SIGN(DATA[[#This Row],[Low]] &lt; DATA[[#This Row],[Prev Low]])</f>
        <v>1</v>
      </c>
      <c r="AW351" s="10">
        <f xml:space="preserve"> SIGN(DATA[[#This Row],[Prev Low]] &lt; DATA[[#This Row],[Low]])</f>
        <v>0</v>
      </c>
      <c r="AX351" s="10">
        <f xml:space="preserve"> SIGN(DATA[[#This Row],[High]] &lt; DATA[[#This Row],[Prev High]])</f>
        <v>1</v>
      </c>
      <c r="AY351" s="10">
        <f xml:space="preserve"> SIGN(DATA[[#This Row],[Prev High]] &lt; DATA[[#This Row],[High]])</f>
        <v>0</v>
      </c>
      <c r="AZ351" s="10">
        <f xml:space="preserve"> (DATA[[#This Row],[Prev Low]] &lt; DATA[[#This Row],[Close]]) * (DATA[[#This Row],[Close]] &lt; DATA[[#This Row],[Prev High]])</f>
        <v>0</v>
      </c>
      <c r="BA351" s="10">
        <f xml:space="preserve"> SIGN(DATA[[#This Row],[Close]] &lt; DATA[[#This Row],[Prev Low]])</f>
        <v>1</v>
      </c>
      <c r="BB351" s="10">
        <f xml:space="preserve"> SIGN(DATA[[#This Row],[Prev Low]] &lt; DATA[[#This Row],[Close]])</f>
        <v>0</v>
      </c>
      <c r="BC351" s="10">
        <f xml:space="preserve"> SIGN(DATA[[#This Row],[Close]] &lt; DATA[[#This Row],[Prev High]])</f>
        <v>1</v>
      </c>
      <c r="BD351" s="10">
        <f xml:space="preserve"> SIGN(DATA[[#This Row],[Prev High]] &lt; DATA[[#This Row],[Close]])</f>
        <v>0</v>
      </c>
    </row>
    <row r="352" spans="14:56" x14ac:dyDescent="0.25">
      <c r="N352" s="16">
        <f xml:space="preserve"> ROW() - ROW(DATA[[#Headers],[Row]])</f>
        <v>350</v>
      </c>
      <c r="O352" s="13"/>
      <c r="P352" s="20">
        <v>45352</v>
      </c>
      <c r="Q352" s="21">
        <v>130772</v>
      </c>
      <c r="R352" s="21">
        <v>130970</v>
      </c>
      <c r="S352" s="21">
        <v>131315</v>
      </c>
      <c r="T352" s="21">
        <v>130230</v>
      </c>
      <c r="U352" s="13" t="s">
        <v>268</v>
      </c>
      <c r="V352" s="14">
        <v>1E-3</v>
      </c>
      <c r="W352" s="23"/>
      <c r="X352" s="23">
        <f xml:space="preserve"> (1 - DATA[[#This Row],[Row]])</f>
        <v>-349</v>
      </c>
      <c r="Y352" s="24">
        <f xml:space="preserve"> DATA[[#This Row],[Src Data]]</f>
        <v>45352</v>
      </c>
      <c r="Z352" s="23">
        <f xml:space="preserve"> WEEKDAY(DATA[[#This Row],[Date]])</f>
        <v>6</v>
      </c>
      <c r="AA352" s="26">
        <f xml:space="preserve"> DATA[[#This Row],[Src Último]]</f>
        <v>130772</v>
      </c>
      <c r="AB352" s="28">
        <f xml:space="preserve"> DATA[[#This Row],[Src Abertura]]</f>
        <v>130970</v>
      </c>
      <c r="AC352" s="28">
        <f xml:space="preserve"> DATA[[#This Row],[Src Mínima]]</f>
        <v>130230</v>
      </c>
      <c r="AD352" s="28">
        <f xml:space="preserve"> DATA[[#This Row],[Src Máxima]]</f>
        <v>131315</v>
      </c>
      <c r="AE352" s="28">
        <f xml:space="preserve"> DATA[[#This Row],[Src Último]]</f>
        <v>130772</v>
      </c>
      <c r="AF352" s="40">
        <f xml:space="preserve"> (DATA[[#This Row],[High]] - DATA[[#This Row],[Low]])</f>
        <v>1085</v>
      </c>
      <c r="AG352" s="31">
        <f xml:space="preserve"> _xlfn.XLOOKUP(DATA[[#This Row],[T]]-1, DATA[T], DATA[Open], "")</f>
        <v>132200</v>
      </c>
      <c r="AH352" s="31">
        <f xml:space="preserve"> _xlfn.XLOOKUP(DATA[[#This Row],[T]]-1, DATA[T], DATA[Low], "")</f>
        <v>130270</v>
      </c>
      <c r="AI352" s="31">
        <f xml:space="preserve"> _xlfn.XLOOKUP(DATA[[#This Row],[T]]-1, DATA[T], DATA[High], "")</f>
        <v>132270</v>
      </c>
      <c r="AJ352" s="31">
        <f xml:space="preserve"> _xlfn.XLOOKUP(DATA[[#This Row],[T]]-1, DATA[T], DATA[Price], "")</f>
        <v>130638</v>
      </c>
      <c r="AK352" s="33">
        <f xml:space="preserve"> IFERROR(DATA[[#This Row],[Prev Close]] - DATA[[#This Row],[Prev Open]], "")</f>
        <v>-1562</v>
      </c>
      <c r="AL352" s="33">
        <f xml:space="preserve"> IFERROR(DATA[[#This Row],[Prev High]] - DATA[[#This Row],[Prev Low]], "")</f>
        <v>2000</v>
      </c>
      <c r="AM352" s="33">
        <f xml:space="preserve"> SIGN(DATA[[#This Row],[Prev Change]] &lt; 0)</f>
        <v>1</v>
      </c>
      <c r="AN352" s="33">
        <f xml:space="preserve"> SIGN(DATA[[#This Row],[Prev Change]] &gt;= 0)</f>
        <v>0</v>
      </c>
      <c r="AO352" s="28">
        <f xml:space="preserve"> IFERROR(MAX(0, DATA[[#This Row],[High]] - DATA[[#This Row],[Prev High]]), "")</f>
        <v>0</v>
      </c>
      <c r="AP352" s="28">
        <f xml:space="preserve"> IFERROR(MAX(0, DATA[[#This Row],[Prev Low]] - DATA[[#This Row],[Low]]), "")</f>
        <v>40</v>
      </c>
      <c r="AQ352" s="10">
        <f xml:space="preserve"> (DATA[[#This Row],[Prev Low]] &lt; DATA[[#This Row],[Open]]) * (DATA[[#This Row],[Open]] &lt; DATA[[#This Row],[Prev High]])</f>
        <v>1</v>
      </c>
      <c r="AR352" s="10">
        <f xml:space="preserve"> SIGN(DATA[[#This Row],[Open]] &lt; DATA[[#This Row],[Prev Low]])</f>
        <v>0</v>
      </c>
      <c r="AS352" s="10">
        <f xml:space="preserve"> SIGN(DATA[[#This Row],[Prev Low]] &lt; DATA[[#This Row],[Open]])</f>
        <v>1</v>
      </c>
      <c r="AT352" s="10">
        <f xml:space="preserve"> SIGN(DATA[[#This Row],[Open]] &lt; DATA[[#This Row],[Prev High]])</f>
        <v>1</v>
      </c>
      <c r="AU352" s="10">
        <f xml:space="preserve"> SIGN(DATA[[#This Row],[Prev High]] &lt; DATA[[#This Row],[Open]])</f>
        <v>0</v>
      </c>
      <c r="AV352" s="10">
        <f xml:space="preserve"> SIGN(DATA[[#This Row],[Low]] &lt; DATA[[#This Row],[Prev Low]])</f>
        <v>1</v>
      </c>
      <c r="AW352" s="10">
        <f xml:space="preserve"> SIGN(DATA[[#This Row],[Prev Low]] &lt; DATA[[#This Row],[Low]])</f>
        <v>0</v>
      </c>
      <c r="AX352" s="10">
        <f xml:space="preserve"> SIGN(DATA[[#This Row],[High]] &lt; DATA[[#This Row],[Prev High]])</f>
        <v>1</v>
      </c>
      <c r="AY352" s="10">
        <f xml:space="preserve"> SIGN(DATA[[#This Row],[Prev High]] &lt; DATA[[#This Row],[High]])</f>
        <v>0</v>
      </c>
      <c r="AZ352" s="10">
        <f xml:space="preserve"> (DATA[[#This Row],[Prev Low]] &lt; DATA[[#This Row],[Close]]) * (DATA[[#This Row],[Close]] &lt; DATA[[#This Row],[Prev High]])</f>
        <v>1</v>
      </c>
      <c r="BA352" s="10">
        <f xml:space="preserve"> SIGN(DATA[[#This Row],[Close]] &lt; DATA[[#This Row],[Prev Low]])</f>
        <v>0</v>
      </c>
      <c r="BB352" s="10">
        <f xml:space="preserve"> SIGN(DATA[[#This Row],[Prev Low]] &lt; DATA[[#This Row],[Close]])</f>
        <v>1</v>
      </c>
      <c r="BC352" s="10">
        <f xml:space="preserve"> SIGN(DATA[[#This Row],[Close]] &lt; DATA[[#This Row],[Prev High]])</f>
        <v>1</v>
      </c>
      <c r="BD352" s="10">
        <f xml:space="preserve"> SIGN(DATA[[#This Row],[Prev High]] &lt; DATA[[#This Row],[Close]])</f>
        <v>0</v>
      </c>
    </row>
    <row r="353" spans="14:56" x14ac:dyDescent="0.25">
      <c r="N353" s="16">
        <f xml:space="preserve"> ROW() - ROW(DATA[[#Headers],[Row]])</f>
        <v>351</v>
      </c>
      <c r="O353" s="13"/>
      <c r="P353" s="20">
        <v>45351</v>
      </c>
      <c r="Q353" s="21">
        <v>130638</v>
      </c>
      <c r="R353" s="21">
        <v>132200</v>
      </c>
      <c r="S353" s="21">
        <v>132270</v>
      </c>
      <c r="T353" s="21">
        <v>130270</v>
      </c>
      <c r="U353" s="13" t="s">
        <v>373</v>
      </c>
      <c r="V353" s="14">
        <v>-8.6999999999999994E-3</v>
      </c>
      <c r="W353" s="23"/>
      <c r="X353" s="23">
        <f xml:space="preserve"> (1 - DATA[[#This Row],[Row]])</f>
        <v>-350</v>
      </c>
      <c r="Y353" s="24">
        <f xml:space="preserve"> DATA[[#This Row],[Src Data]]</f>
        <v>45351</v>
      </c>
      <c r="Z353" s="23">
        <f xml:space="preserve"> WEEKDAY(DATA[[#This Row],[Date]])</f>
        <v>5</v>
      </c>
      <c r="AA353" s="26">
        <f xml:space="preserve"> DATA[[#This Row],[Src Último]]</f>
        <v>130638</v>
      </c>
      <c r="AB353" s="28">
        <f xml:space="preserve"> DATA[[#This Row],[Src Abertura]]</f>
        <v>132200</v>
      </c>
      <c r="AC353" s="28">
        <f xml:space="preserve"> DATA[[#This Row],[Src Mínima]]</f>
        <v>130270</v>
      </c>
      <c r="AD353" s="28">
        <f xml:space="preserve"> DATA[[#This Row],[Src Máxima]]</f>
        <v>132270</v>
      </c>
      <c r="AE353" s="28">
        <f xml:space="preserve"> DATA[[#This Row],[Src Último]]</f>
        <v>130638</v>
      </c>
      <c r="AF353" s="40">
        <f xml:space="preserve"> (DATA[[#This Row],[High]] - DATA[[#This Row],[Low]])</f>
        <v>2000</v>
      </c>
      <c r="AG353" s="31">
        <f xml:space="preserve"> _xlfn.XLOOKUP(DATA[[#This Row],[T]]-1, DATA[T], DATA[Open], "")</f>
        <v>132900</v>
      </c>
      <c r="AH353" s="31">
        <f xml:space="preserve"> _xlfn.XLOOKUP(DATA[[#This Row],[T]]-1, DATA[T], DATA[Low], "")</f>
        <v>131420</v>
      </c>
      <c r="AI353" s="31">
        <f xml:space="preserve"> _xlfn.XLOOKUP(DATA[[#This Row],[T]]-1, DATA[T], DATA[High], "")</f>
        <v>133080</v>
      </c>
      <c r="AJ353" s="31">
        <f xml:space="preserve"> _xlfn.XLOOKUP(DATA[[#This Row],[T]]-1, DATA[T], DATA[Price], "")</f>
        <v>131785</v>
      </c>
      <c r="AK353" s="33">
        <f xml:space="preserve"> IFERROR(DATA[[#This Row],[Prev Close]] - DATA[[#This Row],[Prev Open]], "")</f>
        <v>-1115</v>
      </c>
      <c r="AL353" s="33">
        <f xml:space="preserve"> IFERROR(DATA[[#This Row],[Prev High]] - DATA[[#This Row],[Prev Low]], "")</f>
        <v>1660</v>
      </c>
      <c r="AM353" s="33">
        <f xml:space="preserve"> SIGN(DATA[[#This Row],[Prev Change]] &lt; 0)</f>
        <v>1</v>
      </c>
      <c r="AN353" s="33">
        <f xml:space="preserve"> SIGN(DATA[[#This Row],[Prev Change]] &gt;= 0)</f>
        <v>0</v>
      </c>
      <c r="AO353" s="28">
        <f xml:space="preserve"> IFERROR(MAX(0, DATA[[#This Row],[High]] - DATA[[#This Row],[Prev High]]), "")</f>
        <v>0</v>
      </c>
      <c r="AP353" s="28">
        <f xml:space="preserve"> IFERROR(MAX(0, DATA[[#This Row],[Prev Low]] - DATA[[#This Row],[Low]]), "")</f>
        <v>1150</v>
      </c>
      <c r="AQ353" s="10">
        <f xml:space="preserve"> (DATA[[#This Row],[Prev Low]] &lt; DATA[[#This Row],[Open]]) * (DATA[[#This Row],[Open]] &lt; DATA[[#This Row],[Prev High]])</f>
        <v>1</v>
      </c>
      <c r="AR353" s="10">
        <f xml:space="preserve"> SIGN(DATA[[#This Row],[Open]] &lt; DATA[[#This Row],[Prev Low]])</f>
        <v>0</v>
      </c>
      <c r="AS353" s="10">
        <f xml:space="preserve"> SIGN(DATA[[#This Row],[Prev Low]] &lt; DATA[[#This Row],[Open]])</f>
        <v>1</v>
      </c>
      <c r="AT353" s="10">
        <f xml:space="preserve"> SIGN(DATA[[#This Row],[Open]] &lt; DATA[[#This Row],[Prev High]])</f>
        <v>1</v>
      </c>
      <c r="AU353" s="10">
        <f xml:space="preserve"> SIGN(DATA[[#This Row],[Prev High]] &lt; DATA[[#This Row],[Open]])</f>
        <v>0</v>
      </c>
      <c r="AV353" s="10">
        <f xml:space="preserve"> SIGN(DATA[[#This Row],[Low]] &lt; DATA[[#This Row],[Prev Low]])</f>
        <v>1</v>
      </c>
      <c r="AW353" s="10">
        <f xml:space="preserve"> SIGN(DATA[[#This Row],[Prev Low]] &lt; DATA[[#This Row],[Low]])</f>
        <v>0</v>
      </c>
      <c r="AX353" s="10">
        <f xml:space="preserve"> SIGN(DATA[[#This Row],[High]] &lt; DATA[[#This Row],[Prev High]])</f>
        <v>1</v>
      </c>
      <c r="AY353" s="10">
        <f xml:space="preserve"> SIGN(DATA[[#This Row],[Prev High]] &lt; DATA[[#This Row],[High]])</f>
        <v>0</v>
      </c>
      <c r="AZ353" s="10">
        <f xml:space="preserve"> (DATA[[#This Row],[Prev Low]] &lt; DATA[[#This Row],[Close]]) * (DATA[[#This Row],[Close]] &lt; DATA[[#This Row],[Prev High]])</f>
        <v>0</v>
      </c>
      <c r="BA353" s="10">
        <f xml:space="preserve"> SIGN(DATA[[#This Row],[Close]] &lt; DATA[[#This Row],[Prev Low]])</f>
        <v>1</v>
      </c>
      <c r="BB353" s="10">
        <f xml:space="preserve"> SIGN(DATA[[#This Row],[Prev Low]] &lt; DATA[[#This Row],[Close]])</f>
        <v>0</v>
      </c>
      <c r="BC353" s="10">
        <f xml:space="preserve"> SIGN(DATA[[#This Row],[Close]] &lt; DATA[[#This Row],[Prev High]])</f>
        <v>1</v>
      </c>
      <c r="BD353" s="10">
        <f xml:space="preserve"> SIGN(DATA[[#This Row],[Prev High]] &lt; DATA[[#This Row],[Close]])</f>
        <v>0</v>
      </c>
    </row>
    <row r="354" spans="14:56" x14ac:dyDescent="0.25">
      <c r="N354" s="16">
        <f xml:space="preserve"> ROW() - ROW(DATA[[#Headers],[Row]])</f>
        <v>352</v>
      </c>
      <c r="O354" s="13"/>
      <c r="P354" s="20">
        <v>45350</v>
      </c>
      <c r="Q354" s="21">
        <v>131785</v>
      </c>
      <c r="R354" s="21">
        <v>132900</v>
      </c>
      <c r="S354" s="21">
        <v>133080</v>
      </c>
      <c r="T354" s="21">
        <v>131420</v>
      </c>
      <c r="U354" s="13" t="s">
        <v>324</v>
      </c>
      <c r="V354" s="14">
        <v>-1.3100000000000001E-2</v>
      </c>
      <c r="W354" s="23"/>
      <c r="X354" s="23">
        <f xml:space="preserve"> (1 - DATA[[#This Row],[Row]])</f>
        <v>-351</v>
      </c>
      <c r="Y354" s="24">
        <f xml:space="preserve"> DATA[[#This Row],[Src Data]]</f>
        <v>45350</v>
      </c>
      <c r="Z354" s="23">
        <f xml:space="preserve"> WEEKDAY(DATA[[#This Row],[Date]])</f>
        <v>4</v>
      </c>
      <c r="AA354" s="26">
        <f xml:space="preserve"> DATA[[#This Row],[Src Último]]</f>
        <v>131785</v>
      </c>
      <c r="AB354" s="28">
        <f xml:space="preserve"> DATA[[#This Row],[Src Abertura]]</f>
        <v>132900</v>
      </c>
      <c r="AC354" s="28">
        <f xml:space="preserve"> DATA[[#This Row],[Src Mínima]]</f>
        <v>131420</v>
      </c>
      <c r="AD354" s="28">
        <f xml:space="preserve"> DATA[[#This Row],[Src Máxima]]</f>
        <v>133080</v>
      </c>
      <c r="AE354" s="28">
        <f xml:space="preserve"> DATA[[#This Row],[Src Último]]</f>
        <v>131785</v>
      </c>
      <c r="AF354" s="40">
        <f xml:space="preserve"> (DATA[[#This Row],[High]] - DATA[[#This Row],[Low]])</f>
        <v>1660</v>
      </c>
      <c r="AG354" s="31">
        <f xml:space="preserve"> _xlfn.XLOOKUP(DATA[[#This Row],[T]]-1, DATA[T], DATA[Open], "")</f>
        <v>131850</v>
      </c>
      <c r="AH354" s="31">
        <f xml:space="preserve"> _xlfn.XLOOKUP(DATA[[#This Row],[T]]-1, DATA[T], DATA[Low], "")</f>
        <v>131830</v>
      </c>
      <c r="AI354" s="31">
        <f xml:space="preserve"> _xlfn.XLOOKUP(DATA[[#This Row],[T]]-1, DATA[T], DATA[High], "")</f>
        <v>133600</v>
      </c>
      <c r="AJ354" s="31">
        <f xml:space="preserve"> _xlfn.XLOOKUP(DATA[[#This Row],[T]]-1, DATA[T], DATA[Price], "")</f>
        <v>133534</v>
      </c>
      <c r="AK354" s="33">
        <f xml:space="preserve"> IFERROR(DATA[[#This Row],[Prev Close]] - DATA[[#This Row],[Prev Open]], "")</f>
        <v>1684</v>
      </c>
      <c r="AL354" s="33">
        <f xml:space="preserve"> IFERROR(DATA[[#This Row],[Prev High]] - DATA[[#This Row],[Prev Low]], "")</f>
        <v>1770</v>
      </c>
      <c r="AM354" s="33">
        <f xml:space="preserve"> SIGN(DATA[[#This Row],[Prev Change]] &lt; 0)</f>
        <v>0</v>
      </c>
      <c r="AN354" s="33">
        <f xml:space="preserve"> SIGN(DATA[[#This Row],[Prev Change]] &gt;= 0)</f>
        <v>1</v>
      </c>
      <c r="AO354" s="28">
        <f xml:space="preserve"> IFERROR(MAX(0, DATA[[#This Row],[High]] - DATA[[#This Row],[Prev High]]), "")</f>
        <v>0</v>
      </c>
      <c r="AP354" s="28">
        <f xml:space="preserve"> IFERROR(MAX(0, DATA[[#This Row],[Prev Low]] - DATA[[#This Row],[Low]]), "")</f>
        <v>410</v>
      </c>
      <c r="AQ354" s="10">
        <f xml:space="preserve"> (DATA[[#This Row],[Prev Low]] &lt; DATA[[#This Row],[Open]]) * (DATA[[#This Row],[Open]] &lt; DATA[[#This Row],[Prev High]])</f>
        <v>1</v>
      </c>
      <c r="AR354" s="10">
        <f xml:space="preserve"> SIGN(DATA[[#This Row],[Open]] &lt; DATA[[#This Row],[Prev Low]])</f>
        <v>0</v>
      </c>
      <c r="AS354" s="10">
        <f xml:space="preserve"> SIGN(DATA[[#This Row],[Prev Low]] &lt; DATA[[#This Row],[Open]])</f>
        <v>1</v>
      </c>
      <c r="AT354" s="10">
        <f xml:space="preserve"> SIGN(DATA[[#This Row],[Open]] &lt; DATA[[#This Row],[Prev High]])</f>
        <v>1</v>
      </c>
      <c r="AU354" s="10">
        <f xml:space="preserve"> SIGN(DATA[[#This Row],[Prev High]] &lt; DATA[[#This Row],[Open]])</f>
        <v>0</v>
      </c>
      <c r="AV354" s="10">
        <f xml:space="preserve"> SIGN(DATA[[#This Row],[Low]] &lt; DATA[[#This Row],[Prev Low]])</f>
        <v>1</v>
      </c>
      <c r="AW354" s="10">
        <f xml:space="preserve"> SIGN(DATA[[#This Row],[Prev Low]] &lt; DATA[[#This Row],[Low]])</f>
        <v>0</v>
      </c>
      <c r="AX354" s="10">
        <f xml:space="preserve"> SIGN(DATA[[#This Row],[High]] &lt; DATA[[#This Row],[Prev High]])</f>
        <v>1</v>
      </c>
      <c r="AY354" s="10">
        <f xml:space="preserve"> SIGN(DATA[[#This Row],[Prev High]] &lt; DATA[[#This Row],[High]])</f>
        <v>0</v>
      </c>
      <c r="AZ354" s="10">
        <f xml:space="preserve"> (DATA[[#This Row],[Prev Low]] &lt; DATA[[#This Row],[Close]]) * (DATA[[#This Row],[Close]] &lt; DATA[[#This Row],[Prev High]])</f>
        <v>0</v>
      </c>
      <c r="BA354" s="10">
        <f xml:space="preserve"> SIGN(DATA[[#This Row],[Close]] &lt; DATA[[#This Row],[Prev Low]])</f>
        <v>1</v>
      </c>
      <c r="BB354" s="10">
        <f xml:space="preserve"> SIGN(DATA[[#This Row],[Prev Low]] &lt; DATA[[#This Row],[Close]])</f>
        <v>0</v>
      </c>
      <c r="BC354" s="10">
        <f xml:space="preserve"> SIGN(DATA[[#This Row],[Close]] &lt; DATA[[#This Row],[Prev High]])</f>
        <v>1</v>
      </c>
      <c r="BD354" s="10">
        <f xml:space="preserve"> SIGN(DATA[[#This Row],[Prev High]] &lt; DATA[[#This Row],[Close]])</f>
        <v>0</v>
      </c>
    </row>
    <row r="355" spans="14:56" x14ac:dyDescent="0.25">
      <c r="N355" s="16">
        <f xml:space="preserve"> ROW() - ROW(DATA[[#Headers],[Row]])</f>
        <v>353</v>
      </c>
      <c r="O355" s="13"/>
      <c r="P355" s="20">
        <v>45349</v>
      </c>
      <c r="Q355" s="21">
        <v>133534</v>
      </c>
      <c r="R355" s="21">
        <v>131850</v>
      </c>
      <c r="S355" s="21">
        <v>133600</v>
      </c>
      <c r="T355" s="21">
        <v>131830</v>
      </c>
      <c r="U355" s="13" t="s">
        <v>166</v>
      </c>
      <c r="V355" s="14">
        <v>1.61E-2</v>
      </c>
      <c r="W355" s="23"/>
      <c r="X355" s="23">
        <f xml:space="preserve"> (1 - DATA[[#This Row],[Row]])</f>
        <v>-352</v>
      </c>
      <c r="Y355" s="24">
        <f xml:space="preserve"> DATA[[#This Row],[Src Data]]</f>
        <v>45349</v>
      </c>
      <c r="Z355" s="23">
        <f xml:space="preserve"> WEEKDAY(DATA[[#This Row],[Date]])</f>
        <v>3</v>
      </c>
      <c r="AA355" s="26">
        <f xml:space="preserve"> DATA[[#This Row],[Src Último]]</f>
        <v>133534</v>
      </c>
      <c r="AB355" s="28">
        <f xml:space="preserve"> DATA[[#This Row],[Src Abertura]]</f>
        <v>131850</v>
      </c>
      <c r="AC355" s="28">
        <f xml:space="preserve"> DATA[[#This Row],[Src Mínima]]</f>
        <v>131830</v>
      </c>
      <c r="AD355" s="28">
        <f xml:space="preserve"> DATA[[#This Row],[Src Máxima]]</f>
        <v>133600</v>
      </c>
      <c r="AE355" s="28">
        <f xml:space="preserve"> DATA[[#This Row],[Src Último]]</f>
        <v>133534</v>
      </c>
      <c r="AF355" s="40">
        <f xml:space="preserve"> (DATA[[#This Row],[High]] - DATA[[#This Row],[Low]])</f>
        <v>1770</v>
      </c>
      <c r="AG355" s="31">
        <f xml:space="preserve"> _xlfn.XLOOKUP(DATA[[#This Row],[T]]-1, DATA[T], DATA[Open], "")</f>
        <v>131235</v>
      </c>
      <c r="AH355" s="31">
        <f xml:space="preserve"> _xlfn.XLOOKUP(DATA[[#This Row],[T]]-1, DATA[T], DATA[Low], "")</f>
        <v>130860</v>
      </c>
      <c r="AI355" s="31">
        <f xml:space="preserve"> _xlfn.XLOOKUP(DATA[[#This Row],[T]]-1, DATA[T], DATA[High], "")</f>
        <v>131785</v>
      </c>
      <c r="AJ355" s="31">
        <f xml:space="preserve"> _xlfn.XLOOKUP(DATA[[#This Row],[T]]-1, DATA[T], DATA[Price], "")</f>
        <v>131423</v>
      </c>
      <c r="AK355" s="33">
        <f xml:space="preserve"> IFERROR(DATA[[#This Row],[Prev Close]] - DATA[[#This Row],[Prev Open]], "")</f>
        <v>188</v>
      </c>
      <c r="AL355" s="33">
        <f xml:space="preserve"> IFERROR(DATA[[#This Row],[Prev High]] - DATA[[#This Row],[Prev Low]], "")</f>
        <v>925</v>
      </c>
      <c r="AM355" s="33">
        <f xml:space="preserve"> SIGN(DATA[[#This Row],[Prev Change]] &lt; 0)</f>
        <v>0</v>
      </c>
      <c r="AN355" s="33">
        <f xml:space="preserve"> SIGN(DATA[[#This Row],[Prev Change]] &gt;= 0)</f>
        <v>1</v>
      </c>
      <c r="AO355" s="28">
        <f xml:space="preserve"> IFERROR(MAX(0, DATA[[#This Row],[High]] - DATA[[#This Row],[Prev High]]), "")</f>
        <v>1815</v>
      </c>
      <c r="AP355" s="28">
        <f xml:space="preserve"> IFERROR(MAX(0, DATA[[#This Row],[Prev Low]] - DATA[[#This Row],[Low]]), "")</f>
        <v>0</v>
      </c>
      <c r="AQ355" s="10">
        <f xml:space="preserve"> (DATA[[#This Row],[Prev Low]] &lt; DATA[[#This Row],[Open]]) * (DATA[[#This Row],[Open]] &lt; DATA[[#This Row],[Prev High]])</f>
        <v>0</v>
      </c>
      <c r="AR355" s="10">
        <f xml:space="preserve"> SIGN(DATA[[#This Row],[Open]] &lt; DATA[[#This Row],[Prev Low]])</f>
        <v>0</v>
      </c>
      <c r="AS355" s="10">
        <f xml:space="preserve"> SIGN(DATA[[#This Row],[Prev Low]] &lt; DATA[[#This Row],[Open]])</f>
        <v>1</v>
      </c>
      <c r="AT355" s="10">
        <f xml:space="preserve"> SIGN(DATA[[#This Row],[Open]] &lt; DATA[[#This Row],[Prev High]])</f>
        <v>0</v>
      </c>
      <c r="AU355" s="10">
        <f xml:space="preserve"> SIGN(DATA[[#This Row],[Prev High]] &lt; DATA[[#This Row],[Open]])</f>
        <v>1</v>
      </c>
      <c r="AV355" s="10">
        <f xml:space="preserve"> SIGN(DATA[[#This Row],[Low]] &lt; DATA[[#This Row],[Prev Low]])</f>
        <v>0</v>
      </c>
      <c r="AW355" s="10">
        <f xml:space="preserve"> SIGN(DATA[[#This Row],[Prev Low]] &lt; DATA[[#This Row],[Low]])</f>
        <v>1</v>
      </c>
      <c r="AX355" s="10">
        <f xml:space="preserve"> SIGN(DATA[[#This Row],[High]] &lt; DATA[[#This Row],[Prev High]])</f>
        <v>0</v>
      </c>
      <c r="AY355" s="10">
        <f xml:space="preserve"> SIGN(DATA[[#This Row],[Prev High]] &lt; DATA[[#This Row],[High]])</f>
        <v>1</v>
      </c>
      <c r="AZ355" s="10">
        <f xml:space="preserve"> (DATA[[#This Row],[Prev Low]] &lt; DATA[[#This Row],[Close]]) * (DATA[[#This Row],[Close]] &lt; DATA[[#This Row],[Prev High]])</f>
        <v>0</v>
      </c>
      <c r="BA355" s="10">
        <f xml:space="preserve"> SIGN(DATA[[#This Row],[Close]] &lt; DATA[[#This Row],[Prev Low]])</f>
        <v>0</v>
      </c>
      <c r="BB355" s="10">
        <f xml:space="preserve"> SIGN(DATA[[#This Row],[Prev Low]] &lt; DATA[[#This Row],[Close]])</f>
        <v>1</v>
      </c>
      <c r="BC355" s="10">
        <f xml:space="preserve"> SIGN(DATA[[#This Row],[Close]] &lt; DATA[[#This Row],[Prev High]])</f>
        <v>0</v>
      </c>
      <c r="BD355" s="10">
        <f xml:space="preserve"> SIGN(DATA[[#This Row],[Prev High]] &lt; DATA[[#This Row],[Close]])</f>
        <v>1</v>
      </c>
    </row>
    <row r="356" spans="14:56" x14ac:dyDescent="0.25">
      <c r="N356" s="16">
        <f xml:space="preserve"> ROW() - ROW(DATA[[#Headers],[Row]])</f>
        <v>354</v>
      </c>
      <c r="O356" s="13"/>
      <c r="P356" s="20">
        <v>45348</v>
      </c>
      <c r="Q356" s="21">
        <v>131423</v>
      </c>
      <c r="R356" s="21">
        <v>131235</v>
      </c>
      <c r="S356" s="21">
        <v>131785</v>
      </c>
      <c r="T356" s="21">
        <v>130860</v>
      </c>
      <c r="U356" s="13" t="s">
        <v>374</v>
      </c>
      <c r="V356" s="14">
        <v>1.6000000000000001E-3</v>
      </c>
      <c r="W356" s="23"/>
      <c r="X356" s="23">
        <f xml:space="preserve"> (1 - DATA[[#This Row],[Row]])</f>
        <v>-353</v>
      </c>
      <c r="Y356" s="24">
        <f xml:space="preserve"> DATA[[#This Row],[Src Data]]</f>
        <v>45348</v>
      </c>
      <c r="Z356" s="23">
        <f xml:space="preserve"> WEEKDAY(DATA[[#This Row],[Date]])</f>
        <v>2</v>
      </c>
      <c r="AA356" s="26">
        <f xml:space="preserve"> DATA[[#This Row],[Src Último]]</f>
        <v>131423</v>
      </c>
      <c r="AB356" s="28">
        <f xml:space="preserve"> DATA[[#This Row],[Src Abertura]]</f>
        <v>131235</v>
      </c>
      <c r="AC356" s="28">
        <f xml:space="preserve"> DATA[[#This Row],[Src Mínima]]</f>
        <v>130860</v>
      </c>
      <c r="AD356" s="28">
        <f xml:space="preserve"> DATA[[#This Row],[Src Máxima]]</f>
        <v>131785</v>
      </c>
      <c r="AE356" s="28">
        <f xml:space="preserve"> DATA[[#This Row],[Src Último]]</f>
        <v>131423</v>
      </c>
      <c r="AF356" s="40">
        <f xml:space="preserve"> (DATA[[#This Row],[High]] - DATA[[#This Row],[Low]])</f>
        <v>925</v>
      </c>
      <c r="AG356" s="31">
        <f xml:space="preserve"> _xlfn.XLOOKUP(DATA[[#This Row],[T]]-1, DATA[T], DATA[Open], "")</f>
        <v>132260</v>
      </c>
      <c r="AH356" s="31">
        <f xml:space="preserve"> _xlfn.XLOOKUP(DATA[[#This Row],[T]]-1, DATA[T], DATA[Low], "")</f>
        <v>130860</v>
      </c>
      <c r="AI356" s="31">
        <f xml:space="preserve"> _xlfn.XLOOKUP(DATA[[#This Row],[T]]-1, DATA[T], DATA[High], "")</f>
        <v>132480</v>
      </c>
      <c r="AJ356" s="31">
        <f xml:space="preserve"> _xlfn.XLOOKUP(DATA[[#This Row],[T]]-1, DATA[T], DATA[Price], "")</f>
        <v>131216</v>
      </c>
      <c r="AK356" s="33">
        <f xml:space="preserve"> IFERROR(DATA[[#This Row],[Prev Close]] - DATA[[#This Row],[Prev Open]], "")</f>
        <v>-1044</v>
      </c>
      <c r="AL356" s="33">
        <f xml:space="preserve"> IFERROR(DATA[[#This Row],[Prev High]] - DATA[[#This Row],[Prev Low]], "")</f>
        <v>1620</v>
      </c>
      <c r="AM356" s="33">
        <f xml:space="preserve"> SIGN(DATA[[#This Row],[Prev Change]] &lt; 0)</f>
        <v>1</v>
      </c>
      <c r="AN356" s="33">
        <f xml:space="preserve"> SIGN(DATA[[#This Row],[Prev Change]] &gt;= 0)</f>
        <v>0</v>
      </c>
      <c r="AO356" s="28">
        <f xml:space="preserve"> IFERROR(MAX(0, DATA[[#This Row],[High]] - DATA[[#This Row],[Prev High]]), "")</f>
        <v>0</v>
      </c>
      <c r="AP356" s="28">
        <f xml:space="preserve"> IFERROR(MAX(0, DATA[[#This Row],[Prev Low]] - DATA[[#This Row],[Low]]), "")</f>
        <v>0</v>
      </c>
      <c r="AQ356" s="10">
        <f xml:space="preserve"> (DATA[[#This Row],[Prev Low]] &lt; DATA[[#This Row],[Open]]) * (DATA[[#This Row],[Open]] &lt; DATA[[#This Row],[Prev High]])</f>
        <v>1</v>
      </c>
      <c r="AR356" s="10">
        <f xml:space="preserve"> SIGN(DATA[[#This Row],[Open]] &lt; DATA[[#This Row],[Prev Low]])</f>
        <v>0</v>
      </c>
      <c r="AS356" s="10">
        <f xml:space="preserve"> SIGN(DATA[[#This Row],[Prev Low]] &lt; DATA[[#This Row],[Open]])</f>
        <v>1</v>
      </c>
      <c r="AT356" s="10">
        <f xml:space="preserve"> SIGN(DATA[[#This Row],[Open]] &lt; DATA[[#This Row],[Prev High]])</f>
        <v>1</v>
      </c>
      <c r="AU356" s="10">
        <f xml:space="preserve"> SIGN(DATA[[#This Row],[Prev High]] &lt; DATA[[#This Row],[Open]])</f>
        <v>0</v>
      </c>
      <c r="AV356" s="10">
        <f xml:space="preserve"> SIGN(DATA[[#This Row],[Low]] &lt; DATA[[#This Row],[Prev Low]])</f>
        <v>0</v>
      </c>
      <c r="AW356" s="10">
        <f xml:space="preserve"> SIGN(DATA[[#This Row],[Prev Low]] &lt; DATA[[#This Row],[Low]])</f>
        <v>0</v>
      </c>
      <c r="AX356" s="10">
        <f xml:space="preserve"> SIGN(DATA[[#This Row],[High]] &lt; DATA[[#This Row],[Prev High]])</f>
        <v>1</v>
      </c>
      <c r="AY356" s="10">
        <f xml:space="preserve"> SIGN(DATA[[#This Row],[Prev High]] &lt; DATA[[#This Row],[High]])</f>
        <v>0</v>
      </c>
      <c r="AZ356" s="10">
        <f xml:space="preserve"> (DATA[[#This Row],[Prev Low]] &lt; DATA[[#This Row],[Close]]) * (DATA[[#This Row],[Close]] &lt; DATA[[#This Row],[Prev High]])</f>
        <v>1</v>
      </c>
      <c r="BA356" s="10">
        <f xml:space="preserve"> SIGN(DATA[[#This Row],[Close]] &lt; DATA[[#This Row],[Prev Low]])</f>
        <v>0</v>
      </c>
      <c r="BB356" s="10">
        <f xml:space="preserve"> SIGN(DATA[[#This Row],[Prev Low]] &lt; DATA[[#This Row],[Close]])</f>
        <v>1</v>
      </c>
      <c r="BC356" s="10">
        <f xml:space="preserve"> SIGN(DATA[[#This Row],[Close]] &lt; DATA[[#This Row],[Prev High]])</f>
        <v>1</v>
      </c>
      <c r="BD356" s="10">
        <f xml:space="preserve"> SIGN(DATA[[#This Row],[Prev High]] &lt; DATA[[#This Row],[Close]])</f>
        <v>0</v>
      </c>
    </row>
    <row r="357" spans="14:56" x14ac:dyDescent="0.25">
      <c r="N357" s="16">
        <f xml:space="preserve"> ROW() - ROW(DATA[[#Headers],[Row]])</f>
        <v>355</v>
      </c>
      <c r="O357" s="13"/>
      <c r="P357" s="20">
        <v>45345</v>
      </c>
      <c r="Q357" s="21">
        <v>131216</v>
      </c>
      <c r="R357" s="21">
        <v>132260</v>
      </c>
      <c r="S357" s="21">
        <v>132480</v>
      </c>
      <c r="T357" s="21">
        <v>130860</v>
      </c>
      <c r="U357" s="13" t="s">
        <v>375</v>
      </c>
      <c r="V357" s="14">
        <v>-6.1999999999999998E-3</v>
      </c>
      <c r="W357" s="23"/>
      <c r="X357" s="23">
        <f xml:space="preserve"> (1 - DATA[[#This Row],[Row]])</f>
        <v>-354</v>
      </c>
      <c r="Y357" s="24">
        <f xml:space="preserve"> DATA[[#This Row],[Src Data]]</f>
        <v>45345</v>
      </c>
      <c r="Z357" s="23">
        <f xml:space="preserve"> WEEKDAY(DATA[[#This Row],[Date]])</f>
        <v>6</v>
      </c>
      <c r="AA357" s="26">
        <f xml:space="preserve"> DATA[[#This Row],[Src Último]]</f>
        <v>131216</v>
      </c>
      <c r="AB357" s="28">
        <f xml:space="preserve"> DATA[[#This Row],[Src Abertura]]</f>
        <v>132260</v>
      </c>
      <c r="AC357" s="28">
        <f xml:space="preserve"> DATA[[#This Row],[Src Mínima]]</f>
        <v>130860</v>
      </c>
      <c r="AD357" s="28">
        <f xml:space="preserve"> DATA[[#This Row],[Src Máxima]]</f>
        <v>132480</v>
      </c>
      <c r="AE357" s="28">
        <f xml:space="preserve"> DATA[[#This Row],[Src Último]]</f>
        <v>131216</v>
      </c>
      <c r="AF357" s="40">
        <f xml:space="preserve"> (DATA[[#This Row],[High]] - DATA[[#This Row],[Low]])</f>
        <v>1620</v>
      </c>
      <c r="AG357" s="31">
        <f xml:space="preserve"> _xlfn.XLOOKUP(DATA[[#This Row],[T]]-1, DATA[T], DATA[Open], "")</f>
        <v>132950</v>
      </c>
      <c r="AH357" s="31">
        <f xml:space="preserve"> _xlfn.XLOOKUP(DATA[[#This Row],[T]]-1, DATA[T], DATA[Low], "")</f>
        <v>131820</v>
      </c>
      <c r="AI357" s="31">
        <f xml:space="preserve"> _xlfn.XLOOKUP(DATA[[#This Row],[T]]-1, DATA[T], DATA[High], "")</f>
        <v>133000</v>
      </c>
      <c r="AJ357" s="31">
        <f xml:space="preserve"> _xlfn.XLOOKUP(DATA[[#This Row],[T]]-1, DATA[T], DATA[Price], "")</f>
        <v>132029</v>
      </c>
      <c r="AK357" s="33">
        <f xml:space="preserve"> IFERROR(DATA[[#This Row],[Prev Close]] - DATA[[#This Row],[Prev Open]], "")</f>
        <v>-921</v>
      </c>
      <c r="AL357" s="33">
        <f xml:space="preserve"> IFERROR(DATA[[#This Row],[Prev High]] - DATA[[#This Row],[Prev Low]], "")</f>
        <v>1180</v>
      </c>
      <c r="AM357" s="33">
        <f xml:space="preserve"> SIGN(DATA[[#This Row],[Prev Change]] &lt; 0)</f>
        <v>1</v>
      </c>
      <c r="AN357" s="33">
        <f xml:space="preserve"> SIGN(DATA[[#This Row],[Prev Change]] &gt;= 0)</f>
        <v>0</v>
      </c>
      <c r="AO357" s="28">
        <f xml:space="preserve"> IFERROR(MAX(0, DATA[[#This Row],[High]] - DATA[[#This Row],[Prev High]]), "")</f>
        <v>0</v>
      </c>
      <c r="AP357" s="28">
        <f xml:space="preserve"> IFERROR(MAX(0, DATA[[#This Row],[Prev Low]] - DATA[[#This Row],[Low]]), "")</f>
        <v>960</v>
      </c>
      <c r="AQ357" s="10">
        <f xml:space="preserve"> (DATA[[#This Row],[Prev Low]] &lt; DATA[[#This Row],[Open]]) * (DATA[[#This Row],[Open]] &lt; DATA[[#This Row],[Prev High]])</f>
        <v>1</v>
      </c>
      <c r="AR357" s="10">
        <f xml:space="preserve"> SIGN(DATA[[#This Row],[Open]] &lt; DATA[[#This Row],[Prev Low]])</f>
        <v>0</v>
      </c>
      <c r="AS357" s="10">
        <f xml:space="preserve"> SIGN(DATA[[#This Row],[Prev Low]] &lt; DATA[[#This Row],[Open]])</f>
        <v>1</v>
      </c>
      <c r="AT357" s="10">
        <f xml:space="preserve"> SIGN(DATA[[#This Row],[Open]] &lt; DATA[[#This Row],[Prev High]])</f>
        <v>1</v>
      </c>
      <c r="AU357" s="10">
        <f xml:space="preserve"> SIGN(DATA[[#This Row],[Prev High]] &lt; DATA[[#This Row],[Open]])</f>
        <v>0</v>
      </c>
      <c r="AV357" s="10">
        <f xml:space="preserve"> SIGN(DATA[[#This Row],[Low]] &lt; DATA[[#This Row],[Prev Low]])</f>
        <v>1</v>
      </c>
      <c r="AW357" s="10">
        <f xml:space="preserve"> SIGN(DATA[[#This Row],[Prev Low]] &lt; DATA[[#This Row],[Low]])</f>
        <v>0</v>
      </c>
      <c r="AX357" s="10">
        <f xml:space="preserve"> SIGN(DATA[[#This Row],[High]] &lt; DATA[[#This Row],[Prev High]])</f>
        <v>1</v>
      </c>
      <c r="AY357" s="10">
        <f xml:space="preserve"> SIGN(DATA[[#This Row],[Prev High]] &lt; DATA[[#This Row],[High]])</f>
        <v>0</v>
      </c>
      <c r="AZ357" s="10">
        <f xml:space="preserve"> (DATA[[#This Row],[Prev Low]] &lt; DATA[[#This Row],[Close]]) * (DATA[[#This Row],[Close]] &lt; DATA[[#This Row],[Prev High]])</f>
        <v>0</v>
      </c>
      <c r="BA357" s="10">
        <f xml:space="preserve"> SIGN(DATA[[#This Row],[Close]] &lt; DATA[[#This Row],[Prev Low]])</f>
        <v>1</v>
      </c>
      <c r="BB357" s="10">
        <f xml:space="preserve"> SIGN(DATA[[#This Row],[Prev Low]] &lt; DATA[[#This Row],[Close]])</f>
        <v>0</v>
      </c>
      <c r="BC357" s="10">
        <f xml:space="preserve"> SIGN(DATA[[#This Row],[Close]] &lt; DATA[[#This Row],[Prev High]])</f>
        <v>1</v>
      </c>
      <c r="BD357" s="10">
        <f xml:space="preserve"> SIGN(DATA[[#This Row],[Prev High]] &lt; DATA[[#This Row],[Close]])</f>
        <v>0</v>
      </c>
    </row>
    <row r="358" spans="14:56" x14ac:dyDescent="0.25">
      <c r="N358" s="16">
        <f xml:space="preserve"> ROW() - ROW(DATA[[#Headers],[Row]])</f>
        <v>356</v>
      </c>
      <c r="O358" s="13"/>
      <c r="P358" s="20">
        <v>45344</v>
      </c>
      <c r="Q358" s="21">
        <v>132029</v>
      </c>
      <c r="R358" s="21">
        <v>132950</v>
      </c>
      <c r="S358" s="21">
        <v>133000</v>
      </c>
      <c r="T358" s="21">
        <v>131820</v>
      </c>
      <c r="U358" s="13" t="s">
        <v>376</v>
      </c>
      <c r="V358" s="14">
        <v>4.0000000000000002E-4</v>
      </c>
      <c r="W358" s="23"/>
      <c r="X358" s="23">
        <f xml:space="preserve"> (1 - DATA[[#This Row],[Row]])</f>
        <v>-355</v>
      </c>
      <c r="Y358" s="24">
        <f xml:space="preserve"> DATA[[#This Row],[Src Data]]</f>
        <v>45344</v>
      </c>
      <c r="Z358" s="23">
        <f xml:space="preserve"> WEEKDAY(DATA[[#This Row],[Date]])</f>
        <v>5</v>
      </c>
      <c r="AA358" s="26">
        <f xml:space="preserve"> DATA[[#This Row],[Src Último]]</f>
        <v>132029</v>
      </c>
      <c r="AB358" s="28">
        <f xml:space="preserve"> DATA[[#This Row],[Src Abertura]]</f>
        <v>132950</v>
      </c>
      <c r="AC358" s="28">
        <f xml:space="preserve"> DATA[[#This Row],[Src Mínima]]</f>
        <v>131820</v>
      </c>
      <c r="AD358" s="28">
        <f xml:space="preserve"> DATA[[#This Row],[Src Máxima]]</f>
        <v>133000</v>
      </c>
      <c r="AE358" s="28">
        <f xml:space="preserve"> DATA[[#This Row],[Src Último]]</f>
        <v>132029</v>
      </c>
      <c r="AF358" s="40">
        <f xml:space="preserve"> (DATA[[#This Row],[High]] - DATA[[#This Row],[Low]])</f>
        <v>1180</v>
      </c>
      <c r="AG358" s="31">
        <f xml:space="preserve"> _xlfn.XLOOKUP(DATA[[#This Row],[T]]-1, DATA[T], DATA[Open], "")</f>
        <v>131520</v>
      </c>
      <c r="AH358" s="31">
        <f xml:space="preserve"> _xlfn.XLOOKUP(DATA[[#This Row],[T]]-1, DATA[T], DATA[Low], "")</f>
        <v>131215</v>
      </c>
      <c r="AI358" s="31">
        <f xml:space="preserve"> _xlfn.XLOOKUP(DATA[[#This Row],[T]]-1, DATA[T], DATA[High], "")</f>
        <v>132245</v>
      </c>
      <c r="AJ358" s="31">
        <f xml:space="preserve"> _xlfn.XLOOKUP(DATA[[#This Row],[T]]-1, DATA[T], DATA[Price], "")</f>
        <v>131981</v>
      </c>
      <c r="AK358" s="33">
        <f xml:space="preserve"> IFERROR(DATA[[#This Row],[Prev Close]] - DATA[[#This Row],[Prev Open]], "")</f>
        <v>461</v>
      </c>
      <c r="AL358" s="33">
        <f xml:space="preserve"> IFERROR(DATA[[#This Row],[Prev High]] - DATA[[#This Row],[Prev Low]], "")</f>
        <v>1030</v>
      </c>
      <c r="AM358" s="33">
        <f xml:space="preserve"> SIGN(DATA[[#This Row],[Prev Change]] &lt; 0)</f>
        <v>0</v>
      </c>
      <c r="AN358" s="33">
        <f xml:space="preserve"> SIGN(DATA[[#This Row],[Prev Change]] &gt;= 0)</f>
        <v>1</v>
      </c>
      <c r="AO358" s="28">
        <f xml:space="preserve"> IFERROR(MAX(0, DATA[[#This Row],[High]] - DATA[[#This Row],[Prev High]]), "")</f>
        <v>755</v>
      </c>
      <c r="AP358" s="28">
        <f xml:space="preserve"> IFERROR(MAX(0, DATA[[#This Row],[Prev Low]] - DATA[[#This Row],[Low]]), "")</f>
        <v>0</v>
      </c>
      <c r="AQ358" s="10">
        <f xml:space="preserve"> (DATA[[#This Row],[Prev Low]] &lt; DATA[[#This Row],[Open]]) * (DATA[[#This Row],[Open]] &lt; DATA[[#This Row],[Prev High]])</f>
        <v>0</v>
      </c>
      <c r="AR358" s="10">
        <f xml:space="preserve"> SIGN(DATA[[#This Row],[Open]] &lt; DATA[[#This Row],[Prev Low]])</f>
        <v>0</v>
      </c>
      <c r="AS358" s="10">
        <f xml:space="preserve"> SIGN(DATA[[#This Row],[Prev Low]] &lt; DATA[[#This Row],[Open]])</f>
        <v>1</v>
      </c>
      <c r="AT358" s="10">
        <f xml:space="preserve"> SIGN(DATA[[#This Row],[Open]] &lt; DATA[[#This Row],[Prev High]])</f>
        <v>0</v>
      </c>
      <c r="AU358" s="10">
        <f xml:space="preserve"> SIGN(DATA[[#This Row],[Prev High]] &lt; DATA[[#This Row],[Open]])</f>
        <v>1</v>
      </c>
      <c r="AV358" s="10">
        <f xml:space="preserve"> SIGN(DATA[[#This Row],[Low]] &lt; DATA[[#This Row],[Prev Low]])</f>
        <v>0</v>
      </c>
      <c r="AW358" s="10">
        <f xml:space="preserve"> SIGN(DATA[[#This Row],[Prev Low]] &lt; DATA[[#This Row],[Low]])</f>
        <v>1</v>
      </c>
      <c r="AX358" s="10">
        <f xml:space="preserve"> SIGN(DATA[[#This Row],[High]] &lt; DATA[[#This Row],[Prev High]])</f>
        <v>0</v>
      </c>
      <c r="AY358" s="10">
        <f xml:space="preserve"> SIGN(DATA[[#This Row],[Prev High]] &lt; DATA[[#This Row],[High]])</f>
        <v>1</v>
      </c>
      <c r="AZ358" s="10">
        <f xml:space="preserve"> (DATA[[#This Row],[Prev Low]] &lt; DATA[[#This Row],[Close]]) * (DATA[[#This Row],[Close]] &lt; DATA[[#This Row],[Prev High]])</f>
        <v>1</v>
      </c>
      <c r="BA358" s="10">
        <f xml:space="preserve"> SIGN(DATA[[#This Row],[Close]] &lt; DATA[[#This Row],[Prev Low]])</f>
        <v>0</v>
      </c>
      <c r="BB358" s="10">
        <f xml:space="preserve"> SIGN(DATA[[#This Row],[Prev Low]] &lt; DATA[[#This Row],[Close]])</f>
        <v>1</v>
      </c>
      <c r="BC358" s="10">
        <f xml:space="preserve"> SIGN(DATA[[#This Row],[Close]] &lt; DATA[[#This Row],[Prev High]])</f>
        <v>1</v>
      </c>
      <c r="BD358" s="10">
        <f xml:space="preserve"> SIGN(DATA[[#This Row],[Prev High]] &lt; DATA[[#This Row],[Close]])</f>
        <v>0</v>
      </c>
    </row>
    <row r="359" spans="14:56" x14ac:dyDescent="0.25">
      <c r="N359" s="16">
        <f xml:space="preserve"> ROW() - ROW(DATA[[#Headers],[Row]])</f>
        <v>357</v>
      </c>
      <c r="O359" s="13"/>
      <c r="P359" s="20">
        <v>45343</v>
      </c>
      <c r="Q359" s="21">
        <v>131981</v>
      </c>
      <c r="R359" s="21">
        <v>131520</v>
      </c>
      <c r="S359" s="21">
        <v>132245</v>
      </c>
      <c r="T359" s="21">
        <v>131215</v>
      </c>
      <c r="U359" s="13" t="s">
        <v>377</v>
      </c>
      <c r="V359" s="14">
        <v>0</v>
      </c>
      <c r="W359" s="23"/>
      <c r="X359" s="23">
        <f xml:space="preserve"> (1 - DATA[[#This Row],[Row]])</f>
        <v>-356</v>
      </c>
      <c r="Y359" s="24">
        <f xml:space="preserve"> DATA[[#This Row],[Src Data]]</f>
        <v>45343</v>
      </c>
      <c r="Z359" s="23">
        <f xml:space="preserve"> WEEKDAY(DATA[[#This Row],[Date]])</f>
        <v>4</v>
      </c>
      <c r="AA359" s="26">
        <f xml:space="preserve"> DATA[[#This Row],[Src Último]]</f>
        <v>131981</v>
      </c>
      <c r="AB359" s="28">
        <f xml:space="preserve"> DATA[[#This Row],[Src Abertura]]</f>
        <v>131520</v>
      </c>
      <c r="AC359" s="28">
        <f xml:space="preserve"> DATA[[#This Row],[Src Mínima]]</f>
        <v>131215</v>
      </c>
      <c r="AD359" s="28">
        <f xml:space="preserve"> DATA[[#This Row],[Src Máxima]]</f>
        <v>132245</v>
      </c>
      <c r="AE359" s="28">
        <f xml:space="preserve"> DATA[[#This Row],[Src Último]]</f>
        <v>131981</v>
      </c>
      <c r="AF359" s="40">
        <f xml:space="preserve"> (DATA[[#This Row],[High]] - DATA[[#This Row],[Low]])</f>
        <v>1030</v>
      </c>
      <c r="AG359" s="31">
        <f xml:space="preserve"> _xlfn.XLOOKUP(DATA[[#This Row],[T]]-1, DATA[T], DATA[Open], "")</f>
        <v>130395</v>
      </c>
      <c r="AH359" s="31">
        <f xml:space="preserve"> _xlfn.XLOOKUP(DATA[[#This Row],[T]]-1, DATA[T], DATA[Low], "")</f>
        <v>130085</v>
      </c>
      <c r="AI359" s="31">
        <f xml:space="preserve"> _xlfn.XLOOKUP(DATA[[#This Row],[T]]-1, DATA[T], DATA[High], "")</f>
        <v>132070</v>
      </c>
      <c r="AJ359" s="31">
        <f xml:space="preserve"> _xlfn.XLOOKUP(DATA[[#This Row],[T]]-1, DATA[T], DATA[Price], "")</f>
        <v>131977</v>
      </c>
      <c r="AK359" s="33">
        <f xml:space="preserve"> IFERROR(DATA[[#This Row],[Prev Close]] - DATA[[#This Row],[Prev Open]], "")</f>
        <v>1582</v>
      </c>
      <c r="AL359" s="33">
        <f xml:space="preserve"> IFERROR(DATA[[#This Row],[Prev High]] - DATA[[#This Row],[Prev Low]], "")</f>
        <v>1985</v>
      </c>
      <c r="AM359" s="33">
        <f xml:space="preserve"> SIGN(DATA[[#This Row],[Prev Change]] &lt; 0)</f>
        <v>0</v>
      </c>
      <c r="AN359" s="33">
        <f xml:space="preserve"> SIGN(DATA[[#This Row],[Prev Change]] &gt;= 0)</f>
        <v>1</v>
      </c>
      <c r="AO359" s="28">
        <f xml:space="preserve"> IFERROR(MAX(0, DATA[[#This Row],[High]] - DATA[[#This Row],[Prev High]]), "")</f>
        <v>175</v>
      </c>
      <c r="AP359" s="28">
        <f xml:space="preserve"> IFERROR(MAX(0, DATA[[#This Row],[Prev Low]] - DATA[[#This Row],[Low]]), "")</f>
        <v>0</v>
      </c>
      <c r="AQ359" s="10">
        <f xml:space="preserve"> (DATA[[#This Row],[Prev Low]] &lt; DATA[[#This Row],[Open]]) * (DATA[[#This Row],[Open]] &lt; DATA[[#This Row],[Prev High]])</f>
        <v>1</v>
      </c>
      <c r="AR359" s="10">
        <f xml:space="preserve"> SIGN(DATA[[#This Row],[Open]] &lt; DATA[[#This Row],[Prev Low]])</f>
        <v>0</v>
      </c>
      <c r="AS359" s="10">
        <f xml:space="preserve"> SIGN(DATA[[#This Row],[Prev Low]] &lt; DATA[[#This Row],[Open]])</f>
        <v>1</v>
      </c>
      <c r="AT359" s="10">
        <f xml:space="preserve"> SIGN(DATA[[#This Row],[Open]] &lt; DATA[[#This Row],[Prev High]])</f>
        <v>1</v>
      </c>
      <c r="AU359" s="10">
        <f xml:space="preserve"> SIGN(DATA[[#This Row],[Prev High]] &lt; DATA[[#This Row],[Open]])</f>
        <v>0</v>
      </c>
      <c r="AV359" s="10">
        <f xml:space="preserve"> SIGN(DATA[[#This Row],[Low]] &lt; DATA[[#This Row],[Prev Low]])</f>
        <v>0</v>
      </c>
      <c r="AW359" s="10">
        <f xml:space="preserve"> SIGN(DATA[[#This Row],[Prev Low]] &lt; DATA[[#This Row],[Low]])</f>
        <v>1</v>
      </c>
      <c r="AX359" s="10">
        <f xml:space="preserve"> SIGN(DATA[[#This Row],[High]] &lt; DATA[[#This Row],[Prev High]])</f>
        <v>0</v>
      </c>
      <c r="AY359" s="10">
        <f xml:space="preserve"> SIGN(DATA[[#This Row],[Prev High]] &lt; DATA[[#This Row],[High]])</f>
        <v>1</v>
      </c>
      <c r="AZ359" s="10">
        <f xml:space="preserve"> (DATA[[#This Row],[Prev Low]] &lt; DATA[[#This Row],[Close]]) * (DATA[[#This Row],[Close]] &lt; DATA[[#This Row],[Prev High]])</f>
        <v>1</v>
      </c>
      <c r="BA359" s="10">
        <f xml:space="preserve"> SIGN(DATA[[#This Row],[Close]] &lt; DATA[[#This Row],[Prev Low]])</f>
        <v>0</v>
      </c>
      <c r="BB359" s="10">
        <f xml:space="preserve"> SIGN(DATA[[#This Row],[Prev Low]] &lt; DATA[[#This Row],[Close]])</f>
        <v>1</v>
      </c>
      <c r="BC359" s="10">
        <f xml:space="preserve"> SIGN(DATA[[#This Row],[Close]] &lt; DATA[[#This Row],[Prev High]])</f>
        <v>1</v>
      </c>
      <c r="BD359" s="10">
        <f xml:space="preserve"> SIGN(DATA[[#This Row],[Prev High]] &lt; DATA[[#This Row],[Close]])</f>
        <v>0</v>
      </c>
    </row>
    <row r="360" spans="14:56" x14ac:dyDescent="0.25">
      <c r="N360" s="16">
        <f xml:space="preserve"> ROW() - ROW(DATA[[#Headers],[Row]])</f>
        <v>358</v>
      </c>
      <c r="O360" s="13"/>
      <c r="P360" s="20">
        <v>45342</v>
      </c>
      <c r="Q360" s="21">
        <v>131977</v>
      </c>
      <c r="R360" s="21">
        <v>130395</v>
      </c>
      <c r="S360" s="21">
        <v>132070</v>
      </c>
      <c r="T360" s="21">
        <v>130085</v>
      </c>
      <c r="U360" s="13" t="s">
        <v>378</v>
      </c>
      <c r="V360" s="14">
        <v>7.7000000000000002E-3</v>
      </c>
      <c r="W360" s="23"/>
      <c r="X360" s="23">
        <f xml:space="preserve"> (1 - DATA[[#This Row],[Row]])</f>
        <v>-357</v>
      </c>
      <c r="Y360" s="24">
        <f xml:space="preserve"> DATA[[#This Row],[Src Data]]</f>
        <v>45342</v>
      </c>
      <c r="Z360" s="23">
        <f xml:space="preserve"> WEEKDAY(DATA[[#This Row],[Date]])</f>
        <v>3</v>
      </c>
      <c r="AA360" s="26">
        <f xml:space="preserve"> DATA[[#This Row],[Src Último]]</f>
        <v>131977</v>
      </c>
      <c r="AB360" s="28">
        <f xml:space="preserve"> DATA[[#This Row],[Src Abertura]]</f>
        <v>130395</v>
      </c>
      <c r="AC360" s="28">
        <f xml:space="preserve"> DATA[[#This Row],[Src Mínima]]</f>
        <v>130085</v>
      </c>
      <c r="AD360" s="28">
        <f xml:space="preserve"> DATA[[#This Row],[Src Máxima]]</f>
        <v>132070</v>
      </c>
      <c r="AE360" s="28">
        <f xml:space="preserve"> DATA[[#This Row],[Src Último]]</f>
        <v>131977</v>
      </c>
      <c r="AF360" s="40">
        <f xml:space="preserve"> (DATA[[#This Row],[High]] - DATA[[#This Row],[Low]])</f>
        <v>1985</v>
      </c>
      <c r="AG360" s="31">
        <f xml:space="preserve"> _xlfn.XLOOKUP(DATA[[#This Row],[T]]-1, DATA[T], DATA[Open], "")</f>
        <v>130465</v>
      </c>
      <c r="AH360" s="31">
        <f xml:space="preserve"> _xlfn.XLOOKUP(DATA[[#This Row],[T]]-1, DATA[T], DATA[Low], "")</f>
        <v>130085</v>
      </c>
      <c r="AI360" s="31">
        <f xml:space="preserve"> _xlfn.XLOOKUP(DATA[[#This Row],[T]]-1, DATA[T], DATA[High], "")</f>
        <v>131065</v>
      </c>
      <c r="AJ360" s="31">
        <f xml:space="preserve"> _xlfn.XLOOKUP(DATA[[#This Row],[T]]-1, DATA[T], DATA[Price], "")</f>
        <v>130972</v>
      </c>
      <c r="AK360" s="33">
        <f xml:space="preserve"> IFERROR(DATA[[#This Row],[Prev Close]] - DATA[[#This Row],[Prev Open]], "")</f>
        <v>507</v>
      </c>
      <c r="AL360" s="33">
        <f xml:space="preserve"> IFERROR(DATA[[#This Row],[Prev High]] - DATA[[#This Row],[Prev Low]], "")</f>
        <v>980</v>
      </c>
      <c r="AM360" s="33">
        <f xml:space="preserve"> SIGN(DATA[[#This Row],[Prev Change]] &lt; 0)</f>
        <v>0</v>
      </c>
      <c r="AN360" s="33">
        <f xml:space="preserve"> SIGN(DATA[[#This Row],[Prev Change]] &gt;= 0)</f>
        <v>1</v>
      </c>
      <c r="AO360" s="28">
        <f xml:space="preserve"> IFERROR(MAX(0, DATA[[#This Row],[High]] - DATA[[#This Row],[Prev High]]), "")</f>
        <v>1005</v>
      </c>
      <c r="AP360" s="28">
        <f xml:space="preserve"> IFERROR(MAX(0, DATA[[#This Row],[Prev Low]] - DATA[[#This Row],[Low]]), "")</f>
        <v>0</v>
      </c>
      <c r="AQ360" s="10">
        <f xml:space="preserve"> (DATA[[#This Row],[Prev Low]] &lt; DATA[[#This Row],[Open]]) * (DATA[[#This Row],[Open]] &lt; DATA[[#This Row],[Prev High]])</f>
        <v>1</v>
      </c>
      <c r="AR360" s="10">
        <f xml:space="preserve"> SIGN(DATA[[#This Row],[Open]] &lt; DATA[[#This Row],[Prev Low]])</f>
        <v>0</v>
      </c>
      <c r="AS360" s="10">
        <f xml:space="preserve"> SIGN(DATA[[#This Row],[Prev Low]] &lt; DATA[[#This Row],[Open]])</f>
        <v>1</v>
      </c>
      <c r="AT360" s="10">
        <f xml:space="preserve"> SIGN(DATA[[#This Row],[Open]] &lt; DATA[[#This Row],[Prev High]])</f>
        <v>1</v>
      </c>
      <c r="AU360" s="10">
        <f xml:space="preserve"> SIGN(DATA[[#This Row],[Prev High]] &lt; DATA[[#This Row],[Open]])</f>
        <v>0</v>
      </c>
      <c r="AV360" s="10">
        <f xml:space="preserve"> SIGN(DATA[[#This Row],[Low]] &lt; DATA[[#This Row],[Prev Low]])</f>
        <v>0</v>
      </c>
      <c r="AW360" s="10">
        <f xml:space="preserve"> SIGN(DATA[[#This Row],[Prev Low]] &lt; DATA[[#This Row],[Low]])</f>
        <v>0</v>
      </c>
      <c r="AX360" s="10">
        <f xml:space="preserve"> SIGN(DATA[[#This Row],[High]] &lt; DATA[[#This Row],[Prev High]])</f>
        <v>0</v>
      </c>
      <c r="AY360" s="10">
        <f xml:space="preserve"> SIGN(DATA[[#This Row],[Prev High]] &lt; DATA[[#This Row],[High]])</f>
        <v>1</v>
      </c>
      <c r="AZ360" s="10">
        <f xml:space="preserve"> (DATA[[#This Row],[Prev Low]] &lt; DATA[[#This Row],[Close]]) * (DATA[[#This Row],[Close]] &lt; DATA[[#This Row],[Prev High]])</f>
        <v>0</v>
      </c>
      <c r="BA360" s="10">
        <f xml:space="preserve"> SIGN(DATA[[#This Row],[Close]] &lt; DATA[[#This Row],[Prev Low]])</f>
        <v>0</v>
      </c>
      <c r="BB360" s="10">
        <f xml:space="preserve"> SIGN(DATA[[#This Row],[Prev Low]] &lt; DATA[[#This Row],[Close]])</f>
        <v>1</v>
      </c>
      <c r="BC360" s="10">
        <f xml:space="preserve"> SIGN(DATA[[#This Row],[Close]] &lt; DATA[[#This Row],[Prev High]])</f>
        <v>0</v>
      </c>
      <c r="BD360" s="10">
        <f xml:space="preserve"> SIGN(DATA[[#This Row],[Prev High]] &lt; DATA[[#This Row],[Close]])</f>
        <v>1</v>
      </c>
    </row>
    <row r="361" spans="14:56" x14ac:dyDescent="0.25">
      <c r="N361" s="16">
        <f xml:space="preserve"> ROW() - ROW(DATA[[#Headers],[Row]])</f>
        <v>359</v>
      </c>
      <c r="O361" s="13"/>
      <c r="P361" s="20">
        <v>45341</v>
      </c>
      <c r="Q361" s="21">
        <v>130972</v>
      </c>
      <c r="R361" s="21">
        <v>130465</v>
      </c>
      <c r="S361" s="21">
        <v>131065</v>
      </c>
      <c r="T361" s="21">
        <v>130085</v>
      </c>
      <c r="U361" s="13" t="s">
        <v>379</v>
      </c>
      <c r="V361" s="14">
        <v>1.2999999999999999E-3</v>
      </c>
      <c r="W361" s="23"/>
      <c r="X361" s="23">
        <f xml:space="preserve"> (1 - DATA[[#This Row],[Row]])</f>
        <v>-358</v>
      </c>
      <c r="Y361" s="24">
        <f xml:space="preserve"> DATA[[#This Row],[Src Data]]</f>
        <v>45341</v>
      </c>
      <c r="Z361" s="23">
        <f xml:space="preserve"> WEEKDAY(DATA[[#This Row],[Date]])</f>
        <v>2</v>
      </c>
      <c r="AA361" s="26">
        <f xml:space="preserve"> DATA[[#This Row],[Src Último]]</f>
        <v>130972</v>
      </c>
      <c r="AB361" s="28">
        <f xml:space="preserve"> DATA[[#This Row],[Src Abertura]]</f>
        <v>130465</v>
      </c>
      <c r="AC361" s="28">
        <f xml:space="preserve"> DATA[[#This Row],[Src Mínima]]</f>
        <v>130085</v>
      </c>
      <c r="AD361" s="28">
        <f xml:space="preserve"> DATA[[#This Row],[Src Máxima]]</f>
        <v>131065</v>
      </c>
      <c r="AE361" s="28">
        <f xml:space="preserve"> DATA[[#This Row],[Src Último]]</f>
        <v>130972</v>
      </c>
      <c r="AF361" s="40">
        <f xml:space="preserve"> (DATA[[#This Row],[High]] - DATA[[#This Row],[Low]])</f>
        <v>980</v>
      </c>
      <c r="AG361" s="31">
        <f xml:space="preserve"> _xlfn.XLOOKUP(DATA[[#This Row],[T]]-1, DATA[T], DATA[Open], "")</f>
        <v>130180</v>
      </c>
      <c r="AH361" s="31">
        <f xml:space="preserve"> _xlfn.XLOOKUP(DATA[[#This Row],[T]]-1, DATA[T], DATA[Low], "")</f>
        <v>129690</v>
      </c>
      <c r="AI361" s="31">
        <f xml:space="preserve"> _xlfn.XLOOKUP(DATA[[#This Row],[T]]-1, DATA[T], DATA[High], "")</f>
        <v>131165</v>
      </c>
      <c r="AJ361" s="31">
        <f xml:space="preserve"> _xlfn.XLOOKUP(DATA[[#This Row],[T]]-1, DATA[T], DATA[Price], "")</f>
        <v>130801</v>
      </c>
      <c r="AK361" s="33">
        <f xml:space="preserve"> IFERROR(DATA[[#This Row],[Prev Close]] - DATA[[#This Row],[Prev Open]], "")</f>
        <v>621</v>
      </c>
      <c r="AL361" s="33">
        <f xml:space="preserve"> IFERROR(DATA[[#This Row],[Prev High]] - DATA[[#This Row],[Prev Low]], "")</f>
        <v>1475</v>
      </c>
      <c r="AM361" s="33">
        <f xml:space="preserve"> SIGN(DATA[[#This Row],[Prev Change]] &lt; 0)</f>
        <v>0</v>
      </c>
      <c r="AN361" s="33">
        <f xml:space="preserve"> SIGN(DATA[[#This Row],[Prev Change]] &gt;= 0)</f>
        <v>1</v>
      </c>
      <c r="AO361" s="28">
        <f xml:space="preserve"> IFERROR(MAX(0, DATA[[#This Row],[High]] - DATA[[#This Row],[Prev High]]), "")</f>
        <v>0</v>
      </c>
      <c r="AP361" s="28">
        <f xml:space="preserve"> IFERROR(MAX(0, DATA[[#This Row],[Prev Low]] - DATA[[#This Row],[Low]]), "")</f>
        <v>0</v>
      </c>
      <c r="AQ361" s="10">
        <f xml:space="preserve"> (DATA[[#This Row],[Prev Low]] &lt; DATA[[#This Row],[Open]]) * (DATA[[#This Row],[Open]] &lt; DATA[[#This Row],[Prev High]])</f>
        <v>1</v>
      </c>
      <c r="AR361" s="10">
        <f xml:space="preserve"> SIGN(DATA[[#This Row],[Open]] &lt; DATA[[#This Row],[Prev Low]])</f>
        <v>0</v>
      </c>
      <c r="AS361" s="10">
        <f xml:space="preserve"> SIGN(DATA[[#This Row],[Prev Low]] &lt; DATA[[#This Row],[Open]])</f>
        <v>1</v>
      </c>
      <c r="AT361" s="10">
        <f xml:space="preserve"> SIGN(DATA[[#This Row],[Open]] &lt; DATA[[#This Row],[Prev High]])</f>
        <v>1</v>
      </c>
      <c r="AU361" s="10">
        <f xml:space="preserve"> SIGN(DATA[[#This Row],[Prev High]] &lt; DATA[[#This Row],[Open]])</f>
        <v>0</v>
      </c>
      <c r="AV361" s="10">
        <f xml:space="preserve"> SIGN(DATA[[#This Row],[Low]] &lt; DATA[[#This Row],[Prev Low]])</f>
        <v>0</v>
      </c>
      <c r="AW361" s="10">
        <f xml:space="preserve"> SIGN(DATA[[#This Row],[Prev Low]] &lt; DATA[[#This Row],[Low]])</f>
        <v>1</v>
      </c>
      <c r="AX361" s="10">
        <f xml:space="preserve"> SIGN(DATA[[#This Row],[High]] &lt; DATA[[#This Row],[Prev High]])</f>
        <v>1</v>
      </c>
      <c r="AY361" s="10">
        <f xml:space="preserve"> SIGN(DATA[[#This Row],[Prev High]] &lt; DATA[[#This Row],[High]])</f>
        <v>0</v>
      </c>
      <c r="AZ361" s="10">
        <f xml:space="preserve"> (DATA[[#This Row],[Prev Low]] &lt; DATA[[#This Row],[Close]]) * (DATA[[#This Row],[Close]] &lt; DATA[[#This Row],[Prev High]])</f>
        <v>1</v>
      </c>
      <c r="BA361" s="10">
        <f xml:space="preserve"> SIGN(DATA[[#This Row],[Close]] &lt; DATA[[#This Row],[Prev Low]])</f>
        <v>0</v>
      </c>
      <c r="BB361" s="10">
        <f xml:space="preserve"> SIGN(DATA[[#This Row],[Prev Low]] &lt; DATA[[#This Row],[Close]])</f>
        <v>1</v>
      </c>
      <c r="BC361" s="10">
        <f xml:space="preserve"> SIGN(DATA[[#This Row],[Close]] &lt; DATA[[#This Row],[Prev High]])</f>
        <v>1</v>
      </c>
      <c r="BD361" s="10">
        <f xml:space="preserve"> SIGN(DATA[[#This Row],[Prev High]] &lt; DATA[[#This Row],[Close]])</f>
        <v>0</v>
      </c>
    </row>
    <row r="362" spans="14:56" x14ac:dyDescent="0.25">
      <c r="N362" s="16">
        <f xml:space="preserve"> ROW() - ROW(DATA[[#Headers],[Row]])</f>
        <v>360</v>
      </c>
      <c r="O362" s="13"/>
      <c r="P362" s="20">
        <v>45338</v>
      </c>
      <c r="Q362" s="21">
        <v>130801</v>
      </c>
      <c r="R362" s="21">
        <v>130180</v>
      </c>
      <c r="S362" s="21">
        <v>131165</v>
      </c>
      <c r="T362" s="21">
        <v>129690</v>
      </c>
      <c r="U362" s="13" t="s">
        <v>380</v>
      </c>
      <c r="V362" s="14">
        <v>7.4000000000000003E-3</v>
      </c>
      <c r="W362" s="23"/>
      <c r="X362" s="23">
        <f xml:space="preserve"> (1 - DATA[[#This Row],[Row]])</f>
        <v>-359</v>
      </c>
      <c r="Y362" s="24">
        <f xml:space="preserve"> DATA[[#This Row],[Src Data]]</f>
        <v>45338</v>
      </c>
      <c r="Z362" s="23">
        <f xml:space="preserve"> WEEKDAY(DATA[[#This Row],[Date]])</f>
        <v>6</v>
      </c>
      <c r="AA362" s="26">
        <f xml:space="preserve"> DATA[[#This Row],[Src Último]]</f>
        <v>130801</v>
      </c>
      <c r="AB362" s="28">
        <f xml:space="preserve"> DATA[[#This Row],[Src Abertura]]</f>
        <v>130180</v>
      </c>
      <c r="AC362" s="28">
        <f xml:space="preserve"> DATA[[#This Row],[Src Mínima]]</f>
        <v>129690</v>
      </c>
      <c r="AD362" s="28">
        <f xml:space="preserve"> DATA[[#This Row],[Src Máxima]]</f>
        <v>131165</v>
      </c>
      <c r="AE362" s="28">
        <f xml:space="preserve"> DATA[[#This Row],[Src Último]]</f>
        <v>130801</v>
      </c>
      <c r="AF362" s="40">
        <f xml:space="preserve"> (DATA[[#This Row],[High]] - DATA[[#This Row],[Low]])</f>
        <v>1475</v>
      </c>
      <c r="AG362" s="31">
        <f xml:space="preserve"> _xlfn.XLOOKUP(DATA[[#This Row],[T]]-1, DATA[T], DATA[Open], "")</f>
        <v>129465</v>
      </c>
      <c r="AH362" s="31">
        <f xml:space="preserve"> _xlfn.XLOOKUP(DATA[[#This Row],[T]]-1, DATA[T], DATA[Low], "")</f>
        <v>128985</v>
      </c>
      <c r="AI362" s="31">
        <f xml:space="preserve"> _xlfn.XLOOKUP(DATA[[#This Row],[T]]-1, DATA[T], DATA[High], "")</f>
        <v>129925</v>
      </c>
      <c r="AJ362" s="31">
        <f xml:space="preserve"> _xlfn.XLOOKUP(DATA[[#This Row],[T]]-1, DATA[T], DATA[Price], "")</f>
        <v>129846</v>
      </c>
      <c r="AK362" s="33">
        <f xml:space="preserve"> IFERROR(DATA[[#This Row],[Prev Close]] - DATA[[#This Row],[Prev Open]], "")</f>
        <v>381</v>
      </c>
      <c r="AL362" s="33">
        <f xml:space="preserve"> IFERROR(DATA[[#This Row],[Prev High]] - DATA[[#This Row],[Prev Low]], "")</f>
        <v>940</v>
      </c>
      <c r="AM362" s="33">
        <f xml:space="preserve"> SIGN(DATA[[#This Row],[Prev Change]] &lt; 0)</f>
        <v>0</v>
      </c>
      <c r="AN362" s="33">
        <f xml:space="preserve"> SIGN(DATA[[#This Row],[Prev Change]] &gt;= 0)</f>
        <v>1</v>
      </c>
      <c r="AO362" s="28">
        <f xml:space="preserve"> IFERROR(MAX(0, DATA[[#This Row],[High]] - DATA[[#This Row],[Prev High]]), "")</f>
        <v>1240</v>
      </c>
      <c r="AP362" s="28">
        <f xml:space="preserve"> IFERROR(MAX(0, DATA[[#This Row],[Prev Low]] - DATA[[#This Row],[Low]]), "")</f>
        <v>0</v>
      </c>
      <c r="AQ362" s="10">
        <f xml:space="preserve"> (DATA[[#This Row],[Prev Low]] &lt; DATA[[#This Row],[Open]]) * (DATA[[#This Row],[Open]] &lt; DATA[[#This Row],[Prev High]])</f>
        <v>0</v>
      </c>
      <c r="AR362" s="10">
        <f xml:space="preserve"> SIGN(DATA[[#This Row],[Open]] &lt; DATA[[#This Row],[Prev Low]])</f>
        <v>0</v>
      </c>
      <c r="AS362" s="10">
        <f xml:space="preserve"> SIGN(DATA[[#This Row],[Prev Low]] &lt; DATA[[#This Row],[Open]])</f>
        <v>1</v>
      </c>
      <c r="AT362" s="10">
        <f xml:space="preserve"> SIGN(DATA[[#This Row],[Open]] &lt; DATA[[#This Row],[Prev High]])</f>
        <v>0</v>
      </c>
      <c r="AU362" s="10">
        <f xml:space="preserve"> SIGN(DATA[[#This Row],[Prev High]] &lt; DATA[[#This Row],[Open]])</f>
        <v>1</v>
      </c>
      <c r="AV362" s="10">
        <f xml:space="preserve"> SIGN(DATA[[#This Row],[Low]] &lt; DATA[[#This Row],[Prev Low]])</f>
        <v>0</v>
      </c>
      <c r="AW362" s="10">
        <f xml:space="preserve"> SIGN(DATA[[#This Row],[Prev Low]] &lt; DATA[[#This Row],[Low]])</f>
        <v>1</v>
      </c>
      <c r="AX362" s="10">
        <f xml:space="preserve"> SIGN(DATA[[#This Row],[High]] &lt; DATA[[#This Row],[Prev High]])</f>
        <v>0</v>
      </c>
      <c r="AY362" s="10">
        <f xml:space="preserve"> SIGN(DATA[[#This Row],[Prev High]] &lt; DATA[[#This Row],[High]])</f>
        <v>1</v>
      </c>
      <c r="AZ362" s="10">
        <f xml:space="preserve"> (DATA[[#This Row],[Prev Low]] &lt; DATA[[#This Row],[Close]]) * (DATA[[#This Row],[Close]] &lt; DATA[[#This Row],[Prev High]])</f>
        <v>0</v>
      </c>
      <c r="BA362" s="10">
        <f xml:space="preserve"> SIGN(DATA[[#This Row],[Close]] &lt; DATA[[#This Row],[Prev Low]])</f>
        <v>0</v>
      </c>
      <c r="BB362" s="10">
        <f xml:space="preserve"> SIGN(DATA[[#This Row],[Prev Low]] &lt; DATA[[#This Row],[Close]])</f>
        <v>1</v>
      </c>
      <c r="BC362" s="10">
        <f xml:space="preserve"> SIGN(DATA[[#This Row],[Close]] &lt; DATA[[#This Row],[Prev High]])</f>
        <v>0</v>
      </c>
      <c r="BD362" s="10">
        <f xml:space="preserve"> SIGN(DATA[[#This Row],[Prev High]] &lt; DATA[[#This Row],[Close]])</f>
        <v>1</v>
      </c>
    </row>
    <row r="363" spans="14:56" x14ac:dyDescent="0.25">
      <c r="N363" s="16">
        <f xml:space="preserve"> ROW() - ROW(DATA[[#Headers],[Row]])</f>
        <v>361</v>
      </c>
      <c r="O363" s="13"/>
      <c r="P363" s="20">
        <v>45337</v>
      </c>
      <c r="Q363" s="21">
        <v>129846</v>
      </c>
      <c r="R363" s="21">
        <v>129465</v>
      </c>
      <c r="S363" s="21">
        <v>129925</v>
      </c>
      <c r="T363" s="21">
        <v>128985</v>
      </c>
      <c r="U363" s="13" t="s">
        <v>140</v>
      </c>
      <c r="V363" s="14">
        <v>2.3599999999999999E-2</v>
      </c>
      <c r="W363" s="23"/>
      <c r="X363" s="23">
        <f xml:space="preserve"> (1 - DATA[[#This Row],[Row]])</f>
        <v>-360</v>
      </c>
      <c r="Y363" s="24">
        <f xml:space="preserve"> DATA[[#This Row],[Src Data]]</f>
        <v>45337</v>
      </c>
      <c r="Z363" s="23">
        <f xml:space="preserve"> WEEKDAY(DATA[[#This Row],[Date]])</f>
        <v>5</v>
      </c>
      <c r="AA363" s="26">
        <f xml:space="preserve"> DATA[[#This Row],[Src Último]]</f>
        <v>129846</v>
      </c>
      <c r="AB363" s="28">
        <f xml:space="preserve"> DATA[[#This Row],[Src Abertura]]</f>
        <v>129465</v>
      </c>
      <c r="AC363" s="28">
        <f xml:space="preserve"> DATA[[#This Row],[Src Mínima]]</f>
        <v>128985</v>
      </c>
      <c r="AD363" s="28">
        <f xml:space="preserve"> DATA[[#This Row],[Src Máxima]]</f>
        <v>129925</v>
      </c>
      <c r="AE363" s="28">
        <f xml:space="preserve"> DATA[[#This Row],[Src Último]]</f>
        <v>129846</v>
      </c>
      <c r="AF363" s="40">
        <f xml:space="preserve"> (DATA[[#This Row],[High]] - DATA[[#This Row],[Low]])</f>
        <v>940</v>
      </c>
      <c r="AG363" s="31">
        <f xml:space="preserve"> _xlfn.XLOOKUP(DATA[[#This Row],[T]]-1, DATA[T], DATA[Open], "")</f>
        <v>127270</v>
      </c>
      <c r="AH363" s="31">
        <f xml:space="preserve"> _xlfn.XLOOKUP(DATA[[#This Row],[T]]-1, DATA[T], DATA[Low], "")</f>
        <v>126705</v>
      </c>
      <c r="AI363" s="31">
        <f xml:space="preserve"> _xlfn.XLOOKUP(DATA[[#This Row],[T]]-1, DATA[T], DATA[High], "")</f>
        <v>127620</v>
      </c>
      <c r="AJ363" s="31">
        <f xml:space="preserve"> _xlfn.XLOOKUP(DATA[[#This Row],[T]]-1, DATA[T], DATA[Price], "")</f>
        <v>126852</v>
      </c>
      <c r="AK363" s="33">
        <f xml:space="preserve"> IFERROR(DATA[[#This Row],[Prev Close]] - DATA[[#This Row],[Prev Open]], "")</f>
        <v>-418</v>
      </c>
      <c r="AL363" s="33">
        <f xml:space="preserve"> IFERROR(DATA[[#This Row],[Prev High]] - DATA[[#This Row],[Prev Low]], "")</f>
        <v>915</v>
      </c>
      <c r="AM363" s="33">
        <f xml:space="preserve"> SIGN(DATA[[#This Row],[Prev Change]] &lt; 0)</f>
        <v>1</v>
      </c>
      <c r="AN363" s="33">
        <f xml:space="preserve"> SIGN(DATA[[#This Row],[Prev Change]] &gt;= 0)</f>
        <v>0</v>
      </c>
      <c r="AO363" s="28">
        <f xml:space="preserve"> IFERROR(MAX(0, DATA[[#This Row],[High]] - DATA[[#This Row],[Prev High]]), "")</f>
        <v>2305</v>
      </c>
      <c r="AP363" s="28">
        <f xml:space="preserve"> IFERROR(MAX(0, DATA[[#This Row],[Prev Low]] - DATA[[#This Row],[Low]]), "")</f>
        <v>0</v>
      </c>
      <c r="AQ363" s="10">
        <f xml:space="preserve"> (DATA[[#This Row],[Prev Low]] &lt; DATA[[#This Row],[Open]]) * (DATA[[#This Row],[Open]] &lt; DATA[[#This Row],[Prev High]])</f>
        <v>0</v>
      </c>
      <c r="AR363" s="10">
        <f xml:space="preserve"> SIGN(DATA[[#This Row],[Open]] &lt; DATA[[#This Row],[Prev Low]])</f>
        <v>0</v>
      </c>
      <c r="AS363" s="10">
        <f xml:space="preserve"> SIGN(DATA[[#This Row],[Prev Low]] &lt; DATA[[#This Row],[Open]])</f>
        <v>1</v>
      </c>
      <c r="AT363" s="10">
        <f xml:space="preserve"> SIGN(DATA[[#This Row],[Open]] &lt; DATA[[#This Row],[Prev High]])</f>
        <v>0</v>
      </c>
      <c r="AU363" s="10">
        <f xml:space="preserve"> SIGN(DATA[[#This Row],[Prev High]] &lt; DATA[[#This Row],[Open]])</f>
        <v>1</v>
      </c>
      <c r="AV363" s="10">
        <f xml:space="preserve"> SIGN(DATA[[#This Row],[Low]] &lt; DATA[[#This Row],[Prev Low]])</f>
        <v>0</v>
      </c>
      <c r="AW363" s="10">
        <f xml:space="preserve"> SIGN(DATA[[#This Row],[Prev Low]] &lt; DATA[[#This Row],[Low]])</f>
        <v>1</v>
      </c>
      <c r="AX363" s="10">
        <f xml:space="preserve"> SIGN(DATA[[#This Row],[High]] &lt; DATA[[#This Row],[Prev High]])</f>
        <v>0</v>
      </c>
      <c r="AY363" s="10">
        <f xml:space="preserve"> SIGN(DATA[[#This Row],[Prev High]] &lt; DATA[[#This Row],[High]])</f>
        <v>1</v>
      </c>
      <c r="AZ363" s="10">
        <f xml:space="preserve"> (DATA[[#This Row],[Prev Low]] &lt; DATA[[#This Row],[Close]]) * (DATA[[#This Row],[Close]] &lt; DATA[[#This Row],[Prev High]])</f>
        <v>0</v>
      </c>
      <c r="BA363" s="10">
        <f xml:space="preserve"> SIGN(DATA[[#This Row],[Close]] &lt; DATA[[#This Row],[Prev Low]])</f>
        <v>0</v>
      </c>
      <c r="BB363" s="10">
        <f xml:space="preserve"> SIGN(DATA[[#This Row],[Prev Low]] &lt; DATA[[#This Row],[Close]])</f>
        <v>1</v>
      </c>
      <c r="BC363" s="10">
        <f xml:space="preserve"> SIGN(DATA[[#This Row],[Close]] &lt; DATA[[#This Row],[Prev High]])</f>
        <v>0</v>
      </c>
      <c r="BD363" s="10">
        <f xml:space="preserve"> SIGN(DATA[[#This Row],[Prev High]] &lt; DATA[[#This Row],[Close]])</f>
        <v>1</v>
      </c>
    </row>
    <row r="364" spans="14:56" x14ac:dyDescent="0.25">
      <c r="N364" s="16">
        <f xml:space="preserve"> ROW() - ROW(DATA[[#Headers],[Row]])</f>
        <v>362</v>
      </c>
      <c r="O364" s="13"/>
      <c r="P364" s="20">
        <v>45336</v>
      </c>
      <c r="Q364" s="21">
        <v>126852</v>
      </c>
      <c r="R364" s="21">
        <v>127270</v>
      </c>
      <c r="S364" s="21">
        <v>127620</v>
      </c>
      <c r="T364" s="21">
        <v>126705</v>
      </c>
      <c r="U364" s="13" t="s">
        <v>381</v>
      </c>
      <c r="V364" s="14">
        <v>-9.9000000000000008E-3</v>
      </c>
      <c r="W364" s="23"/>
      <c r="X364" s="23">
        <f xml:space="preserve"> (1 - DATA[[#This Row],[Row]])</f>
        <v>-361</v>
      </c>
      <c r="Y364" s="24">
        <f xml:space="preserve"> DATA[[#This Row],[Src Data]]</f>
        <v>45336</v>
      </c>
      <c r="Z364" s="23">
        <f xml:space="preserve"> WEEKDAY(DATA[[#This Row],[Date]])</f>
        <v>4</v>
      </c>
      <c r="AA364" s="26">
        <f xml:space="preserve"> DATA[[#This Row],[Src Último]]</f>
        <v>126852</v>
      </c>
      <c r="AB364" s="28">
        <f xml:space="preserve"> DATA[[#This Row],[Src Abertura]]</f>
        <v>127270</v>
      </c>
      <c r="AC364" s="28">
        <f xml:space="preserve"> DATA[[#This Row],[Src Mínima]]</f>
        <v>126705</v>
      </c>
      <c r="AD364" s="28">
        <f xml:space="preserve"> DATA[[#This Row],[Src Máxima]]</f>
        <v>127620</v>
      </c>
      <c r="AE364" s="28">
        <f xml:space="preserve"> DATA[[#This Row],[Src Último]]</f>
        <v>126852</v>
      </c>
      <c r="AF364" s="40">
        <f xml:space="preserve"> (DATA[[#This Row],[High]] - DATA[[#This Row],[Low]])</f>
        <v>915</v>
      </c>
      <c r="AG364" s="31">
        <f xml:space="preserve"> _xlfn.XLOOKUP(DATA[[#This Row],[T]]-1, DATA[T], DATA[Open], "")</f>
        <v>128600</v>
      </c>
      <c r="AH364" s="31">
        <f xml:space="preserve"> _xlfn.XLOOKUP(DATA[[#This Row],[T]]-1, DATA[T], DATA[Low], "")</f>
        <v>127575</v>
      </c>
      <c r="AI364" s="31">
        <f xml:space="preserve"> _xlfn.XLOOKUP(DATA[[#This Row],[T]]-1, DATA[T], DATA[High], "")</f>
        <v>129020</v>
      </c>
      <c r="AJ364" s="31">
        <f xml:space="preserve"> _xlfn.XLOOKUP(DATA[[#This Row],[T]]-1, DATA[T], DATA[Price], "")</f>
        <v>128118</v>
      </c>
      <c r="AK364" s="33">
        <f xml:space="preserve"> IFERROR(DATA[[#This Row],[Prev Close]] - DATA[[#This Row],[Prev Open]], "")</f>
        <v>-482</v>
      </c>
      <c r="AL364" s="33">
        <f xml:space="preserve"> IFERROR(DATA[[#This Row],[Prev High]] - DATA[[#This Row],[Prev Low]], "")</f>
        <v>1445</v>
      </c>
      <c r="AM364" s="33">
        <f xml:space="preserve"> SIGN(DATA[[#This Row],[Prev Change]] &lt; 0)</f>
        <v>1</v>
      </c>
      <c r="AN364" s="33">
        <f xml:space="preserve"> SIGN(DATA[[#This Row],[Prev Change]] &gt;= 0)</f>
        <v>0</v>
      </c>
      <c r="AO364" s="28">
        <f xml:space="preserve"> IFERROR(MAX(0, DATA[[#This Row],[High]] - DATA[[#This Row],[Prev High]]), "")</f>
        <v>0</v>
      </c>
      <c r="AP364" s="28">
        <f xml:space="preserve"> IFERROR(MAX(0, DATA[[#This Row],[Prev Low]] - DATA[[#This Row],[Low]]), "")</f>
        <v>870</v>
      </c>
      <c r="AQ364" s="10">
        <f xml:space="preserve"> (DATA[[#This Row],[Prev Low]] &lt; DATA[[#This Row],[Open]]) * (DATA[[#This Row],[Open]] &lt; DATA[[#This Row],[Prev High]])</f>
        <v>0</v>
      </c>
      <c r="AR364" s="10">
        <f xml:space="preserve"> SIGN(DATA[[#This Row],[Open]] &lt; DATA[[#This Row],[Prev Low]])</f>
        <v>1</v>
      </c>
      <c r="AS364" s="10">
        <f xml:space="preserve"> SIGN(DATA[[#This Row],[Prev Low]] &lt; DATA[[#This Row],[Open]])</f>
        <v>0</v>
      </c>
      <c r="AT364" s="10">
        <f xml:space="preserve"> SIGN(DATA[[#This Row],[Open]] &lt; DATA[[#This Row],[Prev High]])</f>
        <v>1</v>
      </c>
      <c r="AU364" s="10">
        <f xml:space="preserve"> SIGN(DATA[[#This Row],[Prev High]] &lt; DATA[[#This Row],[Open]])</f>
        <v>0</v>
      </c>
      <c r="AV364" s="10">
        <f xml:space="preserve"> SIGN(DATA[[#This Row],[Low]] &lt; DATA[[#This Row],[Prev Low]])</f>
        <v>1</v>
      </c>
      <c r="AW364" s="10">
        <f xml:space="preserve"> SIGN(DATA[[#This Row],[Prev Low]] &lt; DATA[[#This Row],[Low]])</f>
        <v>0</v>
      </c>
      <c r="AX364" s="10">
        <f xml:space="preserve"> SIGN(DATA[[#This Row],[High]] &lt; DATA[[#This Row],[Prev High]])</f>
        <v>1</v>
      </c>
      <c r="AY364" s="10">
        <f xml:space="preserve"> SIGN(DATA[[#This Row],[Prev High]] &lt; DATA[[#This Row],[High]])</f>
        <v>0</v>
      </c>
      <c r="AZ364" s="10">
        <f xml:space="preserve"> (DATA[[#This Row],[Prev Low]] &lt; DATA[[#This Row],[Close]]) * (DATA[[#This Row],[Close]] &lt; DATA[[#This Row],[Prev High]])</f>
        <v>0</v>
      </c>
      <c r="BA364" s="10">
        <f xml:space="preserve"> SIGN(DATA[[#This Row],[Close]] &lt; DATA[[#This Row],[Prev Low]])</f>
        <v>1</v>
      </c>
      <c r="BB364" s="10">
        <f xml:space="preserve"> SIGN(DATA[[#This Row],[Prev Low]] &lt; DATA[[#This Row],[Close]])</f>
        <v>0</v>
      </c>
      <c r="BC364" s="10">
        <f xml:space="preserve"> SIGN(DATA[[#This Row],[Close]] &lt; DATA[[#This Row],[Prev High]])</f>
        <v>1</v>
      </c>
      <c r="BD364" s="10">
        <f xml:space="preserve"> SIGN(DATA[[#This Row],[Prev High]] &lt; DATA[[#This Row],[Close]])</f>
        <v>0</v>
      </c>
    </row>
    <row r="365" spans="14:56" x14ac:dyDescent="0.25">
      <c r="N365" s="16">
        <f xml:space="preserve"> ROW() - ROW(DATA[[#Headers],[Row]])</f>
        <v>363</v>
      </c>
      <c r="O365" s="13"/>
      <c r="P365" s="20">
        <v>45331</v>
      </c>
      <c r="Q365" s="21">
        <v>128118</v>
      </c>
      <c r="R365" s="21">
        <v>128600</v>
      </c>
      <c r="S365" s="21">
        <v>129020</v>
      </c>
      <c r="T365" s="21">
        <v>127575</v>
      </c>
      <c r="U365" s="13" t="s">
        <v>382</v>
      </c>
      <c r="V365" s="14">
        <v>-8.0000000000000004E-4</v>
      </c>
      <c r="W365" s="23"/>
      <c r="X365" s="23">
        <f xml:space="preserve"> (1 - DATA[[#This Row],[Row]])</f>
        <v>-362</v>
      </c>
      <c r="Y365" s="24">
        <f xml:space="preserve"> DATA[[#This Row],[Src Data]]</f>
        <v>45331</v>
      </c>
      <c r="Z365" s="23">
        <f xml:space="preserve"> WEEKDAY(DATA[[#This Row],[Date]])</f>
        <v>6</v>
      </c>
      <c r="AA365" s="26">
        <f xml:space="preserve"> DATA[[#This Row],[Src Último]]</f>
        <v>128118</v>
      </c>
      <c r="AB365" s="28">
        <f xml:space="preserve"> DATA[[#This Row],[Src Abertura]]</f>
        <v>128600</v>
      </c>
      <c r="AC365" s="28">
        <f xml:space="preserve"> DATA[[#This Row],[Src Mínima]]</f>
        <v>127575</v>
      </c>
      <c r="AD365" s="28">
        <f xml:space="preserve"> DATA[[#This Row],[Src Máxima]]</f>
        <v>129020</v>
      </c>
      <c r="AE365" s="28">
        <f xml:space="preserve"> DATA[[#This Row],[Src Último]]</f>
        <v>128118</v>
      </c>
      <c r="AF365" s="40">
        <f xml:space="preserve"> (DATA[[#This Row],[High]] - DATA[[#This Row],[Low]])</f>
        <v>1445</v>
      </c>
      <c r="AG365" s="31">
        <f xml:space="preserve"> _xlfn.XLOOKUP(DATA[[#This Row],[T]]-1, DATA[T], DATA[Open], "")</f>
        <v>129835</v>
      </c>
      <c r="AH365" s="31">
        <f xml:space="preserve"> _xlfn.XLOOKUP(DATA[[#This Row],[T]]-1, DATA[T], DATA[Low], "")</f>
        <v>127955</v>
      </c>
      <c r="AI365" s="31">
        <f xml:space="preserve"> _xlfn.XLOOKUP(DATA[[#This Row],[T]]-1, DATA[T], DATA[High], "")</f>
        <v>130195</v>
      </c>
      <c r="AJ365" s="31">
        <f xml:space="preserve"> _xlfn.XLOOKUP(DATA[[#This Row],[T]]-1, DATA[T], DATA[Price], "")</f>
        <v>128221</v>
      </c>
      <c r="AK365" s="33">
        <f xml:space="preserve"> IFERROR(DATA[[#This Row],[Prev Close]] - DATA[[#This Row],[Prev Open]], "")</f>
        <v>-1614</v>
      </c>
      <c r="AL365" s="33">
        <f xml:space="preserve"> IFERROR(DATA[[#This Row],[Prev High]] - DATA[[#This Row],[Prev Low]], "")</f>
        <v>2240</v>
      </c>
      <c r="AM365" s="33">
        <f xml:space="preserve"> SIGN(DATA[[#This Row],[Prev Change]] &lt; 0)</f>
        <v>1</v>
      </c>
      <c r="AN365" s="33">
        <f xml:space="preserve"> SIGN(DATA[[#This Row],[Prev Change]] &gt;= 0)</f>
        <v>0</v>
      </c>
      <c r="AO365" s="28">
        <f xml:space="preserve"> IFERROR(MAX(0, DATA[[#This Row],[High]] - DATA[[#This Row],[Prev High]]), "")</f>
        <v>0</v>
      </c>
      <c r="AP365" s="28">
        <f xml:space="preserve"> IFERROR(MAX(0, DATA[[#This Row],[Prev Low]] - DATA[[#This Row],[Low]]), "")</f>
        <v>380</v>
      </c>
      <c r="AQ365" s="10">
        <f xml:space="preserve"> (DATA[[#This Row],[Prev Low]] &lt; DATA[[#This Row],[Open]]) * (DATA[[#This Row],[Open]] &lt; DATA[[#This Row],[Prev High]])</f>
        <v>1</v>
      </c>
      <c r="AR365" s="10">
        <f xml:space="preserve"> SIGN(DATA[[#This Row],[Open]] &lt; DATA[[#This Row],[Prev Low]])</f>
        <v>0</v>
      </c>
      <c r="AS365" s="10">
        <f xml:space="preserve"> SIGN(DATA[[#This Row],[Prev Low]] &lt; DATA[[#This Row],[Open]])</f>
        <v>1</v>
      </c>
      <c r="AT365" s="10">
        <f xml:space="preserve"> SIGN(DATA[[#This Row],[Open]] &lt; DATA[[#This Row],[Prev High]])</f>
        <v>1</v>
      </c>
      <c r="AU365" s="10">
        <f xml:space="preserve"> SIGN(DATA[[#This Row],[Prev High]] &lt; DATA[[#This Row],[Open]])</f>
        <v>0</v>
      </c>
      <c r="AV365" s="10">
        <f xml:space="preserve"> SIGN(DATA[[#This Row],[Low]] &lt; DATA[[#This Row],[Prev Low]])</f>
        <v>1</v>
      </c>
      <c r="AW365" s="10">
        <f xml:space="preserve"> SIGN(DATA[[#This Row],[Prev Low]] &lt; DATA[[#This Row],[Low]])</f>
        <v>0</v>
      </c>
      <c r="AX365" s="10">
        <f xml:space="preserve"> SIGN(DATA[[#This Row],[High]] &lt; DATA[[#This Row],[Prev High]])</f>
        <v>1</v>
      </c>
      <c r="AY365" s="10">
        <f xml:space="preserve"> SIGN(DATA[[#This Row],[Prev High]] &lt; DATA[[#This Row],[High]])</f>
        <v>0</v>
      </c>
      <c r="AZ365" s="10">
        <f xml:space="preserve"> (DATA[[#This Row],[Prev Low]] &lt; DATA[[#This Row],[Close]]) * (DATA[[#This Row],[Close]] &lt; DATA[[#This Row],[Prev High]])</f>
        <v>1</v>
      </c>
      <c r="BA365" s="10">
        <f xml:space="preserve"> SIGN(DATA[[#This Row],[Close]] &lt; DATA[[#This Row],[Prev Low]])</f>
        <v>0</v>
      </c>
      <c r="BB365" s="10">
        <f xml:space="preserve"> SIGN(DATA[[#This Row],[Prev Low]] &lt; DATA[[#This Row],[Close]])</f>
        <v>1</v>
      </c>
      <c r="BC365" s="10">
        <f xml:space="preserve"> SIGN(DATA[[#This Row],[Close]] &lt; DATA[[#This Row],[Prev High]])</f>
        <v>1</v>
      </c>
      <c r="BD365" s="10">
        <f xml:space="preserve"> SIGN(DATA[[#This Row],[Prev High]] &lt; DATA[[#This Row],[Close]])</f>
        <v>0</v>
      </c>
    </row>
    <row r="366" spans="14:56" x14ac:dyDescent="0.25">
      <c r="N366" s="16">
        <f xml:space="preserve"> ROW() - ROW(DATA[[#Headers],[Row]])</f>
        <v>364</v>
      </c>
      <c r="O366" s="13"/>
      <c r="P366" s="20">
        <v>45330</v>
      </c>
      <c r="Q366" s="21">
        <v>128221</v>
      </c>
      <c r="R366" s="21">
        <v>129835</v>
      </c>
      <c r="S366" s="21">
        <v>130195</v>
      </c>
      <c r="T366" s="21">
        <v>127955</v>
      </c>
      <c r="U366" s="13" t="s">
        <v>383</v>
      </c>
      <c r="V366" s="14">
        <v>-1.44E-2</v>
      </c>
      <c r="W366" s="23"/>
      <c r="X366" s="23">
        <f xml:space="preserve"> (1 - DATA[[#This Row],[Row]])</f>
        <v>-363</v>
      </c>
      <c r="Y366" s="24">
        <f xml:space="preserve"> DATA[[#This Row],[Src Data]]</f>
        <v>45330</v>
      </c>
      <c r="Z366" s="23">
        <f xml:space="preserve"> WEEKDAY(DATA[[#This Row],[Date]])</f>
        <v>5</v>
      </c>
      <c r="AA366" s="26">
        <f xml:space="preserve"> DATA[[#This Row],[Src Último]]</f>
        <v>128221</v>
      </c>
      <c r="AB366" s="28">
        <f xml:space="preserve"> DATA[[#This Row],[Src Abertura]]</f>
        <v>129835</v>
      </c>
      <c r="AC366" s="28">
        <f xml:space="preserve"> DATA[[#This Row],[Src Mínima]]</f>
        <v>127955</v>
      </c>
      <c r="AD366" s="28">
        <f xml:space="preserve"> DATA[[#This Row],[Src Máxima]]</f>
        <v>130195</v>
      </c>
      <c r="AE366" s="28">
        <f xml:space="preserve"> DATA[[#This Row],[Src Último]]</f>
        <v>128221</v>
      </c>
      <c r="AF366" s="40">
        <f xml:space="preserve"> (DATA[[#This Row],[High]] - DATA[[#This Row],[Low]])</f>
        <v>2240</v>
      </c>
      <c r="AG366" s="31">
        <f xml:space="preserve"> _xlfn.XLOOKUP(DATA[[#This Row],[T]]-1, DATA[T], DATA[Open], "")</f>
        <v>130650</v>
      </c>
      <c r="AH366" s="31">
        <f xml:space="preserve"> _xlfn.XLOOKUP(DATA[[#This Row],[T]]-1, DATA[T], DATA[Low], "")</f>
        <v>129555</v>
      </c>
      <c r="AI366" s="31">
        <f xml:space="preserve"> _xlfn.XLOOKUP(DATA[[#This Row],[T]]-1, DATA[T], DATA[High], "")</f>
        <v>130650</v>
      </c>
      <c r="AJ366" s="31">
        <f xml:space="preserve"> _xlfn.XLOOKUP(DATA[[#This Row],[T]]-1, DATA[T], DATA[Price], "")</f>
        <v>130096</v>
      </c>
      <c r="AK366" s="33">
        <f xml:space="preserve"> IFERROR(DATA[[#This Row],[Prev Close]] - DATA[[#This Row],[Prev Open]], "")</f>
        <v>-554</v>
      </c>
      <c r="AL366" s="33">
        <f xml:space="preserve"> IFERROR(DATA[[#This Row],[Prev High]] - DATA[[#This Row],[Prev Low]], "")</f>
        <v>1095</v>
      </c>
      <c r="AM366" s="33">
        <f xml:space="preserve"> SIGN(DATA[[#This Row],[Prev Change]] &lt; 0)</f>
        <v>1</v>
      </c>
      <c r="AN366" s="33">
        <f xml:space="preserve"> SIGN(DATA[[#This Row],[Prev Change]] &gt;= 0)</f>
        <v>0</v>
      </c>
      <c r="AO366" s="28">
        <f xml:space="preserve"> IFERROR(MAX(0, DATA[[#This Row],[High]] - DATA[[#This Row],[Prev High]]), "")</f>
        <v>0</v>
      </c>
      <c r="AP366" s="28">
        <f xml:space="preserve"> IFERROR(MAX(0, DATA[[#This Row],[Prev Low]] - DATA[[#This Row],[Low]]), "")</f>
        <v>1600</v>
      </c>
      <c r="AQ366" s="10">
        <f xml:space="preserve"> (DATA[[#This Row],[Prev Low]] &lt; DATA[[#This Row],[Open]]) * (DATA[[#This Row],[Open]] &lt; DATA[[#This Row],[Prev High]])</f>
        <v>1</v>
      </c>
      <c r="AR366" s="10">
        <f xml:space="preserve"> SIGN(DATA[[#This Row],[Open]] &lt; DATA[[#This Row],[Prev Low]])</f>
        <v>0</v>
      </c>
      <c r="AS366" s="10">
        <f xml:space="preserve"> SIGN(DATA[[#This Row],[Prev Low]] &lt; DATA[[#This Row],[Open]])</f>
        <v>1</v>
      </c>
      <c r="AT366" s="10">
        <f xml:space="preserve"> SIGN(DATA[[#This Row],[Open]] &lt; DATA[[#This Row],[Prev High]])</f>
        <v>1</v>
      </c>
      <c r="AU366" s="10">
        <f xml:space="preserve"> SIGN(DATA[[#This Row],[Prev High]] &lt; DATA[[#This Row],[Open]])</f>
        <v>0</v>
      </c>
      <c r="AV366" s="10">
        <f xml:space="preserve"> SIGN(DATA[[#This Row],[Low]] &lt; DATA[[#This Row],[Prev Low]])</f>
        <v>1</v>
      </c>
      <c r="AW366" s="10">
        <f xml:space="preserve"> SIGN(DATA[[#This Row],[Prev Low]] &lt; DATA[[#This Row],[Low]])</f>
        <v>0</v>
      </c>
      <c r="AX366" s="10">
        <f xml:space="preserve"> SIGN(DATA[[#This Row],[High]] &lt; DATA[[#This Row],[Prev High]])</f>
        <v>1</v>
      </c>
      <c r="AY366" s="10">
        <f xml:space="preserve"> SIGN(DATA[[#This Row],[Prev High]] &lt; DATA[[#This Row],[High]])</f>
        <v>0</v>
      </c>
      <c r="AZ366" s="10">
        <f xml:space="preserve"> (DATA[[#This Row],[Prev Low]] &lt; DATA[[#This Row],[Close]]) * (DATA[[#This Row],[Close]] &lt; DATA[[#This Row],[Prev High]])</f>
        <v>0</v>
      </c>
      <c r="BA366" s="10">
        <f xml:space="preserve"> SIGN(DATA[[#This Row],[Close]] &lt; DATA[[#This Row],[Prev Low]])</f>
        <v>1</v>
      </c>
      <c r="BB366" s="10">
        <f xml:space="preserve"> SIGN(DATA[[#This Row],[Prev Low]] &lt; DATA[[#This Row],[Close]])</f>
        <v>0</v>
      </c>
      <c r="BC366" s="10">
        <f xml:space="preserve"> SIGN(DATA[[#This Row],[Close]] &lt; DATA[[#This Row],[Prev High]])</f>
        <v>1</v>
      </c>
      <c r="BD366" s="10">
        <f xml:space="preserve"> SIGN(DATA[[#This Row],[Prev High]] &lt; DATA[[#This Row],[Close]])</f>
        <v>0</v>
      </c>
    </row>
    <row r="367" spans="14:56" x14ac:dyDescent="0.25">
      <c r="N367" s="16">
        <f xml:space="preserve"> ROW() - ROW(DATA[[#Headers],[Row]])</f>
        <v>365</v>
      </c>
      <c r="O367" s="13"/>
      <c r="P367" s="20">
        <v>45329</v>
      </c>
      <c r="Q367" s="21">
        <v>130096</v>
      </c>
      <c r="R367" s="21">
        <v>130650</v>
      </c>
      <c r="S367" s="21">
        <v>130650</v>
      </c>
      <c r="T367" s="21">
        <v>129555</v>
      </c>
      <c r="U367" s="13" t="s">
        <v>384</v>
      </c>
      <c r="V367" s="14">
        <v>-5.4999999999999997E-3</v>
      </c>
      <c r="W367" s="23"/>
      <c r="X367" s="23">
        <f xml:space="preserve"> (1 - DATA[[#This Row],[Row]])</f>
        <v>-364</v>
      </c>
      <c r="Y367" s="24">
        <f xml:space="preserve"> DATA[[#This Row],[Src Data]]</f>
        <v>45329</v>
      </c>
      <c r="Z367" s="23">
        <f xml:space="preserve"> WEEKDAY(DATA[[#This Row],[Date]])</f>
        <v>4</v>
      </c>
      <c r="AA367" s="26">
        <f xml:space="preserve"> DATA[[#This Row],[Src Último]]</f>
        <v>130096</v>
      </c>
      <c r="AB367" s="28">
        <f xml:space="preserve"> DATA[[#This Row],[Src Abertura]]</f>
        <v>130650</v>
      </c>
      <c r="AC367" s="28">
        <f xml:space="preserve"> DATA[[#This Row],[Src Mínima]]</f>
        <v>129555</v>
      </c>
      <c r="AD367" s="28">
        <f xml:space="preserve"> DATA[[#This Row],[Src Máxima]]</f>
        <v>130650</v>
      </c>
      <c r="AE367" s="28">
        <f xml:space="preserve"> DATA[[#This Row],[Src Último]]</f>
        <v>130096</v>
      </c>
      <c r="AF367" s="40">
        <f xml:space="preserve"> (DATA[[#This Row],[High]] - DATA[[#This Row],[Low]])</f>
        <v>1095</v>
      </c>
      <c r="AG367" s="31">
        <f xml:space="preserve"> _xlfn.XLOOKUP(DATA[[#This Row],[T]]-1, DATA[T], DATA[Open], "")</f>
        <v>127995</v>
      </c>
      <c r="AH367" s="31">
        <f xml:space="preserve"> _xlfn.XLOOKUP(DATA[[#This Row],[T]]-1, DATA[T], DATA[Low], "")</f>
        <v>127870</v>
      </c>
      <c r="AI367" s="31">
        <f xml:space="preserve"> _xlfn.XLOOKUP(DATA[[#This Row],[T]]-1, DATA[T], DATA[High], "")</f>
        <v>131110</v>
      </c>
      <c r="AJ367" s="31">
        <f xml:space="preserve"> _xlfn.XLOOKUP(DATA[[#This Row],[T]]-1, DATA[T], DATA[Price], "")</f>
        <v>130820</v>
      </c>
      <c r="AK367" s="33">
        <f xml:space="preserve"> IFERROR(DATA[[#This Row],[Prev Close]] - DATA[[#This Row],[Prev Open]], "")</f>
        <v>2825</v>
      </c>
      <c r="AL367" s="33">
        <f xml:space="preserve"> IFERROR(DATA[[#This Row],[Prev High]] - DATA[[#This Row],[Prev Low]], "")</f>
        <v>3240</v>
      </c>
      <c r="AM367" s="33">
        <f xml:space="preserve"> SIGN(DATA[[#This Row],[Prev Change]] &lt; 0)</f>
        <v>0</v>
      </c>
      <c r="AN367" s="33">
        <f xml:space="preserve"> SIGN(DATA[[#This Row],[Prev Change]] &gt;= 0)</f>
        <v>1</v>
      </c>
      <c r="AO367" s="28">
        <f xml:space="preserve"> IFERROR(MAX(0, DATA[[#This Row],[High]] - DATA[[#This Row],[Prev High]]), "")</f>
        <v>0</v>
      </c>
      <c r="AP367" s="28">
        <f xml:space="preserve"> IFERROR(MAX(0, DATA[[#This Row],[Prev Low]] - DATA[[#This Row],[Low]]), "")</f>
        <v>0</v>
      </c>
      <c r="AQ367" s="10">
        <f xml:space="preserve"> (DATA[[#This Row],[Prev Low]] &lt; DATA[[#This Row],[Open]]) * (DATA[[#This Row],[Open]] &lt; DATA[[#This Row],[Prev High]])</f>
        <v>1</v>
      </c>
      <c r="AR367" s="10">
        <f xml:space="preserve"> SIGN(DATA[[#This Row],[Open]] &lt; DATA[[#This Row],[Prev Low]])</f>
        <v>0</v>
      </c>
      <c r="AS367" s="10">
        <f xml:space="preserve"> SIGN(DATA[[#This Row],[Prev Low]] &lt; DATA[[#This Row],[Open]])</f>
        <v>1</v>
      </c>
      <c r="AT367" s="10">
        <f xml:space="preserve"> SIGN(DATA[[#This Row],[Open]] &lt; DATA[[#This Row],[Prev High]])</f>
        <v>1</v>
      </c>
      <c r="AU367" s="10">
        <f xml:space="preserve"> SIGN(DATA[[#This Row],[Prev High]] &lt; DATA[[#This Row],[Open]])</f>
        <v>0</v>
      </c>
      <c r="AV367" s="10">
        <f xml:space="preserve"> SIGN(DATA[[#This Row],[Low]] &lt; DATA[[#This Row],[Prev Low]])</f>
        <v>0</v>
      </c>
      <c r="AW367" s="10">
        <f xml:space="preserve"> SIGN(DATA[[#This Row],[Prev Low]] &lt; DATA[[#This Row],[Low]])</f>
        <v>1</v>
      </c>
      <c r="AX367" s="10">
        <f xml:space="preserve"> SIGN(DATA[[#This Row],[High]] &lt; DATA[[#This Row],[Prev High]])</f>
        <v>1</v>
      </c>
      <c r="AY367" s="10">
        <f xml:space="preserve"> SIGN(DATA[[#This Row],[Prev High]] &lt; DATA[[#This Row],[High]])</f>
        <v>0</v>
      </c>
      <c r="AZ367" s="10">
        <f xml:space="preserve"> (DATA[[#This Row],[Prev Low]] &lt; DATA[[#This Row],[Close]]) * (DATA[[#This Row],[Close]] &lt; DATA[[#This Row],[Prev High]])</f>
        <v>1</v>
      </c>
      <c r="BA367" s="10">
        <f xml:space="preserve"> SIGN(DATA[[#This Row],[Close]] &lt; DATA[[#This Row],[Prev Low]])</f>
        <v>0</v>
      </c>
      <c r="BB367" s="10">
        <f xml:space="preserve"> SIGN(DATA[[#This Row],[Prev Low]] &lt; DATA[[#This Row],[Close]])</f>
        <v>1</v>
      </c>
      <c r="BC367" s="10">
        <f xml:space="preserve"> SIGN(DATA[[#This Row],[Close]] &lt; DATA[[#This Row],[Prev High]])</f>
        <v>1</v>
      </c>
      <c r="BD367" s="10">
        <f xml:space="preserve"> SIGN(DATA[[#This Row],[Prev High]] &lt; DATA[[#This Row],[Close]])</f>
        <v>0</v>
      </c>
    </row>
    <row r="368" spans="14:56" x14ac:dyDescent="0.25">
      <c r="N368" s="16">
        <f xml:space="preserve"> ROW() - ROW(DATA[[#Headers],[Row]])</f>
        <v>366</v>
      </c>
      <c r="O368" s="13"/>
      <c r="P368" s="20">
        <v>45328</v>
      </c>
      <c r="Q368" s="21">
        <v>130820</v>
      </c>
      <c r="R368" s="21">
        <v>127995</v>
      </c>
      <c r="S368" s="21">
        <v>131110</v>
      </c>
      <c r="T368" s="21">
        <v>127870</v>
      </c>
      <c r="U368" s="13" t="s">
        <v>385</v>
      </c>
      <c r="V368" s="14">
        <v>2.3199999999999998E-2</v>
      </c>
      <c r="W368" s="23"/>
      <c r="X368" s="23">
        <f xml:space="preserve"> (1 - DATA[[#This Row],[Row]])</f>
        <v>-365</v>
      </c>
      <c r="Y368" s="24">
        <f xml:space="preserve"> DATA[[#This Row],[Src Data]]</f>
        <v>45328</v>
      </c>
      <c r="Z368" s="23">
        <f xml:space="preserve"> WEEKDAY(DATA[[#This Row],[Date]])</f>
        <v>3</v>
      </c>
      <c r="AA368" s="26">
        <f xml:space="preserve"> DATA[[#This Row],[Src Último]]</f>
        <v>130820</v>
      </c>
      <c r="AB368" s="28">
        <f xml:space="preserve"> DATA[[#This Row],[Src Abertura]]</f>
        <v>127995</v>
      </c>
      <c r="AC368" s="28">
        <f xml:space="preserve"> DATA[[#This Row],[Src Mínima]]</f>
        <v>127870</v>
      </c>
      <c r="AD368" s="28">
        <f xml:space="preserve"> DATA[[#This Row],[Src Máxima]]</f>
        <v>131110</v>
      </c>
      <c r="AE368" s="28">
        <f xml:space="preserve"> DATA[[#This Row],[Src Último]]</f>
        <v>130820</v>
      </c>
      <c r="AF368" s="40">
        <f xml:space="preserve"> (DATA[[#This Row],[High]] - DATA[[#This Row],[Low]])</f>
        <v>3240</v>
      </c>
      <c r="AG368" s="31">
        <f xml:space="preserve"> _xlfn.XLOOKUP(DATA[[#This Row],[T]]-1, DATA[T], DATA[Open], "")</f>
        <v>127320</v>
      </c>
      <c r="AH368" s="31">
        <f xml:space="preserve"> _xlfn.XLOOKUP(DATA[[#This Row],[T]]-1, DATA[T], DATA[Low], "")</f>
        <v>126610</v>
      </c>
      <c r="AI368" s="31">
        <f xml:space="preserve"> _xlfn.XLOOKUP(DATA[[#This Row],[T]]-1, DATA[T], DATA[High], "")</f>
        <v>128075</v>
      </c>
      <c r="AJ368" s="31">
        <f xml:space="preserve"> _xlfn.XLOOKUP(DATA[[#This Row],[T]]-1, DATA[T], DATA[Price], "")</f>
        <v>127851</v>
      </c>
      <c r="AK368" s="33">
        <f xml:space="preserve"> IFERROR(DATA[[#This Row],[Prev Close]] - DATA[[#This Row],[Prev Open]], "")</f>
        <v>531</v>
      </c>
      <c r="AL368" s="33">
        <f xml:space="preserve"> IFERROR(DATA[[#This Row],[Prev High]] - DATA[[#This Row],[Prev Low]], "")</f>
        <v>1465</v>
      </c>
      <c r="AM368" s="33">
        <f xml:space="preserve"> SIGN(DATA[[#This Row],[Prev Change]] &lt; 0)</f>
        <v>0</v>
      </c>
      <c r="AN368" s="33">
        <f xml:space="preserve"> SIGN(DATA[[#This Row],[Prev Change]] &gt;= 0)</f>
        <v>1</v>
      </c>
      <c r="AO368" s="28">
        <f xml:space="preserve"> IFERROR(MAX(0, DATA[[#This Row],[High]] - DATA[[#This Row],[Prev High]]), "")</f>
        <v>3035</v>
      </c>
      <c r="AP368" s="28">
        <f xml:space="preserve"> IFERROR(MAX(0, DATA[[#This Row],[Prev Low]] - DATA[[#This Row],[Low]]), "")</f>
        <v>0</v>
      </c>
      <c r="AQ368" s="10">
        <f xml:space="preserve"> (DATA[[#This Row],[Prev Low]] &lt; DATA[[#This Row],[Open]]) * (DATA[[#This Row],[Open]] &lt; DATA[[#This Row],[Prev High]])</f>
        <v>1</v>
      </c>
      <c r="AR368" s="10">
        <f xml:space="preserve"> SIGN(DATA[[#This Row],[Open]] &lt; DATA[[#This Row],[Prev Low]])</f>
        <v>0</v>
      </c>
      <c r="AS368" s="10">
        <f xml:space="preserve"> SIGN(DATA[[#This Row],[Prev Low]] &lt; DATA[[#This Row],[Open]])</f>
        <v>1</v>
      </c>
      <c r="AT368" s="10">
        <f xml:space="preserve"> SIGN(DATA[[#This Row],[Open]] &lt; DATA[[#This Row],[Prev High]])</f>
        <v>1</v>
      </c>
      <c r="AU368" s="10">
        <f xml:space="preserve"> SIGN(DATA[[#This Row],[Prev High]] &lt; DATA[[#This Row],[Open]])</f>
        <v>0</v>
      </c>
      <c r="AV368" s="10">
        <f xml:space="preserve"> SIGN(DATA[[#This Row],[Low]] &lt; DATA[[#This Row],[Prev Low]])</f>
        <v>0</v>
      </c>
      <c r="AW368" s="10">
        <f xml:space="preserve"> SIGN(DATA[[#This Row],[Prev Low]] &lt; DATA[[#This Row],[Low]])</f>
        <v>1</v>
      </c>
      <c r="AX368" s="10">
        <f xml:space="preserve"> SIGN(DATA[[#This Row],[High]] &lt; DATA[[#This Row],[Prev High]])</f>
        <v>0</v>
      </c>
      <c r="AY368" s="10">
        <f xml:space="preserve"> SIGN(DATA[[#This Row],[Prev High]] &lt; DATA[[#This Row],[High]])</f>
        <v>1</v>
      </c>
      <c r="AZ368" s="10">
        <f xml:space="preserve"> (DATA[[#This Row],[Prev Low]] &lt; DATA[[#This Row],[Close]]) * (DATA[[#This Row],[Close]] &lt; DATA[[#This Row],[Prev High]])</f>
        <v>0</v>
      </c>
      <c r="BA368" s="10">
        <f xml:space="preserve"> SIGN(DATA[[#This Row],[Close]] &lt; DATA[[#This Row],[Prev Low]])</f>
        <v>0</v>
      </c>
      <c r="BB368" s="10">
        <f xml:space="preserve"> SIGN(DATA[[#This Row],[Prev Low]] &lt; DATA[[#This Row],[Close]])</f>
        <v>1</v>
      </c>
      <c r="BC368" s="10">
        <f xml:space="preserve"> SIGN(DATA[[#This Row],[Close]] &lt; DATA[[#This Row],[Prev High]])</f>
        <v>0</v>
      </c>
      <c r="BD368" s="10">
        <f xml:space="preserve"> SIGN(DATA[[#This Row],[Prev High]] &lt; DATA[[#This Row],[Close]])</f>
        <v>1</v>
      </c>
    </row>
    <row r="369" spans="14:56" x14ac:dyDescent="0.25">
      <c r="N369" s="16">
        <f xml:space="preserve"> ROW() - ROW(DATA[[#Headers],[Row]])</f>
        <v>367</v>
      </c>
      <c r="O369" s="13"/>
      <c r="P369" s="20">
        <v>45327</v>
      </c>
      <c r="Q369" s="21">
        <v>127851</v>
      </c>
      <c r="R369" s="21">
        <v>127320</v>
      </c>
      <c r="S369" s="21">
        <v>128075</v>
      </c>
      <c r="T369" s="21">
        <v>126610</v>
      </c>
      <c r="U369" s="13" t="s">
        <v>377</v>
      </c>
      <c r="V369" s="14">
        <v>2.8999999999999998E-3</v>
      </c>
      <c r="W369" s="23"/>
      <c r="X369" s="23">
        <f xml:space="preserve"> (1 - DATA[[#This Row],[Row]])</f>
        <v>-366</v>
      </c>
      <c r="Y369" s="24">
        <f xml:space="preserve"> DATA[[#This Row],[Src Data]]</f>
        <v>45327</v>
      </c>
      <c r="Z369" s="23">
        <f xml:space="preserve"> WEEKDAY(DATA[[#This Row],[Date]])</f>
        <v>2</v>
      </c>
      <c r="AA369" s="26">
        <f xml:space="preserve"> DATA[[#This Row],[Src Último]]</f>
        <v>127851</v>
      </c>
      <c r="AB369" s="28">
        <f xml:space="preserve"> DATA[[#This Row],[Src Abertura]]</f>
        <v>127320</v>
      </c>
      <c r="AC369" s="28">
        <f xml:space="preserve"> DATA[[#This Row],[Src Mínima]]</f>
        <v>126610</v>
      </c>
      <c r="AD369" s="28">
        <f xml:space="preserve"> DATA[[#This Row],[Src Máxima]]</f>
        <v>128075</v>
      </c>
      <c r="AE369" s="28">
        <f xml:space="preserve"> DATA[[#This Row],[Src Último]]</f>
        <v>127851</v>
      </c>
      <c r="AF369" s="40">
        <f xml:space="preserve"> (DATA[[#This Row],[High]] - DATA[[#This Row],[Low]])</f>
        <v>1465</v>
      </c>
      <c r="AG369" s="31">
        <f xml:space="preserve"> _xlfn.XLOOKUP(DATA[[#This Row],[T]]-1, DATA[T], DATA[Open], "")</f>
        <v>129035</v>
      </c>
      <c r="AH369" s="31">
        <f xml:space="preserve"> _xlfn.XLOOKUP(DATA[[#This Row],[T]]-1, DATA[T], DATA[Low], "")</f>
        <v>126860</v>
      </c>
      <c r="AI369" s="31">
        <f xml:space="preserve"> _xlfn.XLOOKUP(DATA[[#This Row],[T]]-1, DATA[T], DATA[High], "")</f>
        <v>129280</v>
      </c>
      <c r="AJ369" s="31">
        <f xml:space="preserve"> _xlfn.XLOOKUP(DATA[[#This Row],[T]]-1, DATA[T], DATA[Price], "")</f>
        <v>127476</v>
      </c>
      <c r="AK369" s="33">
        <f xml:space="preserve"> IFERROR(DATA[[#This Row],[Prev Close]] - DATA[[#This Row],[Prev Open]], "")</f>
        <v>-1559</v>
      </c>
      <c r="AL369" s="33">
        <f xml:space="preserve"> IFERROR(DATA[[#This Row],[Prev High]] - DATA[[#This Row],[Prev Low]], "")</f>
        <v>2420</v>
      </c>
      <c r="AM369" s="33">
        <f xml:space="preserve"> SIGN(DATA[[#This Row],[Prev Change]] &lt; 0)</f>
        <v>1</v>
      </c>
      <c r="AN369" s="33">
        <f xml:space="preserve"> SIGN(DATA[[#This Row],[Prev Change]] &gt;= 0)</f>
        <v>0</v>
      </c>
      <c r="AO369" s="28">
        <f xml:space="preserve"> IFERROR(MAX(0, DATA[[#This Row],[High]] - DATA[[#This Row],[Prev High]]), "")</f>
        <v>0</v>
      </c>
      <c r="AP369" s="28">
        <f xml:space="preserve"> IFERROR(MAX(0, DATA[[#This Row],[Prev Low]] - DATA[[#This Row],[Low]]), "")</f>
        <v>250</v>
      </c>
      <c r="AQ369" s="10">
        <f xml:space="preserve"> (DATA[[#This Row],[Prev Low]] &lt; DATA[[#This Row],[Open]]) * (DATA[[#This Row],[Open]] &lt; DATA[[#This Row],[Prev High]])</f>
        <v>1</v>
      </c>
      <c r="AR369" s="10">
        <f xml:space="preserve"> SIGN(DATA[[#This Row],[Open]] &lt; DATA[[#This Row],[Prev Low]])</f>
        <v>0</v>
      </c>
      <c r="AS369" s="10">
        <f xml:space="preserve"> SIGN(DATA[[#This Row],[Prev Low]] &lt; DATA[[#This Row],[Open]])</f>
        <v>1</v>
      </c>
      <c r="AT369" s="10">
        <f xml:space="preserve"> SIGN(DATA[[#This Row],[Open]] &lt; DATA[[#This Row],[Prev High]])</f>
        <v>1</v>
      </c>
      <c r="AU369" s="10">
        <f xml:space="preserve"> SIGN(DATA[[#This Row],[Prev High]] &lt; DATA[[#This Row],[Open]])</f>
        <v>0</v>
      </c>
      <c r="AV369" s="10">
        <f xml:space="preserve"> SIGN(DATA[[#This Row],[Low]] &lt; DATA[[#This Row],[Prev Low]])</f>
        <v>1</v>
      </c>
      <c r="AW369" s="10">
        <f xml:space="preserve"> SIGN(DATA[[#This Row],[Prev Low]] &lt; DATA[[#This Row],[Low]])</f>
        <v>0</v>
      </c>
      <c r="AX369" s="10">
        <f xml:space="preserve"> SIGN(DATA[[#This Row],[High]] &lt; DATA[[#This Row],[Prev High]])</f>
        <v>1</v>
      </c>
      <c r="AY369" s="10">
        <f xml:space="preserve"> SIGN(DATA[[#This Row],[Prev High]] &lt; DATA[[#This Row],[High]])</f>
        <v>0</v>
      </c>
      <c r="AZ369" s="10">
        <f xml:space="preserve"> (DATA[[#This Row],[Prev Low]] &lt; DATA[[#This Row],[Close]]) * (DATA[[#This Row],[Close]] &lt; DATA[[#This Row],[Prev High]])</f>
        <v>1</v>
      </c>
      <c r="BA369" s="10">
        <f xml:space="preserve"> SIGN(DATA[[#This Row],[Close]] &lt; DATA[[#This Row],[Prev Low]])</f>
        <v>0</v>
      </c>
      <c r="BB369" s="10">
        <f xml:space="preserve"> SIGN(DATA[[#This Row],[Prev Low]] &lt; DATA[[#This Row],[Close]])</f>
        <v>1</v>
      </c>
      <c r="BC369" s="10">
        <f xml:space="preserve"> SIGN(DATA[[#This Row],[Close]] &lt; DATA[[#This Row],[Prev High]])</f>
        <v>1</v>
      </c>
      <c r="BD369" s="10">
        <f xml:space="preserve"> SIGN(DATA[[#This Row],[Prev High]] &lt; DATA[[#This Row],[Close]])</f>
        <v>0</v>
      </c>
    </row>
    <row r="370" spans="14:56" x14ac:dyDescent="0.25">
      <c r="N370" s="16">
        <f xml:space="preserve"> ROW() - ROW(DATA[[#Headers],[Row]])</f>
        <v>368</v>
      </c>
      <c r="O370" s="13"/>
      <c r="P370" s="20">
        <v>45324</v>
      </c>
      <c r="Q370" s="21">
        <v>127476</v>
      </c>
      <c r="R370" s="21">
        <v>129035</v>
      </c>
      <c r="S370" s="21">
        <v>129280</v>
      </c>
      <c r="T370" s="21">
        <v>126860</v>
      </c>
      <c r="U370" s="13" t="s">
        <v>386</v>
      </c>
      <c r="V370" s="14">
        <v>-1.03E-2</v>
      </c>
      <c r="W370" s="23"/>
      <c r="X370" s="23">
        <f xml:space="preserve"> (1 - DATA[[#This Row],[Row]])</f>
        <v>-367</v>
      </c>
      <c r="Y370" s="24">
        <f xml:space="preserve"> DATA[[#This Row],[Src Data]]</f>
        <v>45324</v>
      </c>
      <c r="Z370" s="23">
        <f xml:space="preserve"> WEEKDAY(DATA[[#This Row],[Date]])</f>
        <v>6</v>
      </c>
      <c r="AA370" s="26">
        <f xml:space="preserve"> DATA[[#This Row],[Src Último]]</f>
        <v>127476</v>
      </c>
      <c r="AB370" s="28">
        <f xml:space="preserve"> DATA[[#This Row],[Src Abertura]]</f>
        <v>129035</v>
      </c>
      <c r="AC370" s="28">
        <f xml:space="preserve"> DATA[[#This Row],[Src Mínima]]</f>
        <v>126860</v>
      </c>
      <c r="AD370" s="28">
        <f xml:space="preserve"> DATA[[#This Row],[Src Máxima]]</f>
        <v>129280</v>
      </c>
      <c r="AE370" s="28">
        <f xml:space="preserve"> DATA[[#This Row],[Src Último]]</f>
        <v>127476</v>
      </c>
      <c r="AF370" s="40">
        <f xml:space="preserve"> (DATA[[#This Row],[High]] - DATA[[#This Row],[Low]])</f>
        <v>2420</v>
      </c>
      <c r="AG370" s="31">
        <f xml:space="preserve"> _xlfn.XLOOKUP(DATA[[#This Row],[T]]-1, DATA[T], DATA[Open], "")</f>
        <v>128485</v>
      </c>
      <c r="AH370" s="31">
        <f xml:space="preserve"> _xlfn.XLOOKUP(DATA[[#This Row],[T]]-1, DATA[T], DATA[Low], "")</f>
        <v>127545</v>
      </c>
      <c r="AI370" s="31">
        <f xml:space="preserve"> _xlfn.XLOOKUP(DATA[[#This Row],[T]]-1, DATA[T], DATA[High], "")</f>
        <v>128950</v>
      </c>
      <c r="AJ370" s="31">
        <f xml:space="preserve"> _xlfn.XLOOKUP(DATA[[#This Row],[T]]-1, DATA[T], DATA[Price], "")</f>
        <v>128799</v>
      </c>
      <c r="AK370" s="33">
        <f xml:space="preserve"> IFERROR(DATA[[#This Row],[Prev Close]] - DATA[[#This Row],[Prev Open]], "")</f>
        <v>314</v>
      </c>
      <c r="AL370" s="33">
        <f xml:space="preserve"> IFERROR(DATA[[#This Row],[Prev High]] - DATA[[#This Row],[Prev Low]], "")</f>
        <v>1405</v>
      </c>
      <c r="AM370" s="33">
        <f xml:space="preserve"> SIGN(DATA[[#This Row],[Prev Change]] &lt; 0)</f>
        <v>0</v>
      </c>
      <c r="AN370" s="33">
        <f xml:space="preserve"> SIGN(DATA[[#This Row],[Prev Change]] &gt;= 0)</f>
        <v>1</v>
      </c>
      <c r="AO370" s="28">
        <f xml:space="preserve"> IFERROR(MAX(0, DATA[[#This Row],[High]] - DATA[[#This Row],[Prev High]]), "")</f>
        <v>330</v>
      </c>
      <c r="AP370" s="28">
        <f xml:space="preserve"> IFERROR(MAX(0, DATA[[#This Row],[Prev Low]] - DATA[[#This Row],[Low]]), "")</f>
        <v>685</v>
      </c>
      <c r="AQ370" s="10">
        <f xml:space="preserve"> (DATA[[#This Row],[Prev Low]] &lt; DATA[[#This Row],[Open]]) * (DATA[[#This Row],[Open]] &lt; DATA[[#This Row],[Prev High]])</f>
        <v>0</v>
      </c>
      <c r="AR370" s="10">
        <f xml:space="preserve"> SIGN(DATA[[#This Row],[Open]] &lt; DATA[[#This Row],[Prev Low]])</f>
        <v>0</v>
      </c>
      <c r="AS370" s="10">
        <f xml:space="preserve"> SIGN(DATA[[#This Row],[Prev Low]] &lt; DATA[[#This Row],[Open]])</f>
        <v>1</v>
      </c>
      <c r="AT370" s="10">
        <f xml:space="preserve"> SIGN(DATA[[#This Row],[Open]] &lt; DATA[[#This Row],[Prev High]])</f>
        <v>0</v>
      </c>
      <c r="AU370" s="10">
        <f xml:space="preserve"> SIGN(DATA[[#This Row],[Prev High]] &lt; DATA[[#This Row],[Open]])</f>
        <v>1</v>
      </c>
      <c r="AV370" s="10">
        <f xml:space="preserve"> SIGN(DATA[[#This Row],[Low]] &lt; DATA[[#This Row],[Prev Low]])</f>
        <v>1</v>
      </c>
      <c r="AW370" s="10">
        <f xml:space="preserve"> SIGN(DATA[[#This Row],[Prev Low]] &lt; DATA[[#This Row],[Low]])</f>
        <v>0</v>
      </c>
      <c r="AX370" s="10">
        <f xml:space="preserve"> SIGN(DATA[[#This Row],[High]] &lt; DATA[[#This Row],[Prev High]])</f>
        <v>0</v>
      </c>
      <c r="AY370" s="10">
        <f xml:space="preserve"> SIGN(DATA[[#This Row],[Prev High]] &lt; DATA[[#This Row],[High]])</f>
        <v>1</v>
      </c>
      <c r="AZ370" s="10">
        <f xml:space="preserve"> (DATA[[#This Row],[Prev Low]] &lt; DATA[[#This Row],[Close]]) * (DATA[[#This Row],[Close]] &lt; DATA[[#This Row],[Prev High]])</f>
        <v>0</v>
      </c>
      <c r="BA370" s="10">
        <f xml:space="preserve"> SIGN(DATA[[#This Row],[Close]] &lt; DATA[[#This Row],[Prev Low]])</f>
        <v>1</v>
      </c>
      <c r="BB370" s="10">
        <f xml:space="preserve"> SIGN(DATA[[#This Row],[Prev Low]] &lt; DATA[[#This Row],[Close]])</f>
        <v>0</v>
      </c>
      <c r="BC370" s="10">
        <f xml:space="preserve"> SIGN(DATA[[#This Row],[Close]] &lt; DATA[[#This Row],[Prev High]])</f>
        <v>1</v>
      </c>
      <c r="BD370" s="10">
        <f xml:space="preserve"> SIGN(DATA[[#This Row],[Prev High]] &lt; DATA[[#This Row],[Close]])</f>
        <v>0</v>
      </c>
    </row>
    <row r="371" spans="14:56" x14ac:dyDescent="0.25">
      <c r="N371" s="16">
        <f xml:space="preserve"> ROW() - ROW(DATA[[#Headers],[Row]])</f>
        <v>369</v>
      </c>
      <c r="O371" s="13"/>
      <c r="P371" s="20">
        <v>45323</v>
      </c>
      <c r="Q371" s="21">
        <v>128799</v>
      </c>
      <c r="R371" s="21">
        <v>128485</v>
      </c>
      <c r="S371" s="21">
        <v>128950</v>
      </c>
      <c r="T371" s="21">
        <v>127545</v>
      </c>
      <c r="U371" s="13" t="s">
        <v>338</v>
      </c>
      <c r="V371" s="14">
        <v>5.0000000000000001E-3</v>
      </c>
      <c r="W371" s="23"/>
      <c r="X371" s="23">
        <f xml:space="preserve"> (1 - DATA[[#This Row],[Row]])</f>
        <v>-368</v>
      </c>
      <c r="Y371" s="24">
        <f xml:space="preserve"> DATA[[#This Row],[Src Data]]</f>
        <v>45323</v>
      </c>
      <c r="Z371" s="23">
        <f xml:space="preserve"> WEEKDAY(DATA[[#This Row],[Date]])</f>
        <v>5</v>
      </c>
      <c r="AA371" s="26">
        <f xml:space="preserve"> DATA[[#This Row],[Src Último]]</f>
        <v>128799</v>
      </c>
      <c r="AB371" s="28">
        <f xml:space="preserve"> DATA[[#This Row],[Src Abertura]]</f>
        <v>128485</v>
      </c>
      <c r="AC371" s="28">
        <f xml:space="preserve"> DATA[[#This Row],[Src Mínima]]</f>
        <v>127545</v>
      </c>
      <c r="AD371" s="28">
        <f xml:space="preserve"> DATA[[#This Row],[Src Máxima]]</f>
        <v>128950</v>
      </c>
      <c r="AE371" s="28">
        <f xml:space="preserve"> DATA[[#This Row],[Src Último]]</f>
        <v>128799</v>
      </c>
      <c r="AF371" s="40">
        <f xml:space="preserve"> (DATA[[#This Row],[High]] - DATA[[#This Row],[Low]])</f>
        <v>1405</v>
      </c>
      <c r="AG371" s="31">
        <f xml:space="preserve"> _xlfn.XLOOKUP(DATA[[#This Row],[T]]-1, DATA[T], DATA[Open], "")</f>
        <v>127595</v>
      </c>
      <c r="AH371" s="31">
        <f xml:space="preserve"> _xlfn.XLOOKUP(DATA[[#This Row],[T]]-1, DATA[T], DATA[Low], "")</f>
        <v>127530</v>
      </c>
      <c r="AI371" s="31">
        <f xml:space="preserve"> _xlfn.XLOOKUP(DATA[[#This Row],[T]]-1, DATA[T], DATA[High], "")</f>
        <v>130060</v>
      </c>
      <c r="AJ371" s="31">
        <f xml:space="preserve"> _xlfn.XLOOKUP(DATA[[#This Row],[T]]-1, DATA[T], DATA[Price], "")</f>
        <v>128162</v>
      </c>
      <c r="AK371" s="33">
        <f xml:space="preserve"> IFERROR(DATA[[#This Row],[Prev Close]] - DATA[[#This Row],[Prev Open]], "")</f>
        <v>567</v>
      </c>
      <c r="AL371" s="33">
        <f xml:space="preserve"> IFERROR(DATA[[#This Row],[Prev High]] - DATA[[#This Row],[Prev Low]], "")</f>
        <v>2530</v>
      </c>
      <c r="AM371" s="33">
        <f xml:space="preserve"> SIGN(DATA[[#This Row],[Prev Change]] &lt; 0)</f>
        <v>0</v>
      </c>
      <c r="AN371" s="33">
        <f xml:space="preserve"> SIGN(DATA[[#This Row],[Prev Change]] &gt;= 0)</f>
        <v>1</v>
      </c>
      <c r="AO371" s="28">
        <f xml:space="preserve"> IFERROR(MAX(0, DATA[[#This Row],[High]] - DATA[[#This Row],[Prev High]]), "")</f>
        <v>0</v>
      </c>
      <c r="AP371" s="28">
        <f xml:space="preserve"> IFERROR(MAX(0, DATA[[#This Row],[Prev Low]] - DATA[[#This Row],[Low]]), "")</f>
        <v>0</v>
      </c>
      <c r="AQ371" s="10">
        <f xml:space="preserve"> (DATA[[#This Row],[Prev Low]] &lt; DATA[[#This Row],[Open]]) * (DATA[[#This Row],[Open]] &lt; DATA[[#This Row],[Prev High]])</f>
        <v>1</v>
      </c>
      <c r="AR371" s="10">
        <f xml:space="preserve"> SIGN(DATA[[#This Row],[Open]] &lt; DATA[[#This Row],[Prev Low]])</f>
        <v>0</v>
      </c>
      <c r="AS371" s="10">
        <f xml:space="preserve"> SIGN(DATA[[#This Row],[Prev Low]] &lt; DATA[[#This Row],[Open]])</f>
        <v>1</v>
      </c>
      <c r="AT371" s="10">
        <f xml:space="preserve"> SIGN(DATA[[#This Row],[Open]] &lt; DATA[[#This Row],[Prev High]])</f>
        <v>1</v>
      </c>
      <c r="AU371" s="10">
        <f xml:space="preserve"> SIGN(DATA[[#This Row],[Prev High]] &lt; DATA[[#This Row],[Open]])</f>
        <v>0</v>
      </c>
      <c r="AV371" s="10">
        <f xml:space="preserve"> SIGN(DATA[[#This Row],[Low]] &lt; DATA[[#This Row],[Prev Low]])</f>
        <v>0</v>
      </c>
      <c r="AW371" s="10">
        <f xml:space="preserve"> SIGN(DATA[[#This Row],[Prev Low]] &lt; DATA[[#This Row],[Low]])</f>
        <v>1</v>
      </c>
      <c r="AX371" s="10">
        <f xml:space="preserve"> SIGN(DATA[[#This Row],[High]] &lt; DATA[[#This Row],[Prev High]])</f>
        <v>1</v>
      </c>
      <c r="AY371" s="10">
        <f xml:space="preserve"> SIGN(DATA[[#This Row],[Prev High]] &lt; DATA[[#This Row],[High]])</f>
        <v>0</v>
      </c>
      <c r="AZ371" s="10">
        <f xml:space="preserve"> (DATA[[#This Row],[Prev Low]] &lt; DATA[[#This Row],[Close]]) * (DATA[[#This Row],[Close]] &lt; DATA[[#This Row],[Prev High]])</f>
        <v>1</v>
      </c>
      <c r="BA371" s="10">
        <f xml:space="preserve"> SIGN(DATA[[#This Row],[Close]] &lt; DATA[[#This Row],[Prev Low]])</f>
        <v>0</v>
      </c>
      <c r="BB371" s="10">
        <f xml:space="preserve"> SIGN(DATA[[#This Row],[Prev Low]] &lt; DATA[[#This Row],[Close]])</f>
        <v>1</v>
      </c>
      <c r="BC371" s="10">
        <f xml:space="preserve"> SIGN(DATA[[#This Row],[Close]] &lt; DATA[[#This Row],[Prev High]])</f>
        <v>1</v>
      </c>
      <c r="BD371" s="10">
        <f xml:space="preserve"> SIGN(DATA[[#This Row],[Prev High]] &lt; DATA[[#This Row],[Close]])</f>
        <v>0</v>
      </c>
    </row>
    <row r="372" spans="14:56" x14ac:dyDescent="0.25">
      <c r="N372" s="16">
        <f xml:space="preserve"> ROW() - ROW(DATA[[#Headers],[Row]])</f>
        <v>370</v>
      </c>
      <c r="O372" s="13"/>
      <c r="P372" s="20">
        <v>45322</v>
      </c>
      <c r="Q372" s="21">
        <v>128162</v>
      </c>
      <c r="R372" s="21">
        <v>127595</v>
      </c>
      <c r="S372" s="21">
        <v>130060</v>
      </c>
      <c r="T372" s="21">
        <v>127530</v>
      </c>
      <c r="U372" s="13" t="s">
        <v>387</v>
      </c>
      <c r="V372" s="14">
        <v>2.5999999999999999E-3</v>
      </c>
      <c r="W372" s="23"/>
      <c r="X372" s="23">
        <f xml:space="preserve"> (1 - DATA[[#This Row],[Row]])</f>
        <v>-369</v>
      </c>
      <c r="Y372" s="24">
        <f xml:space="preserve"> DATA[[#This Row],[Src Data]]</f>
        <v>45322</v>
      </c>
      <c r="Z372" s="23">
        <f xml:space="preserve"> WEEKDAY(DATA[[#This Row],[Date]])</f>
        <v>4</v>
      </c>
      <c r="AA372" s="26">
        <f xml:space="preserve"> DATA[[#This Row],[Src Último]]</f>
        <v>128162</v>
      </c>
      <c r="AB372" s="28">
        <f xml:space="preserve"> DATA[[#This Row],[Src Abertura]]</f>
        <v>127595</v>
      </c>
      <c r="AC372" s="28">
        <f xml:space="preserve"> DATA[[#This Row],[Src Mínima]]</f>
        <v>127530</v>
      </c>
      <c r="AD372" s="28">
        <f xml:space="preserve"> DATA[[#This Row],[Src Máxima]]</f>
        <v>130060</v>
      </c>
      <c r="AE372" s="28">
        <f xml:space="preserve"> DATA[[#This Row],[Src Último]]</f>
        <v>128162</v>
      </c>
      <c r="AF372" s="40">
        <f xml:space="preserve"> (DATA[[#This Row],[High]] - DATA[[#This Row],[Low]])</f>
        <v>2530</v>
      </c>
      <c r="AG372" s="31">
        <f xml:space="preserve"> _xlfn.XLOOKUP(DATA[[#This Row],[T]]-1, DATA[T], DATA[Open], "")</f>
        <v>128820</v>
      </c>
      <c r="AH372" s="31">
        <f xml:space="preserve"> _xlfn.XLOOKUP(DATA[[#This Row],[T]]-1, DATA[T], DATA[Low], "")</f>
        <v>127495</v>
      </c>
      <c r="AI372" s="31">
        <f xml:space="preserve"> _xlfn.XLOOKUP(DATA[[#This Row],[T]]-1, DATA[T], DATA[High], "")</f>
        <v>129260</v>
      </c>
      <c r="AJ372" s="31">
        <f xml:space="preserve"> _xlfn.XLOOKUP(DATA[[#This Row],[T]]-1, DATA[T], DATA[Price], "")</f>
        <v>127836</v>
      </c>
      <c r="AK372" s="33">
        <f xml:space="preserve"> IFERROR(DATA[[#This Row],[Prev Close]] - DATA[[#This Row],[Prev Open]], "")</f>
        <v>-984</v>
      </c>
      <c r="AL372" s="33">
        <f xml:space="preserve"> IFERROR(DATA[[#This Row],[Prev High]] - DATA[[#This Row],[Prev Low]], "")</f>
        <v>1765</v>
      </c>
      <c r="AM372" s="33">
        <f xml:space="preserve"> SIGN(DATA[[#This Row],[Prev Change]] &lt; 0)</f>
        <v>1</v>
      </c>
      <c r="AN372" s="33">
        <f xml:space="preserve"> SIGN(DATA[[#This Row],[Prev Change]] &gt;= 0)</f>
        <v>0</v>
      </c>
      <c r="AO372" s="28">
        <f xml:space="preserve"> IFERROR(MAX(0, DATA[[#This Row],[High]] - DATA[[#This Row],[Prev High]]), "")</f>
        <v>800</v>
      </c>
      <c r="AP372" s="28">
        <f xml:space="preserve"> IFERROR(MAX(0, DATA[[#This Row],[Prev Low]] - DATA[[#This Row],[Low]]), "")</f>
        <v>0</v>
      </c>
      <c r="AQ372" s="10">
        <f xml:space="preserve"> (DATA[[#This Row],[Prev Low]] &lt; DATA[[#This Row],[Open]]) * (DATA[[#This Row],[Open]] &lt; DATA[[#This Row],[Prev High]])</f>
        <v>1</v>
      </c>
      <c r="AR372" s="10">
        <f xml:space="preserve"> SIGN(DATA[[#This Row],[Open]] &lt; DATA[[#This Row],[Prev Low]])</f>
        <v>0</v>
      </c>
      <c r="AS372" s="10">
        <f xml:space="preserve"> SIGN(DATA[[#This Row],[Prev Low]] &lt; DATA[[#This Row],[Open]])</f>
        <v>1</v>
      </c>
      <c r="AT372" s="10">
        <f xml:space="preserve"> SIGN(DATA[[#This Row],[Open]] &lt; DATA[[#This Row],[Prev High]])</f>
        <v>1</v>
      </c>
      <c r="AU372" s="10">
        <f xml:space="preserve"> SIGN(DATA[[#This Row],[Prev High]] &lt; DATA[[#This Row],[Open]])</f>
        <v>0</v>
      </c>
      <c r="AV372" s="10">
        <f xml:space="preserve"> SIGN(DATA[[#This Row],[Low]] &lt; DATA[[#This Row],[Prev Low]])</f>
        <v>0</v>
      </c>
      <c r="AW372" s="10">
        <f xml:space="preserve"> SIGN(DATA[[#This Row],[Prev Low]] &lt; DATA[[#This Row],[Low]])</f>
        <v>1</v>
      </c>
      <c r="AX372" s="10">
        <f xml:space="preserve"> SIGN(DATA[[#This Row],[High]] &lt; DATA[[#This Row],[Prev High]])</f>
        <v>0</v>
      </c>
      <c r="AY372" s="10">
        <f xml:space="preserve"> SIGN(DATA[[#This Row],[Prev High]] &lt; DATA[[#This Row],[High]])</f>
        <v>1</v>
      </c>
      <c r="AZ372" s="10">
        <f xml:space="preserve"> (DATA[[#This Row],[Prev Low]] &lt; DATA[[#This Row],[Close]]) * (DATA[[#This Row],[Close]] &lt; DATA[[#This Row],[Prev High]])</f>
        <v>1</v>
      </c>
      <c r="BA372" s="10">
        <f xml:space="preserve"> SIGN(DATA[[#This Row],[Close]] &lt; DATA[[#This Row],[Prev Low]])</f>
        <v>0</v>
      </c>
      <c r="BB372" s="10">
        <f xml:space="preserve"> SIGN(DATA[[#This Row],[Prev Low]] &lt; DATA[[#This Row],[Close]])</f>
        <v>1</v>
      </c>
      <c r="BC372" s="10">
        <f xml:space="preserve"> SIGN(DATA[[#This Row],[Close]] &lt; DATA[[#This Row],[Prev High]])</f>
        <v>1</v>
      </c>
      <c r="BD372" s="10">
        <f xml:space="preserve"> SIGN(DATA[[#This Row],[Prev High]] &lt; DATA[[#This Row],[Close]])</f>
        <v>0</v>
      </c>
    </row>
    <row r="373" spans="14:56" x14ac:dyDescent="0.25">
      <c r="N373" s="16">
        <f xml:space="preserve"> ROW() - ROW(DATA[[#Headers],[Row]])</f>
        <v>371</v>
      </c>
      <c r="O373" s="13"/>
      <c r="P373" s="20">
        <v>45321</v>
      </c>
      <c r="Q373" s="21">
        <v>127836</v>
      </c>
      <c r="R373" s="21">
        <v>128820</v>
      </c>
      <c r="S373" s="21">
        <v>129260</v>
      </c>
      <c r="T373" s="21">
        <v>127495</v>
      </c>
      <c r="U373" s="13" t="s">
        <v>388</v>
      </c>
      <c r="V373" s="14">
        <v>-8.6E-3</v>
      </c>
      <c r="W373" s="23"/>
      <c r="X373" s="23">
        <f xml:space="preserve"> (1 - DATA[[#This Row],[Row]])</f>
        <v>-370</v>
      </c>
      <c r="Y373" s="24">
        <f xml:space="preserve"> DATA[[#This Row],[Src Data]]</f>
        <v>45321</v>
      </c>
      <c r="Z373" s="23">
        <f xml:space="preserve"> WEEKDAY(DATA[[#This Row],[Date]])</f>
        <v>3</v>
      </c>
      <c r="AA373" s="26">
        <f xml:space="preserve"> DATA[[#This Row],[Src Último]]</f>
        <v>127836</v>
      </c>
      <c r="AB373" s="28">
        <f xml:space="preserve"> DATA[[#This Row],[Src Abertura]]</f>
        <v>128820</v>
      </c>
      <c r="AC373" s="28">
        <f xml:space="preserve"> DATA[[#This Row],[Src Mínima]]</f>
        <v>127495</v>
      </c>
      <c r="AD373" s="28">
        <f xml:space="preserve"> DATA[[#This Row],[Src Máxima]]</f>
        <v>129260</v>
      </c>
      <c r="AE373" s="28">
        <f xml:space="preserve"> DATA[[#This Row],[Src Último]]</f>
        <v>127836</v>
      </c>
      <c r="AF373" s="40">
        <f xml:space="preserve"> (DATA[[#This Row],[High]] - DATA[[#This Row],[Low]])</f>
        <v>1765</v>
      </c>
      <c r="AG373" s="31">
        <f xml:space="preserve"> _xlfn.XLOOKUP(DATA[[#This Row],[T]]-1, DATA[T], DATA[Open], "")</f>
        <v>129630</v>
      </c>
      <c r="AH373" s="31">
        <f xml:space="preserve"> _xlfn.XLOOKUP(DATA[[#This Row],[T]]-1, DATA[T], DATA[Low], "")</f>
        <v>128320</v>
      </c>
      <c r="AI373" s="31">
        <f xml:space="preserve"> _xlfn.XLOOKUP(DATA[[#This Row],[T]]-1, DATA[T], DATA[High], "")</f>
        <v>129655</v>
      </c>
      <c r="AJ373" s="31">
        <f xml:space="preserve"> _xlfn.XLOOKUP(DATA[[#This Row],[T]]-1, DATA[T], DATA[Price], "")</f>
        <v>128946</v>
      </c>
      <c r="AK373" s="33">
        <f xml:space="preserve"> IFERROR(DATA[[#This Row],[Prev Close]] - DATA[[#This Row],[Prev Open]], "")</f>
        <v>-684</v>
      </c>
      <c r="AL373" s="33">
        <f xml:space="preserve"> IFERROR(DATA[[#This Row],[Prev High]] - DATA[[#This Row],[Prev Low]], "")</f>
        <v>1335</v>
      </c>
      <c r="AM373" s="33">
        <f xml:space="preserve"> SIGN(DATA[[#This Row],[Prev Change]] &lt; 0)</f>
        <v>1</v>
      </c>
      <c r="AN373" s="33">
        <f xml:space="preserve"> SIGN(DATA[[#This Row],[Prev Change]] &gt;= 0)</f>
        <v>0</v>
      </c>
      <c r="AO373" s="28">
        <f xml:space="preserve"> IFERROR(MAX(0, DATA[[#This Row],[High]] - DATA[[#This Row],[Prev High]]), "")</f>
        <v>0</v>
      </c>
      <c r="AP373" s="28">
        <f xml:space="preserve"> IFERROR(MAX(0, DATA[[#This Row],[Prev Low]] - DATA[[#This Row],[Low]]), "")</f>
        <v>825</v>
      </c>
      <c r="AQ373" s="10">
        <f xml:space="preserve"> (DATA[[#This Row],[Prev Low]] &lt; DATA[[#This Row],[Open]]) * (DATA[[#This Row],[Open]] &lt; DATA[[#This Row],[Prev High]])</f>
        <v>1</v>
      </c>
      <c r="AR373" s="10">
        <f xml:space="preserve"> SIGN(DATA[[#This Row],[Open]] &lt; DATA[[#This Row],[Prev Low]])</f>
        <v>0</v>
      </c>
      <c r="AS373" s="10">
        <f xml:space="preserve"> SIGN(DATA[[#This Row],[Prev Low]] &lt; DATA[[#This Row],[Open]])</f>
        <v>1</v>
      </c>
      <c r="AT373" s="10">
        <f xml:space="preserve"> SIGN(DATA[[#This Row],[Open]] &lt; DATA[[#This Row],[Prev High]])</f>
        <v>1</v>
      </c>
      <c r="AU373" s="10">
        <f xml:space="preserve"> SIGN(DATA[[#This Row],[Prev High]] &lt; DATA[[#This Row],[Open]])</f>
        <v>0</v>
      </c>
      <c r="AV373" s="10">
        <f xml:space="preserve"> SIGN(DATA[[#This Row],[Low]] &lt; DATA[[#This Row],[Prev Low]])</f>
        <v>1</v>
      </c>
      <c r="AW373" s="10">
        <f xml:space="preserve"> SIGN(DATA[[#This Row],[Prev Low]] &lt; DATA[[#This Row],[Low]])</f>
        <v>0</v>
      </c>
      <c r="AX373" s="10">
        <f xml:space="preserve"> SIGN(DATA[[#This Row],[High]] &lt; DATA[[#This Row],[Prev High]])</f>
        <v>1</v>
      </c>
      <c r="AY373" s="10">
        <f xml:space="preserve"> SIGN(DATA[[#This Row],[Prev High]] &lt; DATA[[#This Row],[High]])</f>
        <v>0</v>
      </c>
      <c r="AZ373" s="10">
        <f xml:space="preserve"> (DATA[[#This Row],[Prev Low]] &lt; DATA[[#This Row],[Close]]) * (DATA[[#This Row],[Close]] &lt; DATA[[#This Row],[Prev High]])</f>
        <v>0</v>
      </c>
      <c r="BA373" s="10">
        <f xml:space="preserve"> SIGN(DATA[[#This Row],[Close]] &lt; DATA[[#This Row],[Prev Low]])</f>
        <v>1</v>
      </c>
      <c r="BB373" s="10">
        <f xml:space="preserve"> SIGN(DATA[[#This Row],[Prev Low]] &lt; DATA[[#This Row],[Close]])</f>
        <v>0</v>
      </c>
      <c r="BC373" s="10">
        <f xml:space="preserve"> SIGN(DATA[[#This Row],[Close]] &lt; DATA[[#This Row],[Prev High]])</f>
        <v>1</v>
      </c>
      <c r="BD373" s="10">
        <f xml:space="preserve"> SIGN(DATA[[#This Row],[Prev High]] &lt; DATA[[#This Row],[Close]])</f>
        <v>0</v>
      </c>
    </row>
    <row r="374" spans="14:56" x14ac:dyDescent="0.25">
      <c r="N374" s="16">
        <f xml:space="preserve"> ROW() - ROW(DATA[[#Headers],[Row]])</f>
        <v>372</v>
      </c>
      <c r="O374" s="13"/>
      <c r="P374" s="20">
        <v>45320</v>
      </c>
      <c r="Q374" s="21">
        <v>128946</v>
      </c>
      <c r="R374" s="21">
        <v>129630</v>
      </c>
      <c r="S374" s="21">
        <v>129655</v>
      </c>
      <c r="T374" s="21">
        <v>128320</v>
      </c>
      <c r="U374" s="13" t="s">
        <v>389</v>
      </c>
      <c r="V374" s="14">
        <v>-3.8999999999999998E-3</v>
      </c>
      <c r="W374" s="23"/>
      <c r="X374" s="23">
        <f xml:space="preserve"> (1 - DATA[[#This Row],[Row]])</f>
        <v>-371</v>
      </c>
      <c r="Y374" s="24">
        <f xml:space="preserve"> DATA[[#This Row],[Src Data]]</f>
        <v>45320</v>
      </c>
      <c r="Z374" s="23">
        <f xml:space="preserve"> WEEKDAY(DATA[[#This Row],[Date]])</f>
        <v>2</v>
      </c>
      <c r="AA374" s="26">
        <f xml:space="preserve"> DATA[[#This Row],[Src Último]]</f>
        <v>128946</v>
      </c>
      <c r="AB374" s="28">
        <f xml:space="preserve"> DATA[[#This Row],[Src Abertura]]</f>
        <v>129630</v>
      </c>
      <c r="AC374" s="28">
        <f xml:space="preserve"> DATA[[#This Row],[Src Mínima]]</f>
        <v>128320</v>
      </c>
      <c r="AD374" s="28">
        <f xml:space="preserve"> DATA[[#This Row],[Src Máxima]]</f>
        <v>129655</v>
      </c>
      <c r="AE374" s="28">
        <f xml:space="preserve"> DATA[[#This Row],[Src Último]]</f>
        <v>128946</v>
      </c>
      <c r="AF374" s="40">
        <f xml:space="preserve"> (DATA[[#This Row],[High]] - DATA[[#This Row],[Low]])</f>
        <v>1335</v>
      </c>
      <c r="AG374" s="31">
        <f xml:space="preserve"> _xlfn.XLOOKUP(DATA[[#This Row],[T]]-1, DATA[T], DATA[Open], "")</f>
        <v>129125</v>
      </c>
      <c r="AH374" s="31">
        <f xml:space="preserve"> _xlfn.XLOOKUP(DATA[[#This Row],[T]]-1, DATA[T], DATA[Low], "")</f>
        <v>128370</v>
      </c>
      <c r="AI374" s="31">
        <f xml:space="preserve"> _xlfn.XLOOKUP(DATA[[#This Row],[T]]-1, DATA[T], DATA[High], "")</f>
        <v>129805</v>
      </c>
      <c r="AJ374" s="31">
        <f xml:space="preserve"> _xlfn.XLOOKUP(DATA[[#This Row],[T]]-1, DATA[T], DATA[Price], "")</f>
        <v>129456</v>
      </c>
      <c r="AK374" s="33">
        <f xml:space="preserve"> IFERROR(DATA[[#This Row],[Prev Close]] - DATA[[#This Row],[Prev Open]], "")</f>
        <v>331</v>
      </c>
      <c r="AL374" s="33">
        <f xml:space="preserve"> IFERROR(DATA[[#This Row],[Prev High]] - DATA[[#This Row],[Prev Low]], "")</f>
        <v>1435</v>
      </c>
      <c r="AM374" s="33">
        <f xml:space="preserve"> SIGN(DATA[[#This Row],[Prev Change]] &lt; 0)</f>
        <v>0</v>
      </c>
      <c r="AN374" s="33">
        <f xml:space="preserve"> SIGN(DATA[[#This Row],[Prev Change]] &gt;= 0)</f>
        <v>1</v>
      </c>
      <c r="AO374" s="28">
        <f xml:space="preserve"> IFERROR(MAX(0, DATA[[#This Row],[High]] - DATA[[#This Row],[Prev High]]), "")</f>
        <v>0</v>
      </c>
      <c r="AP374" s="28">
        <f xml:space="preserve"> IFERROR(MAX(0, DATA[[#This Row],[Prev Low]] - DATA[[#This Row],[Low]]), "")</f>
        <v>50</v>
      </c>
      <c r="AQ374" s="10">
        <f xml:space="preserve"> (DATA[[#This Row],[Prev Low]] &lt; DATA[[#This Row],[Open]]) * (DATA[[#This Row],[Open]] &lt; DATA[[#This Row],[Prev High]])</f>
        <v>1</v>
      </c>
      <c r="AR374" s="10">
        <f xml:space="preserve"> SIGN(DATA[[#This Row],[Open]] &lt; DATA[[#This Row],[Prev Low]])</f>
        <v>0</v>
      </c>
      <c r="AS374" s="10">
        <f xml:space="preserve"> SIGN(DATA[[#This Row],[Prev Low]] &lt; DATA[[#This Row],[Open]])</f>
        <v>1</v>
      </c>
      <c r="AT374" s="10">
        <f xml:space="preserve"> SIGN(DATA[[#This Row],[Open]] &lt; DATA[[#This Row],[Prev High]])</f>
        <v>1</v>
      </c>
      <c r="AU374" s="10">
        <f xml:space="preserve"> SIGN(DATA[[#This Row],[Prev High]] &lt; DATA[[#This Row],[Open]])</f>
        <v>0</v>
      </c>
      <c r="AV374" s="10">
        <f xml:space="preserve"> SIGN(DATA[[#This Row],[Low]] &lt; DATA[[#This Row],[Prev Low]])</f>
        <v>1</v>
      </c>
      <c r="AW374" s="10">
        <f xml:space="preserve"> SIGN(DATA[[#This Row],[Prev Low]] &lt; DATA[[#This Row],[Low]])</f>
        <v>0</v>
      </c>
      <c r="AX374" s="10">
        <f xml:space="preserve"> SIGN(DATA[[#This Row],[High]] &lt; DATA[[#This Row],[Prev High]])</f>
        <v>1</v>
      </c>
      <c r="AY374" s="10">
        <f xml:space="preserve"> SIGN(DATA[[#This Row],[Prev High]] &lt; DATA[[#This Row],[High]])</f>
        <v>0</v>
      </c>
      <c r="AZ374" s="10">
        <f xml:space="preserve"> (DATA[[#This Row],[Prev Low]] &lt; DATA[[#This Row],[Close]]) * (DATA[[#This Row],[Close]] &lt; DATA[[#This Row],[Prev High]])</f>
        <v>1</v>
      </c>
      <c r="BA374" s="10">
        <f xml:space="preserve"> SIGN(DATA[[#This Row],[Close]] &lt; DATA[[#This Row],[Prev Low]])</f>
        <v>0</v>
      </c>
      <c r="BB374" s="10">
        <f xml:space="preserve"> SIGN(DATA[[#This Row],[Prev Low]] &lt; DATA[[#This Row],[Close]])</f>
        <v>1</v>
      </c>
      <c r="BC374" s="10">
        <f xml:space="preserve"> SIGN(DATA[[#This Row],[Close]] &lt; DATA[[#This Row],[Prev High]])</f>
        <v>1</v>
      </c>
      <c r="BD374" s="10">
        <f xml:space="preserve"> SIGN(DATA[[#This Row],[Prev High]] &lt; DATA[[#This Row],[Close]])</f>
        <v>0</v>
      </c>
    </row>
    <row r="375" spans="14:56" x14ac:dyDescent="0.25">
      <c r="N375" s="16">
        <f xml:space="preserve"> ROW() - ROW(DATA[[#Headers],[Row]])</f>
        <v>373</v>
      </c>
      <c r="O375" s="13"/>
      <c r="P375" s="20">
        <v>45317</v>
      </c>
      <c r="Q375" s="21">
        <v>129456</v>
      </c>
      <c r="R375" s="21">
        <v>129125</v>
      </c>
      <c r="S375" s="21">
        <v>129805</v>
      </c>
      <c r="T375" s="21">
        <v>128370</v>
      </c>
      <c r="U375" s="13" t="s">
        <v>390</v>
      </c>
      <c r="V375" s="14">
        <v>5.4000000000000003E-3</v>
      </c>
      <c r="W375" s="23"/>
      <c r="X375" s="23">
        <f xml:space="preserve"> (1 - DATA[[#This Row],[Row]])</f>
        <v>-372</v>
      </c>
      <c r="Y375" s="24">
        <f xml:space="preserve"> DATA[[#This Row],[Src Data]]</f>
        <v>45317</v>
      </c>
      <c r="Z375" s="23">
        <f xml:space="preserve"> WEEKDAY(DATA[[#This Row],[Date]])</f>
        <v>6</v>
      </c>
      <c r="AA375" s="26">
        <f xml:space="preserve"> DATA[[#This Row],[Src Último]]</f>
        <v>129456</v>
      </c>
      <c r="AB375" s="28">
        <f xml:space="preserve"> DATA[[#This Row],[Src Abertura]]</f>
        <v>129125</v>
      </c>
      <c r="AC375" s="28">
        <f xml:space="preserve"> DATA[[#This Row],[Src Mínima]]</f>
        <v>128370</v>
      </c>
      <c r="AD375" s="28">
        <f xml:space="preserve"> DATA[[#This Row],[Src Máxima]]</f>
        <v>129805</v>
      </c>
      <c r="AE375" s="28">
        <f xml:space="preserve"> DATA[[#This Row],[Src Último]]</f>
        <v>129456</v>
      </c>
      <c r="AF375" s="40">
        <f xml:space="preserve"> (DATA[[#This Row],[High]] - DATA[[#This Row],[Low]])</f>
        <v>1435</v>
      </c>
      <c r="AG375" s="31">
        <f xml:space="preserve"> _xlfn.XLOOKUP(DATA[[#This Row],[T]]-1, DATA[T], DATA[Open], "")</f>
        <v>128740</v>
      </c>
      <c r="AH375" s="31">
        <f xml:space="preserve"> _xlfn.XLOOKUP(DATA[[#This Row],[T]]-1, DATA[T], DATA[Low], "")</f>
        <v>128400</v>
      </c>
      <c r="AI375" s="31">
        <f xml:space="preserve"> _xlfn.XLOOKUP(DATA[[#This Row],[T]]-1, DATA[T], DATA[High], "")</f>
        <v>129315</v>
      </c>
      <c r="AJ375" s="31">
        <f xml:space="preserve"> _xlfn.XLOOKUP(DATA[[#This Row],[T]]-1, DATA[T], DATA[Price], "")</f>
        <v>128760</v>
      </c>
      <c r="AK375" s="33">
        <f xml:space="preserve"> IFERROR(DATA[[#This Row],[Prev Close]] - DATA[[#This Row],[Prev Open]], "")</f>
        <v>20</v>
      </c>
      <c r="AL375" s="33">
        <f xml:space="preserve"> IFERROR(DATA[[#This Row],[Prev High]] - DATA[[#This Row],[Prev Low]], "")</f>
        <v>915</v>
      </c>
      <c r="AM375" s="33">
        <f xml:space="preserve"> SIGN(DATA[[#This Row],[Prev Change]] &lt; 0)</f>
        <v>0</v>
      </c>
      <c r="AN375" s="33">
        <f xml:space="preserve"> SIGN(DATA[[#This Row],[Prev Change]] &gt;= 0)</f>
        <v>1</v>
      </c>
      <c r="AO375" s="28">
        <f xml:space="preserve"> IFERROR(MAX(0, DATA[[#This Row],[High]] - DATA[[#This Row],[Prev High]]), "")</f>
        <v>490</v>
      </c>
      <c r="AP375" s="28">
        <f xml:space="preserve"> IFERROR(MAX(0, DATA[[#This Row],[Prev Low]] - DATA[[#This Row],[Low]]), "")</f>
        <v>30</v>
      </c>
      <c r="AQ375" s="10">
        <f xml:space="preserve"> (DATA[[#This Row],[Prev Low]] &lt; DATA[[#This Row],[Open]]) * (DATA[[#This Row],[Open]] &lt; DATA[[#This Row],[Prev High]])</f>
        <v>1</v>
      </c>
      <c r="AR375" s="10">
        <f xml:space="preserve"> SIGN(DATA[[#This Row],[Open]] &lt; DATA[[#This Row],[Prev Low]])</f>
        <v>0</v>
      </c>
      <c r="AS375" s="10">
        <f xml:space="preserve"> SIGN(DATA[[#This Row],[Prev Low]] &lt; DATA[[#This Row],[Open]])</f>
        <v>1</v>
      </c>
      <c r="AT375" s="10">
        <f xml:space="preserve"> SIGN(DATA[[#This Row],[Open]] &lt; DATA[[#This Row],[Prev High]])</f>
        <v>1</v>
      </c>
      <c r="AU375" s="10">
        <f xml:space="preserve"> SIGN(DATA[[#This Row],[Prev High]] &lt; DATA[[#This Row],[Open]])</f>
        <v>0</v>
      </c>
      <c r="AV375" s="10">
        <f xml:space="preserve"> SIGN(DATA[[#This Row],[Low]] &lt; DATA[[#This Row],[Prev Low]])</f>
        <v>1</v>
      </c>
      <c r="AW375" s="10">
        <f xml:space="preserve"> SIGN(DATA[[#This Row],[Prev Low]] &lt; DATA[[#This Row],[Low]])</f>
        <v>0</v>
      </c>
      <c r="AX375" s="10">
        <f xml:space="preserve"> SIGN(DATA[[#This Row],[High]] &lt; DATA[[#This Row],[Prev High]])</f>
        <v>0</v>
      </c>
      <c r="AY375" s="10">
        <f xml:space="preserve"> SIGN(DATA[[#This Row],[Prev High]] &lt; DATA[[#This Row],[High]])</f>
        <v>1</v>
      </c>
      <c r="AZ375" s="10">
        <f xml:space="preserve"> (DATA[[#This Row],[Prev Low]] &lt; DATA[[#This Row],[Close]]) * (DATA[[#This Row],[Close]] &lt; DATA[[#This Row],[Prev High]])</f>
        <v>0</v>
      </c>
      <c r="BA375" s="10">
        <f xml:space="preserve"> SIGN(DATA[[#This Row],[Close]] &lt; DATA[[#This Row],[Prev Low]])</f>
        <v>0</v>
      </c>
      <c r="BB375" s="10">
        <f xml:space="preserve"> SIGN(DATA[[#This Row],[Prev Low]] &lt; DATA[[#This Row],[Close]])</f>
        <v>1</v>
      </c>
      <c r="BC375" s="10">
        <f xml:space="preserve"> SIGN(DATA[[#This Row],[Close]] &lt; DATA[[#This Row],[Prev High]])</f>
        <v>0</v>
      </c>
      <c r="BD375" s="10">
        <f xml:space="preserve"> SIGN(DATA[[#This Row],[Prev High]] &lt; DATA[[#This Row],[Close]])</f>
        <v>1</v>
      </c>
    </row>
    <row r="376" spans="14:56" x14ac:dyDescent="0.25">
      <c r="N376" s="16">
        <f xml:space="preserve"> ROW() - ROW(DATA[[#Headers],[Row]])</f>
        <v>374</v>
      </c>
      <c r="O376" s="13"/>
      <c r="P376" s="20">
        <v>45316</v>
      </c>
      <c r="Q376" s="21">
        <v>128760</v>
      </c>
      <c r="R376" s="21">
        <v>128740</v>
      </c>
      <c r="S376" s="21">
        <v>129315</v>
      </c>
      <c r="T376" s="21">
        <v>128400</v>
      </c>
      <c r="U376" s="13" t="s">
        <v>309</v>
      </c>
      <c r="V376" s="14">
        <v>3.0000000000000001E-3</v>
      </c>
      <c r="W376" s="23"/>
      <c r="X376" s="23">
        <f xml:space="preserve"> (1 - DATA[[#This Row],[Row]])</f>
        <v>-373</v>
      </c>
      <c r="Y376" s="24">
        <f xml:space="preserve"> DATA[[#This Row],[Src Data]]</f>
        <v>45316</v>
      </c>
      <c r="Z376" s="23">
        <f xml:space="preserve"> WEEKDAY(DATA[[#This Row],[Date]])</f>
        <v>5</v>
      </c>
      <c r="AA376" s="26">
        <f xml:space="preserve"> DATA[[#This Row],[Src Último]]</f>
        <v>128760</v>
      </c>
      <c r="AB376" s="28">
        <f xml:space="preserve"> DATA[[#This Row],[Src Abertura]]</f>
        <v>128740</v>
      </c>
      <c r="AC376" s="28">
        <f xml:space="preserve"> DATA[[#This Row],[Src Mínima]]</f>
        <v>128400</v>
      </c>
      <c r="AD376" s="28">
        <f xml:space="preserve"> DATA[[#This Row],[Src Máxima]]</f>
        <v>129315</v>
      </c>
      <c r="AE376" s="28">
        <f xml:space="preserve"> DATA[[#This Row],[Src Último]]</f>
        <v>128760</v>
      </c>
      <c r="AF376" s="40">
        <f xml:space="preserve"> (DATA[[#This Row],[High]] - DATA[[#This Row],[Low]])</f>
        <v>915</v>
      </c>
      <c r="AG376" s="31">
        <f xml:space="preserve"> _xlfn.XLOOKUP(DATA[[#This Row],[T]]-1, DATA[T], DATA[Open], "")</f>
        <v>129760</v>
      </c>
      <c r="AH376" s="31">
        <f xml:space="preserve"> _xlfn.XLOOKUP(DATA[[#This Row],[T]]-1, DATA[T], DATA[Low], "")</f>
        <v>128250</v>
      </c>
      <c r="AI376" s="31">
        <f xml:space="preserve"> _xlfn.XLOOKUP(DATA[[#This Row],[T]]-1, DATA[T], DATA[High], "")</f>
        <v>130215</v>
      </c>
      <c r="AJ376" s="31">
        <f xml:space="preserve"> _xlfn.XLOOKUP(DATA[[#This Row],[T]]-1, DATA[T], DATA[Price], "")</f>
        <v>128378</v>
      </c>
      <c r="AK376" s="33">
        <f xml:space="preserve"> IFERROR(DATA[[#This Row],[Prev Close]] - DATA[[#This Row],[Prev Open]], "")</f>
        <v>-1382</v>
      </c>
      <c r="AL376" s="33">
        <f xml:space="preserve"> IFERROR(DATA[[#This Row],[Prev High]] - DATA[[#This Row],[Prev Low]], "")</f>
        <v>1965</v>
      </c>
      <c r="AM376" s="33">
        <f xml:space="preserve"> SIGN(DATA[[#This Row],[Prev Change]] &lt; 0)</f>
        <v>1</v>
      </c>
      <c r="AN376" s="33">
        <f xml:space="preserve"> SIGN(DATA[[#This Row],[Prev Change]] &gt;= 0)</f>
        <v>0</v>
      </c>
      <c r="AO376" s="28">
        <f xml:space="preserve"> IFERROR(MAX(0, DATA[[#This Row],[High]] - DATA[[#This Row],[Prev High]]), "")</f>
        <v>0</v>
      </c>
      <c r="AP376" s="28">
        <f xml:space="preserve"> IFERROR(MAX(0, DATA[[#This Row],[Prev Low]] - DATA[[#This Row],[Low]]), "")</f>
        <v>0</v>
      </c>
      <c r="AQ376" s="10">
        <f xml:space="preserve"> (DATA[[#This Row],[Prev Low]] &lt; DATA[[#This Row],[Open]]) * (DATA[[#This Row],[Open]] &lt; DATA[[#This Row],[Prev High]])</f>
        <v>1</v>
      </c>
      <c r="AR376" s="10">
        <f xml:space="preserve"> SIGN(DATA[[#This Row],[Open]] &lt; DATA[[#This Row],[Prev Low]])</f>
        <v>0</v>
      </c>
      <c r="AS376" s="10">
        <f xml:space="preserve"> SIGN(DATA[[#This Row],[Prev Low]] &lt; DATA[[#This Row],[Open]])</f>
        <v>1</v>
      </c>
      <c r="AT376" s="10">
        <f xml:space="preserve"> SIGN(DATA[[#This Row],[Open]] &lt; DATA[[#This Row],[Prev High]])</f>
        <v>1</v>
      </c>
      <c r="AU376" s="10">
        <f xml:space="preserve"> SIGN(DATA[[#This Row],[Prev High]] &lt; DATA[[#This Row],[Open]])</f>
        <v>0</v>
      </c>
      <c r="AV376" s="10">
        <f xml:space="preserve"> SIGN(DATA[[#This Row],[Low]] &lt; DATA[[#This Row],[Prev Low]])</f>
        <v>0</v>
      </c>
      <c r="AW376" s="10">
        <f xml:space="preserve"> SIGN(DATA[[#This Row],[Prev Low]] &lt; DATA[[#This Row],[Low]])</f>
        <v>1</v>
      </c>
      <c r="AX376" s="10">
        <f xml:space="preserve"> SIGN(DATA[[#This Row],[High]] &lt; DATA[[#This Row],[Prev High]])</f>
        <v>1</v>
      </c>
      <c r="AY376" s="10">
        <f xml:space="preserve"> SIGN(DATA[[#This Row],[Prev High]] &lt; DATA[[#This Row],[High]])</f>
        <v>0</v>
      </c>
      <c r="AZ376" s="10">
        <f xml:space="preserve"> (DATA[[#This Row],[Prev Low]] &lt; DATA[[#This Row],[Close]]) * (DATA[[#This Row],[Close]] &lt; DATA[[#This Row],[Prev High]])</f>
        <v>1</v>
      </c>
      <c r="BA376" s="10">
        <f xml:space="preserve"> SIGN(DATA[[#This Row],[Close]] &lt; DATA[[#This Row],[Prev Low]])</f>
        <v>0</v>
      </c>
      <c r="BB376" s="10">
        <f xml:space="preserve"> SIGN(DATA[[#This Row],[Prev Low]] &lt; DATA[[#This Row],[Close]])</f>
        <v>1</v>
      </c>
      <c r="BC376" s="10">
        <f xml:space="preserve"> SIGN(DATA[[#This Row],[Close]] &lt; DATA[[#This Row],[Prev High]])</f>
        <v>1</v>
      </c>
      <c r="BD376" s="10">
        <f xml:space="preserve"> SIGN(DATA[[#This Row],[Prev High]] &lt; DATA[[#This Row],[Close]])</f>
        <v>0</v>
      </c>
    </row>
    <row r="377" spans="14:56" x14ac:dyDescent="0.25">
      <c r="N377" s="16">
        <f xml:space="preserve"> ROW() - ROW(DATA[[#Headers],[Row]])</f>
        <v>375</v>
      </c>
      <c r="O377" s="13"/>
      <c r="P377" s="20">
        <v>45315</v>
      </c>
      <c r="Q377" s="21">
        <v>128378</v>
      </c>
      <c r="R377" s="21">
        <v>129760</v>
      </c>
      <c r="S377" s="21">
        <v>130215</v>
      </c>
      <c r="T377" s="21">
        <v>128250</v>
      </c>
      <c r="U377" s="13" t="s">
        <v>391</v>
      </c>
      <c r="V377" s="14">
        <v>-5.0000000000000001E-3</v>
      </c>
      <c r="W377" s="23"/>
      <c r="X377" s="23">
        <f xml:space="preserve"> (1 - DATA[[#This Row],[Row]])</f>
        <v>-374</v>
      </c>
      <c r="Y377" s="24">
        <f xml:space="preserve"> DATA[[#This Row],[Src Data]]</f>
        <v>45315</v>
      </c>
      <c r="Z377" s="23">
        <f xml:space="preserve"> WEEKDAY(DATA[[#This Row],[Date]])</f>
        <v>4</v>
      </c>
      <c r="AA377" s="26">
        <f xml:space="preserve"> DATA[[#This Row],[Src Último]]</f>
        <v>128378</v>
      </c>
      <c r="AB377" s="28">
        <f xml:space="preserve"> DATA[[#This Row],[Src Abertura]]</f>
        <v>129760</v>
      </c>
      <c r="AC377" s="28">
        <f xml:space="preserve"> DATA[[#This Row],[Src Mínima]]</f>
        <v>128250</v>
      </c>
      <c r="AD377" s="28">
        <f xml:space="preserve"> DATA[[#This Row],[Src Máxima]]</f>
        <v>130215</v>
      </c>
      <c r="AE377" s="28">
        <f xml:space="preserve"> DATA[[#This Row],[Src Último]]</f>
        <v>128378</v>
      </c>
      <c r="AF377" s="40">
        <f xml:space="preserve"> (DATA[[#This Row],[High]] - DATA[[#This Row],[Low]])</f>
        <v>1965</v>
      </c>
      <c r="AG377" s="31">
        <f xml:space="preserve"> _xlfn.XLOOKUP(DATA[[#This Row],[T]]-1, DATA[T], DATA[Open], "")</f>
        <v>127600</v>
      </c>
      <c r="AH377" s="31">
        <f xml:space="preserve"> _xlfn.XLOOKUP(DATA[[#This Row],[T]]-1, DATA[T], DATA[Low], "")</f>
        <v>127480</v>
      </c>
      <c r="AI377" s="31">
        <f xml:space="preserve"> _xlfn.XLOOKUP(DATA[[#This Row],[T]]-1, DATA[T], DATA[High], "")</f>
        <v>129155</v>
      </c>
      <c r="AJ377" s="31">
        <f xml:space="preserve"> _xlfn.XLOOKUP(DATA[[#This Row],[T]]-1, DATA[T], DATA[Price], "")</f>
        <v>129026</v>
      </c>
      <c r="AK377" s="33">
        <f xml:space="preserve"> IFERROR(DATA[[#This Row],[Prev Close]] - DATA[[#This Row],[Prev Open]], "")</f>
        <v>1426</v>
      </c>
      <c r="AL377" s="33">
        <f xml:space="preserve"> IFERROR(DATA[[#This Row],[Prev High]] - DATA[[#This Row],[Prev Low]], "")</f>
        <v>1675</v>
      </c>
      <c r="AM377" s="33">
        <f xml:space="preserve"> SIGN(DATA[[#This Row],[Prev Change]] &lt; 0)</f>
        <v>0</v>
      </c>
      <c r="AN377" s="33">
        <f xml:space="preserve"> SIGN(DATA[[#This Row],[Prev Change]] &gt;= 0)</f>
        <v>1</v>
      </c>
      <c r="AO377" s="28">
        <f xml:space="preserve"> IFERROR(MAX(0, DATA[[#This Row],[High]] - DATA[[#This Row],[Prev High]]), "")</f>
        <v>1060</v>
      </c>
      <c r="AP377" s="28">
        <f xml:space="preserve"> IFERROR(MAX(0, DATA[[#This Row],[Prev Low]] - DATA[[#This Row],[Low]]), "")</f>
        <v>0</v>
      </c>
      <c r="AQ377" s="10">
        <f xml:space="preserve"> (DATA[[#This Row],[Prev Low]] &lt; DATA[[#This Row],[Open]]) * (DATA[[#This Row],[Open]] &lt; DATA[[#This Row],[Prev High]])</f>
        <v>0</v>
      </c>
      <c r="AR377" s="10">
        <f xml:space="preserve"> SIGN(DATA[[#This Row],[Open]] &lt; DATA[[#This Row],[Prev Low]])</f>
        <v>0</v>
      </c>
      <c r="AS377" s="10">
        <f xml:space="preserve"> SIGN(DATA[[#This Row],[Prev Low]] &lt; DATA[[#This Row],[Open]])</f>
        <v>1</v>
      </c>
      <c r="AT377" s="10">
        <f xml:space="preserve"> SIGN(DATA[[#This Row],[Open]] &lt; DATA[[#This Row],[Prev High]])</f>
        <v>0</v>
      </c>
      <c r="AU377" s="10">
        <f xml:space="preserve"> SIGN(DATA[[#This Row],[Prev High]] &lt; DATA[[#This Row],[Open]])</f>
        <v>1</v>
      </c>
      <c r="AV377" s="10">
        <f xml:space="preserve"> SIGN(DATA[[#This Row],[Low]] &lt; DATA[[#This Row],[Prev Low]])</f>
        <v>0</v>
      </c>
      <c r="AW377" s="10">
        <f xml:space="preserve"> SIGN(DATA[[#This Row],[Prev Low]] &lt; DATA[[#This Row],[Low]])</f>
        <v>1</v>
      </c>
      <c r="AX377" s="10">
        <f xml:space="preserve"> SIGN(DATA[[#This Row],[High]] &lt; DATA[[#This Row],[Prev High]])</f>
        <v>0</v>
      </c>
      <c r="AY377" s="10">
        <f xml:space="preserve"> SIGN(DATA[[#This Row],[Prev High]] &lt; DATA[[#This Row],[High]])</f>
        <v>1</v>
      </c>
      <c r="AZ377" s="10">
        <f xml:space="preserve"> (DATA[[#This Row],[Prev Low]] &lt; DATA[[#This Row],[Close]]) * (DATA[[#This Row],[Close]] &lt; DATA[[#This Row],[Prev High]])</f>
        <v>1</v>
      </c>
      <c r="BA377" s="10">
        <f xml:space="preserve"> SIGN(DATA[[#This Row],[Close]] &lt; DATA[[#This Row],[Prev Low]])</f>
        <v>0</v>
      </c>
      <c r="BB377" s="10">
        <f xml:space="preserve"> SIGN(DATA[[#This Row],[Prev Low]] &lt; DATA[[#This Row],[Close]])</f>
        <v>1</v>
      </c>
      <c r="BC377" s="10">
        <f xml:space="preserve"> SIGN(DATA[[#This Row],[Close]] &lt; DATA[[#This Row],[Prev High]])</f>
        <v>1</v>
      </c>
      <c r="BD377" s="10">
        <f xml:space="preserve"> SIGN(DATA[[#This Row],[Prev High]] &lt; DATA[[#This Row],[Close]])</f>
        <v>0</v>
      </c>
    </row>
    <row r="378" spans="14:56" x14ac:dyDescent="0.25">
      <c r="N378" s="16">
        <f xml:space="preserve"> ROW() - ROW(DATA[[#Headers],[Row]])</f>
        <v>376</v>
      </c>
      <c r="O378" s="13"/>
      <c r="P378" s="20">
        <v>45314</v>
      </c>
      <c r="Q378" s="21">
        <v>129026</v>
      </c>
      <c r="R378" s="21">
        <v>127600</v>
      </c>
      <c r="S378" s="21">
        <v>129155</v>
      </c>
      <c r="T378" s="21">
        <v>127480</v>
      </c>
      <c r="U378" s="13" t="s">
        <v>263</v>
      </c>
      <c r="V378" s="14">
        <v>1.4E-2</v>
      </c>
      <c r="W378" s="23"/>
      <c r="X378" s="23">
        <f xml:space="preserve"> (1 - DATA[[#This Row],[Row]])</f>
        <v>-375</v>
      </c>
      <c r="Y378" s="24">
        <f xml:space="preserve"> DATA[[#This Row],[Src Data]]</f>
        <v>45314</v>
      </c>
      <c r="Z378" s="23">
        <f xml:space="preserve"> WEEKDAY(DATA[[#This Row],[Date]])</f>
        <v>3</v>
      </c>
      <c r="AA378" s="26">
        <f xml:space="preserve"> DATA[[#This Row],[Src Último]]</f>
        <v>129026</v>
      </c>
      <c r="AB378" s="28">
        <f xml:space="preserve"> DATA[[#This Row],[Src Abertura]]</f>
        <v>127600</v>
      </c>
      <c r="AC378" s="28">
        <f xml:space="preserve"> DATA[[#This Row],[Src Mínima]]</f>
        <v>127480</v>
      </c>
      <c r="AD378" s="28">
        <f xml:space="preserve"> DATA[[#This Row],[Src Máxima]]</f>
        <v>129155</v>
      </c>
      <c r="AE378" s="28">
        <f xml:space="preserve"> DATA[[#This Row],[Src Último]]</f>
        <v>129026</v>
      </c>
      <c r="AF378" s="40">
        <f xml:space="preserve"> (DATA[[#This Row],[High]] - DATA[[#This Row],[Low]])</f>
        <v>1675</v>
      </c>
      <c r="AG378" s="31">
        <f xml:space="preserve"> _xlfn.XLOOKUP(DATA[[#This Row],[T]]-1, DATA[T], DATA[Open], "")</f>
        <v>128450</v>
      </c>
      <c r="AH378" s="31">
        <f xml:space="preserve"> _xlfn.XLOOKUP(DATA[[#This Row],[T]]-1, DATA[T], DATA[Low], "")</f>
        <v>126580</v>
      </c>
      <c r="AI378" s="31">
        <f xml:space="preserve"> _xlfn.XLOOKUP(DATA[[#This Row],[T]]-1, DATA[T], DATA[High], "")</f>
        <v>128645</v>
      </c>
      <c r="AJ378" s="31">
        <f xml:space="preserve"> _xlfn.XLOOKUP(DATA[[#This Row],[T]]-1, DATA[T], DATA[Price], "")</f>
        <v>127243</v>
      </c>
      <c r="AK378" s="33">
        <f xml:space="preserve"> IFERROR(DATA[[#This Row],[Prev Close]] - DATA[[#This Row],[Prev Open]], "")</f>
        <v>-1207</v>
      </c>
      <c r="AL378" s="33">
        <f xml:space="preserve"> IFERROR(DATA[[#This Row],[Prev High]] - DATA[[#This Row],[Prev Low]], "")</f>
        <v>2065</v>
      </c>
      <c r="AM378" s="33">
        <f xml:space="preserve"> SIGN(DATA[[#This Row],[Prev Change]] &lt; 0)</f>
        <v>1</v>
      </c>
      <c r="AN378" s="33">
        <f xml:space="preserve"> SIGN(DATA[[#This Row],[Prev Change]] &gt;= 0)</f>
        <v>0</v>
      </c>
      <c r="AO378" s="28">
        <f xml:space="preserve"> IFERROR(MAX(0, DATA[[#This Row],[High]] - DATA[[#This Row],[Prev High]]), "")</f>
        <v>510</v>
      </c>
      <c r="AP378" s="28">
        <f xml:space="preserve"> IFERROR(MAX(0, DATA[[#This Row],[Prev Low]] - DATA[[#This Row],[Low]]), "")</f>
        <v>0</v>
      </c>
      <c r="AQ378" s="10">
        <f xml:space="preserve"> (DATA[[#This Row],[Prev Low]] &lt; DATA[[#This Row],[Open]]) * (DATA[[#This Row],[Open]] &lt; DATA[[#This Row],[Prev High]])</f>
        <v>1</v>
      </c>
      <c r="AR378" s="10">
        <f xml:space="preserve"> SIGN(DATA[[#This Row],[Open]] &lt; DATA[[#This Row],[Prev Low]])</f>
        <v>0</v>
      </c>
      <c r="AS378" s="10">
        <f xml:space="preserve"> SIGN(DATA[[#This Row],[Prev Low]] &lt; DATA[[#This Row],[Open]])</f>
        <v>1</v>
      </c>
      <c r="AT378" s="10">
        <f xml:space="preserve"> SIGN(DATA[[#This Row],[Open]] &lt; DATA[[#This Row],[Prev High]])</f>
        <v>1</v>
      </c>
      <c r="AU378" s="10">
        <f xml:space="preserve"> SIGN(DATA[[#This Row],[Prev High]] &lt; DATA[[#This Row],[Open]])</f>
        <v>0</v>
      </c>
      <c r="AV378" s="10">
        <f xml:space="preserve"> SIGN(DATA[[#This Row],[Low]] &lt; DATA[[#This Row],[Prev Low]])</f>
        <v>0</v>
      </c>
      <c r="AW378" s="10">
        <f xml:space="preserve"> SIGN(DATA[[#This Row],[Prev Low]] &lt; DATA[[#This Row],[Low]])</f>
        <v>1</v>
      </c>
      <c r="AX378" s="10">
        <f xml:space="preserve"> SIGN(DATA[[#This Row],[High]] &lt; DATA[[#This Row],[Prev High]])</f>
        <v>0</v>
      </c>
      <c r="AY378" s="10">
        <f xml:space="preserve"> SIGN(DATA[[#This Row],[Prev High]] &lt; DATA[[#This Row],[High]])</f>
        <v>1</v>
      </c>
      <c r="AZ378" s="10">
        <f xml:space="preserve"> (DATA[[#This Row],[Prev Low]] &lt; DATA[[#This Row],[Close]]) * (DATA[[#This Row],[Close]] &lt; DATA[[#This Row],[Prev High]])</f>
        <v>0</v>
      </c>
      <c r="BA378" s="10">
        <f xml:space="preserve"> SIGN(DATA[[#This Row],[Close]] &lt; DATA[[#This Row],[Prev Low]])</f>
        <v>0</v>
      </c>
      <c r="BB378" s="10">
        <f xml:space="preserve"> SIGN(DATA[[#This Row],[Prev Low]] &lt; DATA[[#This Row],[Close]])</f>
        <v>1</v>
      </c>
      <c r="BC378" s="10">
        <f xml:space="preserve"> SIGN(DATA[[#This Row],[Close]] &lt; DATA[[#This Row],[Prev High]])</f>
        <v>0</v>
      </c>
      <c r="BD378" s="10">
        <f xml:space="preserve"> SIGN(DATA[[#This Row],[Prev High]] &lt; DATA[[#This Row],[Close]])</f>
        <v>1</v>
      </c>
    </row>
    <row r="379" spans="14:56" x14ac:dyDescent="0.25">
      <c r="N379" s="16">
        <f xml:space="preserve"> ROW() - ROW(DATA[[#Headers],[Row]])</f>
        <v>377</v>
      </c>
      <c r="O379" s="13"/>
      <c r="P379" s="20">
        <v>45313</v>
      </c>
      <c r="Q379" s="21">
        <v>127243</v>
      </c>
      <c r="R379" s="21">
        <v>128450</v>
      </c>
      <c r="S379" s="21">
        <v>128645</v>
      </c>
      <c r="T379" s="21">
        <v>126580</v>
      </c>
      <c r="U379" s="13" t="s">
        <v>392</v>
      </c>
      <c r="V379" s="14">
        <v>-9.7000000000000003E-3</v>
      </c>
      <c r="W379" s="23"/>
      <c r="X379" s="23">
        <f xml:space="preserve"> (1 - DATA[[#This Row],[Row]])</f>
        <v>-376</v>
      </c>
      <c r="Y379" s="24">
        <f xml:space="preserve"> DATA[[#This Row],[Src Data]]</f>
        <v>45313</v>
      </c>
      <c r="Z379" s="23">
        <f xml:space="preserve"> WEEKDAY(DATA[[#This Row],[Date]])</f>
        <v>2</v>
      </c>
      <c r="AA379" s="26">
        <f xml:space="preserve"> DATA[[#This Row],[Src Último]]</f>
        <v>127243</v>
      </c>
      <c r="AB379" s="28">
        <f xml:space="preserve"> DATA[[#This Row],[Src Abertura]]</f>
        <v>128450</v>
      </c>
      <c r="AC379" s="28">
        <f xml:space="preserve"> DATA[[#This Row],[Src Mínima]]</f>
        <v>126580</v>
      </c>
      <c r="AD379" s="28">
        <f xml:space="preserve"> DATA[[#This Row],[Src Máxima]]</f>
        <v>128645</v>
      </c>
      <c r="AE379" s="28">
        <f xml:space="preserve"> DATA[[#This Row],[Src Último]]</f>
        <v>127243</v>
      </c>
      <c r="AF379" s="40">
        <f xml:space="preserve"> (DATA[[#This Row],[High]] - DATA[[#This Row],[Low]])</f>
        <v>2065</v>
      </c>
      <c r="AG379" s="31">
        <f xml:space="preserve"> _xlfn.XLOOKUP(DATA[[#This Row],[T]]-1, DATA[T], DATA[Open], "")</f>
        <v>128690</v>
      </c>
      <c r="AH379" s="31">
        <f xml:space="preserve"> _xlfn.XLOOKUP(DATA[[#This Row],[T]]-1, DATA[T], DATA[Low], "")</f>
        <v>127295</v>
      </c>
      <c r="AI379" s="31">
        <f xml:space="preserve"> _xlfn.XLOOKUP(DATA[[#This Row],[T]]-1, DATA[T], DATA[High], "")</f>
        <v>128890</v>
      </c>
      <c r="AJ379" s="31">
        <f xml:space="preserve"> _xlfn.XLOOKUP(DATA[[#This Row],[T]]-1, DATA[T], DATA[Price], "")</f>
        <v>128483</v>
      </c>
      <c r="AK379" s="33">
        <f xml:space="preserve"> IFERROR(DATA[[#This Row],[Prev Close]] - DATA[[#This Row],[Prev Open]], "")</f>
        <v>-207</v>
      </c>
      <c r="AL379" s="33">
        <f xml:space="preserve"> IFERROR(DATA[[#This Row],[Prev High]] - DATA[[#This Row],[Prev Low]], "")</f>
        <v>1595</v>
      </c>
      <c r="AM379" s="33">
        <f xml:space="preserve"> SIGN(DATA[[#This Row],[Prev Change]] &lt; 0)</f>
        <v>1</v>
      </c>
      <c r="AN379" s="33">
        <f xml:space="preserve"> SIGN(DATA[[#This Row],[Prev Change]] &gt;= 0)</f>
        <v>0</v>
      </c>
      <c r="AO379" s="28">
        <f xml:space="preserve"> IFERROR(MAX(0, DATA[[#This Row],[High]] - DATA[[#This Row],[Prev High]]), "")</f>
        <v>0</v>
      </c>
      <c r="AP379" s="28">
        <f xml:space="preserve"> IFERROR(MAX(0, DATA[[#This Row],[Prev Low]] - DATA[[#This Row],[Low]]), "")</f>
        <v>715</v>
      </c>
      <c r="AQ379" s="10">
        <f xml:space="preserve"> (DATA[[#This Row],[Prev Low]] &lt; DATA[[#This Row],[Open]]) * (DATA[[#This Row],[Open]] &lt; DATA[[#This Row],[Prev High]])</f>
        <v>1</v>
      </c>
      <c r="AR379" s="10">
        <f xml:space="preserve"> SIGN(DATA[[#This Row],[Open]] &lt; DATA[[#This Row],[Prev Low]])</f>
        <v>0</v>
      </c>
      <c r="AS379" s="10">
        <f xml:space="preserve"> SIGN(DATA[[#This Row],[Prev Low]] &lt; DATA[[#This Row],[Open]])</f>
        <v>1</v>
      </c>
      <c r="AT379" s="10">
        <f xml:space="preserve"> SIGN(DATA[[#This Row],[Open]] &lt; DATA[[#This Row],[Prev High]])</f>
        <v>1</v>
      </c>
      <c r="AU379" s="10">
        <f xml:space="preserve"> SIGN(DATA[[#This Row],[Prev High]] &lt; DATA[[#This Row],[Open]])</f>
        <v>0</v>
      </c>
      <c r="AV379" s="10">
        <f xml:space="preserve"> SIGN(DATA[[#This Row],[Low]] &lt; DATA[[#This Row],[Prev Low]])</f>
        <v>1</v>
      </c>
      <c r="AW379" s="10">
        <f xml:space="preserve"> SIGN(DATA[[#This Row],[Prev Low]] &lt; DATA[[#This Row],[Low]])</f>
        <v>0</v>
      </c>
      <c r="AX379" s="10">
        <f xml:space="preserve"> SIGN(DATA[[#This Row],[High]] &lt; DATA[[#This Row],[Prev High]])</f>
        <v>1</v>
      </c>
      <c r="AY379" s="10">
        <f xml:space="preserve"> SIGN(DATA[[#This Row],[Prev High]] &lt; DATA[[#This Row],[High]])</f>
        <v>0</v>
      </c>
      <c r="AZ379" s="10">
        <f xml:space="preserve"> (DATA[[#This Row],[Prev Low]] &lt; DATA[[#This Row],[Close]]) * (DATA[[#This Row],[Close]] &lt; DATA[[#This Row],[Prev High]])</f>
        <v>0</v>
      </c>
      <c r="BA379" s="10">
        <f xml:space="preserve"> SIGN(DATA[[#This Row],[Close]] &lt; DATA[[#This Row],[Prev Low]])</f>
        <v>1</v>
      </c>
      <c r="BB379" s="10">
        <f xml:space="preserve"> SIGN(DATA[[#This Row],[Prev Low]] &lt; DATA[[#This Row],[Close]])</f>
        <v>0</v>
      </c>
      <c r="BC379" s="10">
        <f xml:space="preserve"> SIGN(DATA[[#This Row],[Close]] &lt; DATA[[#This Row],[Prev High]])</f>
        <v>1</v>
      </c>
      <c r="BD379" s="10">
        <f xml:space="preserve"> SIGN(DATA[[#This Row],[Prev High]] &lt; DATA[[#This Row],[Close]])</f>
        <v>0</v>
      </c>
    </row>
    <row r="380" spans="14:56" x14ac:dyDescent="0.25">
      <c r="N380" s="16">
        <f xml:space="preserve"> ROW() - ROW(DATA[[#Headers],[Row]])</f>
        <v>378</v>
      </c>
      <c r="O380" s="13"/>
      <c r="P380" s="20">
        <v>45310</v>
      </c>
      <c r="Q380" s="21">
        <v>128483</v>
      </c>
      <c r="R380" s="21">
        <v>128690</v>
      </c>
      <c r="S380" s="21">
        <v>128890</v>
      </c>
      <c r="T380" s="21">
        <v>127295</v>
      </c>
      <c r="U380" s="13" t="s">
        <v>393</v>
      </c>
      <c r="V380" s="14">
        <v>2.5000000000000001E-3</v>
      </c>
      <c r="W380" s="23"/>
      <c r="X380" s="23">
        <f xml:space="preserve"> (1 - DATA[[#This Row],[Row]])</f>
        <v>-377</v>
      </c>
      <c r="Y380" s="24">
        <f xml:space="preserve"> DATA[[#This Row],[Src Data]]</f>
        <v>45310</v>
      </c>
      <c r="Z380" s="23">
        <f xml:space="preserve"> WEEKDAY(DATA[[#This Row],[Date]])</f>
        <v>6</v>
      </c>
      <c r="AA380" s="26">
        <f xml:space="preserve"> DATA[[#This Row],[Src Último]]</f>
        <v>128483</v>
      </c>
      <c r="AB380" s="28">
        <f xml:space="preserve"> DATA[[#This Row],[Src Abertura]]</f>
        <v>128690</v>
      </c>
      <c r="AC380" s="28">
        <f xml:space="preserve"> DATA[[#This Row],[Src Mínima]]</f>
        <v>127295</v>
      </c>
      <c r="AD380" s="28">
        <f xml:space="preserve"> DATA[[#This Row],[Src Máxima]]</f>
        <v>128890</v>
      </c>
      <c r="AE380" s="28">
        <f xml:space="preserve"> DATA[[#This Row],[Src Último]]</f>
        <v>128483</v>
      </c>
      <c r="AF380" s="40">
        <f xml:space="preserve"> (DATA[[#This Row],[High]] - DATA[[#This Row],[Low]])</f>
        <v>1595</v>
      </c>
      <c r="AG380" s="31">
        <f xml:space="preserve"> _xlfn.XLOOKUP(DATA[[#This Row],[T]]-1, DATA[T], DATA[Open], "")</f>
        <v>129730</v>
      </c>
      <c r="AH380" s="31">
        <f xml:space="preserve"> _xlfn.XLOOKUP(DATA[[#This Row],[T]]-1, DATA[T], DATA[Low], "")</f>
        <v>128040</v>
      </c>
      <c r="AI380" s="31">
        <f xml:space="preserve"> _xlfn.XLOOKUP(DATA[[#This Row],[T]]-1, DATA[T], DATA[High], "")</f>
        <v>130200</v>
      </c>
      <c r="AJ380" s="31">
        <f xml:space="preserve"> _xlfn.XLOOKUP(DATA[[#This Row],[T]]-1, DATA[T], DATA[Price], "")</f>
        <v>128163</v>
      </c>
      <c r="AK380" s="33">
        <f xml:space="preserve"> IFERROR(DATA[[#This Row],[Prev Close]] - DATA[[#This Row],[Prev Open]], "")</f>
        <v>-1567</v>
      </c>
      <c r="AL380" s="33">
        <f xml:space="preserve"> IFERROR(DATA[[#This Row],[Prev High]] - DATA[[#This Row],[Prev Low]], "")</f>
        <v>2160</v>
      </c>
      <c r="AM380" s="33">
        <f xml:space="preserve"> SIGN(DATA[[#This Row],[Prev Change]] &lt; 0)</f>
        <v>1</v>
      </c>
      <c r="AN380" s="33">
        <f xml:space="preserve"> SIGN(DATA[[#This Row],[Prev Change]] &gt;= 0)</f>
        <v>0</v>
      </c>
      <c r="AO380" s="28">
        <f xml:space="preserve"> IFERROR(MAX(0, DATA[[#This Row],[High]] - DATA[[#This Row],[Prev High]]), "")</f>
        <v>0</v>
      </c>
      <c r="AP380" s="28">
        <f xml:space="preserve"> IFERROR(MAX(0, DATA[[#This Row],[Prev Low]] - DATA[[#This Row],[Low]]), "")</f>
        <v>745</v>
      </c>
      <c r="AQ380" s="10">
        <f xml:space="preserve"> (DATA[[#This Row],[Prev Low]] &lt; DATA[[#This Row],[Open]]) * (DATA[[#This Row],[Open]] &lt; DATA[[#This Row],[Prev High]])</f>
        <v>1</v>
      </c>
      <c r="AR380" s="10">
        <f xml:space="preserve"> SIGN(DATA[[#This Row],[Open]] &lt; DATA[[#This Row],[Prev Low]])</f>
        <v>0</v>
      </c>
      <c r="AS380" s="10">
        <f xml:space="preserve"> SIGN(DATA[[#This Row],[Prev Low]] &lt; DATA[[#This Row],[Open]])</f>
        <v>1</v>
      </c>
      <c r="AT380" s="10">
        <f xml:space="preserve"> SIGN(DATA[[#This Row],[Open]] &lt; DATA[[#This Row],[Prev High]])</f>
        <v>1</v>
      </c>
      <c r="AU380" s="10">
        <f xml:space="preserve"> SIGN(DATA[[#This Row],[Prev High]] &lt; DATA[[#This Row],[Open]])</f>
        <v>0</v>
      </c>
      <c r="AV380" s="10">
        <f xml:space="preserve"> SIGN(DATA[[#This Row],[Low]] &lt; DATA[[#This Row],[Prev Low]])</f>
        <v>1</v>
      </c>
      <c r="AW380" s="10">
        <f xml:space="preserve"> SIGN(DATA[[#This Row],[Prev Low]] &lt; DATA[[#This Row],[Low]])</f>
        <v>0</v>
      </c>
      <c r="AX380" s="10">
        <f xml:space="preserve"> SIGN(DATA[[#This Row],[High]] &lt; DATA[[#This Row],[Prev High]])</f>
        <v>1</v>
      </c>
      <c r="AY380" s="10">
        <f xml:space="preserve"> SIGN(DATA[[#This Row],[Prev High]] &lt; DATA[[#This Row],[High]])</f>
        <v>0</v>
      </c>
      <c r="AZ380" s="10">
        <f xml:space="preserve"> (DATA[[#This Row],[Prev Low]] &lt; DATA[[#This Row],[Close]]) * (DATA[[#This Row],[Close]] &lt; DATA[[#This Row],[Prev High]])</f>
        <v>1</v>
      </c>
      <c r="BA380" s="10">
        <f xml:space="preserve"> SIGN(DATA[[#This Row],[Close]] &lt; DATA[[#This Row],[Prev Low]])</f>
        <v>0</v>
      </c>
      <c r="BB380" s="10">
        <f xml:space="preserve"> SIGN(DATA[[#This Row],[Prev Low]] &lt; DATA[[#This Row],[Close]])</f>
        <v>1</v>
      </c>
      <c r="BC380" s="10">
        <f xml:space="preserve"> SIGN(DATA[[#This Row],[Close]] &lt; DATA[[#This Row],[Prev High]])</f>
        <v>1</v>
      </c>
      <c r="BD380" s="10">
        <f xml:space="preserve"> SIGN(DATA[[#This Row],[Prev High]] &lt; DATA[[#This Row],[Close]])</f>
        <v>0</v>
      </c>
    </row>
    <row r="381" spans="14:56" x14ac:dyDescent="0.25">
      <c r="N381" s="16">
        <f xml:space="preserve"> ROW() - ROW(DATA[[#Headers],[Row]])</f>
        <v>379</v>
      </c>
      <c r="O381" s="13"/>
      <c r="P381" s="20">
        <v>45309</v>
      </c>
      <c r="Q381" s="21">
        <v>128163</v>
      </c>
      <c r="R381" s="21">
        <v>129730</v>
      </c>
      <c r="S381" s="21">
        <v>130200</v>
      </c>
      <c r="T381" s="21">
        <v>128040</v>
      </c>
      <c r="U381" s="13" t="s">
        <v>394</v>
      </c>
      <c r="V381" s="14">
        <v>-9.4999999999999998E-3</v>
      </c>
      <c r="W381" s="23"/>
      <c r="X381" s="23">
        <f xml:space="preserve"> (1 - DATA[[#This Row],[Row]])</f>
        <v>-378</v>
      </c>
      <c r="Y381" s="24">
        <f xml:space="preserve"> DATA[[#This Row],[Src Data]]</f>
        <v>45309</v>
      </c>
      <c r="Z381" s="23">
        <f xml:space="preserve"> WEEKDAY(DATA[[#This Row],[Date]])</f>
        <v>5</v>
      </c>
      <c r="AA381" s="26">
        <f xml:space="preserve"> DATA[[#This Row],[Src Último]]</f>
        <v>128163</v>
      </c>
      <c r="AB381" s="28">
        <f xml:space="preserve"> DATA[[#This Row],[Src Abertura]]</f>
        <v>129730</v>
      </c>
      <c r="AC381" s="28">
        <f xml:space="preserve"> DATA[[#This Row],[Src Mínima]]</f>
        <v>128040</v>
      </c>
      <c r="AD381" s="28">
        <f xml:space="preserve"> DATA[[#This Row],[Src Máxima]]</f>
        <v>130200</v>
      </c>
      <c r="AE381" s="28">
        <f xml:space="preserve"> DATA[[#This Row],[Src Último]]</f>
        <v>128163</v>
      </c>
      <c r="AF381" s="40">
        <f xml:space="preserve"> (DATA[[#This Row],[High]] - DATA[[#This Row],[Low]])</f>
        <v>2160</v>
      </c>
      <c r="AG381" s="31">
        <f xml:space="preserve"> _xlfn.XLOOKUP(DATA[[#This Row],[T]]-1, DATA[T], DATA[Open], "")</f>
        <v>129600</v>
      </c>
      <c r="AH381" s="31">
        <f xml:space="preserve"> _xlfn.XLOOKUP(DATA[[#This Row],[T]]-1, DATA[T], DATA[Low], "")</f>
        <v>128980</v>
      </c>
      <c r="AI381" s="31">
        <f xml:space="preserve"> _xlfn.XLOOKUP(DATA[[#This Row],[T]]-1, DATA[T], DATA[High], "")</f>
        <v>130165</v>
      </c>
      <c r="AJ381" s="31">
        <f xml:space="preserve"> _xlfn.XLOOKUP(DATA[[#This Row],[T]]-1, DATA[T], DATA[Price], "")</f>
        <v>129393</v>
      </c>
      <c r="AK381" s="33">
        <f xml:space="preserve"> IFERROR(DATA[[#This Row],[Prev Close]] - DATA[[#This Row],[Prev Open]], "")</f>
        <v>-207</v>
      </c>
      <c r="AL381" s="33">
        <f xml:space="preserve"> IFERROR(DATA[[#This Row],[Prev High]] - DATA[[#This Row],[Prev Low]], "")</f>
        <v>1185</v>
      </c>
      <c r="AM381" s="33">
        <f xml:space="preserve"> SIGN(DATA[[#This Row],[Prev Change]] &lt; 0)</f>
        <v>1</v>
      </c>
      <c r="AN381" s="33">
        <f xml:space="preserve"> SIGN(DATA[[#This Row],[Prev Change]] &gt;= 0)</f>
        <v>0</v>
      </c>
      <c r="AO381" s="28">
        <f xml:space="preserve"> IFERROR(MAX(0, DATA[[#This Row],[High]] - DATA[[#This Row],[Prev High]]), "")</f>
        <v>35</v>
      </c>
      <c r="AP381" s="28">
        <f xml:space="preserve"> IFERROR(MAX(0, DATA[[#This Row],[Prev Low]] - DATA[[#This Row],[Low]]), "")</f>
        <v>940</v>
      </c>
      <c r="AQ381" s="10">
        <f xml:space="preserve"> (DATA[[#This Row],[Prev Low]] &lt; DATA[[#This Row],[Open]]) * (DATA[[#This Row],[Open]] &lt; DATA[[#This Row],[Prev High]])</f>
        <v>1</v>
      </c>
      <c r="AR381" s="10">
        <f xml:space="preserve"> SIGN(DATA[[#This Row],[Open]] &lt; DATA[[#This Row],[Prev Low]])</f>
        <v>0</v>
      </c>
      <c r="AS381" s="10">
        <f xml:space="preserve"> SIGN(DATA[[#This Row],[Prev Low]] &lt; DATA[[#This Row],[Open]])</f>
        <v>1</v>
      </c>
      <c r="AT381" s="10">
        <f xml:space="preserve"> SIGN(DATA[[#This Row],[Open]] &lt; DATA[[#This Row],[Prev High]])</f>
        <v>1</v>
      </c>
      <c r="AU381" s="10">
        <f xml:space="preserve"> SIGN(DATA[[#This Row],[Prev High]] &lt; DATA[[#This Row],[Open]])</f>
        <v>0</v>
      </c>
      <c r="AV381" s="10">
        <f xml:space="preserve"> SIGN(DATA[[#This Row],[Low]] &lt; DATA[[#This Row],[Prev Low]])</f>
        <v>1</v>
      </c>
      <c r="AW381" s="10">
        <f xml:space="preserve"> SIGN(DATA[[#This Row],[Prev Low]] &lt; DATA[[#This Row],[Low]])</f>
        <v>0</v>
      </c>
      <c r="AX381" s="10">
        <f xml:space="preserve"> SIGN(DATA[[#This Row],[High]] &lt; DATA[[#This Row],[Prev High]])</f>
        <v>0</v>
      </c>
      <c r="AY381" s="10">
        <f xml:space="preserve"> SIGN(DATA[[#This Row],[Prev High]] &lt; DATA[[#This Row],[High]])</f>
        <v>1</v>
      </c>
      <c r="AZ381" s="10">
        <f xml:space="preserve"> (DATA[[#This Row],[Prev Low]] &lt; DATA[[#This Row],[Close]]) * (DATA[[#This Row],[Close]] &lt; DATA[[#This Row],[Prev High]])</f>
        <v>0</v>
      </c>
      <c r="BA381" s="10">
        <f xml:space="preserve"> SIGN(DATA[[#This Row],[Close]] &lt; DATA[[#This Row],[Prev Low]])</f>
        <v>1</v>
      </c>
      <c r="BB381" s="10">
        <f xml:space="preserve"> SIGN(DATA[[#This Row],[Prev Low]] &lt; DATA[[#This Row],[Close]])</f>
        <v>0</v>
      </c>
      <c r="BC381" s="10">
        <f xml:space="preserve"> SIGN(DATA[[#This Row],[Close]] &lt; DATA[[#This Row],[Prev High]])</f>
        <v>1</v>
      </c>
      <c r="BD381" s="10">
        <f xml:space="preserve"> SIGN(DATA[[#This Row],[Prev High]] &lt; DATA[[#This Row],[Close]])</f>
        <v>0</v>
      </c>
    </row>
    <row r="382" spans="14:56" x14ac:dyDescent="0.25">
      <c r="N382" s="16">
        <f xml:space="preserve"> ROW() - ROW(DATA[[#Headers],[Row]])</f>
        <v>380</v>
      </c>
      <c r="O382" s="13"/>
      <c r="P382" s="20">
        <v>45308</v>
      </c>
      <c r="Q382" s="21">
        <v>129393</v>
      </c>
      <c r="R382" s="21">
        <v>129600</v>
      </c>
      <c r="S382" s="21">
        <v>130165</v>
      </c>
      <c r="T382" s="21">
        <v>128980</v>
      </c>
      <c r="U382" s="13" t="s">
        <v>395</v>
      </c>
      <c r="V382" s="14">
        <v>-6.3E-3</v>
      </c>
      <c r="W382" s="23"/>
      <c r="X382" s="23">
        <f xml:space="preserve"> (1 - DATA[[#This Row],[Row]])</f>
        <v>-379</v>
      </c>
      <c r="Y382" s="24">
        <f xml:space="preserve"> DATA[[#This Row],[Src Data]]</f>
        <v>45308</v>
      </c>
      <c r="Z382" s="23">
        <f xml:space="preserve"> WEEKDAY(DATA[[#This Row],[Date]])</f>
        <v>4</v>
      </c>
      <c r="AA382" s="26">
        <f xml:space="preserve"> DATA[[#This Row],[Src Último]]</f>
        <v>129393</v>
      </c>
      <c r="AB382" s="28">
        <f xml:space="preserve"> DATA[[#This Row],[Src Abertura]]</f>
        <v>129600</v>
      </c>
      <c r="AC382" s="28">
        <f xml:space="preserve"> DATA[[#This Row],[Src Mínima]]</f>
        <v>128980</v>
      </c>
      <c r="AD382" s="28">
        <f xml:space="preserve"> DATA[[#This Row],[Src Máxima]]</f>
        <v>130165</v>
      </c>
      <c r="AE382" s="28">
        <f xml:space="preserve"> DATA[[#This Row],[Src Último]]</f>
        <v>129393</v>
      </c>
      <c r="AF382" s="40">
        <f xml:space="preserve"> (DATA[[#This Row],[High]] - DATA[[#This Row],[Low]])</f>
        <v>1185</v>
      </c>
      <c r="AG382" s="31">
        <f xml:space="preserve"> _xlfn.XLOOKUP(DATA[[#This Row],[T]]-1, DATA[T], DATA[Open], "")</f>
        <v>131945</v>
      </c>
      <c r="AH382" s="31">
        <f xml:space="preserve"> _xlfn.XLOOKUP(DATA[[#This Row],[T]]-1, DATA[T], DATA[Low], "")</f>
        <v>130015</v>
      </c>
      <c r="AI382" s="31">
        <f xml:space="preserve"> _xlfn.XLOOKUP(DATA[[#This Row],[T]]-1, DATA[T], DATA[High], "")</f>
        <v>132010</v>
      </c>
      <c r="AJ382" s="31">
        <f xml:space="preserve"> _xlfn.XLOOKUP(DATA[[#This Row],[T]]-1, DATA[T], DATA[Price], "")</f>
        <v>130208</v>
      </c>
      <c r="AK382" s="33">
        <f xml:space="preserve"> IFERROR(DATA[[#This Row],[Prev Close]] - DATA[[#This Row],[Prev Open]], "")</f>
        <v>-1737</v>
      </c>
      <c r="AL382" s="33">
        <f xml:space="preserve"> IFERROR(DATA[[#This Row],[Prev High]] - DATA[[#This Row],[Prev Low]], "")</f>
        <v>1995</v>
      </c>
      <c r="AM382" s="33">
        <f xml:space="preserve"> SIGN(DATA[[#This Row],[Prev Change]] &lt; 0)</f>
        <v>1</v>
      </c>
      <c r="AN382" s="33">
        <f xml:space="preserve"> SIGN(DATA[[#This Row],[Prev Change]] &gt;= 0)</f>
        <v>0</v>
      </c>
      <c r="AO382" s="28">
        <f xml:space="preserve"> IFERROR(MAX(0, DATA[[#This Row],[High]] - DATA[[#This Row],[Prev High]]), "")</f>
        <v>0</v>
      </c>
      <c r="AP382" s="28">
        <f xml:space="preserve"> IFERROR(MAX(0, DATA[[#This Row],[Prev Low]] - DATA[[#This Row],[Low]]), "")</f>
        <v>1035</v>
      </c>
      <c r="AQ382" s="10">
        <f xml:space="preserve"> (DATA[[#This Row],[Prev Low]] &lt; DATA[[#This Row],[Open]]) * (DATA[[#This Row],[Open]] &lt; DATA[[#This Row],[Prev High]])</f>
        <v>0</v>
      </c>
      <c r="AR382" s="10">
        <f xml:space="preserve"> SIGN(DATA[[#This Row],[Open]] &lt; DATA[[#This Row],[Prev Low]])</f>
        <v>1</v>
      </c>
      <c r="AS382" s="10">
        <f xml:space="preserve"> SIGN(DATA[[#This Row],[Prev Low]] &lt; DATA[[#This Row],[Open]])</f>
        <v>0</v>
      </c>
      <c r="AT382" s="10">
        <f xml:space="preserve"> SIGN(DATA[[#This Row],[Open]] &lt; DATA[[#This Row],[Prev High]])</f>
        <v>1</v>
      </c>
      <c r="AU382" s="10">
        <f xml:space="preserve"> SIGN(DATA[[#This Row],[Prev High]] &lt; DATA[[#This Row],[Open]])</f>
        <v>0</v>
      </c>
      <c r="AV382" s="10">
        <f xml:space="preserve"> SIGN(DATA[[#This Row],[Low]] &lt; DATA[[#This Row],[Prev Low]])</f>
        <v>1</v>
      </c>
      <c r="AW382" s="10">
        <f xml:space="preserve"> SIGN(DATA[[#This Row],[Prev Low]] &lt; DATA[[#This Row],[Low]])</f>
        <v>0</v>
      </c>
      <c r="AX382" s="10">
        <f xml:space="preserve"> SIGN(DATA[[#This Row],[High]] &lt; DATA[[#This Row],[Prev High]])</f>
        <v>1</v>
      </c>
      <c r="AY382" s="10">
        <f xml:space="preserve"> SIGN(DATA[[#This Row],[Prev High]] &lt; DATA[[#This Row],[High]])</f>
        <v>0</v>
      </c>
      <c r="AZ382" s="10">
        <f xml:space="preserve"> (DATA[[#This Row],[Prev Low]] &lt; DATA[[#This Row],[Close]]) * (DATA[[#This Row],[Close]] &lt; DATA[[#This Row],[Prev High]])</f>
        <v>0</v>
      </c>
      <c r="BA382" s="10">
        <f xml:space="preserve"> SIGN(DATA[[#This Row],[Close]] &lt; DATA[[#This Row],[Prev Low]])</f>
        <v>1</v>
      </c>
      <c r="BB382" s="10">
        <f xml:space="preserve"> SIGN(DATA[[#This Row],[Prev Low]] &lt; DATA[[#This Row],[Close]])</f>
        <v>0</v>
      </c>
      <c r="BC382" s="10">
        <f xml:space="preserve"> SIGN(DATA[[#This Row],[Close]] &lt; DATA[[#This Row],[Prev High]])</f>
        <v>1</v>
      </c>
      <c r="BD382" s="10">
        <f xml:space="preserve"> SIGN(DATA[[#This Row],[Prev High]] &lt; DATA[[#This Row],[Close]])</f>
        <v>0</v>
      </c>
    </row>
    <row r="383" spans="14:56" x14ac:dyDescent="0.25">
      <c r="N383" s="16">
        <f xml:space="preserve"> ROW() - ROW(DATA[[#Headers],[Row]])</f>
        <v>381</v>
      </c>
      <c r="O383" s="13"/>
      <c r="P383" s="20">
        <v>45307</v>
      </c>
      <c r="Q383" s="21">
        <v>130208</v>
      </c>
      <c r="R383" s="21">
        <v>131945</v>
      </c>
      <c r="S383" s="21">
        <v>132010</v>
      </c>
      <c r="T383" s="21">
        <v>130015</v>
      </c>
      <c r="U383" s="13" t="s">
        <v>307</v>
      </c>
      <c r="V383" s="14">
        <v>-1.8599999999999998E-2</v>
      </c>
      <c r="W383" s="23"/>
      <c r="X383" s="23">
        <f xml:space="preserve"> (1 - DATA[[#This Row],[Row]])</f>
        <v>-380</v>
      </c>
      <c r="Y383" s="24">
        <f xml:space="preserve"> DATA[[#This Row],[Src Data]]</f>
        <v>45307</v>
      </c>
      <c r="Z383" s="23">
        <f xml:space="preserve"> WEEKDAY(DATA[[#This Row],[Date]])</f>
        <v>3</v>
      </c>
      <c r="AA383" s="26">
        <f xml:space="preserve"> DATA[[#This Row],[Src Último]]</f>
        <v>130208</v>
      </c>
      <c r="AB383" s="28">
        <f xml:space="preserve"> DATA[[#This Row],[Src Abertura]]</f>
        <v>131945</v>
      </c>
      <c r="AC383" s="28">
        <f xml:space="preserve"> DATA[[#This Row],[Src Mínima]]</f>
        <v>130015</v>
      </c>
      <c r="AD383" s="28">
        <f xml:space="preserve"> DATA[[#This Row],[Src Máxima]]</f>
        <v>132010</v>
      </c>
      <c r="AE383" s="28">
        <f xml:space="preserve"> DATA[[#This Row],[Src Último]]</f>
        <v>130208</v>
      </c>
      <c r="AF383" s="40">
        <f xml:space="preserve"> (DATA[[#This Row],[High]] - DATA[[#This Row],[Low]])</f>
        <v>1995</v>
      </c>
      <c r="AG383" s="31">
        <f xml:space="preserve"> _xlfn.XLOOKUP(DATA[[#This Row],[T]]-1, DATA[T], DATA[Open], "")</f>
        <v>131695</v>
      </c>
      <c r="AH383" s="31">
        <f xml:space="preserve"> _xlfn.XLOOKUP(DATA[[#This Row],[T]]-1, DATA[T], DATA[Low], "")</f>
        <v>131260</v>
      </c>
      <c r="AI383" s="31">
        <f xml:space="preserve"> _xlfn.XLOOKUP(DATA[[#This Row],[T]]-1, DATA[T], DATA[High], "")</f>
        <v>132830</v>
      </c>
      <c r="AJ383" s="31">
        <f xml:space="preserve"> _xlfn.XLOOKUP(DATA[[#This Row],[T]]-1, DATA[T], DATA[Price], "")</f>
        <v>132680</v>
      </c>
      <c r="AK383" s="33">
        <f xml:space="preserve"> IFERROR(DATA[[#This Row],[Prev Close]] - DATA[[#This Row],[Prev Open]], "")</f>
        <v>985</v>
      </c>
      <c r="AL383" s="33">
        <f xml:space="preserve"> IFERROR(DATA[[#This Row],[Prev High]] - DATA[[#This Row],[Prev Low]], "")</f>
        <v>1570</v>
      </c>
      <c r="AM383" s="33">
        <f xml:space="preserve"> SIGN(DATA[[#This Row],[Prev Change]] &lt; 0)</f>
        <v>0</v>
      </c>
      <c r="AN383" s="33">
        <f xml:space="preserve"> SIGN(DATA[[#This Row],[Prev Change]] &gt;= 0)</f>
        <v>1</v>
      </c>
      <c r="AO383" s="28">
        <f xml:space="preserve"> IFERROR(MAX(0, DATA[[#This Row],[High]] - DATA[[#This Row],[Prev High]]), "")</f>
        <v>0</v>
      </c>
      <c r="AP383" s="28">
        <f xml:space="preserve"> IFERROR(MAX(0, DATA[[#This Row],[Prev Low]] - DATA[[#This Row],[Low]]), "")</f>
        <v>1245</v>
      </c>
      <c r="AQ383" s="10">
        <f xml:space="preserve"> (DATA[[#This Row],[Prev Low]] &lt; DATA[[#This Row],[Open]]) * (DATA[[#This Row],[Open]] &lt; DATA[[#This Row],[Prev High]])</f>
        <v>1</v>
      </c>
      <c r="AR383" s="10">
        <f xml:space="preserve"> SIGN(DATA[[#This Row],[Open]] &lt; DATA[[#This Row],[Prev Low]])</f>
        <v>0</v>
      </c>
      <c r="AS383" s="10">
        <f xml:space="preserve"> SIGN(DATA[[#This Row],[Prev Low]] &lt; DATA[[#This Row],[Open]])</f>
        <v>1</v>
      </c>
      <c r="AT383" s="10">
        <f xml:space="preserve"> SIGN(DATA[[#This Row],[Open]] &lt; DATA[[#This Row],[Prev High]])</f>
        <v>1</v>
      </c>
      <c r="AU383" s="10">
        <f xml:space="preserve"> SIGN(DATA[[#This Row],[Prev High]] &lt; DATA[[#This Row],[Open]])</f>
        <v>0</v>
      </c>
      <c r="AV383" s="10">
        <f xml:space="preserve"> SIGN(DATA[[#This Row],[Low]] &lt; DATA[[#This Row],[Prev Low]])</f>
        <v>1</v>
      </c>
      <c r="AW383" s="10">
        <f xml:space="preserve"> SIGN(DATA[[#This Row],[Prev Low]] &lt; DATA[[#This Row],[Low]])</f>
        <v>0</v>
      </c>
      <c r="AX383" s="10">
        <f xml:space="preserve"> SIGN(DATA[[#This Row],[High]] &lt; DATA[[#This Row],[Prev High]])</f>
        <v>1</v>
      </c>
      <c r="AY383" s="10">
        <f xml:space="preserve"> SIGN(DATA[[#This Row],[Prev High]] &lt; DATA[[#This Row],[High]])</f>
        <v>0</v>
      </c>
      <c r="AZ383" s="10">
        <f xml:space="preserve"> (DATA[[#This Row],[Prev Low]] &lt; DATA[[#This Row],[Close]]) * (DATA[[#This Row],[Close]] &lt; DATA[[#This Row],[Prev High]])</f>
        <v>0</v>
      </c>
      <c r="BA383" s="10">
        <f xml:space="preserve"> SIGN(DATA[[#This Row],[Close]] &lt; DATA[[#This Row],[Prev Low]])</f>
        <v>1</v>
      </c>
      <c r="BB383" s="10">
        <f xml:space="preserve"> SIGN(DATA[[#This Row],[Prev Low]] &lt; DATA[[#This Row],[Close]])</f>
        <v>0</v>
      </c>
      <c r="BC383" s="10">
        <f xml:space="preserve"> SIGN(DATA[[#This Row],[Close]] &lt; DATA[[#This Row],[Prev High]])</f>
        <v>1</v>
      </c>
      <c r="BD383" s="10">
        <f xml:space="preserve"> SIGN(DATA[[#This Row],[Prev High]] &lt; DATA[[#This Row],[Close]])</f>
        <v>0</v>
      </c>
    </row>
    <row r="384" spans="14:56" x14ac:dyDescent="0.25">
      <c r="N384" s="16">
        <f xml:space="preserve"> ROW() - ROW(DATA[[#Headers],[Row]])</f>
        <v>382</v>
      </c>
      <c r="O384" s="13"/>
      <c r="P384" s="20">
        <v>45306</v>
      </c>
      <c r="Q384" s="21">
        <v>132680</v>
      </c>
      <c r="R384" s="21">
        <v>131695</v>
      </c>
      <c r="S384" s="21">
        <v>132830</v>
      </c>
      <c r="T384" s="21">
        <v>131260</v>
      </c>
      <c r="U384" s="13" t="s">
        <v>396</v>
      </c>
      <c r="V384" s="14">
        <v>4.3E-3</v>
      </c>
      <c r="W384" s="23"/>
      <c r="X384" s="23">
        <f xml:space="preserve"> (1 - DATA[[#This Row],[Row]])</f>
        <v>-381</v>
      </c>
      <c r="Y384" s="24">
        <f xml:space="preserve"> DATA[[#This Row],[Src Data]]</f>
        <v>45306</v>
      </c>
      <c r="Z384" s="23">
        <f xml:space="preserve"> WEEKDAY(DATA[[#This Row],[Date]])</f>
        <v>2</v>
      </c>
      <c r="AA384" s="26">
        <f xml:space="preserve"> DATA[[#This Row],[Src Último]]</f>
        <v>132680</v>
      </c>
      <c r="AB384" s="28">
        <f xml:space="preserve"> DATA[[#This Row],[Src Abertura]]</f>
        <v>131695</v>
      </c>
      <c r="AC384" s="28">
        <f xml:space="preserve"> DATA[[#This Row],[Src Mínima]]</f>
        <v>131260</v>
      </c>
      <c r="AD384" s="28">
        <f xml:space="preserve"> DATA[[#This Row],[Src Máxima]]</f>
        <v>132830</v>
      </c>
      <c r="AE384" s="28">
        <f xml:space="preserve"> DATA[[#This Row],[Src Último]]</f>
        <v>132680</v>
      </c>
      <c r="AF384" s="40">
        <f xml:space="preserve"> (DATA[[#This Row],[High]] - DATA[[#This Row],[Low]])</f>
        <v>1570</v>
      </c>
      <c r="AG384" s="31">
        <f xml:space="preserve"> _xlfn.XLOOKUP(DATA[[#This Row],[T]]-1, DATA[T], DATA[Open], "")</f>
        <v>131580</v>
      </c>
      <c r="AH384" s="31">
        <f xml:space="preserve"> _xlfn.XLOOKUP(DATA[[#This Row],[T]]-1, DATA[T], DATA[Low], "")</f>
        <v>131380</v>
      </c>
      <c r="AI384" s="31">
        <f xml:space="preserve"> _xlfn.XLOOKUP(DATA[[#This Row],[T]]-1, DATA[T], DATA[High], "")</f>
        <v>133040</v>
      </c>
      <c r="AJ384" s="31">
        <f xml:space="preserve"> _xlfn.XLOOKUP(DATA[[#This Row],[T]]-1, DATA[T], DATA[Price], "")</f>
        <v>132107</v>
      </c>
      <c r="AK384" s="33">
        <f xml:space="preserve"> IFERROR(DATA[[#This Row],[Prev Close]] - DATA[[#This Row],[Prev Open]], "")</f>
        <v>527</v>
      </c>
      <c r="AL384" s="33">
        <f xml:space="preserve"> IFERROR(DATA[[#This Row],[Prev High]] - DATA[[#This Row],[Prev Low]], "")</f>
        <v>1660</v>
      </c>
      <c r="AM384" s="33">
        <f xml:space="preserve"> SIGN(DATA[[#This Row],[Prev Change]] &lt; 0)</f>
        <v>0</v>
      </c>
      <c r="AN384" s="33">
        <f xml:space="preserve"> SIGN(DATA[[#This Row],[Prev Change]] &gt;= 0)</f>
        <v>1</v>
      </c>
      <c r="AO384" s="28">
        <f xml:space="preserve"> IFERROR(MAX(0, DATA[[#This Row],[High]] - DATA[[#This Row],[Prev High]]), "")</f>
        <v>0</v>
      </c>
      <c r="AP384" s="28">
        <f xml:space="preserve"> IFERROR(MAX(0, DATA[[#This Row],[Prev Low]] - DATA[[#This Row],[Low]]), "")</f>
        <v>120</v>
      </c>
      <c r="AQ384" s="10">
        <f xml:space="preserve"> (DATA[[#This Row],[Prev Low]] &lt; DATA[[#This Row],[Open]]) * (DATA[[#This Row],[Open]] &lt; DATA[[#This Row],[Prev High]])</f>
        <v>1</v>
      </c>
      <c r="AR384" s="10">
        <f xml:space="preserve"> SIGN(DATA[[#This Row],[Open]] &lt; DATA[[#This Row],[Prev Low]])</f>
        <v>0</v>
      </c>
      <c r="AS384" s="10">
        <f xml:space="preserve"> SIGN(DATA[[#This Row],[Prev Low]] &lt; DATA[[#This Row],[Open]])</f>
        <v>1</v>
      </c>
      <c r="AT384" s="10">
        <f xml:space="preserve"> SIGN(DATA[[#This Row],[Open]] &lt; DATA[[#This Row],[Prev High]])</f>
        <v>1</v>
      </c>
      <c r="AU384" s="10">
        <f xml:space="preserve"> SIGN(DATA[[#This Row],[Prev High]] &lt; DATA[[#This Row],[Open]])</f>
        <v>0</v>
      </c>
      <c r="AV384" s="10">
        <f xml:space="preserve"> SIGN(DATA[[#This Row],[Low]] &lt; DATA[[#This Row],[Prev Low]])</f>
        <v>1</v>
      </c>
      <c r="AW384" s="10">
        <f xml:space="preserve"> SIGN(DATA[[#This Row],[Prev Low]] &lt; DATA[[#This Row],[Low]])</f>
        <v>0</v>
      </c>
      <c r="AX384" s="10">
        <f xml:space="preserve"> SIGN(DATA[[#This Row],[High]] &lt; DATA[[#This Row],[Prev High]])</f>
        <v>1</v>
      </c>
      <c r="AY384" s="10">
        <f xml:space="preserve"> SIGN(DATA[[#This Row],[Prev High]] &lt; DATA[[#This Row],[High]])</f>
        <v>0</v>
      </c>
      <c r="AZ384" s="10">
        <f xml:space="preserve"> (DATA[[#This Row],[Prev Low]] &lt; DATA[[#This Row],[Close]]) * (DATA[[#This Row],[Close]] &lt; DATA[[#This Row],[Prev High]])</f>
        <v>1</v>
      </c>
      <c r="BA384" s="10">
        <f xml:space="preserve"> SIGN(DATA[[#This Row],[Close]] &lt; DATA[[#This Row],[Prev Low]])</f>
        <v>0</v>
      </c>
      <c r="BB384" s="10">
        <f xml:space="preserve"> SIGN(DATA[[#This Row],[Prev Low]] &lt; DATA[[#This Row],[Close]])</f>
        <v>1</v>
      </c>
      <c r="BC384" s="10">
        <f xml:space="preserve"> SIGN(DATA[[#This Row],[Close]] &lt; DATA[[#This Row],[Prev High]])</f>
        <v>1</v>
      </c>
      <c r="BD384" s="10">
        <f xml:space="preserve"> SIGN(DATA[[#This Row],[Prev High]] &lt; DATA[[#This Row],[Close]])</f>
        <v>0</v>
      </c>
    </row>
    <row r="385" spans="14:56" x14ac:dyDescent="0.25">
      <c r="N385" s="16">
        <f xml:space="preserve"> ROW() - ROW(DATA[[#Headers],[Row]])</f>
        <v>383</v>
      </c>
      <c r="O385" s="13"/>
      <c r="P385" s="20">
        <v>45303</v>
      </c>
      <c r="Q385" s="21">
        <v>132107</v>
      </c>
      <c r="R385" s="21">
        <v>131580</v>
      </c>
      <c r="S385" s="21">
        <v>133040</v>
      </c>
      <c r="T385" s="21">
        <v>131380</v>
      </c>
      <c r="U385" s="13" t="s">
        <v>397</v>
      </c>
      <c r="V385" s="14">
        <v>2.2000000000000001E-3</v>
      </c>
      <c r="W385" s="23"/>
      <c r="X385" s="23">
        <f xml:space="preserve"> (1 - DATA[[#This Row],[Row]])</f>
        <v>-382</v>
      </c>
      <c r="Y385" s="24">
        <f xml:space="preserve"> DATA[[#This Row],[Src Data]]</f>
        <v>45303</v>
      </c>
      <c r="Z385" s="23">
        <f xml:space="preserve"> WEEKDAY(DATA[[#This Row],[Date]])</f>
        <v>6</v>
      </c>
      <c r="AA385" s="26">
        <f xml:space="preserve"> DATA[[#This Row],[Src Último]]</f>
        <v>132107</v>
      </c>
      <c r="AB385" s="28">
        <f xml:space="preserve"> DATA[[#This Row],[Src Abertura]]</f>
        <v>131580</v>
      </c>
      <c r="AC385" s="28">
        <f xml:space="preserve"> DATA[[#This Row],[Src Mínima]]</f>
        <v>131380</v>
      </c>
      <c r="AD385" s="28">
        <f xml:space="preserve"> DATA[[#This Row],[Src Máxima]]</f>
        <v>133040</v>
      </c>
      <c r="AE385" s="28">
        <f xml:space="preserve"> DATA[[#This Row],[Src Último]]</f>
        <v>132107</v>
      </c>
      <c r="AF385" s="40">
        <f xml:space="preserve"> (DATA[[#This Row],[High]] - DATA[[#This Row],[Low]])</f>
        <v>1660</v>
      </c>
      <c r="AG385" s="31">
        <f xml:space="preserve"> _xlfn.XLOOKUP(DATA[[#This Row],[T]]-1, DATA[T], DATA[Open], "")</f>
        <v>132050</v>
      </c>
      <c r="AH385" s="31">
        <f xml:space="preserve"> _xlfn.XLOOKUP(DATA[[#This Row],[T]]-1, DATA[T], DATA[Low], "")</f>
        <v>130950</v>
      </c>
      <c r="AI385" s="31">
        <f xml:space="preserve"> _xlfn.XLOOKUP(DATA[[#This Row],[T]]-1, DATA[T], DATA[High], "")</f>
        <v>132430</v>
      </c>
      <c r="AJ385" s="31">
        <f xml:space="preserve"> _xlfn.XLOOKUP(DATA[[#This Row],[T]]-1, DATA[T], DATA[Price], "")</f>
        <v>131817</v>
      </c>
      <c r="AK385" s="33">
        <f xml:space="preserve"> IFERROR(DATA[[#This Row],[Prev Close]] - DATA[[#This Row],[Prev Open]], "")</f>
        <v>-233</v>
      </c>
      <c r="AL385" s="33">
        <f xml:space="preserve"> IFERROR(DATA[[#This Row],[Prev High]] - DATA[[#This Row],[Prev Low]], "")</f>
        <v>1480</v>
      </c>
      <c r="AM385" s="33">
        <f xml:space="preserve"> SIGN(DATA[[#This Row],[Prev Change]] &lt; 0)</f>
        <v>1</v>
      </c>
      <c r="AN385" s="33">
        <f xml:space="preserve"> SIGN(DATA[[#This Row],[Prev Change]] &gt;= 0)</f>
        <v>0</v>
      </c>
      <c r="AO385" s="28">
        <f xml:space="preserve"> IFERROR(MAX(0, DATA[[#This Row],[High]] - DATA[[#This Row],[Prev High]]), "")</f>
        <v>610</v>
      </c>
      <c r="AP385" s="28">
        <f xml:space="preserve"> IFERROR(MAX(0, DATA[[#This Row],[Prev Low]] - DATA[[#This Row],[Low]]), "")</f>
        <v>0</v>
      </c>
      <c r="AQ385" s="10">
        <f xml:space="preserve"> (DATA[[#This Row],[Prev Low]] &lt; DATA[[#This Row],[Open]]) * (DATA[[#This Row],[Open]] &lt; DATA[[#This Row],[Prev High]])</f>
        <v>1</v>
      </c>
      <c r="AR385" s="10">
        <f xml:space="preserve"> SIGN(DATA[[#This Row],[Open]] &lt; DATA[[#This Row],[Prev Low]])</f>
        <v>0</v>
      </c>
      <c r="AS385" s="10">
        <f xml:space="preserve"> SIGN(DATA[[#This Row],[Prev Low]] &lt; DATA[[#This Row],[Open]])</f>
        <v>1</v>
      </c>
      <c r="AT385" s="10">
        <f xml:space="preserve"> SIGN(DATA[[#This Row],[Open]] &lt; DATA[[#This Row],[Prev High]])</f>
        <v>1</v>
      </c>
      <c r="AU385" s="10">
        <f xml:space="preserve"> SIGN(DATA[[#This Row],[Prev High]] &lt; DATA[[#This Row],[Open]])</f>
        <v>0</v>
      </c>
      <c r="AV385" s="10">
        <f xml:space="preserve"> SIGN(DATA[[#This Row],[Low]] &lt; DATA[[#This Row],[Prev Low]])</f>
        <v>0</v>
      </c>
      <c r="AW385" s="10">
        <f xml:space="preserve"> SIGN(DATA[[#This Row],[Prev Low]] &lt; DATA[[#This Row],[Low]])</f>
        <v>1</v>
      </c>
      <c r="AX385" s="10">
        <f xml:space="preserve"> SIGN(DATA[[#This Row],[High]] &lt; DATA[[#This Row],[Prev High]])</f>
        <v>0</v>
      </c>
      <c r="AY385" s="10">
        <f xml:space="preserve"> SIGN(DATA[[#This Row],[Prev High]] &lt; DATA[[#This Row],[High]])</f>
        <v>1</v>
      </c>
      <c r="AZ385" s="10">
        <f xml:space="preserve"> (DATA[[#This Row],[Prev Low]] &lt; DATA[[#This Row],[Close]]) * (DATA[[#This Row],[Close]] &lt; DATA[[#This Row],[Prev High]])</f>
        <v>1</v>
      </c>
      <c r="BA385" s="10">
        <f xml:space="preserve"> SIGN(DATA[[#This Row],[Close]] &lt; DATA[[#This Row],[Prev Low]])</f>
        <v>0</v>
      </c>
      <c r="BB385" s="10">
        <f xml:space="preserve"> SIGN(DATA[[#This Row],[Prev Low]] &lt; DATA[[#This Row],[Close]])</f>
        <v>1</v>
      </c>
      <c r="BC385" s="10">
        <f xml:space="preserve"> SIGN(DATA[[#This Row],[Close]] &lt; DATA[[#This Row],[Prev High]])</f>
        <v>1</v>
      </c>
      <c r="BD385" s="10">
        <f xml:space="preserve"> SIGN(DATA[[#This Row],[Prev High]] &lt; DATA[[#This Row],[Close]])</f>
        <v>0</v>
      </c>
    </row>
    <row r="386" spans="14:56" x14ac:dyDescent="0.25">
      <c r="N386" s="16">
        <f xml:space="preserve"> ROW() - ROW(DATA[[#Headers],[Row]])</f>
        <v>384</v>
      </c>
      <c r="O386" s="13"/>
      <c r="P386" s="20">
        <v>45302</v>
      </c>
      <c r="Q386" s="21">
        <v>131817</v>
      </c>
      <c r="R386" s="21">
        <v>132050</v>
      </c>
      <c r="S386" s="21">
        <v>132430</v>
      </c>
      <c r="T386" s="21">
        <v>130950</v>
      </c>
      <c r="U386" s="13" t="s">
        <v>398</v>
      </c>
      <c r="V386" s="14">
        <v>-1.1999999999999999E-3</v>
      </c>
      <c r="W386" s="23"/>
      <c r="X386" s="23">
        <f xml:space="preserve"> (1 - DATA[[#This Row],[Row]])</f>
        <v>-383</v>
      </c>
      <c r="Y386" s="24">
        <f xml:space="preserve"> DATA[[#This Row],[Src Data]]</f>
        <v>45302</v>
      </c>
      <c r="Z386" s="23">
        <f xml:space="preserve"> WEEKDAY(DATA[[#This Row],[Date]])</f>
        <v>5</v>
      </c>
      <c r="AA386" s="26">
        <f xml:space="preserve"> DATA[[#This Row],[Src Último]]</f>
        <v>131817</v>
      </c>
      <c r="AB386" s="28">
        <f xml:space="preserve"> DATA[[#This Row],[Src Abertura]]</f>
        <v>132050</v>
      </c>
      <c r="AC386" s="28">
        <f xml:space="preserve"> DATA[[#This Row],[Src Mínima]]</f>
        <v>130950</v>
      </c>
      <c r="AD386" s="28">
        <f xml:space="preserve"> DATA[[#This Row],[Src Máxima]]</f>
        <v>132430</v>
      </c>
      <c r="AE386" s="28">
        <f xml:space="preserve"> DATA[[#This Row],[Src Último]]</f>
        <v>131817</v>
      </c>
      <c r="AF386" s="40">
        <f xml:space="preserve"> (DATA[[#This Row],[High]] - DATA[[#This Row],[Low]])</f>
        <v>1480</v>
      </c>
      <c r="AG386" s="31">
        <f xml:space="preserve"> _xlfn.XLOOKUP(DATA[[#This Row],[T]]-1, DATA[T], DATA[Open], "")</f>
        <v>132700</v>
      </c>
      <c r="AH386" s="31">
        <f xml:space="preserve"> _xlfn.XLOOKUP(DATA[[#This Row],[T]]-1, DATA[T], DATA[Low], "")</f>
        <v>131595</v>
      </c>
      <c r="AI386" s="31">
        <f xml:space="preserve"> _xlfn.XLOOKUP(DATA[[#This Row],[T]]-1, DATA[T], DATA[High], "")</f>
        <v>133060</v>
      </c>
      <c r="AJ386" s="31">
        <f xml:space="preserve"> _xlfn.XLOOKUP(DATA[[#This Row],[T]]-1, DATA[T], DATA[Price], "")</f>
        <v>131976</v>
      </c>
      <c r="AK386" s="33">
        <f xml:space="preserve"> IFERROR(DATA[[#This Row],[Prev Close]] - DATA[[#This Row],[Prev Open]], "")</f>
        <v>-724</v>
      </c>
      <c r="AL386" s="33">
        <f xml:space="preserve"> IFERROR(DATA[[#This Row],[Prev High]] - DATA[[#This Row],[Prev Low]], "")</f>
        <v>1465</v>
      </c>
      <c r="AM386" s="33">
        <f xml:space="preserve"> SIGN(DATA[[#This Row],[Prev Change]] &lt; 0)</f>
        <v>1</v>
      </c>
      <c r="AN386" s="33">
        <f xml:space="preserve"> SIGN(DATA[[#This Row],[Prev Change]] &gt;= 0)</f>
        <v>0</v>
      </c>
      <c r="AO386" s="28">
        <f xml:space="preserve"> IFERROR(MAX(0, DATA[[#This Row],[High]] - DATA[[#This Row],[Prev High]]), "")</f>
        <v>0</v>
      </c>
      <c r="AP386" s="28">
        <f xml:space="preserve"> IFERROR(MAX(0, DATA[[#This Row],[Prev Low]] - DATA[[#This Row],[Low]]), "")</f>
        <v>645</v>
      </c>
      <c r="AQ386" s="10">
        <f xml:space="preserve"> (DATA[[#This Row],[Prev Low]] &lt; DATA[[#This Row],[Open]]) * (DATA[[#This Row],[Open]] &lt; DATA[[#This Row],[Prev High]])</f>
        <v>1</v>
      </c>
      <c r="AR386" s="10">
        <f xml:space="preserve"> SIGN(DATA[[#This Row],[Open]] &lt; DATA[[#This Row],[Prev Low]])</f>
        <v>0</v>
      </c>
      <c r="AS386" s="10">
        <f xml:space="preserve"> SIGN(DATA[[#This Row],[Prev Low]] &lt; DATA[[#This Row],[Open]])</f>
        <v>1</v>
      </c>
      <c r="AT386" s="10">
        <f xml:space="preserve"> SIGN(DATA[[#This Row],[Open]] &lt; DATA[[#This Row],[Prev High]])</f>
        <v>1</v>
      </c>
      <c r="AU386" s="10">
        <f xml:space="preserve"> SIGN(DATA[[#This Row],[Prev High]] &lt; DATA[[#This Row],[Open]])</f>
        <v>0</v>
      </c>
      <c r="AV386" s="10">
        <f xml:space="preserve"> SIGN(DATA[[#This Row],[Low]] &lt; DATA[[#This Row],[Prev Low]])</f>
        <v>1</v>
      </c>
      <c r="AW386" s="10">
        <f xml:space="preserve"> SIGN(DATA[[#This Row],[Prev Low]] &lt; DATA[[#This Row],[Low]])</f>
        <v>0</v>
      </c>
      <c r="AX386" s="10">
        <f xml:space="preserve"> SIGN(DATA[[#This Row],[High]] &lt; DATA[[#This Row],[Prev High]])</f>
        <v>1</v>
      </c>
      <c r="AY386" s="10">
        <f xml:space="preserve"> SIGN(DATA[[#This Row],[Prev High]] &lt; DATA[[#This Row],[High]])</f>
        <v>0</v>
      </c>
      <c r="AZ386" s="10">
        <f xml:space="preserve"> (DATA[[#This Row],[Prev Low]] &lt; DATA[[#This Row],[Close]]) * (DATA[[#This Row],[Close]] &lt; DATA[[#This Row],[Prev High]])</f>
        <v>1</v>
      </c>
      <c r="BA386" s="10">
        <f xml:space="preserve"> SIGN(DATA[[#This Row],[Close]] &lt; DATA[[#This Row],[Prev Low]])</f>
        <v>0</v>
      </c>
      <c r="BB386" s="10">
        <f xml:space="preserve"> SIGN(DATA[[#This Row],[Prev Low]] &lt; DATA[[#This Row],[Close]])</f>
        <v>1</v>
      </c>
      <c r="BC386" s="10">
        <f xml:space="preserve"> SIGN(DATA[[#This Row],[Close]] &lt; DATA[[#This Row],[Prev High]])</f>
        <v>1</v>
      </c>
      <c r="BD386" s="10">
        <f xml:space="preserve"> SIGN(DATA[[#This Row],[Prev High]] &lt; DATA[[#This Row],[Close]])</f>
        <v>0</v>
      </c>
    </row>
    <row r="387" spans="14:56" x14ac:dyDescent="0.25">
      <c r="N387" s="16">
        <f xml:space="preserve"> ROW() - ROW(DATA[[#Headers],[Row]])</f>
        <v>385</v>
      </c>
      <c r="O387" s="13"/>
      <c r="P387" s="20">
        <v>45301</v>
      </c>
      <c r="Q387" s="21">
        <v>131976</v>
      </c>
      <c r="R387" s="21">
        <v>132700</v>
      </c>
      <c r="S387" s="21">
        <v>133060</v>
      </c>
      <c r="T387" s="21">
        <v>131595</v>
      </c>
      <c r="U387" s="13" t="s">
        <v>283</v>
      </c>
      <c r="V387" s="14">
        <v>-5.4999999999999997E-3</v>
      </c>
      <c r="W387" s="23"/>
      <c r="X387" s="23">
        <f xml:space="preserve"> (1 - DATA[[#This Row],[Row]])</f>
        <v>-384</v>
      </c>
      <c r="Y387" s="24">
        <f xml:space="preserve"> DATA[[#This Row],[Src Data]]</f>
        <v>45301</v>
      </c>
      <c r="Z387" s="23">
        <f xml:space="preserve"> WEEKDAY(DATA[[#This Row],[Date]])</f>
        <v>4</v>
      </c>
      <c r="AA387" s="26">
        <f xml:space="preserve"> DATA[[#This Row],[Src Último]]</f>
        <v>131976</v>
      </c>
      <c r="AB387" s="28">
        <f xml:space="preserve"> DATA[[#This Row],[Src Abertura]]</f>
        <v>132700</v>
      </c>
      <c r="AC387" s="28">
        <f xml:space="preserve"> DATA[[#This Row],[Src Mínima]]</f>
        <v>131595</v>
      </c>
      <c r="AD387" s="28">
        <f xml:space="preserve"> DATA[[#This Row],[Src Máxima]]</f>
        <v>133060</v>
      </c>
      <c r="AE387" s="28">
        <f xml:space="preserve"> DATA[[#This Row],[Src Último]]</f>
        <v>131976</v>
      </c>
      <c r="AF387" s="40">
        <f xml:space="preserve"> (DATA[[#This Row],[High]] - DATA[[#This Row],[Low]])</f>
        <v>1465</v>
      </c>
      <c r="AG387" s="31">
        <f xml:space="preserve"> _xlfn.XLOOKUP(DATA[[#This Row],[T]]-1, DATA[T], DATA[Open], "")</f>
        <v>133490</v>
      </c>
      <c r="AH387" s="31">
        <f xml:space="preserve"> _xlfn.XLOOKUP(DATA[[#This Row],[T]]-1, DATA[T], DATA[Low], "")</f>
        <v>132360</v>
      </c>
      <c r="AI387" s="31">
        <f xml:space="preserve"> _xlfn.XLOOKUP(DATA[[#This Row],[T]]-1, DATA[T], DATA[High], "")</f>
        <v>133495</v>
      </c>
      <c r="AJ387" s="31">
        <f xml:space="preserve"> _xlfn.XLOOKUP(DATA[[#This Row],[T]]-1, DATA[T], DATA[Price], "")</f>
        <v>132711</v>
      </c>
      <c r="AK387" s="33">
        <f xml:space="preserve"> IFERROR(DATA[[#This Row],[Prev Close]] - DATA[[#This Row],[Prev Open]], "")</f>
        <v>-779</v>
      </c>
      <c r="AL387" s="33">
        <f xml:space="preserve"> IFERROR(DATA[[#This Row],[Prev High]] - DATA[[#This Row],[Prev Low]], "")</f>
        <v>1135</v>
      </c>
      <c r="AM387" s="33">
        <f xml:space="preserve"> SIGN(DATA[[#This Row],[Prev Change]] &lt; 0)</f>
        <v>1</v>
      </c>
      <c r="AN387" s="33">
        <f xml:space="preserve"> SIGN(DATA[[#This Row],[Prev Change]] &gt;= 0)</f>
        <v>0</v>
      </c>
      <c r="AO387" s="28">
        <f xml:space="preserve"> IFERROR(MAX(0, DATA[[#This Row],[High]] - DATA[[#This Row],[Prev High]]), "")</f>
        <v>0</v>
      </c>
      <c r="AP387" s="28">
        <f xml:space="preserve"> IFERROR(MAX(0, DATA[[#This Row],[Prev Low]] - DATA[[#This Row],[Low]]), "")</f>
        <v>765</v>
      </c>
      <c r="AQ387" s="10">
        <f xml:space="preserve"> (DATA[[#This Row],[Prev Low]] &lt; DATA[[#This Row],[Open]]) * (DATA[[#This Row],[Open]] &lt; DATA[[#This Row],[Prev High]])</f>
        <v>1</v>
      </c>
      <c r="AR387" s="10">
        <f xml:space="preserve"> SIGN(DATA[[#This Row],[Open]] &lt; DATA[[#This Row],[Prev Low]])</f>
        <v>0</v>
      </c>
      <c r="AS387" s="10">
        <f xml:space="preserve"> SIGN(DATA[[#This Row],[Prev Low]] &lt; DATA[[#This Row],[Open]])</f>
        <v>1</v>
      </c>
      <c r="AT387" s="10">
        <f xml:space="preserve"> SIGN(DATA[[#This Row],[Open]] &lt; DATA[[#This Row],[Prev High]])</f>
        <v>1</v>
      </c>
      <c r="AU387" s="10">
        <f xml:space="preserve"> SIGN(DATA[[#This Row],[Prev High]] &lt; DATA[[#This Row],[Open]])</f>
        <v>0</v>
      </c>
      <c r="AV387" s="10">
        <f xml:space="preserve"> SIGN(DATA[[#This Row],[Low]] &lt; DATA[[#This Row],[Prev Low]])</f>
        <v>1</v>
      </c>
      <c r="AW387" s="10">
        <f xml:space="preserve"> SIGN(DATA[[#This Row],[Prev Low]] &lt; DATA[[#This Row],[Low]])</f>
        <v>0</v>
      </c>
      <c r="AX387" s="10">
        <f xml:space="preserve"> SIGN(DATA[[#This Row],[High]] &lt; DATA[[#This Row],[Prev High]])</f>
        <v>1</v>
      </c>
      <c r="AY387" s="10">
        <f xml:space="preserve"> SIGN(DATA[[#This Row],[Prev High]] &lt; DATA[[#This Row],[High]])</f>
        <v>0</v>
      </c>
      <c r="AZ387" s="10">
        <f xml:space="preserve"> (DATA[[#This Row],[Prev Low]] &lt; DATA[[#This Row],[Close]]) * (DATA[[#This Row],[Close]] &lt; DATA[[#This Row],[Prev High]])</f>
        <v>0</v>
      </c>
      <c r="BA387" s="10">
        <f xml:space="preserve"> SIGN(DATA[[#This Row],[Close]] &lt; DATA[[#This Row],[Prev Low]])</f>
        <v>1</v>
      </c>
      <c r="BB387" s="10">
        <f xml:space="preserve"> SIGN(DATA[[#This Row],[Prev Low]] &lt; DATA[[#This Row],[Close]])</f>
        <v>0</v>
      </c>
      <c r="BC387" s="10">
        <f xml:space="preserve"> SIGN(DATA[[#This Row],[Close]] &lt; DATA[[#This Row],[Prev High]])</f>
        <v>1</v>
      </c>
      <c r="BD387" s="10">
        <f xml:space="preserve"> SIGN(DATA[[#This Row],[Prev High]] &lt; DATA[[#This Row],[Close]])</f>
        <v>0</v>
      </c>
    </row>
    <row r="388" spans="14:56" x14ac:dyDescent="0.25">
      <c r="N388" s="16">
        <f xml:space="preserve"> ROW() - ROW(DATA[[#Headers],[Row]])</f>
        <v>386</v>
      </c>
      <c r="O388" s="13"/>
      <c r="P388" s="20">
        <v>45300</v>
      </c>
      <c r="Q388" s="21">
        <v>132711</v>
      </c>
      <c r="R388" s="21">
        <v>133490</v>
      </c>
      <c r="S388" s="21">
        <v>133495</v>
      </c>
      <c r="T388" s="21">
        <v>132360</v>
      </c>
      <c r="U388" s="13" t="s">
        <v>399</v>
      </c>
      <c r="V388" s="14">
        <v>-8.0999999999999996E-3</v>
      </c>
      <c r="W388" s="23"/>
      <c r="X388" s="23">
        <f xml:space="preserve"> (1 - DATA[[#This Row],[Row]])</f>
        <v>-385</v>
      </c>
      <c r="Y388" s="24">
        <f xml:space="preserve"> DATA[[#This Row],[Src Data]]</f>
        <v>45300</v>
      </c>
      <c r="Z388" s="23">
        <f xml:space="preserve"> WEEKDAY(DATA[[#This Row],[Date]])</f>
        <v>3</v>
      </c>
      <c r="AA388" s="26">
        <f xml:space="preserve"> DATA[[#This Row],[Src Último]]</f>
        <v>132711</v>
      </c>
      <c r="AB388" s="28">
        <f xml:space="preserve"> DATA[[#This Row],[Src Abertura]]</f>
        <v>133490</v>
      </c>
      <c r="AC388" s="28">
        <f xml:space="preserve"> DATA[[#This Row],[Src Mínima]]</f>
        <v>132360</v>
      </c>
      <c r="AD388" s="28">
        <f xml:space="preserve"> DATA[[#This Row],[Src Máxima]]</f>
        <v>133495</v>
      </c>
      <c r="AE388" s="28">
        <f xml:space="preserve"> DATA[[#This Row],[Src Último]]</f>
        <v>132711</v>
      </c>
      <c r="AF388" s="40">
        <f xml:space="preserve"> (DATA[[#This Row],[High]] - DATA[[#This Row],[Low]])</f>
        <v>1135</v>
      </c>
      <c r="AG388" s="31">
        <f xml:space="preserve"> _xlfn.XLOOKUP(DATA[[#This Row],[T]]-1, DATA[T], DATA[Open], "")</f>
        <v>132840</v>
      </c>
      <c r="AH388" s="31">
        <f xml:space="preserve"> _xlfn.XLOOKUP(DATA[[#This Row],[T]]-1, DATA[T], DATA[Low], "")</f>
        <v>132305</v>
      </c>
      <c r="AI388" s="31">
        <f xml:space="preserve"> _xlfn.XLOOKUP(DATA[[#This Row],[T]]-1, DATA[T], DATA[High], "")</f>
        <v>134050</v>
      </c>
      <c r="AJ388" s="31">
        <f xml:space="preserve"> _xlfn.XLOOKUP(DATA[[#This Row],[T]]-1, DATA[T], DATA[Price], "")</f>
        <v>133794</v>
      </c>
      <c r="AK388" s="33">
        <f xml:space="preserve"> IFERROR(DATA[[#This Row],[Prev Close]] - DATA[[#This Row],[Prev Open]], "")</f>
        <v>954</v>
      </c>
      <c r="AL388" s="33">
        <f xml:space="preserve"> IFERROR(DATA[[#This Row],[Prev High]] - DATA[[#This Row],[Prev Low]], "")</f>
        <v>1745</v>
      </c>
      <c r="AM388" s="33">
        <f xml:space="preserve"> SIGN(DATA[[#This Row],[Prev Change]] &lt; 0)</f>
        <v>0</v>
      </c>
      <c r="AN388" s="33">
        <f xml:space="preserve"> SIGN(DATA[[#This Row],[Prev Change]] &gt;= 0)</f>
        <v>1</v>
      </c>
      <c r="AO388" s="28">
        <f xml:space="preserve"> IFERROR(MAX(0, DATA[[#This Row],[High]] - DATA[[#This Row],[Prev High]]), "")</f>
        <v>0</v>
      </c>
      <c r="AP388" s="28">
        <f xml:space="preserve"> IFERROR(MAX(0, DATA[[#This Row],[Prev Low]] - DATA[[#This Row],[Low]]), "")</f>
        <v>0</v>
      </c>
      <c r="AQ388" s="10">
        <f xml:space="preserve"> (DATA[[#This Row],[Prev Low]] &lt; DATA[[#This Row],[Open]]) * (DATA[[#This Row],[Open]] &lt; DATA[[#This Row],[Prev High]])</f>
        <v>1</v>
      </c>
      <c r="AR388" s="10">
        <f xml:space="preserve"> SIGN(DATA[[#This Row],[Open]] &lt; DATA[[#This Row],[Prev Low]])</f>
        <v>0</v>
      </c>
      <c r="AS388" s="10">
        <f xml:space="preserve"> SIGN(DATA[[#This Row],[Prev Low]] &lt; DATA[[#This Row],[Open]])</f>
        <v>1</v>
      </c>
      <c r="AT388" s="10">
        <f xml:space="preserve"> SIGN(DATA[[#This Row],[Open]] &lt; DATA[[#This Row],[Prev High]])</f>
        <v>1</v>
      </c>
      <c r="AU388" s="10">
        <f xml:space="preserve"> SIGN(DATA[[#This Row],[Prev High]] &lt; DATA[[#This Row],[Open]])</f>
        <v>0</v>
      </c>
      <c r="AV388" s="10">
        <f xml:space="preserve"> SIGN(DATA[[#This Row],[Low]] &lt; DATA[[#This Row],[Prev Low]])</f>
        <v>0</v>
      </c>
      <c r="AW388" s="10">
        <f xml:space="preserve"> SIGN(DATA[[#This Row],[Prev Low]] &lt; DATA[[#This Row],[Low]])</f>
        <v>1</v>
      </c>
      <c r="AX388" s="10">
        <f xml:space="preserve"> SIGN(DATA[[#This Row],[High]] &lt; DATA[[#This Row],[Prev High]])</f>
        <v>1</v>
      </c>
      <c r="AY388" s="10">
        <f xml:space="preserve"> SIGN(DATA[[#This Row],[Prev High]] &lt; DATA[[#This Row],[High]])</f>
        <v>0</v>
      </c>
      <c r="AZ388" s="10">
        <f xml:space="preserve"> (DATA[[#This Row],[Prev Low]] &lt; DATA[[#This Row],[Close]]) * (DATA[[#This Row],[Close]] &lt; DATA[[#This Row],[Prev High]])</f>
        <v>1</v>
      </c>
      <c r="BA388" s="10">
        <f xml:space="preserve"> SIGN(DATA[[#This Row],[Close]] &lt; DATA[[#This Row],[Prev Low]])</f>
        <v>0</v>
      </c>
      <c r="BB388" s="10">
        <f xml:space="preserve"> SIGN(DATA[[#This Row],[Prev Low]] &lt; DATA[[#This Row],[Close]])</f>
        <v>1</v>
      </c>
      <c r="BC388" s="10">
        <f xml:space="preserve"> SIGN(DATA[[#This Row],[Close]] &lt; DATA[[#This Row],[Prev High]])</f>
        <v>1</v>
      </c>
      <c r="BD388" s="10">
        <f xml:space="preserve"> SIGN(DATA[[#This Row],[Prev High]] &lt; DATA[[#This Row],[Close]])</f>
        <v>0</v>
      </c>
    </row>
    <row r="389" spans="14:56" x14ac:dyDescent="0.25">
      <c r="N389" s="16">
        <f xml:space="preserve"> ROW() - ROW(DATA[[#Headers],[Row]])</f>
        <v>387</v>
      </c>
      <c r="O389" s="13"/>
      <c r="P389" s="20">
        <v>45299</v>
      </c>
      <c r="Q389" s="21">
        <v>133794</v>
      </c>
      <c r="R389" s="21">
        <v>132840</v>
      </c>
      <c r="S389" s="21">
        <v>134050</v>
      </c>
      <c r="T389" s="21">
        <v>132305</v>
      </c>
      <c r="U389" s="13" t="s">
        <v>400</v>
      </c>
      <c r="V389" s="14">
        <v>2.8E-3</v>
      </c>
      <c r="W389" s="23"/>
      <c r="X389" s="23">
        <f xml:space="preserve"> (1 - DATA[[#This Row],[Row]])</f>
        <v>-386</v>
      </c>
      <c r="Y389" s="24">
        <f xml:space="preserve"> DATA[[#This Row],[Src Data]]</f>
        <v>45299</v>
      </c>
      <c r="Z389" s="23">
        <f xml:space="preserve"> WEEKDAY(DATA[[#This Row],[Date]])</f>
        <v>2</v>
      </c>
      <c r="AA389" s="26">
        <f xml:space="preserve"> DATA[[#This Row],[Src Último]]</f>
        <v>133794</v>
      </c>
      <c r="AB389" s="28">
        <f xml:space="preserve"> DATA[[#This Row],[Src Abertura]]</f>
        <v>132840</v>
      </c>
      <c r="AC389" s="28">
        <f xml:space="preserve"> DATA[[#This Row],[Src Mínima]]</f>
        <v>132305</v>
      </c>
      <c r="AD389" s="28">
        <f xml:space="preserve"> DATA[[#This Row],[Src Máxima]]</f>
        <v>134050</v>
      </c>
      <c r="AE389" s="28">
        <f xml:space="preserve"> DATA[[#This Row],[Src Último]]</f>
        <v>133794</v>
      </c>
      <c r="AF389" s="40">
        <f xml:space="preserve"> (DATA[[#This Row],[High]] - DATA[[#This Row],[Low]])</f>
        <v>1745</v>
      </c>
      <c r="AG389" s="31">
        <f xml:space="preserve"> _xlfn.XLOOKUP(DATA[[#This Row],[T]]-1, DATA[T], DATA[Open], "")</f>
        <v>132310</v>
      </c>
      <c r="AH389" s="31">
        <f xml:space="preserve"> _xlfn.XLOOKUP(DATA[[#This Row],[T]]-1, DATA[T], DATA[Low], "")</f>
        <v>131840</v>
      </c>
      <c r="AI389" s="31">
        <f xml:space="preserve"> _xlfn.XLOOKUP(DATA[[#This Row],[T]]-1, DATA[T], DATA[High], "")</f>
        <v>134040</v>
      </c>
      <c r="AJ389" s="31">
        <f xml:space="preserve"> _xlfn.XLOOKUP(DATA[[#This Row],[T]]-1, DATA[T], DATA[Price], "")</f>
        <v>133414</v>
      </c>
      <c r="AK389" s="33">
        <f xml:space="preserve"> IFERROR(DATA[[#This Row],[Prev Close]] - DATA[[#This Row],[Prev Open]], "")</f>
        <v>1104</v>
      </c>
      <c r="AL389" s="33">
        <f xml:space="preserve"> IFERROR(DATA[[#This Row],[Prev High]] - DATA[[#This Row],[Prev Low]], "")</f>
        <v>2200</v>
      </c>
      <c r="AM389" s="33">
        <f xml:space="preserve"> SIGN(DATA[[#This Row],[Prev Change]] &lt; 0)</f>
        <v>0</v>
      </c>
      <c r="AN389" s="33">
        <f xml:space="preserve"> SIGN(DATA[[#This Row],[Prev Change]] &gt;= 0)</f>
        <v>1</v>
      </c>
      <c r="AO389" s="28">
        <f xml:space="preserve"> IFERROR(MAX(0, DATA[[#This Row],[High]] - DATA[[#This Row],[Prev High]]), "")</f>
        <v>10</v>
      </c>
      <c r="AP389" s="28">
        <f xml:space="preserve"> IFERROR(MAX(0, DATA[[#This Row],[Prev Low]] - DATA[[#This Row],[Low]]), "")</f>
        <v>0</v>
      </c>
      <c r="AQ389" s="10">
        <f xml:space="preserve"> (DATA[[#This Row],[Prev Low]] &lt; DATA[[#This Row],[Open]]) * (DATA[[#This Row],[Open]] &lt; DATA[[#This Row],[Prev High]])</f>
        <v>1</v>
      </c>
      <c r="AR389" s="10">
        <f xml:space="preserve"> SIGN(DATA[[#This Row],[Open]] &lt; DATA[[#This Row],[Prev Low]])</f>
        <v>0</v>
      </c>
      <c r="AS389" s="10">
        <f xml:space="preserve"> SIGN(DATA[[#This Row],[Prev Low]] &lt; DATA[[#This Row],[Open]])</f>
        <v>1</v>
      </c>
      <c r="AT389" s="10">
        <f xml:space="preserve"> SIGN(DATA[[#This Row],[Open]] &lt; DATA[[#This Row],[Prev High]])</f>
        <v>1</v>
      </c>
      <c r="AU389" s="10">
        <f xml:space="preserve"> SIGN(DATA[[#This Row],[Prev High]] &lt; DATA[[#This Row],[Open]])</f>
        <v>0</v>
      </c>
      <c r="AV389" s="10">
        <f xml:space="preserve"> SIGN(DATA[[#This Row],[Low]] &lt; DATA[[#This Row],[Prev Low]])</f>
        <v>0</v>
      </c>
      <c r="AW389" s="10">
        <f xml:space="preserve"> SIGN(DATA[[#This Row],[Prev Low]] &lt; DATA[[#This Row],[Low]])</f>
        <v>1</v>
      </c>
      <c r="AX389" s="10">
        <f xml:space="preserve"> SIGN(DATA[[#This Row],[High]] &lt; DATA[[#This Row],[Prev High]])</f>
        <v>0</v>
      </c>
      <c r="AY389" s="10">
        <f xml:space="preserve"> SIGN(DATA[[#This Row],[Prev High]] &lt; DATA[[#This Row],[High]])</f>
        <v>1</v>
      </c>
      <c r="AZ389" s="10">
        <f xml:space="preserve"> (DATA[[#This Row],[Prev Low]] &lt; DATA[[#This Row],[Close]]) * (DATA[[#This Row],[Close]] &lt; DATA[[#This Row],[Prev High]])</f>
        <v>1</v>
      </c>
      <c r="BA389" s="10">
        <f xml:space="preserve"> SIGN(DATA[[#This Row],[Close]] &lt; DATA[[#This Row],[Prev Low]])</f>
        <v>0</v>
      </c>
      <c r="BB389" s="10">
        <f xml:space="preserve"> SIGN(DATA[[#This Row],[Prev Low]] &lt; DATA[[#This Row],[Close]])</f>
        <v>1</v>
      </c>
      <c r="BC389" s="10">
        <f xml:space="preserve"> SIGN(DATA[[#This Row],[Close]] &lt; DATA[[#This Row],[Prev High]])</f>
        <v>1</v>
      </c>
      <c r="BD389" s="10">
        <f xml:space="preserve"> SIGN(DATA[[#This Row],[Prev High]] &lt; DATA[[#This Row],[Close]])</f>
        <v>0</v>
      </c>
    </row>
    <row r="390" spans="14:56" x14ac:dyDescent="0.25">
      <c r="N390" s="16">
        <f xml:space="preserve"> ROW() - ROW(DATA[[#Headers],[Row]])</f>
        <v>388</v>
      </c>
      <c r="O390" s="13"/>
      <c r="P390" s="20">
        <v>45296</v>
      </c>
      <c r="Q390" s="21">
        <v>133414</v>
      </c>
      <c r="R390" s="21">
        <v>132310</v>
      </c>
      <c r="S390" s="21">
        <v>134040</v>
      </c>
      <c r="T390" s="21">
        <v>131840</v>
      </c>
      <c r="U390" s="13" t="s">
        <v>383</v>
      </c>
      <c r="V390" s="14">
        <v>6.1000000000000004E-3</v>
      </c>
      <c r="W390" s="23"/>
      <c r="X390" s="23">
        <f xml:space="preserve"> (1 - DATA[[#This Row],[Row]])</f>
        <v>-387</v>
      </c>
      <c r="Y390" s="24">
        <f xml:space="preserve"> DATA[[#This Row],[Src Data]]</f>
        <v>45296</v>
      </c>
      <c r="Z390" s="23">
        <f xml:space="preserve"> WEEKDAY(DATA[[#This Row],[Date]])</f>
        <v>6</v>
      </c>
      <c r="AA390" s="26">
        <f xml:space="preserve"> DATA[[#This Row],[Src Último]]</f>
        <v>133414</v>
      </c>
      <c r="AB390" s="28">
        <f xml:space="preserve"> DATA[[#This Row],[Src Abertura]]</f>
        <v>132310</v>
      </c>
      <c r="AC390" s="28">
        <f xml:space="preserve"> DATA[[#This Row],[Src Mínima]]</f>
        <v>131840</v>
      </c>
      <c r="AD390" s="28">
        <f xml:space="preserve"> DATA[[#This Row],[Src Máxima]]</f>
        <v>134040</v>
      </c>
      <c r="AE390" s="28">
        <f xml:space="preserve"> DATA[[#This Row],[Src Último]]</f>
        <v>133414</v>
      </c>
      <c r="AF390" s="40">
        <f xml:space="preserve"> (DATA[[#This Row],[High]] - DATA[[#This Row],[Low]])</f>
        <v>2200</v>
      </c>
      <c r="AG390" s="31">
        <f xml:space="preserve"> _xlfn.XLOOKUP(DATA[[#This Row],[T]]-1, DATA[T], DATA[Open], "")</f>
        <v>134650</v>
      </c>
      <c r="AH390" s="31">
        <f xml:space="preserve"> _xlfn.XLOOKUP(DATA[[#This Row],[T]]-1, DATA[T], DATA[Low], "")</f>
        <v>132390</v>
      </c>
      <c r="AI390" s="31">
        <f xml:space="preserve"> _xlfn.XLOOKUP(DATA[[#This Row],[T]]-1, DATA[T], DATA[High], "")</f>
        <v>134715</v>
      </c>
      <c r="AJ390" s="31">
        <f xml:space="preserve"> _xlfn.XLOOKUP(DATA[[#This Row],[T]]-1, DATA[T], DATA[Price], "")</f>
        <v>132609</v>
      </c>
      <c r="AK390" s="33">
        <f xml:space="preserve"> IFERROR(DATA[[#This Row],[Prev Close]] - DATA[[#This Row],[Prev Open]], "")</f>
        <v>-2041</v>
      </c>
      <c r="AL390" s="33">
        <f xml:space="preserve"> IFERROR(DATA[[#This Row],[Prev High]] - DATA[[#This Row],[Prev Low]], "")</f>
        <v>2325</v>
      </c>
      <c r="AM390" s="33">
        <f xml:space="preserve"> SIGN(DATA[[#This Row],[Prev Change]] &lt; 0)</f>
        <v>1</v>
      </c>
      <c r="AN390" s="33">
        <f xml:space="preserve"> SIGN(DATA[[#This Row],[Prev Change]] &gt;= 0)</f>
        <v>0</v>
      </c>
      <c r="AO390" s="28">
        <f xml:space="preserve"> IFERROR(MAX(0, DATA[[#This Row],[High]] - DATA[[#This Row],[Prev High]]), "")</f>
        <v>0</v>
      </c>
      <c r="AP390" s="28">
        <f xml:space="preserve"> IFERROR(MAX(0, DATA[[#This Row],[Prev Low]] - DATA[[#This Row],[Low]]), "")</f>
        <v>550</v>
      </c>
      <c r="AQ390" s="10">
        <f xml:space="preserve"> (DATA[[#This Row],[Prev Low]] &lt; DATA[[#This Row],[Open]]) * (DATA[[#This Row],[Open]] &lt; DATA[[#This Row],[Prev High]])</f>
        <v>0</v>
      </c>
      <c r="AR390" s="10">
        <f xml:space="preserve"> SIGN(DATA[[#This Row],[Open]] &lt; DATA[[#This Row],[Prev Low]])</f>
        <v>1</v>
      </c>
      <c r="AS390" s="10">
        <f xml:space="preserve"> SIGN(DATA[[#This Row],[Prev Low]] &lt; DATA[[#This Row],[Open]])</f>
        <v>0</v>
      </c>
      <c r="AT390" s="10">
        <f xml:space="preserve"> SIGN(DATA[[#This Row],[Open]] &lt; DATA[[#This Row],[Prev High]])</f>
        <v>1</v>
      </c>
      <c r="AU390" s="10">
        <f xml:space="preserve"> SIGN(DATA[[#This Row],[Prev High]] &lt; DATA[[#This Row],[Open]])</f>
        <v>0</v>
      </c>
      <c r="AV390" s="10">
        <f xml:space="preserve"> SIGN(DATA[[#This Row],[Low]] &lt; DATA[[#This Row],[Prev Low]])</f>
        <v>1</v>
      </c>
      <c r="AW390" s="10">
        <f xml:space="preserve"> SIGN(DATA[[#This Row],[Prev Low]] &lt; DATA[[#This Row],[Low]])</f>
        <v>0</v>
      </c>
      <c r="AX390" s="10">
        <f xml:space="preserve"> SIGN(DATA[[#This Row],[High]] &lt; DATA[[#This Row],[Prev High]])</f>
        <v>1</v>
      </c>
      <c r="AY390" s="10">
        <f xml:space="preserve"> SIGN(DATA[[#This Row],[Prev High]] &lt; DATA[[#This Row],[High]])</f>
        <v>0</v>
      </c>
      <c r="AZ390" s="10">
        <f xml:space="preserve"> (DATA[[#This Row],[Prev Low]] &lt; DATA[[#This Row],[Close]]) * (DATA[[#This Row],[Close]] &lt; DATA[[#This Row],[Prev High]])</f>
        <v>1</v>
      </c>
      <c r="BA390" s="10">
        <f xml:space="preserve"> SIGN(DATA[[#This Row],[Close]] &lt; DATA[[#This Row],[Prev Low]])</f>
        <v>0</v>
      </c>
      <c r="BB390" s="10">
        <f xml:space="preserve"> SIGN(DATA[[#This Row],[Prev Low]] &lt; DATA[[#This Row],[Close]])</f>
        <v>1</v>
      </c>
      <c r="BC390" s="10">
        <f xml:space="preserve"> SIGN(DATA[[#This Row],[Close]] &lt; DATA[[#This Row],[Prev High]])</f>
        <v>1</v>
      </c>
      <c r="BD390" s="10">
        <f xml:space="preserve"> SIGN(DATA[[#This Row],[Prev High]] &lt; DATA[[#This Row],[Close]])</f>
        <v>0</v>
      </c>
    </row>
    <row r="391" spans="14:56" x14ac:dyDescent="0.25">
      <c r="N391" s="16">
        <f xml:space="preserve"> ROW() - ROW(DATA[[#Headers],[Row]])</f>
        <v>389</v>
      </c>
      <c r="O391" s="13"/>
      <c r="P391" s="20">
        <v>45295</v>
      </c>
      <c r="Q391" s="21">
        <v>132609</v>
      </c>
      <c r="R391" s="21">
        <v>134650</v>
      </c>
      <c r="S391" s="21">
        <v>134715</v>
      </c>
      <c r="T391" s="21">
        <v>132390</v>
      </c>
      <c r="U391" s="13" t="s">
        <v>139</v>
      </c>
      <c r="V391" s="14">
        <v>-1.3299999999999999E-2</v>
      </c>
      <c r="W391" s="23"/>
      <c r="X391" s="23">
        <f xml:space="preserve"> (1 - DATA[[#This Row],[Row]])</f>
        <v>-388</v>
      </c>
      <c r="Y391" s="24">
        <f xml:space="preserve"> DATA[[#This Row],[Src Data]]</f>
        <v>45295</v>
      </c>
      <c r="Z391" s="23">
        <f xml:space="preserve"> WEEKDAY(DATA[[#This Row],[Date]])</f>
        <v>5</v>
      </c>
      <c r="AA391" s="26">
        <f xml:space="preserve"> DATA[[#This Row],[Src Último]]</f>
        <v>132609</v>
      </c>
      <c r="AB391" s="28">
        <f xml:space="preserve"> DATA[[#This Row],[Src Abertura]]</f>
        <v>134650</v>
      </c>
      <c r="AC391" s="28">
        <f xml:space="preserve"> DATA[[#This Row],[Src Mínima]]</f>
        <v>132390</v>
      </c>
      <c r="AD391" s="28">
        <f xml:space="preserve"> DATA[[#This Row],[Src Máxima]]</f>
        <v>134715</v>
      </c>
      <c r="AE391" s="28">
        <f xml:space="preserve"> DATA[[#This Row],[Src Último]]</f>
        <v>132609</v>
      </c>
      <c r="AF391" s="40">
        <f xml:space="preserve"> (DATA[[#This Row],[High]] - DATA[[#This Row],[Low]])</f>
        <v>2325</v>
      </c>
      <c r="AG391" s="31">
        <f xml:space="preserve"> _xlfn.XLOOKUP(DATA[[#This Row],[T]]-1, DATA[T], DATA[Open], "")</f>
        <v>133925</v>
      </c>
      <c r="AH391" s="31">
        <f xml:space="preserve"> _xlfn.XLOOKUP(DATA[[#This Row],[T]]-1, DATA[T], DATA[Low], "")</f>
        <v>133620</v>
      </c>
      <c r="AI391" s="31">
        <f xml:space="preserve"> _xlfn.XLOOKUP(DATA[[#This Row],[T]]-1, DATA[T], DATA[High], "")</f>
        <v>135150</v>
      </c>
      <c r="AJ391" s="31">
        <f xml:space="preserve"> _xlfn.XLOOKUP(DATA[[#This Row],[T]]-1, DATA[T], DATA[Price], "")</f>
        <v>134398</v>
      </c>
      <c r="AK391" s="33">
        <f xml:space="preserve"> IFERROR(DATA[[#This Row],[Prev Close]] - DATA[[#This Row],[Prev Open]], "")</f>
        <v>473</v>
      </c>
      <c r="AL391" s="33">
        <f xml:space="preserve"> IFERROR(DATA[[#This Row],[Prev High]] - DATA[[#This Row],[Prev Low]], "")</f>
        <v>1530</v>
      </c>
      <c r="AM391" s="33">
        <f xml:space="preserve"> SIGN(DATA[[#This Row],[Prev Change]] &lt; 0)</f>
        <v>0</v>
      </c>
      <c r="AN391" s="33">
        <f xml:space="preserve"> SIGN(DATA[[#This Row],[Prev Change]] &gt;= 0)</f>
        <v>1</v>
      </c>
      <c r="AO391" s="28">
        <f xml:space="preserve"> IFERROR(MAX(0, DATA[[#This Row],[High]] - DATA[[#This Row],[Prev High]]), "")</f>
        <v>0</v>
      </c>
      <c r="AP391" s="28">
        <f xml:space="preserve"> IFERROR(MAX(0, DATA[[#This Row],[Prev Low]] - DATA[[#This Row],[Low]]), "")</f>
        <v>1230</v>
      </c>
      <c r="AQ391" s="10">
        <f xml:space="preserve"> (DATA[[#This Row],[Prev Low]] &lt; DATA[[#This Row],[Open]]) * (DATA[[#This Row],[Open]] &lt; DATA[[#This Row],[Prev High]])</f>
        <v>1</v>
      </c>
      <c r="AR391" s="10">
        <f xml:space="preserve"> SIGN(DATA[[#This Row],[Open]] &lt; DATA[[#This Row],[Prev Low]])</f>
        <v>0</v>
      </c>
      <c r="AS391" s="10">
        <f xml:space="preserve"> SIGN(DATA[[#This Row],[Prev Low]] &lt; DATA[[#This Row],[Open]])</f>
        <v>1</v>
      </c>
      <c r="AT391" s="10">
        <f xml:space="preserve"> SIGN(DATA[[#This Row],[Open]] &lt; DATA[[#This Row],[Prev High]])</f>
        <v>1</v>
      </c>
      <c r="AU391" s="10">
        <f xml:space="preserve"> SIGN(DATA[[#This Row],[Prev High]] &lt; DATA[[#This Row],[Open]])</f>
        <v>0</v>
      </c>
      <c r="AV391" s="10">
        <f xml:space="preserve"> SIGN(DATA[[#This Row],[Low]] &lt; DATA[[#This Row],[Prev Low]])</f>
        <v>1</v>
      </c>
      <c r="AW391" s="10">
        <f xml:space="preserve"> SIGN(DATA[[#This Row],[Prev Low]] &lt; DATA[[#This Row],[Low]])</f>
        <v>0</v>
      </c>
      <c r="AX391" s="10">
        <f xml:space="preserve"> SIGN(DATA[[#This Row],[High]] &lt; DATA[[#This Row],[Prev High]])</f>
        <v>1</v>
      </c>
      <c r="AY391" s="10">
        <f xml:space="preserve"> SIGN(DATA[[#This Row],[Prev High]] &lt; DATA[[#This Row],[High]])</f>
        <v>0</v>
      </c>
      <c r="AZ391" s="10">
        <f xml:space="preserve"> (DATA[[#This Row],[Prev Low]] &lt; DATA[[#This Row],[Close]]) * (DATA[[#This Row],[Close]] &lt; DATA[[#This Row],[Prev High]])</f>
        <v>0</v>
      </c>
      <c r="BA391" s="10">
        <f xml:space="preserve"> SIGN(DATA[[#This Row],[Close]] &lt; DATA[[#This Row],[Prev Low]])</f>
        <v>1</v>
      </c>
      <c r="BB391" s="10">
        <f xml:space="preserve"> SIGN(DATA[[#This Row],[Prev Low]] &lt; DATA[[#This Row],[Close]])</f>
        <v>0</v>
      </c>
      <c r="BC391" s="10">
        <f xml:space="preserve"> SIGN(DATA[[#This Row],[Close]] &lt; DATA[[#This Row],[Prev High]])</f>
        <v>1</v>
      </c>
      <c r="BD391" s="10">
        <f xml:space="preserve"> SIGN(DATA[[#This Row],[Prev High]] &lt; DATA[[#This Row],[Close]])</f>
        <v>0</v>
      </c>
    </row>
    <row r="392" spans="14:56" x14ac:dyDescent="0.25">
      <c r="N392" s="16">
        <f xml:space="preserve"> ROW() - ROW(DATA[[#Headers],[Row]])</f>
        <v>390</v>
      </c>
      <c r="O392" s="13"/>
      <c r="P392" s="20">
        <v>45294</v>
      </c>
      <c r="Q392" s="21">
        <v>134398</v>
      </c>
      <c r="R392" s="21">
        <v>133925</v>
      </c>
      <c r="S392" s="21">
        <v>135150</v>
      </c>
      <c r="T392" s="21">
        <v>133620</v>
      </c>
      <c r="U392" s="13" t="s">
        <v>401</v>
      </c>
      <c r="V392" s="14">
        <v>1.4E-3</v>
      </c>
      <c r="W392" s="23"/>
      <c r="X392" s="23">
        <f xml:space="preserve"> (1 - DATA[[#This Row],[Row]])</f>
        <v>-389</v>
      </c>
      <c r="Y392" s="24">
        <f xml:space="preserve"> DATA[[#This Row],[Src Data]]</f>
        <v>45294</v>
      </c>
      <c r="Z392" s="23">
        <f xml:space="preserve"> WEEKDAY(DATA[[#This Row],[Date]])</f>
        <v>4</v>
      </c>
      <c r="AA392" s="26">
        <f xml:space="preserve"> DATA[[#This Row],[Src Último]]</f>
        <v>134398</v>
      </c>
      <c r="AB392" s="28">
        <f xml:space="preserve"> DATA[[#This Row],[Src Abertura]]</f>
        <v>133925</v>
      </c>
      <c r="AC392" s="28">
        <f xml:space="preserve"> DATA[[#This Row],[Src Mínima]]</f>
        <v>133620</v>
      </c>
      <c r="AD392" s="28">
        <f xml:space="preserve"> DATA[[#This Row],[Src Máxima]]</f>
        <v>135150</v>
      </c>
      <c r="AE392" s="28">
        <f xml:space="preserve"> DATA[[#This Row],[Src Último]]</f>
        <v>134398</v>
      </c>
      <c r="AF392" s="40">
        <f xml:space="preserve"> (DATA[[#This Row],[High]] - DATA[[#This Row],[Low]])</f>
        <v>1530</v>
      </c>
      <c r="AG392" s="31">
        <f xml:space="preserve"> _xlfn.XLOOKUP(DATA[[#This Row],[T]]-1, DATA[T], DATA[Open], "")</f>
        <v>135250</v>
      </c>
      <c r="AH392" s="31">
        <f xml:space="preserve"> _xlfn.XLOOKUP(DATA[[#This Row],[T]]-1, DATA[T], DATA[Low], "")</f>
        <v>133550</v>
      </c>
      <c r="AI392" s="31">
        <f xml:space="preserve"> _xlfn.XLOOKUP(DATA[[#This Row],[T]]-1, DATA[T], DATA[High], "")</f>
        <v>135350</v>
      </c>
      <c r="AJ392" s="31">
        <f xml:space="preserve"> _xlfn.XLOOKUP(DATA[[#This Row],[T]]-1, DATA[T], DATA[Price], "")</f>
        <v>134206</v>
      </c>
      <c r="AK392" s="33">
        <f xml:space="preserve"> IFERROR(DATA[[#This Row],[Prev Close]] - DATA[[#This Row],[Prev Open]], "")</f>
        <v>-1044</v>
      </c>
      <c r="AL392" s="33">
        <f xml:space="preserve"> IFERROR(DATA[[#This Row],[Prev High]] - DATA[[#This Row],[Prev Low]], "")</f>
        <v>1800</v>
      </c>
      <c r="AM392" s="33">
        <f xml:space="preserve"> SIGN(DATA[[#This Row],[Prev Change]] &lt; 0)</f>
        <v>1</v>
      </c>
      <c r="AN392" s="33">
        <f xml:space="preserve"> SIGN(DATA[[#This Row],[Prev Change]] &gt;= 0)</f>
        <v>0</v>
      </c>
      <c r="AO392" s="28">
        <f xml:space="preserve"> IFERROR(MAX(0, DATA[[#This Row],[High]] - DATA[[#This Row],[Prev High]]), "")</f>
        <v>0</v>
      </c>
      <c r="AP392" s="28">
        <f xml:space="preserve"> IFERROR(MAX(0, DATA[[#This Row],[Prev Low]] - DATA[[#This Row],[Low]]), "")</f>
        <v>0</v>
      </c>
      <c r="AQ392" s="10">
        <f xml:space="preserve"> (DATA[[#This Row],[Prev Low]] &lt; DATA[[#This Row],[Open]]) * (DATA[[#This Row],[Open]] &lt; DATA[[#This Row],[Prev High]])</f>
        <v>1</v>
      </c>
      <c r="AR392" s="10">
        <f xml:space="preserve"> SIGN(DATA[[#This Row],[Open]] &lt; DATA[[#This Row],[Prev Low]])</f>
        <v>0</v>
      </c>
      <c r="AS392" s="10">
        <f xml:space="preserve"> SIGN(DATA[[#This Row],[Prev Low]] &lt; DATA[[#This Row],[Open]])</f>
        <v>1</v>
      </c>
      <c r="AT392" s="10">
        <f xml:space="preserve"> SIGN(DATA[[#This Row],[Open]] &lt; DATA[[#This Row],[Prev High]])</f>
        <v>1</v>
      </c>
      <c r="AU392" s="10">
        <f xml:space="preserve"> SIGN(DATA[[#This Row],[Prev High]] &lt; DATA[[#This Row],[Open]])</f>
        <v>0</v>
      </c>
      <c r="AV392" s="10">
        <f xml:space="preserve"> SIGN(DATA[[#This Row],[Low]] &lt; DATA[[#This Row],[Prev Low]])</f>
        <v>0</v>
      </c>
      <c r="AW392" s="10">
        <f xml:space="preserve"> SIGN(DATA[[#This Row],[Prev Low]] &lt; DATA[[#This Row],[Low]])</f>
        <v>1</v>
      </c>
      <c r="AX392" s="10">
        <f xml:space="preserve"> SIGN(DATA[[#This Row],[High]] &lt; DATA[[#This Row],[Prev High]])</f>
        <v>1</v>
      </c>
      <c r="AY392" s="10">
        <f xml:space="preserve"> SIGN(DATA[[#This Row],[Prev High]] &lt; DATA[[#This Row],[High]])</f>
        <v>0</v>
      </c>
      <c r="AZ392" s="10">
        <f xml:space="preserve"> (DATA[[#This Row],[Prev Low]] &lt; DATA[[#This Row],[Close]]) * (DATA[[#This Row],[Close]] &lt; DATA[[#This Row],[Prev High]])</f>
        <v>1</v>
      </c>
      <c r="BA392" s="10">
        <f xml:space="preserve"> SIGN(DATA[[#This Row],[Close]] &lt; DATA[[#This Row],[Prev Low]])</f>
        <v>0</v>
      </c>
      <c r="BB392" s="10">
        <f xml:space="preserve"> SIGN(DATA[[#This Row],[Prev Low]] &lt; DATA[[#This Row],[Close]])</f>
        <v>1</v>
      </c>
      <c r="BC392" s="10">
        <f xml:space="preserve"> SIGN(DATA[[#This Row],[Close]] &lt; DATA[[#This Row],[Prev High]])</f>
        <v>1</v>
      </c>
      <c r="BD392" s="10">
        <f xml:space="preserve"> SIGN(DATA[[#This Row],[Prev High]] &lt; DATA[[#This Row],[Close]])</f>
        <v>0</v>
      </c>
    </row>
    <row r="393" spans="14:56" x14ac:dyDescent="0.25">
      <c r="N393" s="16">
        <f xml:space="preserve"> ROW() - ROW(DATA[[#Headers],[Row]])</f>
        <v>391</v>
      </c>
      <c r="O393" s="13"/>
      <c r="P393" s="20">
        <v>45293</v>
      </c>
      <c r="Q393" s="21">
        <v>134206</v>
      </c>
      <c r="R393" s="21">
        <v>135250</v>
      </c>
      <c r="S393" s="21">
        <v>135350</v>
      </c>
      <c r="T393" s="21">
        <v>133550</v>
      </c>
      <c r="U393" s="13" t="s">
        <v>402</v>
      </c>
      <c r="V393" s="14">
        <v>-1.17E-2</v>
      </c>
      <c r="W393" s="23"/>
      <c r="X393" s="23">
        <f xml:space="preserve"> (1 - DATA[[#This Row],[Row]])</f>
        <v>-390</v>
      </c>
      <c r="Y393" s="24">
        <f xml:space="preserve"> DATA[[#This Row],[Src Data]]</f>
        <v>45293</v>
      </c>
      <c r="Z393" s="23">
        <f xml:space="preserve"> WEEKDAY(DATA[[#This Row],[Date]])</f>
        <v>3</v>
      </c>
      <c r="AA393" s="26">
        <f xml:space="preserve"> DATA[[#This Row],[Src Último]]</f>
        <v>134206</v>
      </c>
      <c r="AB393" s="28">
        <f xml:space="preserve"> DATA[[#This Row],[Src Abertura]]</f>
        <v>135250</v>
      </c>
      <c r="AC393" s="28">
        <f xml:space="preserve"> DATA[[#This Row],[Src Mínima]]</f>
        <v>133550</v>
      </c>
      <c r="AD393" s="28">
        <f xml:space="preserve"> DATA[[#This Row],[Src Máxima]]</f>
        <v>135350</v>
      </c>
      <c r="AE393" s="28">
        <f xml:space="preserve"> DATA[[#This Row],[Src Último]]</f>
        <v>134206</v>
      </c>
      <c r="AF393" s="40">
        <f xml:space="preserve"> (DATA[[#This Row],[High]] - DATA[[#This Row],[Low]])</f>
        <v>1800</v>
      </c>
      <c r="AG393" s="31">
        <f xml:space="preserve"> _xlfn.XLOOKUP(DATA[[#This Row],[T]]-1, DATA[T], DATA[Open], "")</f>
        <v>135780</v>
      </c>
      <c r="AH393" s="31">
        <f xml:space="preserve"> _xlfn.XLOOKUP(DATA[[#This Row],[T]]-1, DATA[T], DATA[Low], "")</f>
        <v>135425</v>
      </c>
      <c r="AI393" s="31">
        <f xml:space="preserve"> _xlfn.XLOOKUP(DATA[[#This Row],[T]]-1, DATA[T], DATA[High], "")</f>
        <v>136085</v>
      </c>
      <c r="AJ393" s="31">
        <f xml:space="preserve"> _xlfn.XLOOKUP(DATA[[#This Row],[T]]-1, DATA[T], DATA[Price], "")</f>
        <v>135790</v>
      </c>
      <c r="AK393" s="33">
        <f xml:space="preserve"> IFERROR(DATA[[#This Row],[Prev Close]] - DATA[[#This Row],[Prev Open]], "")</f>
        <v>10</v>
      </c>
      <c r="AL393" s="33">
        <f xml:space="preserve"> IFERROR(DATA[[#This Row],[Prev High]] - DATA[[#This Row],[Prev Low]], "")</f>
        <v>660</v>
      </c>
      <c r="AM393" s="33">
        <f xml:space="preserve"> SIGN(DATA[[#This Row],[Prev Change]] &lt; 0)</f>
        <v>0</v>
      </c>
      <c r="AN393" s="33">
        <f xml:space="preserve"> SIGN(DATA[[#This Row],[Prev Change]] &gt;= 0)</f>
        <v>1</v>
      </c>
      <c r="AO393" s="28">
        <f xml:space="preserve"> IFERROR(MAX(0, DATA[[#This Row],[High]] - DATA[[#This Row],[Prev High]]), "")</f>
        <v>0</v>
      </c>
      <c r="AP393" s="28">
        <f xml:space="preserve"> IFERROR(MAX(0, DATA[[#This Row],[Prev Low]] - DATA[[#This Row],[Low]]), "")</f>
        <v>1875</v>
      </c>
      <c r="AQ393" s="10">
        <f xml:space="preserve"> (DATA[[#This Row],[Prev Low]] &lt; DATA[[#This Row],[Open]]) * (DATA[[#This Row],[Open]] &lt; DATA[[#This Row],[Prev High]])</f>
        <v>0</v>
      </c>
      <c r="AR393" s="10">
        <f xml:space="preserve"> SIGN(DATA[[#This Row],[Open]] &lt; DATA[[#This Row],[Prev Low]])</f>
        <v>1</v>
      </c>
      <c r="AS393" s="10">
        <f xml:space="preserve"> SIGN(DATA[[#This Row],[Prev Low]] &lt; DATA[[#This Row],[Open]])</f>
        <v>0</v>
      </c>
      <c r="AT393" s="10">
        <f xml:space="preserve"> SIGN(DATA[[#This Row],[Open]] &lt; DATA[[#This Row],[Prev High]])</f>
        <v>1</v>
      </c>
      <c r="AU393" s="10">
        <f xml:space="preserve"> SIGN(DATA[[#This Row],[Prev High]] &lt; DATA[[#This Row],[Open]])</f>
        <v>0</v>
      </c>
      <c r="AV393" s="10">
        <f xml:space="preserve"> SIGN(DATA[[#This Row],[Low]] &lt; DATA[[#This Row],[Prev Low]])</f>
        <v>1</v>
      </c>
      <c r="AW393" s="10">
        <f xml:space="preserve"> SIGN(DATA[[#This Row],[Prev Low]] &lt; DATA[[#This Row],[Low]])</f>
        <v>0</v>
      </c>
      <c r="AX393" s="10">
        <f xml:space="preserve"> SIGN(DATA[[#This Row],[High]] &lt; DATA[[#This Row],[Prev High]])</f>
        <v>1</v>
      </c>
      <c r="AY393" s="10">
        <f xml:space="preserve"> SIGN(DATA[[#This Row],[Prev High]] &lt; DATA[[#This Row],[High]])</f>
        <v>0</v>
      </c>
      <c r="AZ393" s="10">
        <f xml:space="preserve"> (DATA[[#This Row],[Prev Low]] &lt; DATA[[#This Row],[Close]]) * (DATA[[#This Row],[Close]] &lt; DATA[[#This Row],[Prev High]])</f>
        <v>0</v>
      </c>
      <c r="BA393" s="10">
        <f xml:space="preserve"> SIGN(DATA[[#This Row],[Close]] &lt; DATA[[#This Row],[Prev Low]])</f>
        <v>1</v>
      </c>
      <c r="BB393" s="10">
        <f xml:space="preserve"> SIGN(DATA[[#This Row],[Prev Low]] &lt; DATA[[#This Row],[Close]])</f>
        <v>0</v>
      </c>
      <c r="BC393" s="10">
        <f xml:space="preserve"> SIGN(DATA[[#This Row],[Close]] &lt; DATA[[#This Row],[Prev High]])</f>
        <v>1</v>
      </c>
      <c r="BD393" s="10">
        <f xml:space="preserve"> SIGN(DATA[[#This Row],[Prev High]] &lt; DATA[[#This Row],[Close]])</f>
        <v>0</v>
      </c>
    </row>
    <row r="394" spans="14:56" x14ac:dyDescent="0.25">
      <c r="N394" s="16">
        <f xml:space="preserve"> ROW() - ROW(DATA[[#Headers],[Row]])</f>
        <v>392</v>
      </c>
      <c r="O394" s="13"/>
      <c r="P394" s="20">
        <v>45288</v>
      </c>
      <c r="Q394" s="21">
        <v>135790</v>
      </c>
      <c r="R394" s="21">
        <v>135780</v>
      </c>
      <c r="S394" s="21">
        <v>136085</v>
      </c>
      <c r="T394" s="21">
        <v>135425</v>
      </c>
      <c r="U394" s="13" t="s">
        <v>403</v>
      </c>
      <c r="V394" s="14">
        <v>-1.1999999999999999E-3</v>
      </c>
      <c r="W394" s="23"/>
      <c r="X394" s="23">
        <f xml:space="preserve"> (1 - DATA[[#This Row],[Row]])</f>
        <v>-391</v>
      </c>
      <c r="Y394" s="24">
        <f xml:space="preserve"> DATA[[#This Row],[Src Data]]</f>
        <v>45288</v>
      </c>
      <c r="Z394" s="23">
        <f xml:space="preserve"> WEEKDAY(DATA[[#This Row],[Date]])</f>
        <v>5</v>
      </c>
      <c r="AA394" s="26">
        <f xml:space="preserve"> DATA[[#This Row],[Src Último]]</f>
        <v>135790</v>
      </c>
      <c r="AB394" s="28">
        <f xml:space="preserve"> DATA[[#This Row],[Src Abertura]]</f>
        <v>135780</v>
      </c>
      <c r="AC394" s="28">
        <f xml:space="preserve"> DATA[[#This Row],[Src Mínima]]</f>
        <v>135425</v>
      </c>
      <c r="AD394" s="28">
        <f xml:space="preserve"> DATA[[#This Row],[Src Máxima]]</f>
        <v>136085</v>
      </c>
      <c r="AE394" s="28">
        <f xml:space="preserve"> DATA[[#This Row],[Src Último]]</f>
        <v>135790</v>
      </c>
      <c r="AF394" s="40">
        <f xml:space="preserve"> (DATA[[#This Row],[High]] - DATA[[#This Row],[Low]])</f>
        <v>660</v>
      </c>
      <c r="AG394" s="31">
        <f xml:space="preserve"> _xlfn.XLOOKUP(DATA[[#This Row],[T]]-1, DATA[T], DATA[Open], "")</f>
        <v>135400</v>
      </c>
      <c r="AH394" s="31">
        <f xml:space="preserve"> _xlfn.XLOOKUP(DATA[[#This Row],[T]]-1, DATA[T], DATA[Low], "")</f>
        <v>135070</v>
      </c>
      <c r="AI394" s="31">
        <f xml:space="preserve"> _xlfn.XLOOKUP(DATA[[#This Row],[T]]-1, DATA[T], DATA[High], "")</f>
        <v>136100</v>
      </c>
      <c r="AJ394" s="31">
        <f xml:space="preserve"> _xlfn.XLOOKUP(DATA[[#This Row],[T]]-1, DATA[T], DATA[Price], "")</f>
        <v>135959</v>
      </c>
      <c r="AK394" s="33">
        <f xml:space="preserve"> IFERROR(DATA[[#This Row],[Prev Close]] - DATA[[#This Row],[Prev Open]], "")</f>
        <v>559</v>
      </c>
      <c r="AL394" s="33">
        <f xml:space="preserve"> IFERROR(DATA[[#This Row],[Prev High]] - DATA[[#This Row],[Prev Low]], "")</f>
        <v>1030</v>
      </c>
      <c r="AM394" s="33">
        <f xml:space="preserve"> SIGN(DATA[[#This Row],[Prev Change]] &lt; 0)</f>
        <v>0</v>
      </c>
      <c r="AN394" s="33">
        <f xml:space="preserve"> SIGN(DATA[[#This Row],[Prev Change]] &gt;= 0)</f>
        <v>1</v>
      </c>
      <c r="AO394" s="28">
        <f xml:space="preserve"> IFERROR(MAX(0, DATA[[#This Row],[High]] - DATA[[#This Row],[Prev High]]), "")</f>
        <v>0</v>
      </c>
      <c r="AP394" s="28">
        <f xml:space="preserve"> IFERROR(MAX(0, DATA[[#This Row],[Prev Low]] - DATA[[#This Row],[Low]]), "")</f>
        <v>0</v>
      </c>
      <c r="AQ394" s="10">
        <f xml:space="preserve"> (DATA[[#This Row],[Prev Low]] &lt; DATA[[#This Row],[Open]]) * (DATA[[#This Row],[Open]] &lt; DATA[[#This Row],[Prev High]])</f>
        <v>1</v>
      </c>
      <c r="AR394" s="10">
        <f xml:space="preserve"> SIGN(DATA[[#This Row],[Open]] &lt; DATA[[#This Row],[Prev Low]])</f>
        <v>0</v>
      </c>
      <c r="AS394" s="10">
        <f xml:space="preserve"> SIGN(DATA[[#This Row],[Prev Low]] &lt; DATA[[#This Row],[Open]])</f>
        <v>1</v>
      </c>
      <c r="AT394" s="10">
        <f xml:space="preserve"> SIGN(DATA[[#This Row],[Open]] &lt; DATA[[#This Row],[Prev High]])</f>
        <v>1</v>
      </c>
      <c r="AU394" s="10">
        <f xml:space="preserve"> SIGN(DATA[[#This Row],[Prev High]] &lt; DATA[[#This Row],[Open]])</f>
        <v>0</v>
      </c>
      <c r="AV394" s="10">
        <f xml:space="preserve"> SIGN(DATA[[#This Row],[Low]] &lt; DATA[[#This Row],[Prev Low]])</f>
        <v>0</v>
      </c>
      <c r="AW394" s="10">
        <f xml:space="preserve"> SIGN(DATA[[#This Row],[Prev Low]] &lt; DATA[[#This Row],[Low]])</f>
        <v>1</v>
      </c>
      <c r="AX394" s="10">
        <f xml:space="preserve"> SIGN(DATA[[#This Row],[High]] &lt; DATA[[#This Row],[Prev High]])</f>
        <v>1</v>
      </c>
      <c r="AY394" s="10">
        <f xml:space="preserve"> SIGN(DATA[[#This Row],[Prev High]] &lt; DATA[[#This Row],[High]])</f>
        <v>0</v>
      </c>
      <c r="AZ394" s="10">
        <f xml:space="preserve"> (DATA[[#This Row],[Prev Low]] &lt; DATA[[#This Row],[Close]]) * (DATA[[#This Row],[Close]] &lt; DATA[[#This Row],[Prev High]])</f>
        <v>1</v>
      </c>
      <c r="BA394" s="10">
        <f xml:space="preserve"> SIGN(DATA[[#This Row],[Close]] &lt; DATA[[#This Row],[Prev Low]])</f>
        <v>0</v>
      </c>
      <c r="BB394" s="10">
        <f xml:space="preserve"> SIGN(DATA[[#This Row],[Prev Low]] &lt; DATA[[#This Row],[Close]])</f>
        <v>1</v>
      </c>
      <c r="BC394" s="10">
        <f xml:space="preserve"> SIGN(DATA[[#This Row],[Close]] &lt; DATA[[#This Row],[Prev High]])</f>
        <v>1</v>
      </c>
      <c r="BD394" s="10">
        <f xml:space="preserve"> SIGN(DATA[[#This Row],[Prev High]] &lt; DATA[[#This Row],[Close]])</f>
        <v>0</v>
      </c>
    </row>
    <row r="395" spans="14:56" x14ac:dyDescent="0.25">
      <c r="N395" s="16">
        <f xml:space="preserve"> ROW() - ROW(DATA[[#Headers],[Row]])</f>
        <v>393</v>
      </c>
      <c r="O395" s="13"/>
      <c r="P395" s="20">
        <v>45287</v>
      </c>
      <c r="Q395" s="21">
        <v>135959</v>
      </c>
      <c r="R395" s="21">
        <v>135400</v>
      </c>
      <c r="S395" s="21">
        <v>136100</v>
      </c>
      <c r="T395" s="21">
        <v>135070</v>
      </c>
      <c r="U395" s="13" t="s">
        <v>404</v>
      </c>
      <c r="V395" s="14">
        <v>4.3E-3</v>
      </c>
      <c r="W395" s="23"/>
      <c r="X395" s="23">
        <f xml:space="preserve"> (1 - DATA[[#This Row],[Row]])</f>
        <v>-392</v>
      </c>
      <c r="Y395" s="24">
        <f xml:space="preserve"> DATA[[#This Row],[Src Data]]</f>
        <v>45287</v>
      </c>
      <c r="Z395" s="23">
        <f xml:space="preserve"> WEEKDAY(DATA[[#This Row],[Date]])</f>
        <v>4</v>
      </c>
      <c r="AA395" s="26">
        <f xml:space="preserve"> DATA[[#This Row],[Src Último]]</f>
        <v>135959</v>
      </c>
      <c r="AB395" s="28">
        <f xml:space="preserve"> DATA[[#This Row],[Src Abertura]]</f>
        <v>135400</v>
      </c>
      <c r="AC395" s="28">
        <f xml:space="preserve"> DATA[[#This Row],[Src Mínima]]</f>
        <v>135070</v>
      </c>
      <c r="AD395" s="28">
        <f xml:space="preserve"> DATA[[#This Row],[Src Máxima]]</f>
        <v>136100</v>
      </c>
      <c r="AE395" s="28">
        <f xml:space="preserve"> DATA[[#This Row],[Src Último]]</f>
        <v>135959</v>
      </c>
      <c r="AF395" s="40">
        <f xml:space="preserve"> (DATA[[#This Row],[High]] - DATA[[#This Row],[Low]])</f>
        <v>1030</v>
      </c>
      <c r="AG395" s="31">
        <f xml:space="preserve"> _xlfn.XLOOKUP(DATA[[#This Row],[T]]-1, DATA[T], DATA[Open], "")</f>
        <v>134760</v>
      </c>
      <c r="AH395" s="31">
        <f xml:space="preserve"> _xlfn.XLOOKUP(DATA[[#This Row],[T]]-1, DATA[T], DATA[Low], "")</f>
        <v>134520</v>
      </c>
      <c r="AI395" s="31">
        <f xml:space="preserve"> _xlfn.XLOOKUP(DATA[[#This Row],[T]]-1, DATA[T], DATA[High], "")</f>
        <v>135550</v>
      </c>
      <c r="AJ395" s="31">
        <f xml:space="preserve"> _xlfn.XLOOKUP(DATA[[#This Row],[T]]-1, DATA[T], DATA[Price], "")</f>
        <v>135383</v>
      </c>
      <c r="AK395" s="33">
        <f xml:space="preserve"> IFERROR(DATA[[#This Row],[Prev Close]] - DATA[[#This Row],[Prev Open]], "")</f>
        <v>623</v>
      </c>
      <c r="AL395" s="33">
        <f xml:space="preserve"> IFERROR(DATA[[#This Row],[Prev High]] - DATA[[#This Row],[Prev Low]], "")</f>
        <v>1030</v>
      </c>
      <c r="AM395" s="33">
        <f xml:space="preserve"> SIGN(DATA[[#This Row],[Prev Change]] &lt; 0)</f>
        <v>0</v>
      </c>
      <c r="AN395" s="33">
        <f xml:space="preserve"> SIGN(DATA[[#This Row],[Prev Change]] &gt;= 0)</f>
        <v>1</v>
      </c>
      <c r="AO395" s="28">
        <f xml:space="preserve"> IFERROR(MAX(0, DATA[[#This Row],[High]] - DATA[[#This Row],[Prev High]]), "")</f>
        <v>550</v>
      </c>
      <c r="AP395" s="28">
        <f xml:space="preserve"> IFERROR(MAX(0, DATA[[#This Row],[Prev Low]] - DATA[[#This Row],[Low]]), "")</f>
        <v>0</v>
      </c>
      <c r="AQ395" s="10">
        <f xml:space="preserve"> (DATA[[#This Row],[Prev Low]] &lt; DATA[[#This Row],[Open]]) * (DATA[[#This Row],[Open]] &lt; DATA[[#This Row],[Prev High]])</f>
        <v>1</v>
      </c>
      <c r="AR395" s="10">
        <f xml:space="preserve"> SIGN(DATA[[#This Row],[Open]] &lt; DATA[[#This Row],[Prev Low]])</f>
        <v>0</v>
      </c>
      <c r="AS395" s="10">
        <f xml:space="preserve"> SIGN(DATA[[#This Row],[Prev Low]] &lt; DATA[[#This Row],[Open]])</f>
        <v>1</v>
      </c>
      <c r="AT395" s="10">
        <f xml:space="preserve"> SIGN(DATA[[#This Row],[Open]] &lt; DATA[[#This Row],[Prev High]])</f>
        <v>1</v>
      </c>
      <c r="AU395" s="10">
        <f xml:space="preserve"> SIGN(DATA[[#This Row],[Prev High]] &lt; DATA[[#This Row],[Open]])</f>
        <v>0</v>
      </c>
      <c r="AV395" s="10">
        <f xml:space="preserve"> SIGN(DATA[[#This Row],[Low]] &lt; DATA[[#This Row],[Prev Low]])</f>
        <v>0</v>
      </c>
      <c r="AW395" s="10">
        <f xml:space="preserve"> SIGN(DATA[[#This Row],[Prev Low]] &lt; DATA[[#This Row],[Low]])</f>
        <v>1</v>
      </c>
      <c r="AX395" s="10">
        <f xml:space="preserve"> SIGN(DATA[[#This Row],[High]] &lt; DATA[[#This Row],[Prev High]])</f>
        <v>0</v>
      </c>
      <c r="AY395" s="10">
        <f xml:space="preserve"> SIGN(DATA[[#This Row],[Prev High]] &lt; DATA[[#This Row],[High]])</f>
        <v>1</v>
      </c>
      <c r="AZ395" s="10">
        <f xml:space="preserve"> (DATA[[#This Row],[Prev Low]] &lt; DATA[[#This Row],[Close]]) * (DATA[[#This Row],[Close]] &lt; DATA[[#This Row],[Prev High]])</f>
        <v>0</v>
      </c>
      <c r="BA395" s="10">
        <f xml:space="preserve"> SIGN(DATA[[#This Row],[Close]] &lt; DATA[[#This Row],[Prev Low]])</f>
        <v>0</v>
      </c>
      <c r="BB395" s="10">
        <f xml:space="preserve"> SIGN(DATA[[#This Row],[Prev Low]] &lt; DATA[[#This Row],[Close]])</f>
        <v>1</v>
      </c>
      <c r="BC395" s="10">
        <f xml:space="preserve"> SIGN(DATA[[#This Row],[Close]] &lt; DATA[[#This Row],[Prev High]])</f>
        <v>0</v>
      </c>
      <c r="BD395" s="10">
        <f xml:space="preserve"> SIGN(DATA[[#This Row],[Prev High]] &lt; DATA[[#This Row],[Close]])</f>
        <v>1</v>
      </c>
    </row>
    <row r="396" spans="14:56" x14ac:dyDescent="0.25">
      <c r="N396" s="16">
        <f xml:space="preserve"> ROW() - ROW(DATA[[#Headers],[Row]])</f>
        <v>394</v>
      </c>
      <c r="O396" s="13"/>
      <c r="P396" s="20">
        <v>45286</v>
      </c>
      <c r="Q396" s="21">
        <v>135383</v>
      </c>
      <c r="R396" s="21">
        <v>134760</v>
      </c>
      <c r="S396" s="21">
        <v>135550</v>
      </c>
      <c r="T396" s="21">
        <v>134520</v>
      </c>
      <c r="U396" s="13" t="s">
        <v>405</v>
      </c>
      <c r="V396" s="14">
        <v>6.0000000000000001E-3</v>
      </c>
      <c r="W396" s="23"/>
      <c r="X396" s="23">
        <f xml:space="preserve"> (1 - DATA[[#This Row],[Row]])</f>
        <v>-393</v>
      </c>
      <c r="Y396" s="24">
        <f xml:space="preserve"> DATA[[#This Row],[Src Data]]</f>
        <v>45286</v>
      </c>
      <c r="Z396" s="23">
        <f xml:space="preserve"> WEEKDAY(DATA[[#This Row],[Date]])</f>
        <v>3</v>
      </c>
      <c r="AA396" s="26">
        <f xml:space="preserve"> DATA[[#This Row],[Src Último]]</f>
        <v>135383</v>
      </c>
      <c r="AB396" s="28">
        <f xml:space="preserve"> DATA[[#This Row],[Src Abertura]]</f>
        <v>134760</v>
      </c>
      <c r="AC396" s="28">
        <f xml:space="preserve"> DATA[[#This Row],[Src Mínima]]</f>
        <v>134520</v>
      </c>
      <c r="AD396" s="28">
        <f xml:space="preserve"> DATA[[#This Row],[Src Máxima]]</f>
        <v>135550</v>
      </c>
      <c r="AE396" s="28">
        <f xml:space="preserve"> DATA[[#This Row],[Src Último]]</f>
        <v>135383</v>
      </c>
      <c r="AF396" s="40">
        <f xml:space="preserve"> (DATA[[#This Row],[High]] - DATA[[#This Row],[Low]])</f>
        <v>1030</v>
      </c>
      <c r="AG396" s="31">
        <f xml:space="preserve"> _xlfn.XLOOKUP(DATA[[#This Row],[T]]-1, DATA[T], DATA[Open], "")</f>
        <v>134100</v>
      </c>
      <c r="AH396" s="31">
        <f xml:space="preserve"> _xlfn.XLOOKUP(DATA[[#This Row],[T]]-1, DATA[T], DATA[Low], "")</f>
        <v>133910</v>
      </c>
      <c r="AI396" s="31">
        <f xml:space="preserve"> _xlfn.XLOOKUP(DATA[[#This Row],[T]]-1, DATA[T], DATA[High], "")</f>
        <v>134920</v>
      </c>
      <c r="AJ396" s="31">
        <f xml:space="preserve"> _xlfn.XLOOKUP(DATA[[#This Row],[T]]-1, DATA[T], DATA[Price], "")</f>
        <v>134582</v>
      </c>
      <c r="AK396" s="33">
        <f xml:space="preserve"> IFERROR(DATA[[#This Row],[Prev Close]] - DATA[[#This Row],[Prev Open]], "")</f>
        <v>482</v>
      </c>
      <c r="AL396" s="33">
        <f xml:space="preserve"> IFERROR(DATA[[#This Row],[Prev High]] - DATA[[#This Row],[Prev Low]], "")</f>
        <v>1010</v>
      </c>
      <c r="AM396" s="33">
        <f xml:space="preserve"> SIGN(DATA[[#This Row],[Prev Change]] &lt; 0)</f>
        <v>0</v>
      </c>
      <c r="AN396" s="33">
        <f xml:space="preserve"> SIGN(DATA[[#This Row],[Prev Change]] &gt;= 0)</f>
        <v>1</v>
      </c>
      <c r="AO396" s="28">
        <f xml:space="preserve"> IFERROR(MAX(0, DATA[[#This Row],[High]] - DATA[[#This Row],[Prev High]]), "")</f>
        <v>630</v>
      </c>
      <c r="AP396" s="28">
        <f xml:space="preserve"> IFERROR(MAX(0, DATA[[#This Row],[Prev Low]] - DATA[[#This Row],[Low]]), "")</f>
        <v>0</v>
      </c>
      <c r="AQ396" s="10">
        <f xml:space="preserve"> (DATA[[#This Row],[Prev Low]] &lt; DATA[[#This Row],[Open]]) * (DATA[[#This Row],[Open]] &lt; DATA[[#This Row],[Prev High]])</f>
        <v>1</v>
      </c>
      <c r="AR396" s="10">
        <f xml:space="preserve"> SIGN(DATA[[#This Row],[Open]] &lt; DATA[[#This Row],[Prev Low]])</f>
        <v>0</v>
      </c>
      <c r="AS396" s="10">
        <f xml:space="preserve"> SIGN(DATA[[#This Row],[Prev Low]] &lt; DATA[[#This Row],[Open]])</f>
        <v>1</v>
      </c>
      <c r="AT396" s="10">
        <f xml:space="preserve"> SIGN(DATA[[#This Row],[Open]] &lt; DATA[[#This Row],[Prev High]])</f>
        <v>1</v>
      </c>
      <c r="AU396" s="10">
        <f xml:space="preserve"> SIGN(DATA[[#This Row],[Prev High]] &lt; DATA[[#This Row],[Open]])</f>
        <v>0</v>
      </c>
      <c r="AV396" s="10">
        <f xml:space="preserve"> SIGN(DATA[[#This Row],[Low]] &lt; DATA[[#This Row],[Prev Low]])</f>
        <v>0</v>
      </c>
      <c r="AW396" s="10">
        <f xml:space="preserve"> SIGN(DATA[[#This Row],[Prev Low]] &lt; DATA[[#This Row],[Low]])</f>
        <v>1</v>
      </c>
      <c r="AX396" s="10">
        <f xml:space="preserve"> SIGN(DATA[[#This Row],[High]] &lt; DATA[[#This Row],[Prev High]])</f>
        <v>0</v>
      </c>
      <c r="AY396" s="10">
        <f xml:space="preserve"> SIGN(DATA[[#This Row],[Prev High]] &lt; DATA[[#This Row],[High]])</f>
        <v>1</v>
      </c>
      <c r="AZ396" s="10">
        <f xml:space="preserve"> (DATA[[#This Row],[Prev Low]] &lt; DATA[[#This Row],[Close]]) * (DATA[[#This Row],[Close]] &lt; DATA[[#This Row],[Prev High]])</f>
        <v>0</v>
      </c>
      <c r="BA396" s="10">
        <f xml:space="preserve"> SIGN(DATA[[#This Row],[Close]] &lt; DATA[[#This Row],[Prev Low]])</f>
        <v>0</v>
      </c>
      <c r="BB396" s="10">
        <f xml:space="preserve"> SIGN(DATA[[#This Row],[Prev Low]] &lt; DATA[[#This Row],[Close]])</f>
        <v>1</v>
      </c>
      <c r="BC396" s="10">
        <f xml:space="preserve"> SIGN(DATA[[#This Row],[Close]] &lt; DATA[[#This Row],[Prev High]])</f>
        <v>0</v>
      </c>
      <c r="BD396" s="10">
        <f xml:space="preserve"> SIGN(DATA[[#This Row],[Prev High]] &lt; DATA[[#This Row],[Close]])</f>
        <v>1</v>
      </c>
    </row>
    <row r="397" spans="14:56" x14ac:dyDescent="0.25">
      <c r="N397" s="16">
        <f xml:space="preserve"> ROW() - ROW(DATA[[#Headers],[Row]])</f>
        <v>395</v>
      </c>
      <c r="O397" s="13"/>
      <c r="P397" s="20">
        <v>45282</v>
      </c>
      <c r="Q397" s="21">
        <v>134582</v>
      </c>
      <c r="R397" s="21">
        <v>134100</v>
      </c>
      <c r="S397" s="21">
        <v>134920</v>
      </c>
      <c r="T397" s="21">
        <v>133910</v>
      </c>
      <c r="U397" s="13" t="s">
        <v>406</v>
      </c>
      <c r="V397" s="14">
        <v>3.5999999999999999E-3</v>
      </c>
      <c r="W397" s="23"/>
      <c r="X397" s="23">
        <f xml:space="preserve"> (1 - DATA[[#This Row],[Row]])</f>
        <v>-394</v>
      </c>
      <c r="Y397" s="24">
        <f xml:space="preserve"> DATA[[#This Row],[Src Data]]</f>
        <v>45282</v>
      </c>
      <c r="Z397" s="23">
        <f xml:space="preserve"> WEEKDAY(DATA[[#This Row],[Date]])</f>
        <v>6</v>
      </c>
      <c r="AA397" s="26">
        <f xml:space="preserve"> DATA[[#This Row],[Src Último]]</f>
        <v>134582</v>
      </c>
      <c r="AB397" s="28">
        <f xml:space="preserve"> DATA[[#This Row],[Src Abertura]]</f>
        <v>134100</v>
      </c>
      <c r="AC397" s="28">
        <f xml:space="preserve"> DATA[[#This Row],[Src Mínima]]</f>
        <v>133910</v>
      </c>
      <c r="AD397" s="28">
        <f xml:space="preserve"> DATA[[#This Row],[Src Máxima]]</f>
        <v>134920</v>
      </c>
      <c r="AE397" s="28">
        <f xml:space="preserve"> DATA[[#This Row],[Src Último]]</f>
        <v>134582</v>
      </c>
      <c r="AF397" s="40">
        <f xml:space="preserve"> (DATA[[#This Row],[High]] - DATA[[#This Row],[Low]])</f>
        <v>1010</v>
      </c>
      <c r="AG397" s="31">
        <f xml:space="preserve"> _xlfn.XLOOKUP(DATA[[#This Row],[T]]-1, DATA[T], DATA[Open], "")</f>
        <v>133375</v>
      </c>
      <c r="AH397" s="31">
        <f xml:space="preserve"> _xlfn.XLOOKUP(DATA[[#This Row],[T]]-1, DATA[T], DATA[Low], "")</f>
        <v>133270</v>
      </c>
      <c r="AI397" s="31">
        <f xml:space="preserve"> _xlfn.XLOOKUP(DATA[[#This Row],[T]]-1, DATA[T], DATA[High], "")</f>
        <v>134240</v>
      </c>
      <c r="AJ397" s="31">
        <f xml:space="preserve"> _xlfn.XLOOKUP(DATA[[#This Row],[T]]-1, DATA[T], DATA[Price], "")</f>
        <v>134093</v>
      </c>
      <c r="AK397" s="33">
        <f xml:space="preserve"> IFERROR(DATA[[#This Row],[Prev Close]] - DATA[[#This Row],[Prev Open]], "")</f>
        <v>718</v>
      </c>
      <c r="AL397" s="33">
        <f xml:space="preserve"> IFERROR(DATA[[#This Row],[Prev High]] - DATA[[#This Row],[Prev Low]], "")</f>
        <v>970</v>
      </c>
      <c r="AM397" s="33">
        <f xml:space="preserve"> SIGN(DATA[[#This Row],[Prev Change]] &lt; 0)</f>
        <v>0</v>
      </c>
      <c r="AN397" s="33">
        <f xml:space="preserve"> SIGN(DATA[[#This Row],[Prev Change]] &gt;= 0)</f>
        <v>1</v>
      </c>
      <c r="AO397" s="28">
        <f xml:space="preserve"> IFERROR(MAX(0, DATA[[#This Row],[High]] - DATA[[#This Row],[Prev High]]), "")</f>
        <v>680</v>
      </c>
      <c r="AP397" s="28">
        <f xml:space="preserve"> IFERROR(MAX(0, DATA[[#This Row],[Prev Low]] - DATA[[#This Row],[Low]]), "")</f>
        <v>0</v>
      </c>
      <c r="AQ397" s="10">
        <f xml:space="preserve"> (DATA[[#This Row],[Prev Low]] &lt; DATA[[#This Row],[Open]]) * (DATA[[#This Row],[Open]] &lt; DATA[[#This Row],[Prev High]])</f>
        <v>1</v>
      </c>
      <c r="AR397" s="10">
        <f xml:space="preserve"> SIGN(DATA[[#This Row],[Open]] &lt; DATA[[#This Row],[Prev Low]])</f>
        <v>0</v>
      </c>
      <c r="AS397" s="10">
        <f xml:space="preserve"> SIGN(DATA[[#This Row],[Prev Low]] &lt; DATA[[#This Row],[Open]])</f>
        <v>1</v>
      </c>
      <c r="AT397" s="10">
        <f xml:space="preserve"> SIGN(DATA[[#This Row],[Open]] &lt; DATA[[#This Row],[Prev High]])</f>
        <v>1</v>
      </c>
      <c r="AU397" s="10">
        <f xml:space="preserve"> SIGN(DATA[[#This Row],[Prev High]] &lt; DATA[[#This Row],[Open]])</f>
        <v>0</v>
      </c>
      <c r="AV397" s="10">
        <f xml:space="preserve"> SIGN(DATA[[#This Row],[Low]] &lt; DATA[[#This Row],[Prev Low]])</f>
        <v>0</v>
      </c>
      <c r="AW397" s="10">
        <f xml:space="preserve"> SIGN(DATA[[#This Row],[Prev Low]] &lt; DATA[[#This Row],[Low]])</f>
        <v>1</v>
      </c>
      <c r="AX397" s="10">
        <f xml:space="preserve"> SIGN(DATA[[#This Row],[High]] &lt; DATA[[#This Row],[Prev High]])</f>
        <v>0</v>
      </c>
      <c r="AY397" s="10">
        <f xml:space="preserve"> SIGN(DATA[[#This Row],[Prev High]] &lt; DATA[[#This Row],[High]])</f>
        <v>1</v>
      </c>
      <c r="AZ397" s="10">
        <f xml:space="preserve"> (DATA[[#This Row],[Prev Low]] &lt; DATA[[#This Row],[Close]]) * (DATA[[#This Row],[Close]] &lt; DATA[[#This Row],[Prev High]])</f>
        <v>0</v>
      </c>
      <c r="BA397" s="10">
        <f xml:space="preserve"> SIGN(DATA[[#This Row],[Close]] &lt; DATA[[#This Row],[Prev Low]])</f>
        <v>0</v>
      </c>
      <c r="BB397" s="10">
        <f xml:space="preserve"> SIGN(DATA[[#This Row],[Prev Low]] &lt; DATA[[#This Row],[Close]])</f>
        <v>1</v>
      </c>
      <c r="BC397" s="10">
        <f xml:space="preserve"> SIGN(DATA[[#This Row],[Close]] &lt; DATA[[#This Row],[Prev High]])</f>
        <v>0</v>
      </c>
      <c r="BD397" s="10">
        <f xml:space="preserve"> SIGN(DATA[[#This Row],[Prev High]] &lt; DATA[[#This Row],[Close]])</f>
        <v>1</v>
      </c>
    </row>
    <row r="398" spans="14:56" x14ac:dyDescent="0.25">
      <c r="N398" s="16">
        <f xml:space="preserve"> ROW() - ROW(DATA[[#Headers],[Row]])</f>
        <v>396</v>
      </c>
      <c r="O398" s="13"/>
      <c r="P398" s="20">
        <v>45281</v>
      </c>
      <c r="Q398" s="21">
        <v>134093</v>
      </c>
      <c r="R398" s="21">
        <v>133375</v>
      </c>
      <c r="S398" s="21">
        <v>134240</v>
      </c>
      <c r="T398" s="21">
        <v>133270</v>
      </c>
      <c r="U398" s="13" t="s">
        <v>162</v>
      </c>
      <c r="V398" s="14">
        <v>1.0800000000000001E-2</v>
      </c>
      <c r="W398" s="23"/>
      <c r="X398" s="23">
        <f xml:space="preserve"> (1 - DATA[[#This Row],[Row]])</f>
        <v>-395</v>
      </c>
      <c r="Y398" s="24">
        <f xml:space="preserve"> DATA[[#This Row],[Src Data]]</f>
        <v>45281</v>
      </c>
      <c r="Z398" s="23">
        <f xml:space="preserve"> WEEKDAY(DATA[[#This Row],[Date]])</f>
        <v>5</v>
      </c>
      <c r="AA398" s="26">
        <f xml:space="preserve"> DATA[[#This Row],[Src Último]]</f>
        <v>134093</v>
      </c>
      <c r="AB398" s="28">
        <f xml:space="preserve"> DATA[[#This Row],[Src Abertura]]</f>
        <v>133375</v>
      </c>
      <c r="AC398" s="28">
        <f xml:space="preserve"> DATA[[#This Row],[Src Mínima]]</f>
        <v>133270</v>
      </c>
      <c r="AD398" s="28">
        <f xml:space="preserve"> DATA[[#This Row],[Src Máxima]]</f>
        <v>134240</v>
      </c>
      <c r="AE398" s="28">
        <f xml:space="preserve"> DATA[[#This Row],[Src Último]]</f>
        <v>134093</v>
      </c>
      <c r="AF398" s="40">
        <f xml:space="preserve"> (DATA[[#This Row],[High]] - DATA[[#This Row],[Low]])</f>
        <v>970</v>
      </c>
      <c r="AG398" s="31">
        <f xml:space="preserve"> _xlfn.XLOOKUP(DATA[[#This Row],[T]]-1, DATA[T], DATA[Open], "")</f>
        <v>133610</v>
      </c>
      <c r="AH398" s="31">
        <f xml:space="preserve"> _xlfn.XLOOKUP(DATA[[#This Row],[T]]-1, DATA[T], DATA[Low], "")</f>
        <v>132530</v>
      </c>
      <c r="AI398" s="31">
        <f xml:space="preserve"> _xlfn.XLOOKUP(DATA[[#This Row],[T]]-1, DATA[T], DATA[High], "")</f>
        <v>134325</v>
      </c>
      <c r="AJ398" s="31">
        <f xml:space="preserve"> _xlfn.XLOOKUP(DATA[[#This Row],[T]]-1, DATA[T], DATA[Price], "")</f>
        <v>132654</v>
      </c>
      <c r="AK398" s="33">
        <f xml:space="preserve"> IFERROR(DATA[[#This Row],[Prev Close]] - DATA[[#This Row],[Prev Open]], "")</f>
        <v>-956</v>
      </c>
      <c r="AL398" s="33">
        <f xml:space="preserve"> IFERROR(DATA[[#This Row],[Prev High]] - DATA[[#This Row],[Prev Low]], "")</f>
        <v>1795</v>
      </c>
      <c r="AM398" s="33">
        <f xml:space="preserve"> SIGN(DATA[[#This Row],[Prev Change]] &lt; 0)</f>
        <v>1</v>
      </c>
      <c r="AN398" s="33">
        <f xml:space="preserve"> SIGN(DATA[[#This Row],[Prev Change]] &gt;= 0)</f>
        <v>0</v>
      </c>
      <c r="AO398" s="28">
        <f xml:space="preserve"> IFERROR(MAX(0, DATA[[#This Row],[High]] - DATA[[#This Row],[Prev High]]), "")</f>
        <v>0</v>
      </c>
      <c r="AP398" s="28">
        <f xml:space="preserve"> IFERROR(MAX(0, DATA[[#This Row],[Prev Low]] - DATA[[#This Row],[Low]]), "")</f>
        <v>0</v>
      </c>
      <c r="AQ398" s="10">
        <f xml:space="preserve"> (DATA[[#This Row],[Prev Low]] &lt; DATA[[#This Row],[Open]]) * (DATA[[#This Row],[Open]] &lt; DATA[[#This Row],[Prev High]])</f>
        <v>1</v>
      </c>
      <c r="AR398" s="10">
        <f xml:space="preserve"> SIGN(DATA[[#This Row],[Open]] &lt; DATA[[#This Row],[Prev Low]])</f>
        <v>0</v>
      </c>
      <c r="AS398" s="10">
        <f xml:space="preserve"> SIGN(DATA[[#This Row],[Prev Low]] &lt; DATA[[#This Row],[Open]])</f>
        <v>1</v>
      </c>
      <c r="AT398" s="10">
        <f xml:space="preserve"> SIGN(DATA[[#This Row],[Open]] &lt; DATA[[#This Row],[Prev High]])</f>
        <v>1</v>
      </c>
      <c r="AU398" s="10">
        <f xml:space="preserve"> SIGN(DATA[[#This Row],[Prev High]] &lt; DATA[[#This Row],[Open]])</f>
        <v>0</v>
      </c>
      <c r="AV398" s="10">
        <f xml:space="preserve"> SIGN(DATA[[#This Row],[Low]] &lt; DATA[[#This Row],[Prev Low]])</f>
        <v>0</v>
      </c>
      <c r="AW398" s="10">
        <f xml:space="preserve"> SIGN(DATA[[#This Row],[Prev Low]] &lt; DATA[[#This Row],[Low]])</f>
        <v>1</v>
      </c>
      <c r="AX398" s="10">
        <f xml:space="preserve"> SIGN(DATA[[#This Row],[High]] &lt; DATA[[#This Row],[Prev High]])</f>
        <v>1</v>
      </c>
      <c r="AY398" s="10">
        <f xml:space="preserve"> SIGN(DATA[[#This Row],[Prev High]] &lt; DATA[[#This Row],[High]])</f>
        <v>0</v>
      </c>
      <c r="AZ398" s="10">
        <f xml:space="preserve"> (DATA[[#This Row],[Prev Low]] &lt; DATA[[#This Row],[Close]]) * (DATA[[#This Row],[Close]] &lt; DATA[[#This Row],[Prev High]])</f>
        <v>1</v>
      </c>
      <c r="BA398" s="10">
        <f xml:space="preserve"> SIGN(DATA[[#This Row],[Close]] &lt; DATA[[#This Row],[Prev Low]])</f>
        <v>0</v>
      </c>
      <c r="BB398" s="10">
        <f xml:space="preserve"> SIGN(DATA[[#This Row],[Prev Low]] &lt; DATA[[#This Row],[Close]])</f>
        <v>1</v>
      </c>
      <c r="BC398" s="10">
        <f xml:space="preserve"> SIGN(DATA[[#This Row],[Close]] &lt; DATA[[#This Row],[Prev High]])</f>
        <v>1</v>
      </c>
      <c r="BD398" s="10">
        <f xml:space="preserve"> SIGN(DATA[[#This Row],[Prev High]] &lt; DATA[[#This Row],[Close]])</f>
        <v>0</v>
      </c>
    </row>
    <row r="399" spans="14:56" x14ac:dyDescent="0.25">
      <c r="N399" s="16">
        <f xml:space="preserve"> ROW() - ROW(DATA[[#Headers],[Row]])</f>
        <v>397</v>
      </c>
      <c r="O399" s="13"/>
      <c r="P399" s="20">
        <v>45280</v>
      </c>
      <c r="Q399" s="21">
        <v>132654</v>
      </c>
      <c r="R399" s="21">
        <v>133610</v>
      </c>
      <c r="S399" s="21">
        <v>134325</v>
      </c>
      <c r="T399" s="21">
        <v>132530</v>
      </c>
      <c r="U399" s="13" t="s">
        <v>407</v>
      </c>
      <c r="V399" s="14">
        <v>-9.4999999999999998E-3</v>
      </c>
      <c r="W399" s="23"/>
      <c r="X399" s="23">
        <f xml:space="preserve"> (1 - DATA[[#This Row],[Row]])</f>
        <v>-396</v>
      </c>
      <c r="Y399" s="24">
        <f xml:space="preserve"> DATA[[#This Row],[Src Data]]</f>
        <v>45280</v>
      </c>
      <c r="Z399" s="23">
        <f xml:space="preserve"> WEEKDAY(DATA[[#This Row],[Date]])</f>
        <v>4</v>
      </c>
      <c r="AA399" s="26">
        <f xml:space="preserve"> DATA[[#This Row],[Src Último]]</f>
        <v>132654</v>
      </c>
      <c r="AB399" s="28">
        <f xml:space="preserve"> DATA[[#This Row],[Src Abertura]]</f>
        <v>133610</v>
      </c>
      <c r="AC399" s="28">
        <f xml:space="preserve"> DATA[[#This Row],[Src Mínima]]</f>
        <v>132530</v>
      </c>
      <c r="AD399" s="28">
        <f xml:space="preserve"> DATA[[#This Row],[Src Máxima]]</f>
        <v>134325</v>
      </c>
      <c r="AE399" s="28">
        <f xml:space="preserve"> DATA[[#This Row],[Src Último]]</f>
        <v>132654</v>
      </c>
      <c r="AF399" s="40">
        <f xml:space="preserve"> (DATA[[#This Row],[High]] - DATA[[#This Row],[Low]])</f>
        <v>1795</v>
      </c>
      <c r="AG399" s="31">
        <f xml:space="preserve"> _xlfn.XLOOKUP(DATA[[#This Row],[T]]-1, DATA[T], DATA[Open], "")</f>
        <v>133150</v>
      </c>
      <c r="AH399" s="31">
        <f xml:space="preserve"> _xlfn.XLOOKUP(DATA[[#This Row],[T]]-1, DATA[T], DATA[Low], "")</f>
        <v>133010</v>
      </c>
      <c r="AI399" s="31">
        <f xml:space="preserve"> _xlfn.XLOOKUP(DATA[[#This Row],[T]]-1, DATA[T], DATA[High], "")</f>
        <v>134045</v>
      </c>
      <c r="AJ399" s="31">
        <f xml:space="preserve"> _xlfn.XLOOKUP(DATA[[#This Row],[T]]-1, DATA[T], DATA[Price], "")</f>
        <v>133921</v>
      </c>
      <c r="AK399" s="33">
        <f xml:space="preserve"> IFERROR(DATA[[#This Row],[Prev Close]] - DATA[[#This Row],[Prev Open]], "")</f>
        <v>771</v>
      </c>
      <c r="AL399" s="33">
        <f xml:space="preserve"> IFERROR(DATA[[#This Row],[Prev High]] - DATA[[#This Row],[Prev Low]], "")</f>
        <v>1035</v>
      </c>
      <c r="AM399" s="33">
        <f xml:space="preserve"> SIGN(DATA[[#This Row],[Prev Change]] &lt; 0)</f>
        <v>0</v>
      </c>
      <c r="AN399" s="33">
        <f xml:space="preserve"> SIGN(DATA[[#This Row],[Prev Change]] &gt;= 0)</f>
        <v>1</v>
      </c>
      <c r="AO399" s="28">
        <f xml:space="preserve"> IFERROR(MAX(0, DATA[[#This Row],[High]] - DATA[[#This Row],[Prev High]]), "")</f>
        <v>280</v>
      </c>
      <c r="AP399" s="28">
        <f xml:space="preserve"> IFERROR(MAX(0, DATA[[#This Row],[Prev Low]] - DATA[[#This Row],[Low]]), "")</f>
        <v>480</v>
      </c>
      <c r="AQ399" s="10">
        <f xml:space="preserve"> (DATA[[#This Row],[Prev Low]] &lt; DATA[[#This Row],[Open]]) * (DATA[[#This Row],[Open]] &lt; DATA[[#This Row],[Prev High]])</f>
        <v>1</v>
      </c>
      <c r="AR399" s="10">
        <f xml:space="preserve"> SIGN(DATA[[#This Row],[Open]] &lt; DATA[[#This Row],[Prev Low]])</f>
        <v>0</v>
      </c>
      <c r="AS399" s="10">
        <f xml:space="preserve"> SIGN(DATA[[#This Row],[Prev Low]] &lt; DATA[[#This Row],[Open]])</f>
        <v>1</v>
      </c>
      <c r="AT399" s="10">
        <f xml:space="preserve"> SIGN(DATA[[#This Row],[Open]] &lt; DATA[[#This Row],[Prev High]])</f>
        <v>1</v>
      </c>
      <c r="AU399" s="10">
        <f xml:space="preserve"> SIGN(DATA[[#This Row],[Prev High]] &lt; DATA[[#This Row],[Open]])</f>
        <v>0</v>
      </c>
      <c r="AV399" s="10">
        <f xml:space="preserve"> SIGN(DATA[[#This Row],[Low]] &lt; DATA[[#This Row],[Prev Low]])</f>
        <v>1</v>
      </c>
      <c r="AW399" s="10">
        <f xml:space="preserve"> SIGN(DATA[[#This Row],[Prev Low]] &lt; DATA[[#This Row],[Low]])</f>
        <v>0</v>
      </c>
      <c r="AX399" s="10">
        <f xml:space="preserve"> SIGN(DATA[[#This Row],[High]] &lt; DATA[[#This Row],[Prev High]])</f>
        <v>0</v>
      </c>
      <c r="AY399" s="10">
        <f xml:space="preserve"> SIGN(DATA[[#This Row],[Prev High]] &lt; DATA[[#This Row],[High]])</f>
        <v>1</v>
      </c>
      <c r="AZ399" s="10">
        <f xml:space="preserve"> (DATA[[#This Row],[Prev Low]] &lt; DATA[[#This Row],[Close]]) * (DATA[[#This Row],[Close]] &lt; DATA[[#This Row],[Prev High]])</f>
        <v>0</v>
      </c>
      <c r="BA399" s="10">
        <f xml:space="preserve"> SIGN(DATA[[#This Row],[Close]] &lt; DATA[[#This Row],[Prev Low]])</f>
        <v>1</v>
      </c>
      <c r="BB399" s="10">
        <f xml:space="preserve"> SIGN(DATA[[#This Row],[Prev Low]] &lt; DATA[[#This Row],[Close]])</f>
        <v>0</v>
      </c>
      <c r="BC399" s="10">
        <f xml:space="preserve"> SIGN(DATA[[#This Row],[Close]] &lt; DATA[[#This Row],[Prev High]])</f>
        <v>1</v>
      </c>
      <c r="BD399" s="10">
        <f xml:space="preserve"> SIGN(DATA[[#This Row],[Prev High]] &lt; DATA[[#This Row],[Close]])</f>
        <v>0</v>
      </c>
    </row>
    <row r="400" spans="14:56" x14ac:dyDescent="0.25">
      <c r="N400" s="16">
        <f xml:space="preserve"> ROW() - ROW(DATA[[#Headers],[Row]])</f>
        <v>398</v>
      </c>
      <c r="O400" s="13"/>
      <c r="P400" s="20">
        <v>45279</v>
      </c>
      <c r="Q400" s="21">
        <v>133921</v>
      </c>
      <c r="R400" s="21">
        <v>133150</v>
      </c>
      <c r="S400" s="21">
        <v>134045</v>
      </c>
      <c r="T400" s="21">
        <v>133010</v>
      </c>
      <c r="U400" s="13" t="s">
        <v>165</v>
      </c>
      <c r="V400" s="14">
        <v>5.3E-3</v>
      </c>
      <c r="W400" s="23"/>
      <c r="X400" s="23">
        <f xml:space="preserve"> (1 - DATA[[#This Row],[Row]])</f>
        <v>-397</v>
      </c>
      <c r="Y400" s="24">
        <f xml:space="preserve"> DATA[[#This Row],[Src Data]]</f>
        <v>45279</v>
      </c>
      <c r="Z400" s="23">
        <f xml:space="preserve"> WEEKDAY(DATA[[#This Row],[Date]])</f>
        <v>3</v>
      </c>
      <c r="AA400" s="26">
        <f xml:space="preserve"> DATA[[#This Row],[Src Último]]</f>
        <v>133921</v>
      </c>
      <c r="AB400" s="28">
        <f xml:space="preserve"> DATA[[#This Row],[Src Abertura]]</f>
        <v>133150</v>
      </c>
      <c r="AC400" s="28">
        <f xml:space="preserve"> DATA[[#This Row],[Src Mínima]]</f>
        <v>133010</v>
      </c>
      <c r="AD400" s="28">
        <f xml:space="preserve"> DATA[[#This Row],[Src Máxima]]</f>
        <v>134045</v>
      </c>
      <c r="AE400" s="28">
        <f xml:space="preserve"> DATA[[#This Row],[Src Último]]</f>
        <v>133921</v>
      </c>
      <c r="AF400" s="40">
        <f xml:space="preserve"> (DATA[[#This Row],[High]] - DATA[[#This Row],[Low]])</f>
        <v>1035</v>
      </c>
      <c r="AG400" s="31">
        <f xml:space="preserve"> _xlfn.XLOOKUP(DATA[[#This Row],[T]]-1, DATA[T], DATA[Open], "")</f>
        <v>132450</v>
      </c>
      <c r="AH400" s="31">
        <f xml:space="preserve"> _xlfn.XLOOKUP(DATA[[#This Row],[T]]-1, DATA[T], DATA[Low], "")</f>
        <v>132445</v>
      </c>
      <c r="AI400" s="31">
        <f xml:space="preserve"> _xlfn.XLOOKUP(DATA[[#This Row],[T]]-1, DATA[T], DATA[High], "")</f>
        <v>133495</v>
      </c>
      <c r="AJ400" s="31">
        <f xml:space="preserve"> _xlfn.XLOOKUP(DATA[[#This Row],[T]]-1, DATA[T], DATA[Price], "")</f>
        <v>133216</v>
      </c>
      <c r="AK400" s="33">
        <f xml:space="preserve"> IFERROR(DATA[[#This Row],[Prev Close]] - DATA[[#This Row],[Prev Open]], "")</f>
        <v>766</v>
      </c>
      <c r="AL400" s="33">
        <f xml:space="preserve"> IFERROR(DATA[[#This Row],[Prev High]] - DATA[[#This Row],[Prev Low]], "")</f>
        <v>1050</v>
      </c>
      <c r="AM400" s="33">
        <f xml:space="preserve"> SIGN(DATA[[#This Row],[Prev Change]] &lt; 0)</f>
        <v>0</v>
      </c>
      <c r="AN400" s="33">
        <f xml:space="preserve"> SIGN(DATA[[#This Row],[Prev Change]] &gt;= 0)</f>
        <v>1</v>
      </c>
      <c r="AO400" s="28">
        <f xml:space="preserve"> IFERROR(MAX(0, DATA[[#This Row],[High]] - DATA[[#This Row],[Prev High]]), "")</f>
        <v>550</v>
      </c>
      <c r="AP400" s="28">
        <f xml:space="preserve"> IFERROR(MAX(0, DATA[[#This Row],[Prev Low]] - DATA[[#This Row],[Low]]), "")</f>
        <v>0</v>
      </c>
      <c r="AQ400" s="10">
        <f xml:space="preserve"> (DATA[[#This Row],[Prev Low]] &lt; DATA[[#This Row],[Open]]) * (DATA[[#This Row],[Open]] &lt; DATA[[#This Row],[Prev High]])</f>
        <v>1</v>
      </c>
      <c r="AR400" s="10">
        <f xml:space="preserve"> SIGN(DATA[[#This Row],[Open]] &lt; DATA[[#This Row],[Prev Low]])</f>
        <v>0</v>
      </c>
      <c r="AS400" s="10">
        <f xml:space="preserve"> SIGN(DATA[[#This Row],[Prev Low]] &lt; DATA[[#This Row],[Open]])</f>
        <v>1</v>
      </c>
      <c r="AT400" s="10">
        <f xml:space="preserve"> SIGN(DATA[[#This Row],[Open]] &lt; DATA[[#This Row],[Prev High]])</f>
        <v>1</v>
      </c>
      <c r="AU400" s="10">
        <f xml:space="preserve"> SIGN(DATA[[#This Row],[Prev High]] &lt; DATA[[#This Row],[Open]])</f>
        <v>0</v>
      </c>
      <c r="AV400" s="10">
        <f xml:space="preserve"> SIGN(DATA[[#This Row],[Low]] &lt; DATA[[#This Row],[Prev Low]])</f>
        <v>0</v>
      </c>
      <c r="AW400" s="10">
        <f xml:space="preserve"> SIGN(DATA[[#This Row],[Prev Low]] &lt; DATA[[#This Row],[Low]])</f>
        <v>1</v>
      </c>
      <c r="AX400" s="10">
        <f xml:space="preserve"> SIGN(DATA[[#This Row],[High]] &lt; DATA[[#This Row],[Prev High]])</f>
        <v>0</v>
      </c>
      <c r="AY400" s="10">
        <f xml:space="preserve"> SIGN(DATA[[#This Row],[Prev High]] &lt; DATA[[#This Row],[High]])</f>
        <v>1</v>
      </c>
      <c r="AZ400" s="10">
        <f xml:space="preserve"> (DATA[[#This Row],[Prev Low]] &lt; DATA[[#This Row],[Close]]) * (DATA[[#This Row],[Close]] &lt; DATA[[#This Row],[Prev High]])</f>
        <v>0</v>
      </c>
      <c r="BA400" s="10">
        <f xml:space="preserve"> SIGN(DATA[[#This Row],[Close]] &lt; DATA[[#This Row],[Prev Low]])</f>
        <v>0</v>
      </c>
      <c r="BB400" s="10">
        <f xml:space="preserve"> SIGN(DATA[[#This Row],[Prev Low]] &lt; DATA[[#This Row],[Close]])</f>
        <v>1</v>
      </c>
      <c r="BC400" s="10">
        <f xml:space="preserve"> SIGN(DATA[[#This Row],[Close]] &lt; DATA[[#This Row],[Prev High]])</f>
        <v>0</v>
      </c>
      <c r="BD400" s="10">
        <f xml:space="preserve"> SIGN(DATA[[#This Row],[Prev High]] &lt; DATA[[#This Row],[Close]])</f>
        <v>1</v>
      </c>
    </row>
    <row r="401" spans="14:56" x14ac:dyDescent="0.25">
      <c r="N401" s="16">
        <f xml:space="preserve"> ROW() - ROW(DATA[[#Headers],[Row]])</f>
        <v>399</v>
      </c>
      <c r="O401" s="13"/>
      <c r="P401" s="20">
        <v>45278</v>
      </c>
      <c r="Q401" s="21">
        <v>133216</v>
      </c>
      <c r="R401" s="21">
        <v>132450</v>
      </c>
      <c r="S401" s="21">
        <v>133495</v>
      </c>
      <c r="T401" s="21">
        <v>132445</v>
      </c>
      <c r="U401" s="13" t="s">
        <v>408</v>
      </c>
      <c r="V401" s="14">
        <v>7.0000000000000001E-3</v>
      </c>
      <c r="W401" s="23"/>
      <c r="X401" s="23">
        <f xml:space="preserve"> (1 - DATA[[#This Row],[Row]])</f>
        <v>-398</v>
      </c>
      <c r="Y401" s="24">
        <f xml:space="preserve"> DATA[[#This Row],[Src Data]]</f>
        <v>45278</v>
      </c>
      <c r="Z401" s="23">
        <f xml:space="preserve"> WEEKDAY(DATA[[#This Row],[Date]])</f>
        <v>2</v>
      </c>
      <c r="AA401" s="26">
        <f xml:space="preserve"> DATA[[#This Row],[Src Último]]</f>
        <v>133216</v>
      </c>
      <c r="AB401" s="28">
        <f xml:space="preserve"> DATA[[#This Row],[Src Abertura]]</f>
        <v>132450</v>
      </c>
      <c r="AC401" s="28">
        <f xml:space="preserve"> DATA[[#This Row],[Src Mínima]]</f>
        <v>132445</v>
      </c>
      <c r="AD401" s="28">
        <f xml:space="preserve"> DATA[[#This Row],[Src Máxima]]</f>
        <v>133495</v>
      </c>
      <c r="AE401" s="28">
        <f xml:space="preserve"> DATA[[#This Row],[Src Último]]</f>
        <v>133216</v>
      </c>
      <c r="AF401" s="40">
        <f xml:space="preserve"> (DATA[[#This Row],[High]] - DATA[[#This Row],[Low]])</f>
        <v>1050</v>
      </c>
      <c r="AG401" s="31">
        <f xml:space="preserve"> _xlfn.XLOOKUP(DATA[[#This Row],[T]]-1, DATA[T], DATA[Open], "")</f>
        <v>133100</v>
      </c>
      <c r="AH401" s="31">
        <f xml:space="preserve"> _xlfn.XLOOKUP(DATA[[#This Row],[T]]-1, DATA[T], DATA[Low], "")</f>
        <v>131930</v>
      </c>
      <c r="AI401" s="31">
        <f xml:space="preserve"> _xlfn.XLOOKUP(DATA[[#This Row],[T]]-1, DATA[T], DATA[High], "")</f>
        <v>133760</v>
      </c>
      <c r="AJ401" s="31">
        <f xml:space="preserve"> _xlfn.XLOOKUP(DATA[[#This Row],[T]]-1, DATA[T], DATA[Price], "")</f>
        <v>132293</v>
      </c>
      <c r="AK401" s="33">
        <f xml:space="preserve"> IFERROR(DATA[[#This Row],[Prev Close]] - DATA[[#This Row],[Prev Open]], "")</f>
        <v>-807</v>
      </c>
      <c r="AL401" s="33">
        <f xml:space="preserve"> IFERROR(DATA[[#This Row],[Prev High]] - DATA[[#This Row],[Prev Low]], "")</f>
        <v>1830</v>
      </c>
      <c r="AM401" s="33">
        <f xml:space="preserve"> SIGN(DATA[[#This Row],[Prev Change]] &lt; 0)</f>
        <v>1</v>
      </c>
      <c r="AN401" s="33">
        <f xml:space="preserve"> SIGN(DATA[[#This Row],[Prev Change]] &gt;= 0)</f>
        <v>0</v>
      </c>
      <c r="AO401" s="28">
        <f xml:space="preserve"> IFERROR(MAX(0, DATA[[#This Row],[High]] - DATA[[#This Row],[Prev High]]), "")</f>
        <v>0</v>
      </c>
      <c r="AP401" s="28">
        <f xml:space="preserve"> IFERROR(MAX(0, DATA[[#This Row],[Prev Low]] - DATA[[#This Row],[Low]]), "")</f>
        <v>0</v>
      </c>
      <c r="AQ401" s="10">
        <f xml:space="preserve"> (DATA[[#This Row],[Prev Low]] &lt; DATA[[#This Row],[Open]]) * (DATA[[#This Row],[Open]] &lt; DATA[[#This Row],[Prev High]])</f>
        <v>1</v>
      </c>
      <c r="AR401" s="10">
        <f xml:space="preserve"> SIGN(DATA[[#This Row],[Open]] &lt; DATA[[#This Row],[Prev Low]])</f>
        <v>0</v>
      </c>
      <c r="AS401" s="10">
        <f xml:space="preserve"> SIGN(DATA[[#This Row],[Prev Low]] &lt; DATA[[#This Row],[Open]])</f>
        <v>1</v>
      </c>
      <c r="AT401" s="10">
        <f xml:space="preserve"> SIGN(DATA[[#This Row],[Open]] &lt; DATA[[#This Row],[Prev High]])</f>
        <v>1</v>
      </c>
      <c r="AU401" s="10">
        <f xml:space="preserve"> SIGN(DATA[[#This Row],[Prev High]] &lt; DATA[[#This Row],[Open]])</f>
        <v>0</v>
      </c>
      <c r="AV401" s="10">
        <f xml:space="preserve"> SIGN(DATA[[#This Row],[Low]] &lt; DATA[[#This Row],[Prev Low]])</f>
        <v>0</v>
      </c>
      <c r="AW401" s="10">
        <f xml:space="preserve"> SIGN(DATA[[#This Row],[Prev Low]] &lt; DATA[[#This Row],[Low]])</f>
        <v>1</v>
      </c>
      <c r="AX401" s="10">
        <f xml:space="preserve"> SIGN(DATA[[#This Row],[High]] &lt; DATA[[#This Row],[Prev High]])</f>
        <v>1</v>
      </c>
      <c r="AY401" s="10">
        <f xml:space="preserve"> SIGN(DATA[[#This Row],[Prev High]] &lt; DATA[[#This Row],[High]])</f>
        <v>0</v>
      </c>
      <c r="AZ401" s="10">
        <f xml:space="preserve"> (DATA[[#This Row],[Prev Low]] &lt; DATA[[#This Row],[Close]]) * (DATA[[#This Row],[Close]] &lt; DATA[[#This Row],[Prev High]])</f>
        <v>1</v>
      </c>
      <c r="BA401" s="10">
        <f xml:space="preserve"> SIGN(DATA[[#This Row],[Close]] &lt; DATA[[#This Row],[Prev Low]])</f>
        <v>0</v>
      </c>
      <c r="BB401" s="10">
        <f xml:space="preserve"> SIGN(DATA[[#This Row],[Prev Low]] &lt; DATA[[#This Row],[Close]])</f>
        <v>1</v>
      </c>
      <c r="BC401" s="10">
        <f xml:space="preserve"> SIGN(DATA[[#This Row],[Close]] &lt; DATA[[#This Row],[Prev High]])</f>
        <v>1</v>
      </c>
      <c r="BD401" s="10">
        <f xml:space="preserve"> SIGN(DATA[[#This Row],[Prev High]] &lt; DATA[[#This Row],[Close]])</f>
        <v>0</v>
      </c>
    </row>
    <row r="402" spans="14:56" x14ac:dyDescent="0.25">
      <c r="N402" s="16">
        <f xml:space="preserve"> ROW() - ROW(DATA[[#Headers],[Row]])</f>
        <v>400</v>
      </c>
      <c r="O402" s="13"/>
      <c r="P402" s="20">
        <v>45275</v>
      </c>
      <c r="Q402" s="21">
        <v>132293</v>
      </c>
      <c r="R402" s="21">
        <v>133100</v>
      </c>
      <c r="S402" s="21">
        <v>133760</v>
      </c>
      <c r="T402" s="21">
        <v>131930</v>
      </c>
      <c r="U402" s="13" t="s">
        <v>113</v>
      </c>
      <c r="V402" s="14">
        <v>-5.0000000000000001E-3</v>
      </c>
      <c r="W402" s="23"/>
      <c r="X402" s="23">
        <f xml:space="preserve"> (1 - DATA[[#This Row],[Row]])</f>
        <v>-399</v>
      </c>
      <c r="Y402" s="24">
        <f xml:space="preserve"> DATA[[#This Row],[Src Data]]</f>
        <v>45275</v>
      </c>
      <c r="Z402" s="23">
        <f xml:space="preserve"> WEEKDAY(DATA[[#This Row],[Date]])</f>
        <v>6</v>
      </c>
      <c r="AA402" s="26">
        <f xml:space="preserve"> DATA[[#This Row],[Src Último]]</f>
        <v>132293</v>
      </c>
      <c r="AB402" s="28">
        <f xml:space="preserve"> DATA[[#This Row],[Src Abertura]]</f>
        <v>133100</v>
      </c>
      <c r="AC402" s="28">
        <f xml:space="preserve"> DATA[[#This Row],[Src Mínima]]</f>
        <v>131930</v>
      </c>
      <c r="AD402" s="28">
        <f xml:space="preserve"> DATA[[#This Row],[Src Máxima]]</f>
        <v>133760</v>
      </c>
      <c r="AE402" s="28">
        <f xml:space="preserve"> DATA[[#This Row],[Src Último]]</f>
        <v>132293</v>
      </c>
      <c r="AF402" s="40">
        <f xml:space="preserve"> (DATA[[#This Row],[High]] - DATA[[#This Row],[Low]])</f>
        <v>1830</v>
      </c>
      <c r="AG402" s="31">
        <f xml:space="preserve"> _xlfn.XLOOKUP(DATA[[#This Row],[T]]-1, DATA[T], DATA[Open], "")</f>
        <v>132625</v>
      </c>
      <c r="AH402" s="31">
        <f xml:space="preserve"> _xlfn.XLOOKUP(DATA[[#This Row],[T]]-1, DATA[T], DATA[Low], "")</f>
        <v>132405</v>
      </c>
      <c r="AI402" s="31">
        <f xml:space="preserve"> _xlfn.XLOOKUP(DATA[[#This Row],[T]]-1, DATA[T], DATA[High], "")</f>
        <v>133350</v>
      </c>
      <c r="AJ402" s="31">
        <f xml:space="preserve"> _xlfn.XLOOKUP(DATA[[#This Row],[T]]-1, DATA[T], DATA[Price], "")</f>
        <v>132955</v>
      </c>
      <c r="AK402" s="33">
        <f xml:space="preserve"> IFERROR(DATA[[#This Row],[Prev Close]] - DATA[[#This Row],[Prev Open]], "")</f>
        <v>330</v>
      </c>
      <c r="AL402" s="33">
        <f xml:space="preserve"> IFERROR(DATA[[#This Row],[Prev High]] - DATA[[#This Row],[Prev Low]], "")</f>
        <v>945</v>
      </c>
      <c r="AM402" s="33">
        <f xml:space="preserve"> SIGN(DATA[[#This Row],[Prev Change]] &lt; 0)</f>
        <v>0</v>
      </c>
      <c r="AN402" s="33">
        <f xml:space="preserve"> SIGN(DATA[[#This Row],[Prev Change]] &gt;= 0)</f>
        <v>1</v>
      </c>
      <c r="AO402" s="28">
        <f xml:space="preserve"> IFERROR(MAX(0, DATA[[#This Row],[High]] - DATA[[#This Row],[Prev High]]), "")</f>
        <v>410</v>
      </c>
      <c r="AP402" s="28">
        <f xml:space="preserve"> IFERROR(MAX(0, DATA[[#This Row],[Prev Low]] - DATA[[#This Row],[Low]]), "")</f>
        <v>475</v>
      </c>
      <c r="AQ402" s="10">
        <f xml:space="preserve"> (DATA[[#This Row],[Prev Low]] &lt; DATA[[#This Row],[Open]]) * (DATA[[#This Row],[Open]] &lt; DATA[[#This Row],[Prev High]])</f>
        <v>1</v>
      </c>
      <c r="AR402" s="10">
        <f xml:space="preserve"> SIGN(DATA[[#This Row],[Open]] &lt; DATA[[#This Row],[Prev Low]])</f>
        <v>0</v>
      </c>
      <c r="AS402" s="10">
        <f xml:space="preserve"> SIGN(DATA[[#This Row],[Prev Low]] &lt; DATA[[#This Row],[Open]])</f>
        <v>1</v>
      </c>
      <c r="AT402" s="10">
        <f xml:space="preserve"> SIGN(DATA[[#This Row],[Open]] &lt; DATA[[#This Row],[Prev High]])</f>
        <v>1</v>
      </c>
      <c r="AU402" s="10">
        <f xml:space="preserve"> SIGN(DATA[[#This Row],[Prev High]] &lt; DATA[[#This Row],[Open]])</f>
        <v>0</v>
      </c>
      <c r="AV402" s="10">
        <f xml:space="preserve"> SIGN(DATA[[#This Row],[Low]] &lt; DATA[[#This Row],[Prev Low]])</f>
        <v>1</v>
      </c>
      <c r="AW402" s="10">
        <f xml:space="preserve"> SIGN(DATA[[#This Row],[Prev Low]] &lt; DATA[[#This Row],[Low]])</f>
        <v>0</v>
      </c>
      <c r="AX402" s="10">
        <f xml:space="preserve"> SIGN(DATA[[#This Row],[High]] &lt; DATA[[#This Row],[Prev High]])</f>
        <v>0</v>
      </c>
      <c r="AY402" s="10">
        <f xml:space="preserve"> SIGN(DATA[[#This Row],[Prev High]] &lt; DATA[[#This Row],[High]])</f>
        <v>1</v>
      </c>
      <c r="AZ402" s="10">
        <f xml:space="preserve"> (DATA[[#This Row],[Prev Low]] &lt; DATA[[#This Row],[Close]]) * (DATA[[#This Row],[Close]] &lt; DATA[[#This Row],[Prev High]])</f>
        <v>0</v>
      </c>
      <c r="BA402" s="10">
        <f xml:space="preserve"> SIGN(DATA[[#This Row],[Close]] &lt; DATA[[#This Row],[Prev Low]])</f>
        <v>1</v>
      </c>
      <c r="BB402" s="10">
        <f xml:space="preserve"> SIGN(DATA[[#This Row],[Prev Low]] &lt; DATA[[#This Row],[Close]])</f>
        <v>0</v>
      </c>
      <c r="BC402" s="10">
        <f xml:space="preserve"> SIGN(DATA[[#This Row],[Close]] &lt; DATA[[#This Row],[Prev High]])</f>
        <v>1</v>
      </c>
      <c r="BD402" s="10">
        <f xml:space="preserve"> SIGN(DATA[[#This Row],[Prev High]] &lt; DATA[[#This Row],[Close]])</f>
        <v>0</v>
      </c>
    </row>
    <row r="403" spans="14:56" x14ac:dyDescent="0.25">
      <c r="N403" s="16">
        <f xml:space="preserve"> ROW() - ROW(DATA[[#Headers],[Row]])</f>
        <v>401</v>
      </c>
      <c r="O403" s="13"/>
      <c r="P403" s="20">
        <v>45274</v>
      </c>
      <c r="Q403" s="21">
        <v>132955</v>
      </c>
      <c r="R403" s="21">
        <v>132625</v>
      </c>
      <c r="S403" s="21">
        <v>133350</v>
      </c>
      <c r="T403" s="21">
        <v>132405</v>
      </c>
      <c r="U403" s="13" t="s">
        <v>375</v>
      </c>
      <c r="V403" s="14">
        <v>3.8699999999999998E-2</v>
      </c>
      <c r="W403" s="23"/>
      <c r="X403" s="23">
        <f xml:space="preserve"> (1 - DATA[[#This Row],[Row]])</f>
        <v>-400</v>
      </c>
      <c r="Y403" s="24">
        <f xml:space="preserve"> DATA[[#This Row],[Src Data]]</f>
        <v>45274</v>
      </c>
      <c r="Z403" s="23">
        <f xml:space="preserve"> WEEKDAY(DATA[[#This Row],[Date]])</f>
        <v>5</v>
      </c>
      <c r="AA403" s="26">
        <f xml:space="preserve"> DATA[[#This Row],[Src Último]]</f>
        <v>132955</v>
      </c>
      <c r="AB403" s="28">
        <f xml:space="preserve"> DATA[[#This Row],[Src Abertura]]</f>
        <v>132625</v>
      </c>
      <c r="AC403" s="28">
        <f xml:space="preserve"> DATA[[#This Row],[Src Mínima]]</f>
        <v>132405</v>
      </c>
      <c r="AD403" s="28">
        <f xml:space="preserve"> DATA[[#This Row],[Src Máxima]]</f>
        <v>133350</v>
      </c>
      <c r="AE403" s="28">
        <f xml:space="preserve"> DATA[[#This Row],[Src Último]]</f>
        <v>132955</v>
      </c>
      <c r="AF403" s="40">
        <f xml:space="preserve"> (DATA[[#This Row],[High]] - DATA[[#This Row],[Low]])</f>
        <v>945</v>
      </c>
      <c r="AG403" s="31">
        <f xml:space="preserve"> _xlfn.XLOOKUP(DATA[[#This Row],[T]]-1, DATA[T], DATA[Open], "")</f>
        <v>126680</v>
      </c>
      <c r="AH403" s="31">
        <f xml:space="preserve"> _xlfn.XLOOKUP(DATA[[#This Row],[T]]-1, DATA[T], DATA[Low], "")</f>
        <v>126285</v>
      </c>
      <c r="AI403" s="31">
        <f xml:space="preserve"> _xlfn.XLOOKUP(DATA[[#This Row],[T]]-1, DATA[T], DATA[High], "")</f>
        <v>128110</v>
      </c>
      <c r="AJ403" s="31">
        <f xml:space="preserve"> _xlfn.XLOOKUP(DATA[[#This Row],[T]]-1, DATA[T], DATA[Price], "")</f>
        <v>128006</v>
      </c>
      <c r="AK403" s="33">
        <f xml:space="preserve"> IFERROR(DATA[[#This Row],[Prev Close]] - DATA[[#This Row],[Prev Open]], "")</f>
        <v>1326</v>
      </c>
      <c r="AL403" s="33">
        <f xml:space="preserve"> IFERROR(DATA[[#This Row],[Prev High]] - DATA[[#This Row],[Prev Low]], "")</f>
        <v>1825</v>
      </c>
      <c r="AM403" s="33">
        <f xml:space="preserve"> SIGN(DATA[[#This Row],[Prev Change]] &lt; 0)</f>
        <v>0</v>
      </c>
      <c r="AN403" s="33">
        <f xml:space="preserve"> SIGN(DATA[[#This Row],[Prev Change]] &gt;= 0)</f>
        <v>1</v>
      </c>
      <c r="AO403" s="28">
        <f xml:space="preserve"> IFERROR(MAX(0, DATA[[#This Row],[High]] - DATA[[#This Row],[Prev High]]), "")</f>
        <v>5240</v>
      </c>
      <c r="AP403" s="28">
        <f xml:space="preserve"> IFERROR(MAX(0, DATA[[#This Row],[Prev Low]] - DATA[[#This Row],[Low]]), "")</f>
        <v>0</v>
      </c>
      <c r="AQ403" s="10">
        <f xml:space="preserve"> (DATA[[#This Row],[Prev Low]] &lt; DATA[[#This Row],[Open]]) * (DATA[[#This Row],[Open]] &lt; DATA[[#This Row],[Prev High]])</f>
        <v>0</v>
      </c>
      <c r="AR403" s="10">
        <f xml:space="preserve"> SIGN(DATA[[#This Row],[Open]] &lt; DATA[[#This Row],[Prev Low]])</f>
        <v>0</v>
      </c>
      <c r="AS403" s="10">
        <f xml:space="preserve"> SIGN(DATA[[#This Row],[Prev Low]] &lt; DATA[[#This Row],[Open]])</f>
        <v>1</v>
      </c>
      <c r="AT403" s="10">
        <f xml:space="preserve"> SIGN(DATA[[#This Row],[Open]] &lt; DATA[[#This Row],[Prev High]])</f>
        <v>0</v>
      </c>
      <c r="AU403" s="10">
        <f xml:space="preserve"> SIGN(DATA[[#This Row],[Prev High]] &lt; DATA[[#This Row],[Open]])</f>
        <v>1</v>
      </c>
      <c r="AV403" s="10">
        <f xml:space="preserve"> SIGN(DATA[[#This Row],[Low]] &lt; DATA[[#This Row],[Prev Low]])</f>
        <v>0</v>
      </c>
      <c r="AW403" s="10">
        <f xml:space="preserve"> SIGN(DATA[[#This Row],[Prev Low]] &lt; DATA[[#This Row],[Low]])</f>
        <v>1</v>
      </c>
      <c r="AX403" s="10">
        <f xml:space="preserve"> SIGN(DATA[[#This Row],[High]] &lt; DATA[[#This Row],[Prev High]])</f>
        <v>0</v>
      </c>
      <c r="AY403" s="10">
        <f xml:space="preserve"> SIGN(DATA[[#This Row],[Prev High]] &lt; DATA[[#This Row],[High]])</f>
        <v>1</v>
      </c>
      <c r="AZ403" s="10">
        <f xml:space="preserve"> (DATA[[#This Row],[Prev Low]] &lt; DATA[[#This Row],[Close]]) * (DATA[[#This Row],[Close]] &lt; DATA[[#This Row],[Prev High]])</f>
        <v>0</v>
      </c>
      <c r="BA403" s="10">
        <f xml:space="preserve"> SIGN(DATA[[#This Row],[Close]] &lt; DATA[[#This Row],[Prev Low]])</f>
        <v>0</v>
      </c>
      <c r="BB403" s="10">
        <f xml:space="preserve"> SIGN(DATA[[#This Row],[Prev Low]] &lt; DATA[[#This Row],[Close]])</f>
        <v>1</v>
      </c>
      <c r="BC403" s="10">
        <f xml:space="preserve"> SIGN(DATA[[#This Row],[Close]] &lt; DATA[[#This Row],[Prev High]])</f>
        <v>0</v>
      </c>
      <c r="BD403" s="10">
        <f xml:space="preserve"> SIGN(DATA[[#This Row],[Prev High]] &lt; DATA[[#This Row],[Close]])</f>
        <v>1</v>
      </c>
    </row>
    <row r="404" spans="14:56" x14ac:dyDescent="0.25">
      <c r="N404" s="16">
        <f xml:space="preserve"> ROW() - ROW(DATA[[#Headers],[Row]])</f>
        <v>402</v>
      </c>
      <c r="O404" s="13"/>
      <c r="P404" s="20">
        <v>45273</v>
      </c>
      <c r="Q404" s="21">
        <v>128006</v>
      </c>
      <c r="R404" s="21">
        <v>126680</v>
      </c>
      <c r="S404" s="21">
        <v>128110</v>
      </c>
      <c r="T404" s="21">
        <v>126285</v>
      </c>
      <c r="U404" s="13" t="s">
        <v>409</v>
      </c>
      <c r="V404" s="14">
        <v>1.18E-2</v>
      </c>
      <c r="W404" s="23"/>
      <c r="X404" s="23">
        <f xml:space="preserve"> (1 - DATA[[#This Row],[Row]])</f>
        <v>-401</v>
      </c>
      <c r="Y404" s="24">
        <f xml:space="preserve"> DATA[[#This Row],[Src Data]]</f>
        <v>45273</v>
      </c>
      <c r="Z404" s="23">
        <f xml:space="preserve"> WEEKDAY(DATA[[#This Row],[Date]])</f>
        <v>4</v>
      </c>
      <c r="AA404" s="26">
        <f xml:space="preserve"> DATA[[#This Row],[Src Último]]</f>
        <v>128006</v>
      </c>
      <c r="AB404" s="28">
        <f xml:space="preserve"> DATA[[#This Row],[Src Abertura]]</f>
        <v>126680</v>
      </c>
      <c r="AC404" s="28">
        <f xml:space="preserve"> DATA[[#This Row],[Src Mínima]]</f>
        <v>126285</v>
      </c>
      <c r="AD404" s="28">
        <f xml:space="preserve"> DATA[[#This Row],[Src Máxima]]</f>
        <v>128110</v>
      </c>
      <c r="AE404" s="28">
        <f xml:space="preserve"> DATA[[#This Row],[Src Último]]</f>
        <v>128006</v>
      </c>
      <c r="AF404" s="40">
        <f xml:space="preserve"> (DATA[[#This Row],[High]] - DATA[[#This Row],[Low]])</f>
        <v>1825</v>
      </c>
      <c r="AG404" s="31">
        <f xml:space="preserve"> _xlfn.XLOOKUP(DATA[[#This Row],[T]]-1, DATA[T], DATA[Open], "")</f>
        <v>127410</v>
      </c>
      <c r="AH404" s="31">
        <f xml:space="preserve"> _xlfn.XLOOKUP(DATA[[#This Row],[T]]-1, DATA[T], DATA[Low], "")</f>
        <v>126010</v>
      </c>
      <c r="AI404" s="31">
        <f xml:space="preserve"> _xlfn.XLOOKUP(DATA[[#This Row],[T]]-1, DATA[T], DATA[High], "")</f>
        <v>127590</v>
      </c>
      <c r="AJ404" s="31">
        <f xml:space="preserve"> _xlfn.XLOOKUP(DATA[[#This Row],[T]]-1, DATA[T], DATA[Price], "")</f>
        <v>126508</v>
      </c>
      <c r="AK404" s="33">
        <f xml:space="preserve"> IFERROR(DATA[[#This Row],[Prev Close]] - DATA[[#This Row],[Prev Open]], "")</f>
        <v>-902</v>
      </c>
      <c r="AL404" s="33">
        <f xml:space="preserve"> IFERROR(DATA[[#This Row],[Prev High]] - DATA[[#This Row],[Prev Low]], "")</f>
        <v>1580</v>
      </c>
      <c r="AM404" s="33">
        <f xml:space="preserve"> SIGN(DATA[[#This Row],[Prev Change]] &lt; 0)</f>
        <v>1</v>
      </c>
      <c r="AN404" s="33">
        <f xml:space="preserve"> SIGN(DATA[[#This Row],[Prev Change]] &gt;= 0)</f>
        <v>0</v>
      </c>
      <c r="AO404" s="28">
        <f xml:space="preserve"> IFERROR(MAX(0, DATA[[#This Row],[High]] - DATA[[#This Row],[Prev High]]), "")</f>
        <v>520</v>
      </c>
      <c r="AP404" s="28">
        <f xml:space="preserve"> IFERROR(MAX(0, DATA[[#This Row],[Prev Low]] - DATA[[#This Row],[Low]]), "")</f>
        <v>0</v>
      </c>
      <c r="AQ404" s="10">
        <f xml:space="preserve"> (DATA[[#This Row],[Prev Low]] &lt; DATA[[#This Row],[Open]]) * (DATA[[#This Row],[Open]] &lt; DATA[[#This Row],[Prev High]])</f>
        <v>1</v>
      </c>
      <c r="AR404" s="10">
        <f xml:space="preserve"> SIGN(DATA[[#This Row],[Open]] &lt; DATA[[#This Row],[Prev Low]])</f>
        <v>0</v>
      </c>
      <c r="AS404" s="10">
        <f xml:space="preserve"> SIGN(DATA[[#This Row],[Prev Low]] &lt; DATA[[#This Row],[Open]])</f>
        <v>1</v>
      </c>
      <c r="AT404" s="10">
        <f xml:space="preserve"> SIGN(DATA[[#This Row],[Open]] &lt; DATA[[#This Row],[Prev High]])</f>
        <v>1</v>
      </c>
      <c r="AU404" s="10">
        <f xml:space="preserve"> SIGN(DATA[[#This Row],[Prev High]] &lt; DATA[[#This Row],[Open]])</f>
        <v>0</v>
      </c>
      <c r="AV404" s="10">
        <f xml:space="preserve"> SIGN(DATA[[#This Row],[Low]] &lt; DATA[[#This Row],[Prev Low]])</f>
        <v>0</v>
      </c>
      <c r="AW404" s="10">
        <f xml:space="preserve"> SIGN(DATA[[#This Row],[Prev Low]] &lt; DATA[[#This Row],[Low]])</f>
        <v>1</v>
      </c>
      <c r="AX404" s="10">
        <f xml:space="preserve"> SIGN(DATA[[#This Row],[High]] &lt; DATA[[#This Row],[Prev High]])</f>
        <v>0</v>
      </c>
      <c r="AY404" s="10">
        <f xml:space="preserve"> SIGN(DATA[[#This Row],[Prev High]] &lt; DATA[[#This Row],[High]])</f>
        <v>1</v>
      </c>
      <c r="AZ404" s="10">
        <f xml:space="preserve"> (DATA[[#This Row],[Prev Low]] &lt; DATA[[#This Row],[Close]]) * (DATA[[#This Row],[Close]] &lt; DATA[[#This Row],[Prev High]])</f>
        <v>0</v>
      </c>
      <c r="BA404" s="10">
        <f xml:space="preserve"> SIGN(DATA[[#This Row],[Close]] &lt; DATA[[#This Row],[Prev Low]])</f>
        <v>0</v>
      </c>
      <c r="BB404" s="10">
        <f xml:space="preserve"> SIGN(DATA[[#This Row],[Prev Low]] &lt; DATA[[#This Row],[Close]])</f>
        <v>1</v>
      </c>
      <c r="BC404" s="10">
        <f xml:space="preserve"> SIGN(DATA[[#This Row],[Close]] &lt; DATA[[#This Row],[Prev High]])</f>
        <v>0</v>
      </c>
      <c r="BD404" s="10">
        <f xml:space="preserve"> SIGN(DATA[[#This Row],[Prev High]] &lt; DATA[[#This Row],[Close]])</f>
        <v>1</v>
      </c>
    </row>
    <row r="405" spans="14:56" x14ac:dyDescent="0.25">
      <c r="N405" s="16">
        <f xml:space="preserve"> ROW() - ROW(DATA[[#Headers],[Row]])</f>
        <v>403</v>
      </c>
      <c r="O405" s="13"/>
      <c r="P405" s="20">
        <v>45272</v>
      </c>
      <c r="Q405" s="21">
        <v>126508</v>
      </c>
      <c r="R405" s="21">
        <v>127410</v>
      </c>
      <c r="S405" s="21">
        <v>127590</v>
      </c>
      <c r="T405" s="21">
        <v>126010</v>
      </c>
      <c r="U405" s="13" t="s">
        <v>410</v>
      </c>
      <c r="V405" s="14">
        <v>-4.4000000000000003E-3</v>
      </c>
      <c r="W405" s="23"/>
      <c r="X405" s="23">
        <f xml:space="preserve"> (1 - DATA[[#This Row],[Row]])</f>
        <v>-402</v>
      </c>
      <c r="Y405" s="24">
        <f xml:space="preserve"> DATA[[#This Row],[Src Data]]</f>
        <v>45272</v>
      </c>
      <c r="Z405" s="23">
        <f xml:space="preserve"> WEEKDAY(DATA[[#This Row],[Date]])</f>
        <v>3</v>
      </c>
      <c r="AA405" s="26">
        <f xml:space="preserve"> DATA[[#This Row],[Src Último]]</f>
        <v>126508</v>
      </c>
      <c r="AB405" s="28">
        <f xml:space="preserve"> DATA[[#This Row],[Src Abertura]]</f>
        <v>127410</v>
      </c>
      <c r="AC405" s="28">
        <f xml:space="preserve"> DATA[[#This Row],[Src Mínima]]</f>
        <v>126010</v>
      </c>
      <c r="AD405" s="28">
        <f xml:space="preserve"> DATA[[#This Row],[Src Máxima]]</f>
        <v>127590</v>
      </c>
      <c r="AE405" s="28">
        <f xml:space="preserve"> DATA[[#This Row],[Src Último]]</f>
        <v>126508</v>
      </c>
      <c r="AF405" s="40">
        <f xml:space="preserve"> (DATA[[#This Row],[High]] - DATA[[#This Row],[Low]])</f>
        <v>1580</v>
      </c>
      <c r="AG405" s="31">
        <f xml:space="preserve"> _xlfn.XLOOKUP(DATA[[#This Row],[T]]-1, DATA[T], DATA[Open], "")</f>
        <v>127125</v>
      </c>
      <c r="AH405" s="31">
        <f xml:space="preserve"> _xlfn.XLOOKUP(DATA[[#This Row],[T]]-1, DATA[T], DATA[Low], "")</f>
        <v>126565</v>
      </c>
      <c r="AI405" s="31">
        <f xml:space="preserve"> _xlfn.XLOOKUP(DATA[[#This Row],[T]]-1, DATA[T], DATA[High], "")</f>
        <v>127300</v>
      </c>
      <c r="AJ405" s="31">
        <f xml:space="preserve"> _xlfn.XLOOKUP(DATA[[#This Row],[T]]-1, DATA[T], DATA[Price], "")</f>
        <v>127072</v>
      </c>
      <c r="AK405" s="33">
        <f xml:space="preserve"> IFERROR(DATA[[#This Row],[Prev Close]] - DATA[[#This Row],[Prev Open]], "")</f>
        <v>-53</v>
      </c>
      <c r="AL405" s="33">
        <f xml:space="preserve"> IFERROR(DATA[[#This Row],[Prev High]] - DATA[[#This Row],[Prev Low]], "")</f>
        <v>735</v>
      </c>
      <c r="AM405" s="33">
        <f xml:space="preserve"> SIGN(DATA[[#This Row],[Prev Change]] &lt; 0)</f>
        <v>1</v>
      </c>
      <c r="AN405" s="33">
        <f xml:space="preserve"> SIGN(DATA[[#This Row],[Prev Change]] &gt;= 0)</f>
        <v>0</v>
      </c>
      <c r="AO405" s="28">
        <f xml:space="preserve"> IFERROR(MAX(0, DATA[[#This Row],[High]] - DATA[[#This Row],[Prev High]]), "")</f>
        <v>290</v>
      </c>
      <c r="AP405" s="28">
        <f xml:space="preserve"> IFERROR(MAX(0, DATA[[#This Row],[Prev Low]] - DATA[[#This Row],[Low]]), "")</f>
        <v>555</v>
      </c>
      <c r="AQ405" s="10">
        <f xml:space="preserve"> (DATA[[#This Row],[Prev Low]] &lt; DATA[[#This Row],[Open]]) * (DATA[[#This Row],[Open]] &lt; DATA[[#This Row],[Prev High]])</f>
        <v>0</v>
      </c>
      <c r="AR405" s="10">
        <f xml:space="preserve"> SIGN(DATA[[#This Row],[Open]] &lt; DATA[[#This Row],[Prev Low]])</f>
        <v>0</v>
      </c>
      <c r="AS405" s="10">
        <f xml:space="preserve"> SIGN(DATA[[#This Row],[Prev Low]] &lt; DATA[[#This Row],[Open]])</f>
        <v>1</v>
      </c>
      <c r="AT405" s="10">
        <f xml:space="preserve"> SIGN(DATA[[#This Row],[Open]] &lt; DATA[[#This Row],[Prev High]])</f>
        <v>0</v>
      </c>
      <c r="AU405" s="10">
        <f xml:space="preserve"> SIGN(DATA[[#This Row],[Prev High]] &lt; DATA[[#This Row],[Open]])</f>
        <v>1</v>
      </c>
      <c r="AV405" s="10">
        <f xml:space="preserve"> SIGN(DATA[[#This Row],[Low]] &lt; DATA[[#This Row],[Prev Low]])</f>
        <v>1</v>
      </c>
      <c r="AW405" s="10">
        <f xml:space="preserve"> SIGN(DATA[[#This Row],[Prev Low]] &lt; DATA[[#This Row],[Low]])</f>
        <v>0</v>
      </c>
      <c r="AX405" s="10">
        <f xml:space="preserve"> SIGN(DATA[[#This Row],[High]] &lt; DATA[[#This Row],[Prev High]])</f>
        <v>0</v>
      </c>
      <c r="AY405" s="10">
        <f xml:space="preserve"> SIGN(DATA[[#This Row],[Prev High]] &lt; DATA[[#This Row],[High]])</f>
        <v>1</v>
      </c>
      <c r="AZ405" s="10">
        <f xml:space="preserve"> (DATA[[#This Row],[Prev Low]] &lt; DATA[[#This Row],[Close]]) * (DATA[[#This Row],[Close]] &lt; DATA[[#This Row],[Prev High]])</f>
        <v>0</v>
      </c>
      <c r="BA405" s="10">
        <f xml:space="preserve"> SIGN(DATA[[#This Row],[Close]] &lt; DATA[[#This Row],[Prev Low]])</f>
        <v>1</v>
      </c>
      <c r="BB405" s="10">
        <f xml:space="preserve"> SIGN(DATA[[#This Row],[Prev Low]] &lt; DATA[[#This Row],[Close]])</f>
        <v>0</v>
      </c>
      <c r="BC405" s="10">
        <f xml:space="preserve"> SIGN(DATA[[#This Row],[Close]] &lt; DATA[[#This Row],[Prev High]])</f>
        <v>1</v>
      </c>
      <c r="BD405" s="10">
        <f xml:space="preserve"> SIGN(DATA[[#This Row],[Prev High]] &lt; DATA[[#This Row],[Close]])</f>
        <v>0</v>
      </c>
    </row>
    <row r="406" spans="14:56" x14ac:dyDescent="0.25">
      <c r="N406" s="16">
        <f xml:space="preserve"> ROW() - ROW(DATA[[#Headers],[Row]])</f>
        <v>404</v>
      </c>
      <c r="O406" s="13"/>
      <c r="P406" s="20">
        <v>45271</v>
      </c>
      <c r="Q406" s="21">
        <v>127072</v>
      </c>
      <c r="R406" s="21">
        <v>127125</v>
      </c>
      <c r="S406" s="21">
        <v>127300</v>
      </c>
      <c r="T406" s="21">
        <v>126565</v>
      </c>
      <c r="U406" s="13" t="s">
        <v>411</v>
      </c>
      <c r="V406" s="14">
        <v>-1.6999999999999999E-3</v>
      </c>
      <c r="W406" s="23"/>
      <c r="X406" s="23">
        <f xml:space="preserve"> (1 - DATA[[#This Row],[Row]])</f>
        <v>-403</v>
      </c>
      <c r="Y406" s="24">
        <f xml:space="preserve"> DATA[[#This Row],[Src Data]]</f>
        <v>45271</v>
      </c>
      <c r="Z406" s="23">
        <f xml:space="preserve"> WEEKDAY(DATA[[#This Row],[Date]])</f>
        <v>2</v>
      </c>
      <c r="AA406" s="26">
        <f xml:space="preserve"> DATA[[#This Row],[Src Último]]</f>
        <v>127072</v>
      </c>
      <c r="AB406" s="28">
        <f xml:space="preserve"> DATA[[#This Row],[Src Abertura]]</f>
        <v>127125</v>
      </c>
      <c r="AC406" s="28">
        <f xml:space="preserve"> DATA[[#This Row],[Src Mínima]]</f>
        <v>126565</v>
      </c>
      <c r="AD406" s="28">
        <f xml:space="preserve"> DATA[[#This Row],[Src Máxima]]</f>
        <v>127300</v>
      </c>
      <c r="AE406" s="28">
        <f xml:space="preserve"> DATA[[#This Row],[Src Último]]</f>
        <v>127072</v>
      </c>
      <c r="AF406" s="40">
        <f xml:space="preserve"> (DATA[[#This Row],[High]] - DATA[[#This Row],[Low]])</f>
        <v>735</v>
      </c>
      <c r="AG406" s="31">
        <f xml:space="preserve"> _xlfn.XLOOKUP(DATA[[#This Row],[T]]-1, DATA[T], DATA[Open], "")</f>
        <v>126415</v>
      </c>
      <c r="AH406" s="31">
        <f xml:space="preserve"> _xlfn.XLOOKUP(DATA[[#This Row],[T]]-1, DATA[T], DATA[Low], "")</f>
        <v>125670</v>
      </c>
      <c r="AI406" s="31">
        <f xml:space="preserve"> _xlfn.XLOOKUP(DATA[[#This Row],[T]]-1, DATA[T], DATA[High], "")</f>
        <v>127495</v>
      </c>
      <c r="AJ406" s="31">
        <f xml:space="preserve"> _xlfn.XLOOKUP(DATA[[#This Row],[T]]-1, DATA[T], DATA[Price], "")</f>
        <v>127287</v>
      </c>
      <c r="AK406" s="33">
        <f xml:space="preserve"> IFERROR(DATA[[#This Row],[Prev Close]] - DATA[[#This Row],[Prev Open]], "")</f>
        <v>872</v>
      </c>
      <c r="AL406" s="33">
        <f xml:space="preserve"> IFERROR(DATA[[#This Row],[Prev High]] - DATA[[#This Row],[Prev Low]], "")</f>
        <v>1825</v>
      </c>
      <c r="AM406" s="33">
        <f xml:space="preserve"> SIGN(DATA[[#This Row],[Prev Change]] &lt; 0)</f>
        <v>0</v>
      </c>
      <c r="AN406" s="33">
        <f xml:space="preserve"> SIGN(DATA[[#This Row],[Prev Change]] &gt;= 0)</f>
        <v>1</v>
      </c>
      <c r="AO406" s="28">
        <f xml:space="preserve"> IFERROR(MAX(0, DATA[[#This Row],[High]] - DATA[[#This Row],[Prev High]]), "")</f>
        <v>0</v>
      </c>
      <c r="AP406" s="28">
        <f xml:space="preserve"> IFERROR(MAX(0, DATA[[#This Row],[Prev Low]] - DATA[[#This Row],[Low]]), "")</f>
        <v>0</v>
      </c>
      <c r="AQ406" s="10">
        <f xml:space="preserve"> (DATA[[#This Row],[Prev Low]] &lt; DATA[[#This Row],[Open]]) * (DATA[[#This Row],[Open]] &lt; DATA[[#This Row],[Prev High]])</f>
        <v>1</v>
      </c>
      <c r="AR406" s="10">
        <f xml:space="preserve"> SIGN(DATA[[#This Row],[Open]] &lt; DATA[[#This Row],[Prev Low]])</f>
        <v>0</v>
      </c>
      <c r="AS406" s="10">
        <f xml:space="preserve"> SIGN(DATA[[#This Row],[Prev Low]] &lt; DATA[[#This Row],[Open]])</f>
        <v>1</v>
      </c>
      <c r="AT406" s="10">
        <f xml:space="preserve"> SIGN(DATA[[#This Row],[Open]] &lt; DATA[[#This Row],[Prev High]])</f>
        <v>1</v>
      </c>
      <c r="AU406" s="10">
        <f xml:space="preserve"> SIGN(DATA[[#This Row],[Prev High]] &lt; DATA[[#This Row],[Open]])</f>
        <v>0</v>
      </c>
      <c r="AV406" s="10">
        <f xml:space="preserve"> SIGN(DATA[[#This Row],[Low]] &lt; DATA[[#This Row],[Prev Low]])</f>
        <v>0</v>
      </c>
      <c r="AW406" s="10">
        <f xml:space="preserve"> SIGN(DATA[[#This Row],[Prev Low]] &lt; DATA[[#This Row],[Low]])</f>
        <v>1</v>
      </c>
      <c r="AX406" s="10">
        <f xml:space="preserve"> SIGN(DATA[[#This Row],[High]] &lt; DATA[[#This Row],[Prev High]])</f>
        <v>1</v>
      </c>
      <c r="AY406" s="10">
        <f xml:space="preserve"> SIGN(DATA[[#This Row],[Prev High]] &lt; DATA[[#This Row],[High]])</f>
        <v>0</v>
      </c>
      <c r="AZ406" s="10">
        <f xml:space="preserve"> (DATA[[#This Row],[Prev Low]] &lt; DATA[[#This Row],[Close]]) * (DATA[[#This Row],[Close]] &lt; DATA[[#This Row],[Prev High]])</f>
        <v>1</v>
      </c>
      <c r="BA406" s="10">
        <f xml:space="preserve"> SIGN(DATA[[#This Row],[Close]] &lt; DATA[[#This Row],[Prev Low]])</f>
        <v>0</v>
      </c>
      <c r="BB406" s="10">
        <f xml:space="preserve"> SIGN(DATA[[#This Row],[Prev Low]] &lt; DATA[[#This Row],[Close]])</f>
        <v>1</v>
      </c>
      <c r="BC406" s="10">
        <f xml:space="preserve"> SIGN(DATA[[#This Row],[Close]] &lt; DATA[[#This Row],[Prev High]])</f>
        <v>1</v>
      </c>
      <c r="BD406" s="10">
        <f xml:space="preserve"> SIGN(DATA[[#This Row],[Prev High]] &lt; DATA[[#This Row],[Close]])</f>
        <v>0</v>
      </c>
    </row>
    <row r="407" spans="14:56" x14ac:dyDescent="0.25">
      <c r="N407" s="16">
        <f xml:space="preserve"> ROW() - ROW(DATA[[#Headers],[Row]])</f>
        <v>405</v>
      </c>
      <c r="O407" s="13"/>
      <c r="P407" s="20">
        <v>45268</v>
      </c>
      <c r="Q407" s="21">
        <v>127287</v>
      </c>
      <c r="R407" s="21">
        <v>126415</v>
      </c>
      <c r="S407" s="21">
        <v>127495</v>
      </c>
      <c r="T407" s="21">
        <v>125670</v>
      </c>
      <c r="U407" s="13" t="s">
        <v>412</v>
      </c>
      <c r="V407" s="14">
        <v>8.6999999999999994E-3</v>
      </c>
      <c r="W407" s="23"/>
      <c r="X407" s="23">
        <f xml:space="preserve"> (1 - DATA[[#This Row],[Row]])</f>
        <v>-404</v>
      </c>
      <c r="Y407" s="24">
        <f xml:space="preserve"> DATA[[#This Row],[Src Data]]</f>
        <v>45268</v>
      </c>
      <c r="Z407" s="23">
        <f xml:space="preserve"> WEEKDAY(DATA[[#This Row],[Date]])</f>
        <v>6</v>
      </c>
      <c r="AA407" s="26">
        <f xml:space="preserve"> DATA[[#This Row],[Src Último]]</f>
        <v>127287</v>
      </c>
      <c r="AB407" s="28">
        <f xml:space="preserve"> DATA[[#This Row],[Src Abertura]]</f>
        <v>126415</v>
      </c>
      <c r="AC407" s="28">
        <f xml:space="preserve"> DATA[[#This Row],[Src Mínima]]</f>
        <v>125670</v>
      </c>
      <c r="AD407" s="28">
        <f xml:space="preserve"> DATA[[#This Row],[Src Máxima]]</f>
        <v>127495</v>
      </c>
      <c r="AE407" s="28">
        <f xml:space="preserve"> DATA[[#This Row],[Src Último]]</f>
        <v>127287</v>
      </c>
      <c r="AF407" s="40">
        <f xml:space="preserve"> (DATA[[#This Row],[High]] - DATA[[#This Row],[Low]])</f>
        <v>1825</v>
      </c>
      <c r="AG407" s="31">
        <f xml:space="preserve"> _xlfn.XLOOKUP(DATA[[#This Row],[T]]-1, DATA[T], DATA[Open], "")</f>
        <v>125935</v>
      </c>
      <c r="AH407" s="31">
        <f xml:space="preserve"> _xlfn.XLOOKUP(DATA[[#This Row],[T]]-1, DATA[T], DATA[Low], "")</f>
        <v>125755</v>
      </c>
      <c r="AI407" s="31">
        <f xml:space="preserve"> _xlfn.XLOOKUP(DATA[[#This Row],[T]]-1, DATA[T], DATA[High], "")</f>
        <v>126835</v>
      </c>
      <c r="AJ407" s="31">
        <f xml:space="preserve"> _xlfn.XLOOKUP(DATA[[#This Row],[T]]-1, DATA[T], DATA[Price], "")</f>
        <v>126195</v>
      </c>
      <c r="AK407" s="33">
        <f xml:space="preserve"> IFERROR(DATA[[#This Row],[Prev Close]] - DATA[[#This Row],[Prev Open]], "")</f>
        <v>260</v>
      </c>
      <c r="AL407" s="33">
        <f xml:space="preserve"> IFERROR(DATA[[#This Row],[Prev High]] - DATA[[#This Row],[Prev Low]], "")</f>
        <v>1080</v>
      </c>
      <c r="AM407" s="33">
        <f xml:space="preserve"> SIGN(DATA[[#This Row],[Prev Change]] &lt; 0)</f>
        <v>0</v>
      </c>
      <c r="AN407" s="33">
        <f xml:space="preserve"> SIGN(DATA[[#This Row],[Prev Change]] &gt;= 0)</f>
        <v>1</v>
      </c>
      <c r="AO407" s="28">
        <f xml:space="preserve"> IFERROR(MAX(0, DATA[[#This Row],[High]] - DATA[[#This Row],[Prev High]]), "")</f>
        <v>660</v>
      </c>
      <c r="AP407" s="28">
        <f xml:space="preserve"> IFERROR(MAX(0, DATA[[#This Row],[Prev Low]] - DATA[[#This Row],[Low]]), "")</f>
        <v>85</v>
      </c>
      <c r="AQ407" s="10">
        <f xml:space="preserve"> (DATA[[#This Row],[Prev Low]] &lt; DATA[[#This Row],[Open]]) * (DATA[[#This Row],[Open]] &lt; DATA[[#This Row],[Prev High]])</f>
        <v>1</v>
      </c>
      <c r="AR407" s="10">
        <f xml:space="preserve"> SIGN(DATA[[#This Row],[Open]] &lt; DATA[[#This Row],[Prev Low]])</f>
        <v>0</v>
      </c>
      <c r="AS407" s="10">
        <f xml:space="preserve"> SIGN(DATA[[#This Row],[Prev Low]] &lt; DATA[[#This Row],[Open]])</f>
        <v>1</v>
      </c>
      <c r="AT407" s="10">
        <f xml:space="preserve"> SIGN(DATA[[#This Row],[Open]] &lt; DATA[[#This Row],[Prev High]])</f>
        <v>1</v>
      </c>
      <c r="AU407" s="10">
        <f xml:space="preserve"> SIGN(DATA[[#This Row],[Prev High]] &lt; DATA[[#This Row],[Open]])</f>
        <v>0</v>
      </c>
      <c r="AV407" s="10">
        <f xml:space="preserve"> SIGN(DATA[[#This Row],[Low]] &lt; DATA[[#This Row],[Prev Low]])</f>
        <v>1</v>
      </c>
      <c r="AW407" s="10">
        <f xml:space="preserve"> SIGN(DATA[[#This Row],[Prev Low]] &lt; DATA[[#This Row],[Low]])</f>
        <v>0</v>
      </c>
      <c r="AX407" s="10">
        <f xml:space="preserve"> SIGN(DATA[[#This Row],[High]] &lt; DATA[[#This Row],[Prev High]])</f>
        <v>0</v>
      </c>
      <c r="AY407" s="10">
        <f xml:space="preserve"> SIGN(DATA[[#This Row],[Prev High]] &lt; DATA[[#This Row],[High]])</f>
        <v>1</v>
      </c>
      <c r="AZ407" s="10">
        <f xml:space="preserve"> (DATA[[#This Row],[Prev Low]] &lt; DATA[[#This Row],[Close]]) * (DATA[[#This Row],[Close]] &lt; DATA[[#This Row],[Prev High]])</f>
        <v>0</v>
      </c>
      <c r="BA407" s="10">
        <f xml:space="preserve"> SIGN(DATA[[#This Row],[Close]] &lt; DATA[[#This Row],[Prev Low]])</f>
        <v>0</v>
      </c>
      <c r="BB407" s="10">
        <f xml:space="preserve"> SIGN(DATA[[#This Row],[Prev Low]] &lt; DATA[[#This Row],[Close]])</f>
        <v>1</v>
      </c>
      <c r="BC407" s="10">
        <f xml:space="preserve"> SIGN(DATA[[#This Row],[Close]] &lt; DATA[[#This Row],[Prev High]])</f>
        <v>0</v>
      </c>
      <c r="BD407" s="10">
        <f xml:space="preserve"> SIGN(DATA[[#This Row],[Prev High]] &lt; DATA[[#This Row],[Close]])</f>
        <v>1</v>
      </c>
    </row>
    <row r="408" spans="14:56" x14ac:dyDescent="0.25">
      <c r="N408" s="16">
        <f xml:space="preserve"> ROW() - ROW(DATA[[#Headers],[Row]])</f>
        <v>406</v>
      </c>
      <c r="O408" s="13"/>
      <c r="P408" s="20">
        <v>45267</v>
      </c>
      <c r="Q408" s="21">
        <v>126195</v>
      </c>
      <c r="R408" s="21">
        <v>125935</v>
      </c>
      <c r="S408" s="21">
        <v>126835</v>
      </c>
      <c r="T408" s="21">
        <v>125755</v>
      </c>
      <c r="U408" s="13" t="s">
        <v>413</v>
      </c>
      <c r="V408" s="14">
        <v>2.2000000000000001E-3</v>
      </c>
      <c r="W408" s="23"/>
      <c r="X408" s="23">
        <f xml:space="preserve"> (1 - DATA[[#This Row],[Row]])</f>
        <v>-405</v>
      </c>
      <c r="Y408" s="24">
        <f xml:space="preserve"> DATA[[#This Row],[Src Data]]</f>
        <v>45267</v>
      </c>
      <c r="Z408" s="23">
        <f xml:space="preserve"> WEEKDAY(DATA[[#This Row],[Date]])</f>
        <v>5</v>
      </c>
      <c r="AA408" s="26">
        <f xml:space="preserve"> DATA[[#This Row],[Src Último]]</f>
        <v>126195</v>
      </c>
      <c r="AB408" s="28">
        <f xml:space="preserve"> DATA[[#This Row],[Src Abertura]]</f>
        <v>125935</v>
      </c>
      <c r="AC408" s="28">
        <f xml:space="preserve"> DATA[[#This Row],[Src Mínima]]</f>
        <v>125755</v>
      </c>
      <c r="AD408" s="28">
        <f xml:space="preserve"> DATA[[#This Row],[Src Máxima]]</f>
        <v>126835</v>
      </c>
      <c r="AE408" s="28">
        <f xml:space="preserve"> DATA[[#This Row],[Src Último]]</f>
        <v>126195</v>
      </c>
      <c r="AF408" s="40">
        <f xml:space="preserve"> (DATA[[#This Row],[High]] - DATA[[#This Row],[Low]])</f>
        <v>1080</v>
      </c>
      <c r="AG408" s="31">
        <f xml:space="preserve"> _xlfn.XLOOKUP(DATA[[#This Row],[T]]-1, DATA[T], DATA[Open], "")</f>
        <v>127495</v>
      </c>
      <c r="AH408" s="31">
        <f xml:space="preserve"> _xlfn.XLOOKUP(DATA[[#This Row],[T]]-1, DATA[T], DATA[Low], "")</f>
        <v>125735</v>
      </c>
      <c r="AI408" s="31">
        <f xml:space="preserve"> _xlfn.XLOOKUP(DATA[[#This Row],[T]]-1, DATA[T], DATA[High], "")</f>
        <v>127880</v>
      </c>
      <c r="AJ408" s="31">
        <f xml:space="preserve"> _xlfn.XLOOKUP(DATA[[#This Row],[T]]-1, DATA[T], DATA[Price], "")</f>
        <v>125915</v>
      </c>
      <c r="AK408" s="33">
        <f xml:space="preserve"> IFERROR(DATA[[#This Row],[Prev Close]] - DATA[[#This Row],[Prev Open]], "")</f>
        <v>-1580</v>
      </c>
      <c r="AL408" s="33">
        <f xml:space="preserve"> IFERROR(DATA[[#This Row],[Prev High]] - DATA[[#This Row],[Prev Low]], "")</f>
        <v>2145</v>
      </c>
      <c r="AM408" s="33">
        <f xml:space="preserve"> SIGN(DATA[[#This Row],[Prev Change]] &lt; 0)</f>
        <v>1</v>
      </c>
      <c r="AN408" s="33">
        <f xml:space="preserve"> SIGN(DATA[[#This Row],[Prev Change]] &gt;= 0)</f>
        <v>0</v>
      </c>
      <c r="AO408" s="28">
        <f xml:space="preserve"> IFERROR(MAX(0, DATA[[#This Row],[High]] - DATA[[#This Row],[Prev High]]), "")</f>
        <v>0</v>
      </c>
      <c r="AP408" s="28">
        <f xml:space="preserve"> IFERROR(MAX(0, DATA[[#This Row],[Prev Low]] - DATA[[#This Row],[Low]]), "")</f>
        <v>0</v>
      </c>
      <c r="AQ408" s="10">
        <f xml:space="preserve"> (DATA[[#This Row],[Prev Low]] &lt; DATA[[#This Row],[Open]]) * (DATA[[#This Row],[Open]] &lt; DATA[[#This Row],[Prev High]])</f>
        <v>1</v>
      </c>
      <c r="AR408" s="10">
        <f xml:space="preserve"> SIGN(DATA[[#This Row],[Open]] &lt; DATA[[#This Row],[Prev Low]])</f>
        <v>0</v>
      </c>
      <c r="AS408" s="10">
        <f xml:space="preserve"> SIGN(DATA[[#This Row],[Prev Low]] &lt; DATA[[#This Row],[Open]])</f>
        <v>1</v>
      </c>
      <c r="AT408" s="10">
        <f xml:space="preserve"> SIGN(DATA[[#This Row],[Open]] &lt; DATA[[#This Row],[Prev High]])</f>
        <v>1</v>
      </c>
      <c r="AU408" s="10">
        <f xml:space="preserve"> SIGN(DATA[[#This Row],[Prev High]] &lt; DATA[[#This Row],[Open]])</f>
        <v>0</v>
      </c>
      <c r="AV408" s="10">
        <f xml:space="preserve"> SIGN(DATA[[#This Row],[Low]] &lt; DATA[[#This Row],[Prev Low]])</f>
        <v>0</v>
      </c>
      <c r="AW408" s="10">
        <f xml:space="preserve"> SIGN(DATA[[#This Row],[Prev Low]] &lt; DATA[[#This Row],[Low]])</f>
        <v>1</v>
      </c>
      <c r="AX408" s="10">
        <f xml:space="preserve"> SIGN(DATA[[#This Row],[High]] &lt; DATA[[#This Row],[Prev High]])</f>
        <v>1</v>
      </c>
      <c r="AY408" s="10">
        <f xml:space="preserve"> SIGN(DATA[[#This Row],[Prev High]] &lt; DATA[[#This Row],[High]])</f>
        <v>0</v>
      </c>
      <c r="AZ408" s="10">
        <f xml:space="preserve"> (DATA[[#This Row],[Prev Low]] &lt; DATA[[#This Row],[Close]]) * (DATA[[#This Row],[Close]] &lt; DATA[[#This Row],[Prev High]])</f>
        <v>1</v>
      </c>
      <c r="BA408" s="10">
        <f xml:space="preserve"> SIGN(DATA[[#This Row],[Close]] &lt; DATA[[#This Row],[Prev Low]])</f>
        <v>0</v>
      </c>
      <c r="BB408" s="10">
        <f xml:space="preserve"> SIGN(DATA[[#This Row],[Prev Low]] &lt; DATA[[#This Row],[Close]])</f>
        <v>1</v>
      </c>
      <c r="BC408" s="10">
        <f xml:space="preserve"> SIGN(DATA[[#This Row],[Close]] &lt; DATA[[#This Row],[Prev High]])</f>
        <v>1</v>
      </c>
      <c r="BD408" s="10">
        <f xml:space="preserve"> SIGN(DATA[[#This Row],[Prev High]] &lt; DATA[[#This Row],[Close]])</f>
        <v>0</v>
      </c>
    </row>
    <row r="409" spans="14:56" x14ac:dyDescent="0.25">
      <c r="N409" s="16">
        <f xml:space="preserve"> ROW() - ROW(DATA[[#Headers],[Row]])</f>
        <v>407</v>
      </c>
      <c r="O409" s="13"/>
      <c r="P409" s="20">
        <v>45266</v>
      </c>
      <c r="Q409" s="21">
        <v>125915</v>
      </c>
      <c r="R409" s="21">
        <v>127495</v>
      </c>
      <c r="S409" s="21">
        <v>127880</v>
      </c>
      <c r="T409" s="21">
        <v>125735</v>
      </c>
      <c r="U409" s="13" t="s">
        <v>414</v>
      </c>
      <c r="V409" s="14">
        <v>-9.7999999999999997E-3</v>
      </c>
      <c r="W409" s="23"/>
      <c r="X409" s="23">
        <f xml:space="preserve"> (1 - DATA[[#This Row],[Row]])</f>
        <v>-406</v>
      </c>
      <c r="Y409" s="24">
        <f xml:space="preserve"> DATA[[#This Row],[Src Data]]</f>
        <v>45266</v>
      </c>
      <c r="Z409" s="23">
        <f xml:space="preserve"> WEEKDAY(DATA[[#This Row],[Date]])</f>
        <v>4</v>
      </c>
      <c r="AA409" s="26">
        <f xml:space="preserve"> DATA[[#This Row],[Src Último]]</f>
        <v>125915</v>
      </c>
      <c r="AB409" s="28">
        <f xml:space="preserve"> DATA[[#This Row],[Src Abertura]]</f>
        <v>127495</v>
      </c>
      <c r="AC409" s="28">
        <f xml:space="preserve"> DATA[[#This Row],[Src Mínima]]</f>
        <v>125735</v>
      </c>
      <c r="AD409" s="28">
        <f xml:space="preserve"> DATA[[#This Row],[Src Máxima]]</f>
        <v>127880</v>
      </c>
      <c r="AE409" s="28">
        <f xml:space="preserve"> DATA[[#This Row],[Src Último]]</f>
        <v>125915</v>
      </c>
      <c r="AF409" s="40">
        <f xml:space="preserve"> (DATA[[#This Row],[High]] - DATA[[#This Row],[Low]])</f>
        <v>2145</v>
      </c>
      <c r="AG409" s="31">
        <f xml:space="preserve"> _xlfn.XLOOKUP(DATA[[#This Row],[T]]-1, DATA[T], DATA[Open], "")</f>
        <v>127100</v>
      </c>
      <c r="AH409" s="31">
        <f xml:space="preserve"> _xlfn.XLOOKUP(DATA[[#This Row],[T]]-1, DATA[T], DATA[Low], "")</f>
        <v>126780</v>
      </c>
      <c r="AI409" s="31">
        <f xml:space="preserve"> _xlfn.XLOOKUP(DATA[[#This Row],[T]]-1, DATA[T], DATA[High], "")</f>
        <v>127860</v>
      </c>
      <c r="AJ409" s="31">
        <f xml:space="preserve"> _xlfn.XLOOKUP(DATA[[#This Row],[T]]-1, DATA[T], DATA[Price], "")</f>
        <v>127162</v>
      </c>
      <c r="AK409" s="33">
        <f xml:space="preserve"> IFERROR(DATA[[#This Row],[Prev Close]] - DATA[[#This Row],[Prev Open]], "")</f>
        <v>62</v>
      </c>
      <c r="AL409" s="33">
        <f xml:space="preserve"> IFERROR(DATA[[#This Row],[Prev High]] - DATA[[#This Row],[Prev Low]], "")</f>
        <v>1080</v>
      </c>
      <c r="AM409" s="33">
        <f xml:space="preserve"> SIGN(DATA[[#This Row],[Prev Change]] &lt; 0)</f>
        <v>0</v>
      </c>
      <c r="AN409" s="33">
        <f xml:space="preserve"> SIGN(DATA[[#This Row],[Prev Change]] &gt;= 0)</f>
        <v>1</v>
      </c>
      <c r="AO409" s="28">
        <f xml:space="preserve"> IFERROR(MAX(0, DATA[[#This Row],[High]] - DATA[[#This Row],[Prev High]]), "")</f>
        <v>20</v>
      </c>
      <c r="AP409" s="28">
        <f xml:space="preserve"> IFERROR(MAX(0, DATA[[#This Row],[Prev Low]] - DATA[[#This Row],[Low]]), "")</f>
        <v>1045</v>
      </c>
      <c r="AQ409" s="10">
        <f xml:space="preserve"> (DATA[[#This Row],[Prev Low]] &lt; DATA[[#This Row],[Open]]) * (DATA[[#This Row],[Open]] &lt; DATA[[#This Row],[Prev High]])</f>
        <v>1</v>
      </c>
      <c r="AR409" s="10">
        <f xml:space="preserve"> SIGN(DATA[[#This Row],[Open]] &lt; DATA[[#This Row],[Prev Low]])</f>
        <v>0</v>
      </c>
      <c r="AS409" s="10">
        <f xml:space="preserve"> SIGN(DATA[[#This Row],[Prev Low]] &lt; DATA[[#This Row],[Open]])</f>
        <v>1</v>
      </c>
      <c r="AT409" s="10">
        <f xml:space="preserve"> SIGN(DATA[[#This Row],[Open]] &lt; DATA[[#This Row],[Prev High]])</f>
        <v>1</v>
      </c>
      <c r="AU409" s="10">
        <f xml:space="preserve"> SIGN(DATA[[#This Row],[Prev High]] &lt; DATA[[#This Row],[Open]])</f>
        <v>0</v>
      </c>
      <c r="AV409" s="10">
        <f xml:space="preserve"> SIGN(DATA[[#This Row],[Low]] &lt; DATA[[#This Row],[Prev Low]])</f>
        <v>1</v>
      </c>
      <c r="AW409" s="10">
        <f xml:space="preserve"> SIGN(DATA[[#This Row],[Prev Low]] &lt; DATA[[#This Row],[Low]])</f>
        <v>0</v>
      </c>
      <c r="AX409" s="10">
        <f xml:space="preserve"> SIGN(DATA[[#This Row],[High]] &lt; DATA[[#This Row],[Prev High]])</f>
        <v>0</v>
      </c>
      <c r="AY409" s="10">
        <f xml:space="preserve"> SIGN(DATA[[#This Row],[Prev High]] &lt; DATA[[#This Row],[High]])</f>
        <v>1</v>
      </c>
      <c r="AZ409" s="10">
        <f xml:space="preserve"> (DATA[[#This Row],[Prev Low]] &lt; DATA[[#This Row],[Close]]) * (DATA[[#This Row],[Close]] &lt; DATA[[#This Row],[Prev High]])</f>
        <v>0</v>
      </c>
      <c r="BA409" s="10">
        <f xml:space="preserve"> SIGN(DATA[[#This Row],[Close]] &lt; DATA[[#This Row],[Prev Low]])</f>
        <v>1</v>
      </c>
      <c r="BB409" s="10">
        <f xml:space="preserve"> SIGN(DATA[[#This Row],[Prev Low]] &lt; DATA[[#This Row],[Close]])</f>
        <v>0</v>
      </c>
      <c r="BC409" s="10">
        <f xml:space="preserve"> SIGN(DATA[[#This Row],[Close]] &lt; DATA[[#This Row],[Prev High]])</f>
        <v>1</v>
      </c>
      <c r="BD409" s="10">
        <f xml:space="preserve"> SIGN(DATA[[#This Row],[Prev High]] &lt; DATA[[#This Row],[Close]])</f>
        <v>0</v>
      </c>
    </row>
    <row r="410" spans="14:56" x14ac:dyDescent="0.25">
      <c r="N410" s="16">
        <f xml:space="preserve"> ROW() - ROW(DATA[[#Headers],[Row]])</f>
        <v>408</v>
      </c>
      <c r="O410" s="13"/>
      <c r="P410" s="20">
        <v>45265</v>
      </c>
      <c r="Q410" s="21">
        <v>127162</v>
      </c>
      <c r="R410" s="21">
        <v>127100</v>
      </c>
      <c r="S410" s="21">
        <v>127860</v>
      </c>
      <c r="T410" s="21">
        <v>126780</v>
      </c>
      <c r="U410" s="13" t="s">
        <v>262</v>
      </c>
      <c r="V410" s="14">
        <v>-2.9999999999999997E-4</v>
      </c>
      <c r="W410" s="23"/>
      <c r="X410" s="23">
        <f xml:space="preserve"> (1 - DATA[[#This Row],[Row]])</f>
        <v>-407</v>
      </c>
      <c r="Y410" s="24">
        <f xml:space="preserve"> DATA[[#This Row],[Src Data]]</f>
        <v>45265</v>
      </c>
      <c r="Z410" s="23">
        <f xml:space="preserve"> WEEKDAY(DATA[[#This Row],[Date]])</f>
        <v>3</v>
      </c>
      <c r="AA410" s="26">
        <f xml:space="preserve"> DATA[[#This Row],[Src Último]]</f>
        <v>127162</v>
      </c>
      <c r="AB410" s="28">
        <f xml:space="preserve"> DATA[[#This Row],[Src Abertura]]</f>
        <v>127100</v>
      </c>
      <c r="AC410" s="28">
        <f xml:space="preserve"> DATA[[#This Row],[Src Mínima]]</f>
        <v>126780</v>
      </c>
      <c r="AD410" s="28">
        <f xml:space="preserve"> DATA[[#This Row],[Src Máxima]]</f>
        <v>127860</v>
      </c>
      <c r="AE410" s="28">
        <f xml:space="preserve"> DATA[[#This Row],[Src Último]]</f>
        <v>127162</v>
      </c>
      <c r="AF410" s="40">
        <f xml:space="preserve"> (DATA[[#This Row],[High]] - DATA[[#This Row],[Low]])</f>
        <v>1080</v>
      </c>
      <c r="AG410" s="31">
        <f xml:space="preserve"> _xlfn.XLOOKUP(DATA[[#This Row],[T]]-1, DATA[T], DATA[Open], "")</f>
        <v>127935</v>
      </c>
      <c r="AH410" s="31">
        <f xml:space="preserve"> _xlfn.XLOOKUP(DATA[[#This Row],[T]]-1, DATA[T], DATA[Low], "")</f>
        <v>127010</v>
      </c>
      <c r="AI410" s="31">
        <f xml:space="preserve"> _xlfn.XLOOKUP(DATA[[#This Row],[T]]-1, DATA[T], DATA[High], "")</f>
        <v>128195</v>
      </c>
      <c r="AJ410" s="31">
        <f xml:space="preserve"> _xlfn.XLOOKUP(DATA[[#This Row],[T]]-1, DATA[T], DATA[Price], "")</f>
        <v>127205</v>
      </c>
      <c r="AK410" s="33">
        <f xml:space="preserve"> IFERROR(DATA[[#This Row],[Prev Close]] - DATA[[#This Row],[Prev Open]], "")</f>
        <v>-730</v>
      </c>
      <c r="AL410" s="33">
        <f xml:space="preserve"> IFERROR(DATA[[#This Row],[Prev High]] - DATA[[#This Row],[Prev Low]], "")</f>
        <v>1185</v>
      </c>
      <c r="AM410" s="33">
        <f xml:space="preserve"> SIGN(DATA[[#This Row],[Prev Change]] &lt; 0)</f>
        <v>1</v>
      </c>
      <c r="AN410" s="33">
        <f xml:space="preserve"> SIGN(DATA[[#This Row],[Prev Change]] &gt;= 0)</f>
        <v>0</v>
      </c>
      <c r="AO410" s="28">
        <f xml:space="preserve"> IFERROR(MAX(0, DATA[[#This Row],[High]] - DATA[[#This Row],[Prev High]]), "")</f>
        <v>0</v>
      </c>
      <c r="AP410" s="28">
        <f xml:space="preserve"> IFERROR(MAX(0, DATA[[#This Row],[Prev Low]] - DATA[[#This Row],[Low]]), "")</f>
        <v>230</v>
      </c>
      <c r="AQ410" s="10">
        <f xml:space="preserve"> (DATA[[#This Row],[Prev Low]] &lt; DATA[[#This Row],[Open]]) * (DATA[[#This Row],[Open]] &lt; DATA[[#This Row],[Prev High]])</f>
        <v>1</v>
      </c>
      <c r="AR410" s="10">
        <f xml:space="preserve"> SIGN(DATA[[#This Row],[Open]] &lt; DATA[[#This Row],[Prev Low]])</f>
        <v>0</v>
      </c>
      <c r="AS410" s="10">
        <f xml:space="preserve"> SIGN(DATA[[#This Row],[Prev Low]] &lt; DATA[[#This Row],[Open]])</f>
        <v>1</v>
      </c>
      <c r="AT410" s="10">
        <f xml:space="preserve"> SIGN(DATA[[#This Row],[Open]] &lt; DATA[[#This Row],[Prev High]])</f>
        <v>1</v>
      </c>
      <c r="AU410" s="10">
        <f xml:space="preserve"> SIGN(DATA[[#This Row],[Prev High]] &lt; DATA[[#This Row],[Open]])</f>
        <v>0</v>
      </c>
      <c r="AV410" s="10">
        <f xml:space="preserve"> SIGN(DATA[[#This Row],[Low]] &lt; DATA[[#This Row],[Prev Low]])</f>
        <v>1</v>
      </c>
      <c r="AW410" s="10">
        <f xml:space="preserve"> SIGN(DATA[[#This Row],[Prev Low]] &lt; DATA[[#This Row],[Low]])</f>
        <v>0</v>
      </c>
      <c r="AX410" s="10">
        <f xml:space="preserve"> SIGN(DATA[[#This Row],[High]] &lt; DATA[[#This Row],[Prev High]])</f>
        <v>1</v>
      </c>
      <c r="AY410" s="10">
        <f xml:space="preserve"> SIGN(DATA[[#This Row],[Prev High]] &lt; DATA[[#This Row],[High]])</f>
        <v>0</v>
      </c>
      <c r="AZ410" s="10">
        <f xml:space="preserve"> (DATA[[#This Row],[Prev Low]] &lt; DATA[[#This Row],[Close]]) * (DATA[[#This Row],[Close]] &lt; DATA[[#This Row],[Prev High]])</f>
        <v>1</v>
      </c>
      <c r="BA410" s="10">
        <f xml:space="preserve"> SIGN(DATA[[#This Row],[Close]] &lt; DATA[[#This Row],[Prev Low]])</f>
        <v>0</v>
      </c>
      <c r="BB410" s="10">
        <f xml:space="preserve"> SIGN(DATA[[#This Row],[Prev Low]] &lt; DATA[[#This Row],[Close]])</f>
        <v>1</v>
      </c>
      <c r="BC410" s="10">
        <f xml:space="preserve"> SIGN(DATA[[#This Row],[Close]] &lt; DATA[[#This Row],[Prev High]])</f>
        <v>1</v>
      </c>
      <c r="BD410" s="10">
        <f xml:space="preserve"> SIGN(DATA[[#This Row],[Prev High]] &lt; DATA[[#This Row],[Close]])</f>
        <v>0</v>
      </c>
    </row>
    <row r="411" spans="14:56" x14ac:dyDescent="0.25">
      <c r="N411" s="16">
        <f xml:space="preserve"> ROW() - ROW(DATA[[#Headers],[Row]])</f>
        <v>409</v>
      </c>
      <c r="O411" s="13"/>
      <c r="P411" s="20">
        <v>45264</v>
      </c>
      <c r="Q411" s="21">
        <v>127205</v>
      </c>
      <c r="R411" s="21">
        <v>127935</v>
      </c>
      <c r="S411" s="21">
        <v>128195</v>
      </c>
      <c r="T411" s="21">
        <v>127010</v>
      </c>
      <c r="U411" s="13" t="s">
        <v>230</v>
      </c>
      <c r="V411" s="14">
        <v>-1.04E-2</v>
      </c>
      <c r="W411" s="23"/>
      <c r="X411" s="23">
        <f xml:space="preserve"> (1 - DATA[[#This Row],[Row]])</f>
        <v>-408</v>
      </c>
      <c r="Y411" s="24">
        <f xml:space="preserve"> DATA[[#This Row],[Src Data]]</f>
        <v>45264</v>
      </c>
      <c r="Z411" s="23">
        <f xml:space="preserve"> WEEKDAY(DATA[[#This Row],[Date]])</f>
        <v>2</v>
      </c>
      <c r="AA411" s="26">
        <f xml:space="preserve"> DATA[[#This Row],[Src Último]]</f>
        <v>127205</v>
      </c>
      <c r="AB411" s="28">
        <f xml:space="preserve"> DATA[[#This Row],[Src Abertura]]</f>
        <v>127935</v>
      </c>
      <c r="AC411" s="28">
        <f xml:space="preserve"> DATA[[#This Row],[Src Mínima]]</f>
        <v>127010</v>
      </c>
      <c r="AD411" s="28">
        <f xml:space="preserve"> DATA[[#This Row],[Src Máxima]]</f>
        <v>128195</v>
      </c>
      <c r="AE411" s="28">
        <f xml:space="preserve"> DATA[[#This Row],[Src Último]]</f>
        <v>127205</v>
      </c>
      <c r="AF411" s="40">
        <f xml:space="preserve"> (DATA[[#This Row],[High]] - DATA[[#This Row],[Low]])</f>
        <v>1185</v>
      </c>
      <c r="AG411" s="31">
        <f xml:space="preserve"> _xlfn.XLOOKUP(DATA[[#This Row],[T]]-1, DATA[T], DATA[Open], "")</f>
        <v>128090</v>
      </c>
      <c r="AH411" s="31">
        <f xml:space="preserve"> _xlfn.XLOOKUP(DATA[[#This Row],[T]]-1, DATA[T], DATA[Low], "")</f>
        <v>127070</v>
      </c>
      <c r="AI411" s="31">
        <f xml:space="preserve"> _xlfn.XLOOKUP(DATA[[#This Row],[T]]-1, DATA[T], DATA[High], "")</f>
        <v>128650</v>
      </c>
      <c r="AJ411" s="31">
        <f xml:space="preserve"> _xlfn.XLOOKUP(DATA[[#This Row],[T]]-1, DATA[T], DATA[Price], "")</f>
        <v>128545</v>
      </c>
      <c r="AK411" s="33">
        <f xml:space="preserve"> IFERROR(DATA[[#This Row],[Prev Close]] - DATA[[#This Row],[Prev Open]], "")</f>
        <v>455</v>
      </c>
      <c r="AL411" s="33">
        <f xml:space="preserve"> IFERROR(DATA[[#This Row],[Prev High]] - DATA[[#This Row],[Prev Low]], "")</f>
        <v>1580</v>
      </c>
      <c r="AM411" s="33">
        <f xml:space="preserve"> SIGN(DATA[[#This Row],[Prev Change]] &lt; 0)</f>
        <v>0</v>
      </c>
      <c r="AN411" s="33">
        <f xml:space="preserve"> SIGN(DATA[[#This Row],[Prev Change]] &gt;= 0)</f>
        <v>1</v>
      </c>
      <c r="AO411" s="28">
        <f xml:space="preserve"> IFERROR(MAX(0, DATA[[#This Row],[High]] - DATA[[#This Row],[Prev High]]), "")</f>
        <v>0</v>
      </c>
      <c r="AP411" s="28">
        <f xml:space="preserve"> IFERROR(MAX(0, DATA[[#This Row],[Prev Low]] - DATA[[#This Row],[Low]]), "")</f>
        <v>60</v>
      </c>
      <c r="AQ411" s="10">
        <f xml:space="preserve"> (DATA[[#This Row],[Prev Low]] &lt; DATA[[#This Row],[Open]]) * (DATA[[#This Row],[Open]] &lt; DATA[[#This Row],[Prev High]])</f>
        <v>1</v>
      </c>
      <c r="AR411" s="10">
        <f xml:space="preserve"> SIGN(DATA[[#This Row],[Open]] &lt; DATA[[#This Row],[Prev Low]])</f>
        <v>0</v>
      </c>
      <c r="AS411" s="10">
        <f xml:space="preserve"> SIGN(DATA[[#This Row],[Prev Low]] &lt; DATA[[#This Row],[Open]])</f>
        <v>1</v>
      </c>
      <c r="AT411" s="10">
        <f xml:space="preserve"> SIGN(DATA[[#This Row],[Open]] &lt; DATA[[#This Row],[Prev High]])</f>
        <v>1</v>
      </c>
      <c r="AU411" s="10">
        <f xml:space="preserve"> SIGN(DATA[[#This Row],[Prev High]] &lt; DATA[[#This Row],[Open]])</f>
        <v>0</v>
      </c>
      <c r="AV411" s="10">
        <f xml:space="preserve"> SIGN(DATA[[#This Row],[Low]] &lt; DATA[[#This Row],[Prev Low]])</f>
        <v>1</v>
      </c>
      <c r="AW411" s="10">
        <f xml:space="preserve"> SIGN(DATA[[#This Row],[Prev Low]] &lt; DATA[[#This Row],[Low]])</f>
        <v>0</v>
      </c>
      <c r="AX411" s="10">
        <f xml:space="preserve"> SIGN(DATA[[#This Row],[High]] &lt; DATA[[#This Row],[Prev High]])</f>
        <v>1</v>
      </c>
      <c r="AY411" s="10">
        <f xml:space="preserve"> SIGN(DATA[[#This Row],[Prev High]] &lt; DATA[[#This Row],[High]])</f>
        <v>0</v>
      </c>
      <c r="AZ411" s="10">
        <f xml:space="preserve"> (DATA[[#This Row],[Prev Low]] &lt; DATA[[#This Row],[Close]]) * (DATA[[#This Row],[Close]] &lt; DATA[[#This Row],[Prev High]])</f>
        <v>1</v>
      </c>
      <c r="BA411" s="10">
        <f xml:space="preserve"> SIGN(DATA[[#This Row],[Close]] &lt; DATA[[#This Row],[Prev Low]])</f>
        <v>0</v>
      </c>
      <c r="BB411" s="10">
        <f xml:space="preserve"> SIGN(DATA[[#This Row],[Prev Low]] &lt; DATA[[#This Row],[Close]])</f>
        <v>1</v>
      </c>
      <c r="BC411" s="10">
        <f xml:space="preserve"> SIGN(DATA[[#This Row],[Close]] &lt; DATA[[#This Row],[Prev High]])</f>
        <v>1</v>
      </c>
      <c r="BD411" s="10">
        <f xml:space="preserve"> SIGN(DATA[[#This Row],[Prev High]] &lt; DATA[[#This Row],[Close]])</f>
        <v>0</v>
      </c>
    </row>
    <row r="412" spans="14:56" x14ac:dyDescent="0.25">
      <c r="N412" s="16">
        <f xml:space="preserve"> ROW() - ROW(DATA[[#Headers],[Row]])</f>
        <v>410</v>
      </c>
      <c r="O412" s="13"/>
      <c r="P412" s="20">
        <v>45261</v>
      </c>
      <c r="Q412" s="21">
        <v>128545</v>
      </c>
      <c r="R412" s="21">
        <v>128090</v>
      </c>
      <c r="S412" s="21">
        <v>128650</v>
      </c>
      <c r="T412" s="21">
        <v>127070</v>
      </c>
      <c r="U412" s="13" t="s">
        <v>301</v>
      </c>
      <c r="V412" s="14">
        <v>5.7000000000000002E-3</v>
      </c>
      <c r="W412" s="23"/>
      <c r="X412" s="23">
        <f xml:space="preserve"> (1 - DATA[[#This Row],[Row]])</f>
        <v>-409</v>
      </c>
      <c r="Y412" s="24">
        <f xml:space="preserve"> DATA[[#This Row],[Src Data]]</f>
        <v>45261</v>
      </c>
      <c r="Z412" s="23">
        <f xml:space="preserve"> WEEKDAY(DATA[[#This Row],[Date]])</f>
        <v>6</v>
      </c>
      <c r="AA412" s="26">
        <f xml:space="preserve"> DATA[[#This Row],[Src Último]]</f>
        <v>128545</v>
      </c>
      <c r="AB412" s="28">
        <f xml:space="preserve"> DATA[[#This Row],[Src Abertura]]</f>
        <v>128090</v>
      </c>
      <c r="AC412" s="28">
        <f xml:space="preserve"> DATA[[#This Row],[Src Mínima]]</f>
        <v>127070</v>
      </c>
      <c r="AD412" s="28">
        <f xml:space="preserve"> DATA[[#This Row],[Src Máxima]]</f>
        <v>128650</v>
      </c>
      <c r="AE412" s="28">
        <f xml:space="preserve"> DATA[[#This Row],[Src Último]]</f>
        <v>128545</v>
      </c>
      <c r="AF412" s="40">
        <f xml:space="preserve"> (DATA[[#This Row],[High]] - DATA[[#This Row],[Low]])</f>
        <v>1580</v>
      </c>
      <c r="AG412" s="31">
        <f xml:space="preserve"> _xlfn.XLOOKUP(DATA[[#This Row],[T]]-1, DATA[T], DATA[Open], "")</f>
        <v>127000</v>
      </c>
      <c r="AH412" s="31">
        <f xml:space="preserve"> _xlfn.XLOOKUP(DATA[[#This Row],[T]]-1, DATA[T], DATA[Low], "")</f>
        <v>126625</v>
      </c>
      <c r="AI412" s="31">
        <f xml:space="preserve"> _xlfn.XLOOKUP(DATA[[#This Row],[T]]-1, DATA[T], DATA[High], "")</f>
        <v>127965</v>
      </c>
      <c r="AJ412" s="31">
        <f xml:space="preserve"> _xlfn.XLOOKUP(DATA[[#This Row],[T]]-1, DATA[T], DATA[Price], "")</f>
        <v>127818</v>
      </c>
      <c r="AK412" s="33">
        <f xml:space="preserve"> IFERROR(DATA[[#This Row],[Prev Close]] - DATA[[#This Row],[Prev Open]], "")</f>
        <v>818</v>
      </c>
      <c r="AL412" s="33">
        <f xml:space="preserve"> IFERROR(DATA[[#This Row],[Prev High]] - DATA[[#This Row],[Prev Low]], "")</f>
        <v>1340</v>
      </c>
      <c r="AM412" s="33">
        <f xml:space="preserve"> SIGN(DATA[[#This Row],[Prev Change]] &lt; 0)</f>
        <v>0</v>
      </c>
      <c r="AN412" s="33">
        <f xml:space="preserve"> SIGN(DATA[[#This Row],[Prev Change]] &gt;= 0)</f>
        <v>1</v>
      </c>
      <c r="AO412" s="28">
        <f xml:space="preserve"> IFERROR(MAX(0, DATA[[#This Row],[High]] - DATA[[#This Row],[Prev High]]), "")</f>
        <v>685</v>
      </c>
      <c r="AP412" s="28">
        <f xml:space="preserve"> IFERROR(MAX(0, DATA[[#This Row],[Prev Low]] - DATA[[#This Row],[Low]]), "")</f>
        <v>0</v>
      </c>
      <c r="AQ412" s="10">
        <f xml:space="preserve"> (DATA[[#This Row],[Prev Low]] &lt; DATA[[#This Row],[Open]]) * (DATA[[#This Row],[Open]] &lt; DATA[[#This Row],[Prev High]])</f>
        <v>0</v>
      </c>
      <c r="AR412" s="10">
        <f xml:space="preserve"> SIGN(DATA[[#This Row],[Open]] &lt; DATA[[#This Row],[Prev Low]])</f>
        <v>0</v>
      </c>
      <c r="AS412" s="10">
        <f xml:space="preserve"> SIGN(DATA[[#This Row],[Prev Low]] &lt; DATA[[#This Row],[Open]])</f>
        <v>1</v>
      </c>
      <c r="AT412" s="10">
        <f xml:space="preserve"> SIGN(DATA[[#This Row],[Open]] &lt; DATA[[#This Row],[Prev High]])</f>
        <v>0</v>
      </c>
      <c r="AU412" s="10">
        <f xml:space="preserve"> SIGN(DATA[[#This Row],[Prev High]] &lt; DATA[[#This Row],[Open]])</f>
        <v>1</v>
      </c>
      <c r="AV412" s="10">
        <f xml:space="preserve"> SIGN(DATA[[#This Row],[Low]] &lt; DATA[[#This Row],[Prev Low]])</f>
        <v>0</v>
      </c>
      <c r="AW412" s="10">
        <f xml:space="preserve"> SIGN(DATA[[#This Row],[Prev Low]] &lt; DATA[[#This Row],[Low]])</f>
        <v>1</v>
      </c>
      <c r="AX412" s="10">
        <f xml:space="preserve"> SIGN(DATA[[#This Row],[High]] &lt; DATA[[#This Row],[Prev High]])</f>
        <v>0</v>
      </c>
      <c r="AY412" s="10">
        <f xml:space="preserve"> SIGN(DATA[[#This Row],[Prev High]] &lt; DATA[[#This Row],[High]])</f>
        <v>1</v>
      </c>
      <c r="AZ412" s="10">
        <f xml:space="preserve"> (DATA[[#This Row],[Prev Low]] &lt; DATA[[#This Row],[Close]]) * (DATA[[#This Row],[Close]] &lt; DATA[[#This Row],[Prev High]])</f>
        <v>0</v>
      </c>
      <c r="BA412" s="10">
        <f xml:space="preserve"> SIGN(DATA[[#This Row],[Close]] &lt; DATA[[#This Row],[Prev Low]])</f>
        <v>0</v>
      </c>
      <c r="BB412" s="10">
        <f xml:space="preserve"> SIGN(DATA[[#This Row],[Prev Low]] &lt; DATA[[#This Row],[Close]])</f>
        <v>1</v>
      </c>
      <c r="BC412" s="10">
        <f xml:space="preserve"> SIGN(DATA[[#This Row],[Close]] &lt; DATA[[#This Row],[Prev High]])</f>
        <v>0</v>
      </c>
      <c r="BD412" s="10">
        <f xml:space="preserve"> SIGN(DATA[[#This Row],[Prev High]] &lt; DATA[[#This Row],[Close]])</f>
        <v>1</v>
      </c>
    </row>
    <row r="413" spans="14:56" x14ac:dyDescent="0.25">
      <c r="N413" s="16">
        <f xml:space="preserve"> ROW() - ROW(DATA[[#Headers],[Row]])</f>
        <v>411</v>
      </c>
      <c r="O413" s="13"/>
      <c r="P413" s="20">
        <v>45260</v>
      </c>
      <c r="Q413" s="21">
        <v>127818</v>
      </c>
      <c r="R413" s="21">
        <v>127000</v>
      </c>
      <c r="S413" s="21">
        <v>127965</v>
      </c>
      <c r="T413" s="21">
        <v>126625</v>
      </c>
      <c r="U413" s="13" t="s">
        <v>93</v>
      </c>
      <c r="V413" s="14">
        <v>9.5999999999999992E-3</v>
      </c>
      <c r="W413" s="23"/>
      <c r="X413" s="23">
        <f xml:space="preserve"> (1 - DATA[[#This Row],[Row]])</f>
        <v>-410</v>
      </c>
      <c r="Y413" s="24">
        <f xml:space="preserve"> DATA[[#This Row],[Src Data]]</f>
        <v>45260</v>
      </c>
      <c r="Z413" s="23">
        <f xml:space="preserve"> WEEKDAY(DATA[[#This Row],[Date]])</f>
        <v>5</v>
      </c>
      <c r="AA413" s="26">
        <f xml:space="preserve"> DATA[[#This Row],[Src Último]]</f>
        <v>127818</v>
      </c>
      <c r="AB413" s="28">
        <f xml:space="preserve"> DATA[[#This Row],[Src Abertura]]</f>
        <v>127000</v>
      </c>
      <c r="AC413" s="28">
        <f xml:space="preserve"> DATA[[#This Row],[Src Mínima]]</f>
        <v>126625</v>
      </c>
      <c r="AD413" s="28">
        <f xml:space="preserve"> DATA[[#This Row],[Src Máxima]]</f>
        <v>127965</v>
      </c>
      <c r="AE413" s="28">
        <f xml:space="preserve"> DATA[[#This Row],[Src Último]]</f>
        <v>127818</v>
      </c>
      <c r="AF413" s="40">
        <f xml:space="preserve"> (DATA[[#This Row],[High]] - DATA[[#This Row],[Low]])</f>
        <v>1340</v>
      </c>
      <c r="AG413" s="31">
        <f xml:space="preserve"> _xlfn.XLOOKUP(DATA[[#This Row],[T]]-1, DATA[T], DATA[Open], "")</f>
        <v>127400</v>
      </c>
      <c r="AH413" s="31">
        <f xml:space="preserve"> _xlfn.XLOOKUP(DATA[[#This Row],[T]]-1, DATA[T], DATA[Low], "")</f>
        <v>126465</v>
      </c>
      <c r="AI413" s="31">
        <f xml:space="preserve"> _xlfn.XLOOKUP(DATA[[#This Row],[T]]-1, DATA[T], DATA[High], "")</f>
        <v>127885</v>
      </c>
      <c r="AJ413" s="31">
        <f xml:space="preserve"> _xlfn.XLOOKUP(DATA[[#This Row],[T]]-1, DATA[T], DATA[Price], "")</f>
        <v>126602</v>
      </c>
      <c r="AK413" s="33">
        <f xml:space="preserve"> IFERROR(DATA[[#This Row],[Prev Close]] - DATA[[#This Row],[Prev Open]], "")</f>
        <v>-798</v>
      </c>
      <c r="AL413" s="33">
        <f xml:space="preserve"> IFERROR(DATA[[#This Row],[Prev High]] - DATA[[#This Row],[Prev Low]], "")</f>
        <v>1420</v>
      </c>
      <c r="AM413" s="33">
        <f xml:space="preserve"> SIGN(DATA[[#This Row],[Prev Change]] &lt; 0)</f>
        <v>1</v>
      </c>
      <c r="AN413" s="33">
        <f xml:space="preserve"> SIGN(DATA[[#This Row],[Prev Change]] &gt;= 0)</f>
        <v>0</v>
      </c>
      <c r="AO413" s="28">
        <f xml:space="preserve"> IFERROR(MAX(0, DATA[[#This Row],[High]] - DATA[[#This Row],[Prev High]]), "")</f>
        <v>80</v>
      </c>
      <c r="AP413" s="28">
        <f xml:space="preserve"> IFERROR(MAX(0, DATA[[#This Row],[Prev Low]] - DATA[[#This Row],[Low]]), "")</f>
        <v>0</v>
      </c>
      <c r="AQ413" s="10">
        <f xml:space="preserve"> (DATA[[#This Row],[Prev Low]] &lt; DATA[[#This Row],[Open]]) * (DATA[[#This Row],[Open]] &lt; DATA[[#This Row],[Prev High]])</f>
        <v>1</v>
      </c>
      <c r="AR413" s="10">
        <f xml:space="preserve"> SIGN(DATA[[#This Row],[Open]] &lt; DATA[[#This Row],[Prev Low]])</f>
        <v>0</v>
      </c>
      <c r="AS413" s="10">
        <f xml:space="preserve"> SIGN(DATA[[#This Row],[Prev Low]] &lt; DATA[[#This Row],[Open]])</f>
        <v>1</v>
      </c>
      <c r="AT413" s="10">
        <f xml:space="preserve"> SIGN(DATA[[#This Row],[Open]] &lt; DATA[[#This Row],[Prev High]])</f>
        <v>1</v>
      </c>
      <c r="AU413" s="10">
        <f xml:space="preserve"> SIGN(DATA[[#This Row],[Prev High]] &lt; DATA[[#This Row],[Open]])</f>
        <v>0</v>
      </c>
      <c r="AV413" s="10">
        <f xml:space="preserve"> SIGN(DATA[[#This Row],[Low]] &lt; DATA[[#This Row],[Prev Low]])</f>
        <v>0</v>
      </c>
      <c r="AW413" s="10">
        <f xml:space="preserve"> SIGN(DATA[[#This Row],[Prev Low]] &lt; DATA[[#This Row],[Low]])</f>
        <v>1</v>
      </c>
      <c r="AX413" s="10">
        <f xml:space="preserve"> SIGN(DATA[[#This Row],[High]] &lt; DATA[[#This Row],[Prev High]])</f>
        <v>0</v>
      </c>
      <c r="AY413" s="10">
        <f xml:space="preserve"> SIGN(DATA[[#This Row],[Prev High]] &lt; DATA[[#This Row],[High]])</f>
        <v>1</v>
      </c>
      <c r="AZ413" s="10">
        <f xml:space="preserve"> (DATA[[#This Row],[Prev Low]] &lt; DATA[[#This Row],[Close]]) * (DATA[[#This Row],[Close]] &lt; DATA[[#This Row],[Prev High]])</f>
        <v>1</v>
      </c>
      <c r="BA413" s="10">
        <f xml:space="preserve"> SIGN(DATA[[#This Row],[Close]] &lt; DATA[[#This Row],[Prev Low]])</f>
        <v>0</v>
      </c>
      <c r="BB413" s="10">
        <f xml:space="preserve"> SIGN(DATA[[#This Row],[Prev Low]] &lt; DATA[[#This Row],[Close]])</f>
        <v>1</v>
      </c>
      <c r="BC413" s="10">
        <f xml:space="preserve"> SIGN(DATA[[#This Row],[Close]] &lt; DATA[[#This Row],[Prev High]])</f>
        <v>1</v>
      </c>
      <c r="BD413" s="10">
        <f xml:space="preserve"> SIGN(DATA[[#This Row],[Prev High]] &lt; DATA[[#This Row],[Close]])</f>
        <v>0</v>
      </c>
    </row>
    <row r="414" spans="14:56" x14ac:dyDescent="0.25">
      <c r="N414" s="16">
        <f xml:space="preserve"> ROW() - ROW(DATA[[#Headers],[Row]])</f>
        <v>412</v>
      </c>
      <c r="O414" s="13"/>
      <c r="P414" s="20">
        <v>45259</v>
      </c>
      <c r="Q414" s="21">
        <v>126602</v>
      </c>
      <c r="R414" s="21">
        <v>127400</v>
      </c>
      <c r="S414" s="21">
        <v>127885</v>
      </c>
      <c r="T414" s="21">
        <v>126465</v>
      </c>
      <c r="U414" s="13" t="s">
        <v>415</v>
      </c>
      <c r="V414" s="14">
        <v>-4.4999999999999997E-3</v>
      </c>
      <c r="W414" s="23"/>
      <c r="X414" s="23">
        <f xml:space="preserve"> (1 - DATA[[#This Row],[Row]])</f>
        <v>-411</v>
      </c>
      <c r="Y414" s="24">
        <f xml:space="preserve"> DATA[[#This Row],[Src Data]]</f>
        <v>45259</v>
      </c>
      <c r="Z414" s="23">
        <f xml:space="preserve"> WEEKDAY(DATA[[#This Row],[Date]])</f>
        <v>4</v>
      </c>
      <c r="AA414" s="26">
        <f xml:space="preserve"> DATA[[#This Row],[Src Último]]</f>
        <v>126602</v>
      </c>
      <c r="AB414" s="28">
        <f xml:space="preserve"> DATA[[#This Row],[Src Abertura]]</f>
        <v>127400</v>
      </c>
      <c r="AC414" s="28">
        <f xml:space="preserve"> DATA[[#This Row],[Src Mínima]]</f>
        <v>126465</v>
      </c>
      <c r="AD414" s="28">
        <f xml:space="preserve"> DATA[[#This Row],[Src Máxima]]</f>
        <v>127885</v>
      </c>
      <c r="AE414" s="28">
        <f xml:space="preserve"> DATA[[#This Row],[Src Último]]</f>
        <v>126602</v>
      </c>
      <c r="AF414" s="40">
        <f xml:space="preserve"> (DATA[[#This Row],[High]] - DATA[[#This Row],[Low]])</f>
        <v>1420</v>
      </c>
      <c r="AG414" s="31">
        <f xml:space="preserve"> _xlfn.XLOOKUP(DATA[[#This Row],[T]]-1, DATA[T], DATA[Open], "")</f>
        <v>126115</v>
      </c>
      <c r="AH414" s="31">
        <f xml:space="preserve"> _xlfn.XLOOKUP(DATA[[#This Row],[T]]-1, DATA[T], DATA[Low], "")</f>
        <v>125960</v>
      </c>
      <c r="AI414" s="31">
        <f xml:space="preserve"> _xlfn.XLOOKUP(DATA[[#This Row],[T]]-1, DATA[T], DATA[High], "")</f>
        <v>127525</v>
      </c>
      <c r="AJ414" s="31">
        <f xml:space="preserve"> _xlfn.XLOOKUP(DATA[[#This Row],[T]]-1, DATA[T], DATA[Price], "")</f>
        <v>127171</v>
      </c>
      <c r="AK414" s="33">
        <f xml:space="preserve"> IFERROR(DATA[[#This Row],[Prev Close]] - DATA[[#This Row],[Prev Open]], "")</f>
        <v>1056</v>
      </c>
      <c r="AL414" s="33">
        <f xml:space="preserve"> IFERROR(DATA[[#This Row],[Prev High]] - DATA[[#This Row],[Prev Low]], "")</f>
        <v>1565</v>
      </c>
      <c r="AM414" s="33">
        <f xml:space="preserve"> SIGN(DATA[[#This Row],[Prev Change]] &lt; 0)</f>
        <v>0</v>
      </c>
      <c r="AN414" s="33">
        <f xml:space="preserve"> SIGN(DATA[[#This Row],[Prev Change]] &gt;= 0)</f>
        <v>1</v>
      </c>
      <c r="AO414" s="28">
        <f xml:space="preserve"> IFERROR(MAX(0, DATA[[#This Row],[High]] - DATA[[#This Row],[Prev High]]), "")</f>
        <v>360</v>
      </c>
      <c r="AP414" s="28">
        <f xml:space="preserve"> IFERROR(MAX(0, DATA[[#This Row],[Prev Low]] - DATA[[#This Row],[Low]]), "")</f>
        <v>0</v>
      </c>
      <c r="AQ414" s="10">
        <f xml:space="preserve"> (DATA[[#This Row],[Prev Low]] &lt; DATA[[#This Row],[Open]]) * (DATA[[#This Row],[Open]] &lt; DATA[[#This Row],[Prev High]])</f>
        <v>1</v>
      </c>
      <c r="AR414" s="10">
        <f xml:space="preserve"> SIGN(DATA[[#This Row],[Open]] &lt; DATA[[#This Row],[Prev Low]])</f>
        <v>0</v>
      </c>
      <c r="AS414" s="10">
        <f xml:space="preserve"> SIGN(DATA[[#This Row],[Prev Low]] &lt; DATA[[#This Row],[Open]])</f>
        <v>1</v>
      </c>
      <c r="AT414" s="10">
        <f xml:space="preserve"> SIGN(DATA[[#This Row],[Open]] &lt; DATA[[#This Row],[Prev High]])</f>
        <v>1</v>
      </c>
      <c r="AU414" s="10">
        <f xml:space="preserve"> SIGN(DATA[[#This Row],[Prev High]] &lt; DATA[[#This Row],[Open]])</f>
        <v>0</v>
      </c>
      <c r="AV414" s="10">
        <f xml:space="preserve"> SIGN(DATA[[#This Row],[Low]] &lt; DATA[[#This Row],[Prev Low]])</f>
        <v>0</v>
      </c>
      <c r="AW414" s="10">
        <f xml:space="preserve"> SIGN(DATA[[#This Row],[Prev Low]] &lt; DATA[[#This Row],[Low]])</f>
        <v>1</v>
      </c>
      <c r="AX414" s="10">
        <f xml:space="preserve"> SIGN(DATA[[#This Row],[High]] &lt; DATA[[#This Row],[Prev High]])</f>
        <v>0</v>
      </c>
      <c r="AY414" s="10">
        <f xml:space="preserve"> SIGN(DATA[[#This Row],[Prev High]] &lt; DATA[[#This Row],[High]])</f>
        <v>1</v>
      </c>
      <c r="AZ414" s="10">
        <f xml:space="preserve"> (DATA[[#This Row],[Prev Low]] &lt; DATA[[#This Row],[Close]]) * (DATA[[#This Row],[Close]] &lt; DATA[[#This Row],[Prev High]])</f>
        <v>1</v>
      </c>
      <c r="BA414" s="10">
        <f xml:space="preserve"> SIGN(DATA[[#This Row],[Close]] &lt; DATA[[#This Row],[Prev Low]])</f>
        <v>0</v>
      </c>
      <c r="BB414" s="10">
        <f xml:space="preserve"> SIGN(DATA[[#This Row],[Prev Low]] &lt; DATA[[#This Row],[Close]])</f>
        <v>1</v>
      </c>
      <c r="BC414" s="10">
        <f xml:space="preserve"> SIGN(DATA[[#This Row],[Close]] &lt; DATA[[#This Row],[Prev High]])</f>
        <v>1</v>
      </c>
      <c r="BD414" s="10">
        <f xml:space="preserve"> SIGN(DATA[[#This Row],[Prev High]] &lt; DATA[[#This Row],[Close]])</f>
        <v>0</v>
      </c>
    </row>
    <row r="415" spans="14:56" x14ac:dyDescent="0.25">
      <c r="N415" s="16">
        <f xml:space="preserve"> ROW() - ROW(DATA[[#Headers],[Row]])</f>
        <v>413</v>
      </c>
      <c r="O415" s="13"/>
      <c r="P415" s="20">
        <v>45258</v>
      </c>
      <c r="Q415" s="21">
        <v>127171</v>
      </c>
      <c r="R415" s="21">
        <v>126115</v>
      </c>
      <c r="S415" s="21">
        <v>127525</v>
      </c>
      <c r="T415" s="21">
        <v>125960</v>
      </c>
      <c r="U415" s="13" t="s">
        <v>416</v>
      </c>
      <c r="V415" s="14">
        <v>6.1000000000000004E-3</v>
      </c>
      <c r="W415" s="23"/>
      <c r="X415" s="23">
        <f xml:space="preserve"> (1 - DATA[[#This Row],[Row]])</f>
        <v>-412</v>
      </c>
      <c r="Y415" s="24">
        <f xml:space="preserve"> DATA[[#This Row],[Src Data]]</f>
        <v>45258</v>
      </c>
      <c r="Z415" s="23">
        <f xml:space="preserve"> WEEKDAY(DATA[[#This Row],[Date]])</f>
        <v>3</v>
      </c>
      <c r="AA415" s="26">
        <f xml:space="preserve"> DATA[[#This Row],[Src Último]]</f>
        <v>127171</v>
      </c>
      <c r="AB415" s="28">
        <f xml:space="preserve"> DATA[[#This Row],[Src Abertura]]</f>
        <v>126115</v>
      </c>
      <c r="AC415" s="28">
        <f xml:space="preserve"> DATA[[#This Row],[Src Mínima]]</f>
        <v>125960</v>
      </c>
      <c r="AD415" s="28">
        <f xml:space="preserve"> DATA[[#This Row],[Src Máxima]]</f>
        <v>127525</v>
      </c>
      <c r="AE415" s="28">
        <f xml:space="preserve"> DATA[[#This Row],[Src Último]]</f>
        <v>127171</v>
      </c>
      <c r="AF415" s="40">
        <f xml:space="preserve"> (DATA[[#This Row],[High]] - DATA[[#This Row],[Low]])</f>
        <v>1565</v>
      </c>
      <c r="AG415" s="31">
        <f xml:space="preserve"> _xlfn.XLOOKUP(DATA[[#This Row],[T]]-1, DATA[T], DATA[Open], "")</f>
        <v>126095</v>
      </c>
      <c r="AH415" s="31">
        <f xml:space="preserve"> _xlfn.XLOOKUP(DATA[[#This Row],[T]]-1, DATA[T], DATA[Low], "")</f>
        <v>125485</v>
      </c>
      <c r="AI415" s="31">
        <f xml:space="preserve"> _xlfn.XLOOKUP(DATA[[#This Row],[T]]-1, DATA[T], DATA[High], "")</f>
        <v>126645</v>
      </c>
      <c r="AJ415" s="31">
        <f xml:space="preserve"> _xlfn.XLOOKUP(DATA[[#This Row],[T]]-1, DATA[T], DATA[Price], "")</f>
        <v>126399</v>
      </c>
      <c r="AK415" s="33">
        <f xml:space="preserve"> IFERROR(DATA[[#This Row],[Prev Close]] - DATA[[#This Row],[Prev Open]], "")</f>
        <v>304</v>
      </c>
      <c r="AL415" s="33">
        <f xml:space="preserve"> IFERROR(DATA[[#This Row],[Prev High]] - DATA[[#This Row],[Prev Low]], "")</f>
        <v>1160</v>
      </c>
      <c r="AM415" s="33">
        <f xml:space="preserve"> SIGN(DATA[[#This Row],[Prev Change]] &lt; 0)</f>
        <v>0</v>
      </c>
      <c r="AN415" s="33">
        <f xml:space="preserve"> SIGN(DATA[[#This Row],[Prev Change]] &gt;= 0)</f>
        <v>1</v>
      </c>
      <c r="AO415" s="28">
        <f xml:space="preserve"> IFERROR(MAX(0, DATA[[#This Row],[High]] - DATA[[#This Row],[Prev High]]), "")</f>
        <v>880</v>
      </c>
      <c r="AP415" s="28">
        <f xml:space="preserve"> IFERROR(MAX(0, DATA[[#This Row],[Prev Low]] - DATA[[#This Row],[Low]]), "")</f>
        <v>0</v>
      </c>
      <c r="AQ415" s="10">
        <f xml:space="preserve"> (DATA[[#This Row],[Prev Low]] &lt; DATA[[#This Row],[Open]]) * (DATA[[#This Row],[Open]] &lt; DATA[[#This Row],[Prev High]])</f>
        <v>1</v>
      </c>
      <c r="AR415" s="10">
        <f xml:space="preserve"> SIGN(DATA[[#This Row],[Open]] &lt; DATA[[#This Row],[Prev Low]])</f>
        <v>0</v>
      </c>
      <c r="AS415" s="10">
        <f xml:space="preserve"> SIGN(DATA[[#This Row],[Prev Low]] &lt; DATA[[#This Row],[Open]])</f>
        <v>1</v>
      </c>
      <c r="AT415" s="10">
        <f xml:space="preserve"> SIGN(DATA[[#This Row],[Open]] &lt; DATA[[#This Row],[Prev High]])</f>
        <v>1</v>
      </c>
      <c r="AU415" s="10">
        <f xml:space="preserve"> SIGN(DATA[[#This Row],[Prev High]] &lt; DATA[[#This Row],[Open]])</f>
        <v>0</v>
      </c>
      <c r="AV415" s="10">
        <f xml:space="preserve"> SIGN(DATA[[#This Row],[Low]] &lt; DATA[[#This Row],[Prev Low]])</f>
        <v>0</v>
      </c>
      <c r="AW415" s="10">
        <f xml:space="preserve"> SIGN(DATA[[#This Row],[Prev Low]] &lt; DATA[[#This Row],[Low]])</f>
        <v>1</v>
      </c>
      <c r="AX415" s="10">
        <f xml:space="preserve"> SIGN(DATA[[#This Row],[High]] &lt; DATA[[#This Row],[Prev High]])</f>
        <v>0</v>
      </c>
      <c r="AY415" s="10">
        <f xml:space="preserve"> SIGN(DATA[[#This Row],[Prev High]] &lt; DATA[[#This Row],[High]])</f>
        <v>1</v>
      </c>
      <c r="AZ415" s="10">
        <f xml:space="preserve"> (DATA[[#This Row],[Prev Low]] &lt; DATA[[#This Row],[Close]]) * (DATA[[#This Row],[Close]] &lt; DATA[[#This Row],[Prev High]])</f>
        <v>0</v>
      </c>
      <c r="BA415" s="10">
        <f xml:space="preserve"> SIGN(DATA[[#This Row],[Close]] &lt; DATA[[#This Row],[Prev Low]])</f>
        <v>0</v>
      </c>
      <c r="BB415" s="10">
        <f xml:space="preserve"> SIGN(DATA[[#This Row],[Prev Low]] &lt; DATA[[#This Row],[Close]])</f>
        <v>1</v>
      </c>
      <c r="BC415" s="10">
        <f xml:space="preserve"> SIGN(DATA[[#This Row],[Close]] &lt; DATA[[#This Row],[Prev High]])</f>
        <v>0</v>
      </c>
      <c r="BD415" s="10">
        <f xml:space="preserve"> SIGN(DATA[[#This Row],[Prev High]] &lt; DATA[[#This Row],[Close]])</f>
        <v>1</v>
      </c>
    </row>
    <row r="416" spans="14:56" x14ac:dyDescent="0.25">
      <c r="N416" s="16">
        <f xml:space="preserve"> ROW() - ROW(DATA[[#Headers],[Row]])</f>
        <v>414</v>
      </c>
      <c r="O416" s="13"/>
      <c r="P416" s="20">
        <v>45257</v>
      </c>
      <c r="Q416" s="21">
        <v>126399</v>
      </c>
      <c r="R416" s="21">
        <v>126095</v>
      </c>
      <c r="S416" s="21">
        <v>126645</v>
      </c>
      <c r="T416" s="21">
        <v>125485</v>
      </c>
      <c r="U416" s="13" t="s">
        <v>417</v>
      </c>
      <c r="V416" s="14">
        <v>1.6000000000000001E-3</v>
      </c>
      <c r="W416" s="23"/>
      <c r="X416" s="23">
        <f xml:space="preserve"> (1 - DATA[[#This Row],[Row]])</f>
        <v>-413</v>
      </c>
      <c r="Y416" s="24">
        <f xml:space="preserve"> DATA[[#This Row],[Src Data]]</f>
        <v>45257</v>
      </c>
      <c r="Z416" s="23">
        <f xml:space="preserve"> WEEKDAY(DATA[[#This Row],[Date]])</f>
        <v>2</v>
      </c>
      <c r="AA416" s="26">
        <f xml:space="preserve"> DATA[[#This Row],[Src Último]]</f>
        <v>126399</v>
      </c>
      <c r="AB416" s="28">
        <f xml:space="preserve"> DATA[[#This Row],[Src Abertura]]</f>
        <v>126095</v>
      </c>
      <c r="AC416" s="28">
        <f xml:space="preserve"> DATA[[#This Row],[Src Mínima]]</f>
        <v>125485</v>
      </c>
      <c r="AD416" s="28">
        <f xml:space="preserve"> DATA[[#This Row],[Src Máxima]]</f>
        <v>126645</v>
      </c>
      <c r="AE416" s="28">
        <f xml:space="preserve"> DATA[[#This Row],[Src Último]]</f>
        <v>126399</v>
      </c>
      <c r="AF416" s="40">
        <f xml:space="preserve"> (DATA[[#This Row],[High]] - DATA[[#This Row],[Low]])</f>
        <v>1160</v>
      </c>
      <c r="AG416" s="31">
        <f xml:space="preserve"> _xlfn.XLOOKUP(DATA[[#This Row],[T]]-1, DATA[T], DATA[Open], "")</f>
        <v>127350</v>
      </c>
      <c r="AH416" s="31">
        <f xml:space="preserve"> _xlfn.XLOOKUP(DATA[[#This Row],[T]]-1, DATA[T], DATA[Low], "")</f>
        <v>126040</v>
      </c>
      <c r="AI416" s="31">
        <f xml:space="preserve"> _xlfn.XLOOKUP(DATA[[#This Row],[T]]-1, DATA[T], DATA[High], "")</f>
        <v>127360</v>
      </c>
      <c r="AJ416" s="31">
        <f xml:space="preserve"> _xlfn.XLOOKUP(DATA[[#This Row],[T]]-1, DATA[T], DATA[Price], "")</f>
        <v>126200</v>
      </c>
      <c r="AK416" s="33">
        <f xml:space="preserve"> IFERROR(DATA[[#This Row],[Prev Close]] - DATA[[#This Row],[Prev Open]], "")</f>
        <v>-1150</v>
      </c>
      <c r="AL416" s="33">
        <f xml:space="preserve"> IFERROR(DATA[[#This Row],[Prev High]] - DATA[[#This Row],[Prev Low]], "")</f>
        <v>1320</v>
      </c>
      <c r="AM416" s="33">
        <f xml:space="preserve"> SIGN(DATA[[#This Row],[Prev Change]] &lt; 0)</f>
        <v>1</v>
      </c>
      <c r="AN416" s="33">
        <f xml:space="preserve"> SIGN(DATA[[#This Row],[Prev Change]] &gt;= 0)</f>
        <v>0</v>
      </c>
      <c r="AO416" s="28">
        <f xml:space="preserve"> IFERROR(MAX(0, DATA[[#This Row],[High]] - DATA[[#This Row],[Prev High]]), "")</f>
        <v>0</v>
      </c>
      <c r="AP416" s="28">
        <f xml:space="preserve"> IFERROR(MAX(0, DATA[[#This Row],[Prev Low]] - DATA[[#This Row],[Low]]), "")</f>
        <v>555</v>
      </c>
      <c r="AQ416" s="10">
        <f xml:space="preserve"> (DATA[[#This Row],[Prev Low]] &lt; DATA[[#This Row],[Open]]) * (DATA[[#This Row],[Open]] &lt; DATA[[#This Row],[Prev High]])</f>
        <v>1</v>
      </c>
      <c r="AR416" s="10">
        <f xml:space="preserve"> SIGN(DATA[[#This Row],[Open]] &lt; DATA[[#This Row],[Prev Low]])</f>
        <v>0</v>
      </c>
      <c r="AS416" s="10">
        <f xml:space="preserve"> SIGN(DATA[[#This Row],[Prev Low]] &lt; DATA[[#This Row],[Open]])</f>
        <v>1</v>
      </c>
      <c r="AT416" s="10">
        <f xml:space="preserve"> SIGN(DATA[[#This Row],[Open]] &lt; DATA[[#This Row],[Prev High]])</f>
        <v>1</v>
      </c>
      <c r="AU416" s="10">
        <f xml:space="preserve"> SIGN(DATA[[#This Row],[Prev High]] &lt; DATA[[#This Row],[Open]])</f>
        <v>0</v>
      </c>
      <c r="AV416" s="10">
        <f xml:space="preserve"> SIGN(DATA[[#This Row],[Low]] &lt; DATA[[#This Row],[Prev Low]])</f>
        <v>1</v>
      </c>
      <c r="AW416" s="10">
        <f xml:space="preserve"> SIGN(DATA[[#This Row],[Prev Low]] &lt; DATA[[#This Row],[Low]])</f>
        <v>0</v>
      </c>
      <c r="AX416" s="10">
        <f xml:space="preserve"> SIGN(DATA[[#This Row],[High]] &lt; DATA[[#This Row],[Prev High]])</f>
        <v>1</v>
      </c>
      <c r="AY416" s="10">
        <f xml:space="preserve"> SIGN(DATA[[#This Row],[Prev High]] &lt; DATA[[#This Row],[High]])</f>
        <v>0</v>
      </c>
      <c r="AZ416" s="10">
        <f xml:space="preserve"> (DATA[[#This Row],[Prev Low]] &lt; DATA[[#This Row],[Close]]) * (DATA[[#This Row],[Close]] &lt; DATA[[#This Row],[Prev High]])</f>
        <v>1</v>
      </c>
      <c r="BA416" s="10">
        <f xml:space="preserve"> SIGN(DATA[[#This Row],[Close]] &lt; DATA[[#This Row],[Prev Low]])</f>
        <v>0</v>
      </c>
      <c r="BB416" s="10">
        <f xml:space="preserve"> SIGN(DATA[[#This Row],[Prev Low]] &lt; DATA[[#This Row],[Close]])</f>
        <v>1</v>
      </c>
      <c r="BC416" s="10">
        <f xml:space="preserve"> SIGN(DATA[[#This Row],[Close]] &lt; DATA[[#This Row],[Prev High]])</f>
        <v>1</v>
      </c>
      <c r="BD416" s="10">
        <f xml:space="preserve"> SIGN(DATA[[#This Row],[Prev High]] &lt; DATA[[#This Row],[Close]])</f>
        <v>0</v>
      </c>
    </row>
    <row r="417" spans="14:56" x14ac:dyDescent="0.25">
      <c r="N417" s="16">
        <f xml:space="preserve"> ROW() - ROW(DATA[[#Headers],[Row]])</f>
        <v>415</v>
      </c>
      <c r="O417" s="13"/>
      <c r="P417" s="20">
        <v>45254</v>
      </c>
      <c r="Q417" s="21">
        <v>126200</v>
      </c>
      <c r="R417" s="21">
        <v>127350</v>
      </c>
      <c r="S417" s="21">
        <v>127360</v>
      </c>
      <c r="T417" s="21">
        <v>126040</v>
      </c>
      <c r="U417" s="13" t="s">
        <v>418</v>
      </c>
      <c r="V417" s="14">
        <v>-9.1000000000000004E-3</v>
      </c>
      <c r="W417" s="23"/>
      <c r="X417" s="23">
        <f xml:space="preserve"> (1 - DATA[[#This Row],[Row]])</f>
        <v>-414</v>
      </c>
      <c r="Y417" s="24">
        <f xml:space="preserve"> DATA[[#This Row],[Src Data]]</f>
        <v>45254</v>
      </c>
      <c r="Z417" s="23">
        <f xml:space="preserve"> WEEKDAY(DATA[[#This Row],[Date]])</f>
        <v>6</v>
      </c>
      <c r="AA417" s="26">
        <f xml:space="preserve"> DATA[[#This Row],[Src Último]]</f>
        <v>126200</v>
      </c>
      <c r="AB417" s="28">
        <f xml:space="preserve"> DATA[[#This Row],[Src Abertura]]</f>
        <v>127350</v>
      </c>
      <c r="AC417" s="28">
        <f xml:space="preserve"> DATA[[#This Row],[Src Mínima]]</f>
        <v>126040</v>
      </c>
      <c r="AD417" s="28">
        <f xml:space="preserve"> DATA[[#This Row],[Src Máxima]]</f>
        <v>127360</v>
      </c>
      <c r="AE417" s="28">
        <f xml:space="preserve"> DATA[[#This Row],[Src Último]]</f>
        <v>126200</v>
      </c>
      <c r="AF417" s="40">
        <f xml:space="preserve"> (DATA[[#This Row],[High]] - DATA[[#This Row],[Low]])</f>
        <v>1320</v>
      </c>
      <c r="AG417" s="31">
        <f xml:space="preserve"> _xlfn.XLOOKUP(DATA[[#This Row],[T]]-1, DATA[T], DATA[Open], "")</f>
        <v>126600</v>
      </c>
      <c r="AH417" s="31">
        <f xml:space="preserve"> _xlfn.XLOOKUP(DATA[[#This Row],[T]]-1, DATA[T], DATA[Low], "")</f>
        <v>126390</v>
      </c>
      <c r="AI417" s="31">
        <f xml:space="preserve"> _xlfn.XLOOKUP(DATA[[#This Row],[T]]-1, DATA[T], DATA[High], "")</f>
        <v>127545</v>
      </c>
      <c r="AJ417" s="31">
        <f xml:space="preserve"> _xlfn.XLOOKUP(DATA[[#This Row],[T]]-1, DATA[T], DATA[Price], "")</f>
        <v>127362</v>
      </c>
      <c r="AK417" s="33">
        <f xml:space="preserve"> IFERROR(DATA[[#This Row],[Prev Close]] - DATA[[#This Row],[Prev Open]], "")</f>
        <v>762</v>
      </c>
      <c r="AL417" s="33">
        <f xml:space="preserve"> IFERROR(DATA[[#This Row],[Prev High]] - DATA[[#This Row],[Prev Low]], "")</f>
        <v>1155</v>
      </c>
      <c r="AM417" s="33">
        <f xml:space="preserve"> SIGN(DATA[[#This Row],[Prev Change]] &lt; 0)</f>
        <v>0</v>
      </c>
      <c r="AN417" s="33">
        <f xml:space="preserve"> SIGN(DATA[[#This Row],[Prev Change]] &gt;= 0)</f>
        <v>1</v>
      </c>
      <c r="AO417" s="28">
        <f xml:space="preserve"> IFERROR(MAX(0, DATA[[#This Row],[High]] - DATA[[#This Row],[Prev High]]), "")</f>
        <v>0</v>
      </c>
      <c r="AP417" s="28">
        <f xml:space="preserve"> IFERROR(MAX(0, DATA[[#This Row],[Prev Low]] - DATA[[#This Row],[Low]]), "")</f>
        <v>350</v>
      </c>
      <c r="AQ417" s="10">
        <f xml:space="preserve"> (DATA[[#This Row],[Prev Low]] &lt; DATA[[#This Row],[Open]]) * (DATA[[#This Row],[Open]] &lt; DATA[[#This Row],[Prev High]])</f>
        <v>1</v>
      </c>
      <c r="AR417" s="10">
        <f xml:space="preserve"> SIGN(DATA[[#This Row],[Open]] &lt; DATA[[#This Row],[Prev Low]])</f>
        <v>0</v>
      </c>
      <c r="AS417" s="10">
        <f xml:space="preserve"> SIGN(DATA[[#This Row],[Prev Low]] &lt; DATA[[#This Row],[Open]])</f>
        <v>1</v>
      </c>
      <c r="AT417" s="10">
        <f xml:space="preserve"> SIGN(DATA[[#This Row],[Open]] &lt; DATA[[#This Row],[Prev High]])</f>
        <v>1</v>
      </c>
      <c r="AU417" s="10">
        <f xml:space="preserve"> SIGN(DATA[[#This Row],[Prev High]] &lt; DATA[[#This Row],[Open]])</f>
        <v>0</v>
      </c>
      <c r="AV417" s="10">
        <f xml:space="preserve"> SIGN(DATA[[#This Row],[Low]] &lt; DATA[[#This Row],[Prev Low]])</f>
        <v>1</v>
      </c>
      <c r="AW417" s="10">
        <f xml:space="preserve"> SIGN(DATA[[#This Row],[Prev Low]] &lt; DATA[[#This Row],[Low]])</f>
        <v>0</v>
      </c>
      <c r="AX417" s="10">
        <f xml:space="preserve"> SIGN(DATA[[#This Row],[High]] &lt; DATA[[#This Row],[Prev High]])</f>
        <v>1</v>
      </c>
      <c r="AY417" s="10">
        <f xml:space="preserve"> SIGN(DATA[[#This Row],[Prev High]] &lt; DATA[[#This Row],[High]])</f>
        <v>0</v>
      </c>
      <c r="AZ417" s="10">
        <f xml:space="preserve"> (DATA[[#This Row],[Prev Low]] &lt; DATA[[#This Row],[Close]]) * (DATA[[#This Row],[Close]] &lt; DATA[[#This Row],[Prev High]])</f>
        <v>0</v>
      </c>
      <c r="BA417" s="10">
        <f xml:space="preserve"> SIGN(DATA[[#This Row],[Close]] &lt; DATA[[#This Row],[Prev Low]])</f>
        <v>1</v>
      </c>
      <c r="BB417" s="10">
        <f xml:space="preserve"> SIGN(DATA[[#This Row],[Prev Low]] &lt; DATA[[#This Row],[Close]])</f>
        <v>0</v>
      </c>
      <c r="BC417" s="10">
        <f xml:space="preserve"> SIGN(DATA[[#This Row],[Close]] &lt; DATA[[#This Row],[Prev High]])</f>
        <v>1</v>
      </c>
      <c r="BD417" s="10">
        <f xml:space="preserve"> SIGN(DATA[[#This Row],[Prev High]] &lt; DATA[[#This Row],[Close]])</f>
        <v>0</v>
      </c>
    </row>
    <row r="418" spans="14:56" x14ac:dyDescent="0.25">
      <c r="N418" s="16">
        <f xml:space="preserve"> ROW() - ROW(DATA[[#Headers],[Row]])</f>
        <v>416</v>
      </c>
      <c r="O418" s="13"/>
      <c r="P418" s="20">
        <v>45253</v>
      </c>
      <c r="Q418" s="21">
        <v>127362</v>
      </c>
      <c r="R418" s="21">
        <v>126600</v>
      </c>
      <c r="S418" s="21">
        <v>127545</v>
      </c>
      <c r="T418" s="21">
        <v>126390</v>
      </c>
      <c r="U418" s="13" t="s">
        <v>419</v>
      </c>
      <c r="V418" s="14">
        <v>4.7999999999999996E-3</v>
      </c>
      <c r="W418" s="23"/>
      <c r="X418" s="23">
        <f xml:space="preserve"> (1 - DATA[[#This Row],[Row]])</f>
        <v>-415</v>
      </c>
      <c r="Y418" s="24">
        <f xml:space="preserve"> DATA[[#This Row],[Src Data]]</f>
        <v>45253</v>
      </c>
      <c r="Z418" s="23">
        <f xml:space="preserve"> WEEKDAY(DATA[[#This Row],[Date]])</f>
        <v>5</v>
      </c>
      <c r="AA418" s="26">
        <f xml:space="preserve"> DATA[[#This Row],[Src Último]]</f>
        <v>127362</v>
      </c>
      <c r="AB418" s="28">
        <f xml:space="preserve"> DATA[[#This Row],[Src Abertura]]</f>
        <v>126600</v>
      </c>
      <c r="AC418" s="28">
        <f xml:space="preserve"> DATA[[#This Row],[Src Mínima]]</f>
        <v>126390</v>
      </c>
      <c r="AD418" s="28">
        <f xml:space="preserve"> DATA[[#This Row],[Src Máxima]]</f>
        <v>127545</v>
      </c>
      <c r="AE418" s="28">
        <f xml:space="preserve"> DATA[[#This Row],[Src Último]]</f>
        <v>127362</v>
      </c>
      <c r="AF418" s="40">
        <f xml:space="preserve"> (DATA[[#This Row],[High]] - DATA[[#This Row],[Low]])</f>
        <v>1155</v>
      </c>
      <c r="AG418" s="31">
        <f xml:space="preserve"> _xlfn.XLOOKUP(DATA[[#This Row],[T]]-1, DATA[T], DATA[Open], "")</f>
        <v>126620</v>
      </c>
      <c r="AH418" s="31">
        <f xml:space="preserve"> _xlfn.XLOOKUP(DATA[[#This Row],[T]]-1, DATA[T], DATA[Low], "")</f>
        <v>126245</v>
      </c>
      <c r="AI418" s="31">
        <f xml:space="preserve"> _xlfn.XLOOKUP(DATA[[#This Row],[T]]-1, DATA[T], DATA[High], "")</f>
        <v>127730</v>
      </c>
      <c r="AJ418" s="31">
        <f xml:space="preserve"> _xlfn.XLOOKUP(DATA[[#This Row],[T]]-1, DATA[T], DATA[Price], "")</f>
        <v>126754</v>
      </c>
      <c r="AK418" s="33">
        <f xml:space="preserve"> IFERROR(DATA[[#This Row],[Prev Close]] - DATA[[#This Row],[Prev Open]], "")</f>
        <v>134</v>
      </c>
      <c r="AL418" s="33">
        <f xml:space="preserve"> IFERROR(DATA[[#This Row],[Prev High]] - DATA[[#This Row],[Prev Low]], "")</f>
        <v>1485</v>
      </c>
      <c r="AM418" s="33">
        <f xml:space="preserve"> SIGN(DATA[[#This Row],[Prev Change]] &lt; 0)</f>
        <v>0</v>
      </c>
      <c r="AN418" s="33">
        <f xml:space="preserve"> SIGN(DATA[[#This Row],[Prev Change]] &gt;= 0)</f>
        <v>1</v>
      </c>
      <c r="AO418" s="28">
        <f xml:space="preserve"> IFERROR(MAX(0, DATA[[#This Row],[High]] - DATA[[#This Row],[Prev High]]), "")</f>
        <v>0</v>
      </c>
      <c r="AP418" s="28">
        <f xml:space="preserve"> IFERROR(MAX(0, DATA[[#This Row],[Prev Low]] - DATA[[#This Row],[Low]]), "")</f>
        <v>0</v>
      </c>
      <c r="AQ418" s="10">
        <f xml:space="preserve"> (DATA[[#This Row],[Prev Low]] &lt; DATA[[#This Row],[Open]]) * (DATA[[#This Row],[Open]] &lt; DATA[[#This Row],[Prev High]])</f>
        <v>1</v>
      </c>
      <c r="AR418" s="10">
        <f xml:space="preserve"> SIGN(DATA[[#This Row],[Open]] &lt; DATA[[#This Row],[Prev Low]])</f>
        <v>0</v>
      </c>
      <c r="AS418" s="10">
        <f xml:space="preserve"> SIGN(DATA[[#This Row],[Prev Low]] &lt; DATA[[#This Row],[Open]])</f>
        <v>1</v>
      </c>
      <c r="AT418" s="10">
        <f xml:space="preserve"> SIGN(DATA[[#This Row],[Open]] &lt; DATA[[#This Row],[Prev High]])</f>
        <v>1</v>
      </c>
      <c r="AU418" s="10">
        <f xml:space="preserve"> SIGN(DATA[[#This Row],[Prev High]] &lt; DATA[[#This Row],[Open]])</f>
        <v>0</v>
      </c>
      <c r="AV418" s="10">
        <f xml:space="preserve"> SIGN(DATA[[#This Row],[Low]] &lt; DATA[[#This Row],[Prev Low]])</f>
        <v>0</v>
      </c>
      <c r="AW418" s="10">
        <f xml:space="preserve"> SIGN(DATA[[#This Row],[Prev Low]] &lt; DATA[[#This Row],[Low]])</f>
        <v>1</v>
      </c>
      <c r="AX418" s="10">
        <f xml:space="preserve"> SIGN(DATA[[#This Row],[High]] &lt; DATA[[#This Row],[Prev High]])</f>
        <v>1</v>
      </c>
      <c r="AY418" s="10">
        <f xml:space="preserve"> SIGN(DATA[[#This Row],[Prev High]] &lt; DATA[[#This Row],[High]])</f>
        <v>0</v>
      </c>
      <c r="AZ418" s="10">
        <f xml:space="preserve"> (DATA[[#This Row],[Prev Low]] &lt; DATA[[#This Row],[Close]]) * (DATA[[#This Row],[Close]] &lt; DATA[[#This Row],[Prev High]])</f>
        <v>1</v>
      </c>
      <c r="BA418" s="10">
        <f xml:space="preserve"> SIGN(DATA[[#This Row],[Close]] &lt; DATA[[#This Row],[Prev Low]])</f>
        <v>0</v>
      </c>
      <c r="BB418" s="10">
        <f xml:space="preserve"> SIGN(DATA[[#This Row],[Prev Low]] &lt; DATA[[#This Row],[Close]])</f>
        <v>1</v>
      </c>
      <c r="BC418" s="10">
        <f xml:space="preserve"> SIGN(DATA[[#This Row],[Close]] &lt; DATA[[#This Row],[Prev High]])</f>
        <v>1</v>
      </c>
      <c r="BD418" s="10">
        <f xml:space="preserve"> SIGN(DATA[[#This Row],[Prev High]] &lt; DATA[[#This Row],[Close]])</f>
        <v>0</v>
      </c>
    </row>
    <row r="419" spans="14:56" x14ac:dyDescent="0.25">
      <c r="N419" s="16">
        <f xml:space="preserve"> ROW() - ROW(DATA[[#Headers],[Row]])</f>
        <v>417</v>
      </c>
      <c r="O419" s="13"/>
      <c r="P419" s="20">
        <v>45252</v>
      </c>
      <c r="Q419" s="21">
        <v>126754</v>
      </c>
      <c r="R419" s="21">
        <v>126620</v>
      </c>
      <c r="S419" s="21">
        <v>127730</v>
      </c>
      <c r="T419" s="21">
        <v>126245</v>
      </c>
      <c r="U419" s="13" t="s">
        <v>222</v>
      </c>
      <c r="V419" s="14">
        <v>2.0999999999999999E-3</v>
      </c>
      <c r="W419" s="23"/>
      <c r="X419" s="23">
        <f xml:space="preserve"> (1 - DATA[[#This Row],[Row]])</f>
        <v>-416</v>
      </c>
      <c r="Y419" s="24">
        <f xml:space="preserve"> DATA[[#This Row],[Src Data]]</f>
        <v>45252</v>
      </c>
      <c r="Z419" s="23">
        <f xml:space="preserve"> WEEKDAY(DATA[[#This Row],[Date]])</f>
        <v>4</v>
      </c>
      <c r="AA419" s="26">
        <f xml:space="preserve"> DATA[[#This Row],[Src Último]]</f>
        <v>126754</v>
      </c>
      <c r="AB419" s="28">
        <f xml:space="preserve"> DATA[[#This Row],[Src Abertura]]</f>
        <v>126620</v>
      </c>
      <c r="AC419" s="28">
        <f xml:space="preserve"> DATA[[#This Row],[Src Mínima]]</f>
        <v>126245</v>
      </c>
      <c r="AD419" s="28">
        <f xml:space="preserve"> DATA[[#This Row],[Src Máxima]]</f>
        <v>127730</v>
      </c>
      <c r="AE419" s="28">
        <f xml:space="preserve"> DATA[[#This Row],[Src Último]]</f>
        <v>126754</v>
      </c>
      <c r="AF419" s="40">
        <f xml:space="preserve"> (DATA[[#This Row],[High]] - DATA[[#This Row],[Low]])</f>
        <v>1485</v>
      </c>
      <c r="AG419" s="31">
        <f xml:space="preserve"> _xlfn.XLOOKUP(DATA[[#This Row],[T]]-1, DATA[T], DATA[Open], "")</f>
        <v>126790</v>
      </c>
      <c r="AH419" s="31">
        <f xml:space="preserve"> _xlfn.XLOOKUP(DATA[[#This Row],[T]]-1, DATA[T], DATA[Low], "")</f>
        <v>125870</v>
      </c>
      <c r="AI419" s="31">
        <f xml:space="preserve"> _xlfn.XLOOKUP(DATA[[#This Row],[T]]-1, DATA[T], DATA[High], "")</f>
        <v>126990</v>
      </c>
      <c r="AJ419" s="31">
        <f xml:space="preserve"> _xlfn.XLOOKUP(DATA[[#This Row],[T]]-1, DATA[T], DATA[Price], "")</f>
        <v>126491</v>
      </c>
      <c r="AK419" s="33">
        <f xml:space="preserve"> IFERROR(DATA[[#This Row],[Prev Close]] - DATA[[#This Row],[Prev Open]], "")</f>
        <v>-299</v>
      </c>
      <c r="AL419" s="33">
        <f xml:space="preserve"> IFERROR(DATA[[#This Row],[Prev High]] - DATA[[#This Row],[Prev Low]], "")</f>
        <v>1120</v>
      </c>
      <c r="AM419" s="33">
        <f xml:space="preserve"> SIGN(DATA[[#This Row],[Prev Change]] &lt; 0)</f>
        <v>1</v>
      </c>
      <c r="AN419" s="33">
        <f xml:space="preserve"> SIGN(DATA[[#This Row],[Prev Change]] &gt;= 0)</f>
        <v>0</v>
      </c>
      <c r="AO419" s="28">
        <f xml:space="preserve"> IFERROR(MAX(0, DATA[[#This Row],[High]] - DATA[[#This Row],[Prev High]]), "")</f>
        <v>740</v>
      </c>
      <c r="AP419" s="28">
        <f xml:space="preserve"> IFERROR(MAX(0, DATA[[#This Row],[Prev Low]] - DATA[[#This Row],[Low]]), "")</f>
        <v>0</v>
      </c>
      <c r="AQ419" s="10">
        <f xml:space="preserve"> (DATA[[#This Row],[Prev Low]] &lt; DATA[[#This Row],[Open]]) * (DATA[[#This Row],[Open]] &lt; DATA[[#This Row],[Prev High]])</f>
        <v>1</v>
      </c>
      <c r="AR419" s="10">
        <f xml:space="preserve"> SIGN(DATA[[#This Row],[Open]] &lt; DATA[[#This Row],[Prev Low]])</f>
        <v>0</v>
      </c>
      <c r="AS419" s="10">
        <f xml:space="preserve"> SIGN(DATA[[#This Row],[Prev Low]] &lt; DATA[[#This Row],[Open]])</f>
        <v>1</v>
      </c>
      <c r="AT419" s="10">
        <f xml:space="preserve"> SIGN(DATA[[#This Row],[Open]] &lt; DATA[[#This Row],[Prev High]])</f>
        <v>1</v>
      </c>
      <c r="AU419" s="10">
        <f xml:space="preserve"> SIGN(DATA[[#This Row],[Prev High]] &lt; DATA[[#This Row],[Open]])</f>
        <v>0</v>
      </c>
      <c r="AV419" s="10">
        <f xml:space="preserve"> SIGN(DATA[[#This Row],[Low]] &lt; DATA[[#This Row],[Prev Low]])</f>
        <v>0</v>
      </c>
      <c r="AW419" s="10">
        <f xml:space="preserve"> SIGN(DATA[[#This Row],[Prev Low]] &lt; DATA[[#This Row],[Low]])</f>
        <v>1</v>
      </c>
      <c r="AX419" s="10">
        <f xml:space="preserve"> SIGN(DATA[[#This Row],[High]] &lt; DATA[[#This Row],[Prev High]])</f>
        <v>0</v>
      </c>
      <c r="AY419" s="10">
        <f xml:space="preserve"> SIGN(DATA[[#This Row],[Prev High]] &lt; DATA[[#This Row],[High]])</f>
        <v>1</v>
      </c>
      <c r="AZ419" s="10">
        <f xml:space="preserve"> (DATA[[#This Row],[Prev Low]] &lt; DATA[[#This Row],[Close]]) * (DATA[[#This Row],[Close]] &lt; DATA[[#This Row],[Prev High]])</f>
        <v>1</v>
      </c>
      <c r="BA419" s="10">
        <f xml:space="preserve"> SIGN(DATA[[#This Row],[Close]] &lt; DATA[[#This Row],[Prev Low]])</f>
        <v>0</v>
      </c>
      <c r="BB419" s="10">
        <f xml:space="preserve"> SIGN(DATA[[#This Row],[Prev Low]] &lt; DATA[[#This Row],[Close]])</f>
        <v>1</v>
      </c>
      <c r="BC419" s="10">
        <f xml:space="preserve"> SIGN(DATA[[#This Row],[Close]] &lt; DATA[[#This Row],[Prev High]])</f>
        <v>1</v>
      </c>
      <c r="BD419" s="10">
        <f xml:space="preserve"> SIGN(DATA[[#This Row],[Prev High]] &lt; DATA[[#This Row],[Close]])</f>
        <v>0</v>
      </c>
    </row>
    <row r="420" spans="14:56" x14ac:dyDescent="0.25">
      <c r="N420" s="16">
        <f xml:space="preserve"> ROW() - ROW(DATA[[#Headers],[Row]])</f>
        <v>418</v>
      </c>
      <c r="O420" s="13"/>
      <c r="P420" s="20">
        <v>45251</v>
      </c>
      <c r="Q420" s="21">
        <v>126491</v>
      </c>
      <c r="R420" s="21">
        <v>126790</v>
      </c>
      <c r="S420" s="21">
        <v>126990</v>
      </c>
      <c r="T420" s="21">
        <v>125870</v>
      </c>
      <c r="U420" s="13" t="s">
        <v>420</v>
      </c>
      <c r="V420" s="14">
        <v>-3.3E-3</v>
      </c>
      <c r="W420" s="23"/>
      <c r="X420" s="23">
        <f xml:space="preserve"> (1 - DATA[[#This Row],[Row]])</f>
        <v>-417</v>
      </c>
      <c r="Y420" s="24">
        <f xml:space="preserve"> DATA[[#This Row],[Src Data]]</f>
        <v>45251</v>
      </c>
      <c r="Z420" s="23">
        <f xml:space="preserve"> WEEKDAY(DATA[[#This Row],[Date]])</f>
        <v>3</v>
      </c>
      <c r="AA420" s="26">
        <f xml:space="preserve"> DATA[[#This Row],[Src Último]]</f>
        <v>126491</v>
      </c>
      <c r="AB420" s="28">
        <f xml:space="preserve"> DATA[[#This Row],[Src Abertura]]</f>
        <v>126790</v>
      </c>
      <c r="AC420" s="28">
        <f xml:space="preserve"> DATA[[#This Row],[Src Mínima]]</f>
        <v>125870</v>
      </c>
      <c r="AD420" s="28">
        <f xml:space="preserve"> DATA[[#This Row],[Src Máxima]]</f>
        <v>126990</v>
      </c>
      <c r="AE420" s="28">
        <f xml:space="preserve"> DATA[[#This Row],[Src Último]]</f>
        <v>126491</v>
      </c>
      <c r="AF420" s="40">
        <f xml:space="preserve"> (DATA[[#This Row],[High]] - DATA[[#This Row],[Low]])</f>
        <v>1120</v>
      </c>
      <c r="AG420" s="31">
        <f xml:space="preserve"> _xlfn.XLOOKUP(DATA[[#This Row],[T]]-1, DATA[T], DATA[Open], "")</f>
        <v>126165</v>
      </c>
      <c r="AH420" s="31">
        <f xml:space="preserve"> _xlfn.XLOOKUP(DATA[[#This Row],[T]]-1, DATA[T], DATA[Low], "")</f>
        <v>125845</v>
      </c>
      <c r="AI420" s="31">
        <f xml:space="preserve"> _xlfn.XLOOKUP(DATA[[#This Row],[T]]-1, DATA[T], DATA[High], "")</f>
        <v>127115</v>
      </c>
      <c r="AJ420" s="31">
        <f xml:space="preserve"> _xlfn.XLOOKUP(DATA[[#This Row],[T]]-1, DATA[T], DATA[Price], "")</f>
        <v>126905</v>
      </c>
      <c r="AK420" s="33">
        <f xml:space="preserve"> IFERROR(DATA[[#This Row],[Prev Close]] - DATA[[#This Row],[Prev Open]], "")</f>
        <v>740</v>
      </c>
      <c r="AL420" s="33">
        <f xml:space="preserve"> IFERROR(DATA[[#This Row],[Prev High]] - DATA[[#This Row],[Prev Low]], "")</f>
        <v>1270</v>
      </c>
      <c r="AM420" s="33">
        <f xml:space="preserve"> SIGN(DATA[[#This Row],[Prev Change]] &lt; 0)</f>
        <v>0</v>
      </c>
      <c r="AN420" s="33">
        <f xml:space="preserve"> SIGN(DATA[[#This Row],[Prev Change]] &gt;= 0)</f>
        <v>1</v>
      </c>
      <c r="AO420" s="28">
        <f xml:space="preserve"> IFERROR(MAX(0, DATA[[#This Row],[High]] - DATA[[#This Row],[Prev High]]), "")</f>
        <v>0</v>
      </c>
      <c r="AP420" s="28">
        <f xml:space="preserve"> IFERROR(MAX(0, DATA[[#This Row],[Prev Low]] - DATA[[#This Row],[Low]]), "")</f>
        <v>0</v>
      </c>
      <c r="AQ420" s="10">
        <f xml:space="preserve"> (DATA[[#This Row],[Prev Low]] &lt; DATA[[#This Row],[Open]]) * (DATA[[#This Row],[Open]] &lt; DATA[[#This Row],[Prev High]])</f>
        <v>1</v>
      </c>
      <c r="AR420" s="10">
        <f xml:space="preserve"> SIGN(DATA[[#This Row],[Open]] &lt; DATA[[#This Row],[Prev Low]])</f>
        <v>0</v>
      </c>
      <c r="AS420" s="10">
        <f xml:space="preserve"> SIGN(DATA[[#This Row],[Prev Low]] &lt; DATA[[#This Row],[Open]])</f>
        <v>1</v>
      </c>
      <c r="AT420" s="10">
        <f xml:space="preserve"> SIGN(DATA[[#This Row],[Open]] &lt; DATA[[#This Row],[Prev High]])</f>
        <v>1</v>
      </c>
      <c r="AU420" s="10">
        <f xml:space="preserve"> SIGN(DATA[[#This Row],[Prev High]] &lt; DATA[[#This Row],[Open]])</f>
        <v>0</v>
      </c>
      <c r="AV420" s="10">
        <f xml:space="preserve"> SIGN(DATA[[#This Row],[Low]] &lt; DATA[[#This Row],[Prev Low]])</f>
        <v>0</v>
      </c>
      <c r="AW420" s="10">
        <f xml:space="preserve"> SIGN(DATA[[#This Row],[Prev Low]] &lt; DATA[[#This Row],[Low]])</f>
        <v>1</v>
      </c>
      <c r="AX420" s="10">
        <f xml:space="preserve"> SIGN(DATA[[#This Row],[High]] &lt; DATA[[#This Row],[Prev High]])</f>
        <v>1</v>
      </c>
      <c r="AY420" s="10">
        <f xml:space="preserve"> SIGN(DATA[[#This Row],[Prev High]] &lt; DATA[[#This Row],[High]])</f>
        <v>0</v>
      </c>
      <c r="AZ420" s="10">
        <f xml:space="preserve"> (DATA[[#This Row],[Prev Low]] &lt; DATA[[#This Row],[Close]]) * (DATA[[#This Row],[Close]] &lt; DATA[[#This Row],[Prev High]])</f>
        <v>1</v>
      </c>
      <c r="BA420" s="10">
        <f xml:space="preserve"> SIGN(DATA[[#This Row],[Close]] &lt; DATA[[#This Row],[Prev Low]])</f>
        <v>0</v>
      </c>
      <c r="BB420" s="10">
        <f xml:space="preserve"> SIGN(DATA[[#This Row],[Prev Low]] &lt; DATA[[#This Row],[Close]])</f>
        <v>1</v>
      </c>
      <c r="BC420" s="10">
        <f xml:space="preserve"> SIGN(DATA[[#This Row],[Close]] &lt; DATA[[#This Row],[Prev High]])</f>
        <v>1</v>
      </c>
      <c r="BD420" s="10">
        <f xml:space="preserve"> SIGN(DATA[[#This Row],[Prev High]] &lt; DATA[[#This Row],[Close]])</f>
        <v>0</v>
      </c>
    </row>
    <row r="421" spans="14:56" x14ac:dyDescent="0.25">
      <c r="N421" s="16">
        <f xml:space="preserve"> ROW() - ROW(DATA[[#Headers],[Row]])</f>
        <v>419</v>
      </c>
      <c r="O421" s="13"/>
      <c r="P421" s="20">
        <v>45250</v>
      </c>
      <c r="Q421" s="21">
        <v>126905</v>
      </c>
      <c r="R421" s="21">
        <v>126165</v>
      </c>
      <c r="S421" s="21">
        <v>127115</v>
      </c>
      <c r="T421" s="21">
        <v>125845</v>
      </c>
      <c r="U421" s="13" t="s">
        <v>421</v>
      </c>
      <c r="V421" s="14">
        <v>8.9999999999999993E-3</v>
      </c>
      <c r="W421" s="23"/>
      <c r="X421" s="23">
        <f xml:space="preserve"> (1 - DATA[[#This Row],[Row]])</f>
        <v>-418</v>
      </c>
      <c r="Y421" s="24">
        <f xml:space="preserve"> DATA[[#This Row],[Src Data]]</f>
        <v>45250</v>
      </c>
      <c r="Z421" s="23">
        <f xml:space="preserve"> WEEKDAY(DATA[[#This Row],[Date]])</f>
        <v>2</v>
      </c>
      <c r="AA421" s="26">
        <f xml:space="preserve"> DATA[[#This Row],[Src Último]]</f>
        <v>126905</v>
      </c>
      <c r="AB421" s="28">
        <f xml:space="preserve"> DATA[[#This Row],[Src Abertura]]</f>
        <v>126165</v>
      </c>
      <c r="AC421" s="28">
        <f xml:space="preserve"> DATA[[#This Row],[Src Mínima]]</f>
        <v>125845</v>
      </c>
      <c r="AD421" s="28">
        <f xml:space="preserve"> DATA[[#This Row],[Src Máxima]]</f>
        <v>127115</v>
      </c>
      <c r="AE421" s="28">
        <f xml:space="preserve"> DATA[[#This Row],[Src Último]]</f>
        <v>126905</v>
      </c>
      <c r="AF421" s="40">
        <f xml:space="preserve"> (DATA[[#This Row],[High]] - DATA[[#This Row],[Low]])</f>
        <v>1270</v>
      </c>
      <c r="AG421" s="31">
        <f xml:space="preserve"> _xlfn.XLOOKUP(DATA[[#This Row],[T]]-1, DATA[T], DATA[Open], "")</f>
        <v>125835</v>
      </c>
      <c r="AH421" s="31">
        <f xml:space="preserve"> _xlfn.XLOOKUP(DATA[[#This Row],[T]]-1, DATA[T], DATA[Low], "")</f>
        <v>125465</v>
      </c>
      <c r="AI421" s="31">
        <f xml:space="preserve"> _xlfn.XLOOKUP(DATA[[#This Row],[T]]-1, DATA[T], DATA[High], "")</f>
        <v>126440</v>
      </c>
      <c r="AJ421" s="31">
        <f xml:space="preserve"> _xlfn.XLOOKUP(DATA[[#This Row],[T]]-1, DATA[T], DATA[Price], "")</f>
        <v>125773</v>
      </c>
      <c r="AK421" s="33">
        <f xml:space="preserve"> IFERROR(DATA[[#This Row],[Prev Close]] - DATA[[#This Row],[Prev Open]], "")</f>
        <v>-62</v>
      </c>
      <c r="AL421" s="33">
        <f xml:space="preserve"> IFERROR(DATA[[#This Row],[Prev High]] - DATA[[#This Row],[Prev Low]], "")</f>
        <v>975</v>
      </c>
      <c r="AM421" s="33">
        <f xml:space="preserve"> SIGN(DATA[[#This Row],[Prev Change]] &lt; 0)</f>
        <v>1</v>
      </c>
      <c r="AN421" s="33">
        <f xml:space="preserve"> SIGN(DATA[[#This Row],[Prev Change]] &gt;= 0)</f>
        <v>0</v>
      </c>
      <c r="AO421" s="28">
        <f xml:space="preserve"> IFERROR(MAX(0, DATA[[#This Row],[High]] - DATA[[#This Row],[Prev High]]), "")</f>
        <v>675</v>
      </c>
      <c r="AP421" s="28">
        <f xml:space="preserve"> IFERROR(MAX(0, DATA[[#This Row],[Prev Low]] - DATA[[#This Row],[Low]]), "")</f>
        <v>0</v>
      </c>
      <c r="AQ421" s="10">
        <f xml:space="preserve"> (DATA[[#This Row],[Prev Low]] &lt; DATA[[#This Row],[Open]]) * (DATA[[#This Row],[Open]] &lt; DATA[[#This Row],[Prev High]])</f>
        <v>1</v>
      </c>
      <c r="AR421" s="10">
        <f xml:space="preserve"> SIGN(DATA[[#This Row],[Open]] &lt; DATA[[#This Row],[Prev Low]])</f>
        <v>0</v>
      </c>
      <c r="AS421" s="10">
        <f xml:space="preserve"> SIGN(DATA[[#This Row],[Prev Low]] &lt; DATA[[#This Row],[Open]])</f>
        <v>1</v>
      </c>
      <c r="AT421" s="10">
        <f xml:space="preserve"> SIGN(DATA[[#This Row],[Open]] &lt; DATA[[#This Row],[Prev High]])</f>
        <v>1</v>
      </c>
      <c r="AU421" s="10">
        <f xml:space="preserve"> SIGN(DATA[[#This Row],[Prev High]] &lt; DATA[[#This Row],[Open]])</f>
        <v>0</v>
      </c>
      <c r="AV421" s="10">
        <f xml:space="preserve"> SIGN(DATA[[#This Row],[Low]] &lt; DATA[[#This Row],[Prev Low]])</f>
        <v>0</v>
      </c>
      <c r="AW421" s="10">
        <f xml:space="preserve"> SIGN(DATA[[#This Row],[Prev Low]] &lt; DATA[[#This Row],[Low]])</f>
        <v>1</v>
      </c>
      <c r="AX421" s="10">
        <f xml:space="preserve"> SIGN(DATA[[#This Row],[High]] &lt; DATA[[#This Row],[Prev High]])</f>
        <v>0</v>
      </c>
      <c r="AY421" s="10">
        <f xml:space="preserve"> SIGN(DATA[[#This Row],[Prev High]] &lt; DATA[[#This Row],[High]])</f>
        <v>1</v>
      </c>
      <c r="AZ421" s="10">
        <f xml:space="preserve"> (DATA[[#This Row],[Prev Low]] &lt; DATA[[#This Row],[Close]]) * (DATA[[#This Row],[Close]] &lt; DATA[[#This Row],[Prev High]])</f>
        <v>0</v>
      </c>
      <c r="BA421" s="10">
        <f xml:space="preserve"> SIGN(DATA[[#This Row],[Close]] &lt; DATA[[#This Row],[Prev Low]])</f>
        <v>0</v>
      </c>
      <c r="BB421" s="10">
        <f xml:space="preserve"> SIGN(DATA[[#This Row],[Prev Low]] &lt; DATA[[#This Row],[Close]])</f>
        <v>1</v>
      </c>
      <c r="BC421" s="10">
        <f xml:space="preserve"> SIGN(DATA[[#This Row],[Close]] &lt; DATA[[#This Row],[Prev High]])</f>
        <v>0</v>
      </c>
      <c r="BD421" s="10">
        <f xml:space="preserve"> SIGN(DATA[[#This Row],[Prev High]] &lt; DATA[[#This Row],[Close]])</f>
        <v>1</v>
      </c>
    </row>
    <row r="422" spans="14:56" x14ac:dyDescent="0.25">
      <c r="N422" s="16">
        <f xml:space="preserve"> ROW() - ROW(DATA[[#Headers],[Row]])</f>
        <v>420</v>
      </c>
      <c r="O422" s="13"/>
      <c r="P422" s="20">
        <v>45247</v>
      </c>
      <c r="Q422" s="21">
        <v>125773</v>
      </c>
      <c r="R422" s="21">
        <v>125835</v>
      </c>
      <c r="S422" s="21">
        <v>126440</v>
      </c>
      <c r="T422" s="21">
        <v>125465</v>
      </c>
      <c r="U422" s="13" t="s">
        <v>99</v>
      </c>
      <c r="V422" s="14">
        <v>6.9999999999999999E-4</v>
      </c>
      <c r="W422" s="23"/>
      <c r="X422" s="23">
        <f xml:space="preserve"> (1 - DATA[[#This Row],[Row]])</f>
        <v>-419</v>
      </c>
      <c r="Y422" s="24">
        <f xml:space="preserve"> DATA[[#This Row],[Src Data]]</f>
        <v>45247</v>
      </c>
      <c r="Z422" s="23">
        <f xml:space="preserve"> WEEKDAY(DATA[[#This Row],[Date]])</f>
        <v>6</v>
      </c>
      <c r="AA422" s="26">
        <f xml:space="preserve"> DATA[[#This Row],[Src Último]]</f>
        <v>125773</v>
      </c>
      <c r="AB422" s="28">
        <f xml:space="preserve"> DATA[[#This Row],[Src Abertura]]</f>
        <v>125835</v>
      </c>
      <c r="AC422" s="28">
        <f xml:space="preserve"> DATA[[#This Row],[Src Mínima]]</f>
        <v>125465</v>
      </c>
      <c r="AD422" s="28">
        <f xml:space="preserve"> DATA[[#This Row],[Src Máxima]]</f>
        <v>126440</v>
      </c>
      <c r="AE422" s="28">
        <f xml:space="preserve"> DATA[[#This Row],[Src Último]]</f>
        <v>125773</v>
      </c>
      <c r="AF422" s="40">
        <f xml:space="preserve"> (DATA[[#This Row],[High]] - DATA[[#This Row],[Low]])</f>
        <v>975</v>
      </c>
      <c r="AG422" s="31">
        <f xml:space="preserve"> _xlfn.XLOOKUP(DATA[[#This Row],[T]]-1, DATA[T], DATA[Open], "")</f>
        <v>124475</v>
      </c>
      <c r="AH422" s="31">
        <f xml:space="preserve"> _xlfn.XLOOKUP(DATA[[#This Row],[T]]-1, DATA[T], DATA[Low], "")</f>
        <v>124125</v>
      </c>
      <c r="AI422" s="31">
        <f xml:space="preserve"> _xlfn.XLOOKUP(DATA[[#This Row],[T]]-1, DATA[T], DATA[High], "")</f>
        <v>125830</v>
      </c>
      <c r="AJ422" s="31">
        <f xml:space="preserve"> _xlfn.XLOOKUP(DATA[[#This Row],[T]]-1, DATA[T], DATA[Price], "")</f>
        <v>125690</v>
      </c>
      <c r="AK422" s="33">
        <f xml:space="preserve"> IFERROR(DATA[[#This Row],[Prev Close]] - DATA[[#This Row],[Prev Open]], "")</f>
        <v>1215</v>
      </c>
      <c r="AL422" s="33">
        <f xml:space="preserve"> IFERROR(DATA[[#This Row],[Prev High]] - DATA[[#This Row],[Prev Low]], "")</f>
        <v>1705</v>
      </c>
      <c r="AM422" s="33">
        <f xml:space="preserve"> SIGN(DATA[[#This Row],[Prev Change]] &lt; 0)</f>
        <v>0</v>
      </c>
      <c r="AN422" s="33">
        <f xml:space="preserve"> SIGN(DATA[[#This Row],[Prev Change]] &gt;= 0)</f>
        <v>1</v>
      </c>
      <c r="AO422" s="28">
        <f xml:space="preserve"> IFERROR(MAX(0, DATA[[#This Row],[High]] - DATA[[#This Row],[Prev High]]), "")</f>
        <v>610</v>
      </c>
      <c r="AP422" s="28">
        <f xml:space="preserve"> IFERROR(MAX(0, DATA[[#This Row],[Prev Low]] - DATA[[#This Row],[Low]]), "")</f>
        <v>0</v>
      </c>
      <c r="AQ422" s="10">
        <f xml:space="preserve"> (DATA[[#This Row],[Prev Low]] &lt; DATA[[#This Row],[Open]]) * (DATA[[#This Row],[Open]] &lt; DATA[[#This Row],[Prev High]])</f>
        <v>0</v>
      </c>
      <c r="AR422" s="10">
        <f xml:space="preserve"> SIGN(DATA[[#This Row],[Open]] &lt; DATA[[#This Row],[Prev Low]])</f>
        <v>0</v>
      </c>
      <c r="AS422" s="10">
        <f xml:space="preserve"> SIGN(DATA[[#This Row],[Prev Low]] &lt; DATA[[#This Row],[Open]])</f>
        <v>1</v>
      </c>
      <c r="AT422" s="10">
        <f xml:space="preserve"> SIGN(DATA[[#This Row],[Open]] &lt; DATA[[#This Row],[Prev High]])</f>
        <v>0</v>
      </c>
      <c r="AU422" s="10">
        <f xml:space="preserve"> SIGN(DATA[[#This Row],[Prev High]] &lt; DATA[[#This Row],[Open]])</f>
        <v>1</v>
      </c>
      <c r="AV422" s="10">
        <f xml:space="preserve"> SIGN(DATA[[#This Row],[Low]] &lt; DATA[[#This Row],[Prev Low]])</f>
        <v>0</v>
      </c>
      <c r="AW422" s="10">
        <f xml:space="preserve"> SIGN(DATA[[#This Row],[Prev Low]] &lt; DATA[[#This Row],[Low]])</f>
        <v>1</v>
      </c>
      <c r="AX422" s="10">
        <f xml:space="preserve"> SIGN(DATA[[#This Row],[High]] &lt; DATA[[#This Row],[Prev High]])</f>
        <v>0</v>
      </c>
      <c r="AY422" s="10">
        <f xml:space="preserve"> SIGN(DATA[[#This Row],[Prev High]] &lt; DATA[[#This Row],[High]])</f>
        <v>1</v>
      </c>
      <c r="AZ422" s="10">
        <f xml:space="preserve"> (DATA[[#This Row],[Prev Low]] &lt; DATA[[#This Row],[Close]]) * (DATA[[#This Row],[Close]] &lt; DATA[[#This Row],[Prev High]])</f>
        <v>1</v>
      </c>
      <c r="BA422" s="10">
        <f xml:space="preserve"> SIGN(DATA[[#This Row],[Close]] &lt; DATA[[#This Row],[Prev Low]])</f>
        <v>0</v>
      </c>
      <c r="BB422" s="10">
        <f xml:space="preserve"> SIGN(DATA[[#This Row],[Prev Low]] &lt; DATA[[#This Row],[Close]])</f>
        <v>1</v>
      </c>
      <c r="BC422" s="10">
        <f xml:space="preserve"> SIGN(DATA[[#This Row],[Close]] &lt; DATA[[#This Row],[Prev High]])</f>
        <v>1</v>
      </c>
      <c r="BD422" s="10">
        <f xml:space="preserve"> SIGN(DATA[[#This Row],[Prev High]] &lt; DATA[[#This Row],[Close]])</f>
        <v>0</v>
      </c>
    </row>
    <row r="423" spans="14:56" x14ac:dyDescent="0.25">
      <c r="N423" s="16">
        <f xml:space="preserve"> ROW() - ROW(DATA[[#Headers],[Row]])</f>
        <v>421</v>
      </c>
      <c r="O423" s="13"/>
      <c r="P423" s="20">
        <v>45246</v>
      </c>
      <c r="Q423" s="21">
        <v>125690</v>
      </c>
      <c r="R423" s="21">
        <v>124475</v>
      </c>
      <c r="S423" s="21">
        <v>125830</v>
      </c>
      <c r="T423" s="21">
        <v>124125</v>
      </c>
      <c r="U423" s="13" t="s">
        <v>422</v>
      </c>
      <c r="V423" s="14">
        <v>1.0500000000000001E-2</v>
      </c>
      <c r="W423" s="23"/>
      <c r="X423" s="23">
        <f xml:space="preserve"> (1 - DATA[[#This Row],[Row]])</f>
        <v>-420</v>
      </c>
      <c r="Y423" s="24">
        <f xml:space="preserve"> DATA[[#This Row],[Src Data]]</f>
        <v>45246</v>
      </c>
      <c r="Z423" s="23">
        <f xml:space="preserve"> WEEKDAY(DATA[[#This Row],[Date]])</f>
        <v>5</v>
      </c>
      <c r="AA423" s="26">
        <f xml:space="preserve"> DATA[[#This Row],[Src Último]]</f>
        <v>125690</v>
      </c>
      <c r="AB423" s="28">
        <f xml:space="preserve"> DATA[[#This Row],[Src Abertura]]</f>
        <v>124475</v>
      </c>
      <c r="AC423" s="28">
        <f xml:space="preserve"> DATA[[#This Row],[Src Mínima]]</f>
        <v>124125</v>
      </c>
      <c r="AD423" s="28">
        <f xml:space="preserve"> DATA[[#This Row],[Src Máxima]]</f>
        <v>125830</v>
      </c>
      <c r="AE423" s="28">
        <f xml:space="preserve"> DATA[[#This Row],[Src Último]]</f>
        <v>125690</v>
      </c>
      <c r="AF423" s="40">
        <f xml:space="preserve"> (DATA[[#This Row],[High]] - DATA[[#This Row],[Low]])</f>
        <v>1705</v>
      </c>
      <c r="AG423" s="31">
        <f xml:space="preserve"> _xlfn.XLOOKUP(DATA[[#This Row],[T]]-1, DATA[T], DATA[Open], "")</f>
        <v>121575</v>
      </c>
      <c r="AH423" s="31">
        <f xml:space="preserve"> _xlfn.XLOOKUP(DATA[[#This Row],[T]]-1, DATA[T], DATA[Low], "")</f>
        <v>121550</v>
      </c>
      <c r="AI423" s="31">
        <f xml:space="preserve"> _xlfn.XLOOKUP(DATA[[#This Row],[T]]-1, DATA[T], DATA[High], "")</f>
        <v>124790</v>
      </c>
      <c r="AJ423" s="31">
        <f xml:space="preserve"> _xlfn.XLOOKUP(DATA[[#This Row],[T]]-1, DATA[T], DATA[Price], "")</f>
        <v>124388</v>
      </c>
      <c r="AK423" s="33">
        <f xml:space="preserve"> IFERROR(DATA[[#This Row],[Prev Close]] - DATA[[#This Row],[Prev Open]], "")</f>
        <v>2813</v>
      </c>
      <c r="AL423" s="33">
        <f xml:space="preserve"> IFERROR(DATA[[#This Row],[Prev High]] - DATA[[#This Row],[Prev Low]], "")</f>
        <v>3240</v>
      </c>
      <c r="AM423" s="33">
        <f xml:space="preserve"> SIGN(DATA[[#This Row],[Prev Change]] &lt; 0)</f>
        <v>0</v>
      </c>
      <c r="AN423" s="33">
        <f xml:space="preserve"> SIGN(DATA[[#This Row],[Prev Change]] &gt;= 0)</f>
        <v>1</v>
      </c>
      <c r="AO423" s="28">
        <f xml:space="preserve"> IFERROR(MAX(0, DATA[[#This Row],[High]] - DATA[[#This Row],[Prev High]]), "")</f>
        <v>1040</v>
      </c>
      <c r="AP423" s="28">
        <f xml:space="preserve"> IFERROR(MAX(0, DATA[[#This Row],[Prev Low]] - DATA[[#This Row],[Low]]), "")</f>
        <v>0</v>
      </c>
      <c r="AQ423" s="10">
        <f xml:space="preserve"> (DATA[[#This Row],[Prev Low]] &lt; DATA[[#This Row],[Open]]) * (DATA[[#This Row],[Open]] &lt; DATA[[#This Row],[Prev High]])</f>
        <v>1</v>
      </c>
      <c r="AR423" s="10">
        <f xml:space="preserve"> SIGN(DATA[[#This Row],[Open]] &lt; DATA[[#This Row],[Prev Low]])</f>
        <v>0</v>
      </c>
      <c r="AS423" s="10">
        <f xml:space="preserve"> SIGN(DATA[[#This Row],[Prev Low]] &lt; DATA[[#This Row],[Open]])</f>
        <v>1</v>
      </c>
      <c r="AT423" s="10">
        <f xml:space="preserve"> SIGN(DATA[[#This Row],[Open]] &lt; DATA[[#This Row],[Prev High]])</f>
        <v>1</v>
      </c>
      <c r="AU423" s="10">
        <f xml:space="preserve"> SIGN(DATA[[#This Row],[Prev High]] &lt; DATA[[#This Row],[Open]])</f>
        <v>0</v>
      </c>
      <c r="AV423" s="10">
        <f xml:space="preserve"> SIGN(DATA[[#This Row],[Low]] &lt; DATA[[#This Row],[Prev Low]])</f>
        <v>0</v>
      </c>
      <c r="AW423" s="10">
        <f xml:space="preserve"> SIGN(DATA[[#This Row],[Prev Low]] &lt; DATA[[#This Row],[Low]])</f>
        <v>1</v>
      </c>
      <c r="AX423" s="10">
        <f xml:space="preserve"> SIGN(DATA[[#This Row],[High]] &lt; DATA[[#This Row],[Prev High]])</f>
        <v>0</v>
      </c>
      <c r="AY423" s="10">
        <f xml:space="preserve"> SIGN(DATA[[#This Row],[Prev High]] &lt; DATA[[#This Row],[High]])</f>
        <v>1</v>
      </c>
      <c r="AZ423" s="10">
        <f xml:space="preserve"> (DATA[[#This Row],[Prev Low]] &lt; DATA[[#This Row],[Close]]) * (DATA[[#This Row],[Close]] &lt; DATA[[#This Row],[Prev High]])</f>
        <v>0</v>
      </c>
      <c r="BA423" s="10">
        <f xml:space="preserve"> SIGN(DATA[[#This Row],[Close]] &lt; DATA[[#This Row],[Prev Low]])</f>
        <v>0</v>
      </c>
      <c r="BB423" s="10">
        <f xml:space="preserve"> SIGN(DATA[[#This Row],[Prev Low]] &lt; DATA[[#This Row],[Close]])</f>
        <v>1</v>
      </c>
      <c r="BC423" s="10">
        <f xml:space="preserve"> SIGN(DATA[[#This Row],[Close]] &lt; DATA[[#This Row],[Prev High]])</f>
        <v>0</v>
      </c>
      <c r="BD423" s="10">
        <f xml:space="preserve"> SIGN(DATA[[#This Row],[Prev High]] &lt; DATA[[#This Row],[Close]])</f>
        <v>1</v>
      </c>
    </row>
    <row r="424" spans="14:56" x14ac:dyDescent="0.25">
      <c r="N424" s="16">
        <f xml:space="preserve"> ROW() - ROW(DATA[[#Headers],[Row]])</f>
        <v>422</v>
      </c>
      <c r="O424" s="13"/>
      <c r="P424" s="20">
        <v>45244</v>
      </c>
      <c r="Q424" s="21">
        <v>124388</v>
      </c>
      <c r="R424" s="21">
        <v>121575</v>
      </c>
      <c r="S424" s="21">
        <v>124790</v>
      </c>
      <c r="T424" s="21">
        <v>121550</v>
      </c>
      <c r="U424" s="13" t="s">
        <v>423</v>
      </c>
      <c r="V424" s="14">
        <v>2.3699999999999999E-2</v>
      </c>
      <c r="W424" s="23"/>
      <c r="X424" s="23">
        <f xml:space="preserve"> (1 - DATA[[#This Row],[Row]])</f>
        <v>-421</v>
      </c>
      <c r="Y424" s="24">
        <f xml:space="preserve"> DATA[[#This Row],[Src Data]]</f>
        <v>45244</v>
      </c>
      <c r="Z424" s="23">
        <f xml:space="preserve"> WEEKDAY(DATA[[#This Row],[Date]])</f>
        <v>3</v>
      </c>
      <c r="AA424" s="26">
        <f xml:space="preserve"> DATA[[#This Row],[Src Último]]</f>
        <v>124388</v>
      </c>
      <c r="AB424" s="28">
        <f xml:space="preserve"> DATA[[#This Row],[Src Abertura]]</f>
        <v>121575</v>
      </c>
      <c r="AC424" s="28">
        <f xml:space="preserve"> DATA[[#This Row],[Src Mínima]]</f>
        <v>121550</v>
      </c>
      <c r="AD424" s="28">
        <f xml:space="preserve"> DATA[[#This Row],[Src Máxima]]</f>
        <v>124790</v>
      </c>
      <c r="AE424" s="28">
        <f xml:space="preserve"> DATA[[#This Row],[Src Último]]</f>
        <v>124388</v>
      </c>
      <c r="AF424" s="40">
        <f xml:space="preserve"> (DATA[[#This Row],[High]] - DATA[[#This Row],[Low]])</f>
        <v>3240</v>
      </c>
      <c r="AG424" s="31">
        <f xml:space="preserve"> _xlfn.XLOOKUP(DATA[[#This Row],[T]]-1, DATA[T], DATA[Open], "")</f>
        <v>121555</v>
      </c>
      <c r="AH424" s="31">
        <f xml:space="preserve"> _xlfn.XLOOKUP(DATA[[#This Row],[T]]-1, DATA[T], DATA[Low], "")</f>
        <v>120865</v>
      </c>
      <c r="AI424" s="31">
        <f xml:space="preserve"> _xlfn.XLOOKUP(DATA[[#This Row],[T]]-1, DATA[T], DATA[High], "")</f>
        <v>121660</v>
      </c>
      <c r="AJ424" s="31">
        <f xml:space="preserve"> _xlfn.XLOOKUP(DATA[[#This Row],[T]]-1, DATA[T], DATA[Price], "")</f>
        <v>121509</v>
      </c>
      <c r="AK424" s="33">
        <f xml:space="preserve"> IFERROR(DATA[[#This Row],[Prev Close]] - DATA[[#This Row],[Prev Open]], "")</f>
        <v>-46</v>
      </c>
      <c r="AL424" s="33">
        <f xml:space="preserve"> IFERROR(DATA[[#This Row],[Prev High]] - DATA[[#This Row],[Prev Low]], "")</f>
        <v>795</v>
      </c>
      <c r="AM424" s="33">
        <f xml:space="preserve"> SIGN(DATA[[#This Row],[Prev Change]] &lt; 0)</f>
        <v>1</v>
      </c>
      <c r="AN424" s="33">
        <f xml:space="preserve"> SIGN(DATA[[#This Row],[Prev Change]] &gt;= 0)</f>
        <v>0</v>
      </c>
      <c r="AO424" s="28">
        <f xml:space="preserve"> IFERROR(MAX(0, DATA[[#This Row],[High]] - DATA[[#This Row],[Prev High]]), "")</f>
        <v>3130</v>
      </c>
      <c r="AP424" s="28">
        <f xml:space="preserve"> IFERROR(MAX(0, DATA[[#This Row],[Prev Low]] - DATA[[#This Row],[Low]]), "")</f>
        <v>0</v>
      </c>
      <c r="AQ424" s="10">
        <f xml:space="preserve"> (DATA[[#This Row],[Prev Low]] &lt; DATA[[#This Row],[Open]]) * (DATA[[#This Row],[Open]] &lt; DATA[[#This Row],[Prev High]])</f>
        <v>1</v>
      </c>
      <c r="AR424" s="10">
        <f xml:space="preserve"> SIGN(DATA[[#This Row],[Open]] &lt; DATA[[#This Row],[Prev Low]])</f>
        <v>0</v>
      </c>
      <c r="AS424" s="10">
        <f xml:space="preserve"> SIGN(DATA[[#This Row],[Prev Low]] &lt; DATA[[#This Row],[Open]])</f>
        <v>1</v>
      </c>
      <c r="AT424" s="10">
        <f xml:space="preserve"> SIGN(DATA[[#This Row],[Open]] &lt; DATA[[#This Row],[Prev High]])</f>
        <v>1</v>
      </c>
      <c r="AU424" s="10">
        <f xml:space="preserve"> SIGN(DATA[[#This Row],[Prev High]] &lt; DATA[[#This Row],[Open]])</f>
        <v>0</v>
      </c>
      <c r="AV424" s="10">
        <f xml:space="preserve"> SIGN(DATA[[#This Row],[Low]] &lt; DATA[[#This Row],[Prev Low]])</f>
        <v>0</v>
      </c>
      <c r="AW424" s="10">
        <f xml:space="preserve"> SIGN(DATA[[#This Row],[Prev Low]] &lt; DATA[[#This Row],[Low]])</f>
        <v>1</v>
      </c>
      <c r="AX424" s="10">
        <f xml:space="preserve"> SIGN(DATA[[#This Row],[High]] &lt; DATA[[#This Row],[Prev High]])</f>
        <v>0</v>
      </c>
      <c r="AY424" s="10">
        <f xml:space="preserve"> SIGN(DATA[[#This Row],[Prev High]] &lt; DATA[[#This Row],[High]])</f>
        <v>1</v>
      </c>
      <c r="AZ424" s="10">
        <f xml:space="preserve"> (DATA[[#This Row],[Prev Low]] &lt; DATA[[#This Row],[Close]]) * (DATA[[#This Row],[Close]] &lt; DATA[[#This Row],[Prev High]])</f>
        <v>0</v>
      </c>
      <c r="BA424" s="10">
        <f xml:space="preserve"> SIGN(DATA[[#This Row],[Close]] &lt; DATA[[#This Row],[Prev Low]])</f>
        <v>0</v>
      </c>
      <c r="BB424" s="10">
        <f xml:space="preserve"> SIGN(DATA[[#This Row],[Prev Low]] &lt; DATA[[#This Row],[Close]])</f>
        <v>1</v>
      </c>
      <c r="BC424" s="10">
        <f xml:space="preserve"> SIGN(DATA[[#This Row],[Close]] &lt; DATA[[#This Row],[Prev High]])</f>
        <v>0</v>
      </c>
      <c r="BD424" s="10">
        <f xml:space="preserve"> SIGN(DATA[[#This Row],[Prev High]] &lt; DATA[[#This Row],[Close]])</f>
        <v>1</v>
      </c>
    </row>
    <row r="425" spans="14:56" x14ac:dyDescent="0.25">
      <c r="N425" s="16">
        <f xml:space="preserve"> ROW() - ROW(DATA[[#Headers],[Row]])</f>
        <v>423</v>
      </c>
      <c r="O425" s="13"/>
      <c r="P425" s="20">
        <v>45243</v>
      </c>
      <c r="Q425" s="21">
        <v>121509</v>
      </c>
      <c r="R425" s="21">
        <v>121555</v>
      </c>
      <c r="S425" s="21">
        <v>121660</v>
      </c>
      <c r="T425" s="21">
        <v>120865</v>
      </c>
      <c r="U425" s="13" t="s">
        <v>424</v>
      </c>
      <c r="V425" s="14">
        <v>-2.2000000000000001E-3</v>
      </c>
      <c r="W425" s="23"/>
      <c r="X425" s="23">
        <f xml:space="preserve"> (1 - DATA[[#This Row],[Row]])</f>
        <v>-422</v>
      </c>
      <c r="Y425" s="24">
        <f xml:space="preserve"> DATA[[#This Row],[Src Data]]</f>
        <v>45243</v>
      </c>
      <c r="Z425" s="23">
        <f xml:space="preserve"> WEEKDAY(DATA[[#This Row],[Date]])</f>
        <v>2</v>
      </c>
      <c r="AA425" s="26">
        <f xml:space="preserve"> DATA[[#This Row],[Src Último]]</f>
        <v>121509</v>
      </c>
      <c r="AB425" s="28">
        <f xml:space="preserve"> DATA[[#This Row],[Src Abertura]]</f>
        <v>121555</v>
      </c>
      <c r="AC425" s="28">
        <f xml:space="preserve"> DATA[[#This Row],[Src Mínima]]</f>
        <v>120865</v>
      </c>
      <c r="AD425" s="28">
        <f xml:space="preserve"> DATA[[#This Row],[Src Máxima]]</f>
        <v>121660</v>
      </c>
      <c r="AE425" s="28">
        <f xml:space="preserve"> DATA[[#This Row],[Src Último]]</f>
        <v>121509</v>
      </c>
      <c r="AF425" s="40">
        <f xml:space="preserve"> (DATA[[#This Row],[High]] - DATA[[#This Row],[Low]])</f>
        <v>795</v>
      </c>
      <c r="AG425" s="31">
        <f xml:space="preserve"> _xlfn.XLOOKUP(DATA[[#This Row],[T]]-1, DATA[T], DATA[Open], "")</f>
        <v>120545</v>
      </c>
      <c r="AH425" s="31">
        <f xml:space="preserve"> _xlfn.XLOOKUP(DATA[[#This Row],[T]]-1, DATA[T], DATA[Low], "")</f>
        <v>120310</v>
      </c>
      <c r="AI425" s="31">
        <f xml:space="preserve"> _xlfn.XLOOKUP(DATA[[#This Row],[T]]-1, DATA[T], DATA[High], "")</f>
        <v>122010</v>
      </c>
      <c r="AJ425" s="31">
        <f xml:space="preserve"> _xlfn.XLOOKUP(DATA[[#This Row],[T]]-1, DATA[T], DATA[Price], "")</f>
        <v>121781</v>
      </c>
      <c r="AK425" s="33">
        <f xml:space="preserve"> IFERROR(DATA[[#This Row],[Prev Close]] - DATA[[#This Row],[Prev Open]], "")</f>
        <v>1236</v>
      </c>
      <c r="AL425" s="33">
        <f xml:space="preserve"> IFERROR(DATA[[#This Row],[Prev High]] - DATA[[#This Row],[Prev Low]], "")</f>
        <v>1700</v>
      </c>
      <c r="AM425" s="33">
        <f xml:space="preserve"> SIGN(DATA[[#This Row],[Prev Change]] &lt; 0)</f>
        <v>0</v>
      </c>
      <c r="AN425" s="33">
        <f xml:space="preserve"> SIGN(DATA[[#This Row],[Prev Change]] &gt;= 0)</f>
        <v>1</v>
      </c>
      <c r="AO425" s="28">
        <f xml:space="preserve"> IFERROR(MAX(0, DATA[[#This Row],[High]] - DATA[[#This Row],[Prev High]]), "")</f>
        <v>0</v>
      </c>
      <c r="AP425" s="28">
        <f xml:space="preserve"> IFERROR(MAX(0, DATA[[#This Row],[Prev Low]] - DATA[[#This Row],[Low]]), "")</f>
        <v>0</v>
      </c>
      <c r="AQ425" s="10">
        <f xml:space="preserve"> (DATA[[#This Row],[Prev Low]] &lt; DATA[[#This Row],[Open]]) * (DATA[[#This Row],[Open]] &lt; DATA[[#This Row],[Prev High]])</f>
        <v>1</v>
      </c>
      <c r="AR425" s="10">
        <f xml:space="preserve"> SIGN(DATA[[#This Row],[Open]] &lt; DATA[[#This Row],[Prev Low]])</f>
        <v>0</v>
      </c>
      <c r="AS425" s="10">
        <f xml:space="preserve"> SIGN(DATA[[#This Row],[Prev Low]] &lt; DATA[[#This Row],[Open]])</f>
        <v>1</v>
      </c>
      <c r="AT425" s="10">
        <f xml:space="preserve"> SIGN(DATA[[#This Row],[Open]] &lt; DATA[[#This Row],[Prev High]])</f>
        <v>1</v>
      </c>
      <c r="AU425" s="10">
        <f xml:space="preserve"> SIGN(DATA[[#This Row],[Prev High]] &lt; DATA[[#This Row],[Open]])</f>
        <v>0</v>
      </c>
      <c r="AV425" s="10">
        <f xml:space="preserve"> SIGN(DATA[[#This Row],[Low]] &lt; DATA[[#This Row],[Prev Low]])</f>
        <v>0</v>
      </c>
      <c r="AW425" s="10">
        <f xml:space="preserve"> SIGN(DATA[[#This Row],[Prev Low]] &lt; DATA[[#This Row],[Low]])</f>
        <v>1</v>
      </c>
      <c r="AX425" s="10">
        <f xml:space="preserve"> SIGN(DATA[[#This Row],[High]] &lt; DATA[[#This Row],[Prev High]])</f>
        <v>1</v>
      </c>
      <c r="AY425" s="10">
        <f xml:space="preserve"> SIGN(DATA[[#This Row],[Prev High]] &lt; DATA[[#This Row],[High]])</f>
        <v>0</v>
      </c>
      <c r="AZ425" s="10">
        <f xml:space="preserve"> (DATA[[#This Row],[Prev Low]] &lt; DATA[[#This Row],[Close]]) * (DATA[[#This Row],[Close]] &lt; DATA[[#This Row],[Prev High]])</f>
        <v>1</v>
      </c>
      <c r="BA425" s="10">
        <f xml:space="preserve"> SIGN(DATA[[#This Row],[Close]] &lt; DATA[[#This Row],[Prev Low]])</f>
        <v>0</v>
      </c>
      <c r="BB425" s="10">
        <f xml:space="preserve"> SIGN(DATA[[#This Row],[Prev Low]] &lt; DATA[[#This Row],[Close]])</f>
        <v>1</v>
      </c>
      <c r="BC425" s="10">
        <f xml:space="preserve"> SIGN(DATA[[#This Row],[Close]] &lt; DATA[[#This Row],[Prev High]])</f>
        <v>1</v>
      </c>
      <c r="BD425" s="10">
        <f xml:space="preserve"> SIGN(DATA[[#This Row],[Prev High]] &lt; DATA[[#This Row],[Close]])</f>
        <v>0</v>
      </c>
    </row>
    <row r="426" spans="14:56" x14ac:dyDescent="0.25">
      <c r="N426" s="16">
        <f xml:space="preserve"> ROW() - ROW(DATA[[#Headers],[Row]])</f>
        <v>424</v>
      </c>
      <c r="O426" s="13"/>
      <c r="P426" s="20">
        <v>45240</v>
      </c>
      <c r="Q426" s="21">
        <v>121781</v>
      </c>
      <c r="R426" s="21">
        <v>120545</v>
      </c>
      <c r="S426" s="21">
        <v>122010</v>
      </c>
      <c r="T426" s="21">
        <v>120310</v>
      </c>
      <c r="U426" s="13" t="s">
        <v>425</v>
      </c>
      <c r="V426" s="14">
        <v>1.4E-2</v>
      </c>
      <c r="W426" s="23"/>
      <c r="X426" s="23">
        <f xml:space="preserve"> (1 - DATA[[#This Row],[Row]])</f>
        <v>-423</v>
      </c>
      <c r="Y426" s="24">
        <f xml:space="preserve"> DATA[[#This Row],[Src Data]]</f>
        <v>45240</v>
      </c>
      <c r="Z426" s="23">
        <f xml:space="preserve"> WEEKDAY(DATA[[#This Row],[Date]])</f>
        <v>6</v>
      </c>
      <c r="AA426" s="26">
        <f xml:space="preserve"> DATA[[#This Row],[Src Último]]</f>
        <v>121781</v>
      </c>
      <c r="AB426" s="28">
        <f xml:space="preserve"> DATA[[#This Row],[Src Abertura]]</f>
        <v>120545</v>
      </c>
      <c r="AC426" s="28">
        <f xml:space="preserve"> DATA[[#This Row],[Src Mínima]]</f>
        <v>120310</v>
      </c>
      <c r="AD426" s="28">
        <f xml:space="preserve"> DATA[[#This Row],[Src Máxima]]</f>
        <v>122010</v>
      </c>
      <c r="AE426" s="28">
        <f xml:space="preserve"> DATA[[#This Row],[Src Último]]</f>
        <v>121781</v>
      </c>
      <c r="AF426" s="40">
        <f xml:space="preserve"> (DATA[[#This Row],[High]] - DATA[[#This Row],[Low]])</f>
        <v>1700</v>
      </c>
      <c r="AG426" s="31">
        <f xml:space="preserve"> _xlfn.XLOOKUP(DATA[[#This Row],[T]]-1, DATA[T], DATA[Open], "")</f>
        <v>120545</v>
      </c>
      <c r="AH426" s="31">
        <f xml:space="preserve"> _xlfn.XLOOKUP(DATA[[#This Row],[T]]-1, DATA[T], DATA[Low], "")</f>
        <v>119525</v>
      </c>
      <c r="AI426" s="31">
        <f xml:space="preserve"> _xlfn.XLOOKUP(DATA[[#This Row],[T]]-1, DATA[T], DATA[High], "")</f>
        <v>121465</v>
      </c>
      <c r="AJ426" s="31">
        <f xml:space="preserve"> _xlfn.XLOOKUP(DATA[[#This Row],[T]]-1, DATA[T], DATA[Price], "")</f>
        <v>120094</v>
      </c>
      <c r="AK426" s="33">
        <f xml:space="preserve"> IFERROR(DATA[[#This Row],[Prev Close]] - DATA[[#This Row],[Prev Open]], "")</f>
        <v>-451</v>
      </c>
      <c r="AL426" s="33">
        <f xml:space="preserve"> IFERROR(DATA[[#This Row],[Prev High]] - DATA[[#This Row],[Prev Low]], "")</f>
        <v>1940</v>
      </c>
      <c r="AM426" s="33">
        <f xml:space="preserve"> SIGN(DATA[[#This Row],[Prev Change]] &lt; 0)</f>
        <v>1</v>
      </c>
      <c r="AN426" s="33">
        <f xml:space="preserve"> SIGN(DATA[[#This Row],[Prev Change]] &gt;= 0)</f>
        <v>0</v>
      </c>
      <c r="AO426" s="28">
        <f xml:space="preserve"> IFERROR(MAX(0, DATA[[#This Row],[High]] - DATA[[#This Row],[Prev High]]), "")</f>
        <v>545</v>
      </c>
      <c r="AP426" s="28">
        <f xml:space="preserve"> IFERROR(MAX(0, DATA[[#This Row],[Prev Low]] - DATA[[#This Row],[Low]]), "")</f>
        <v>0</v>
      </c>
      <c r="AQ426" s="10">
        <f xml:space="preserve"> (DATA[[#This Row],[Prev Low]] &lt; DATA[[#This Row],[Open]]) * (DATA[[#This Row],[Open]] &lt; DATA[[#This Row],[Prev High]])</f>
        <v>1</v>
      </c>
      <c r="AR426" s="10">
        <f xml:space="preserve"> SIGN(DATA[[#This Row],[Open]] &lt; DATA[[#This Row],[Prev Low]])</f>
        <v>0</v>
      </c>
      <c r="AS426" s="10">
        <f xml:space="preserve"> SIGN(DATA[[#This Row],[Prev Low]] &lt; DATA[[#This Row],[Open]])</f>
        <v>1</v>
      </c>
      <c r="AT426" s="10">
        <f xml:space="preserve"> SIGN(DATA[[#This Row],[Open]] &lt; DATA[[#This Row],[Prev High]])</f>
        <v>1</v>
      </c>
      <c r="AU426" s="10">
        <f xml:space="preserve"> SIGN(DATA[[#This Row],[Prev High]] &lt; DATA[[#This Row],[Open]])</f>
        <v>0</v>
      </c>
      <c r="AV426" s="10">
        <f xml:space="preserve"> SIGN(DATA[[#This Row],[Low]] &lt; DATA[[#This Row],[Prev Low]])</f>
        <v>0</v>
      </c>
      <c r="AW426" s="10">
        <f xml:space="preserve"> SIGN(DATA[[#This Row],[Prev Low]] &lt; DATA[[#This Row],[Low]])</f>
        <v>1</v>
      </c>
      <c r="AX426" s="10">
        <f xml:space="preserve"> SIGN(DATA[[#This Row],[High]] &lt; DATA[[#This Row],[Prev High]])</f>
        <v>0</v>
      </c>
      <c r="AY426" s="10">
        <f xml:space="preserve"> SIGN(DATA[[#This Row],[Prev High]] &lt; DATA[[#This Row],[High]])</f>
        <v>1</v>
      </c>
      <c r="AZ426" s="10">
        <f xml:space="preserve"> (DATA[[#This Row],[Prev Low]] &lt; DATA[[#This Row],[Close]]) * (DATA[[#This Row],[Close]] &lt; DATA[[#This Row],[Prev High]])</f>
        <v>0</v>
      </c>
      <c r="BA426" s="10">
        <f xml:space="preserve"> SIGN(DATA[[#This Row],[Close]] &lt; DATA[[#This Row],[Prev Low]])</f>
        <v>0</v>
      </c>
      <c r="BB426" s="10">
        <f xml:space="preserve"> SIGN(DATA[[#This Row],[Prev Low]] &lt; DATA[[#This Row],[Close]])</f>
        <v>1</v>
      </c>
      <c r="BC426" s="10">
        <f xml:space="preserve"> SIGN(DATA[[#This Row],[Close]] &lt; DATA[[#This Row],[Prev High]])</f>
        <v>0</v>
      </c>
      <c r="BD426" s="10">
        <f xml:space="preserve"> SIGN(DATA[[#This Row],[Prev High]] &lt; DATA[[#This Row],[Close]])</f>
        <v>1</v>
      </c>
    </row>
    <row r="427" spans="14:56" x14ac:dyDescent="0.25">
      <c r="N427" s="16">
        <f xml:space="preserve"> ROW() - ROW(DATA[[#Headers],[Row]])</f>
        <v>425</v>
      </c>
      <c r="O427" s="13"/>
      <c r="P427" s="20">
        <v>45239</v>
      </c>
      <c r="Q427" s="21">
        <v>120094</v>
      </c>
      <c r="R427" s="21">
        <v>120545</v>
      </c>
      <c r="S427" s="21">
        <v>121465</v>
      </c>
      <c r="T427" s="21">
        <v>119525</v>
      </c>
      <c r="U427" s="13" t="s">
        <v>426</v>
      </c>
      <c r="V427" s="14">
        <v>-1.6999999999999999E-3</v>
      </c>
      <c r="W427" s="23"/>
      <c r="X427" s="23">
        <f xml:space="preserve"> (1 - DATA[[#This Row],[Row]])</f>
        <v>-424</v>
      </c>
      <c r="Y427" s="24">
        <f xml:space="preserve"> DATA[[#This Row],[Src Data]]</f>
        <v>45239</v>
      </c>
      <c r="Z427" s="23">
        <f xml:space="preserve"> WEEKDAY(DATA[[#This Row],[Date]])</f>
        <v>5</v>
      </c>
      <c r="AA427" s="26">
        <f xml:space="preserve"> DATA[[#This Row],[Src Último]]</f>
        <v>120094</v>
      </c>
      <c r="AB427" s="28">
        <f xml:space="preserve"> DATA[[#This Row],[Src Abertura]]</f>
        <v>120545</v>
      </c>
      <c r="AC427" s="28">
        <f xml:space="preserve"> DATA[[#This Row],[Src Mínima]]</f>
        <v>119525</v>
      </c>
      <c r="AD427" s="28">
        <f xml:space="preserve"> DATA[[#This Row],[Src Máxima]]</f>
        <v>121465</v>
      </c>
      <c r="AE427" s="28">
        <f xml:space="preserve"> DATA[[#This Row],[Src Último]]</f>
        <v>120094</v>
      </c>
      <c r="AF427" s="40">
        <f xml:space="preserve"> (DATA[[#This Row],[High]] - DATA[[#This Row],[Low]])</f>
        <v>1940</v>
      </c>
      <c r="AG427" s="31">
        <f xml:space="preserve"> _xlfn.XLOOKUP(DATA[[#This Row],[T]]-1, DATA[T], DATA[Open], "")</f>
        <v>120210</v>
      </c>
      <c r="AH427" s="31">
        <f xml:space="preserve"> _xlfn.XLOOKUP(DATA[[#This Row],[T]]-1, DATA[T], DATA[Low], "")</f>
        <v>119665</v>
      </c>
      <c r="AI427" s="31">
        <f xml:space="preserve"> _xlfn.XLOOKUP(DATA[[#This Row],[T]]-1, DATA[T], DATA[High], "")</f>
        <v>121240</v>
      </c>
      <c r="AJ427" s="31">
        <f xml:space="preserve"> _xlfn.XLOOKUP(DATA[[#This Row],[T]]-1, DATA[T], DATA[Price], "")</f>
        <v>120300</v>
      </c>
      <c r="AK427" s="33">
        <f xml:space="preserve"> IFERROR(DATA[[#This Row],[Prev Close]] - DATA[[#This Row],[Prev Open]], "")</f>
        <v>90</v>
      </c>
      <c r="AL427" s="33">
        <f xml:space="preserve"> IFERROR(DATA[[#This Row],[Prev High]] - DATA[[#This Row],[Prev Low]], "")</f>
        <v>1575</v>
      </c>
      <c r="AM427" s="33">
        <f xml:space="preserve"> SIGN(DATA[[#This Row],[Prev Change]] &lt; 0)</f>
        <v>0</v>
      </c>
      <c r="AN427" s="33">
        <f xml:space="preserve"> SIGN(DATA[[#This Row],[Prev Change]] &gt;= 0)</f>
        <v>1</v>
      </c>
      <c r="AO427" s="28">
        <f xml:space="preserve"> IFERROR(MAX(0, DATA[[#This Row],[High]] - DATA[[#This Row],[Prev High]]), "")</f>
        <v>225</v>
      </c>
      <c r="AP427" s="28">
        <f xml:space="preserve"> IFERROR(MAX(0, DATA[[#This Row],[Prev Low]] - DATA[[#This Row],[Low]]), "")</f>
        <v>140</v>
      </c>
      <c r="AQ427" s="10">
        <f xml:space="preserve"> (DATA[[#This Row],[Prev Low]] &lt; DATA[[#This Row],[Open]]) * (DATA[[#This Row],[Open]] &lt; DATA[[#This Row],[Prev High]])</f>
        <v>1</v>
      </c>
      <c r="AR427" s="10">
        <f xml:space="preserve"> SIGN(DATA[[#This Row],[Open]] &lt; DATA[[#This Row],[Prev Low]])</f>
        <v>0</v>
      </c>
      <c r="AS427" s="10">
        <f xml:space="preserve"> SIGN(DATA[[#This Row],[Prev Low]] &lt; DATA[[#This Row],[Open]])</f>
        <v>1</v>
      </c>
      <c r="AT427" s="10">
        <f xml:space="preserve"> SIGN(DATA[[#This Row],[Open]] &lt; DATA[[#This Row],[Prev High]])</f>
        <v>1</v>
      </c>
      <c r="AU427" s="10">
        <f xml:space="preserve"> SIGN(DATA[[#This Row],[Prev High]] &lt; DATA[[#This Row],[Open]])</f>
        <v>0</v>
      </c>
      <c r="AV427" s="10">
        <f xml:space="preserve"> SIGN(DATA[[#This Row],[Low]] &lt; DATA[[#This Row],[Prev Low]])</f>
        <v>1</v>
      </c>
      <c r="AW427" s="10">
        <f xml:space="preserve"> SIGN(DATA[[#This Row],[Prev Low]] &lt; DATA[[#This Row],[Low]])</f>
        <v>0</v>
      </c>
      <c r="AX427" s="10">
        <f xml:space="preserve"> SIGN(DATA[[#This Row],[High]] &lt; DATA[[#This Row],[Prev High]])</f>
        <v>0</v>
      </c>
      <c r="AY427" s="10">
        <f xml:space="preserve"> SIGN(DATA[[#This Row],[Prev High]] &lt; DATA[[#This Row],[High]])</f>
        <v>1</v>
      </c>
      <c r="AZ427" s="10">
        <f xml:space="preserve"> (DATA[[#This Row],[Prev Low]] &lt; DATA[[#This Row],[Close]]) * (DATA[[#This Row],[Close]] &lt; DATA[[#This Row],[Prev High]])</f>
        <v>1</v>
      </c>
      <c r="BA427" s="10">
        <f xml:space="preserve"> SIGN(DATA[[#This Row],[Close]] &lt; DATA[[#This Row],[Prev Low]])</f>
        <v>0</v>
      </c>
      <c r="BB427" s="10">
        <f xml:space="preserve"> SIGN(DATA[[#This Row],[Prev Low]] &lt; DATA[[#This Row],[Close]])</f>
        <v>1</v>
      </c>
      <c r="BC427" s="10">
        <f xml:space="preserve"> SIGN(DATA[[#This Row],[Close]] &lt; DATA[[#This Row],[Prev High]])</f>
        <v>1</v>
      </c>
      <c r="BD427" s="10">
        <f xml:space="preserve"> SIGN(DATA[[#This Row],[Prev High]] &lt; DATA[[#This Row],[Close]])</f>
        <v>0</v>
      </c>
    </row>
    <row r="428" spans="14:56" x14ac:dyDescent="0.25">
      <c r="N428" s="16">
        <f xml:space="preserve"> ROW() - ROW(DATA[[#Headers],[Row]])</f>
        <v>426</v>
      </c>
      <c r="O428" s="13"/>
      <c r="P428" s="20">
        <v>45238</v>
      </c>
      <c r="Q428" s="21">
        <v>120300</v>
      </c>
      <c r="R428" s="21">
        <v>120210</v>
      </c>
      <c r="S428" s="21">
        <v>121240</v>
      </c>
      <c r="T428" s="21">
        <v>119665</v>
      </c>
      <c r="U428" s="13" t="s">
        <v>427</v>
      </c>
      <c r="V428" s="14">
        <v>-2.0999999999999999E-3</v>
      </c>
      <c r="W428" s="23"/>
      <c r="X428" s="23">
        <f xml:space="preserve"> (1 - DATA[[#This Row],[Row]])</f>
        <v>-425</v>
      </c>
      <c r="Y428" s="24">
        <f xml:space="preserve"> DATA[[#This Row],[Src Data]]</f>
        <v>45238</v>
      </c>
      <c r="Z428" s="23">
        <f xml:space="preserve"> WEEKDAY(DATA[[#This Row],[Date]])</f>
        <v>4</v>
      </c>
      <c r="AA428" s="26">
        <f xml:space="preserve"> DATA[[#This Row],[Src Último]]</f>
        <v>120300</v>
      </c>
      <c r="AB428" s="28">
        <f xml:space="preserve"> DATA[[#This Row],[Src Abertura]]</f>
        <v>120210</v>
      </c>
      <c r="AC428" s="28">
        <f xml:space="preserve"> DATA[[#This Row],[Src Mínima]]</f>
        <v>119665</v>
      </c>
      <c r="AD428" s="28">
        <f xml:space="preserve"> DATA[[#This Row],[Src Máxima]]</f>
        <v>121240</v>
      </c>
      <c r="AE428" s="28">
        <f xml:space="preserve"> DATA[[#This Row],[Src Último]]</f>
        <v>120300</v>
      </c>
      <c r="AF428" s="40">
        <f xml:space="preserve"> (DATA[[#This Row],[High]] - DATA[[#This Row],[Low]])</f>
        <v>1575</v>
      </c>
      <c r="AG428" s="31">
        <f xml:space="preserve"> _xlfn.XLOOKUP(DATA[[#This Row],[T]]-1, DATA[T], DATA[Open], "")</f>
        <v>119350</v>
      </c>
      <c r="AH428" s="31">
        <f xml:space="preserve"> _xlfn.XLOOKUP(DATA[[#This Row],[T]]-1, DATA[T], DATA[Low], "")</f>
        <v>118995</v>
      </c>
      <c r="AI428" s="31">
        <f xml:space="preserve"> _xlfn.XLOOKUP(DATA[[#This Row],[T]]-1, DATA[T], DATA[High], "")</f>
        <v>120875</v>
      </c>
      <c r="AJ428" s="31">
        <f xml:space="preserve"> _xlfn.XLOOKUP(DATA[[#This Row],[T]]-1, DATA[T], DATA[Price], "")</f>
        <v>120549</v>
      </c>
      <c r="AK428" s="33">
        <f xml:space="preserve"> IFERROR(DATA[[#This Row],[Prev Close]] - DATA[[#This Row],[Prev Open]], "")</f>
        <v>1199</v>
      </c>
      <c r="AL428" s="33">
        <f xml:space="preserve"> IFERROR(DATA[[#This Row],[Prev High]] - DATA[[#This Row],[Prev Low]], "")</f>
        <v>1880</v>
      </c>
      <c r="AM428" s="33">
        <f xml:space="preserve"> SIGN(DATA[[#This Row],[Prev Change]] &lt; 0)</f>
        <v>0</v>
      </c>
      <c r="AN428" s="33">
        <f xml:space="preserve"> SIGN(DATA[[#This Row],[Prev Change]] &gt;= 0)</f>
        <v>1</v>
      </c>
      <c r="AO428" s="28">
        <f xml:space="preserve"> IFERROR(MAX(0, DATA[[#This Row],[High]] - DATA[[#This Row],[Prev High]]), "")</f>
        <v>365</v>
      </c>
      <c r="AP428" s="28">
        <f xml:space="preserve"> IFERROR(MAX(0, DATA[[#This Row],[Prev Low]] - DATA[[#This Row],[Low]]), "")</f>
        <v>0</v>
      </c>
      <c r="AQ428" s="10">
        <f xml:space="preserve"> (DATA[[#This Row],[Prev Low]] &lt; DATA[[#This Row],[Open]]) * (DATA[[#This Row],[Open]] &lt; DATA[[#This Row],[Prev High]])</f>
        <v>1</v>
      </c>
      <c r="AR428" s="10">
        <f xml:space="preserve"> SIGN(DATA[[#This Row],[Open]] &lt; DATA[[#This Row],[Prev Low]])</f>
        <v>0</v>
      </c>
      <c r="AS428" s="10">
        <f xml:space="preserve"> SIGN(DATA[[#This Row],[Prev Low]] &lt; DATA[[#This Row],[Open]])</f>
        <v>1</v>
      </c>
      <c r="AT428" s="10">
        <f xml:space="preserve"> SIGN(DATA[[#This Row],[Open]] &lt; DATA[[#This Row],[Prev High]])</f>
        <v>1</v>
      </c>
      <c r="AU428" s="10">
        <f xml:space="preserve"> SIGN(DATA[[#This Row],[Prev High]] &lt; DATA[[#This Row],[Open]])</f>
        <v>0</v>
      </c>
      <c r="AV428" s="10">
        <f xml:space="preserve"> SIGN(DATA[[#This Row],[Low]] &lt; DATA[[#This Row],[Prev Low]])</f>
        <v>0</v>
      </c>
      <c r="AW428" s="10">
        <f xml:space="preserve"> SIGN(DATA[[#This Row],[Prev Low]] &lt; DATA[[#This Row],[Low]])</f>
        <v>1</v>
      </c>
      <c r="AX428" s="10">
        <f xml:space="preserve"> SIGN(DATA[[#This Row],[High]] &lt; DATA[[#This Row],[Prev High]])</f>
        <v>0</v>
      </c>
      <c r="AY428" s="10">
        <f xml:space="preserve"> SIGN(DATA[[#This Row],[Prev High]] &lt; DATA[[#This Row],[High]])</f>
        <v>1</v>
      </c>
      <c r="AZ428" s="10">
        <f xml:space="preserve"> (DATA[[#This Row],[Prev Low]] &lt; DATA[[#This Row],[Close]]) * (DATA[[#This Row],[Close]] &lt; DATA[[#This Row],[Prev High]])</f>
        <v>1</v>
      </c>
      <c r="BA428" s="10">
        <f xml:space="preserve"> SIGN(DATA[[#This Row],[Close]] &lt; DATA[[#This Row],[Prev Low]])</f>
        <v>0</v>
      </c>
      <c r="BB428" s="10">
        <f xml:space="preserve"> SIGN(DATA[[#This Row],[Prev Low]] &lt; DATA[[#This Row],[Close]])</f>
        <v>1</v>
      </c>
      <c r="BC428" s="10">
        <f xml:space="preserve"> SIGN(DATA[[#This Row],[Close]] &lt; DATA[[#This Row],[Prev High]])</f>
        <v>1</v>
      </c>
      <c r="BD428" s="10">
        <f xml:space="preserve"> SIGN(DATA[[#This Row],[Prev High]] &lt; DATA[[#This Row],[Close]])</f>
        <v>0</v>
      </c>
    </row>
    <row r="429" spans="14:56" x14ac:dyDescent="0.25">
      <c r="N429" s="16">
        <f xml:space="preserve"> ROW() - ROW(DATA[[#Headers],[Row]])</f>
        <v>427</v>
      </c>
      <c r="O429" s="13"/>
      <c r="P429" s="20">
        <v>45237</v>
      </c>
      <c r="Q429" s="21">
        <v>120549</v>
      </c>
      <c r="R429" s="21">
        <v>119350</v>
      </c>
      <c r="S429" s="21">
        <v>120875</v>
      </c>
      <c r="T429" s="21">
        <v>118995</v>
      </c>
      <c r="U429" s="13" t="s">
        <v>428</v>
      </c>
      <c r="V429" s="14">
        <v>6.4000000000000003E-3</v>
      </c>
      <c r="W429" s="23"/>
      <c r="X429" s="23">
        <f xml:space="preserve"> (1 - DATA[[#This Row],[Row]])</f>
        <v>-426</v>
      </c>
      <c r="Y429" s="24">
        <f xml:space="preserve"> DATA[[#This Row],[Src Data]]</f>
        <v>45237</v>
      </c>
      <c r="Z429" s="23">
        <f xml:space="preserve"> WEEKDAY(DATA[[#This Row],[Date]])</f>
        <v>3</v>
      </c>
      <c r="AA429" s="26">
        <f xml:space="preserve"> DATA[[#This Row],[Src Último]]</f>
        <v>120549</v>
      </c>
      <c r="AB429" s="28">
        <f xml:space="preserve"> DATA[[#This Row],[Src Abertura]]</f>
        <v>119350</v>
      </c>
      <c r="AC429" s="28">
        <f xml:space="preserve"> DATA[[#This Row],[Src Mínima]]</f>
        <v>118995</v>
      </c>
      <c r="AD429" s="28">
        <f xml:space="preserve"> DATA[[#This Row],[Src Máxima]]</f>
        <v>120875</v>
      </c>
      <c r="AE429" s="28">
        <f xml:space="preserve"> DATA[[#This Row],[Src Último]]</f>
        <v>120549</v>
      </c>
      <c r="AF429" s="40">
        <f xml:space="preserve"> (DATA[[#This Row],[High]] - DATA[[#This Row],[Low]])</f>
        <v>1880</v>
      </c>
      <c r="AG429" s="31">
        <f xml:space="preserve"> _xlfn.XLOOKUP(DATA[[#This Row],[T]]-1, DATA[T], DATA[Open], "")</f>
        <v>119650</v>
      </c>
      <c r="AH429" s="31">
        <f xml:space="preserve"> _xlfn.XLOOKUP(DATA[[#This Row],[T]]-1, DATA[T], DATA[Low], "")</f>
        <v>119290</v>
      </c>
      <c r="AI429" s="31">
        <f xml:space="preserve"> _xlfn.XLOOKUP(DATA[[#This Row],[T]]-1, DATA[T], DATA[High], "")</f>
        <v>120125</v>
      </c>
      <c r="AJ429" s="31">
        <f xml:space="preserve"> _xlfn.XLOOKUP(DATA[[#This Row],[T]]-1, DATA[T], DATA[Price], "")</f>
        <v>119781</v>
      </c>
      <c r="AK429" s="33">
        <f xml:space="preserve"> IFERROR(DATA[[#This Row],[Prev Close]] - DATA[[#This Row],[Prev Open]], "")</f>
        <v>131</v>
      </c>
      <c r="AL429" s="33">
        <f xml:space="preserve"> IFERROR(DATA[[#This Row],[Prev High]] - DATA[[#This Row],[Prev Low]], "")</f>
        <v>835</v>
      </c>
      <c r="AM429" s="33">
        <f xml:space="preserve"> SIGN(DATA[[#This Row],[Prev Change]] &lt; 0)</f>
        <v>0</v>
      </c>
      <c r="AN429" s="33">
        <f xml:space="preserve"> SIGN(DATA[[#This Row],[Prev Change]] &gt;= 0)</f>
        <v>1</v>
      </c>
      <c r="AO429" s="28">
        <f xml:space="preserve"> IFERROR(MAX(0, DATA[[#This Row],[High]] - DATA[[#This Row],[Prev High]]), "")</f>
        <v>750</v>
      </c>
      <c r="AP429" s="28">
        <f xml:space="preserve"> IFERROR(MAX(0, DATA[[#This Row],[Prev Low]] - DATA[[#This Row],[Low]]), "")</f>
        <v>295</v>
      </c>
      <c r="AQ429" s="10">
        <f xml:space="preserve"> (DATA[[#This Row],[Prev Low]] &lt; DATA[[#This Row],[Open]]) * (DATA[[#This Row],[Open]] &lt; DATA[[#This Row],[Prev High]])</f>
        <v>1</v>
      </c>
      <c r="AR429" s="10">
        <f xml:space="preserve"> SIGN(DATA[[#This Row],[Open]] &lt; DATA[[#This Row],[Prev Low]])</f>
        <v>0</v>
      </c>
      <c r="AS429" s="10">
        <f xml:space="preserve"> SIGN(DATA[[#This Row],[Prev Low]] &lt; DATA[[#This Row],[Open]])</f>
        <v>1</v>
      </c>
      <c r="AT429" s="10">
        <f xml:space="preserve"> SIGN(DATA[[#This Row],[Open]] &lt; DATA[[#This Row],[Prev High]])</f>
        <v>1</v>
      </c>
      <c r="AU429" s="10">
        <f xml:space="preserve"> SIGN(DATA[[#This Row],[Prev High]] &lt; DATA[[#This Row],[Open]])</f>
        <v>0</v>
      </c>
      <c r="AV429" s="10">
        <f xml:space="preserve"> SIGN(DATA[[#This Row],[Low]] &lt; DATA[[#This Row],[Prev Low]])</f>
        <v>1</v>
      </c>
      <c r="AW429" s="10">
        <f xml:space="preserve"> SIGN(DATA[[#This Row],[Prev Low]] &lt; DATA[[#This Row],[Low]])</f>
        <v>0</v>
      </c>
      <c r="AX429" s="10">
        <f xml:space="preserve"> SIGN(DATA[[#This Row],[High]] &lt; DATA[[#This Row],[Prev High]])</f>
        <v>0</v>
      </c>
      <c r="AY429" s="10">
        <f xml:space="preserve"> SIGN(DATA[[#This Row],[Prev High]] &lt; DATA[[#This Row],[High]])</f>
        <v>1</v>
      </c>
      <c r="AZ429" s="10">
        <f xml:space="preserve"> (DATA[[#This Row],[Prev Low]] &lt; DATA[[#This Row],[Close]]) * (DATA[[#This Row],[Close]] &lt; DATA[[#This Row],[Prev High]])</f>
        <v>0</v>
      </c>
      <c r="BA429" s="10">
        <f xml:space="preserve"> SIGN(DATA[[#This Row],[Close]] &lt; DATA[[#This Row],[Prev Low]])</f>
        <v>0</v>
      </c>
      <c r="BB429" s="10">
        <f xml:space="preserve"> SIGN(DATA[[#This Row],[Prev Low]] &lt; DATA[[#This Row],[Close]])</f>
        <v>1</v>
      </c>
      <c r="BC429" s="10">
        <f xml:space="preserve"> SIGN(DATA[[#This Row],[Close]] &lt; DATA[[#This Row],[Prev High]])</f>
        <v>0</v>
      </c>
      <c r="BD429" s="10">
        <f xml:space="preserve"> SIGN(DATA[[#This Row],[Prev High]] &lt; DATA[[#This Row],[Close]])</f>
        <v>1</v>
      </c>
    </row>
    <row r="430" spans="14:56" x14ac:dyDescent="0.25">
      <c r="N430" s="16">
        <f xml:space="preserve"> ROW() - ROW(DATA[[#Headers],[Row]])</f>
        <v>428</v>
      </c>
      <c r="O430" s="13"/>
      <c r="P430" s="20">
        <v>45236</v>
      </c>
      <c r="Q430" s="21">
        <v>119781</v>
      </c>
      <c r="R430" s="21">
        <v>119650</v>
      </c>
      <c r="S430" s="21">
        <v>120125</v>
      </c>
      <c r="T430" s="21">
        <v>119290</v>
      </c>
      <c r="U430" s="13" t="s">
        <v>429</v>
      </c>
      <c r="V430" s="14">
        <v>5.9999999999999995E-4</v>
      </c>
      <c r="W430" s="23"/>
      <c r="X430" s="23">
        <f xml:space="preserve"> (1 - DATA[[#This Row],[Row]])</f>
        <v>-427</v>
      </c>
      <c r="Y430" s="24">
        <f xml:space="preserve"> DATA[[#This Row],[Src Data]]</f>
        <v>45236</v>
      </c>
      <c r="Z430" s="23">
        <f xml:space="preserve"> WEEKDAY(DATA[[#This Row],[Date]])</f>
        <v>2</v>
      </c>
      <c r="AA430" s="26">
        <f xml:space="preserve"> DATA[[#This Row],[Src Último]]</f>
        <v>119781</v>
      </c>
      <c r="AB430" s="28">
        <f xml:space="preserve"> DATA[[#This Row],[Src Abertura]]</f>
        <v>119650</v>
      </c>
      <c r="AC430" s="28">
        <f xml:space="preserve"> DATA[[#This Row],[Src Mínima]]</f>
        <v>119290</v>
      </c>
      <c r="AD430" s="28">
        <f xml:space="preserve"> DATA[[#This Row],[Src Máxima]]</f>
        <v>120125</v>
      </c>
      <c r="AE430" s="28">
        <f xml:space="preserve"> DATA[[#This Row],[Src Último]]</f>
        <v>119781</v>
      </c>
      <c r="AF430" s="40">
        <f xml:space="preserve"> (DATA[[#This Row],[High]] - DATA[[#This Row],[Low]])</f>
        <v>835</v>
      </c>
      <c r="AG430" s="31">
        <f xml:space="preserve"> _xlfn.XLOOKUP(DATA[[#This Row],[T]]-1, DATA[T], DATA[Open], "")</f>
        <v>117765</v>
      </c>
      <c r="AH430" s="31">
        <f xml:space="preserve"> _xlfn.XLOOKUP(DATA[[#This Row],[T]]-1, DATA[T], DATA[Low], "")</f>
        <v>117715</v>
      </c>
      <c r="AI430" s="31">
        <f xml:space="preserve"> _xlfn.XLOOKUP(DATA[[#This Row],[T]]-1, DATA[T], DATA[High], "")</f>
        <v>119875</v>
      </c>
      <c r="AJ430" s="31">
        <f xml:space="preserve"> _xlfn.XLOOKUP(DATA[[#This Row],[T]]-1, DATA[T], DATA[Price], "")</f>
        <v>119714</v>
      </c>
      <c r="AK430" s="33">
        <f xml:space="preserve"> IFERROR(DATA[[#This Row],[Prev Close]] - DATA[[#This Row],[Prev Open]], "")</f>
        <v>1949</v>
      </c>
      <c r="AL430" s="33">
        <f xml:space="preserve"> IFERROR(DATA[[#This Row],[Prev High]] - DATA[[#This Row],[Prev Low]], "")</f>
        <v>2160</v>
      </c>
      <c r="AM430" s="33">
        <f xml:space="preserve"> SIGN(DATA[[#This Row],[Prev Change]] &lt; 0)</f>
        <v>0</v>
      </c>
      <c r="AN430" s="33">
        <f xml:space="preserve"> SIGN(DATA[[#This Row],[Prev Change]] &gt;= 0)</f>
        <v>1</v>
      </c>
      <c r="AO430" s="28">
        <f xml:space="preserve"> IFERROR(MAX(0, DATA[[#This Row],[High]] - DATA[[#This Row],[Prev High]]), "")</f>
        <v>250</v>
      </c>
      <c r="AP430" s="28">
        <f xml:space="preserve"> IFERROR(MAX(0, DATA[[#This Row],[Prev Low]] - DATA[[#This Row],[Low]]), "")</f>
        <v>0</v>
      </c>
      <c r="AQ430" s="10">
        <f xml:space="preserve"> (DATA[[#This Row],[Prev Low]] &lt; DATA[[#This Row],[Open]]) * (DATA[[#This Row],[Open]] &lt; DATA[[#This Row],[Prev High]])</f>
        <v>1</v>
      </c>
      <c r="AR430" s="10">
        <f xml:space="preserve"> SIGN(DATA[[#This Row],[Open]] &lt; DATA[[#This Row],[Prev Low]])</f>
        <v>0</v>
      </c>
      <c r="AS430" s="10">
        <f xml:space="preserve"> SIGN(DATA[[#This Row],[Prev Low]] &lt; DATA[[#This Row],[Open]])</f>
        <v>1</v>
      </c>
      <c r="AT430" s="10">
        <f xml:space="preserve"> SIGN(DATA[[#This Row],[Open]] &lt; DATA[[#This Row],[Prev High]])</f>
        <v>1</v>
      </c>
      <c r="AU430" s="10">
        <f xml:space="preserve"> SIGN(DATA[[#This Row],[Prev High]] &lt; DATA[[#This Row],[Open]])</f>
        <v>0</v>
      </c>
      <c r="AV430" s="10">
        <f xml:space="preserve"> SIGN(DATA[[#This Row],[Low]] &lt; DATA[[#This Row],[Prev Low]])</f>
        <v>0</v>
      </c>
      <c r="AW430" s="10">
        <f xml:space="preserve"> SIGN(DATA[[#This Row],[Prev Low]] &lt; DATA[[#This Row],[Low]])</f>
        <v>1</v>
      </c>
      <c r="AX430" s="10">
        <f xml:space="preserve"> SIGN(DATA[[#This Row],[High]] &lt; DATA[[#This Row],[Prev High]])</f>
        <v>0</v>
      </c>
      <c r="AY430" s="10">
        <f xml:space="preserve"> SIGN(DATA[[#This Row],[Prev High]] &lt; DATA[[#This Row],[High]])</f>
        <v>1</v>
      </c>
      <c r="AZ430" s="10">
        <f xml:space="preserve"> (DATA[[#This Row],[Prev Low]] &lt; DATA[[#This Row],[Close]]) * (DATA[[#This Row],[Close]] &lt; DATA[[#This Row],[Prev High]])</f>
        <v>1</v>
      </c>
      <c r="BA430" s="10">
        <f xml:space="preserve"> SIGN(DATA[[#This Row],[Close]] &lt; DATA[[#This Row],[Prev Low]])</f>
        <v>0</v>
      </c>
      <c r="BB430" s="10">
        <f xml:space="preserve"> SIGN(DATA[[#This Row],[Prev Low]] &lt; DATA[[#This Row],[Close]])</f>
        <v>1</v>
      </c>
      <c r="BC430" s="10">
        <f xml:space="preserve"> SIGN(DATA[[#This Row],[Close]] &lt; DATA[[#This Row],[Prev High]])</f>
        <v>1</v>
      </c>
      <c r="BD430" s="10">
        <f xml:space="preserve"> SIGN(DATA[[#This Row],[Prev High]] &lt; DATA[[#This Row],[Close]])</f>
        <v>0</v>
      </c>
    </row>
    <row r="431" spans="14:56" x14ac:dyDescent="0.25">
      <c r="N431" s="16">
        <f xml:space="preserve"> ROW() - ROW(DATA[[#Headers],[Row]])</f>
        <v>429</v>
      </c>
      <c r="O431" s="13"/>
      <c r="P431" s="20">
        <v>45233</v>
      </c>
      <c r="Q431" s="21">
        <v>119714</v>
      </c>
      <c r="R431" s="21">
        <v>117765</v>
      </c>
      <c r="S431" s="21">
        <v>119875</v>
      </c>
      <c r="T431" s="21">
        <v>117715</v>
      </c>
      <c r="U431" s="13" t="s">
        <v>318</v>
      </c>
      <c r="V431" s="14">
        <v>2.6599999999999999E-2</v>
      </c>
      <c r="W431" s="23"/>
      <c r="X431" s="23">
        <f xml:space="preserve"> (1 - DATA[[#This Row],[Row]])</f>
        <v>-428</v>
      </c>
      <c r="Y431" s="24">
        <f xml:space="preserve"> DATA[[#This Row],[Src Data]]</f>
        <v>45233</v>
      </c>
      <c r="Z431" s="23">
        <f xml:space="preserve"> WEEKDAY(DATA[[#This Row],[Date]])</f>
        <v>6</v>
      </c>
      <c r="AA431" s="26">
        <f xml:space="preserve"> DATA[[#This Row],[Src Último]]</f>
        <v>119714</v>
      </c>
      <c r="AB431" s="28">
        <f xml:space="preserve"> DATA[[#This Row],[Src Abertura]]</f>
        <v>117765</v>
      </c>
      <c r="AC431" s="28">
        <f xml:space="preserve"> DATA[[#This Row],[Src Mínima]]</f>
        <v>117715</v>
      </c>
      <c r="AD431" s="28">
        <f xml:space="preserve"> DATA[[#This Row],[Src Máxima]]</f>
        <v>119875</v>
      </c>
      <c r="AE431" s="28">
        <f xml:space="preserve"> DATA[[#This Row],[Src Último]]</f>
        <v>119714</v>
      </c>
      <c r="AF431" s="40">
        <f xml:space="preserve"> (DATA[[#This Row],[High]] - DATA[[#This Row],[Low]])</f>
        <v>2160</v>
      </c>
      <c r="AG431" s="31">
        <f xml:space="preserve"> _xlfn.XLOOKUP(DATA[[#This Row],[T]]-1, DATA[T], DATA[Open], "")</f>
        <v>114530</v>
      </c>
      <c r="AH431" s="31">
        <f xml:space="preserve"> _xlfn.XLOOKUP(DATA[[#This Row],[T]]-1, DATA[T], DATA[Low], "")</f>
        <v>114220</v>
      </c>
      <c r="AI431" s="31">
        <f xml:space="preserve"> _xlfn.XLOOKUP(DATA[[#This Row],[T]]-1, DATA[T], DATA[High], "")</f>
        <v>116905</v>
      </c>
      <c r="AJ431" s="31">
        <f xml:space="preserve"> _xlfn.XLOOKUP(DATA[[#This Row],[T]]-1, DATA[T], DATA[Price], "")</f>
        <v>116612</v>
      </c>
      <c r="AK431" s="33">
        <f xml:space="preserve"> IFERROR(DATA[[#This Row],[Prev Close]] - DATA[[#This Row],[Prev Open]], "")</f>
        <v>2082</v>
      </c>
      <c r="AL431" s="33">
        <f xml:space="preserve"> IFERROR(DATA[[#This Row],[Prev High]] - DATA[[#This Row],[Prev Low]], "")</f>
        <v>2685</v>
      </c>
      <c r="AM431" s="33">
        <f xml:space="preserve"> SIGN(DATA[[#This Row],[Prev Change]] &lt; 0)</f>
        <v>0</v>
      </c>
      <c r="AN431" s="33">
        <f xml:space="preserve"> SIGN(DATA[[#This Row],[Prev Change]] &gt;= 0)</f>
        <v>1</v>
      </c>
      <c r="AO431" s="28">
        <f xml:space="preserve"> IFERROR(MAX(0, DATA[[#This Row],[High]] - DATA[[#This Row],[Prev High]]), "")</f>
        <v>2970</v>
      </c>
      <c r="AP431" s="28">
        <f xml:space="preserve"> IFERROR(MAX(0, DATA[[#This Row],[Prev Low]] - DATA[[#This Row],[Low]]), "")</f>
        <v>0</v>
      </c>
      <c r="AQ431" s="10">
        <f xml:space="preserve"> (DATA[[#This Row],[Prev Low]] &lt; DATA[[#This Row],[Open]]) * (DATA[[#This Row],[Open]] &lt; DATA[[#This Row],[Prev High]])</f>
        <v>0</v>
      </c>
      <c r="AR431" s="10">
        <f xml:space="preserve"> SIGN(DATA[[#This Row],[Open]] &lt; DATA[[#This Row],[Prev Low]])</f>
        <v>0</v>
      </c>
      <c r="AS431" s="10">
        <f xml:space="preserve"> SIGN(DATA[[#This Row],[Prev Low]] &lt; DATA[[#This Row],[Open]])</f>
        <v>1</v>
      </c>
      <c r="AT431" s="10">
        <f xml:space="preserve"> SIGN(DATA[[#This Row],[Open]] &lt; DATA[[#This Row],[Prev High]])</f>
        <v>0</v>
      </c>
      <c r="AU431" s="10">
        <f xml:space="preserve"> SIGN(DATA[[#This Row],[Prev High]] &lt; DATA[[#This Row],[Open]])</f>
        <v>1</v>
      </c>
      <c r="AV431" s="10">
        <f xml:space="preserve"> SIGN(DATA[[#This Row],[Low]] &lt; DATA[[#This Row],[Prev Low]])</f>
        <v>0</v>
      </c>
      <c r="AW431" s="10">
        <f xml:space="preserve"> SIGN(DATA[[#This Row],[Prev Low]] &lt; DATA[[#This Row],[Low]])</f>
        <v>1</v>
      </c>
      <c r="AX431" s="10">
        <f xml:space="preserve"> SIGN(DATA[[#This Row],[High]] &lt; DATA[[#This Row],[Prev High]])</f>
        <v>0</v>
      </c>
      <c r="AY431" s="10">
        <f xml:space="preserve"> SIGN(DATA[[#This Row],[Prev High]] &lt; DATA[[#This Row],[High]])</f>
        <v>1</v>
      </c>
      <c r="AZ431" s="10">
        <f xml:space="preserve"> (DATA[[#This Row],[Prev Low]] &lt; DATA[[#This Row],[Close]]) * (DATA[[#This Row],[Close]] &lt; DATA[[#This Row],[Prev High]])</f>
        <v>0</v>
      </c>
      <c r="BA431" s="10">
        <f xml:space="preserve"> SIGN(DATA[[#This Row],[Close]] &lt; DATA[[#This Row],[Prev Low]])</f>
        <v>0</v>
      </c>
      <c r="BB431" s="10">
        <f xml:space="preserve"> SIGN(DATA[[#This Row],[Prev Low]] &lt; DATA[[#This Row],[Close]])</f>
        <v>1</v>
      </c>
      <c r="BC431" s="10">
        <f xml:space="preserve"> SIGN(DATA[[#This Row],[Close]] &lt; DATA[[#This Row],[Prev High]])</f>
        <v>0</v>
      </c>
      <c r="BD431" s="10">
        <f xml:space="preserve"> SIGN(DATA[[#This Row],[Prev High]] &lt; DATA[[#This Row],[Close]])</f>
        <v>1</v>
      </c>
    </row>
    <row r="432" spans="14:56" x14ac:dyDescent="0.25">
      <c r="N432" s="16">
        <f xml:space="preserve"> ROW() - ROW(DATA[[#Headers],[Row]])</f>
        <v>430</v>
      </c>
      <c r="O432" s="13"/>
      <c r="P432" s="20">
        <v>45231</v>
      </c>
      <c r="Q432" s="21">
        <v>116612</v>
      </c>
      <c r="R432" s="21">
        <v>114530</v>
      </c>
      <c r="S432" s="21">
        <v>116905</v>
      </c>
      <c r="T432" s="21">
        <v>114220</v>
      </c>
      <c r="U432" s="13" t="s">
        <v>430</v>
      </c>
      <c r="V432" s="14">
        <v>1.7600000000000001E-2</v>
      </c>
      <c r="W432" s="23"/>
      <c r="X432" s="23">
        <f xml:space="preserve"> (1 - DATA[[#This Row],[Row]])</f>
        <v>-429</v>
      </c>
      <c r="Y432" s="24">
        <f xml:space="preserve"> DATA[[#This Row],[Src Data]]</f>
        <v>45231</v>
      </c>
      <c r="Z432" s="23">
        <f xml:space="preserve"> WEEKDAY(DATA[[#This Row],[Date]])</f>
        <v>4</v>
      </c>
      <c r="AA432" s="26">
        <f xml:space="preserve"> DATA[[#This Row],[Src Último]]</f>
        <v>116612</v>
      </c>
      <c r="AB432" s="28">
        <f xml:space="preserve"> DATA[[#This Row],[Src Abertura]]</f>
        <v>114530</v>
      </c>
      <c r="AC432" s="28">
        <f xml:space="preserve"> DATA[[#This Row],[Src Mínima]]</f>
        <v>114220</v>
      </c>
      <c r="AD432" s="28">
        <f xml:space="preserve"> DATA[[#This Row],[Src Máxima]]</f>
        <v>116905</v>
      </c>
      <c r="AE432" s="28">
        <f xml:space="preserve"> DATA[[#This Row],[Src Último]]</f>
        <v>116612</v>
      </c>
      <c r="AF432" s="40">
        <f xml:space="preserve"> (DATA[[#This Row],[High]] - DATA[[#This Row],[Low]])</f>
        <v>2685</v>
      </c>
      <c r="AG432" s="31">
        <f xml:space="preserve"> _xlfn.XLOOKUP(DATA[[#This Row],[T]]-1, DATA[T], DATA[Open], "")</f>
        <v>114250</v>
      </c>
      <c r="AH432" s="31">
        <f xml:space="preserve"> _xlfn.XLOOKUP(DATA[[#This Row],[T]]-1, DATA[T], DATA[Low], "")</f>
        <v>113415</v>
      </c>
      <c r="AI432" s="31">
        <f xml:space="preserve"> _xlfn.XLOOKUP(DATA[[#This Row],[T]]-1, DATA[T], DATA[High], "")</f>
        <v>114980</v>
      </c>
      <c r="AJ432" s="31">
        <f xml:space="preserve"> _xlfn.XLOOKUP(DATA[[#This Row],[T]]-1, DATA[T], DATA[Price], "")</f>
        <v>114599</v>
      </c>
      <c r="AK432" s="33">
        <f xml:space="preserve"> IFERROR(DATA[[#This Row],[Prev Close]] - DATA[[#This Row],[Prev Open]], "")</f>
        <v>349</v>
      </c>
      <c r="AL432" s="33">
        <f xml:space="preserve"> IFERROR(DATA[[#This Row],[Prev High]] - DATA[[#This Row],[Prev Low]], "")</f>
        <v>1565</v>
      </c>
      <c r="AM432" s="33">
        <f xml:space="preserve"> SIGN(DATA[[#This Row],[Prev Change]] &lt; 0)</f>
        <v>0</v>
      </c>
      <c r="AN432" s="33">
        <f xml:space="preserve"> SIGN(DATA[[#This Row],[Prev Change]] &gt;= 0)</f>
        <v>1</v>
      </c>
      <c r="AO432" s="28">
        <f xml:space="preserve"> IFERROR(MAX(0, DATA[[#This Row],[High]] - DATA[[#This Row],[Prev High]]), "")</f>
        <v>1925</v>
      </c>
      <c r="AP432" s="28">
        <f xml:space="preserve"> IFERROR(MAX(0, DATA[[#This Row],[Prev Low]] - DATA[[#This Row],[Low]]), "")</f>
        <v>0</v>
      </c>
      <c r="AQ432" s="10">
        <f xml:space="preserve"> (DATA[[#This Row],[Prev Low]] &lt; DATA[[#This Row],[Open]]) * (DATA[[#This Row],[Open]] &lt; DATA[[#This Row],[Prev High]])</f>
        <v>1</v>
      </c>
      <c r="AR432" s="10">
        <f xml:space="preserve"> SIGN(DATA[[#This Row],[Open]] &lt; DATA[[#This Row],[Prev Low]])</f>
        <v>0</v>
      </c>
      <c r="AS432" s="10">
        <f xml:space="preserve"> SIGN(DATA[[#This Row],[Prev Low]] &lt; DATA[[#This Row],[Open]])</f>
        <v>1</v>
      </c>
      <c r="AT432" s="10">
        <f xml:space="preserve"> SIGN(DATA[[#This Row],[Open]] &lt; DATA[[#This Row],[Prev High]])</f>
        <v>1</v>
      </c>
      <c r="AU432" s="10">
        <f xml:space="preserve"> SIGN(DATA[[#This Row],[Prev High]] &lt; DATA[[#This Row],[Open]])</f>
        <v>0</v>
      </c>
      <c r="AV432" s="10">
        <f xml:space="preserve"> SIGN(DATA[[#This Row],[Low]] &lt; DATA[[#This Row],[Prev Low]])</f>
        <v>0</v>
      </c>
      <c r="AW432" s="10">
        <f xml:space="preserve"> SIGN(DATA[[#This Row],[Prev Low]] &lt; DATA[[#This Row],[Low]])</f>
        <v>1</v>
      </c>
      <c r="AX432" s="10">
        <f xml:space="preserve"> SIGN(DATA[[#This Row],[High]] &lt; DATA[[#This Row],[Prev High]])</f>
        <v>0</v>
      </c>
      <c r="AY432" s="10">
        <f xml:space="preserve"> SIGN(DATA[[#This Row],[Prev High]] &lt; DATA[[#This Row],[High]])</f>
        <v>1</v>
      </c>
      <c r="AZ432" s="10">
        <f xml:space="preserve"> (DATA[[#This Row],[Prev Low]] &lt; DATA[[#This Row],[Close]]) * (DATA[[#This Row],[Close]] &lt; DATA[[#This Row],[Prev High]])</f>
        <v>0</v>
      </c>
      <c r="BA432" s="10">
        <f xml:space="preserve"> SIGN(DATA[[#This Row],[Close]] &lt; DATA[[#This Row],[Prev Low]])</f>
        <v>0</v>
      </c>
      <c r="BB432" s="10">
        <f xml:space="preserve"> SIGN(DATA[[#This Row],[Prev Low]] &lt; DATA[[#This Row],[Close]])</f>
        <v>1</v>
      </c>
      <c r="BC432" s="10">
        <f xml:space="preserve"> SIGN(DATA[[#This Row],[Close]] &lt; DATA[[#This Row],[Prev High]])</f>
        <v>0</v>
      </c>
      <c r="BD432" s="10">
        <f xml:space="preserve"> SIGN(DATA[[#This Row],[Prev High]] &lt; DATA[[#This Row],[Close]])</f>
        <v>1</v>
      </c>
    </row>
    <row r="433" spans="14:56" x14ac:dyDescent="0.25">
      <c r="N433" s="16">
        <f xml:space="preserve"> ROW() - ROW(DATA[[#Headers],[Row]])</f>
        <v>431</v>
      </c>
      <c r="O433" s="13"/>
      <c r="P433" s="20">
        <v>45230</v>
      </c>
      <c r="Q433" s="21">
        <v>114599</v>
      </c>
      <c r="R433" s="21">
        <v>114250</v>
      </c>
      <c r="S433" s="21">
        <v>114980</v>
      </c>
      <c r="T433" s="21">
        <v>113415</v>
      </c>
      <c r="U433" s="13" t="s">
        <v>431</v>
      </c>
      <c r="V433" s="14">
        <v>7.0000000000000001E-3</v>
      </c>
      <c r="W433" s="23"/>
      <c r="X433" s="23">
        <f xml:space="preserve"> (1 - DATA[[#This Row],[Row]])</f>
        <v>-430</v>
      </c>
      <c r="Y433" s="24">
        <f xml:space="preserve"> DATA[[#This Row],[Src Data]]</f>
        <v>45230</v>
      </c>
      <c r="Z433" s="23">
        <f xml:space="preserve"> WEEKDAY(DATA[[#This Row],[Date]])</f>
        <v>3</v>
      </c>
      <c r="AA433" s="26">
        <f xml:space="preserve"> DATA[[#This Row],[Src Último]]</f>
        <v>114599</v>
      </c>
      <c r="AB433" s="28">
        <f xml:space="preserve"> DATA[[#This Row],[Src Abertura]]</f>
        <v>114250</v>
      </c>
      <c r="AC433" s="28">
        <f xml:space="preserve"> DATA[[#This Row],[Src Mínima]]</f>
        <v>113415</v>
      </c>
      <c r="AD433" s="28">
        <f xml:space="preserve"> DATA[[#This Row],[Src Máxima]]</f>
        <v>114980</v>
      </c>
      <c r="AE433" s="28">
        <f xml:space="preserve"> DATA[[#This Row],[Src Último]]</f>
        <v>114599</v>
      </c>
      <c r="AF433" s="40">
        <f xml:space="preserve"> (DATA[[#This Row],[High]] - DATA[[#This Row],[Low]])</f>
        <v>1565</v>
      </c>
      <c r="AG433" s="31">
        <f xml:space="preserve"> _xlfn.XLOOKUP(DATA[[#This Row],[T]]-1, DATA[T], DATA[Open], "")</f>
        <v>115550</v>
      </c>
      <c r="AH433" s="31">
        <f xml:space="preserve"> _xlfn.XLOOKUP(DATA[[#This Row],[T]]-1, DATA[T], DATA[Low], "")</f>
        <v>113600</v>
      </c>
      <c r="AI433" s="31">
        <f xml:space="preserve"> _xlfn.XLOOKUP(DATA[[#This Row],[T]]-1, DATA[T], DATA[High], "")</f>
        <v>115910</v>
      </c>
      <c r="AJ433" s="31">
        <f xml:space="preserve"> _xlfn.XLOOKUP(DATA[[#This Row],[T]]-1, DATA[T], DATA[Price], "")</f>
        <v>113807</v>
      </c>
      <c r="AK433" s="33">
        <f xml:space="preserve"> IFERROR(DATA[[#This Row],[Prev Close]] - DATA[[#This Row],[Prev Open]], "")</f>
        <v>-1743</v>
      </c>
      <c r="AL433" s="33">
        <f xml:space="preserve"> IFERROR(DATA[[#This Row],[Prev High]] - DATA[[#This Row],[Prev Low]], "")</f>
        <v>2310</v>
      </c>
      <c r="AM433" s="33">
        <f xml:space="preserve"> SIGN(DATA[[#This Row],[Prev Change]] &lt; 0)</f>
        <v>1</v>
      </c>
      <c r="AN433" s="33">
        <f xml:space="preserve"> SIGN(DATA[[#This Row],[Prev Change]] &gt;= 0)</f>
        <v>0</v>
      </c>
      <c r="AO433" s="28">
        <f xml:space="preserve"> IFERROR(MAX(0, DATA[[#This Row],[High]] - DATA[[#This Row],[Prev High]]), "")</f>
        <v>0</v>
      </c>
      <c r="AP433" s="28">
        <f xml:space="preserve"> IFERROR(MAX(0, DATA[[#This Row],[Prev Low]] - DATA[[#This Row],[Low]]), "")</f>
        <v>185</v>
      </c>
      <c r="AQ433" s="10">
        <f xml:space="preserve"> (DATA[[#This Row],[Prev Low]] &lt; DATA[[#This Row],[Open]]) * (DATA[[#This Row],[Open]] &lt; DATA[[#This Row],[Prev High]])</f>
        <v>1</v>
      </c>
      <c r="AR433" s="10">
        <f xml:space="preserve"> SIGN(DATA[[#This Row],[Open]] &lt; DATA[[#This Row],[Prev Low]])</f>
        <v>0</v>
      </c>
      <c r="AS433" s="10">
        <f xml:space="preserve"> SIGN(DATA[[#This Row],[Prev Low]] &lt; DATA[[#This Row],[Open]])</f>
        <v>1</v>
      </c>
      <c r="AT433" s="10">
        <f xml:space="preserve"> SIGN(DATA[[#This Row],[Open]] &lt; DATA[[#This Row],[Prev High]])</f>
        <v>1</v>
      </c>
      <c r="AU433" s="10">
        <f xml:space="preserve"> SIGN(DATA[[#This Row],[Prev High]] &lt; DATA[[#This Row],[Open]])</f>
        <v>0</v>
      </c>
      <c r="AV433" s="10">
        <f xml:space="preserve"> SIGN(DATA[[#This Row],[Low]] &lt; DATA[[#This Row],[Prev Low]])</f>
        <v>1</v>
      </c>
      <c r="AW433" s="10">
        <f xml:space="preserve"> SIGN(DATA[[#This Row],[Prev Low]] &lt; DATA[[#This Row],[Low]])</f>
        <v>0</v>
      </c>
      <c r="AX433" s="10">
        <f xml:space="preserve"> SIGN(DATA[[#This Row],[High]] &lt; DATA[[#This Row],[Prev High]])</f>
        <v>1</v>
      </c>
      <c r="AY433" s="10">
        <f xml:space="preserve"> SIGN(DATA[[#This Row],[Prev High]] &lt; DATA[[#This Row],[High]])</f>
        <v>0</v>
      </c>
      <c r="AZ433" s="10">
        <f xml:space="preserve"> (DATA[[#This Row],[Prev Low]] &lt; DATA[[#This Row],[Close]]) * (DATA[[#This Row],[Close]] &lt; DATA[[#This Row],[Prev High]])</f>
        <v>1</v>
      </c>
      <c r="BA433" s="10">
        <f xml:space="preserve"> SIGN(DATA[[#This Row],[Close]] &lt; DATA[[#This Row],[Prev Low]])</f>
        <v>0</v>
      </c>
      <c r="BB433" s="10">
        <f xml:space="preserve"> SIGN(DATA[[#This Row],[Prev Low]] &lt; DATA[[#This Row],[Close]])</f>
        <v>1</v>
      </c>
      <c r="BC433" s="10">
        <f xml:space="preserve"> SIGN(DATA[[#This Row],[Close]] &lt; DATA[[#This Row],[Prev High]])</f>
        <v>1</v>
      </c>
      <c r="BD433" s="10">
        <f xml:space="preserve"> SIGN(DATA[[#This Row],[Prev High]] &lt; DATA[[#This Row],[Close]])</f>
        <v>0</v>
      </c>
    </row>
    <row r="434" spans="14:56" x14ac:dyDescent="0.25">
      <c r="N434" s="16">
        <f xml:space="preserve"> ROW() - ROW(DATA[[#Headers],[Row]])</f>
        <v>432</v>
      </c>
      <c r="O434" s="13"/>
      <c r="P434" s="20">
        <v>45229</v>
      </c>
      <c r="Q434" s="21">
        <v>113807</v>
      </c>
      <c r="R434" s="21">
        <v>115550</v>
      </c>
      <c r="S434" s="21">
        <v>115910</v>
      </c>
      <c r="T434" s="21">
        <v>113600</v>
      </c>
      <c r="U434" s="13" t="s">
        <v>427</v>
      </c>
      <c r="V434" s="14">
        <v>-8.3000000000000001E-3</v>
      </c>
      <c r="W434" s="23"/>
      <c r="X434" s="23">
        <f xml:space="preserve"> (1 - DATA[[#This Row],[Row]])</f>
        <v>-431</v>
      </c>
      <c r="Y434" s="24">
        <f xml:space="preserve"> DATA[[#This Row],[Src Data]]</f>
        <v>45229</v>
      </c>
      <c r="Z434" s="23">
        <f xml:space="preserve"> WEEKDAY(DATA[[#This Row],[Date]])</f>
        <v>2</v>
      </c>
      <c r="AA434" s="26">
        <f xml:space="preserve"> DATA[[#This Row],[Src Último]]</f>
        <v>113807</v>
      </c>
      <c r="AB434" s="28">
        <f xml:space="preserve"> DATA[[#This Row],[Src Abertura]]</f>
        <v>115550</v>
      </c>
      <c r="AC434" s="28">
        <f xml:space="preserve"> DATA[[#This Row],[Src Mínima]]</f>
        <v>113600</v>
      </c>
      <c r="AD434" s="28">
        <f xml:space="preserve"> DATA[[#This Row],[Src Máxima]]</f>
        <v>115910</v>
      </c>
      <c r="AE434" s="28">
        <f xml:space="preserve"> DATA[[#This Row],[Src Último]]</f>
        <v>113807</v>
      </c>
      <c r="AF434" s="40">
        <f xml:space="preserve"> (DATA[[#This Row],[High]] - DATA[[#This Row],[Low]])</f>
        <v>2310</v>
      </c>
      <c r="AG434" s="31">
        <f xml:space="preserve"> _xlfn.XLOOKUP(DATA[[#This Row],[T]]-1, DATA[T], DATA[Open], "")</f>
        <v>116665</v>
      </c>
      <c r="AH434" s="31">
        <f xml:space="preserve"> _xlfn.XLOOKUP(DATA[[#This Row],[T]]-1, DATA[T], DATA[Low], "")</f>
        <v>114340</v>
      </c>
      <c r="AI434" s="31">
        <f xml:space="preserve"> _xlfn.XLOOKUP(DATA[[#This Row],[T]]-1, DATA[T], DATA[High], "")</f>
        <v>116860</v>
      </c>
      <c r="AJ434" s="31">
        <f xml:space="preserve"> _xlfn.XLOOKUP(DATA[[#This Row],[T]]-1, DATA[T], DATA[Price], "")</f>
        <v>114756</v>
      </c>
      <c r="AK434" s="33">
        <f xml:space="preserve"> IFERROR(DATA[[#This Row],[Prev Close]] - DATA[[#This Row],[Prev Open]], "")</f>
        <v>-1909</v>
      </c>
      <c r="AL434" s="33">
        <f xml:space="preserve"> IFERROR(DATA[[#This Row],[Prev High]] - DATA[[#This Row],[Prev Low]], "")</f>
        <v>2520</v>
      </c>
      <c r="AM434" s="33">
        <f xml:space="preserve"> SIGN(DATA[[#This Row],[Prev Change]] &lt; 0)</f>
        <v>1</v>
      </c>
      <c r="AN434" s="33">
        <f xml:space="preserve"> SIGN(DATA[[#This Row],[Prev Change]] &gt;= 0)</f>
        <v>0</v>
      </c>
      <c r="AO434" s="28">
        <f xml:space="preserve"> IFERROR(MAX(0, DATA[[#This Row],[High]] - DATA[[#This Row],[Prev High]]), "")</f>
        <v>0</v>
      </c>
      <c r="AP434" s="28">
        <f xml:space="preserve"> IFERROR(MAX(0, DATA[[#This Row],[Prev Low]] - DATA[[#This Row],[Low]]), "")</f>
        <v>740</v>
      </c>
      <c r="AQ434" s="10">
        <f xml:space="preserve"> (DATA[[#This Row],[Prev Low]] &lt; DATA[[#This Row],[Open]]) * (DATA[[#This Row],[Open]] &lt; DATA[[#This Row],[Prev High]])</f>
        <v>1</v>
      </c>
      <c r="AR434" s="10">
        <f xml:space="preserve"> SIGN(DATA[[#This Row],[Open]] &lt; DATA[[#This Row],[Prev Low]])</f>
        <v>0</v>
      </c>
      <c r="AS434" s="10">
        <f xml:space="preserve"> SIGN(DATA[[#This Row],[Prev Low]] &lt; DATA[[#This Row],[Open]])</f>
        <v>1</v>
      </c>
      <c r="AT434" s="10">
        <f xml:space="preserve"> SIGN(DATA[[#This Row],[Open]] &lt; DATA[[#This Row],[Prev High]])</f>
        <v>1</v>
      </c>
      <c r="AU434" s="10">
        <f xml:space="preserve"> SIGN(DATA[[#This Row],[Prev High]] &lt; DATA[[#This Row],[Open]])</f>
        <v>0</v>
      </c>
      <c r="AV434" s="10">
        <f xml:space="preserve"> SIGN(DATA[[#This Row],[Low]] &lt; DATA[[#This Row],[Prev Low]])</f>
        <v>1</v>
      </c>
      <c r="AW434" s="10">
        <f xml:space="preserve"> SIGN(DATA[[#This Row],[Prev Low]] &lt; DATA[[#This Row],[Low]])</f>
        <v>0</v>
      </c>
      <c r="AX434" s="10">
        <f xml:space="preserve"> SIGN(DATA[[#This Row],[High]] &lt; DATA[[#This Row],[Prev High]])</f>
        <v>1</v>
      </c>
      <c r="AY434" s="10">
        <f xml:space="preserve"> SIGN(DATA[[#This Row],[Prev High]] &lt; DATA[[#This Row],[High]])</f>
        <v>0</v>
      </c>
      <c r="AZ434" s="10">
        <f xml:space="preserve"> (DATA[[#This Row],[Prev Low]] &lt; DATA[[#This Row],[Close]]) * (DATA[[#This Row],[Close]] &lt; DATA[[#This Row],[Prev High]])</f>
        <v>0</v>
      </c>
      <c r="BA434" s="10">
        <f xml:space="preserve"> SIGN(DATA[[#This Row],[Close]] &lt; DATA[[#This Row],[Prev Low]])</f>
        <v>1</v>
      </c>
      <c r="BB434" s="10">
        <f xml:space="preserve"> SIGN(DATA[[#This Row],[Prev Low]] &lt; DATA[[#This Row],[Close]])</f>
        <v>0</v>
      </c>
      <c r="BC434" s="10">
        <f xml:space="preserve"> SIGN(DATA[[#This Row],[Close]] &lt; DATA[[#This Row],[Prev High]])</f>
        <v>1</v>
      </c>
      <c r="BD434" s="10">
        <f xml:space="preserve"> SIGN(DATA[[#This Row],[Prev High]] &lt; DATA[[#This Row],[Close]])</f>
        <v>0</v>
      </c>
    </row>
    <row r="435" spans="14:56" x14ac:dyDescent="0.25">
      <c r="N435" s="16">
        <f xml:space="preserve"> ROW() - ROW(DATA[[#Headers],[Row]])</f>
        <v>433</v>
      </c>
      <c r="O435" s="13"/>
      <c r="P435" s="20">
        <v>45226</v>
      </c>
      <c r="Q435" s="21">
        <v>114756</v>
      </c>
      <c r="R435" s="21">
        <v>116665</v>
      </c>
      <c r="S435" s="21">
        <v>116860</v>
      </c>
      <c r="T435" s="21">
        <v>114340</v>
      </c>
      <c r="U435" s="13" t="s">
        <v>432</v>
      </c>
      <c r="V435" s="14">
        <v>-1.44E-2</v>
      </c>
      <c r="W435" s="23"/>
      <c r="X435" s="23">
        <f xml:space="preserve"> (1 - DATA[[#This Row],[Row]])</f>
        <v>-432</v>
      </c>
      <c r="Y435" s="24">
        <f xml:space="preserve"> DATA[[#This Row],[Src Data]]</f>
        <v>45226</v>
      </c>
      <c r="Z435" s="23">
        <f xml:space="preserve"> WEEKDAY(DATA[[#This Row],[Date]])</f>
        <v>6</v>
      </c>
      <c r="AA435" s="26">
        <f xml:space="preserve"> DATA[[#This Row],[Src Último]]</f>
        <v>114756</v>
      </c>
      <c r="AB435" s="28">
        <f xml:space="preserve"> DATA[[#This Row],[Src Abertura]]</f>
        <v>116665</v>
      </c>
      <c r="AC435" s="28">
        <f xml:space="preserve"> DATA[[#This Row],[Src Mínima]]</f>
        <v>114340</v>
      </c>
      <c r="AD435" s="28">
        <f xml:space="preserve"> DATA[[#This Row],[Src Máxima]]</f>
        <v>116860</v>
      </c>
      <c r="AE435" s="28">
        <f xml:space="preserve"> DATA[[#This Row],[Src Último]]</f>
        <v>114756</v>
      </c>
      <c r="AF435" s="40">
        <f xml:space="preserve"> (DATA[[#This Row],[High]] - DATA[[#This Row],[Low]])</f>
        <v>2520</v>
      </c>
      <c r="AG435" s="31">
        <f xml:space="preserve"> _xlfn.XLOOKUP(DATA[[#This Row],[T]]-1, DATA[T], DATA[Open], "")</f>
        <v>113820</v>
      </c>
      <c r="AH435" s="31">
        <f xml:space="preserve"> _xlfn.XLOOKUP(DATA[[#This Row],[T]]-1, DATA[T], DATA[Low], "")</f>
        <v>113680</v>
      </c>
      <c r="AI435" s="31">
        <f xml:space="preserve"> _xlfn.XLOOKUP(DATA[[#This Row],[T]]-1, DATA[T], DATA[High], "")</f>
        <v>116755</v>
      </c>
      <c r="AJ435" s="31">
        <f xml:space="preserve"> _xlfn.XLOOKUP(DATA[[#This Row],[T]]-1, DATA[T], DATA[Price], "")</f>
        <v>116438</v>
      </c>
      <c r="AK435" s="33">
        <f xml:space="preserve"> IFERROR(DATA[[#This Row],[Prev Close]] - DATA[[#This Row],[Prev Open]], "")</f>
        <v>2618</v>
      </c>
      <c r="AL435" s="33">
        <f xml:space="preserve"> IFERROR(DATA[[#This Row],[Prev High]] - DATA[[#This Row],[Prev Low]], "")</f>
        <v>3075</v>
      </c>
      <c r="AM435" s="33">
        <f xml:space="preserve"> SIGN(DATA[[#This Row],[Prev Change]] &lt; 0)</f>
        <v>0</v>
      </c>
      <c r="AN435" s="33">
        <f xml:space="preserve"> SIGN(DATA[[#This Row],[Prev Change]] &gt;= 0)</f>
        <v>1</v>
      </c>
      <c r="AO435" s="28">
        <f xml:space="preserve"> IFERROR(MAX(0, DATA[[#This Row],[High]] - DATA[[#This Row],[Prev High]]), "")</f>
        <v>105</v>
      </c>
      <c r="AP435" s="28">
        <f xml:space="preserve"> IFERROR(MAX(0, DATA[[#This Row],[Prev Low]] - DATA[[#This Row],[Low]]), "")</f>
        <v>0</v>
      </c>
      <c r="AQ435" s="10">
        <f xml:space="preserve"> (DATA[[#This Row],[Prev Low]] &lt; DATA[[#This Row],[Open]]) * (DATA[[#This Row],[Open]] &lt; DATA[[#This Row],[Prev High]])</f>
        <v>1</v>
      </c>
      <c r="AR435" s="10">
        <f xml:space="preserve"> SIGN(DATA[[#This Row],[Open]] &lt; DATA[[#This Row],[Prev Low]])</f>
        <v>0</v>
      </c>
      <c r="AS435" s="10">
        <f xml:space="preserve"> SIGN(DATA[[#This Row],[Prev Low]] &lt; DATA[[#This Row],[Open]])</f>
        <v>1</v>
      </c>
      <c r="AT435" s="10">
        <f xml:space="preserve"> SIGN(DATA[[#This Row],[Open]] &lt; DATA[[#This Row],[Prev High]])</f>
        <v>1</v>
      </c>
      <c r="AU435" s="10">
        <f xml:space="preserve"> SIGN(DATA[[#This Row],[Prev High]] &lt; DATA[[#This Row],[Open]])</f>
        <v>0</v>
      </c>
      <c r="AV435" s="10">
        <f xml:space="preserve"> SIGN(DATA[[#This Row],[Low]] &lt; DATA[[#This Row],[Prev Low]])</f>
        <v>0</v>
      </c>
      <c r="AW435" s="10">
        <f xml:space="preserve"> SIGN(DATA[[#This Row],[Prev Low]] &lt; DATA[[#This Row],[Low]])</f>
        <v>1</v>
      </c>
      <c r="AX435" s="10">
        <f xml:space="preserve"> SIGN(DATA[[#This Row],[High]] &lt; DATA[[#This Row],[Prev High]])</f>
        <v>0</v>
      </c>
      <c r="AY435" s="10">
        <f xml:space="preserve"> SIGN(DATA[[#This Row],[Prev High]] &lt; DATA[[#This Row],[High]])</f>
        <v>1</v>
      </c>
      <c r="AZ435" s="10">
        <f xml:space="preserve"> (DATA[[#This Row],[Prev Low]] &lt; DATA[[#This Row],[Close]]) * (DATA[[#This Row],[Close]] &lt; DATA[[#This Row],[Prev High]])</f>
        <v>1</v>
      </c>
      <c r="BA435" s="10">
        <f xml:space="preserve"> SIGN(DATA[[#This Row],[Close]] &lt; DATA[[#This Row],[Prev Low]])</f>
        <v>0</v>
      </c>
      <c r="BB435" s="10">
        <f xml:space="preserve"> SIGN(DATA[[#This Row],[Prev Low]] &lt; DATA[[#This Row],[Close]])</f>
        <v>1</v>
      </c>
      <c r="BC435" s="10">
        <f xml:space="preserve"> SIGN(DATA[[#This Row],[Close]] &lt; DATA[[#This Row],[Prev High]])</f>
        <v>1</v>
      </c>
      <c r="BD435" s="10">
        <f xml:space="preserve"> SIGN(DATA[[#This Row],[Prev High]] &lt; DATA[[#This Row],[Close]])</f>
        <v>0</v>
      </c>
    </row>
    <row r="436" spans="14:56" x14ac:dyDescent="0.25">
      <c r="N436" s="16">
        <f xml:space="preserve"> ROW() - ROW(DATA[[#Headers],[Row]])</f>
        <v>434</v>
      </c>
      <c r="O436" s="13"/>
      <c r="P436" s="20">
        <v>45225</v>
      </c>
      <c r="Q436" s="21">
        <v>116438</v>
      </c>
      <c r="R436" s="21">
        <v>113820</v>
      </c>
      <c r="S436" s="21">
        <v>116755</v>
      </c>
      <c r="T436" s="21">
        <v>113680</v>
      </c>
      <c r="U436" s="13" t="s">
        <v>433</v>
      </c>
      <c r="V436" s="14">
        <v>1.7299999999999999E-2</v>
      </c>
      <c r="W436" s="23"/>
      <c r="X436" s="23">
        <f xml:space="preserve"> (1 - DATA[[#This Row],[Row]])</f>
        <v>-433</v>
      </c>
      <c r="Y436" s="24">
        <f xml:space="preserve"> DATA[[#This Row],[Src Data]]</f>
        <v>45225</v>
      </c>
      <c r="Z436" s="23">
        <f xml:space="preserve"> WEEKDAY(DATA[[#This Row],[Date]])</f>
        <v>5</v>
      </c>
      <c r="AA436" s="26">
        <f xml:space="preserve"> DATA[[#This Row],[Src Último]]</f>
        <v>116438</v>
      </c>
      <c r="AB436" s="28">
        <f xml:space="preserve"> DATA[[#This Row],[Src Abertura]]</f>
        <v>113820</v>
      </c>
      <c r="AC436" s="28">
        <f xml:space="preserve"> DATA[[#This Row],[Src Mínima]]</f>
        <v>113680</v>
      </c>
      <c r="AD436" s="28">
        <f xml:space="preserve"> DATA[[#This Row],[Src Máxima]]</f>
        <v>116755</v>
      </c>
      <c r="AE436" s="28">
        <f xml:space="preserve"> DATA[[#This Row],[Src Último]]</f>
        <v>116438</v>
      </c>
      <c r="AF436" s="40">
        <f xml:space="preserve"> (DATA[[#This Row],[High]] - DATA[[#This Row],[Low]])</f>
        <v>3075</v>
      </c>
      <c r="AG436" s="31">
        <f xml:space="preserve"> _xlfn.XLOOKUP(DATA[[#This Row],[T]]-1, DATA[T], DATA[Open], "")</f>
        <v>115400</v>
      </c>
      <c r="AH436" s="31">
        <f xml:space="preserve"> _xlfn.XLOOKUP(DATA[[#This Row],[T]]-1, DATA[T], DATA[Low], "")</f>
        <v>114180</v>
      </c>
      <c r="AI436" s="31">
        <f xml:space="preserve"> _xlfn.XLOOKUP(DATA[[#This Row],[T]]-1, DATA[T], DATA[High], "")</f>
        <v>115695</v>
      </c>
      <c r="AJ436" s="31">
        <f xml:space="preserve"> _xlfn.XLOOKUP(DATA[[#This Row],[T]]-1, DATA[T], DATA[Price], "")</f>
        <v>114462</v>
      </c>
      <c r="AK436" s="33">
        <f xml:space="preserve"> IFERROR(DATA[[#This Row],[Prev Close]] - DATA[[#This Row],[Prev Open]], "")</f>
        <v>-938</v>
      </c>
      <c r="AL436" s="33">
        <f xml:space="preserve"> IFERROR(DATA[[#This Row],[Prev High]] - DATA[[#This Row],[Prev Low]], "")</f>
        <v>1515</v>
      </c>
      <c r="AM436" s="33">
        <f xml:space="preserve"> SIGN(DATA[[#This Row],[Prev Change]] &lt; 0)</f>
        <v>1</v>
      </c>
      <c r="AN436" s="33">
        <f xml:space="preserve"> SIGN(DATA[[#This Row],[Prev Change]] &gt;= 0)</f>
        <v>0</v>
      </c>
      <c r="AO436" s="28">
        <f xml:space="preserve"> IFERROR(MAX(0, DATA[[#This Row],[High]] - DATA[[#This Row],[Prev High]]), "")</f>
        <v>1060</v>
      </c>
      <c r="AP436" s="28">
        <f xml:space="preserve"> IFERROR(MAX(0, DATA[[#This Row],[Prev Low]] - DATA[[#This Row],[Low]]), "")</f>
        <v>500</v>
      </c>
      <c r="AQ436" s="10">
        <f xml:space="preserve"> (DATA[[#This Row],[Prev Low]] &lt; DATA[[#This Row],[Open]]) * (DATA[[#This Row],[Open]] &lt; DATA[[#This Row],[Prev High]])</f>
        <v>0</v>
      </c>
      <c r="AR436" s="10">
        <f xml:space="preserve"> SIGN(DATA[[#This Row],[Open]] &lt; DATA[[#This Row],[Prev Low]])</f>
        <v>1</v>
      </c>
      <c r="AS436" s="10">
        <f xml:space="preserve"> SIGN(DATA[[#This Row],[Prev Low]] &lt; DATA[[#This Row],[Open]])</f>
        <v>0</v>
      </c>
      <c r="AT436" s="10">
        <f xml:space="preserve"> SIGN(DATA[[#This Row],[Open]] &lt; DATA[[#This Row],[Prev High]])</f>
        <v>1</v>
      </c>
      <c r="AU436" s="10">
        <f xml:space="preserve"> SIGN(DATA[[#This Row],[Prev High]] &lt; DATA[[#This Row],[Open]])</f>
        <v>0</v>
      </c>
      <c r="AV436" s="10">
        <f xml:space="preserve"> SIGN(DATA[[#This Row],[Low]] &lt; DATA[[#This Row],[Prev Low]])</f>
        <v>1</v>
      </c>
      <c r="AW436" s="10">
        <f xml:space="preserve"> SIGN(DATA[[#This Row],[Prev Low]] &lt; DATA[[#This Row],[Low]])</f>
        <v>0</v>
      </c>
      <c r="AX436" s="10">
        <f xml:space="preserve"> SIGN(DATA[[#This Row],[High]] &lt; DATA[[#This Row],[Prev High]])</f>
        <v>0</v>
      </c>
      <c r="AY436" s="10">
        <f xml:space="preserve"> SIGN(DATA[[#This Row],[Prev High]] &lt; DATA[[#This Row],[High]])</f>
        <v>1</v>
      </c>
      <c r="AZ436" s="10">
        <f xml:space="preserve"> (DATA[[#This Row],[Prev Low]] &lt; DATA[[#This Row],[Close]]) * (DATA[[#This Row],[Close]] &lt; DATA[[#This Row],[Prev High]])</f>
        <v>0</v>
      </c>
      <c r="BA436" s="10">
        <f xml:space="preserve"> SIGN(DATA[[#This Row],[Close]] &lt; DATA[[#This Row],[Prev Low]])</f>
        <v>0</v>
      </c>
      <c r="BB436" s="10">
        <f xml:space="preserve"> SIGN(DATA[[#This Row],[Prev Low]] &lt; DATA[[#This Row],[Close]])</f>
        <v>1</v>
      </c>
      <c r="BC436" s="10">
        <f xml:space="preserve"> SIGN(DATA[[#This Row],[Close]] &lt; DATA[[#This Row],[Prev High]])</f>
        <v>0</v>
      </c>
      <c r="BD436" s="10">
        <f xml:space="preserve"> SIGN(DATA[[#This Row],[Prev High]] &lt; DATA[[#This Row],[Close]])</f>
        <v>1</v>
      </c>
    </row>
    <row r="437" spans="14:56" x14ac:dyDescent="0.25">
      <c r="N437" s="16">
        <f xml:space="preserve"> ROW() - ROW(DATA[[#Headers],[Row]])</f>
        <v>435</v>
      </c>
      <c r="O437" s="13"/>
      <c r="P437" s="20">
        <v>45224</v>
      </c>
      <c r="Q437" s="21">
        <v>114462</v>
      </c>
      <c r="R437" s="21">
        <v>115400</v>
      </c>
      <c r="S437" s="21">
        <v>115695</v>
      </c>
      <c r="T437" s="21">
        <v>114180</v>
      </c>
      <c r="U437" s="13" t="s">
        <v>434</v>
      </c>
      <c r="V437" s="14">
        <v>-9.5999999999999992E-3</v>
      </c>
      <c r="W437" s="23"/>
      <c r="X437" s="23">
        <f xml:space="preserve"> (1 - DATA[[#This Row],[Row]])</f>
        <v>-434</v>
      </c>
      <c r="Y437" s="24">
        <f xml:space="preserve"> DATA[[#This Row],[Src Data]]</f>
        <v>45224</v>
      </c>
      <c r="Z437" s="23">
        <f xml:space="preserve"> WEEKDAY(DATA[[#This Row],[Date]])</f>
        <v>4</v>
      </c>
      <c r="AA437" s="26">
        <f xml:space="preserve"> DATA[[#This Row],[Src Último]]</f>
        <v>114462</v>
      </c>
      <c r="AB437" s="28">
        <f xml:space="preserve"> DATA[[#This Row],[Src Abertura]]</f>
        <v>115400</v>
      </c>
      <c r="AC437" s="28">
        <f xml:space="preserve"> DATA[[#This Row],[Src Mínima]]</f>
        <v>114180</v>
      </c>
      <c r="AD437" s="28">
        <f xml:space="preserve"> DATA[[#This Row],[Src Máxima]]</f>
        <v>115695</v>
      </c>
      <c r="AE437" s="28">
        <f xml:space="preserve"> DATA[[#This Row],[Src Último]]</f>
        <v>114462</v>
      </c>
      <c r="AF437" s="40">
        <f xml:space="preserve"> (DATA[[#This Row],[High]] - DATA[[#This Row],[Low]])</f>
        <v>1515</v>
      </c>
      <c r="AG437" s="31">
        <f xml:space="preserve"> _xlfn.XLOOKUP(DATA[[#This Row],[T]]-1, DATA[T], DATA[Open], "")</f>
        <v>115395</v>
      </c>
      <c r="AH437" s="31">
        <f xml:space="preserve"> _xlfn.XLOOKUP(DATA[[#This Row],[T]]-1, DATA[T], DATA[Low], "")</f>
        <v>114355</v>
      </c>
      <c r="AI437" s="31">
        <f xml:space="preserve"> _xlfn.XLOOKUP(DATA[[#This Row],[T]]-1, DATA[T], DATA[High], "")</f>
        <v>115860</v>
      </c>
      <c r="AJ437" s="31">
        <f xml:space="preserve"> _xlfn.XLOOKUP(DATA[[#This Row],[T]]-1, DATA[T], DATA[Price], "")</f>
        <v>115573</v>
      </c>
      <c r="AK437" s="33">
        <f xml:space="preserve"> IFERROR(DATA[[#This Row],[Prev Close]] - DATA[[#This Row],[Prev Open]], "")</f>
        <v>178</v>
      </c>
      <c r="AL437" s="33">
        <f xml:space="preserve"> IFERROR(DATA[[#This Row],[Prev High]] - DATA[[#This Row],[Prev Low]], "")</f>
        <v>1505</v>
      </c>
      <c r="AM437" s="33">
        <f xml:space="preserve"> SIGN(DATA[[#This Row],[Prev Change]] &lt; 0)</f>
        <v>0</v>
      </c>
      <c r="AN437" s="33">
        <f xml:space="preserve"> SIGN(DATA[[#This Row],[Prev Change]] &gt;= 0)</f>
        <v>1</v>
      </c>
      <c r="AO437" s="28">
        <f xml:space="preserve"> IFERROR(MAX(0, DATA[[#This Row],[High]] - DATA[[#This Row],[Prev High]]), "")</f>
        <v>0</v>
      </c>
      <c r="AP437" s="28">
        <f xml:space="preserve"> IFERROR(MAX(0, DATA[[#This Row],[Prev Low]] - DATA[[#This Row],[Low]]), "")</f>
        <v>175</v>
      </c>
      <c r="AQ437" s="10">
        <f xml:space="preserve"> (DATA[[#This Row],[Prev Low]] &lt; DATA[[#This Row],[Open]]) * (DATA[[#This Row],[Open]] &lt; DATA[[#This Row],[Prev High]])</f>
        <v>1</v>
      </c>
      <c r="AR437" s="10">
        <f xml:space="preserve"> SIGN(DATA[[#This Row],[Open]] &lt; DATA[[#This Row],[Prev Low]])</f>
        <v>0</v>
      </c>
      <c r="AS437" s="10">
        <f xml:space="preserve"> SIGN(DATA[[#This Row],[Prev Low]] &lt; DATA[[#This Row],[Open]])</f>
        <v>1</v>
      </c>
      <c r="AT437" s="10">
        <f xml:space="preserve"> SIGN(DATA[[#This Row],[Open]] &lt; DATA[[#This Row],[Prev High]])</f>
        <v>1</v>
      </c>
      <c r="AU437" s="10">
        <f xml:space="preserve"> SIGN(DATA[[#This Row],[Prev High]] &lt; DATA[[#This Row],[Open]])</f>
        <v>0</v>
      </c>
      <c r="AV437" s="10">
        <f xml:space="preserve"> SIGN(DATA[[#This Row],[Low]] &lt; DATA[[#This Row],[Prev Low]])</f>
        <v>1</v>
      </c>
      <c r="AW437" s="10">
        <f xml:space="preserve"> SIGN(DATA[[#This Row],[Prev Low]] &lt; DATA[[#This Row],[Low]])</f>
        <v>0</v>
      </c>
      <c r="AX437" s="10">
        <f xml:space="preserve"> SIGN(DATA[[#This Row],[High]] &lt; DATA[[#This Row],[Prev High]])</f>
        <v>1</v>
      </c>
      <c r="AY437" s="10">
        <f xml:space="preserve"> SIGN(DATA[[#This Row],[Prev High]] &lt; DATA[[#This Row],[High]])</f>
        <v>0</v>
      </c>
      <c r="AZ437" s="10">
        <f xml:space="preserve"> (DATA[[#This Row],[Prev Low]] &lt; DATA[[#This Row],[Close]]) * (DATA[[#This Row],[Close]] &lt; DATA[[#This Row],[Prev High]])</f>
        <v>1</v>
      </c>
      <c r="BA437" s="10">
        <f xml:space="preserve"> SIGN(DATA[[#This Row],[Close]] &lt; DATA[[#This Row],[Prev Low]])</f>
        <v>0</v>
      </c>
      <c r="BB437" s="10">
        <f xml:space="preserve"> SIGN(DATA[[#This Row],[Prev Low]] &lt; DATA[[#This Row],[Close]])</f>
        <v>1</v>
      </c>
      <c r="BC437" s="10">
        <f xml:space="preserve"> SIGN(DATA[[#This Row],[Close]] &lt; DATA[[#This Row],[Prev High]])</f>
        <v>1</v>
      </c>
      <c r="BD437" s="10">
        <f xml:space="preserve"> SIGN(DATA[[#This Row],[Prev High]] &lt; DATA[[#This Row],[Close]])</f>
        <v>0</v>
      </c>
    </row>
    <row r="438" spans="14:56" x14ac:dyDescent="0.25">
      <c r="N438" s="16">
        <f xml:space="preserve"> ROW() - ROW(DATA[[#Headers],[Row]])</f>
        <v>436</v>
      </c>
      <c r="O438" s="13"/>
      <c r="P438" s="20">
        <v>45223</v>
      </c>
      <c r="Q438" s="21">
        <v>115573</v>
      </c>
      <c r="R438" s="21">
        <v>115395</v>
      </c>
      <c r="S438" s="21">
        <v>115860</v>
      </c>
      <c r="T438" s="21">
        <v>114355</v>
      </c>
      <c r="U438" s="13" t="s">
        <v>435</v>
      </c>
      <c r="V438" s="14">
        <v>9.7000000000000003E-3</v>
      </c>
      <c r="W438" s="23"/>
      <c r="X438" s="23">
        <f xml:space="preserve"> (1 - DATA[[#This Row],[Row]])</f>
        <v>-435</v>
      </c>
      <c r="Y438" s="24">
        <f xml:space="preserve"> DATA[[#This Row],[Src Data]]</f>
        <v>45223</v>
      </c>
      <c r="Z438" s="23">
        <f xml:space="preserve"> WEEKDAY(DATA[[#This Row],[Date]])</f>
        <v>3</v>
      </c>
      <c r="AA438" s="26">
        <f xml:space="preserve"> DATA[[#This Row],[Src Último]]</f>
        <v>115573</v>
      </c>
      <c r="AB438" s="28">
        <f xml:space="preserve"> DATA[[#This Row],[Src Abertura]]</f>
        <v>115395</v>
      </c>
      <c r="AC438" s="28">
        <f xml:space="preserve"> DATA[[#This Row],[Src Mínima]]</f>
        <v>114355</v>
      </c>
      <c r="AD438" s="28">
        <f xml:space="preserve"> DATA[[#This Row],[Src Máxima]]</f>
        <v>115860</v>
      </c>
      <c r="AE438" s="28">
        <f xml:space="preserve"> DATA[[#This Row],[Src Último]]</f>
        <v>115573</v>
      </c>
      <c r="AF438" s="40">
        <f xml:space="preserve"> (DATA[[#This Row],[High]] - DATA[[#This Row],[Low]])</f>
        <v>1505</v>
      </c>
      <c r="AG438" s="31">
        <f xml:space="preserve"> _xlfn.XLOOKUP(DATA[[#This Row],[T]]-1, DATA[T], DATA[Open], "")</f>
        <v>114290</v>
      </c>
      <c r="AH438" s="31">
        <f xml:space="preserve"> _xlfn.XLOOKUP(DATA[[#This Row],[T]]-1, DATA[T], DATA[Low], "")</f>
        <v>113785</v>
      </c>
      <c r="AI438" s="31">
        <f xml:space="preserve"> _xlfn.XLOOKUP(DATA[[#This Row],[T]]-1, DATA[T], DATA[High], "")</f>
        <v>115375</v>
      </c>
      <c r="AJ438" s="31">
        <f xml:space="preserve"> _xlfn.XLOOKUP(DATA[[#This Row],[T]]-1, DATA[T], DATA[Price], "")</f>
        <v>114465</v>
      </c>
      <c r="AK438" s="33">
        <f xml:space="preserve"> IFERROR(DATA[[#This Row],[Prev Close]] - DATA[[#This Row],[Prev Open]], "")</f>
        <v>175</v>
      </c>
      <c r="AL438" s="33">
        <f xml:space="preserve"> IFERROR(DATA[[#This Row],[Prev High]] - DATA[[#This Row],[Prev Low]], "")</f>
        <v>1590</v>
      </c>
      <c r="AM438" s="33">
        <f xml:space="preserve"> SIGN(DATA[[#This Row],[Prev Change]] &lt; 0)</f>
        <v>0</v>
      </c>
      <c r="AN438" s="33">
        <f xml:space="preserve"> SIGN(DATA[[#This Row],[Prev Change]] &gt;= 0)</f>
        <v>1</v>
      </c>
      <c r="AO438" s="28">
        <f xml:space="preserve"> IFERROR(MAX(0, DATA[[#This Row],[High]] - DATA[[#This Row],[Prev High]]), "")</f>
        <v>485</v>
      </c>
      <c r="AP438" s="28">
        <f xml:space="preserve"> IFERROR(MAX(0, DATA[[#This Row],[Prev Low]] - DATA[[#This Row],[Low]]), "")</f>
        <v>0</v>
      </c>
      <c r="AQ438" s="10">
        <f xml:space="preserve"> (DATA[[#This Row],[Prev Low]] &lt; DATA[[#This Row],[Open]]) * (DATA[[#This Row],[Open]] &lt; DATA[[#This Row],[Prev High]])</f>
        <v>0</v>
      </c>
      <c r="AR438" s="10">
        <f xml:space="preserve"> SIGN(DATA[[#This Row],[Open]] &lt; DATA[[#This Row],[Prev Low]])</f>
        <v>0</v>
      </c>
      <c r="AS438" s="10">
        <f xml:space="preserve"> SIGN(DATA[[#This Row],[Prev Low]] &lt; DATA[[#This Row],[Open]])</f>
        <v>1</v>
      </c>
      <c r="AT438" s="10">
        <f xml:space="preserve"> SIGN(DATA[[#This Row],[Open]] &lt; DATA[[#This Row],[Prev High]])</f>
        <v>0</v>
      </c>
      <c r="AU438" s="10">
        <f xml:space="preserve"> SIGN(DATA[[#This Row],[Prev High]] &lt; DATA[[#This Row],[Open]])</f>
        <v>1</v>
      </c>
      <c r="AV438" s="10">
        <f xml:space="preserve"> SIGN(DATA[[#This Row],[Low]] &lt; DATA[[#This Row],[Prev Low]])</f>
        <v>0</v>
      </c>
      <c r="AW438" s="10">
        <f xml:space="preserve"> SIGN(DATA[[#This Row],[Prev Low]] &lt; DATA[[#This Row],[Low]])</f>
        <v>1</v>
      </c>
      <c r="AX438" s="10">
        <f xml:space="preserve"> SIGN(DATA[[#This Row],[High]] &lt; DATA[[#This Row],[Prev High]])</f>
        <v>0</v>
      </c>
      <c r="AY438" s="10">
        <f xml:space="preserve"> SIGN(DATA[[#This Row],[Prev High]] &lt; DATA[[#This Row],[High]])</f>
        <v>1</v>
      </c>
      <c r="AZ438" s="10">
        <f xml:space="preserve"> (DATA[[#This Row],[Prev Low]] &lt; DATA[[#This Row],[Close]]) * (DATA[[#This Row],[Close]] &lt; DATA[[#This Row],[Prev High]])</f>
        <v>0</v>
      </c>
      <c r="BA438" s="10">
        <f xml:space="preserve"> SIGN(DATA[[#This Row],[Close]] &lt; DATA[[#This Row],[Prev Low]])</f>
        <v>0</v>
      </c>
      <c r="BB438" s="10">
        <f xml:space="preserve"> SIGN(DATA[[#This Row],[Prev Low]] &lt; DATA[[#This Row],[Close]])</f>
        <v>1</v>
      </c>
      <c r="BC438" s="10">
        <f xml:space="preserve"> SIGN(DATA[[#This Row],[Close]] &lt; DATA[[#This Row],[Prev High]])</f>
        <v>0</v>
      </c>
      <c r="BD438" s="10">
        <f xml:space="preserve"> SIGN(DATA[[#This Row],[Prev High]] &lt; DATA[[#This Row],[Close]])</f>
        <v>1</v>
      </c>
    </row>
    <row r="439" spans="14:56" x14ac:dyDescent="0.25">
      <c r="N439" s="16">
        <f xml:space="preserve"> ROW() - ROW(DATA[[#Headers],[Row]])</f>
        <v>437</v>
      </c>
      <c r="O439" s="13"/>
      <c r="P439" s="20">
        <v>45222</v>
      </c>
      <c r="Q439" s="21">
        <v>114465</v>
      </c>
      <c r="R439" s="21">
        <v>114290</v>
      </c>
      <c r="S439" s="21">
        <v>115375</v>
      </c>
      <c r="T439" s="21">
        <v>113785</v>
      </c>
      <c r="U439" s="13" t="s">
        <v>436</v>
      </c>
      <c r="V439" s="14">
        <v>-2.8999999999999998E-3</v>
      </c>
      <c r="W439" s="23"/>
      <c r="X439" s="23">
        <f xml:space="preserve"> (1 - DATA[[#This Row],[Row]])</f>
        <v>-436</v>
      </c>
      <c r="Y439" s="24">
        <f xml:space="preserve"> DATA[[#This Row],[Src Data]]</f>
        <v>45222</v>
      </c>
      <c r="Z439" s="23">
        <f xml:space="preserve"> WEEKDAY(DATA[[#This Row],[Date]])</f>
        <v>2</v>
      </c>
      <c r="AA439" s="26">
        <f xml:space="preserve"> DATA[[#This Row],[Src Último]]</f>
        <v>114465</v>
      </c>
      <c r="AB439" s="28">
        <f xml:space="preserve"> DATA[[#This Row],[Src Abertura]]</f>
        <v>114290</v>
      </c>
      <c r="AC439" s="28">
        <f xml:space="preserve"> DATA[[#This Row],[Src Mínima]]</f>
        <v>113785</v>
      </c>
      <c r="AD439" s="28">
        <f xml:space="preserve"> DATA[[#This Row],[Src Máxima]]</f>
        <v>115375</v>
      </c>
      <c r="AE439" s="28">
        <f xml:space="preserve"> DATA[[#This Row],[Src Último]]</f>
        <v>114465</v>
      </c>
      <c r="AF439" s="40">
        <f xml:space="preserve"> (DATA[[#This Row],[High]] - DATA[[#This Row],[Low]])</f>
        <v>1590</v>
      </c>
      <c r="AG439" s="31">
        <f xml:space="preserve"> _xlfn.XLOOKUP(DATA[[#This Row],[T]]-1, DATA[T], DATA[Open], "")</f>
        <v>115470</v>
      </c>
      <c r="AH439" s="31">
        <f xml:space="preserve"> _xlfn.XLOOKUP(DATA[[#This Row],[T]]-1, DATA[T], DATA[Low], "")</f>
        <v>114190</v>
      </c>
      <c r="AI439" s="31">
        <f xml:space="preserve"> _xlfn.XLOOKUP(DATA[[#This Row],[T]]-1, DATA[T], DATA[High], "")</f>
        <v>115825</v>
      </c>
      <c r="AJ439" s="31">
        <f xml:space="preserve"> _xlfn.XLOOKUP(DATA[[#This Row],[T]]-1, DATA[T], DATA[Price], "")</f>
        <v>114802</v>
      </c>
      <c r="AK439" s="33">
        <f xml:space="preserve"> IFERROR(DATA[[#This Row],[Prev Close]] - DATA[[#This Row],[Prev Open]], "")</f>
        <v>-668</v>
      </c>
      <c r="AL439" s="33">
        <f xml:space="preserve"> IFERROR(DATA[[#This Row],[Prev High]] - DATA[[#This Row],[Prev Low]], "")</f>
        <v>1635</v>
      </c>
      <c r="AM439" s="33">
        <f xml:space="preserve"> SIGN(DATA[[#This Row],[Prev Change]] &lt; 0)</f>
        <v>1</v>
      </c>
      <c r="AN439" s="33">
        <f xml:space="preserve"> SIGN(DATA[[#This Row],[Prev Change]] &gt;= 0)</f>
        <v>0</v>
      </c>
      <c r="AO439" s="28">
        <f xml:space="preserve"> IFERROR(MAX(0, DATA[[#This Row],[High]] - DATA[[#This Row],[Prev High]]), "")</f>
        <v>0</v>
      </c>
      <c r="AP439" s="28">
        <f xml:space="preserve"> IFERROR(MAX(0, DATA[[#This Row],[Prev Low]] - DATA[[#This Row],[Low]]), "")</f>
        <v>405</v>
      </c>
      <c r="AQ439" s="10">
        <f xml:space="preserve"> (DATA[[#This Row],[Prev Low]] &lt; DATA[[#This Row],[Open]]) * (DATA[[#This Row],[Open]] &lt; DATA[[#This Row],[Prev High]])</f>
        <v>1</v>
      </c>
      <c r="AR439" s="10">
        <f xml:space="preserve"> SIGN(DATA[[#This Row],[Open]] &lt; DATA[[#This Row],[Prev Low]])</f>
        <v>0</v>
      </c>
      <c r="AS439" s="10">
        <f xml:space="preserve"> SIGN(DATA[[#This Row],[Prev Low]] &lt; DATA[[#This Row],[Open]])</f>
        <v>1</v>
      </c>
      <c r="AT439" s="10">
        <f xml:space="preserve"> SIGN(DATA[[#This Row],[Open]] &lt; DATA[[#This Row],[Prev High]])</f>
        <v>1</v>
      </c>
      <c r="AU439" s="10">
        <f xml:space="preserve"> SIGN(DATA[[#This Row],[Prev High]] &lt; DATA[[#This Row],[Open]])</f>
        <v>0</v>
      </c>
      <c r="AV439" s="10">
        <f xml:space="preserve"> SIGN(DATA[[#This Row],[Low]] &lt; DATA[[#This Row],[Prev Low]])</f>
        <v>1</v>
      </c>
      <c r="AW439" s="10">
        <f xml:space="preserve"> SIGN(DATA[[#This Row],[Prev Low]] &lt; DATA[[#This Row],[Low]])</f>
        <v>0</v>
      </c>
      <c r="AX439" s="10">
        <f xml:space="preserve"> SIGN(DATA[[#This Row],[High]] &lt; DATA[[#This Row],[Prev High]])</f>
        <v>1</v>
      </c>
      <c r="AY439" s="10">
        <f xml:space="preserve"> SIGN(DATA[[#This Row],[Prev High]] &lt; DATA[[#This Row],[High]])</f>
        <v>0</v>
      </c>
      <c r="AZ439" s="10">
        <f xml:space="preserve"> (DATA[[#This Row],[Prev Low]] &lt; DATA[[#This Row],[Close]]) * (DATA[[#This Row],[Close]] &lt; DATA[[#This Row],[Prev High]])</f>
        <v>1</v>
      </c>
      <c r="BA439" s="10">
        <f xml:space="preserve"> SIGN(DATA[[#This Row],[Close]] &lt; DATA[[#This Row],[Prev Low]])</f>
        <v>0</v>
      </c>
      <c r="BB439" s="10">
        <f xml:space="preserve"> SIGN(DATA[[#This Row],[Prev Low]] &lt; DATA[[#This Row],[Close]])</f>
        <v>1</v>
      </c>
      <c r="BC439" s="10">
        <f xml:space="preserve"> SIGN(DATA[[#This Row],[Close]] &lt; DATA[[#This Row],[Prev High]])</f>
        <v>1</v>
      </c>
      <c r="BD439" s="10">
        <f xml:space="preserve"> SIGN(DATA[[#This Row],[Prev High]] &lt; DATA[[#This Row],[Close]])</f>
        <v>0</v>
      </c>
    </row>
    <row r="440" spans="14:56" x14ac:dyDescent="0.25">
      <c r="N440" s="16">
        <f xml:space="preserve"> ROW() - ROW(DATA[[#Headers],[Row]])</f>
        <v>438</v>
      </c>
      <c r="O440" s="13"/>
      <c r="P440" s="20">
        <v>45219</v>
      </c>
      <c r="Q440" s="21">
        <v>114802</v>
      </c>
      <c r="R440" s="21">
        <v>115470</v>
      </c>
      <c r="S440" s="21">
        <v>115825</v>
      </c>
      <c r="T440" s="21">
        <v>114190</v>
      </c>
      <c r="U440" s="13" t="s">
        <v>437</v>
      </c>
      <c r="V440" s="14">
        <v>-8.3000000000000001E-3</v>
      </c>
      <c r="W440" s="23"/>
      <c r="X440" s="23">
        <f xml:space="preserve"> (1 - DATA[[#This Row],[Row]])</f>
        <v>-437</v>
      </c>
      <c r="Y440" s="24">
        <f xml:space="preserve"> DATA[[#This Row],[Src Data]]</f>
        <v>45219</v>
      </c>
      <c r="Z440" s="23">
        <f xml:space="preserve"> WEEKDAY(DATA[[#This Row],[Date]])</f>
        <v>6</v>
      </c>
      <c r="AA440" s="26">
        <f xml:space="preserve"> DATA[[#This Row],[Src Último]]</f>
        <v>114802</v>
      </c>
      <c r="AB440" s="28">
        <f xml:space="preserve"> DATA[[#This Row],[Src Abertura]]</f>
        <v>115470</v>
      </c>
      <c r="AC440" s="28">
        <f xml:space="preserve"> DATA[[#This Row],[Src Mínima]]</f>
        <v>114190</v>
      </c>
      <c r="AD440" s="28">
        <f xml:space="preserve"> DATA[[#This Row],[Src Máxima]]</f>
        <v>115825</v>
      </c>
      <c r="AE440" s="28">
        <f xml:space="preserve"> DATA[[#This Row],[Src Último]]</f>
        <v>114802</v>
      </c>
      <c r="AF440" s="40">
        <f xml:space="preserve"> (DATA[[#This Row],[High]] - DATA[[#This Row],[Low]])</f>
        <v>1635</v>
      </c>
      <c r="AG440" s="31">
        <f xml:space="preserve"> _xlfn.XLOOKUP(DATA[[#This Row],[T]]-1, DATA[T], DATA[Open], "")</f>
        <v>115650</v>
      </c>
      <c r="AH440" s="31">
        <f xml:space="preserve"> _xlfn.XLOOKUP(DATA[[#This Row],[T]]-1, DATA[T], DATA[Low], "")</f>
        <v>115555</v>
      </c>
      <c r="AI440" s="31">
        <f xml:space="preserve"> _xlfn.XLOOKUP(DATA[[#This Row],[T]]-1, DATA[T], DATA[High], "")</f>
        <v>116920</v>
      </c>
      <c r="AJ440" s="31">
        <f xml:space="preserve"> _xlfn.XLOOKUP(DATA[[#This Row],[T]]-1, DATA[T], DATA[Price], "")</f>
        <v>115763</v>
      </c>
      <c r="AK440" s="33">
        <f xml:space="preserve"> IFERROR(DATA[[#This Row],[Prev Close]] - DATA[[#This Row],[Prev Open]], "")</f>
        <v>113</v>
      </c>
      <c r="AL440" s="33">
        <f xml:space="preserve"> IFERROR(DATA[[#This Row],[Prev High]] - DATA[[#This Row],[Prev Low]], "")</f>
        <v>1365</v>
      </c>
      <c r="AM440" s="33">
        <f xml:space="preserve"> SIGN(DATA[[#This Row],[Prev Change]] &lt; 0)</f>
        <v>0</v>
      </c>
      <c r="AN440" s="33">
        <f xml:space="preserve"> SIGN(DATA[[#This Row],[Prev Change]] &gt;= 0)</f>
        <v>1</v>
      </c>
      <c r="AO440" s="28">
        <f xml:space="preserve"> IFERROR(MAX(0, DATA[[#This Row],[High]] - DATA[[#This Row],[Prev High]]), "")</f>
        <v>0</v>
      </c>
      <c r="AP440" s="28">
        <f xml:space="preserve"> IFERROR(MAX(0, DATA[[#This Row],[Prev Low]] - DATA[[#This Row],[Low]]), "")</f>
        <v>1365</v>
      </c>
      <c r="AQ440" s="10">
        <f xml:space="preserve"> (DATA[[#This Row],[Prev Low]] &lt; DATA[[#This Row],[Open]]) * (DATA[[#This Row],[Open]] &lt; DATA[[#This Row],[Prev High]])</f>
        <v>0</v>
      </c>
      <c r="AR440" s="10">
        <f xml:space="preserve"> SIGN(DATA[[#This Row],[Open]] &lt; DATA[[#This Row],[Prev Low]])</f>
        <v>1</v>
      </c>
      <c r="AS440" s="10">
        <f xml:space="preserve"> SIGN(DATA[[#This Row],[Prev Low]] &lt; DATA[[#This Row],[Open]])</f>
        <v>0</v>
      </c>
      <c r="AT440" s="10">
        <f xml:space="preserve"> SIGN(DATA[[#This Row],[Open]] &lt; DATA[[#This Row],[Prev High]])</f>
        <v>1</v>
      </c>
      <c r="AU440" s="10">
        <f xml:space="preserve"> SIGN(DATA[[#This Row],[Prev High]] &lt; DATA[[#This Row],[Open]])</f>
        <v>0</v>
      </c>
      <c r="AV440" s="10">
        <f xml:space="preserve"> SIGN(DATA[[#This Row],[Low]] &lt; DATA[[#This Row],[Prev Low]])</f>
        <v>1</v>
      </c>
      <c r="AW440" s="10">
        <f xml:space="preserve"> SIGN(DATA[[#This Row],[Prev Low]] &lt; DATA[[#This Row],[Low]])</f>
        <v>0</v>
      </c>
      <c r="AX440" s="10">
        <f xml:space="preserve"> SIGN(DATA[[#This Row],[High]] &lt; DATA[[#This Row],[Prev High]])</f>
        <v>1</v>
      </c>
      <c r="AY440" s="10">
        <f xml:space="preserve"> SIGN(DATA[[#This Row],[Prev High]] &lt; DATA[[#This Row],[High]])</f>
        <v>0</v>
      </c>
      <c r="AZ440" s="10">
        <f xml:space="preserve"> (DATA[[#This Row],[Prev Low]] &lt; DATA[[#This Row],[Close]]) * (DATA[[#This Row],[Close]] &lt; DATA[[#This Row],[Prev High]])</f>
        <v>0</v>
      </c>
      <c r="BA440" s="10">
        <f xml:space="preserve"> SIGN(DATA[[#This Row],[Close]] &lt; DATA[[#This Row],[Prev Low]])</f>
        <v>1</v>
      </c>
      <c r="BB440" s="10">
        <f xml:space="preserve"> SIGN(DATA[[#This Row],[Prev Low]] &lt; DATA[[#This Row],[Close]])</f>
        <v>0</v>
      </c>
      <c r="BC440" s="10">
        <f xml:space="preserve"> SIGN(DATA[[#This Row],[Close]] &lt; DATA[[#This Row],[Prev High]])</f>
        <v>1</v>
      </c>
      <c r="BD440" s="10">
        <f xml:space="preserve"> SIGN(DATA[[#This Row],[Prev High]] &lt; DATA[[#This Row],[Close]])</f>
        <v>0</v>
      </c>
    </row>
    <row r="441" spans="14:56" x14ac:dyDescent="0.25">
      <c r="N441" s="16">
        <f xml:space="preserve"> ROW() - ROW(DATA[[#Headers],[Row]])</f>
        <v>439</v>
      </c>
      <c r="O441" s="13"/>
      <c r="P441" s="20">
        <v>45218</v>
      </c>
      <c r="Q441" s="21">
        <v>115763</v>
      </c>
      <c r="R441" s="21">
        <v>115650</v>
      </c>
      <c r="S441" s="21">
        <v>116920</v>
      </c>
      <c r="T441" s="21">
        <v>115555</v>
      </c>
      <c r="U441" s="13" t="s">
        <v>438</v>
      </c>
      <c r="V441" s="14">
        <v>1.18E-2</v>
      </c>
      <c r="W441" s="23"/>
      <c r="X441" s="23">
        <f xml:space="preserve"> (1 - DATA[[#This Row],[Row]])</f>
        <v>-438</v>
      </c>
      <c r="Y441" s="24">
        <f xml:space="preserve"> DATA[[#This Row],[Src Data]]</f>
        <v>45218</v>
      </c>
      <c r="Z441" s="23">
        <f xml:space="preserve"> WEEKDAY(DATA[[#This Row],[Date]])</f>
        <v>5</v>
      </c>
      <c r="AA441" s="26">
        <f xml:space="preserve"> DATA[[#This Row],[Src Último]]</f>
        <v>115763</v>
      </c>
      <c r="AB441" s="28">
        <f xml:space="preserve"> DATA[[#This Row],[Src Abertura]]</f>
        <v>115650</v>
      </c>
      <c r="AC441" s="28">
        <f xml:space="preserve"> DATA[[#This Row],[Src Mínima]]</f>
        <v>115555</v>
      </c>
      <c r="AD441" s="28">
        <f xml:space="preserve"> DATA[[#This Row],[Src Máxima]]</f>
        <v>116920</v>
      </c>
      <c r="AE441" s="28">
        <f xml:space="preserve"> DATA[[#This Row],[Src Último]]</f>
        <v>115763</v>
      </c>
      <c r="AF441" s="40">
        <f xml:space="preserve"> (DATA[[#This Row],[High]] - DATA[[#This Row],[Low]])</f>
        <v>1365</v>
      </c>
      <c r="AG441" s="31">
        <f xml:space="preserve"> _xlfn.XLOOKUP(DATA[[#This Row],[T]]-1, DATA[T], DATA[Open], "")</f>
        <v>115460</v>
      </c>
      <c r="AH441" s="31">
        <f xml:space="preserve"> _xlfn.XLOOKUP(DATA[[#This Row],[T]]-1, DATA[T], DATA[Low], "")</f>
        <v>114390</v>
      </c>
      <c r="AI441" s="31">
        <f xml:space="preserve"> _xlfn.XLOOKUP(DATA[[#This Row],[T]]-1, DATA[T], DATA[High], "")</f>
        <v>115545</v>
      </c>
      <c r="AJ441" s="31">
        <f xml:space="preserve"> _xlfn.XLOOKUP(DATA[[#This Row],[T]]-1, DATA[T], DATA[Price], "")</f>
        <v>114408</v>
      </c>
      <c r="AK441" s="33">
        <f xml:space="preserve"> IFERROR(DATA[[#This Row],[Prev Close]] - DATA[[#This Row],[Prev Open]], "")</f>
        <v>-1052</v>
      </c>
      <c r="AL441" s="33">
        <f xml:space="preserve"> IFERROR(DATA[[#This Row],[Prev High]] - DATA[[#This Row],[Prev Low]], "")</f>
        <v>1155</v>
      </c>
      <c r="AM441" s="33">
        <f xml:space="preserve"> SIGN(DATA[[#This Row],[Prev Change]] &lt; 0)</f>
        <v>1</v>
      </c>
      <c r="AN441" s="33">
        <f xml:space="preserve"> SIGN(DATA[[#This Row],[Prev Change]] &gt;= 0)</f>
        <v>0</v>
      </c>
      <c r="AO441" s="28">
        <f xml:space="preserve"> IFERROR(MAX(0, DATA[[#This Row],[High]] - DATA[[#This Row],[Prev High]]), "")</f>
        <v>1375</v>
      </c>
      <c r="AP441" s="28">
        <f xml:space="preserve"> IFERROR(MAX(0, DATA[[#This Row],[Prev Low]] - DATA[[#This Row],[Low]]), "")</f>
        <v>0</v>
      </c>
      <c r="AQ441" s="10">
        <f xml:space="preserve"> (DATA[[#This Row],[Prev Low]] &lt; DATA[[#This Row],[Open]]) * (DATA[[#This Row],[Open]] &lt; DATA[[#This Row],[Prev High]])</f>
        <v>0</v>
      </c>
      <c r="AR441" s="10">
        <f xml:space="preserve"> SIGN(DATA[[#This Row],[Open]] &lt; DATA[[#This Row],[Prev Low]])</f>
        <v>0</v>
      </c>
      <c r="AS441" s="10">
        <f xml:space="preserve"> SIGN(DATA[[#This Row],[Prev Low]] &lt; DATA[[#This Row],[Open]])</f>
        <v>1</v>
      </c>
      <c r="AT441" s="10">
        <f xml:space="preserve"> SIGN(DATA[[#This Row],[Open]] &lt; DATA[[#This Row],[Prev High]])</f>
        <v>0</v>
      </c>
      <c r="AU441" s="10">
        <f xml:space="preserve"> SIGN(DATA[[#This Row],[Prev High]] &lt; DATA[[#This Row],[Open]])</f>
        <v>1</v>
      </c>
      <c r="AV441" s="10">
        <f xml:space="preserve"> SIGN(DATA[[#This Row],[Low]] &lt; DATA[[#This Row],[Prev Low]])</f>
        <v>0</v>
      </c>
      <c r="AW441" s="10">
        <f xml:space="preserve"> SIGN(DATA[[#This Row],[Prev Low]] &lt; DATA[[#This Row],[Low]])</f>
        <v>1</v>
      </c>
      <c r="AX441" s="10">
        <f xml:space="preserve"> SIGN(DATA[[#This Row],[High]] &lt; DATA[[#This Row],[Prev High]])</f>
        <v>0</v>
      </c>
      <c r="AY441" s="10">
        <f xml:space="preserve"> SIGN(DATA[[#This Row],[Prev High]] &lt; DATA[[#This Row],[High]])</f>
        <v>1</v>
      </c>
      <c r="AZ441" s="10">
        <f xml:space="preserve"> (DATA[[#This Row],[Prev Low]] &lt; DATA[[#This Row],[Close]]) * (DATA[[#This Row],[Close]] &lt; DATA[[#This Row],[Prev High]])</f>
        <v>0</v>
      </c>
      <c r="BA441" s="10">
        <f xml:space="preserve"> SIGN(DATA[[#This Row],[Close]] &lt; DATA[[#This Row],[Prev Low]])</f>
        <v>0</v>
      </c>
      <c r="BB441" s="10">
        <f xml:space="preserve"> SIGN(DATA[[#This Row],[Prev Low]] &lt; DATA[[#This Row],[Close]])</f>
        <v>1</v>
      </c>
      <c r="BC441" s="10">
        <f xml:space="preserve"> SIGN(DATA[[#This Row],[Close]] &lt; DATA[[#This Row],[Prev High]])</f>
        <v>0</v>
      </c>
      <c r="BD441" s="10">
        <f xml:space="preserve"> SIGN(DATA[[#This Row],[Prev High]] &lt; DATA[[#This Row],[Close]])</f>
        <v>1</v>
      </c>
    </row>
    <row r="442" spans="14:56" x14ac:dyDescent="0.25">
      <c r="N442" s="16">
        <f xml:space="preserve"> ROW() - ROW(DATA[[#Headers],[Row]])</f>
        <v>440</v>
      </c>
      <c r="O442" s="13"/>
      <c r="P442" s="20">
        <v>45217</v>
      </c>
      <c r="Q442" s="21">
        <v>114408</v>
      </c>
      <c r="R442" s="21">
        <v>115460</v>
      </c>
      <c r="S442" s="21">
        <v>115545</v>
      </c>
      <c r="T442" s="21">
        <v>114390</v>
      </c>
      <c r="U442" s="13" t="s">
        <v>439</v>
      </c>
      <c r="V442" s="14">
        <v>-1.2999999999999999E-2</v>
      </c>
      <c r="W442" s="23"/>
      <c r="X442" s="23">
        <f xml:space="preserve"> (1 - DATA[[#This Row],[Row]])</f>
        <v>-439</v>
      </c>
      <c r="Y442" s="24">
        <f xml:space="preserve"> DATA[[#This Row],[Src Data]]</f>
        <v>45217</v>
      </c>
      <c r="Z442" s="23">
        <f xml:space="preserve"> WEEKDAY(DATA[[#This Row],[Date]])</f>
        <v>4</v>
      </c>
      <c r="AA442" s="26">
        <f xml:space="preserve"> DATA[[#This Row],[Src Último]]</f>
        <v>114408</v>
      </c>
      <c r="AB442" s="28">
        <f xml:space="preserve"> DATA[[#This Row],[Src Abertura]]</f>
        <v>115460</v>
      </c>
      <c r="AC442" s="28">
        <f xml:space="preserve"> DATA[[#This Row],[Src Mínima]]</f>
        <v>114390</v>
      </c>
      <c r="AD442" s="28">
        <f xml:space="preserve"> DATA[[#This Row],[Src Máxima]]</f>
        <v>115545</v>
      </c>
      <c r="AE442" s="28">
        <f xml:space="preserve"> DATA[[#This Row],[Src Último]]</f>
        <v>114408</v>
      </c>
      <c r="AF442" s="40">
        <f xml:space="preserve"> (DATA[[#This Row],[High]] - DATA[[#This Row],[Low]])</f>
        <v>1155</v>
      </c>
      <c r="AG442" s="31">
        <f xml:space="preserve"> _xlfn.XLOOKUP(DATA[[#This Row],[T]]-1, DATA[T], DATA[Open], "")</f>
        <v>116140</v>
      </c>
      <c r="AH442" s="31">
        <f xml:space="preserve"> _xlfn.XLOOKUP(DATA[[#This Row],[T]]-1, DATA[T], DATA[Low], "")</f>
        <v>115560</v>
      </c>
      <c r="AI442" s="31">
        <f xml:space="preserve"> _xlfn.XLOOKUP(DATA[[#This Row],[T]]-1, DATA[T], DATA[High], "")</f>
        <v>116970</v>
      </c>
      <c r="AJ442" s="31">
        <f xml:space="preserve"> _xlfn.XLOOKUP(DATA[[#This Row],[T]]-1, DATA[T], DATA[Price], "")</f>
        <v>115919</v>
      </c>
      <c r="AK442" s="33">
        <f xml:space="preserve"> IFERROR(DATA[[#This Row],[Prev Close]] - DATA[[#This Row],[Prev Open]], "")</f>
        <v>-221</v>
      </c>
      <c r="AL442" s="33">
        <f xml:space="preserve"> IFERROR(DATA[[#This Row],[Prev High]] - DATA[[#This Row],[Prev Low]], "")</f>
        <v>1410</v>
      </c>
      <c r="AM442" s="33">
        <f xml:space="preserve"> SIGN(DATA[[#This Row],[Prev Change]] &lt; 0)</f>
        <v>1</v>
      </c>
      <c r="AN442" s="33">
        <f xml:space="preserve"> SIGN(DATA[[#This Row],[Prev Change]] &gt;= 0)</f>
        <v>0</v>
      </c>
      <c r="AO442" s="28">
        <f xml:space="preserve"> IFERROR(MAX(0, DATA[[#This Row],[High]] - DATA[[#This Row],[Prev High]]), "")</f>
        <v>0</v>
      </c>
      <c r="AP442" s="28">
        <f xml:space="preserve"> IFERROR(MAX(0, DATA[[#This Row],[Prev Low]] - DATA[[#This Row],[Low]]), "")</f>
        <v>1170</v>
      </c>
      <c r="AQ442" s="10">
        <f xml:space="preserve"> (DATA[[#This Row],[Prev Low]] &lt; DATA[[#This Row],[Open]]) * (DATA[[#This Row],[Open]] &lt; DATA[[#This Row],[Prev High]])</f>
        <v>0</v>
      </c>
      <c r="AR442" s="10">
        <f xml:space="preserve"> SIGN(DATA[[#This Row],[Open]] &lt; DATA[[#This Row],[Prev Low]])</f>
        <v>1</v>
      </c>
      <c r="AS442" s="10">
        <f xml:space="preserve"> SIGN(DATA[[#This Row],[Prev Low]] &lt; DATA[[#This Row],[Open]])</f>
        <v>0</v>
      </c>
      <c r="AT442" s="10">
        <f xml:space="preserve"> SIGN(DATA[[#This Row],[Open]] &lt; DATA[[#This Row],[Prev High]])</f>
        <v>1</v>
      </c>
      <c r="AU442" s="10">
        <f xml:space="preserve"> SIGN(DATA[[#This Row],[Prev High]] &lt; DATA[[#This Row],[Open]])</f>
        <v>0</v>
      </c>
      <c r="AV442" s="10">
        <f xml:space="preserve"> SIGN(DATA[[#This Row],[Low]] &lt; DATA[[#This Row],[Prev Low]])</f>
        <v>1</v>
      </c>
      <c r="AW442" s="10">
        <f xml:space="preserve"> SIGN(DATA[[#This Row],[Prev Low]] &lt; DATA[[#This Row],[Low]])</f>
        <v>0</v>
      </c>
      <c r="AX442" s="10">
        <f xml:space="preserve"> SIGN(DATA[[#This Row],[High]] &lt; DATA[[#This Row],[Prev High]])</f>
        <v>1</v>
      </c>
      <c r="AY442" s="10">
        <f xml:space="preserve"> SIGN(DATA[[#This Row],[Prev High]] &lt; DATA[[#This Row],[High]])</f>
        <v>0</v>
      </c>
      <c r="AZ442" s="10">
        <f xml:space="preserve"> (DATA[[#This Row],[Prev Low]] &lt; DATA[[#This Row],[Close]]) * (DATA[[#This Row],[Close]] &lt; DATA[[#This Row],[Prev High]])</f>
        <v>0</v>
      </c>
      <c r="BA442" s="10">
        <f xml:space="preserve"> SIGN(DATA[[#This Row],[Close]] &lt; DATA[[#This Row],[Prev Low]])</f>
        <v>1</v>
      </c>
      <c r="BB442" s="10">
        <f xml:space="preserve"> SIGN(DATA[[#This Row],[Prev Low]] &lt; DATA[[#This Row],[Close]])</f>
        <v>0</v>
      </c>
      <c r="BC442" s="10">
        <f xml:space="preserve"> SIGN(DATA[[#This Row],[Close]] &lt; DATA[[#This Row],[Prev High]])</f>
        <v>1</v>
      </c>
      <c r="BD442" s="10">
        <f xml:space="preserve"> SIGN(DATA[[#This Row],[Prev High]] &lt; DATA[[#This Row],[Close]])</f>
        <v>0</v>
      </c>
    </row>
    <row r="443" spans="14:56" x14ac:dyDescent="0.25">
      <c r="N443" s="16">
        <f xml:space="preserve"> ROW() - ROW(DATA[[#Headers],[Row]])</f>
        <v>441</v>
      </c>
      <c r="O443" s="13"/>
      <c r="P443" s="20">
        <v>45216</v>
      </c>
      <c r="Q443" s="21">
        <v>115919</v>
      </c>
      <c r="R443" s="21">
        <v>116140</v>
      </c>
      <c r="S443" s="21">
        <v>116970</v>
      </c>
      <c r="T443" s="21">
        <v>115560</v>
      </c>
      <c r="U443" s="13" t="s">
        <v>440</v>
      </c>
      <c r="V443" s="14">
        <v>-6.1999999999999998E-3</v>
      </c>
      <c r="W443" s="23"/>
      <c r="X443" s="23">
        <f xml:space="preserve"> (1 - DATA[[#This Row],[Row]])</f>
        <v>-440</v>
      </c>
      <c r="Y443" s="24">
        <f xml:space="preserve"> DATA[[#This Row],[Src Data]]</f>
        <v>45216</v>
      </c>
      <c r="Z443" s="23">
        <f xml:space="preserve"> WEEKDAY(DATA[[#This Row],[Date]])</f>
        <v>3</v>
      </c>
      <c r="AA443" s="26">
        <f xml:space="preserve"> DATA[[#This Row],[Src Último]]</f>
        <v>115919</v>
      </c>
      <c r="AB443" s="28">
        <f xml:space="preserve"> DATA[[#This Row],[Src Abertura]]</f>
        <v>116140</v>
      </c>
      <c r="AC443" s="28">
        <f xml:space="preserve"> DATA[[#This Row],[Src Mínima]]</f>
        <v>115560</v>
      </c>
      <c r="AD443" s="28">
        <f xml:space="preserve"> DATA[[#This Row],[Src Máxima]]</f>
        <v>116970</v>
      </c>
      <c r="AE443" s="28">
        <f xml:space="preserve"> DATA[[#This Row],[Src Último]]</f>
        <v>115919</v>
      </c>
      <c r="AF443" s="40">
        <f xml:space="preserve"> (DATA[[#This Row],[High]] - DATA[[#This Row],[Low]])</f>
        <v>1410</v>
      </c>
      <c r="AG443" s="31">
        <f xml:space="preserve"> _xlfn.XLOOKUP(DATA[[#This Row],[T]]-1, DATA[T], DATA[Open], "")</f>
        <v>116400</v>
      </c>
      <c r="AH443" s="31">
        <f xml:space="preserve"> _xlfn.XLOOKUP(DATA[[#This Row],[T]]-1, DATA[T], DATA[Low], "")</f>
        <v>116095</v>
      </c>
      <c r="AI443" s="31">
        <f xml:space="preserve"> _xlfn.XLOOKUP(DATA[[#This Row],[T]]-1, DATA[T], DATA[High], "")</f>
        <v>117035</v>
      </c>
      <c r="AJ443" s="31">
        <f xml:space="preserve"> _xlfn.XLOOKUP(DATA[[#This Row],[T]]-1, DATA[T], DATA[Price], "")</f>
        <v>116646</v>
      </c>
      <c r="AK443" s="33">
        <f xml:space="preserve"> IFERROR(DATA[[#This Row],[Prev Close]] - DATA[[#This Row],[Prev Open]], "")</f>
        <v>246</v>
      </c>
      <c r="AL443" s="33">
        <f xml:space="preserve"> IFERROR(DATA[[#This Row],[Prev High]] - DATA[[#This Row],[Prev Low]], "")</f>
        <v>940</v>
      </c>
      <c r="AM443" s="33">
        <f xml:space="preserve"> SIGN(DATA[[#This Row],[Prev Change]] &lt; 0)</f>
        <v>0</v>
      </c>
      <c r="AN443" s="33">
        <f xml:space="preserve"> SIGN(DATA[[#This Row],[Prev Change]] &gt;= 0)</f>
        <v>1</v>
      </c>
      <c r="AO443" s="28">
        <f xml:space="preserve"> IFERROR(MAX(0, DATA[[#This Row],[High]] - DATA[[#This Row],[Prev High]]), "")</f>
        <v>0</v>
      </c>
      <c r="AP443" s="28">
        <f xml:space="preserve"> IFERROR(MAX(0, DATA[[#This Row],[Prev Low]] - DATA[[#This Row],[Low]]), "")</f>
        <v>535</v>
      </c>
      <c r="AQ443" s="10">
        <f xml:space="preserve"> (DATA[[#This Row],[Prev Low]] &lt; DATA[[#This Row],[Open]]) * (DATA[[#This Row],[Open]] &lt; DATA[[#This Row],[Prev High]])</f>
        <v>1</v>
      </c>
      <c r="AR443" s="10">
        <f xml:space="preserve"> SIGN(DATA[[#This Row],[Open]] &lt; DATA[[#This Row],[Prev Low]])</f>
        <v>0</v>
      </c>
      <c r="AS443" s="10">
        <f xml:space="preserve"> SIGN(DATA[[#This Row],[Prev Low]] &lt; DATA[[#This Row],[Open]])</f>
        <v>1</v>
      </c>
      <c r="AT443" s="10">
        <f xml:space="preserve"> SIGN(DATA[[#This Row],[Open]] &lt; DATA[[#This Row],[Prev High]])</f>
        <v>1</v>
      </c>
      <c r="AU443" s="10">
        <f xml:space="preserve"> SIGN(DATA[[#This Row],[Prev High]] &lt; DATA[[#This Row],[Open]])</f>
        <v>0</v>
      </c>
      <c r="AV443" s="10">
        <f xml:space="preserve"> SIGN(DATA[[#This Row],[Low]] &lt; DATA[[#This Row],[Prev Low]])</f>
        <v>1</v>
      </c>
      <c r="AW443" s="10">
        <f xml:space="preserve"> SIGN(DATA[[#This Row],[Prev Low]] &lt; DATA[[#This Row],[Low]])</f>
        <v>0</v>
      </c>
      <c r="AX443" s="10">
        <f xml:space="preserve"> SIGN(DATA[[#This Row],[High]] &lt; DATA[[#This Row],[Prev High]])</f>
        <v>1</v>
      </c>
      <c r="AY443" s="10">
        <f xml:space="preserve"> SIGN(DATA[[#This Row],[Prev High]] &lt; DATA[[#This Row],[High]])</f>
        <v>0</v>
      </c>
      <c r="AZ443" s="10">
        <f xml:space="preserve"> (DATA[[#This Row],[Prev Low]] &lt; DATA[[#This Row],[Close]]) * (DATA[[#This Row],[Close]] &lt; DATA[[#This Row],[Prev High]])</f>
        <v>0</v>
      </c>
      <c r="BA443" s="10">
        <f xml:space="preserve"> SIGN(DATA[[#This Row],[Close]] &lt; DATA[[#This Row],[Prev Low]])</f>
        <v>1</v>
      </c>
      <c r="BB443" s="10">
        <f xml:space="preserve"> SIGN(DATA[[#This Row],[Prev Low]] &lt; DATA[[#This Row],[Close]])</f>
        <v>0</v>
      </c>
      <c r="BC443" s="10">
        <f xml:space="preserve"> SIGN(DATA[[#This Row],[Close]] &lt; DATA[[#This Row],[Prev High]])</f>
        <v>1</v>
      </c>
      <c r="BD443" s="10">
        <f xml:space="preserve"> SIGN(DATA[[#This Row],[Prev High]] &lt; DATA[[#This Row],[Close]])</f>
        <v>0</v>
      </c>
    </row>
    <row r="444" spans="14:56" x14ac:dyDescent="0.25">
      <c r="N444" s="16">
        <f xml:space="preserve"> ROW() - ROW(DATA[[#Headers],[Row]])</f>
        <v>442</v>
      </c>
      <c r="O444" s="13"/>
      <c r="P444" s="20">
        <v>45215</v>
      </c>
      <c r="Q444" s="21">
        <v>116646</v>
      </c>
      <c r="R444" s="21">
        <v>116400</v>
      </c>
      <c r="S444" s="21">
        <v>117035</v>
      </c>
      <c r="T444" s="21">
        <v>116095</v>
      </c>
      <c r="U444" s="13" t="s">
        <v>441</v>
      </c>
      <c r="V444" s="14">
        <v>7.6E-3</v>
      </c>
      <c r="W444" s="23"/>
      <c r="X444" s="23">
        <f xml:space="preserve"> (1 - DATA[[#This Row],[Row]])</f>
        <v>-441</v>
      </c>
      <c r="Y444" s="24">
        <f xml:space="preserve"> DATA[[#This Row],[Src Data]]</f>
        <v>45215</v>
      </c>
      <c r="Z444" s="23">
        <f xml:space="preserve"> WEEKDAY(DATA[[#This Row],[Date]])</f>
        <v>2</v>
      </c>
      <c r="AA444" s="26">
        <f xml:space="preserve"> DATA[[#This Row],[Src Último]]</f>
        <v>116646</v>
      </c>
      <c r="AB444" s="28">
        <f xml:space="preserve"> DATA[[#This Row],[Src Abertura]]</f>
        <v>116400</v>
      </c>
      <c r="AC444" s="28">
        <f xml:space="preserve"> DATA[[#This Row],[Src Mínima]]</f>
        <v>116095</v>
      </c>
      <c r="AD444" s="28">
        <f xml:space="preserve"> DATA[[#This Row],[Src Máxima]]</f>
        <v>117035</v>
      </c>
      <c r="AE444" s="28">
        <f xml:space="preserve"> DATA[[#This Row],[Src Último]]</f>
        <v>116646</v>
      </c>
      <c r="AF444" s="40">
        <f xml:space="preserve"> (DATA[[#This Row],[High]] - DATA[[#This Row],[Low]])</f>
        <v>940</v>
      </c>
      <c r="AG444" s="31">
        <f xml:space="preserve"> _xlfn.XLOOKUP(DATA[[#This Row],[T]]-1, DATA[T], DATA[Open], "")</f>
        <v>116300</v>
      </c>
      <c r="AH444" s="31">
        <f xml:space="preserve"> _xlfn.XLOOKUP(DATA[[#This Row],[T]]-1, DATA[T], DATA[Low], "")</f>
        <v>115685</v>
      </c>
      <c r="AI444" s="31">
        <f xml:space="preserve"> _xlfn.XLOOKUP(DATA[[#This Row],[T]]-1, DATA[T], DATA[High], "")</f>
        <v>117185</v>
      </c>
      <c r="AJ444" s="31">
        <f xml:space="preserve"> _xlfn.XLOOKUP(DATA[[#This Row],[T]]-1, DATA[T], DATA[Price], "")</f>
        <v>115762</v>
      </c>
      <c r="AK444" s="33">
        <f xml:space="preserve"> IFERROR(DATA[[#This Row],[Prev Close]] - DATA[[#This Row],[Prev Open]], "")</f>
        <v>-538</v>
      </c>
      <c r="AL444" s="33">
        <f xml:space="preserve"> IFERROR(DATA[[#This Row],[Prev High]] - DATA[[#This Row],[Prev Low]], "")</f>
        <v>1500</v>
      </c>
      <c r="AM444" s="33">
        <f xml:space="preserve"> SIGN(DATA[[#This Row],[Prev Change]] &lt; 0)</f>
        <v>1</v>
      </c>
      <c r="AN444" s="33">
        <f xml:space="preserve"> SIGN(DATA[[#This Row],[Prev Change]] &gt;= 0)</f>
        <v>0</v>
      </c>
      <c r="AO444" s="28">
        <f xml:space="preserve"> IFERROR(MAX(0, DATA[[#This Row],[High]] - DATA[[#This Row],[Prev High]]), "")</f>
        <v>0</v>
      </c>
      <c r="AP444" s="28">
        <f xml:space="preserve"> IFERROR(MAX(0, DATA[[#This Row],[Prev Low]] - DATA[[#This Row],[Low]]), "")</f>
        <v>0</v>
      </c>
      <c r="AQ444" s="10">
        <f xml:space="preserve"> (DATA[[#This Row],[Prev Low]] &lt; DATA[[#This Row],[Open]]) * (DATA[[#This Row],[Open]] &lt; DATA[[#This Row],[Prev High]])</f>
        <v>1</v>
      </c>
      <c r="AR444" s="10">
        <f xml:space="preserve"> SIGN(DATA[[#This Row],[Open]] &lt; DATA[[#This Row],[Prev Low]])</f>
        <v>0</v>
      </c>
      <c r="AS444" s="10">
        <f xml:space="preserve"> SIGN(DATA[[#This Row],[Prev Low]] &lt; DATA[[#This Row],[Open]])</f>
        <v>1</v>
      </c>
      <c r="AT444" s="10">
        <f xml:space="preserve"> SIGN(DATA[[#This Row],[Open]] &lt; DATA[[#This Row],[Prev High]])</f>
        <v>1</v>
      </c>
      <c r="AU444" s="10">
        <f xml:space="preserve"> SIGN(DATA[[#This Row],[Prev High]] &lt; DATA[[#This Row],[Open]])</f>
        <v>0</v>
      </c>
      <c r="AV444" s="10">
        <f xml:space="preserve"> SIGN(DATA[[#This Row],[Low]] &lt; DATA[[#This Row],[Prev Low]])</f>
        <v>0</v>
      </c>
      <c r="AW444" s="10">
        <f xml:space="preserve"> SIGN(DATA[[#This Row],[Prev Low]] &lt; DATA[[#This Row],[Low]])</f>
        <v>1</v>
      </c>
      <c r="AX444" s="10">
        <f xml:space="preserve"> SIGN(DATA[[#This Row],[High]] &lt; DATA[[#This Row],[Prev High]])</f>
        <v>1</v>
      </c>
      <c r="AY444" s="10">
        <f xml:space="preserve"> SIGN(DATA[[#This Row],[Prev High]] &lt; DATA[[#This Row],[High]])</f>
        <v>0</v>
      </c>
      <c r="AZ444" s="10">
        <f xml:space="preserve"> (DATA[[#This Row],[Prev Low]] &lt; DATA[[#This Row],[Close]]) * (DATA[[#This Row],[Close]] &lt; DATA[[#This Row],[Prev High]])</f>
        <v>1</v>
      </c>
      <c r="BA444" s="10">
        <f xml:space="preserve"> SIGN(DATA[[#This Row],[Close]] &lt; DATA[[#This Row],[Prev Low]])</f>
        <v>0</v>
      </c>
      <c r="BB444" s="10">
        <f xml:space="preserve"> SIGN(DATA[[#This Row],[Prev Low]] &lt; DATA[[#This Row],[Close]])</f>
        <v>1</v>
      </c>
      <c r="BC444" s="10">
        <f xml:space="preserve"> SIGN(DATA[[#This Row],[Close]] &lt; DATA[[#This Row],[Prev High]])</f>
        <v>1</v>
      </c>
      <c r="BD444" s="10">
        <f xml:space="preserve"> SIGN(DATA[[#This Row],[Prev High]] &lt; DATA[[#This Row],[Close]])</f>
        <v>0</v>
      </c>
    </row>
    <row r="445" spans="14:56" x14ac:dyDescent="0.25">
      <c r="N445" s="16">
        <f xml:space="preserve"> ROW() - ROW(DATA[[#Headers],[Row]])</f>
        <v>443</v>
      </c>
      <c r="O445" s="13"/>
      <c r="P445" s="20">
        <v>45212</v>
      </c>
      <c r="Q445" s="21">
        <v>115762</v>
      </c>
      <c r="R445" s="21">
        <v>116300</v>
      </c>
      <c r="S445" s="21">
        <v>117185</v>
      </c>
      <c r="T445" s="21">
        <v>115685</v>
      </c>
      <c r="U445" s="13" t="s">
        <v>311</v>
      </c>
      <c r="V445" s="14">
        <v>-1.3100000000000001E-2</v>
      </c>
      <c r="W445" s="23"/>
      <c r="X445" s="23">
        <f xml:space="preserve"> (1 - DATA[[#This Row],[Row]])</f>
        <v>-442</v>
      </c>
      <c r="Y445" s="24">
        <f xml:space="preserve"> DATA[[#This Row],[Src Data]]</f>
        <v>45212</v>
      </c>
      <c r="Z445" s="23">
        <f xml:space="preserve"> WEEKDAY(DATA[[#This Row],[Date]])</f>
        <v>6</v>
      </c>
      <c r="AA445" s="26">
        <f xml:space="preserve"> DATA[[#This Row],[Src Último]]</f>
        <v>115762</v>
      </c>
      <c r="AB445" s="28">
        <f xml:space="preserve"> DATA[[#This Row],[Src Abertura]]</f>
        <v>116300</v>
      </c>
      <c r="AC445" s="28">
        <f xml:space="preserve"> DATA[[#This Row],[Src Mínima]]</f>
        <v>115685</v>
      </c>
      <c r="AD445" s="28">
        <f xml:space="preserve"> DATA[[#This Row],[Src Máxima]]</f>
        <v>117185</v>
      </c>
      <c r="AE445" s="28">
        <f xml:space="preserve"> DATA[[#This Row],[Src Último]]</f>
        <v>115762</v>
      </c>
      <c r="AF445" s="40">
        <f xml:space="preserve"> (DATA[[#This Row],[High]] - DATA[[#This Row],[Low]])</f>
        <v>1500</v>
      </c>
      <c r="AG445" s="31">
        <f xml:space="preserve"> _xlfn.XLOOKUP(DATA[[#This Row],[T]]-1, DATA[T], DATA[Open], "")</f>
        <v>117295</v>
      </c>
      <c r="AH445" s="31">
        <f xml:space="preserve"> _xlfn.XLOOKUP(DATA[[#This Row],[T]]-1, DATA[T], DATA[Low], "")</f>
        <v>116385</v>
      </c>
      <c r="AI445" s="31">
        <f xml:space="preserve"> _xlfn.XLOOKUP(DATA[[#This Row],[T]]-1, DATA[T], DATA[High], "")</f>
        <v>117695</v>
      </c>
      <c r="AJ445" s="31">
        <f xml:space="preserve"> _xlfn.XLOOKUP(DATA[[#This Row],[T]]-1, DATA[T], DATA[Price], "")</f>
        <v>117293</v>
      </c>
      <c r="AK445" s="33">
        <f xml:space="preserve"> IFERROR(DATA[[#This Row],[Prev Close]] - DATA[[#This Row],[Prev Open]], "")</f>
        <v>-2</v>
      </c>
      <c r="AL445" s="33">
        <f xml:space="preserve"> IFERROR(DATA[[#This Row],[Prev High]] - DATA[[#This Row],[Prev Low]], "")</f>
        <v>1310</v>
      </c>
      <c r="AM445" s="33">
        <f xml:space="preserve"> SIGN(DATA[[#This Row],[Prev Change]] &lt; 0)</f>
        <v>1</v>
      </c>
      <c r="AN445" s="33">
        <f xml:space="preserve"> SIGN(DATA[[#This Row],[Prev Change]] &gt;= 0)</f>
        <v>0</v>
      </c>
      <c r="AO445" s="28">
        <f xml:space="preserve"> IFERROR(MAX(0, DATA[[#This Row],[High]] - DATA[[#This Row],[Prev High]]), "")</f>
        <v>0</v>
      </c>
      <c r="AP445" s="28">
        <f xml:space="preserve"> IFERROR(MAX(0, DATA[[#This Row],[Prev Low]] - DATA[[#This Row],[Low]]), "")</f>
        <v>700</v>
      </c>
      <c r="AQ445" s="10">
        <f xml:space="preserve"> (DATA[[#This Row],[Prev Low]] &lt; DATA[[#This Row],[Open]]) * (DATA[[#This Row],[Open]] &lt; DATA[[#This Row],[Prev High]])</f>
        <v>0</v>
      </c>
      <c r="AR445" s="10">
        <f xml:space="preserve"> SIGN(DATA[[#This Row],[Open]] &lt; DATA[[#This Row],[Prev Low]])</f>
        <v>1</v>
      </c>
      <c r="AS445" s="10">
        <f xml:space="preserve"> SIGN(DATA[[#This Row],[Prev Low]] &lt; DATA[[#This Row],[Open]])</f>
        <v>0</v>
      </c>
      <c r="AT445" s="10">
        <f xml:space="preserve"> SIGN(DATA[[#This Row],[Open]] &lt; DATA[[#This Row],[Prev High]])</f>
        <v>1</v>
      </c>
      <c r="AU445" s="10">
        <f xml:space="preserve"> SIGN(DATA[[#This Row],[Prev High]] &lt; DATA[[#This Row],[Open]])</f>
        <v>0</v>
      </c>
      <c r="AV445" s="10">
        <f xml:space="preserve"> SIGN(DATA[[#This Row],[Low]] &lt; DATA[[#This Row],[Prev Low]])</f>
        <v>1</v>
      </c>
      <c r="AW445" s="10">
        <f xml:space="preserve"> SIGN(DATA[[#This Row],[Prev Low]] &lt; DATA[[#This Row],[Low]])</f>
        <v>0</v>
      </c>
      <c r="AX445" s="10">
        <f xml:space="preserve"> SIGN(DATA[[#This Row],[High]] &lt; DATA[[#This Row],[Prev High]])</f>
        <v>1</v>
      </c>
      <c r="AY445" s="10">
        <f xml:space="preserve"> SIGN(DATA[[#This Row],[Prev High]] &lt; DATA[[#This Row],[High]])</f>
        <v>0</v>
      </c>
      <c r="AZ445" s="10">
        <f xml:space="preserve"> (DATA[[#This Row],[Prev Low]] &lt; DATA[[#This Row],[Close]]) * (DATA[[#This Row],[Close]] &lt; DATA[[#This Row],[Prev High]])</f>
        <v>0</v>
      </c>
      <c r="BA445" s="10">
        <f xml:space="preserve"> SIGN(DATA[[#This Row],[Close]] &lt; DATA[[#This Row],[Prev Low]])</f>
        <v>1</v>
      </c>
      <c r="BB445" s="10">
        <f xml:space="preserve"> SIGN(DATA[[#This Row],[Prev Low]] &lt; DATA[[#This Row],[Close]])</f>
        <v>0</v>
      </c>
      <c r="BC445" s="10">
        <f xml:space="preserve"> SIGN(DATA[[#This Row],[Close]] &lt; DATA[[#This Row],[Prev High]])</f>
        <v>1</v>
      </c>
      <c r="BD445" s="10">
        <f xml:space="preserve"> SIGN(DATA[[#This Row],[Prev High]] &lt; DATA[[#This Row],[Close]])</f>
        <v>0</v>
      </c>
    </row>
    <row r="446" spans="14:56" x14ac:dyDescent="0.25">
      <c r="N446" s="16">
        <f xml:space="preserve"> ROW() - ROW(DATA[[#Headers],[Row]])</f>
        <v>444</v>
      </c>
      <c r="O446" s="13"/>
      <c r="P446" s="20">
        <v>45210</v>
      </c>
      <c r="Q446" s="21">
        <v>117293</v>
      </c>
      <c r="R446" s="21">
        <v>117295</v>
      </c>
      <c r="S446" s="21">
        <v>117695</v>
      </c>
      <c r="T446" s="21">
        <v>116385</v>
      </c>
      <c r="U446" s="13" t="s">
        <v>442</v>
      </c>
      <c r="V446" s="14">
        <v>2.5999999999999999E-3</v>
      </c>
      <c r="W446" s="23"/>
      <c r="X446" s="23">
        <f xml:space="preserve"> (1 - DATA[[#This Row],[Row]])</f>
        <v>-443</v>
      </c>
      <c r="Y446" s="24">
        <f xml:space="preserve"> DATA[[#This Row],[Src Data]]</f>
        <v>45210</v>
      </c>
      <c r="Z446" s="23">
        <f xml:space="preserve"> WEEKDAY(DATA[[#This Row],[Date]])</f>
        <v>4</v>
      </c>
      <c r="AA446" s="26">
        <f xml:space="preserve"> DATA[[#This Row],[Src Último]]</f>
        <v>117293</v>
      </c>
      <c r="AB446" s="28">
        <f xml:space="preserve"> DATA[[#This Row],[Src Abertura]]</f>
        <v>117295</v>
      </c>
      <c r="AC446" s="28">
        <f xml:space="preserve"> DATA[[#This Row],[Src Mínima]]</f>
        <v>116385</v>
      </c>
      <c r="AD446" s="28">
        <f xml:space="preserve"> DATA[[#This Row],[Src Máxima]]</f>
        <v>117695</v>
      </c>
      <c r="AE446" s="28">
        <f xml:space="preserve"> DATA[[#This Row],[Src Último]]</f>
        <v>117293</v>
      </c>
      <c r="AF446" s="40">
        <f xml:space="preserve"> (DATA[[#This Row],[High]] - DATA[[#This Row],[Low]])</f>
        <v>1310</v>
      </c>
      <c r="AG446" s="31">
        <f xml:space="preserve"> _xlfn.XLOOKUP(DATA[[#This Row],[T]]-1, DATA[T], DATA[Open], "")</f>
        <v>115900</v>
      </c>
      <c r="AH446" s="31">
        <f xml:space="preserve"> _xlfn.XLOOKUP(DATA[[#This Row],[T]]-1, DATA[T], DATA[Low], "")</f>
        <v>115745</v>
      </c>
      <c r="AI446" s="31">
        <f xml:space="preserve"> _xlfn.XLOOKUP(DATA[[#This Row],[T]]-1, DATA[T], DATA[High], "")</f>
        <v>117180</v>
      </c>
      <c r="AJ446" s="31">
        <f xml:space="preserve"> _xlfn.XLOOKUP(DATA[[#This Row],[T]]-1, DATA[T], DATA[Price], "")</f>
        <v>116986</v>
      </c>
      <c r="AK446" s="33">
        <f xml:space="preserve"> IFERROR(DATA[[#This Row],[Prev Close]] - DATA[[#This Row],[Prev Open]], "")</f>
        <v>1086</v>
      </c>
      <c r="AL446" s="33">
        <f xml:space="preserve"> IFERROR(DATA[[#This Row],[Prev High]] - DATA[[#This Row],[Prev Low]], "")</f>
        <v>1435</v>
      </c>
      <c r="AM446" s="33">
        <f xml:space="preserve"> SIGN(DATA[[#This Row],[Prev Change]] &lt; 0)</f>
        <v>0</v>
      </c>
      <c r="AN446" s="33">
        <f xml:space="preserve"> SIGN(DATA[[#This Row],[Prev Change]] &gt;= 0)</f>
        <v>1</v>
      </c>
      <c r="AO446" s="28">
        <f xml:space="preserve"> IFERROR(MAX(0, DATA[[#This Row],[High]] - DATA[[#This Row],[Prev High]]), "")</f>
        <v>515</v>
      </c>
      <c r="AP446" s="28">
        <f xml:space="preserve"> IFERROR(MAX(0, DATA[[#This Row],[Prev Low]] - DATA[[#This Row],[Low]]), "")</f>
        <v>0</v>
      </c>
      <c r="AQ446" s="10">
        <f xml:space="preserve"> (DATA[[#This Row],[Prev Low]] &lt; DATA[[#This Row],[Open]]) * (DATA[[#This Row],[Open]] &lt; DATA[[#This Row],[Prev High]])</f>
        <v>0</v>
      </c>
      <c r="AR446" s="10">
        <f xml:space="preserve"> SIGN(DATA[[#This Row],[Open]] &lt; DATA[[#This Row],[Prev Low]])</f>
        <v>0</v>
      </c>
      <c r="AS446" s="10">
        <f xml:space="preserve"> SIGN(DATA[[#This Row],[Prev Low]] &lt; DATA[[#This Row],[Open]])</f>
        <v>1</v>
      </c>
      <c r="AT446" s="10">
        <f xml:space="preserve"> SIGN(DATA[[#This Row],[Open]] &lt; DATA[[#This Row],[Prev High]])</f>
        <v>0</v>
      </c>
      <c r="AU446" s="10">
        <f xml:space="preserve"> SIGN(DATA[[#This Row],[Prev High]] &lt; DATA[[#This Row],[Open]])</f>
        <v>1</v>
      </c>
      <c r="AV446" s="10">
        <f xml:space="preserve"> SIGN(DATA[[#This Row],[Low]] &lt; DATA[[#This Row],[Prev Low]])</f>
        <v>0</v>
      </c>
      <c r="AW446" s="10">
        <f xml:space="preserve"> SIGN(DATA[[#This Row],[Prev Low]] &lt; DATA[[#This Row],[Low]])</f>
        <v>1</v>
      </c>
      <c r="AX446" s="10">
        <f xml:space="preserve"> SIGN(DATA[[#This Row],[High]] &lt; DATA[[#This Row],[Prev High]])</f>
        <v>0</v>
      </c>
      <c r="AY446" s="10">
        <f xml:space="preserve"> SIGN(DATA[[#This Row],[Prev High]] &lt; DATA[[#This Row],[High]])</f>
        <v>1</v>
      </c>
      <c r="AZ446" s="10">
        <f xml:space="preserve"> (DATA[[#This Row],[Prev Low]] &lt; DATA[[#This Row],[Close]]) * (DATA[[#This Row],[Close]] &lt; DATA[[#This Row],[Prev High]])</f>
        <v>0</v>
      </c>
      <c r="BA446" s="10">
        <f xml:space="preserve"> SIGN(DATA[[#This Row],[Close]] &lt; DATA[[#This Row],[Prev Low]])</f>
        <v>0</v>
      </c>
      <c r="BB446" s="10">
        <f xml:space="preserve"> SIGN(DATA[[#This Row],[Prev Low]] &lt; DATA[[#This Row],[Close]])</f>
        <v>1</v>
      </c>
      <c r="BC446" s="10">
        <f xml:space="preserve"> SIGN(DATA[[#This Row],[Close]] &lt; DATA[[#This Row],[Prev High]])</f>
        <v>0</v>
      </c>
      <c r="BD446" s="10">
        <f xml:space="preserve"> SIGN(DATA[[#This Row],[Prev High]] &lt; DATA[[#This Row],[Close]])</f>
        <v>1</v>
      </c>
    </row>
    <row r="447" spans="14:56" x14ac:dyDescent="0.25">
      <c r="N447" s="16">
        <f xml:space="preserve"> ROW() - ROW(DATA[[#Headers],[Row]])</f>
        <v>445</v>
      </c>
      <c r="O447" s="13"/>
      <c r="P447" s="20">
        <v>45209</v>
      </c>
      <c r="Q447" s="21">
        <v>116986</v>
      </c>
      <c r="R447" s="21">
        <v>115900</v>
      </c>
      <c r="S447" s="21">
        <v>117180</v>
      </c>
      <c r="T447" s="21">
        <v>115745</v>
      </c>
      <c r="U447" s="13" t="s">
        <v>443</v>
      </c>
      <c r="V447" s="14">
        <v>1.34E-2</v>
      </c>
      <c r="W447" s="23"/>
      <c r="X447" s="23">
        <f xml:space="preserve"> (1 - DATA[[#This Row],[Row]])</f>
        <v>-444</v>
      </c>
      <c r="Y447" s="24">
        <f xml:space="preserve"> DATA[[#This Row],[Src Data]]</f>
        <v>45209</v>
      </c>
      <c r="Z447" s="23">
        <f xml:space="preserve"> WEEKDAY(DATA[[#This Row],[Date]])</f>
        <v>3</v>
      </c>
      <c r="AA447" s="26">
        <f xml:space="preserve"> DATA[[#This Row],[Src Último]]</f>
        <v>116986</v>
      </c>
      <c r="AB447" s="28">
        <f xml:space="preserve"> DATA[[#This Row],[Src Abertura]]</f>
        <v>115900</v>
      </c>
      <c r="AC447" s="28">
        <f xml:space="preserve"> DATA[[#This Row],[Src Mínima]]</f>
        <v>115745</v>
      </c>
      <c r="AD447" s="28">
        <f xml:space="preserve"> DATA[[#This Row],[Src Máxima]]</f>
        <v>117180</v>
      </c>
      <c r="AE447" s="28">
        <f xml:space="preserve"> DATA[[#This Row],[Src Último]]</f>
        <v>116986</v>
      </c>
      <c r="AF447" s="40">
        <f xml:space="preserve"> (DATA[[#This Row],[High]] - DATA[[#This Row],[Low]])</f>
        <v>1435</v>
      </c>
      <c r="AG447" s="31">
        <f xml:space="preserve"> _xlfn.XLOOKUP(DATA[[#This Row],[T]]-1, DATA[T], DATA[Open], "")</f>
        <v>113620</v>
      </c>
      <c r="AH447" s="31">
        <f xml:space="preserve"> _xlfn.XLOOKUP(DATA[[#This Row],[T]]-1, DATA[T], DATA[Low], "")</f>
        <v>113440</v>
      </c>
      <c r="AI447" s="31">
        <f xml:space="preserve"> _xlfn.XLOOKUP(DATA[[#This Row],[T]]-1, DATA[T], DATA[High], "")</f>
        <v>115695</v>
      </c>
      <c r="AJ447" s="31">
        <f xml:space="preserve"> _xlfn.XLOOKUP(DATA[[#This Row],[T]]-1, DATA[T], DATA[Price], "")</f>
        <v>115440</v>
      </c>
      <c r="AK447" s="33">
        <f xml:space="preserve"> IFERROR(DATA[[#This Row],[Prev Close]] - DATA[[#This Row],[Prev Open]], "")</f>
        <v>1820</v>
      </c>
      <c r="AL447" s="33">
        <f xml:space="preserve"> IFERROR(DATA[[#This Row],[Prev High]] - DATA[[#This Row],[Prev Low]], "")</f>
        <v>2255</v>
      </c>
      <c r="AM447" s="33">
        <f xml:space="preserve"> SIGN(DATA[[#This Row],[Prev Change]] &lt; 0)</f>
        <v>0</v>
      </c>
      <c r="AN447" s="33">
        <f xml:space="preserve"> SIGN(DATA[[#This Row],[Prev Change]] &gt;= 0)</f>
        <v>1</v>
      </c>
      <c r="AO447" s="28">
        <f xml:space="preserve"> IFERROR(MAX(0, DATA[[#This Row],[High]] - DATA[[#This Row],[Prev High]]), "")</f>
        <v>1485</v>
      </c>
      <c r="AP447" s="28">
        <f xml:space="preserve"> IFERROR(MAX(0, DATA[[#This Row],[Prev Low]] - DATA[[#This Row],[Low]]), "")</f>
        <v>0</v>
      </c>
      <c r="AQ447" s="10">
        <f xml:space="preserve"> (DATA[[#This Row],[Prev Low]] &lt; DATA[[#This Row],[Open]]) * (DATA[[#This Row],[Open]] &lt; DATA[[#This Row],[Prev High]])</f>
        <v>0</v>
      </c>
      <c r="AR447" s="10">
        <f xml:space="preserve"> SIGN(DATA[[#This Row],[Open]] &lt; DATA[[#This Row],[Prev Low]])</f>
        <v>0</v>
      </c>
      <c r="AS447" s="10">
        <f xml:space="preserve"> SIGN(DATA[[#This Row],[Prev Low]] &lt; DATA[[#This Row],[Open]])</f>
        <v>1</v>
      </c>
      <c r="AT447" s="10">
        <f xml:space="preserve"> SIGN(DATA[[#This Row],[Open]] &lt; DATA[[#This Row],[Prev High]])</f>
        <v>0</v>
      </c>
      <c r="AU447" s="10">
        <f xml:space="preserve"> SIGN(DATA[[#This Row],[Prev High]] &lt; DATA[[#This Row],[Open]])</f>
        <v>1</v>
      </c>
      <c r="AV447" s="10">
        <f xml:space="preserve"> SIGN(DATA[[#This Row],[Low]] &lt; DATA[[#This Row],[Prev Low]])</f>
        <v>0</v>
      </c>
      <c r="AW447" s="10">
        <f xml:space="preserve"> SIGN(DATA[[#This Row],[Prev Low]] &lt; DATA[[#This Row],[Low]])</f>
        <v>1</v>
      </c>
      <c r="AX447" s="10">
        <f xml:space="preserve"> SIGN(DATA[[#This Row],[High]] &lt; DATA[[#This Row],[Prev High]])</f>
        <v>0</v>
      </c>
      <c r="AY447" s="10">
        <f xml:space="preserve"> SIGN(DATA[[#This Row],[Prev High]] &lt; DATA[[#This Row],[High]])</f>
        <v>1</v>
      </c>
      <c r="AZ447" s="10">
        <f xml:space="preserve"> (DATA[[#This Row],[Prev Low]] &lt; DATA[[#This Row],[Close]]) * (DATA[[#This Row],[Close]] &lt; DATA[[#This Row],[Prev High]])</f>
        <v>0</v>
      </c>
      <c r="BA447" s="10">
        <f xml:space="preserve"> SIGN(DATA[[#This Row],[Close]] &lt; DATA[[#This Row],[Prev Low]])</f>
        <v>0</v>
      </c>
      <c r="BB447" s="10">
        <f xml:space="preserve"> SIGN(DATA[[#This Row],[Prev Low]] &lt; DATA[[#This Row],[Close]])</f>
        <v>1</v>
      </c>
      <c r="BC447" s="10">
        <f xml:space="preserve"> SIGN(DATA[[#This Row],[Close]] &lt; DATA[[#This Row],[Prev High]])</f>
        <v>0</v>
      </c>
      <c r="BD447" s="10">
        <f xml:space="preserve"> SIGN(DATA[[#This Row],[Prev High]] &lt; DATA[[#This Row],[Close]])</f>
        <v>1</v>
      </c>
    </row>
    <row r="448" spans="14:56" x14ac:dyDescent="0.25">
      <c r="N448" s="16">
        <f xml:space="preserve"> ROW() - ROW(DATA[[#Headers],[Row]])</f>
        <v>446</v>
      </c>
      <c r="O448" s="13"/>
      <c r="P448" s="20">
        <v>45208</v>
      </c>
      <c r="Q448" s="21">
        <v>115440</v>
      </c>
      <c r="R448" s="21">
        <v>113620</v>
      </c>
      <c r="S448" s="21">
        <v>115695</v>
      </c>
      <c r="T448" s="21">
        <v>113440</v>
      </c>
      <c r="U448" s="13" t="s">
        <v>444</v>
      </c>
      <c r="V448" s="14">
        <v>8.3999999999999995E-3</v>
      </c>
      <c r="W448" s="23"/>
      <c r="X448" s="23">
        <f xml:space="preserve"> (1 - DATA[[#This Row],[Row]])</f>
        <v>-445</v>
      </c>
      <c r="Y448" s="24">
        <f xml:space="preserve"> DATA[[#This Row],[Src Data]]</f>
        <v>45208</v>
      </c>
      <c r="Z448" s="23">
        <f xml:space="preserve"> WEEKDAY(DATA[[#This Row],[Date]])</f>
        <v>2</v>
      </c>
      <c r="AA448" s="26">
        <f xml:space="preserve"> DATA[[#This Row],[Src Último]]</f>
        <v>115440</v>
      </c>
      <c r="AB448" s="28">
        <f xml:space="preserve"> DATA[[#This Row],[Src Abertura]]</f>
        <v>113620</v>
      </c>
      <c r="AC448" s="28">
        <f xml:space="preserve"> DATA[[#This Row],[Src Mínima]]</f>
        <v>113440</v>
      </c>
      <c r="AD448" s="28">
        <f xml:space="preserve"> DATA[[#This Row],[Src Máxima]]</f>
        <v>115695</v>
      </c>
      <c r="AE448" s="28">
        <f xml:space="preserve"> DATA[[#This Row],[Src Último]]</f>
        <v>115440</v>
      </c>
      <c r="AF448" s="40">
        <f xml:space="preserve"> (DATA[[#This Row],[High]] - DATA[[#This Row],[Low]])</f>
        <v>2255</v>
      </c>
      <c r="AG448" s="31">
        <f xml:space="preserve"> _xlfn.XLOOKUP(DATA[[#This Row],[T]]-1, DATA[T], DATA[Open], "")</f>
        <v>113800</v>
      </c>
      <c r="AH448" s="31">
        <f xml:space="preserve"> _xlfn.XLOOKUP(DATA[[#This Row],[T]]-1, DATA[T], DATA[Low], "")</f>
        <v>111860</v>
      </c>
      <c r="AI448" s="31">
        <f xml:space="preserve"> _xlfn.XLOOKUP(DATA[[#This Row],[T]]-1, DATA[T], DATA[High], "")</f>
        <v>114795</v>
      </c>
      <c r="AJ448" s="31">
        <f xml:space="preserve"> _xlfn.XLOOKUP(DATA[[#This Row],[T]]-1, DATA[T], DATA[Price], "")</f>
        <v>114476</v>
      </c>
      <c r="AK448" s="33">
        <f xml:space="preserve"> IFERROR(DATA[[#This Row],[Prev Close]] - DATA[[#This Row],[Prev Open]], "")</f>
        <v>676</v>
      </c>
      <c r="AL448" s="33">
        <f xml:space="preserve"> IFERROR(DATA[[#This Row],[Prev High]] - DATA[[#This Row],[Prev Low]], "")</f>
        <v>2935</v>
      </c>
      <c r="AM448" s="33">
        <f xml:space="preserve"> SIGN(DATA[[#This Row],[Prev Change]] &lt; 0)</f>
        <v>0</v>
      </c>
      <c r="AN448" s="33">
        <f xml:space="preserve"> SIGN(DATA[[#This Row],[Prev Change]] &gt;= 0)</f>
        <v>1</v>
      </c>
      <c r="AO448" s="28">
        <f xml:space="preserve"> IFERROR(MAX(0, DATA[[#This Row],[High]] - DATA[[#This Row],[Prev High]]), "")</f>
        <v>900</v>
      </c>
      <c r="AP448" s="28">
        <f xml:space="preserve"> IFERROR(MAX(0, DATA[[#This Row],[Prev Low]] - DATA[[#This Row],[Low]]), "")</f>
        <v>0</v>
      </c>
      <c r="AQ448" s="10">
        <f xml:space="preserve"> (DATA[[#This Row],[Prev Low]] &lt; DATA[[#This Row],[Open]]) * (DATA[[#This Row],[Open]] &lt; DATA[[#This Row],[Prev High]])</f>
        <v>1</v>
      </c>
      <c r="AR448" s="10">
        <f xml:space="preserve"> SIGN(DATA[[#This Row],[Open]] &lt; DATA[[#This Row],[Prev Low]])</f>
        <v>0</v>
      </c>
      <c r="AS448" s="10">
        <f xml:space="preserve"> SIGN(DATA[[#This Row],[Prev Low]] &lt; DATA[[#This Row],[Open]])</f>
        <v>1</v>
      </c>
      <c r="AT448" s="10">
        <f xml:space="preserve"> SIGN(DATA[[#This Row],[Open]] &lt; DATA[[#This Row],[Prev High]])</f>
        <v>1</v>
      </c>
      <c r="AU448" s="10">
        <f xml:space="preserve"> SIGN(DATA[[#This Row],[Prev High]] &lt; DATA[[#This Row],[Open]])</f>
        <v>0</v>
      </c>
      <c r="AV448" s="10">
        <f xml:space="preserve"> SIGN(DATA[[#This Row],[Low]] &lt; DATA[[#This Row],[Prev Low]])</f>
        <v>0</v>
      </c>
      <c r="AW448" s="10">
        <f xml:space="preserve"> SIGN(DATA[[#This Row],[Prev Low]] &lt; DATA[[#This Row],[Low]])</f>
        <v>1</v>
      </c>
      <c r="AX448" s="10">
        <f xml:space="preserve"> SIGN(DATA[[#This Row],[High]] &lt; DATA[[#This Row],[Prev High]])</f>
        <v>0</v>
      </c>
      <c r="AY448" s="10">
        <f xml:space="preserve"> SIGN(DATA[[#This Row],[Prev High]] &lt; DATA[[#This Row],[High]])</f>
        <v>1</v>
      </c>
      <c r="AZ448" s="10">
        <f xml:space="preserve"> (DATA[[#This Row],[Prev Low]] &lt; DATA[[#This Row],[Close]]) * (DATA[[#This Row],[Close]] &lt; DATA[[#This Row],[Prev High]])</f>
        <v>0</v>
      </c>
      <c r="BA448" s="10">
        <f xml:space="preserve"> SIGN(DATA[[#This Row],[Close]] &lt; DATA[[#This Row],[Prev Low]])</f>
        <v>0</v>
      </c>
      <c r="BB448" s="10">
        <f xml:space="preserve"> SIGN(DATA[[#This Row],[Prev Low]] &lt; DATA[[#This Row],[Close]])</f>
        <v>1</v>
      </c>
      <c r="BC448" s="10">
        <f xml:space="preserve"> SIGN(DATA[[#This Row],[Close]] &lt; DATA[[#This Row],[Prev High]])</f>
        <v>0</v>
      </c>
      <c r="BD448" s="10">
        <f xml:space="preserve"> SIGN(DATA[[#This Row],[Prev High]] &lt; DATA[[#This Row],[Close]])</f>
        <v>1</v>
      </c>
    </row>
    <row r="449" spans="14:56" x14ac:dyDescent="0.25">
      <c r="N449" s="16">
        <f xml:space="preserve"> ROW() - ROW(DATA[[#Headers],[Row]])</f>
        <v>447</v>
      </c>
      <c r="O449" s="13"/>
      <c r="P449" s="20">
        <v>45205</v>
      </c>
      <c r="Q449" s="21">
        <v>114476</v>
      </c>
      <c r="R449" s="21">
        <v>113800</v>
      </c>
      <c r="S449" s="21">
        <v>114795</v>
      </c>
      <c r="T449" s="21">
        <v>111860</v>
      </c>
      <c r="U449" s="13" t="s">
        <v>445</v>
      </c>
      <c r="V449" s="14">
        <v>7.4999999999999997E-3</v>
      </c>
      <c r="W449" s="23"/>
      <c r="X449" s="23">
        <f xml:space="preserve"> (1 - DATA[[#This Row],[Row]])</f>
        <v>-446</v>
      </c>
      <c r="Y449" s="24">
        <f xml:space="preserve"> DATA[[#This Row],[Src Data]]</f>
        <v>45205</v>
      </c>
      <c r="Z449" s="23">
        <f xml:space="preserve"> WEEKDAY(DATA[[#This Row],[Date]])</f>
        <v>6</v>
      </c>
      <c r="AA449" s="26">
        <f xml:space="preserve"> DATA[[#This Row],[Src Último]]</f>
        <v>114476</v>
      </c>
      <c r="AB449" s="28">
        <f xml:space="preserve"> DATA[[#This Row],[Src Abertura]]</f>
        <v>113800</v>
      </c>
      <c r="AC449" s="28">
        <f xml:space="preserve"> DATA[[#This Row],[Src Mínima]]</f>
        <v>111860</v>
      </c>
      <c r="AD449" s="28">
        <f xml:space="preserve"> DATA[[#This Row],[Src Máxima]]</f>
        <v>114795</v>
      </c>
      <c r="AE449" s="28">
        <f xml:space="preserve"> DATA[[#This Row],[Src Último]]</f>
        <v>114476</v>
      </c>
      <c r="AF449" s="40">
        <f xml:space="preserve"> (DATA[[#This Row],[High]] - DATA[[#This Row],[Low]])</f>
        <v>2935</v>
      </c>
      <c r="AG449" s="31">
        <f xml:space="preserve"> _xlfn.XLOOKUP(DATA[[#This Row],[T]]-1, DATA[T], DATA[Open], "")</f>
        <v>114000</v>
      </c>
      <c r="AH449" s="31">
        <f xml:space="preserve"> _xlfn.XLOOKUP(DATA[[#This Row],[T]]-1, DATA[T], DATA[Low], "")</f>
        <v>113030</v>
      </c>
      <c r="AI449" s="31">
        <f xml:space="preserve"> _xlfn.XLOOKUP(DATA[[#This Row],[T]]-1, DATA[T], DATA[High], "")</f>
        <v>114720</v>
      </c>
      <c r="AJ449" s="31">
        <f xml:space="preserve"> _xlfn.XLOOKUP(DATA[[#This Row],[T]]-1, DATA[T], DATA[Price], "")</f>
        <v>113628</v>
      </c>
      <c r="AK449" s="33">
        <f xml:space="preserve"> IFERROR(DATA[[#This Row],[Prev Close]] - DATA[[#This Row],[Prev Open]], "")</f>
        <v>-372</v>
      </c>
      <c r="AL449" s="33">
        <f xml:space="preserve"> IFERROR(DATA[[#This Row],[Prev High]] - DATA[[#This Row],[Prev Low]], "")</f>
        <v>1690</v>
      </c>
      <c r="AM449" s="33">
        <f xml:space="preserve"> SIGN(DATA[[#This Row],[Prev Change]] &lt; 0)</f>
        <v>1</v>
      </c>
      <c r="AN449" s="33">
        <f xml:space="preserve"> SIGN(DATA[[#This Row],[Prev Change]] &gt;= 0)</f>
        <v>0</v>
      </c>
      <c r="AO449" s="28">
        <f xml:space="preserve"> IFERROR(MAX(0, DATA[[#This Row],[High]] - DATA[[#This Row],[Prev High]]), "")</f>
        <v>75</v>
      </c>
      <c r="AP449" s="28">
        <f xml:space="preserve"> IFERROR(MAX(0, DATA[[#This Row],[Prev Low]] - DATA[[#This Row],[Low]]), "")</f>
        <v>1170</v>
      </c>
      <c r="AQ449" s="10">
        <f xml:space="preserve"> (DATA[[#This Row],[Prev Low]] &lt; DATA[[#This Row],[Open]]) * (DATA[[#This Row],[Open]] &lt; DATA[[#This Row],[Prev High]])</f>
        <v>1</v>
      </c>
      <c r="AR449" s="10">
        <f xml:space="preserve"> SIGN(DATA[[#This Row],[Open]] &lt; DATA[[#This Row],[Prev Low]])</f>
        <v>0</v>
      </c>
      <c r="AS449" s="10">
        <f xml:space="preserve"> SIGN(DATA[[#This Row],[Prev Low]] &lt; DATA[[#This Row],[Open]])</f>
        <v>1</v>
      </c>
      <c r="AT449" s="10">
        <f xml:space="preserve"> SIGN(DATA[[#This Row],[Open]] &lt; DATA[[#This Row],[Prev High]])</f>
        <v>1</v>
      </c>
      <c r="AU449" s="10">
        <f xml:space="preserve"> SIGN(DATA[[#This Row],[Prev High]] &lt; DATA[[#This Row],[Open]])</f>
        <v>0</v>
      </c>
      <c r="AV449" s="10">
        <f xml:space="preserve"> SIGN(DATA[[#This Row],[Low]] &lt; DATA[[#This Row],[Prev Low]])</f>
        <v>1</v>
      </c>
      <c r="AW449" s="10">
        <f xml:space="preserve"> SIGN(DATA[[#This Row],[Prev Low]] &lt; DATA[[#This Row],[Low]])</f>
        <v>0</v>
      </c>
      <c r="AX449" s="10">
        <f xml:space="preserve"> SIGN(DATA[[#This Row],[High]] &lt; DATA[[#This Row],[Prev High]])</f>
        <v>0</v>
      </c>
      <c r="AY449" s="10">
        <f xml:space="preserve"> SIGN(DATA[[#This Row],[Prev High]] &lt; DATA[[#This Row],[High]])</f>
        <v>1</v>
      </c>
      <c r="AZ449" s="10">
        <f xml:space="preserve"> (DATA[[#This Row],[Prev Low]] &lt; DATA[[#This Row],[Close]]) * (DATA[[#This Row],[Close]] &lt; DATA[[#This Row],[Prev High]])</f>
        <v>1</v>
      </c>
      <c r="BA449" s="10">
        <f xml:space="preserve"> SIGN(DATA[[#This Row],[Close]] &lt; DATA[[#This Row],[Prev Low]])</f>
        <v>0</v>
      </c>
      <c r="BB449" s="10">
        <f xml:space="preserve"> SIGN(DATA[[#This Row],[Prev Low]] &lt; DATA[[#This Row],[Close]])</f>
        <v>1</v>
      </c>
      <c r="BC449" s="10">
        <f xml:space="preserve"> SIGN(DATA[[#This Row],[Close]] &lt; DATA[[#This Row],[Prev High]])</f>
        <v>1</v>
      </c>
      <c r="BD449" s="10">
        <f xml:space="preserve"> SIGN(DATA[[#This Row],[Prev High]] &lt; DATA[[#This Row],[Close]])</f>
        <v>0</v>
      </c>
    </row>
    <row r="450" spans="14:56" x14ac:dyDescent="0.25">
      <c r="N450" s="16">
        <f xml:space="preserve"> ROW() - ROW(DATA[[#Headers],[Row]])</f>
        <v>448</v>
      </c>
      <c r="O450" s="13"/>
      <c r="P450" s="20">
        <v>45204</v>
      </c>
      <c r="Q450" s="21">
        <v>113628</v>
      </c>
      <c r="R450" s="21">
        <v>114000</v>
      </c>
      <c r="S450" s="21">
        <v>114720</v>
      </c>
      <c r="T450" s="21">
        <v>113030</v>
      </c>
      <c r="U450" s="13" t="s">
        <v>446</v>
      </c>
      <c r="V450" s="14">
        <v>-4.0000000000000001E-3</v>
      </c>
      <c r="W450" s="23"/>
      <c r="X450" s="23">
        <f xml:space="preserve"> (1 - DATA[[#This Row],[Row]])</f>
        <v>-447</v>
      </c>
      <c r="Y450" s="24">
        <f xml:space="preserve"> DATA[[#This Row],[Src Data]]</f>
        <v>45204</v>
      </c>
      <c r="Z450" s="23">
        <f xml:space="preserve"> WEEKDAY(DATA[[#This Row],[Date]])</f>
        <v>5</v>
      </c>
      <c r="AA450" s="26">
        <f xml:space="preserve"> DATA[[#This Row],[Src Último]]</f>
        <v>113628</v>
      </c>
      <c r="AB450" s="28">
        <f xml:space="preserve"> DATA[[#This Row],[Src Abertura]]</f>
        <v>114000</v>
      </c>
      <c r="AC450" s="28">
        <f xml:space="preserve"> DATA[[#This Row],[Src Mínima]]</f>
        <v>113030</v>
      </c>
      <c r="AD450" s="28">
        <f xml:space="preserve"> DATA[[#This Row],[Src Máxima]]</f>
        <v>114720</v>
      </c>
      <c r="AE450" s="28">
        <f xml:space="preserve"> DATA[[#This Row],[Src Último]]</f>
        <v>113628</v>
      </c>
      <c r="AF450" s="40">
        <f xml:space="preserve"> (DATA[[#This Row],[High]] - DATA[[#This Row],[Low]])</f>
        <v>1690</v>
      </c>
      <c r="AG450" s="31">
        <f xml:space="preserve"> _xlfn.XLOOKUP(DATA[[#This Row],[T]]-1, DATA[T], DATA[Open], "")</f>
        <v>114290</v>
      </c>
      <c r="AH450" s="31">
        <f xml:space="preserve"> _xlfn.XLOOKUP(DATA[[#This Row],[T]]-1, DATA[T], DATA[Low], "")</f>
        <v>113420</v>
      </c>
      <c r="AI450" s="31">
        <f xml:space="preserve"> _xlfn.XLOOKUP(DATA[[#This Row],[T]]-1, DATA[T], DATA[High], "")</f>
        <v>114580</v>
      </c>
      <c r="AJ450" s="31">
        <f xml:space="preserve"> _xlfn.XLOOKUP(DATA[[#This Row],[T]]-1, DATA[T], DATA[Price], "")</f>
        <v>114085</v>
      </c>
      <c r="AK450" s="33">
        <f xml:space="preserve"> IFERROR(DATA[[#This Row],[Prev Close]] - DATA[[#This Row],[Prev Open]], "")</f>
        <v>-205</v>
      </c>
      <c r="AL450" s="33">
        <f xml:space="preserve"> IFERROR(DATA[[#This Row],[Prev High]] - DATA[[#This Row],[Prev Low]], "")</f>
        <v>1160</v>
      </c>
      <c r="AM450" s="33">
        <f xml:space="preserve"> SIGN(DATA[[#This Row],[Prev Change]] &lt; 0)</f>
        <v>1</v>
      </c>
      <c r="AN450" s="33">
        <f xml:space="preserve"> SIGN(DATA[[#This Row],[Prev Change]] &gt;= 0)</f>
        <v>0</v>
      </c>
      <c r="AO450" s="28">
        <f xml:space="preserve"> IFERROR(MAX(0, DATA[[#This Row],[High]] - DATA[[#This Row],[Prev High]]), "")</f>
        <v>140</v>
      </c>
      <c r="AP450" s="28">
        <f xml:space="preserve"> IFERROR(MAX(0, DATA[[#This Row],[Prev Low]] - DATA[[#This Row],[Low]]), "")</f>
        <v>390</v>
      </c>
      <c r="AQ450" s="10">
        <f xml:space="preserve"> (DATA[[#This Row],[Prev Low]] &lt; DATA[[#This Row],[Open]]) * (DATA[[#This Row],[Open]] &lt; DATA[[#This Row],[Prev High]])</f>
        <v>1</v>
      </c>
      <c r="AR450" s="10">
        <f xml:space="preserve"> SIGN(DATA[[#This Row],[Open]] &lt; DATA[[#This Row],[Prev Low]])</f>
        <v>0</v>
      </c>
      <c r="AS450" s="10">
        <f xml:space="preserve"> SIGN(DATA[[#This Row],[Prev Low]] &lt; DATA[[#This Row],[Open]])</f>
        <v>1</v>
      </c>
      <c r="AT450" s="10">
        <f xml:space="preserve"> SIGN(DATA[[#This Row],[Open]] &lt; DATA[[#This Row],[Prev High]])</f>
        <v>1</v>
      </c>
      <c r="AU450" s="10">
        <f xml:space="preserve"> SIGN(DATA[[#This Row],[Prev High]] &lt; DATA[[#This Row],[Open]])</f>
        <v>0</v>
      </c>
      <c r="AV450" s="10">
        <f xml:space="preserve"> SIGN(DATA[[#This Row],[Low]] &lt; DATA[[#This Row],[Prev Low]])</f>
        <v>1</v>
      </c>
      <c r="AW450" s="10">
        <f xml:space="preserve"> SIGN(DATA[[#This Row],[Prev Low]] &lt; DATA[[#This Row],[Low]])</f>
        <v>0</v>
      </c>
      <c r="AX450" s="10">
        <f xml:space="preserve"> SIGN(DATA[[#This Row],[High]] &lt; DATA[[#This Row],[Prev High]])</f>
        <v>0</v>
      </c>
      <c r="AY450" s="10">
        <f xml:space="preserve"> SIGN(DATA[[#This Row],[Prev High]] &lt; DATA[[#This Row],[High]])</f>
        <v>1</v>
      </c>
      <c r="AZ450" s="10">
        <f xml:space="preserve"> (DATA[[#This Row],[Prev Low]] &lt; DATA[[#This Row],[Close]]) * (DATA[[#This Row],[Close]] &lt; DATA[[#This Row],[Prev High]])</f>
        <v>1</v>
      </c>
      <c r="BA450" s="10">
        <f xml:space="preserve"> SIGN(DATA[[#This Row],[Close]] &lt; DATA[[#This Row],[Prev Low]])</f>
        <v>0</v>
      </c>
      <c r="BB450" s="10">
        <f xml:space="preserve"> SIGN(DATA[[#This Row],[Prev Low]] &lt; DATA[[#This Row],[Close]])</f>
        <v>1</v>
      </c>
      <c r="BC450" s="10">
        <f xml:space="preserve"> SIGN(DATA[[#This Row],[Close]] &lt; DATA[[#This Row],[Prev High]])</f>
        <v>1</v>
      </c>
      <c r="BD450" s="10">
        <f xml:space="preserve"> SIGN(DATA[[#This Row],[Prev High]] &lt; DATA[[#This Row],[Close]])</f>
        <v>0</v>
      </c>
    </row>
    <row r="451" spans="14:56" x14ac:dyDescent="0.25">
      <c r="N451" s="16">
        <f xml:space="preserve"> ROW() - ROW(DATA[[#Headers],[Row]])</f>
        <v>449</v>
      </c>
      <c r="O451" s="13"/>
      <c r="P451" s="20">
        <v>45203</v>
      </c>
      <c r="Q451" s="21">
        <v>114085</v>
      </c>
      <c r="R451" s="21">
        <v>114290</v>
      </c>
      <c r="S451" s="21">
        <v>114580</v>
      </c>
      <c r="T451" s="21">
        <v>113420</v>
      </c>
      <c r="U451" s="13" t="s">
        <v>447</v>
      </c>
      <c r="V451" s="14">
        <v>1.9E-3</v>
      </c>
      <c r="W451" s="23"/>
      <c r="X451" s="23">
        <f xml:space="preserve"> (1 - DATA[[#This Row],[Row]])</f>
        <v>-448</v>
      </c>
      <c r="Y451" s="24">
        <f xml:space="preserve"> DATA[[#This Row],[Src Data]]</f>
        <v>45203</v>
      </c>
      <c r="Z451" s="23">
        <f xml:space="preserve"> WEEKDAY(DATA[[#This Row],[Date]])</f>
        <v>4</v>
      </c>
      <c r="AA451" s="26">
        <f xml:space="preserve"> DATA[[#This Row],[Src Último]]</f>
        <v>114085</v>
      </c>
      <c r="AB451" s="28">
        <f xml:space="preserve"> DATA[[#This Row],[Src Abertura]]</f>
        <v>114290</v>
      </c>
      <c r="AC451" s="28">
        <f xml:space="preserve"> DATA[[#This Row],[Src Mínima]]</f>
        <v>113420</v>
      </c>
      <c r="AD451" s="28">
        <f xml:space="preserve"> DATA[[#This Row],[Src Máxima]]</f>
        <v>114580</v>
      </c>
      <c r="AE451" s="28">
        <f xml:space="preserve"> DATA[[#This Row],[Src Último]]</f>
        <v>114085</v>
      </c>
      <c r="AF451" s="40">
        <f xml:space="preserve"> (DATA[[#This Row],[High]] - DATA[[#This Row],[Low]])</f>
        <v>1160</v>
      </c>
      <c r="AG451" s="31">
        <f xml:space="preserve"> _xlfn.XLOOKUP(DATA[[#This Row],[T]]-1, DATA[T], DATA[Open], "")</f>
        <v>115000</v>
      </c>
      <c r="AH451" s="31">
        <f xml:space="preserve"> _xlfn.XLOOKUP(DATA[[#This Row],[T]]-1, DATA[T], DATA[Low], "")</f>
        <v>113555</v>
      </c>
      <c r="AI451" s="31">
        <f xml:space="preserve"> _xlfn.XLOOKUP(DATA[[#This Row],[T]]-1, DATA[T], DATA[High], "")</f>
        <v>115525</v>
      </c>
      <c r="AJ451" s="31">
        <f xml:space="preserve"> _xlfn.XLOOKUP(DATA[[#This Row],[T]]-1, DATA[T], DATA[Price], "")</f>
        <v>113865</v>
      </c>
      <c r="AK451" s="33">
        <f xml:space="preserve"> IFERROR(DATA[[#This Row],[Prev Close]] - DATA[[#This Row],[Prev Open]], "")</f>
        <v>-1135</v>
      </c>
      <c r="AL451" s="33">
        <f xml:space="preserve"> IFERROR(DATA[[#This Row],[Prev High]] - DATA[[#This Row],[Prev Low]], "")</f>
        <v>1970</v>
      </c>
      <c r="AM451" s="33">
        <f xml:space="preserve"> SIGN(DATA[[#This Row],[Prev Change]] &lt; 0)</f>
        <v>1</v>
      </c>
      <c r="AN451" s="33">
        <f xml:space="preserve"> SIGN(DATA[[#This Row],[Prev Change]] &gt;= 0)</f>
        <v>0</v>
      </c>
      <c r="AO451" s="28">
        <f xml:space="preserve"> IFERROR(MAX(0, DATA[[#This Row],[High]] - DATA[[#This Row],[Prev High]]), "")</f>
        <v>0</v>
      </c>
      <c r="AP451" s="28">
        <f xml:space="preserve"> IFERROR(MAX(0, DATA[[#This Row],[Prev Low]] - DATA[[#This Row],[Low]]), "")</f>
        <v>135</v>
      </c>
      <c r="AQ451" s="10">
        <f xml:space="preserve"> (DATA[[#This Row],[Prev Low]] &lt; DATA[[#This Row],[Open]]) * (DATA[[#This Row],[Open]] &lt; DATA[[#This Row],[Prev High]])</f>
        <v>1</v>
      </c>
      <c r="AR451" s="10">
        <f xml:space="preserve"> SIGN(DATA[[#This Row],[Open]] &lt; DATA[[#This Row],[Prev Low]])</f>
        <v>0</v>
      </c>
      <c r="AS451" s="10">
        <f xml:space="preserve"> SIGN(DATA[[#This Row],[Prev Low]] &lt; DATA[[#This Row],[Open]])</f>
        <v>1</v>
      </c>
      <c r="AT451" s="10">
        <f xml:space="preserve"> SIGN(DATA[[#This Row],[Open]] &lt; DATA[[#This Row],[Prev High]])</f>
        <v>1</v>
      </c>
      <c r="AU451" s="10">
        <f xml:space="preserve"> SIGN(DATA[[#This Row],[Prev High]] &lt; DATA[[#This Row],[Open]])</f>
        <v>0</v>
      </c>
      <c r="AV451" s="10">
        <f xml:space="preserve"> SIGN(DATA[[#This Row],[Low]] &lt; DATA[[#This Row],[Prev Low]])</f>
        <v>1</v>
      </c>
      <c r="AW451" s="10">
        <f xml:space="preserve"> SIGN(DATA[[#This Row],[Prev Low]] &lt; DATA[[#This Row],[Low]])</f>
        <v>0</v>
      </c>
      <c r="AX451" s="10">
        <f xml:space="preserve"> SIGN(DATA[[#This Row],[High]] &lt; DATA[[#This Row],[Prev High]])</f>
        <v>1</v>
      </c>
      <c r="AY451" s="10">
        <f xml:space="preserve"> SIGN(DATA[[#This Row],[Prev High]] &lt; DATA[[#This Row],[High]])</f>
        <v>0</v>
      </c>
      <c r="AZ451" s="10">
        <f xml:space="preserve"> (DATA[[#This Row],[Prev Low]] &lt; DATA[[#This Row],[Close]]) * (DATA[[#This Row],[Close]] &lt; DATA[[#This Row],[Prev High]])</f>
        <v>1</v>
      </c>
      <c r="BA451" s="10">
        <f xml:space="preserve"> SIGN(DATA[[#This Row],[Close]] &lt; DATA[[#This Row],[Prev Low]])</f>
        <v>0</v>
      </c>
      <c r="BB451" s="10">
        <f xml:space="preserve"> SIGN(DATA[[#This Row],[Prev Low]] &lt; DATA[[#This Row],[Close]])</f>
        <v>1</v>
      </c>
      <c r="BC451" s="10">
        <f xml:space="preserve"> SIGN(DATA[[#This Row],[Close]] &lt; DATA[[#This Row],[Prev High]])</f>
        <v>1</v>
      </c>
      <c r="BD451" s="10">
        <f xml:space="preserve"> SIGN(DATA[[#This Row],[Prev High]] &lt; DATA[[#This Row],[Close]])</f>
        <v>0</v>
      </c>
    </row>
    <row r="452" spans="14:56" x14ac:dyDescent="0.25">
      <c r="N452" s="16">
        <f xml:space="preserve"> ROW() - ROW(DATA[[#Headers],[Row]])</f>
        <v>450</v>
      </c>
      <c r="O452" s="13"/>
      <c r="P452" s="20">
        <v>45202</v>
      </c>
      <c r="Q452" s="21">
        <v>113865</v>
      </c>
      <c r="R452" s="21">
        <v>115000</v>
      </c>
      <c r="S452" s="21">
        <v>115525</v>
      </c>
      <c r="T452" s="21">
        <v>113555</v>
      </c>
      <c r="U452" s="13" t="s">
        <v>448</v>
      </c>
      <c r="V452" s="14">
        <v>-1.4999999999999999E-2</v>
      </c>
      <c r="W452" s="23"/>
      <c r="X452" s="23">
        <f xml:space="preserve"> (1 - DATA[[#This Row],[Row]])</f>
        <v>-449</v>
      </c>
      <c r="Y452" s="24">
        <f xml:space="preserve"> DATA[[#This Row],[Src Data]]</f>
        <v>45202</v>
      </c>
      <c r="Z452" s="23">
        <f xml:space="preserve"> WEEKDAY(DATA[[#This Row],[Date]])</f>
        <v>3</v>
      </c>
      <c r="AA452" s="26">
        <f xml:space="preserve"> DATA[[#This Row],[Src Último]]</f>
        <v>113865</v>
      </c>
      <c r="AB452" s="28">
        <f xml:space="preserve"> DATA[[#This Row],[Src Abertura]]</f>
        <v>115000</v>
      </c>
      <c r="AC452" s="28">
        <f xml:space="preserve"> DATA[[#This Row],[Src Mínima]]</f>
        <v>113555</v>
      </c>
      <c r="AD452" s="28">
        <f xml:space="preserve"> DATA[[#This Row],[Src Máxima]]</f>
        <v>115525</v>
      </c>
      <c r="AE452" s="28">
        <f xml:space="preserve"> DATA[[#This Row],[Src Último]]</f>
        <v>113865</v>
      </c>
      <c r="AF452" s="40">
        <f xml:space="preserve"> (DATA[[#This Row],[High]] - DATA[[#This Row],[Low]])</f>
        <v>1970</v>
      </c>
      <c r="AG452" s="31">
        <f xml:space="preserve"> _xlfn.XLOOKUP(DATA[[#This Row],[T]]-1, DATA[T], DATA[Open], "")</f>
        <v>117000</v>
      </c>
      <c r="AH452" s="31">
        <f xml:space="preserve"> _xlfn.XLOOKUP(DATA[[#This Row],[T]]-1, DATA[T], DATA[Low], "")</f>
        <v>115230</v>
      </c>
      <c r="AI452" s="31">
        <f xml:space="preserve"> _xlfn.XLOOKUP(DATA[[#This Row],[T]]-1, DATA[T], DATA[High], "")</f>
        <v>117295</v>
      </c>
      <c r="AJ452" s="31">
        <f xml:space="preserve"> _xlfn.XLOOKUP(DATA[[#This Row],[T]]-1, DATA[T], DATA[Price], "")</f>
        <v>115600</v>
      </c>
      <c r="AK452" s="33">
        <f xml:space="preserve"> IFERROR(DATA[[#This Row],[Prev Close]] - DATA[[#This Row],[Prev Open]], "")</f>
        <v>-1400</v>
      </c>
      <c r="AL452" s="33">
        <f xml:space="preserve"> IFERROR(DATA[[#This Row],[Prev High]] - DATA[[#This Row],[Prev Low]], "")</f>
        <v>2065</v>
      </c>
      <c r="AM452" s="33">
        <f xml:space="preserve"> SIGN(DATA[[#This Row],[Prev Change]] &lt; 0)</f>
        <v>1</v>
      </c>
      <c r="AN452" s="33">
        <f xml:space="preserve"> SIGN(DATA[[#This Row],[Prev Change]] &gt;= 0)</f>
        <v>0</v>
      </c>
      <c r="AO452" s="28">
        <f xml:space="preserve"> IFERROR(MAX(0, DATA[[#This Row],[High]] - DATA[[#This Row],[Prev High]]), "")</f>
        <v>0</v>
      </c>
      <c r="AP452" s="28">
        <f xml:space="preserve"> IFERROR(MAX(0, DATA[[#This Row],[Prev Low]] - DATA[[#This Row],[Low]]), "")</f>
        <v>1675</v>
      </c>
      <c r="AQ452" s="10">
        <f xml:space="preserve"> (DATA[[#This Row],[Prev Low]] &lt; DATA[[#This Row],[Open]]) * (DATA[[#This Row],[Open]] &lt; DATA[[#This Row],[Prev High]])</f>
        <v>0</v>
      </c>
      <c r="AR452" s="10">
        <f xml:space="preserve"> SIGN(DATA[[#This Row],[Open]] &lt; DATA[[#This Row],[Prev Low]])</f>
        <v>1</v>
      </c>
      <c r="AS452" s="10">
        <f xml:space="preserve"> SIGN(DATA[[#This Row],[Prev Low]] &lt; DATA[[#This Row],[Open]])</f>
        <v>0</v>
      </c>
      <c r="AT452" s="10">
        <f xml:space="preserve"> SIGN(DATA[[#This Row],[Open]] &lt; DATA[[#This Row],[Prev High]])</f>
        <v>1</v>
      </c>
      <c r="AU452" s="10">
        <f xml:space="preserve"> SIGN(DATA[[#This Row],[Prev High]] &lt; DATA[[#This Row],[Open]])</f>
        <v>0</v>
      </c>
      <c r="AV452" s="10">
        <f xml:space="preserve"> SIGN(DATA[[#This Row],[Low]] &lt; DATA[[#This Row],[Prev Low]])</f>
        <v>1</v>
      </c>
      <c r="AW452" s="10">
        <f xml:space="preserve"> SIGN(DATA[[#This Row],[Prev Low]] &lt; DATA[[#This Row],[Low]])</f>
        <v>0</v>
      </c>
      <c r="AX452" s="10">
        <f xml:space="preserve"> SIGN(DATA[[#This Row],[High]] &lt; DATA[[#This Row],[Prev High]])</f>
        <v>1</v>
      </c>
      <c r="AY452" s="10">
        <f xml:space="preserve"> SIGN(DATA[[#This Row],[Prev High]] &lt; DATA[[#This Row],[High]])</f>
        <v>0</v>
      </c>
      <c r="AZ452" s="10">
        <f xml:space="preserve"> (DATA[[#This Row],[Prev Low]] &lt; DATA[[#This Row],[Close]]) * (DATA[[#This Row],[Close]] &lt; DATA[[#This Row],[Prev High]])</f>
        <v>0</v>
      </c>
      <c r="BA452" s="10">
        <f xml:space="preserve"> SIGN(DATA[[#This Row],[Close]] &lt; DATA[[#This Row],[Prev Low]])</f>
        <v>1</v>
      </c>
      <c r="BB452" s="10">
        <f xml:space="preserve"> SIGN(DATA[[#This Row],[Prev Low]] &lt; DATA[[#This Row],[Close]])</f>
        <v>0</v>
      </c>
      <c r="BC452" s="10">
        <f xml:space="preserve"> SIGN(DATA[[#This Row],[Close]] &lt; DATA[[#This Row],[Prev High]])</f>
        <v>1</v>
      </c>
      <c r="BD452" s="10">
        <f xml:space="preserve"> SIGN(DATA[[#This Row],[Prev High]] &lt; DATA[[#This Row],[Close]])</f>
        <v>0</v>
      </c>
    </row>
    <row r="453" spans="14:56" x14ac:dyDescent="0.25">
      <c r="N453" s="16">
        <f xml:space="preserve"> ROW() - ROW(DATA[[#Headers],[Row]])</f>
        <v>451</v>
      </c>
      <c r="O453" s="13"/>
      <c r="P453" s="20">
        <v>45201</v>
      </c>
      <c r="Q453" s="21">
        <v>115600</v>
      </c>
      <c r="R453" s="21">
        <v>117000</v>
      </c>
      <c r="S453" s="21">
        <v>117295</v>
      </c>
      <c r="T453" s="21">
        <v>115230</v>
      </c>
      <c r="U453" s="13" t="s">
        <v>263</v>
      </c>
      <c r="V453" s="14">
        <v>-1.38E-2</v>
      </c>
      <c r="W453" s="23"/>
      <c r="X453" s="23">
        <f xml:space="preserve"> (1 - DATA[[#This Row],[Row]])</f>
        <v>-450</v>
      </c>
      <c r="Y453" s="24">
        <f xml:space="preserve"> DATA[[#This Row],[Src Data]]</f>
        <v>45201</v>
      </c>
      <c r="Z453" s="23">
        <f xml:space="preserve"> WEEKDAY(DATA[[#This Row],[Date]])</f>
        <v>2</v>
      </c>
      <c r="AA453" s="26">
        <f xml:space="preserve"> DATA[[#This Row],[Src Último]]</f>
        <v>115600</v>
      </c>
      <c r="AB453" s="28">
        <f xml:space="preserve"> DATA[[#This Row],[Src Abertura]]</f>
        <v>117000</v>
      </c>
      <c r="AC453" s="28">
        <f xml:space="preserve"> DATA[[#This Row],[Src Mínima]]</f>
        <v>115230</v>
      </c>
      <c r="AD453" s="28">
        <f xml:space="preserve"> DATA[[#This Row],[Src Máxima]]</f>
        <v>117295</v>
      </c>
      <c r="AE453" s="28">
        <f xml:space="preserve"> DATA[[#This Row],[Src Último]]</f>
        <v>115600</v>
      </c>
      <c r="AF453" s="40">
        <f xml:space="preserve"> (DATA[[#This Row],[High]] - DATA[[#This Row],[Low]])</f>
        <v>2065</v>
      </c>
      <c r="AG453" s="31">
        <f xml:space="preserve"> _xlfn.XLOOKUP(DATA[[#This Row],[T]]-1, DATA[T], DATA[Open], "")</f>
        <v>116965</v>
      </c>
      <c r="AH453" s="31">
        <f xml:space="preserve"> _xlfn.XLOOKUP(DATA[[#This Row],[T]]-1, DATA[T], DATA[Low], "")</f>
        <v>116410</v>
      </c>
      <c r="AI453" s="31">
        <f xml:space="preserve"> _xlfn.XLOOKUP(DATA[[#This Row],[T]]-1, DATA[T], DATA[High], "")</f>
        <v>117730</v>
      </c>
      <c r="AJ453" s="31">
        <f xml:space="preserve"> _xlfn.XLOOKUP(DATA[[#This Row],[T]]-1, DATA[T], DATA[Price], "")</f>
        <v>117222</v>
      </c>
      <c r="AK453" s="33">
        <f xml:space="preserve"> IFERROR(DATA[[#This Row],[Prev Close]] - DATA[[#This Row],[Prev Open]], "")</f>
        <v>257</v>
      </c>
      <c r="AL453" s="33">
        <f xml:space="preserve"> IFERROR(DATA[[#This Row],[Prev High]] - DATA[[#This Row],[Prev Low]], "")</f>
        <v>1320</v>
      </c>
      <c r="AM453" s="33">
        <f xml:space="preserve"> SIGN(DATA[[#This Row],[Prev Change]] &lt; 0)</f>
        <v>0</v>
      </c>
      <c r="AN453" s="33">
        <f xml:space="preserve"> SIGN(DATA[[#This Row],[Prev Change]] &gt;= 0)</f>
        <v>1</v>
      </c>
      <c r="AO453" s="28">
        <f xml:space="preserve"> IFERROR(MAX(0, DATA[[#This Row],[High]] - DATA[[#This Row],[Prev High]]), "")</f>
        <v>0</v>
      </c>
      <c r="AP453" s="28">
        <f xml:space="preserve"> IFERROR(MAX(0, DATA[[#This Row],[Prev Low]] - DATA[[#This Row],[Low]]), "")</f>
        <v>1180</v>
      </c>
      <c r="AQ453" s="10">
        <f xml:space="preserve"> (DATA[[#This Row],[Prev Low]] &lt; DATA[[#This Row],[Open]]) * (DATA[[#This Row],[Open]] &lt; DATA[[#This Row],[Prev High]])</f>
        <v>1</v>
      </c>
      <c r="AR453" s="10">
        <f xml:space="preserve"> SIGN(DATA[[#This Row],[Open]] &lt; DATA[[#This Row],[Prev Low]])</f>
        <v>0</v>
      </c>
      <c r="AS453" s="10">
        <f xml:space="preserve"> SIGN(DATA[[#This Row],[Prev Low]] &lt; DATA[[#This Row],[Open]])</f>
        <v>1</v>
      </c>
      <c r="AT453" s="10">
        <f xml:space="preserve"> SIGN(DATA[[#This Row],[Open]] &lt; DATA[[#This Row],[Prev High]])</f>
        <v>1</v>
      </c>
      <c r="AU453" s="10">
        <f xml:space="preserve"> SIGN(DATA[[#This Row],[Prev High]] &lt; DATA[[#This Row],[Open]])</f>
        <v>0</v>
      </c>
      <c r="AV453" s="10">
        <f xml:space="preserve"> SIGN(DATA[[#This Row],[Low]] &lt; DATA[[#This Row],[Prev Low]])</f>
        <v>1</v>
      </c>
      <c r="AW453" s="10">
        <f xml:space="preserve"> SIGN(DATA[[#This Row],[Prev Low]] &lt; DATA[[#This Row],[Low]])</f>
        <v>0</v>
      </c>
      <c r="AX453" s="10">
        <f xml:space="preserve"> SIGN(DATA[[#This Row],[High]] &lt; DATA[[#This Row],[Prev High]])</f>
        <v>1</v>
      </c>
      <c r="AY453" s="10">
        <f xml:space="preserve"> SIGN(DATA[[#This Row],[Prev High]] &lt; DATA[[#This Row],[High]])</f>
        <v>0</v>
      </c>
      <c r="AZ453" s="10">
        <f xml:space="preserve"> (DATA[[#This Row],[Prev Low]] &lt; DATA[[#This Row],[Close]]) * (DATA[[#This Row],[Close]] &lt; DATA[[#This Row],[Prev High]])</f>
        <v>0</v>
      </c>
      <c r="BA453" s="10">
        <f xml:space="preserve"> SIGN(DATA[[#This Row],[Close]] &lt; DATA[[#This Row],[Prev Low]])</f>
        <v>1</v>
      </c>
      <c r="BB453" s="10">
        <f xml:space="preserve"> SIGN(DATA[[#This Row],[Prev Low]] &lt; DATA[[#This Row],[Close]])</f>
        <v>0</v>
      </c>
      <c r="BC453" s="10">
        <f xml:space="preserve"> SIGN(DATA[[#This Row],[Close]] &lt; DATA[[#This Row],[Prev High]])</f>
        <v>1</v>
      </c>
      <c r="BD453" s="10">
        <f xml:space="preserve"> SIGN(DATA[[#This Row],[Prev High]] &lt; DATA[[#This Row],[Close]])</f>
        <v>0</v>
      </c>
    </row>
    <row r="454" spans="14:56" x14ac:dyDescent="0.25">
      <c r="N454" s="16">
        <f xml:space="preserve"> ROW() - ROW(DATA[[#Headers],[Row]])</f>
        <v>452</v>
      </c>
      <c r="O454" s="13"/>
      <c r="P454" s="20">
        <v>45198</v>
      </c>
      <c r="Q454" s="21">
        <v>117222</v>
      </c>
      <c r="R454" s="21">
        <v>116965</v>
      </c>
      <c r="S454" s="21">
        <v>117730</v>
      </c>
      <c r="T454" s="21">
        <v>116410</v>
      </c>
      <c r="U454" s="13" t="s">
        <v>263</v>
      </c>
      <c r="V454" s="14">
        <v>7.0000000000000001E-3</v>
      </c>
      <c r="W454" s="23"/>
      <c r="X454" s="23">
        <f xml:space="preserve"> (1 - DATA[[#This Row],[Row]])</f>
        <v>-451</v>
      </c>
      <c r="Y454" s="24">
        <f xml:space="preserve"> DATA[[#This Row],[Src Data]]</f>
        <v>45198</v>
      </c>
      <c r="Z454" s="23">
        <f xml:space="preserve"> WEEKDAY(DATA[[#This Row],[Date]])</f>
        <v>6</v>
      </c>
      <c r="AA454" s="26">
        <f xml:space="preserve"> DATA[[#This Row],[Src Último]]</f>
        <v>117222</v>
      </c>
      <c r="AB454" s="28">
        <f xml:space="preserve"> DATA[[#This Row],[Src Abertura]]</f>
        <v>116965</v>
      </c>
      <c r="AC454" s="28">
        <f xml:space="preserve"> DATA[[#This Row],[Src Mínima]]</f>
        <v>116410</v>
      </c>
      <c r="AD454" s="28">
        <f xml:space="preserve"> DATA[[#This Row],[Src Máxima]]</f>
        <v>117730</v>
      </c>
      <c r="AE454" s="28">
        <f xml:space="preserve"> DATA[[#This Row],[Src Último]]</f>
        <v>117222</v>
      </c>
      <c r="AF454" s="40">
        <f xml:space="preserve"> (DATA[[#This Row],[High]] - DATA[[#This Row],[Low]])</f>
        <v>1320</v>
      </c>
      <c r="AG454" s="31">
        <f xml:space="preserve"> _xlfn.XLOOKUP(DATA[[#This Row],[T]]-1, DATA[T], DATA[Open], "")</f>
        <v>115000</v>
      </c>
      <c r="AH454" s="31">
        <f xml:space="preserve"> _xlfn.XLOOKUP(DATA[[#This Row],[T]]-1, DATA[T], DATA[Low], "")</f>
        <v>114695</v>
      </c>
      <c r="AI454" s="31">
        <f xml:space="preserve"> _xlfn.XLOOKUP(DATA[[#This Row],[T]]-1, DATA[T], DATA[High], "")</f>
        <v>116620</v>
      </c>
      <c r="AJ454" s="31">
        <f xml:space="preserve"> _xlfn.XLOOKUP(DATA[[#This Row],[T]]-1, DATA[T], DATA[Price], "")</f>
        <v>116410</v>
      </c>
      <c r="AK454" s="33">
        <f xml:space="preserve"> IFERROR(DATA[[#This Row],[Prev Close]] - DATA[[#This Row],[Prev Open]], "")</f>
        <v>1410</v>
      </c>
      <c r="AL454" s="33">
        <f xml:space="preserve"> IFERROR(DATA[[#This Row],[Prev High]] - DATA[[#This Row],[Prev Low]], "")</f>
        <v>1925</v>
      </c>
      <c r="AM454" s="33">
        <f xml:space="preserve"> SIGN(DATA[[#This Row],[Prev Change]] &lt; 0)</f>
        <v>0</v>
      </c>
      <c r="AN454" s="33">
        <f xml:space="preserve"> SIGN(DATA[[#This Row],[Prev Change]] &gt;= 0)</f>
        <v>1</v>
      </c>
      <c r="AO454" s="28">
        <f xml:space="preserve"> IFERROR(MAX(0, DATA[[#This Row],[High]] - DATA[[#This Row],[Prev High]]), "")</f>
        <v>1110</v>
      </c>
      <c r="AP454" s="28">
        <f xml:space="preserve"> IFERROR(MAX(0, DATA[[#This Row],[Prev Low]] - DATA[[#This Row],[Low]]), "")</f>
        <v>0</v>
      </c>
      <c r="AQ454" s="10">
        <f xml:space="preserve"> (DATA[[#This Row],[Prev Low]] &lt; DATA[[#This Row],[Open]]) * (DATA[[#This Row],[Open]] &lt; DATA[[#This Row],[Prev High]])</f>
        <v>0</v>
      </c>
      <c r="AR454" s="10">
        <f xml:space="preserve"> SIGN(DATA[[#This Row],[Open]] &lt; DATA[[#This Row],[Prev Low]])</f>
        <v>0</v>
      </c>
      <c r="AS454" s="10">
        <f xml:space="preserve"> SIGN(DATA[[#This Row],[Prev Low]] &lt; DATA[[#This Row],[Open]])</f>
        <v>1</v>
      </c>
      <c r="AT454" s="10">
        <f xml:space="preserve"> SIGN(DATA[[#This Row],[Open]] &lt; DATA[[#This Row],[Prev High]])</f>
        <v>0</v>
      </c>
      <c r="AU454" s="10">
        <f xml:space="preserve"> SIGN(DATA[[#This Row],[Prev High]] &lt; DATA[[#This Row],[Open]])</f>
        <v>1</v>
      </c>
      <c r="AV454" s="10">
        <f xml:space="preserve"> SIGN(DATA[[#This Row],[Low]] &lt; DATA[[#This Row],[Prev Low]])</f>
        <v>0</v>
      </c>
      <c r="AW454" s="10">
        <f xml:space="preserve"> SIGN(DATA[[#This Row],[Prev Low]] &lt; DATA[[#This Row],[Low]])</f>
        <v>1</v>
      </c>
      <c r="AX454" s="10">
        <f xml:space="preserve"> SIGN(DATA[[#This Row],[High]] &lt; DATA[[#This Row],[Prev High]])</f>
        <v>0</v>
      </c>
      <c r="AY454" s="10">
        <f xml:space="preserve"> SIGN(DATA[[#This Row],[Prev High]] &lt; DATA[[#This Row],[High]])</f>
        <v>1</v>
      </c>
      <c r="AZ454" s="10">
        <f xml:space="preserve"> (DATA[[#This Row],[Prev Low]] &lt; DATA[[#This Row],[Close]]) * (DATA[[#This Row],[Close]] &lt; DATA[[#This Row],[Prev High]])</f>
        <v>0</v>
      </c>
      <c r="BA454" s="10">
        <f xml:space="preserve"> SIGN(DATA[[#This Row],[Close]] &lt; DATA[[#This Row],[Prev Low]])</f>
        <v>0</v>
      </c>
      <c r="BB454" s="10">
        <f xml:space="preserve"> SIGN(DATA[[#This Row],[Prev Low]] &lt; DATA[[#This Row],[Close]])</f>
        <v>1</v>
      </c>
      <c r="BC454" s="10">
        <f xml:space="preserve"> SIGN(DATA[[#This Row],[Close]] &lt; DATA[[#This Row],[Prev High]])</f>
        <v>0</v>
      </c>
      <c r="BD454" s="10">
        <f xml:space="preserve"> SIGN(DATA[[#This Row],[Prev High]] &lt; DATA[[#This Row],[Close]])</f>
        <v>1</v>
      </c>
    </row>
    <row r="455" spans="14:56" x14ac:dyDescent="0.25">
      <c r="N455" s="16">
        <f xml:space="preserve"> ROW() - ROW(DATA[[#Headers],[Row]])</f>
        <v>453</v>
      </c>
      <c r="O455" s="13"/>
      <c r="P455" s="20">
        <v>45197</v>
      </c>
      <c r="Q455" s="21">
        <v>116410</v>
      </c>
      <c r="R455" s="21">
        <v>115000</v>
      </c>
      <c r="S455" s="21">
        <v>116620</v>
      </c>
      <c r="T455" s="21">
        <v>114695</v>
      </c>
      <c r="U455" s="13" t="s">
        <v>307</v>
      </c>
      <c r="V455" s="14">
        <v>1.38E-2</v>
      </c>
      <c r="W455" s="23"/>
      <c r="X455" s="23">
        <f xml:space="preserve"> (1 - DATA[[#This Row],[Row]])</f>
        <v>-452</v>
      </c>
      <c r="Y455" s="24">
        <f xml:space="preserve"> DATA[[#This Row],[Src Data]]</f>
        <v>45197</v>
      </c>
      <c r="Z455" s="23">
        <f xml:space="preserve"> WEEKDAY(DATA[[#This Row],[Date]])</f>
        <v>5</v>
      </c>
      <c r="AA455" s="26">
        <f xml:space="preserve"> DATA[[#This Row],[Src Último]]</f>
        <v>116410</v>
      </c>
      <c r="AB455" s="28">
        <f xml:space="preserve"> DATA[[#This Row],[Src Abertura]]</f>
        <v>115000</v>
      </c>
      <c r="AC455" s="28">
        <f xml:space="preserve"> DATA[[#This Row],[Src Mínima]]</f>
        <v>114695</v>
      </c>
      <c r="AD455" s="28">
        <f xml:space="preserve"> DATA[[#This Row],[Src Máxima]]</f>
        <v>116620</v>
      </c>
      <c r="AE455" s="28">
        <f xml:space="preserve"> DATA[[#This Row],[Src Último]]</f>
        <v>116410</v>
      </c>
      <c r="AF455" s="40">
        <f xml:space="preserve"> (DATA[[#This Row],[High]] - DATA[[#This Row],[Low]])</f>
        <v>1925</v>
      </c>
      <c r="AG455" s="31">
        <f xml:space="preserve"> _xlfn.XLOOKUP(DATA[[#This Row],[T]]-1, DATA[T], DATA[Open], "")</f>
        <v>115400</v>
      </c>
      <c r="AH455" s="31">
        <f xml:space="preserve"> _xlfn.XLOOKUP(DATA[[#This Row],[T]]-1, DATA[T], DATA[Low], "")</f>
        <v>113985</v>
      </c>
      <c r="AI455" s="31">
        <f xml:space="preserve"> _xlfn.XLOOKUP(DATA[[#This Row],[T]]-1, DATA[T], DATA[High], "")</f>
        <v>115995</v>
      </c>
      <c r="AJ455" s="31">
        <f xml:space="preserve"> _xlfn.XLOOKUP(DATA[[#This Row],[T]]-1, DATA[T], DATA[Price], "")</f>
        <v>114824</v>
      </c>
      <c r="AK455" s="33">
        <f xml:space="preserve"> IFERROR(DATA[[#This Row],[Prev Close]] - DATA[[#This Row],[Prev Open]], "")</f>
        <v>-576</v>
      </c>
      <c r="AL455" s="33">
        <f xml:space="preserve"> IFERROR(DATA[[#This Row],[Prev High]] - DATA[[#This Row],[Prev Low]], "")</f>
        <v>2010</v>
      </c>
      <c r="AM455" s="33">
        <f xml:space="preserve"> SIGN(DATA[[#This Row],[Prev Change]] &lt; 0)</f>
        <v>1</v>
      </c>
      <c r="AN455" s="33">
        <f xml:space="preserve"> SIGN(DATA[[#This Row],[Prev Change]] &gt;= 0)</f>
        <v>0</v>
      </c>
      <c r="AO455" s="28">
        <f xml:space="preserve"> IFERROR(MAX(0, DATA[[#This Row],[High]] - DATA[[#This Row],[Prev High]]), "")</f>
        <v>625</v>
      </c>
      <c r="AP455" s="28">
        <f xml:space="preserve"> IFERROR(MAX(0, DATA[[#This Row],[Prev Low]] - DATA[[#This Row],[Low]]), "")</f>
        <v>0</v>
      </c>
      <c r="AQ455" s="10">
        <f xml:space="preserve"> (DATA[[#This Row],[Prev Low]] &lt; DATA[[#This Row],[Open]]) * (DATA[[#This Row],[Open]] &lt; DATA[[#This Row],[Prev High]])</f>
        <v>1</v>
      </c>
      <c r="AR455" s="10">
        <f xml:space="preserve"> SIGN(DATA[[#This Row],[Open]] &lt; DATA[[#This Row],[Prev Low]])</f>
        <v>0</v>
      </c>
      <c r="AS455" s="10">
        <f xml:space="preserve"> SIGN(DATA[[#This Row],[Prev Low]] &lt; DATA[[#This Row],[Open]])</f>
        <v>1</v>
      </c>
      <c r="AT455" s="10">
        <f xml:space="preserve"> SIGN(DATA[[#This Row],[Open]] &lt; DATA[[#This Row],[Prev High]])</f>
        <v>1</v>
      </c>
      <c r="AU455" s="10">
        <f xml:space="preserve"> SIGN(DATA[[#This Row],[Prev High]] &lt; DATA[[#This Row],[Open]])</f>
        <v>0</v>
      </c>
      <c r="AV455" s="10">
        <f xml:space="preserve"> SIGN(DATA[[#This Row],[Low]] &lt; DATA[[#This Row],[Prev Low]])</f>
        <v>0</v>
      </c>
      <c r="AW455" s="10">
        <f xml:space="preserve"> SIGN(DATA[[#This Row],[Prev Low]] &lt; DATA[[#This Row],[Low]])</f>
        <v>1</v>
      </c>
      <c r="AX455" s="10">
        <f xml:space="preserve"> SIGN(DATA[[#This Row],[High]] &lt; DATA[[#This Row],[Prev High]])</f>
        <v>0</v>
      </c>
      <c r="AY455" s="10">
        <f xml:space="preserve"> SIGN(DATA[[#This Row],[Prev High]] &lt; DATA[[#This Row],[High]])</f>
        <v>1</v>
      </c>
      <c r="AZ455" s="10">
        <f xml:space="preserve"> (DATA[[#This Row],[Prev Low]] &lt; DATA[[#This Row],[Close]]) * (DATA[[#This Row],[Close]] &lt; DATA[[#This Row],[Prev High]])</f>
        <v>0</v>
      </c>
      <c r="BA455" s="10">
        <f xml:space="preserve"> SIGN(DATA[[#This Row],[Close]] &lt; DATA[[#This Row],[Prev Low]])</f>
        <v>0</v>
      </c>
      <c r="BB455" s="10">
        <f xml:space="preserve"> SIGN(DATA[[#This Row],[Prev Low]] &lt; DATA[[#This Row],[Close]])</f>
        <v>1</v>
      </c>
      <c r="BC455" s="10">
        <f xml:space="preserve"> SIGN(DATA[[#This Row],[Close]] &lt; DATA[[#This Row],[Prev High]])</f>
        <v>0</v>
      </c>
      <c r="BD455" s="10">
        <f xml:space="preserve"> SIGN(DATA[[#This Row],[Prev High]] &lt; DATA[[#This Row],[Close]])</f>
        <v>1</v>
      </c>
    </row>
    <row r="456" spans="14:56" x14ac:dyDescent="0.25">
      <c r="N456" s="16">
        <f xml:space="preserve"> ROW() - ROW(DATA[[#Headers],[Row]])</f>
        <v>454</v>
      </c>
      <c r="O456" s="13"/>
      <c r="P456" s="20">
        <v>45196</v>
      </c>
      <c r="Q456" s="21">
        <v>114824</v>
      </c>
      <c r="R456" s="21">
        <v>115400</v>
      </c>
      <c r="S456" s="21">
        <v>115995</v>
      </c>
      <c r="T456" s="21">
        <v>113985</v>
      </c>
      <c r="U456" s="13" t="s">
        <v>222</v>
      </c>
      <c r="V456" s="14">
        <v>-1.1000000000000001E-3</v>
      </c>
      <c r="W456" s="23"/>
      <c r="X456" s="23">
        <f xml:space="preserve"> (1 - DATA[[#This Row],[Row]])</f>
        <v>-453</v>
      </c>
      <c r="Y456" s="24">
        <f xml:space="preserve"> DATA[[#This Row],[Src Data]]</f>
        <v>45196</v>
      </c>
      <c r="Z456" s="23">
        <f xml:space="preserve"> WEEKDAY(DATA[[#This Row],[Date]])</f>
        <v>4</v>
      </c>
      <c r="AA456" s="26">
        <f xml:space="preserve"> DATA[[#This Row],[Src Último]]</f>
        <v>114824</v>
      </c>
      <c r="AB456" s="28">
        <f xml:space="preserve"> DATA[[#This Row],[Src Abertura]]</f>
        <v>115400</v>
      </c>
      <c r="AC456" s="28">
        <f xml:space="preserve"> DATA[[#This Row],[Src Mínima]]</f>
        <v>113985</v>
      </c>
      <c r="AD456" s="28">
        <f xml:space="preserve"> DATA[[#This Row],[Src Máxima]]</f>
        <v>115995</v>
      </c>
      <c r="AE456" s="28">
        <f xml:space="preserve"> DATA[[#This Row],[Src Último]]</f>
        <v>114824</v>
      </c>
      <c r="AF456" s="40">
        <f xml:space="preserve"> (DATA[[#This Row],[High]] - DATA[[#This Row],[Low]])</f>
        <v>2010</v>
      </c>
      <c r="AG456" s="31">
        <f xml:space="preserve"> _xlfn.XLOOKUP(DATA[[#This Row],[T]]-1, DATA[T], DATA[Open], "")</f>
        <v>116550</v>
      </c>
      <c r="AH456" s="31">
        <f xml:space="preserve"> _xlfn.XLOOKUP(DATA[[#This Row],[T]]-1, DATA[T], DATA[Low], "")</f>
        <v>114685</v>
      </c>
      <c r="AI456" s="31">
        <f xml:space="preserve"> _xlfn.XLOOKUP(DATA[[#This Row],[T]]-1, DATA[T], DATA[High], "")</f>
        <v>116745</v>
      </c>
      <c r="AJ456" s="31">
        <f xml:space="preserve"> _xlfn.XLOOKUP(DATA[[#This Row],[T]]-1, DATA[T], DATA[Price], "")</f>
        <v>114952</v>
      </c>
      <c r="AK456" s="33">
        <f xml:space="preserve"> IFERROR(DATA[[#This Row],[Prev Close]] - DATA[[#This Row],[Prev Open]], "")</f>
        <v>-1598</v>
      </c>
      <c r="AL456" s="33">
        <f xml:space="preserve"> IFERROR(DATA[[#This Row],[Prev High]] - DATA[[#This Row],[Prev Low]], "")</f>
        <v>2060</v>
      </c>
      <c r="AM456" s="33">
        <f xml:space="preserve"> SIGN(DATA[[#This Row],[Prev Change]] &lt; 0)</f>
        <v>1</v>
      </c>
      <c r="AN456" s="33">
        <f xml:space="preserve"> SIGN(DATA[[#This Row],[Prev Change]] &gt;= 0)</f>
        <v>0</v>
      </c>
      <c r="AO456" s="28">
        <f xml:space="preserve"> IFERROR(MAX(0, DATA[[#This Row],[High]] - DATA[[#This Row],[Prev High]]), "")</f>
        <v>0</v>
      </c>
      <c r="AP456" s="28">
        <f xml:space="preserve"> IFERROR(MAX(0, DATA[[#This Row],[Prev Low]] - DATA[[#This Row],[Low]]), "")</f>
        <v>700</v>
      </c>
      <c r="AQ456" s="10">
        <f xml:space="preserve"> (DATA[[#This Row],[Prev Low]] &lt; DATA[[#This Row],[Open]]) * (DATA[[#This Row],[Open]] &lt; DATA[[#This Row],[Prev High]])</f>
        <v>1</v>
      </c>
      <c r="AR456" s="10">
        <f xml:space="preserve"> SIGN(DATA[[#This Row],[Open]] &lt; DATA[[#This Row],[Prev Low]])</f>
        <v>0</v>
      </c>
      <c r="AS456" s="10">
        <f xml:space="preserve"> SIGN(DATA[[#This Row],[Prev Low]] &lt; DATA[[#This Row],[Open]])</f>
        <v>1</v>
      </c>
      <c r="AT456" s="10">
        <f xml:space="preserve"> SIGN(DATA[[#This Row],[Open]] &lt; DATA[[#This Row],[Prev High]])</f>
        <v>1</v>
      </c>
      <c r="AU456" s="10">
        <f xml:space="preserve"> SIGN(DATA[[#This Row],[Prev High]] &lt; DATA[[#This Row],[Open]])</f>
        <v>0</v>
      </c>
      <c r="AV456" s="10">
        <f xml:space="preserve"> SIGN(DATA[[#This Row],[Low]] &lt; DATA[[#This Row],[Prev Low]])</f>
        <v>1</v>
      </c>
      <c r="AW456" s="10">
        <f xml:space="preserve"> SIGN(DATA[[#This Row],[Prev Low]] &lt; DATA[[#This Row],[Low]])</f>
        <v>0</v>
      </c>
      <c r="AX456" s="10">
        <f xml:space="preserve"> SIGN(DATA[[#This Row],[High]] &lt; DATA[[#This Row],[Prev High]])</f>
        <v>1</v>
      </c>
      <c r="AY456" s="10">
        <f xml:space="preserve"> SIGN(DATA[[#This Row],[Prev High]] &lt; DATA[[#This Row],[High]])</f>
        <v>0</v>
      </c>
      <c r="AZ456" s="10">
        <f xml:space="preserve"> (DATA[[#This Row],[Prev Low]] &lt; DATA[[#This Row],[Close]]) * (DATA[[#This Row],[Close]] &lt; DATA[[#This Row],[Prev High]])</f>
        <v>1</v>
      </c>
      <c r="BA456" s="10">
        <f xml:space="preserve"> SIGN(DATA[[#This Row],[Close]] &lt; DATA[[#This Row],[Prev Low]])</f>
        <v>0</v>
      </c>
      <c r="BB456" s="10">
        <f xml:space="preserve"> SIGN(DATA[[#This Row],[Prev Low]] &lt; DATA[[#This Row],[Close]])</f>
        <v>1</v>
      </c>
      <c r="BC456" s="10">
        <f xml:space="preserve"> SIGN(DATA[[#This Row],[Close]] &lt; DATA[[#This Row],[Prev High]])</f>
        <v>1</v>
      </c>
      <c r="BD456" s="10">
        <f xml:space="preserve"> SIGN(DATA[[#This Row],[Prev High]] &lt; DATA[[#This Row],[Close]])</f>
        <v>0</v>
      </c>
    </row>
    <row r="457" spans="14:56" x14ac:dyDescent="0.25">
      <c r="N457" s="16">
        <f xml:space="preserve"> ROW() - ROW(DATA[[#Headers],[Row]])</f>
        <v>455</v>
      </c>
      <c r="O457" s="13"/>
      <c r="P457" s="20">
        <v>45195</v>
      </c>
      <c r="Q457" s="21">
        <v>114952</v>
      </c>
      <c r="R457" s="21">
        <v>116550</v>
      </c>
      <c r="S457" s="21">
        <v>116745</v>
      </c>
      <c r="T457" s="21">
        <v>114685</v>
      </c>
      <c r="U457" s="13" t="s">
        <v>239</v>
      </c>
      <c r="V457" s="14">
        <v>-1.5599999999999999E-2</v>
      </c>
      <c r="W457" s="23"/>
      <c r="X457" s="23">
        <f xml:space="preserve"> (1 - DATA[[#This Row],[Row]])</f>
        <v>-454</v>
      </c>
      <c r="Y457" s="24">
        <f xml:space="preserve"> DATA[[#This Row],[Src Data]]</f>
        <v>45195</v>
      </c>
      <c r="Z457" s="23">
        <f xml:space="preserve"> WEEKDAY(DATA[[#This Row],[Date]])</f>
        <v>3</v>
      </c>
      <c r="AA457" s="26">
        <f xml:space="preserve"> DATA[[#This Row],[Src Último]]</f>
        <v>114952</v>
      </c>
      <c r="AB457" s="28">
        <f xml:space="preserve"> DATA[[#This Row],[Src Abertura]]</f>
        <v>116550</v>
      </c>
      <c r="AC457" s="28">
        <f xml:space="preserve"> DATA[[#This Row],[Src Mínima]]</f>
        <v>114685</v>
      </c>
      <c r="AD457" s="28">
        <f xml:space="preserve"> DATA[[#This Row],[Src Máxima]]</f>
        <v>116745</v>
      </c>
      <c r="AE457" s="28">
        <f xml:space="preserve"> DATA[[#This Row],[Src Último]]</f>
        <v>114952</v>
      </c>
      <c r="AF457" s="40">
        <f xml:space="preserve"> (DATA[[#This Row],[High]] - DATA[[#This Row],[Low]])</f>
        <v>2060</v>
      </c>
      <c r="AG457" s="31">
        <f xml:space="preserve"> _xlfn.XLOOKUP(DATA[[#This Row],[T]]-1, DATA[T], DATA[Open], "")</f>
        <v>116400</v>
      </c>
      <c r="AH457" s="31">
        <f xml:space="preserve"> _xlfn.XLOOKUP(DATA[[#This Row],[T]]-1, DATA[T], DATA[Low], "")</f>
        <v>116175</v>
      </c>
      <c r="AI457" s="31">
        <f xml:space="preserve"> _xlfn.XLOOKUP(DATA[[#This Row],[T]]-1, DATA[T], DATA[High], "")</f>
        <v>117130</v>
      </c>
      <c r="AJ457" s="31">
        <f xml:space="preserve"> _xlfn.XLOOKUP(DATA[[#This Row],[T]]-1, DATA[T], DATA[Price], "")</f>
        <v>116769</v>
      </c>
      <c r="AK457" s="33">
        <f xml:space="preserve"> IFERROR(DATA[[#This Row],[Prev Close]] - DATA[[#This Row],[Prev Open]], "")</f>
        <v>369</v>
      </c>
      <c r="AL457" s="33">
        <f xml:space="preserve"> IFERROR(DATA[[#This Row],[Prev High]] - DATA[[#This Row],[Prev Low]], "")</f>
        <v>955</v>
      </c>
      <c r="AM457" s="33">
        <f xml:space="preserve"> SIGN(DATA[[#This Row],[Prev Change]] &lt; 0)</f>
        <v>0</v>
      </c>
      <c r="AN457" s="33">
        <f xml:space="preserve"> SIGN(DATA[[#This Row],[Prev Change]] &gt;= 0)</f>
        <v>1</v>
      </c>
      <c r="AO457" s="28">
        <f xml:space="preserve"> IFERROR(MAX(0, DATA[[#This Row],[High]] - DATA[[#This Row],[Prev High]]), "")</f>
        <v>0</v>
      </c>
      <c r="AP457" s="28">
        <f xml:space="preserve"> IFERROR(MAX(0, DATA[[#This Row],[Prev Low]] - DATA[[#This Row],[Low]]), "")</f>
        <v>1490</v>
      </c>
      <c r="AQ457" s="10">
        <f xml:space="preserve"> (DATA[[#This Row],[Prev Low]] &lt; DATA[[#This Row],[Open]]) * (DATA[[#This Row],[Open]] &lt; DATA[[#This Row],[Prev High]])</f>
        <v>1</v>
      </c>
      <c r="AR457" s="10">
        <f xml:space="preserve"> SIGN(DATA[[#This Row],[Open]] &lt; DATA[[#This Row],[Prev Low]])</f>
        <v>0</v>
      </c>
      <c r="AS457" s="10">
        <f xml:space="preserve"> SIGN(DATA[[#This Row],[Prev Low]] &lt; DATA[[#This Row],[Open]])</f>
        <v>1</v>
      </c>
      <c r="AT457" s="10">
        <f xml:space="preserve"> SIGN(DATA[[#This Row],[Open]] &lt; DATA[[#This Row],[Prev High]])</f>
        <v>1</v>
      </c>
      <c r="AU457" s="10">
        <f xml:space="preserve"> SIGN(DATA[[#This Row],[Prev High]] &lt; DATA[[#This Row],[Open]])</f>
        <v>0</v>
      </c>
      <c r="AV457" s="10">
        <f xml:space="preserve"> SIGN(DATA[[#This Row],[Low]] &lt; DATA[[#This Row],[Prev Low]])</f>
        <v>1</v>
      </c>
      <c r="AW457" s="10">
        <f xml:space="preserve"> SIGN(DATA[[#This Row],[Prev Low]] &lt; DATA[[#This Row],[Low]])</f>
        <v>0</v>
      </c>
      <c r="AX457" s="10">
        <f xml:space="preserve"> SIGN(DATA[[#This Row],[High]] &lt; DATA[[#This Row],[Prev High]])</f>
        <v>1</v>
      </c>
      <c r="AY457" s="10">
        <f xml:space="preserve"> SIGN(DATA[[#This Row],[Prev High]] &lt; DATA[[#This Row],[High]])</f>
        <v>0</v>
      </c>
      <c r="AZ457" s="10">
        <f xml:space="preserve"> (DATA[[#This Row],[Prev Low]] &lt; DATA[[#This Row],[Close]]) * (DATA[[#This Row],[Close]] &lt; DATA[[#This Row],[Prev High]])</f>
        <v>0</v>
      </c>
      <c r="BA457" s="10">
        <f xml:space="preserve"> SIGN(DATA[[#This Row],[Close]] &lt; DATA[[#This Row],[Prev Low]])</f>
        <v>1</v>
      </c>
      <c r="BB457" s="10">
        <f xml:space="preserve"> SIGN(DATA[[#This Row],[Prev Low]] &lt; DATA[[#This Row],[Close]])</f>
        <v>0</v>
      </c>
      <c r="BC457" s="10">
        <f xml:space="preserve"> SIGN(DATA[[#This Row],[Close]] &lt; DATA[[#This Row],[Prev High]])</f>
        <v>1</v>
      </c>
      <c r="BD457" s="10">
        <f xml:space="preserve"> SIGN(DATA[[#This Row],[Prev High]] &lt; DATA[[#This Row],[Close]])</f>
        <v>0</v>
      </c>
    </row>
    <row r="458" spans="14:56" x14ac:dyDescent="0.25">
      <c r="N458" s="16">
        <f xml:space="preserve"> ROW() - ROW(DATA[[#Headers],[Row]])</f>
        <v>456</v>
      </c>
      <c r="O458" s="13"/>
      <c r="P458" s="20">
        <v>45194</v>
      </c>
      <c r="Q458" s="21">
        <v>116769</v>
      </c>
      <c r="R458" s="21">
        <v>116400</v>
      </c>
      <c r="S458" s="21">
        <v>117130</v>
      </c>
      <c r="T458" s="21">
        <v>116175</v>
      </c>
      <c r="U458" s="13" t="s">
        <v>449</v>
      </c>
      <c r="V458" s="14">
        <v>-8.9999999999999998E-4</v>
      </c>
      <c r="W458" s="23"/>
      <c r="X458" s="23">
        <f xml:space="preserve"> (1 - DATA[[#This Row],[Row]])</f>
        <v>-455</v>
      </c>
      <c r="Y458" s="24">
        <f xml:space="preserve"> DATA[[#This Row],[Src Data]]</f>
        <v>45194</v>
      </c>
      <c r="Z458" s="23">
        <f xml:space="preserve"> WEEKDAY(DATA[[#This Row],[Date]])</f>
        <v>2</v>
      </c>
      <c r="AA458" s="26">
        <f xml:space="preserve"> DATA[[#This Row],[Src Último]]</f>
        <v>116769</v>
      </c>
      <c r="AB458" s="28">
        <f xml:space="preserve"> DATA[[#This Row],[Src Abertura]]</f>
        <v>116400</v>
      </c>
      <c r="AC458" s="28">
        <f xml:space="preserve"> DATA[[#This Row],[Src Mínima]]</f>
        <v>116175</v>
      </c>
      <c r="AD458" s="28">
        <f xml:space="preserve"> DATA[[#This Row],[Src Máxima]]</f>
        <v>117130</v>
      </c>
      <c r="AE458" s="28">
        <f xml:space="preserve"> DATA[[#This Row],[Src Último]]</f>
        <v>116769</v>
      </c>
      <c r="AF458" s="40">
        <f xml:space="preserve"> (DATA[[#This Row],[High]] - DATA[[#This Row],[Low]])</f>
        <v>955</v>
      </c>
      <c r="AG458" s="31">
        <f xml:space="preserve"> _xlfn.XLOOKUP(DATA[[#This Row],[T]]-1, DATA[T], DATA[Open], "")</f>
        <v>117460</v>
      </c>
      <c r="AH458" s="31">
        <f xml:space="preserve"> _xlfn.XLOOKUP(DATA[[#This Row],[T]]-1, DATA[T], DATA[Low], "")</f>
        <v>116635</v>
      </c>
      <c r="AI458" s="31">
        <f xml:space="preserve"> _xlfn.XLOOKUP(DATA[[#This Row],[T]]-1, DATA[T], DATA[High], "")</f>
        <v>117995</v>
      </c>
      <c r="AJ458" s="31">
        <f xml:space="preserve"> _xlfn.XLOOKUP(DATA[[#This Row],[T]]-1, DATA[T], DATA[Price], "")</f>
        <v>116870</v>
      </c>
      <c r="AK458" s="33">
        <f xml:space="preserve"> IFERROR(DATA[[#This Row],[Prev Close]] - DATA[[#This Row],[Prev Open]], "")</f>
        <v>-590</v>
      </c>
      <c r="AL458" s="33">
        <f xml:space="preserve"> IFERROR(DATA[[#This Row],[Prev High]] - DATA[[#This Row],[Prev Low]], "")</f>
        <v>1360</v>
      </c>
      <c r="AM458" s="33">
        <f xml:space="preserve"> SIGN(DATA[[#This Row],[Prev Change]] &lt; 0)</f>
        <v>1</v>
      </c>
      <c r="AN458" s="33">
        <f xml:space="preserve"> SIGN(DATA[[#This Row],[Prev Change]] &gt;= 0)</f>
        <v>0</v>
      </c>
      <c r="AO458" s="28">
        <f xml:space="preserve"> IFERROR(MAX(0, DATA[[#This Row],[High]] - DATA[[#This Row],[Prev High]]), "")</f>
        <v>0</v>
      </c>
      <c r="AP458" s="28">
        <f xml:space="preserve"> IFERROR(MAX(0, DATA[[#This Row],[Prev Low]] - DATA[[#This Row],[Low]]), "")</f>
        <v>460</v>
      </c>
      <c r="AQ458" s="10">
        <f xml:space="preserve"> (DATA[[#This Row],[Prev Low]] &lt; DATA[[#This Row],[Open]]) * (DATA[[#This Row],[Open]] &lt; DATA[[#This Row],[Prev High]])</f>
        <v>0</v>
      </c>
      <c r="AR458" s="10">
        <f xml:space="preserve"> SIGN(DATA[[#This Row],[Open]] &lt; DATA[[#This Row],[Prev Low]])</f>
        <v>1</v>
      </c>
      <c r="AS458" s="10">
        <f xml:space="preserve"> SIGN(DATA[[#This Row],[Prev Low]] &lt; DATA[[#This Row],[Open]])</f>
        <v>0</v>
      </c>
      <c r="AT458" s="10">
        <f xml:space="preserve"> SIGN(DATA[[#This Row],[Open]] &lt; DATA[[#This Row],[Prev High]])</f>
        <v>1</v>
      </c>
      <c r="AU458" s="10">
        <f xml:space="preserve"> SIGN(DATA[[#This Row],[Prev High]] &lt; DATA[[#This Row],[Open]])</f>
        <v>0</v>
      </c>
      <c r="AV458" s="10">
        <f xml:space="preserve"> SIGN(DATA[[#This Row],[Low]] &lt; DATA[[#This Row],[Prev Low]])</f>
        <v>1</v>
      </c>
      <c r="AW458" s="10">
        <f xml:space="preserve"> SIGN(DATA[[#This Row],[Prev Low]] &lt; DATA[[#This Row],[Low]])</f>
        <v>0</v>
      </c>
      <c r="AX458" s="10">
        <f xml:space="preserve"> SIGN(DATA[[#This Row],[High]] &lt; DATA[[#This Row],[Prev High]])</f>
        <v>1</v>
      </c>
      <c r="AY458" s="10">
        <f xml:space="preserve"> SIGN(DATA[[#This Row],[Prev High]] &lt; DATA[[#This Row],[High]])</f>
        <v>0</v>
      </c>
      <c r="AZ458" s="10">
        <f xml:space="preserve"> (DATA[[#This Row],[Prev Low]] &lt; DATA[[#This Row],[Close]]) * (DATA[[#This Row],[Close]] &lt; DATA[[#This Row],[Prev High]])</f>
        <v>1</v>
      </c>
      <c r="BA458" s="10">
        <f xml:space="preserve"> SIGN(DATA[[#This Row],[Close]] &lt; DATA[[#This Row],[Prev Low]])</f>
        <v>0</v>
      </c>
      <c r="BB458" s="10">
        <f xml:space="preserve"> SIGN(DATA[[#This Row],[Prev Low]] &lt; DATA[[#This Row],[Close]])</f>
        <v>1</v>
      </c>
      <c r="BC458" s="10">
        <f xml:space="preserve"> SIGN(DATA[[#This Row],[Close]] &lt; DATA[[#This Row],[Prev High]])</f>
        <v>1</v>
      </c>
      <c r="BD458" s="10">
        <f xml:space="preserve"> SIGN(DATA[[#This Row],[Prev High]] &lt; DATA[[#This Row],[Close]])</f>
        <v>0</v>
      </c>
    </row>
    <row r="459" spans="14:56" x14ac:dyDescent="0.25">
      <c r="N459" s="16">
        <f xml:space="preserve"> ROW() - ROW(DATA[[#Headers],[Row]])</f>
        <v>457</v>
      </c>
      <c r="O459" s="13"/>
      <c r="P459" s="20">
        <v>45191</v>
      </c>
      <c r="Q459" s="21">
        <v>116870</v>
      </c>
      <c r="R459" s="21">
        <v>117460</v>
      </c>
      <c r="S459" s="21">
        <v>117995</v>
      </c>
      <c r="T459" s="21">
        <v>116635</v>
      </c>
      <c r="U459" s="13" t="s">
        <v>450</v>
      </c>
      <c r="V459" s="14">
        <v>-5.9999999999999995E-4</v>
      </c>
      <c r="W459" s="23"/>
      <c r="X459" s="23">
        <f xml:space="preserve"> (1 - DATA[[#This Row],[Row]])</f>
        <v>-456</v>
      </c>
      <c r="Y459" s="24">
        <f xml:space="preserve"> DATA[[#This Row],[Src Data]]</f>
        <v>45191</v>
      </c>
      <c r="Z459" s="23">
        <f xml:space="preserve"> WEEKDAY(DATA[[#This Row],[Date]])</f>
        <v>6</v>
      </c>
      <c r="AA459" s="26">
        <f xml:space="preserve"> DATA[[#This Row],[Src Último]]</f>
        <v>116870</v>
      </c>
      <c r="AB459" s="28">
        <f xml:space="preserve"> DATA[[#This Row],[Src Abertura]]</f>
        <v>117460</v>
      </c>
      <c r="AC459" s="28">
        <f xml:space="preserve"> DATA[[#This Row],[Src Mínima]]</f>
        <v>116635</v>
      </c>
      <c r="AD459" s="28">
        <f xml:space="preserve"> DATA[[#This Row],[Src Máxima]]</f>
        <v>117995</v>
      </c>
      <c r="AE459" s="28">
        <f xml:space="preserve"> DATA[[#This Row],[Src Último]]</f>
        <v>116870</v>
      </c>
      <c r="AF459" s="40">
        <f xml:space="preserve"> (DATA[[#This Row],[High]] - DATA[[#This Row],[Low]])</f>
        <v>1360</v>
      </c>
      <c r="AG459" s="31">
        <f xml:space="preserve"> _xlfn.XLOOKUP(DATA[[#This Row],[T]]-1, DATA[T], DATA[Open], "")</f>
        <v>118700</v>
      </c>
      <c r="AH459" s="31">
        <f xml:space="preserve"> _xlfn.XLOOKUP(DATA[[#This Row],[T]]-1, DATA[T], DATA[Low], "")</f>
        <v>116805</v>
      </c>
      <c r="AI459" s="31">
        <f xml:space="preserve"> _xlfn.XLOOKUP(DATA[[#This Row],[T]]-1, DATA[T], DATA[High], "")</f>
        <v>118715</v>
      </c>
      <c r="AJ459" s="31">
        <f xml:space="preserve"> _xlfn.XLOOKUP(DATA[[#This Row],[T]]-1, DATA[T], DATA[Price], "")</f>
        <v>116945</v>
      </c>
      <c r="AK459" s="33">
        <f xml:space="preserve"> IFERROR(DATA[[#This Row],[Prev Close]] - DATA[[#This Row],[Prev Open]], "")</f>
        <v>-1755</v>
      </c>
      <c r="AL459" s="33">
        <f xml:space="preserve"> IFERROR(DATA[[#This Row],[Prev High]] - DATA[[#This Row],[Prev Low]], "")</f>
        <v>1910</v>
      </c>
      <c r="AM459" s="33">
        <f xml:space="preserve"> SIGN(DATA[[#This Row],[Prev Change]] &lt; 0)</f>
        <v>1</v>
      </c>
      <c r="AN459" s="33">
        <f xml:space="preserve"> SIGN(DATA[[#This Row],[Prev Change]] &gt;= 0)</f>
        <v>0</v>
      </c>
      <c r="AO459" s="28">
        <f xml:space="preserve"> IFERROR(MAX(0, DATA[[#This Row],[High]] - DATA[[#This Row],[Prev High]]), "")</f>
        <v>0</v>
      </c>
      <c r="AP459" s="28">
        <f xml:space="preserve"> IFERROR(MAX(0, DATA[[#This Row],[Prev Low]] - DATA[[#This Row],[Low]]), "")</f>
        <v>170</v>
      </c>
      <c r="AQ459" s="10">
        <f xml:space="preserve"> (DATA[[#This Row],[Prev Low]] &lt; DATA[[#This Row],[Open]]) * (DATA[[#This Row],[Open]] &lt; DATA[[#This Row],[Prev High]])</f>
        <v>1</v>
      </c>
      <c r="AR459" s="10">
        <f xml:space="preserve"> SIGN(DATA[[#This Row],[Open]] &lt; DATA[[#This Row],[Prev Low]])</f>
        <v>0</v>
      </c>
      <c r="AS459" s="10">
        <f xml:space="preserve"> SIGN(DATA[[#This Row],[Prev Low]] &lt; DATA[[#This Row],[Open]])</f>
        <v>1</v>
      </c>
      <c r="AT459" s="10">
        <f xml:space="preserve"> SIGN(DATA[[#This Row],[Open]] &lt; DATA[[#This Row],[Prev High]])</f>
        <v>1</v>
      </c>
      <c r="AU459" s="10">
        <f xml:space="preserve"> SIGN(DATA[[#This Row],[Prev High]] &lt; DATA[[#This Row],[Open]])</f>
        <v>0</v>
      </c>
      <c r="AV459" s="10">
        <f xml:space="preserve"> SIGN(DATA[[#This Row],[Low]] &lt; DATA[[#This Row],[Prev Low]])</f>
        <v>1</v>
      </c>
      <c r="AW459" s="10">
        <f xml:space="preserve"> SIGN(DATA[[#This Row],[Prev Low]] &lt; DATA[[#This Row],[Low]])</f>
        <v>0</v>
      </c>
      <c r="AX459" s="10">
        <f xml:space="preserve"> SIGN(DATA[[#This Row],[High]] &lt; DATA[[#This Row],[Prev High]])</f>
        <v>1</v>
      </c>
      <c r="AY459" s="10">
        <f xml:space="preserve"> SIGN(DATA[[#This Row],[Prev High]] &lt; DATA[[#This Row],[High]])</f>
        <v>0</v>
      </c>
      <c r="AZ459" s="10">
        <f xml:space="preserve"> (DATA[[#This Row],[Prev Low]] &lt; DATA[[#This Row],[Close]]) * (DATA[[#This Row],[Close]] &lt; DATA[[#This Row],[Prev High]])</f>
        <v>1</v>
      </c>
      <c r="BA459" s="10">
        <f xml:space="preserve"> SIGN(DATA[[#This Row],[Close]] &lt; DATA[[#This Row],[Prev Low]])</f>
        <v>0</v>
      </c>
      <c r="BB459" s="10">
        <f xml:space="preserve"> SIGN(DATA[[#This Row],[Prev Low]] &lt; DATA[[#This Row],[Close]])</f>
        <v>1</v>
      </c>
      <c r="BC459" s="10">
        <f xml:space="preserve"> SIGN(DATA[[#This Row],[Close]] &lt; DATA[[#This Row],[Prev High]])</f>
        <v>1</v>
      </c>
      <c r="BD459" s="10">
        <f xml:space="preserve"> SIGN(DATA[[#This Row],[Prev High]] &lt; DATA[[#This Row],[Close]])</f>
        <v>0</v>
      </c>
    </row>
    <row r="460" spans="14:56" x14ac:dyDescent="0.25">
      <c r="N460" s="16">
        <f xml:space="preserve"> ROW() - ROW(DATA[[#Headers],[Row]])</f>
        <v>458</v>
      </c>
      <c r="O460" s="13"/>
      <c r="P460" s="20">
        <v>45190</v>
      </c>
      <c r="Q460" s="21">
        <v>116945</v>
      </c>
      <c r="R460" s="21">
        <v>118700</v>
      </c>
      <c r="S460" s="21">
        <v>118715</v>
      </c>
      <c r="T460" s="21">
        <v>116805</v>
      </c>
      <c r="U460" s="13" t="s">
        <v>451</v>
      </c>
      <c r="V460" s="14">
        <v>-2.2700000000000001E-2</v>
      </c>
      <c r="W460" s="23"/>
      <c r="X460" s="23">
        <f xml:space="preserve"> (1 - DATA[[#This Row],[Row]])</f>
        <v>-457</v>
      </c>
      <c r="Y460" s="24">
        <f xml:space="preserve"> DATA[[#This Row],[Src Data]]</f>
        <v>45190</v>
      </c>
      <c r="Z460" s="23">
        <f xml:space="preserve"> WEEKDAY(DATA[[#This Row],[Date]])</f>
        <v>5</v>
      </c>
      <c r="AA460" s="26">
        <f xml:space="preserve"> DATA[[#This Row],[Src Último]]</f>
        <v>116945</v>
      </c>
      <c r="AB460" s="28">
        <f xml:space="preserve"> DATA[[#This Row],[Src Abertura]]</f>
        <v>118700</v>
      </c>
      <c r="AC460" s="28">
        <f xml:space="preserve"> DATA[[#This Row],[Src Mínima]]</f>
        <v>116805</v>
      </c>
      <c r="AD460" s="28">
        <f xml:space="preserve"> DATA[[#This Row],[Src Máxima]]</f>
        <v>118715</v>
      </c>
      <c r="AE460" s="28">
        <f xml:space="preserve"> DATA[[#This Row],[Src Último]]</f>
        <v>116945</v>
      </c>
      <c r="AF460" s="40">
        <f xml:space="preserve"> (DATA[[#This Row],[High]] - DATA[[#This Row],[Low]])</f>
        <v>1910</v>
      </c>
      <c r="AG460" s="31">
        <f xml:space="preserve"> _xlfn.XLOOKUP(DATA[[#This Row],[T]]-1, DATA[T], DATA[Open], "")</f>
        <v>119035</v>
      </c>
      <c r="AH460" s="31">
        <f xml:space="preserve"> _xlfn.XLOOKUP(DATA[[#This Row],[T]]-1, DATA[T], DATA[Low], "")</f>
        <v>118970</v>
      </c>
      <c r="AI460" s="31">
        <f xml:space="preserve"> _xlfn.XLOOKUP(DATA[[#This Row],[T]]-1, DATA[T], DATA[High], "")</f>
        <v>120700</v>
      </c>
      <c r="AJ460" s="31">
        <f xml:space="preserve"> _xlfn.XLOOKUP(DATA[[#This Row],[T]]-1, DATA[T], DATA[Price], "")</f>
        <v>119666</v>
      </c>
      <c r="AK460" s="33">
        <f xml:space="preserve"> IFERROR(DATA[[#This Row],[Prev Close]] - DATA[[#This Row],[Prev Open]], "")</f>
        <v>631</v>
      </c>
      <c r="AL460" s="33">
        <f xml:space="preserve"> IFERROR(DATA[[#This Row],[Prev High]] - DATA[[#This Row],[Prev Low]], "")</f>
        <v>1730</v>
      </c>
      <c r="AM460" s="33">
        <f xml:space="preserve"> SIGN(DATA[[#This Row],[Prev Change]] &lt; 0)</f>
        <v>0</v>
      </c>
      <c r="AN460" s="33">
        <f xml:space="preserve"> SIGN(DATA[[#This Row],[Prev Change]] &gt;= 0)</f>
        <v>1</v>
      </c>
      <c r="AO460" s="28">
        <f xml:space="preserve"> IFERROR(MAX(0, DATA[[#This Row],[High]] - DATA[[#This Row],[Prev High]]), "")</f>
        <v>0</v>
      </c>
      <c r="AP460" s="28">
        <f xml:space="preserve"> IFERROR(MAX(0, DATA[[#This Row],[Prev Low]] - DATA[[#This Row],[Low]]), "")</f>
        <v>2165</v>
      </c>
      <c r="AQ460" s="10">
        <f xml:space="preserve"> (DATA[[#This Row],[Prev Low]] &lt; DATA[[#This Row],[Open]]) * (DATA[[#This Row],[Open]] &lt; DATA[[#This Row],[Prev High]])</f>
        <v>0</v>
      </c>
      <c r="AR460" s="10">
        <f xml:space="preserve"> SIGN(DATA[[#This Row],[Open]] &lt; DATA[[#This Row],[Prev Low]])</f>
        <v>1</v>
      </c>
      <c r="AS460" s="10">
        <f xml:space="preserve"> SIGN(DATA[[#This Row],[Prev Low]] &lt; DATA[[#This Row],[Open]])</f>
        <v>0</v>
      </c>
      <c r="AT460" s="10">
        <f xml:space="preserve"> SIGN(DATA[[#This Row],[Open]] &lt; DATA[[#This Row],[Prev High]])</f>
        <v>1</v>
      </c>
      <c r="AU460" s="10">
        <f xml:space="preserve"> SIGN(DATA[[#This Row],[Prev High]] &lt; DATA[[#This Row],[Open]])</f>
        <v>0</v>
      </c>
      <c r="AV460" s="10">
        <f xml:space="preserve"> SIGN(DATA[[#This Row],[Low]] &lt; DATA[[#This Row],[Prev Low]])</f>
        <v>1</v>
      </c>
      <c r="AW460" s="10">
        <f xml:space="preserve"> SIGN(DATA[[#This Row],[Prev Low]] &lt; DATA[[#This Row],[Low]])</f>
        <v>0</v>
      </c>
      <c r="AX460" s="10">
        <f xml:space="preserve"> SIGN(DATA[[#This Row],[High]] &lt; DATA[[#This Row],[Prev High]])</f>
        <v>1</v>
      </c>
      <c r="AY460" s="10">
        <f xml:space="preserve"> SIGN(DATA[[#This Row],[Prev High]] &lt; DATA[[#This Row],[High]])</f>
        <v>0</v>
      </c>
      <c r="AZ460" s="10">
        <f xml:space="preserve"> (DATA[[#This Row],[Prev Low]] &lt; DATA[[#This Row],[Close]]) * (DATA[[#This Row],[Close]] &lt; DATA[[#This Row],[Prev High]])</f>
        <v>0</v>
      </c>
      <c r="BA460" s="10">
        <f xml:space="preserve"> SIGN(DATA[[#This Row],[Close]] &lt; DATA[[#This Row],[Prev Low]])</f>
        <v>1</v>
      </c>
      <c r="BB460" s="10">
        <f xml:space="preserve"> SIGN(DATA[[#This Row],[Prev Low]] &lt; DATA[[#This Row],[Close]])</f>
        <v>0</v>
      </c>
      <c r="BC460" s="10">
        <f xml:space="preserve"> SIGN(DATA[[#This Row],[Close]] &lt; DATA[[#This Row],[Prev High]])</f>
        <v>1</v>
      </c>
      <c r="BD460" s="10">
        <f xml:space="preserve"> SIGN(DATA[[#This Row],[Prev High]] &lt; DATA[[#This Row],[Close]])</f>
        <v>0</v>
      </c>
    </row>
    <row r="461" spans="14:56" x14ac:dyDescent="0.25">
      <c r="N461" s="16">
        <f xml:space="preserve"> ROW() - ROW(DATA[[#Headers],[Row]])</f>
        <v>459</v>
      </c>
      <c r="O461" s="13"/>
      <c r="P461" s="20">
        <v>45189</v>
      </c>
      <c r="Q461" s="21">
        <v>119666</v>
      </c>
      <c r="R461" s="21">
        <v>119035</v>
      </c>
      <c r="S461" s="21">
        <v>120700</v>
      </c>
      <c r="T461" s="21">
        <v>118970</v>
      </c>
      <c r="U461" s="13" t="s">
        <v>452</v>
      </c>
      <c r="V461" s="14">
        <v>7.1999999999999998E-3</v>
      </c>
      <c r="W461" s="23"/>
      <c r="X461" s="23">
        <f xml:space="preserve"> (1 - DATA[[#This Row],[Row]])</f>
        <v>-458</v>
      </c>
      <c r="Y461" s="24">
        <f xml:space="preserve"> DATA[[#This Row],[Src Data]]</f>
        <v>45189</v>
      </c>
      <c r="Z461" s="23">
        <f xml:space="preserve"> WEEKDAY(DATA[[#This Row],[Date]])</f>
        <v>4</v>
      </c>
      <c r="AA461" s="26">
        <f xml:space="preserve"> DATA[[#This Row],[Src Último]]</f>
        <v>119666</v>
      </c>
      <c r="AB461" s="28">
        <f xml:space="preserve"> DATA[[#This Row],[Src Abertura]]</f>
        <v>119035</v>
      </c>
      <c r="AC461" s="28">
        <f xml:space="preserve"> DATA[[#This Row],[Src Mínima]]</f>
        <v>118970</v>
      </c>
      <c r="AD461" s="28">
        <f xml:space="preserve"> DATA[[#This Row],[Src Máxima]]</f>
        <v>120700</v>
      </c>
      <c r="AE461" s="28">
        <f xml:space="preserve"> DATA[[#This Row],[Src Último]]</f>
        <v>119666</v>
      </c>
      <c r="AF461" s="40">
        <f xml:space="preserve"> (DATA[[#This Row],[High]] - DATA[[#This Row],[Low]])</f>
        <v>1730</v>
      </c>
      <c r="AG461" s="31">
        <f xml:space="preserve"> _xlfn.XLOOKUP(DATA[[#This Row],[T]]-1, DATA[T], DATA[Open], "")</f>
        <v>119680</v>
      </c>
      <c r="AH461" s="31">
        <f xml:space="preserve"> _xlfn.XLOOKUP(DATA[[#This Row],[T]]-1, DATA[T], DATA[Low], "")</f>
        <v>118620</v>
      </c>
      <c r="AI461" s="31">
        <f xml:space="preserve"> _xlfn.XLOOKUP(DATA[[#This Row],[T]]-1, DATA[T], DATA[High], "")</f>
        <v>119715</v>
      </c>
      <c r="AJ461" s="31">
        <f xml:space="preserve"> _xlfn.XLOOKUP(DATA[[#This Row],[T]]-1, DATA[T], DATA[Price], "")</f>
        <v>118815</v>
      </c>
      <c r="AK461" s="33">
        <f xml:space="preserve"> IFERROR(DATA[[#This Row],[Prev Close]] - DATA[[#This Row],[Prev Open]], "")</f>
        <v>-865</v>
      </c>
      <c r="AL461" s="33">
        <f xml:space="preserve"> IFERROR(DATA[[#This Row],[Prev High]] - DATA[[#This Row],[Prev Low]], "")</f>
        <v>1095</v>
      </c>
      <c r="AM461" s="33">
        <f xml:space="preserve"> SIGN(DATA[[#This Row],[Prev Change]] &lt; 0)</f>
        <v>1</v>
      </c>
      <c r="AN461" s="33">
        <f xml:space="preserve"> SIGN(DATA[[#This Row],[Prev Change]] &gt;= 0)</f>
        <v>0</v>
      </c>
      <c r="AO461" s="28">
        <f xml:space="preserve"> IFERROR(MAX(0, DATA[[#This Row],[High]] - DATA[[#This Row],[Prev High]]), "")</f>
        <v>985</v>
      </c>
      <c r="AP461" s="28">
        <f xml:space="preserve"> IFERROR(MAX(0, DATA[[#This Row],[Prev Low]] - DATA[[#This Row],[Low]]), "")</f>
        <v>0</v>
      </c>
      <c r="AQ461" s="10">
        <f xml:space="preserve"> (DATA[[#This Row],[Prev Low]] &lt; DATA[[#This Row],[Open]]) * (DATA[[#This Row],[Open]] &lt; DATA[[#This Row],[Prev High]])</f>
        <v>1</v>
      </c>
      <c r="AR461" s="10">
        <f xml:space="preserve"> SIGN(DATA[[#This Row],[Open]] &lt; DATA[[#This Row],[Prev Low]])</f>
        <v>0</v>
      </c>
      <c r="AS461" s="10">
        <f xml:space="preserve"> SIGN(DATA[[#This Row],[Prev Low]] &lt; DATA[[#This Row],[Open]])</f>
        <v>1</v>
      </c>
      <c r="AT461" s="10">
        <f xml:space="preserve"> SIGN(DATA[[#This Row],[Open]] &lt; DATA[[#This Row],[Prev High]])</f>
        <v>1</v>
      </c>
      <c r="AU461" s="10">
        <f xml:space="preserve"> SIGN(DATA[[#This Row],[Prev High]] &lt; DATA[[#This Row],[Open]])</f>
        <v>0</v>
      </c>
      <c r="AV461" s="10">
        <f xml:space="preserve"> SIGN(DATA[[#This Row],[Low]] &lt; DATA[[#This Row],[Prev Low]])</f>
        <v>0</v>
      </c>
      <c r="AW461" s="10">
        <f xml:space="preserve"> SIGN(DATA[[#This Row],[Prev Low]] &lt; DATA[[#This Row],[Low]])</f>
        <v>1</v>
      </c>
      <c r="AX461" s="10">
        <f xml:space="preserve"> SIGN(DATA[[#This Row],[High]] &lt; DATA[[#This Row],[Prev High]])</f>
        <v>0</v>
      </c>
      <c r="AY461" s="10">
        <f xml:space="preserve"> SIGN(DATA[[#This Row],[Prev High]] &lt; DATA[[#This Row],[High]])</f>
        <v>1</v>
      </c>
      <c r="AZ461" s="10">
        <f xml:space="preserve"> (DATA[[#This Row],[Prev Low]] &lt; DATA[[#This Row],[Close]]) * (DATA[[#This Row],[Close]] &lt; DATA[[#This Row],[Prev High]])</f>
        <v>1</v>
      </c>
      <c r="BA461" s="10">
        <f xml:space="preserve"> SIGN(DATA[[#This Row],[Close]] &lt; DATA[[#This Row],[Prev Low]])</f>
        <v>0</v>
      </c>
      <c r="BB461" s="10">
        <f xml:space="preserve"> SIGN(DATA[[#This Row],[Prev Low]] &lt; DATA[[#This Row],[Close]])</f>
        <v>1</v>
      </c>
      <c r="BC461" s="10">
        <f xml:space="preserve"> SIGN(DATA[[#This Row],[Close]] &lt; DATA[[#This Row],[Prev High]])</f>
        <v>1</v>
      </c>
      <c r="BD461" s="10">
        <f xml:space="preserve"> SIGN(DATA[[#This Row],[Prev High]] &lt; DATA[[#This Row],[Close]])</f>
        <v>0</v>
      </c>
    </row>
    <row r="462" spans="14:56" x14ac:dyDescent="0.25">
      <c r="N462" s="16">
        <f xml:space="preserve"> ROW() - ROW(DATA[[#Headers],[Row]])</f>
        <v>460</v>
      </c>
      <c r="O462" s="13"/>
      <c r="P462" s="20">
        <v>45188</v>
      </c>
      <c r="Q462" s="21">
        <v>118815</v>
      </c>
      <c r="R462" s="21">
        <v>119680</v>
      </c>
      <c r="S462" s="21">
        <v>119715</v>
      </c>
      <c r="T462" s="21">
        <v>118620</v>
      </c>
      <c r="U462" s="13" t="s">
        <v>453</v>
      </c>
      <c r="V462" s="14">
        <v>-5.1000000000000004E-3</v>
      </c>
      <c r="W462" s="23"/>
      <c r="X462" s="23">
        <f xml:space="preserve"> (1 - DATA[[#This Row],[Row]])</f>
        <v>-459</v>
      </c>
      <c r="Y462" s="24">
        <f xml:space="preserve"> DATA[[#This Row],[Src Data]]</f>
        <v>45188</v>
      </c>
      <c r="Z462" s="23">
        <f xml:space="preserve"> WEEKDAY(DATA[[#This Row],[Date]])</f>
        <v>3</v>
      </c>
      <c r="AA462" s="26">
        <f xml:space="preserve"> DATA[[#This Row],[Src Último]]</f>
        <v>118815</v>
      </c>
      <c r="AB462" s="28">
        <f xml:space="preserve"> DATA[[#This Row],[Src Abertura]]</f>
        <v>119680</v>
      </c>
      <c r="AC462" s="28">
        <f xml:space="preserve"> DATA[[#This Row],[Src Mínima]]</f>
        <v>118620</v>
      </c>
      <c r="AD462" s="28">
        <f xml:space="preserve"> DATA[[#This Row],[Src Máxima]]</f>
        <v>119715</v>
      </c>
      <c r="AE462" s="28">
        <f xml:space="preserve"> DATA[[#This Row],[Src Último]]</f>
        <v>118815</v>
      </c>
      <c r="AF462" s="40">
        <f xml:space="preserve"> (DATA[[#This Row],[High]] - DATA[[#This Row],[Low]])</f>
        <v>1095</v>
      </c>
      <c r="AG462" s="31">
        <f xml:space="preserve"> _xlfn.XLOOKUP(DATA[[#This Row],[T]]-1, DATA[T], DATA[Open], "")</f>
        <v>119750</v>
      </c>
      <c r="AH462" s="31">
        <f xml:space="preserve"> _xlfn.XLOOKUP(DATA[[#This Row],[T]]-1, DATA[T], DATA[Low], "")</f>
        <v>119160</v>
      </c>
      <c r="AI462" s="31">
        <f xml:space="preserve"> _xlfn.XLOOKUP(DATA[[#This Row],[T]]-1, DATA[T], DATA[High], "")</f>
        <v>120585</v>
      </c>
      <c r="AJ462" s="31">
        <f xml:space="preserve"> _xlfn.XLOOKUP(DATA[[#This Row],[T]]-1, DATA[T], DATA[Price], "")</f>
        <v>119429</v>
      </c>
      <c r="AK462" s="33">
        <f xml:space="preserve"> IFERROR(DATA[[#This Row],[Prev Close]] - DATA[[#This Row],[Prev Open]], "")</f>
        <v>-321</v>
      </c>
      <c r="AL462" s="33">
        <f xml:space="preserve"> IFERROR(DATA[[#This Row],[Prev High]] - DATA[[#This Row],[Prev Low]], "")</f>
        <v>1425</v>
      </c>
      <c r="AM462" s="33">
        <f xml:space="preserve"> SIGN(DATA[[#This Row],[Prev Change]] &lt; 0)</f>
        <v>1</v>
      </c>
      <c r="AN462" s="33">
        <f xml:space="preserve"> SIGN(DATA[[#This Row],[Prev Change]] &gt;= 0)</f>
        <v>0</v>
      </c>
      <c r="AO462" s="28">
        <f xml:space="preserve"> IFERROR(MAX(0, DATA[[#This Row],[High]] - DATA[[#This Row],[Prev High]]), "")</f>
        <v>0</v>
      </c>
      <c r="AP462" s="28">
        <f xml:space="preserve"> IFERROR(MAX(0, DATA[[#This Row],[Prev Low]] - DATA[[#This Row],[Low]]), "")</f>
        <v>540</v>
      </c>
      <c r="AQ462" s="10">
        <f xml:space="preserve"> (DATA[[#This Row],[Prev Low]] &lt; DATA[[#This Row],[Open]]) * (DATA[[#This Row],[Open]] &lt; DATA[[#This Row],[Prev High]])</f>
        <v>1</v>
      </c>
      <c r="AR462" s="10">
        <f xml:space="preserve"> SIGN(DATA[[#This Row],[Open]] &lt; DATA[[#This Row],[Prev Low]])</f>
        <v>0</v>
      </c>
      <c r="AS462" s="10">
        <f xml:space="preserve"> SIGN(DATA[[#This Row],[Prev Low]] &lt; DATA[[#This Row],[Open]])</f>
        <v>1</v>
      </c>
      <c r="AT462" s="10">
        <f xml:space="preserve"> SIGN(DATA[[#This Row],[Open]] &lt; DATA[[#This Row],[Prev High]])</f>
        <v>1</v>
      </c>
      <c r="AU462" s="10">
        <f xml:space="preserve"> SIGN(DATA[[#This Row],[Prev High]] &lt; DATA[[#This Row],[Open]])</f>
        <v>0</v>
      </c>
      <c r="AV462" s="10">
        <f xml:space="preserve"> SIGN(DATA[[#This Row],[Low]] &lt; DATA[[#This Row],[Prev Low]])</f>
        <v>1</v>
      </c>
      <c r="AW462" s="10">
        <f xml:space="preserve"> SIGN(DATA[[#This Row],[Prev Low]] &lt; DATA[[#This Row],[Low]])</f>
        <v>0</v>
      </c>
      <c r="AX462" s="10">
        <f xml:space="preserve"> SIGN(DATA[[#This Row],[High]] &lt; DATA[[#This Row],[Prev High]])</f>
        <v>1</v>
      </c>
      <c r="AY462" s="10">
        <f xml:space="preserve"> SIGN(DATA[[#This Row],[Prev High]] &lt; DATA[[#This Row],[High]])</f>
        <v>0</v>
      </c>
      <c r="AZ462" s="10">
        <f xml:space="preserve"> (DATA[[#This Row],[Prev Low]] &lt; DATA[[#This Row],[Close]]) * (DATA[[#This Row],[Close]] &lt; DATA[[#This Row],[Prev High]])</f>
        <v>0</v>
      </c>
      <c r="BA462" s="10">
        <f xml:space="preserve"> SIGN(DATA[[#This Row],[Close]] &lt; DATA[[#This Row],[Prev Low]])</f>
        <v>1</v>
      </c>
      <c r="BB462" s="10">
        <f xml:space="preserve"> SIGN(DATA[[#This Row],[Prev Low]] &lt; DATA[[#This Row],[Close]])</f>
        <v>0</v>
      </c>
      <c r="BC462" s="10">
        <f xml:space="preserve"> SIGN(DATA[[#This Row],[Close]] &lt; DATA[[#This Row],[Prev High]])</f>
        <v>1</v>
      </c>
      <c r="BD462" s="10">
        <f xml:space="preserve"> SIGN(DATA[[#This Row],[Prev High]] &lt; DATA[[#This Row],[Close]])</f>
        <v>0</v>
      </c>
    </row>
    <row r="463" spans="14:56" x14ac:dyDescent="0.25">
      <c r="N463" s="16">
        <f xml:space="preserve"> ROW() - ROW(DATA[[#Headers],[Row]])</f>
        <v>461</v>
      </c>
      <c r="O463" s="13"/>
      <c r="P463" s="20">
        <v>45187</v>
      </c>
      <c r="Q463" s="21">
        <v>119429</v>
      </c>
      <c r="R463" s="21">
        <v>119750</v>
      </c>
      <c r="S463" s="21">
        <v>120585</v>
      </c>
      <c r="T463" s="21">
        <v>119160</v>
      </c>
      <c r="U463" s="13" t="s">
        <v>454</v>
      </c>
      <c r="V463" s="14">
        <v>-4.4999999999999997E-3</v>
      </c>
      <c r="W463" s="23"/>
      <c r="X463" s="23">
        <f xml:space="preserve"> (1 - DATA[[#This Row],[Row]])</f>
        <v>-460</v>
      </c>
      <c r="Y463" s="24">
        <f xml:space="preserve"> DATA[[#This Row],[Src Data]]</f>
        <v>45187</v>
      </c>
      <c r="Z463" s="23">
        <f xml:space="preserve"> WEEKDAY(DATA[[#This Row],[Date]])</f>
        <v>2</v>
      </c>
      <c r="AA463" s="26">
        <f xml:space="preserve"> DATA[[#This Row],[Src Último]]</f>
        <v>119429</v>
      </c>
      <c r="AB463" s="28">
        <f xml:space="preserve"> DATA[[#This Row],[Src Abertura]]</f>
        <v>119750</v>
      </c>
      <c r="AC463" s="28">
        <f xml:space="preserve"> DATA[[#This Row],[Src Mínima]]</f>
        <v>119160</v>
      </c>
      <c r="AD463" s="28">
        <f xml:space="preserve"> DATA[[#This Row],[Src Máxima]]</f>
        <v>120585</v>
      </c>
      <c r="AE463" s="28">
        <f xml:space="preserve"> DATA[[#This Row],[Src Último]]</f>
        <v>119429</v>
      </c>
      <c r="AF463" s="40">
        <f xml:space="preserve"> (DATA[[#This Row],[High]] - DATA[[#This Row],[Low]])</f>
        <v>1425</v>
      </c>
      <c r="AG463" s="31">
        <f xml:space="preserve"> _xlfn.XLOOKUP(DATA[[#This Row],[T]]-1, DATA[T], DATA[Open], "")</f>
        <v>120750</v>
      </c>
      <c r="AH463" s="31">
        <f xml:space="preserve"> _xlfn.XLOOKUP(DATA[[#This Row],[T]]-1, DATA[T], DATA[Low], "")</f>
        <v>119755</v>
      </c>
      <c r="AI463" s="31">
        <f xml:space="preserve"> _xlfn.XLOOKUP(DATA[[#This Row],[T]]-1, DATA[T], DATA[High], "")</f>
        <v>120980</v>
      </c>
      <c r="AJ463" s="31">
        <f xml:space="preserve"> _xlfn.XLOOKUP(DATA[[#This Row],[T]]-1, DATA[T], DATA[Price], "")</f>
        <v>119970</v>
      </c>
      <c r="AK463" s="33">
        <f xml:space="preserve"> IFERROR(DATA[[#This Row],[Prev Close]] - DATA[[#This Row],[Prev Open]], "")</f>
        <v>-780</v>
      </c>
      <c r="AL463" s="33">
        <f xml:space="preserve"> IFERROR(DATA[[#This Row],[Prev High]] - DATA[[#This Row],[Prev Low]], "")</f>
        <v>1225</v>
      </c>
      <c r="AM463" s="33">
        <f xml:space="preserve"> SIGN(DATA[[#This Row],[Prev Change]] &lt; 0)</f>
        <v>1</v>
      </c>
      <c r="AN463" s="33">
        <f xml:space="preserve"> SIGN(DATA[[#This Row],[Prev Change]] &gt;= 0)</f>
        <v>0</v>
      </c>
      <c r="AO463" s="28">
        <f xml:space="preserve"> IFERROR(MAX(0, DATA[[#This Row],[High]] - DATA[[#This Row],[Prev High]]), "")</f>
        <v>0</v>
      </c>
      <c r="AP463" s="28">
        <f xml:space="preserve"> IFERROR(MAX(0, DATA[[#This Row],[Prev Low]] - DATA[[#This Row],[Low]]), "")</f>
        <v>595</v>
      </c>
      <c r="AQ463" s="10">
        <f xml:space="preserve"> (DATA[[#This Row],[Prev Low]] &lt; DATA[[#This Row],[Open]]) * (DATA[[#This Row],[Open]] &lt; DATA[[#This Row],[Prev High]])</f>
        <v>0</v>
      </c>
      <c r="AR463" s="10">
        <f xml:space="preserve"> SIGN(DATA[[#This Row],[Open]] &lt; DATA[[#This Row],[Prev Low]])</f>
        <v>1</v>
      </c>
      <c r="AS463" s="10">
        <f xml:space="preserve"> SIGN(DATA[[#This Row],[Prev Low]] &lt; DATA[[#This Row],[Open]])</f>
        <v>0</v>
      </c>
      <c r="AT463" s="10">
        <f xml:space="preserve"> SIGN(DATA[[#This Row],[Open]] &lt; DATA[[#This Row],[Prev High]])</f>
        <v>1</v>
      </c>
      <c r="AU463" s="10">
        <f xml:space="preserve"> SIGN(DATA[[#This Row],[Prev High]] &lt; DATA[[#This Row],[Open]])</f>
        <v>0</v>
      </c>
      <c r="AV463" s="10">
        <f xml:space="preserve"> SIGN(DATA[[#This Row],[Low]] &lt; DATA[[#This Row],[Prev Low]])</f>
        <v>1</v>
      </c>
      <c r="AW463" s="10">
        <f xml:space="preserve"> SIGN(DATA[[#This Row],[Prev Low]] &lt; DATA[[#This Row],[Low]])</f>
        <v>0</v>
      </c>
      <c r="AX463" s="10">
        <f xml:space="preserve"> SIGN(DATA[[#This Row],[High]] &lt; DATA[[#This Row],[Prev High]])</f>
        <v>1</v>
      </c>
      <c r="AY463" s="10">
        <f xml:space="preserve"> SIGN(DATA[[#This Row],[Prev High]] &lt; DATA[[#This Row],[High]])</f>
        <v>0</v>
      </c>
      <c r="AZ463" s="10">
        <f xml:space="preserve"> (DATA[[#This Row],[Prev Low]] &lt; DATA[[#This Row],[Close]]) * (DATA[[#This Row],[Close]] &lt; DATA[[#This Row],[Prev High]])</f>
        <v>0</v>
      </c>
      <c r="BA463" s="10">
        <f xml:space="preserve"> SIGN(DATA[[#This Row],[Close]] &lt; DATA[[#This Row],[Prev Low]])</f>
        <v>1</v>
      </c>
      <c r="BB463" s="10">
        <f xml:space="preserve"> SIGN(DATA[[#This Row],[Prev Low]] &lt; DATA[[#This Row],[Close]])</f>
        <v>0</v>
      </c>
      <c r="BC463" s="10">
        <f xml:space="preserve"> SIGN(DATA[[#This Row],[Close]] &lt; DATA[[#This Row],[Prev High]])</f>
        <v>1</v>
      </c>
      <c r="BD463" s="10">
        <f xml:space="preserve"> SIGN(DATA[[#This Row],[Prev High]] &lt; DATA[[#This Row],[Close]])</f>
        <v>0</v>
      </c>
    </row>
    <row r="464" spans="14:56" x14ac:dyDescent="0.25">
      <c r="N464" s="16">
        <f xml:space="preserve"> ROW() - ROW(DATA[[#Headers],[Row]])</f>
        <v>462</v>
      </c>
      <c r="O464" s="13"/>
      <c r="P464" s="20">
        <v>45184</v>
      </c>
      <c r="Q464" s="21">
        <v>119970</v>
      </c>
      <c r="R464" s="21">
        <v>120750</v>
      </c>
      <c r="S464" s="21">
        <v>120980</v>
      </c>
      <c r="T464" s="21">
        <v>119755</v>
      </c>
      <c r="U464" s="13" t="s">
        <v>261</v>
      </c>
      <c r="V464" s="14">
        <v>-4.8999999999999998E-3</v>
      </c>
      <c r="W464" s="23"/>
      <c r="X464" s="23">
        <f xml:space="preserve"> (1 - DATA[[#This Row],[Row]])</f>
        <v>-461</v>
      </c>
      <c r="Y464" s="24">
        <f xml:space="preserve"> DATA[[#This Row],[Src Data]]</f>
        <v>45184</v>
      </c>
      <c r="Z464" s="23">
        <f xml:space="preserve"> WEEKDAY(DATA[[#This Row],[Date]])</f>
        <v>6</v>
      </c>
      <c r="AA464" s="26">
        <f xml:space="preserve"> DATA[[#This Row],[Src Último]]</f>
        <v>119970</v>
      </c>
      <c r="AB464" s="28">
        <f xml:space="preserve"> DATA[[#This Row],[Src Abertura]]</f>
        <v>120750</v>
      </c>
      <c r="AC464" s="28">
        <f xml:space="preserve"> DATA[[#This Row],[Src Mínima]]</f>
        <v>119755</v>
      </c>
      <c r="AD464" s="28">
        <f xml:space="preserve"> DATA[[#This Row],[Src Máxima]]</f>
        <v>120980</v>
      </c>
      <c r="AE464" s="28">
        <f xml:space="preserve"> DATA[[#This Row],[Src Último]]</f>
        <v>119970</v>
      </c>
      <c r="AF464" s="40">
        <f xml:space="preserve"> (DATA[[#This Row],[High]] - DATA[[#This Row],[Low]])</f>
        <v>1225</v>
      </c>
      <c r="AG464" s="31">
        <f xml:space="preserve"> _xlfn.XLOOKUP(DATA[[#This Row],[T]]-1, DATA[T], DATA[Open], "")</f>
        <v>120100</v>
      </c>
      <c r="AH464" s="31">
        <f xml:space="preserve"> _xlfn.XLOOKUP(DATA[[#This Row],[T]]-1, DATA[T], DATA[Low], "")</f>
        <v>119920</v>
      </c>
      <c r="AI464" s="31">
        <f xml:space="preserve"> _xlfn.XLOOKUP(DATA[[#This Row],[T]]-1, DATA[T], DATA[High], "")</f>
        <v>120945</v>
      </c>
      <c r="AJ464" s="31">
        <f xml:space="preserve"> _xlfn.XLOOKUP(DATA[[#This Row],[T]]-1, DATA[T], DATA[Price], "")</f>
        <v>120556</v>
      </c>
      <c r="AK464" s="33">
        <f xml:space="preserve"> IFERROR(DATA[[#This Row],[Prev Close]] - DATA[[#This Row],[Prev Open]], "")</f>
        <v>456</v>
      </c>
      <c r="AL464" s="33">
        <f xml:space="preserve"> IFERROR(DATA[[#This Row],[Prev High]] - DATA[[#This Row],[Prev Low]], "")</f>
        <v>1025</v>
      </c>
      <c r="AM464" s="33">
        <f xml:space="preserve"> SIGN(DATA[[#This Row],[Prev Change]] &lt; 0)</f>
        <v>0</v>
      </c>
      <c r="AN464" s="33">
        <f xml:space="preserve"> SIGN(DATA[[#This Row],[Prev Change]] &gt;= 0)</f>
        <v>1</v>
      </c>
      <c r="AO464" s="28">
        <f xml:space="preserve"> IFERROR(MAX(0, DATA[[#This Row],[High]] - DATA[[#This Row],[Prev High]]), "")</f>
        <v>35</v>
      </c>
      <c r="AP464" s="28">
        <f xml:space="preserve"> IFERROR(MAX(0, DATA[[#This Row],[Prev Low]] - DATA[[#This Row],[Low]]), "")</f>
        <v>165</v>
      </c>
      <c r="AQ464" s="10">
        <f xml:space="preserve"> (DATA[[#This Row],[Prev Low]] &lt; DATA[[#This Row],[Open]]) * (DATA[[#This Row],[Open]] &lt; DATA[[#This Row],[Prev High]])</f>
        <v>1</v>
      </c>
      <c r="AR464" s="10">
        <f xml:space="preserve"> SIGN(DATA[[#This Row],[Open]] &lt; DATA[[#This Row],[Prev Low]])</f>
        <v>0</v>
      </c>
      <c r="AS464" s="10">
        <f xml:space="preserve"> SIGN(DATA[[#This Row],[Prev Low]] &lt; DATA[[#This Row],[Open]])</f>
        <v>1</v>
      </c>
      <c r="AT464" s="10">
        <f xml:space="preserve"> SIGN(DATA[[#This Row],[Open]] &lt; DATA[[#This Row],[Prev High]])</f>
        <v>1</v>
      </c>
      <c r="AU464" s="10">
        <f xml:space="preserve"> SIGN(DATA[[#This Row],[Prev High]] &lt; DATA[[#This Row],[Open]])</f>
        <v>0</v>
      </c>
      <c r="AV464" s="10">
        <f xml:space="preserve"> SIGN(DATA[[#This Row],[Low]] &lt; DATA[[#This Row],[Prev Low]])</f>
        <v>1</v>
      </c>
      <c r="AW464" s="10">
        <f xml:space="preserve"> SIGN(DATA[[#This Row],[Prev Low]] &lt; DATA[[#This Row],[Low]])</f>
        <v>0</v>
      </c>
      <c r="AX464" s="10">
        <f xml:space="preserve"> SIGN(DATA[[#This Row],[High]] &lt; DATA[[#This Row],[Prev High]])</f>
        <v>0</v>
      </c>
      <c r="AY464" s="10">
        <f xml:space="preserve"> SIGN(DATA[[#This Row],[Prev High]] &lt; DATA[[#This Row],[High]])</f>
        <v>1</v>
      </c>
      <c r="AZ464" s="10">
        <f xml:space="preserve"> (DATA[[#This Row],[Prev Low]] &lt; DATA[[#This Row],[Close]]) * (DATA[[#This Row],[Close]] &lt; DATA[[#This Row],[Prev High]])</f>
        <v>1</v>
      </c>
      <c r="BA464" s="10">
        <f xml:space="preserve"> SIGN(DATA[[#This Row],[Close]] &lt; DATA[[#This Row],[Prev Low]])</f>
        <v>0</v>
      </c>
      <c r="BB464" s="10">
        <f xml:space="preserve"> SIGN(DATA[[#This Row],[Prev Low]] &lt; DATA[[#This Row],[Close]])</f>
        <v>1</v>
      </c>
      <c r="BC464" s="10">
        <f xml:space="preserve"> SIGN(DATA[[#This Row],[Close]] &lt; DATA[[#This Row],[Prev High]])</f>
        <v>1</v>
      </c>
      <c r="BD464" s="10">
        <f xml:space="preserve"> SIGN(DATA[[#This Row],[Prev High]] &lt; DATA[[#This Row],[Close]])</f>
        <v>0</v>
      </c>
    </row>
    <row r="465" spans="14:56" x14ac:dyDescent="0.25">
      <c r="N465" s="16">
        <f xml:space="preserve"> ROW() - ROW(DATA[[#Headers],[Row]])</f>
        <v>463</v>
      </c>
      <c r="O465" s="13"/>
      <c r="P465" s="20">
        <v>45183</v>
      </c>
      <c r="Q465" s="21">
        <v>120556</v>
      </c>
      <c r="R465" s="21">
        <v>120100</v>
      </c>
      <c r="S465" s="21">
        <v>120945</v>
      </c>
      <c r="T465" s="21">
        <v>119920</v>
      </c>
      <c r="U465" s="13" t="s">
        <v>455</v>
      </c>
      <c r="V465" s="14">
        <v>8.8000000000000005E-3</v>
      </c>
      <c r="W465" s="23"/>
      <c r="X465" s="23">
        <f xml:space="preserve"> (1 - DATA[[#This Row],[Row]])</f>
        <v>-462</v>
      </c>
      <c r="Y465" s="24">
        <f xml:space="preserve"> DATA[[#This Row],[Src Data]]</f>
        <v>45183</v>
      </c>
      <c r="Z465" s="23">
        <f xml:space="preserve"> WEEKDAY(DATA[[#This Row],[Date]])</f>
        <v>5</v>
      </c>
      <c r="AA465" s="26">
        <f xml:space="preserve"> DATA[[#This Row],[Src Último]]</f>
        <v>120556</v>
      </c>
      <c r="AB465" s="28">
        <f xml:space="preserve"> DATA[[#This Row],[Src Abertura]]</f>
        <v>120100</v>
      </c>
      <c r="AC465" s="28">
        <f xml:space="preserve"> DATA[[#This Row],[Src Mínima]]</f>
        <v>119920</v>
      </c>
      <c r="AD465" s="28">
        <f xml:space="preserve"> DATA[[#This Row],[Src Máxima]]</f>
        <v>120945</v>
      </c>
      <c r="AE465" s="28">
        <f xml:space="preserve"> DATA[[#This Row],[Src Último]]</f>
        <v>120556</v>
      </c>
      <c r="AF465" s="40">
        <f xml:space="preserve"> (DATA[[#This Row],[High]] - DATA[[#This Row],[Low]])</f>
        <v>1025</v>
      </c>
      <c r="AG465" s="31">
        <f xml:space="preserve"> _xlfn.XLOOKUP(DATA[[#This Row],[T]]-1, DATA[T], DATA[Open], "")</f>
        <v>118955</v>
      </c>
      <c r="AH465" s="31">
        <f xml:space="preserve"> _xlfn.XLOOKUP(DATA[[#This Row],[T]]-1, DATA[T], DATA[Low], "")</f>
        <v>118760</v>
      </c>
      <c r="AI465" s="31">
        <f xml:space="preserve"> _xlfn.XLOOKUP(DATA[[#This Row],[T]]-1, DATA[T], DATA[High], "")</f>
        <v>120655</v>
      </c>
      <c r="AJ465" s="31">
        <f xml:space="preserve"> _xlfn.XLOOKUP(DATA[[#This Row],[T]]-1, DATA[T], DATA[Price], "")</f>
        <v>119508</v>
      </c>
      <c r="AK465" s="33">
        <f xml:space="preserve"> IFERROR(DATA[[#This Row],[Prev Close]] - DATA[[#This Row],[Prev Open]], "")</f>
        <v>553</v>
      </c>
      <c r="AL465" s="33">
        <f xml:space="preserve"> IFERROR(DATA[[#This Row],[Prev High]] - DATA[[#This Row],[Prev Low]], "")</f>
        <v>1895</v>
      </c>
      <c r="AM465" s="33">
        <f xml:space="preserve"> SIGN(DATA[[#This Row],[Prev Change]] &lt; 0)</f>
        <v>0</v>
      </c>
      <c r="AN465" s="33">
        <f xml:space="preserve"> SIGN(DATA[[#This Row],[Prev Change]] &gt;= 0)</f>
        <v>1</v>
      </c>
      <c r="AO465" s="28">
        <f xml:space="preserve"> IFERROR(MAX(0, DATA[[#This Row],[High]] - DATA[[#This Row],[Prev High]]), "")</f>
        <v>290</v>
      </c>
      <c r="AP465" s="28">
        <f xml:space="preserve"> IFERROR(MAX(0, DATA[[#This Row],[Prev Low]] - DATA[[#This Row],[Low]]), "")</f>
        <v>0</v>
      </c>
      <c r="AQ465" s="10">
        <f xml:space="preserve"> (DATA[[#This Row],[Prev Low]] &lt; DATA[[#This Row],[Open]]) * (DATA[[#This Row],[Open]] &lt; DATA[[#This Row],[Prev High]])</f>
        <v>1</v>
      </c>
      <c r="AR465" s="10">
        <f xml:space="preserve"> SIGN(DATA[[#This Row],[Open]] &lt; DATA[[#This Row],[Prev Low]])</f>
        <v>0</v>
      </c>
      <c r="AS465" s="10">
        <f xml:space="preserve"> SIGN(DATA[[#This Row],[Prev Low]] &lt; DATA[[#This Row],[Open]])</f>
        <v>1</v>
      </c>
      <c r="AT465" s="10">
        <f xml:space="preserve"> SIGN(DATA[[#This Row],[Open]] &lt; DATA[[#This Row],[Prev High]])</f>
        <v>1</v>
      </c>
      <c r="AU465" s="10">
        <f xml:space="preserve"> SIGN(DATA[[#This Row],[Prev High]] &lt; DATA[[#This Row],[Open]])</f>
        <v>0</v>
      </c>
      <c r="AV465" s="10">
        <f xml:space="preserve"> SIGN(DATA[[#This Row],[Low]] &lt; DATA[[#This Row],[Prev Low]])</f>
        <v>0</v>
      </c>
      <c r="AW465" s="10">
        <f xml:space="preserve"> SIGN(DATA[[#This Row],[Prev Low]] &lt; DATA[[#This Row],[Low]])</f>
        <v>1</v>
      </c>
      <c r="AX465" s="10">
        <f xml:space="preserve"> SIGN(DATA[[#This Row],[High]] &lt; DATA[[#This Row],[Prev High]])</f>
        <v>0</v>
      </c>
      <c r="AY465" s="10">
        <f xml:space="preserve"> SIGN(DATA[[#This Row],[Prev High]] &lt; DATA[[#This Row],[High]])</f>
        <v>1</v>
      </c>
      <c r="AZ465" s="10">
        <f xml:space="preserve"> (DATA[[#This Row],[Prev Low]] &lt; DATA[[#This Row],[Close]]) * (DATA[[#This Row],[Close]] &lt; DATA[[#This Row],[Prev High]])</f>
        <v>1</v>
      </c>
      <c r="BA465" s="10">
        <f xml:space="preserve"> SIGN(DATA[[#This Row],[Close]] &lt; DATA[[#This Row],[Prev Low]])</f>
        <v>0</v>
      </c>
      <c r="BB465" s="10">
        <f xml:space="preserve"> SIGN(DATA[[#This Row],[Prev Low]] &lt; DATA[[#This Row],[Close]])</f>
        <v>1</v>
      </c>
      <c r="BC465" s="10">
        <f xml:space="preserve"> SIGN(DATA[[#This Row],[Close]] &lt; DATA[[#This Row],[Prev High]])</f>
        <v>1</v>
      </c>
      <c r="BD465" s="10">
        <f xml:space="preserve"> SIGN(DATA[[#This Row],[Prev High]] &lt; DATA[[#This Row],[Close]])</f>
        <v>0</v>
      </c>
    </row>
    <row r="466" spans="14:56" x14ac:dyDescent="0.25">
      <c r="N466" s="16">
        <f xml:space="preserve"> ROW() - ROW(DATA[[#Headers],[Row]])</f>
        <v>464</v>
      </c>
      <c r="O466" s="13"/>
      <c r="P466" s="20">
        <v>45182</v>
      </c>
      <c r="Q466" s="21">
        <v>119508</v>
      </c>
      <c r="R466" s="21">
        <v>118955</v>
      </c>
      <c r="S466" s="21">
        <v>120655</v>
      </c>
      <c r="T466" s="21">
        <v>118760</v>
      </c>
      <c r="U466" s="13" t="s">
        <v>456</v>
      </c>
      <c r="V466" s="14">
        <v>2E-3</v>
      </c>
      <c r="W466" s="23"/>
      <c r="X466" s="23">
        <f xml:space="preserve"> (1 - DATA[[#This Row],[Row]])</f>
        <v>-463</v>
      </c>
      <c r="Y466" s="24">
        <f xml:space="preserve"> DATA[[#This Row],[Src Data]]</f>
        <v>45182</v>
      </c>
      <c r="Z466" s="23">
        <f xml:space="preserve"> WEEKDAY(DATA[[#This Row],[Date]])</f>
        <v>4</v>
      </c>
      <c r="AA466" s="26">
        <f xml:space="preserve"> DATA[[#This Row],[Src Último]]</f>
        <v>119508</v>
      </c>
      <c r="AB466" s="28">
        <f xml:space="preserve"> DATA[[#This Row],[Src Abertura]]</f>
        <v>118955</v>
      </c>
      <c r="AC466" s="28">
        <f xml:space="preserve"> DATA[[#This Row],[Src Mínima]]</f>
        <v>118760</v>
      </c>
      <c r="AD466" s="28">
        <f xml:space="preserve"> DATA[[#This Row],[Src Máxima]]</f>
        <v>120655</v>
      </c>
      <c r="AE466" s="28">
        <f xml:space="preserve"> DATA[[#This Row],[Src Último]]</f>
        <v>119508</v>
      </c>
      <c r="AF466" s="40">
        <f xml:space="preserve"> (DATA[[#This Row],[High]] - DATA[[#This Row],[Low]])</f>
        <v>1895</v>
      </c>
      <c r="AG466" s="31">
        <f xml:space="preserve"> _xlfn.XLOOKUP(DATA[[#This Row],[T]]-1, DATA[T], DATA[Open], "")</f>
        <v>118540</v>
      </c>
      <c r="AH466" s="31">
        <f xml:space="preserve"> _xlfn.XLOOKUP(DATA[[#This Row],[T]]-1, DATA[T], DATA[Low], "")</f>
        <v>118290</v>
      </c>
      <c r="AI466" s="31">
        <f xml:space="preserve"> _xlfn.XLOOKUP(DATA[[#This Row],[T]]-1, DATA[T], DATA[High], "")</f>
        <v>119490</v>
      </c>
      <c r="AJ466" s="31">
        <f xml:space="preserve"> _xlfn.XLOOKUP(DATA[[#This Row],[T]]-1, DATA[T], DATA[Price], "")</f>
        <v>119272</v>
      </c>
      <c r="AK466" s="33">
        <f xml:space="preserve"> IFERROR(DATA[[#This Row],[Prev Close]] - DATA[[#This Row],[Prev Open]], "")</f>
        <v>732</v>
      </c>
      <c r="AL466" s="33">
        <f xml:space="preserve"> IFERROR(DATA[[#This Row],[Prev High]] - DATA[[#This Row],[Prev Low]], "")</f>
        <v>1200</v>
      </c>
      <c r="AM466" s="33">
        <f xml:space="preserve"> SIGN(DATA[[#This Row],[Prev Change]] &lt; 0)</f>
        <v>0</v>
      </c>
      <c r="AN466" s="33">
        <f xml:space="preserve"> SIGN(DATA[[#This Row],[Prev Change]] &gt;= 0)</f>
        <v>1</v>
      </c>
      <c r="AO466" s="28">
        <f xml:space="preserve"> IFERROR(MAX(0, DATA[[#This Row],[High]] - DATA[[#This Row],[Prev High]]), "")</f>
        <v>1165</v>
      </c>
      <c r="AP466" s="28">
        <f xml:space="preserve"> IFERROR(MAX(0, DATA[[#This Row],[Prev Low]] - DATA[[#This Row],[Low]]), "")</f>
        <v>0</v>
      </c>
      <c r="AQ466" s="10">
        <f xml:space="preserve"> (DATA[[#This Row],[Prev Low]] &lt; DATA[[#This Row],[Open]]) * (DATA[[#This Row],[Open]] &lt; DATA[[#This Row],[Prev High]])</f>
        <v>1</v>
      </c>
      <c r="AR466" s="10">
        <f xml:space="preserve"> SIGN(DATA[[#This Row],[Open]] &lt; DATA[[#This Row],[Prev Low]])</f>
        <v>0</v>
      </c>
      <c r="AS466" s="10">
        <f xml:space="preserve"> SIGN(DATA[[#This Row],[Prev Low]] &lt; DATA[[#This Row],[Open]])</f>
        <v>1</v>
      </c>
      <c r="AT466" s="10">
        <f xml:space="preserve"> SIGN(DATA[[#This Row],[Open]] &lt; DATA[[#This Row],[Prev High]])</f>
        <v>1</v>
      </c>
      <c r="AU466" s="10">
        <f xml:space="preserve"> SIGN(DATA[[#This Row],[Prev High]] &lt; DATA[[#This Row],[Open]])</f>
        <v>0</v>
      </c>
      <c r="AV466" s="10">
        <f xml:space="preserve"> SIGN(DATA[[#This Row],[Low]] &lt; DATA[[#This Row],[Prev Low]])</f>
        <v>0</v>
      </c>
      <c r="AW466" s="10">
        <f xml:space="preserve"> SIGN(DATA[[#This Row],[Prev Low]] &lt; DATA[[#This Row],[Low]])</f>
        <v>1</v>
      </c>
      <c r="AX466" s="10">
        <f xml:space="preserve"> SIGN(DATA[[#This Row],[High]] &lt; DATA[[#This Row],[Prev High]])</f>
        <v>0</v>
      </c>
      <c r="AY466" s="10">
        <f xml:space="preserve"> SIGN(DATA[[#This Row],[Prev High]] &lt; DATA[[#This Row],[High]])</f>
        <v>1</v>
      </c>
      <c r="AZ466" s="10">
        <f xml:space="preserve"> (DATA[[#This Row],[Prev Low]] &lt; DATA[[#This Row],[Close]]) * (DATA[[#This Row],[Close]] &lt; DATA[[#This Row],[Prev High]])</f>
        <v>0</v>
      </c>
      <c r="BA466" s="10">
        <f xml:space="preserve"> SIGN(DATA[[#This Row],[Close]] &lt; DATA[[#This Row],[Prev Low]])</f>
        <v>0</v>
      </c>
      <c r="BB466" s="10">
        <f xml:space="preserve"> SIGN(DATA[[#This Row],[Prev Low]] &lt; DATA[[#This Row],[Close]])</f>
        <v>1</v>
      </c>
      <c r="BC466" s="10">
        <f xml:space="preserve"> SIGN(DATA[[#This Row],[Close]] &lt; DATA[[#This Row],[Prev High]])</f>
        <v>0</v>
      </c>
      <c r="BD466" s="10">
        <f xml:space="preserve"> SIGN(DATA[[#This Row],[Prev High]] &lt; DATA[[#This Row],[Close]])</f>
        <v>1</v>
      </c>
    </row>
    <row r="467" spans="14:56" x14ac:dyDescent="0.25">
      <c r="N467" s="16">
        <f xml:space="preserve"> ROW() - ROW(DATA[[#Headers],[Row]])</f>
        <v>465</v>
      </c>
      <c r="O467" s="13"/>
      <c r="P467" s="20">
        <v>45181</v>
      </c>
      <c r="Q467" s="21">
        <v>119272</v>
      </c>
      <c r="R467" s="21">
        <v>118540</v>
      </c>
      <c r="S467" s="21">
        <v>119490</v>
      </c>
      <c r="T467" s="21">
        <v>118290</v>
      </c>
      <c r="U467" s="13" t="s">
        <v>395</v>
      </c>
      <c r="V467" s="14">
        <v>8.0999999999999996E-3</v>
      </c>
      <c r="W467" s="23"/>
      <c r="X467" s="23">
        <f xml:space="preserve"> (1 - DATA[[#This Row],[Row]])</f>
        <v>-464</v>
      </c>
      <c r="Y467" s="24">
        <f xml:space="preserve"> DATA[[#This Row],[Src Data]]</f>
        <v>45181</v>
      </c>
      <c r="Z467" s="23">
        <f xml:space="preserve"> WEEKDAY(DATA[[#This Row],[Date]])</f>
        <v>3</v>
      </c>
      <c r="AA467" s="26">
        <f xml:space="preserve"> DATA[[#This Row],[Src Último]]</f>
        <v>119272</v>
      </c>
      <c r="AB467" s="28">
        <f xml:space="preserve"> DATA[[#This Row],[Src Abertura]]</f>
        <v>118540</v>
      </c>
      <c r="AC467" s="28">
        <f xml:space="preserve"> DATA[[#This Row],[Src Mínima]]</f>
        <v>118290</v>
      </c>
      <c r="AD467" s="28">
        <f xml:space="preserve"> DATA[[#This Row],[Src Máxima]]</f>
        <v>119490</v>
      </c>
      <c r="AE467" s="28">
        <f xml:space="preserve"> DATA[[#This Row],[Src Último]]</f>
        <v>119272</v>
      </c>
      <c r="AF467" s="40">
        <f xml:space="preserve"> (DATA[[#This Row],[High]] - DATA[[#This Row],[Low]])</f>
        <v>1200</v>
      </c>
      <c r="AG467" s="31">
        <f xml:space="preserve"> _xlfn.XLOOKUP(DATA[[#This Row],[T]]-1, DATA[T], DATA[Open], "")</f>
        <v>117415</v>
      </c>
      <c r="AH467" s="31">
        <f xml:space="preserve"> _xlfn.XLOOKUP(DATA[[#This Row],[T]]-1, DATA[T], DATA[Low], "")</f>
        <v>116945</v>
      </c>
      <c r="AI467" s="31">
        <f xml:space="preserve"> _xlfn.XLOOKUP(DATA[[#This Row],[T]]-1, DATA[T], DATA[High], "")</f>
        <v>118545</v>
      </c>
      <c r="AJ467" s="31">
        <f xml:space="preserve"> _xlfn.XLOOKUP(DATA[[#This Row],[T]]-1, DATA[T], DATA[Price], "")</f>
        <v>118313</v>
      </c>
      <c r="AK467" s="33">
        <f xml:space="preserve"> IFERROR(DATA[[#This Row],[Prev Close]] - DATA[[#This Row],[Prev Open]], "")</f>
        <v>898</v>
      </c>
      <c r="AL467" s="33">
        <f xml:space="preserve"> IFERROR(DATA[[#This Row],[Prev High]] - DATA[[#This Row],[Prev Low]], "")</f>
        <v>1600</v>
      </c>
      <c r="AM467" s="33">
        <f xml:space="preserve"> SIGN(DATA[[#This Row],[Prev Change]] &lt; 0)</f>
        <v>0</v>
      </c>
      <c r="AN467" s="33">
        <f xml:space="preserve"> SIGN(DATA[[#This Row],[Prev Change]] &gt;= 0)</f>
        <v>1</v>
      </c>
      <c r="AO467" s="28">
        <f xml:space="preserve"> IFERROR(MAX(0, DATA[[#This Row],[High]] - DATA[[#This Row],[Prev High]]), "")</f>
        <v>945</v>
      </c>
      <c r="AP467" s="28">
        <f xml:space="preserve"> IFERROR(MAX(0, DATA[[#This Row],[Prev Low]] - DATA[[#This Row],[Low]]), "")</f>
        <v>0</v>
      </c>
      <c r="AQ467" s="10">
        <f xml:space="preserve"> (DATA[[#This Row],[Prev Low]] &lt; DATA[[#This Row],[Open]]) * (DATA[[#This Row],[Open]] &lt; DATA[[#This Row],[Prev High]])</f>
        <v>1</v>
      </c>
      <c r="AR467" s="10">
        <f xml:space="preserve"> SIGN(DATA[[#This Row],[Open]] &lt; DATA[[#This Row],[Prev Low]])</f>
        <v>0</v>
      </c>
      <c r="AS467" s="10">
        <f xml:space="preserve"> SIGN(DATA[[#This Row],[Prev Low]] &lt; DATA[[#This Row],[Open]])</f>
        <v>1</v>
      </c>
      <c r="AT467" s="10">
        <f xml:space="preserve"> SIGN(DATA[[#This Row],[Open]] &lt; DATA[[#This Row],[Prev High]])</f>
        <v>1</v>
      </c>
      <c r="AU467" s="10">
        <f xml:space="preserve"> SIGN(DATA[[#This Row],[Prev High]] &lt; DATA[[#This Row],[Open]])</f>
        <v>0</v>
      </c>
      <c r="AV467" s="10">
        <f xml:space="preserve"> SIGN(DATA[[#This Row],[Low]] &lt; DATA[[#This Row],[Prev Low]])</f>
        <v>0</v>
      </c>
      <c r="AW467" s="10">
        <f xml:space="preserve"> SIGN(DATA[[#This Row],[Prev Low]] &lt; DATA[[#This Row],[Low]])</f>
        <v>1</v>
      </c>
      <c r="AX467" s="10">
        <f xml:space="preserve"> SIGN(DATA[[#This Row],[High]] &lt; DATA[[#This Row],[Prev High]])</f>
        <v>0</v>
      </c>
      <c r="AY467" s="10">
        <f xml:space="preserve"> SIGN(DATA[[#This Row],[Prev High]] &lt; DATA[[#This Row],[High]])</f>
        <v>1</v>
      </c>
      <c r="AZ467" s="10">
        <f xml:space="preserve"> (DATA[[#This Row],[Prev Low]] &lt; DATA[[#This Row],[Close]]) * (DATA[[#This Row],[Close]] &lt; DATA[[#This Row],[Prev High]])</f>
        <v>0</v>
      </c>
      <c r="BA467" s="10">
        <f xml:space="preserve"> SIGN(DATA[[#This Row],[Close]] &lt; DATA[[#This Row],[Prev Low]])</f>
        <v>0</v>
      </c>
      <c r="BB467" s="10">
        <f xml:space="preserve"> SIGN(DATA[[#This Row],[Prev Low]] &lt; DATA[[#This Row],[Close]])</f>
        <v>1</v>
      </c>
      <c r="BC467" s="10">
        <f xml:space="preserve"> SIGN(DATA[[#This Row],[Close]] &lt; DATA[[#This Row],[Prev High]])</f>
        <v>0</v>
      </c>
      <c r="BD467" s="10">
        <f xml:space="preserve"> SIGN(DATA[[#This Row],[Prev High]] &lt; DATA[[#This Row],[Close]])</f>
        <v>1</v>
      </c>
    </row>
    <row r="468" spans="14:56" x14ac:dyDescent="0.25">
      <c r="N468" s="16">
        <f xml:space="preserve"> ROW() - ROW(DATA[[#Headers],[Row]])</f>
        <v>466</v>
      </c>
      <c r="O468" s="13"/>
      <c r="P468" s="20">
        <v>45180</v>
      </c>
      <c r="Q468" s="21">
        <v>118313</v>
      </c>
      <c r="R468" s="21">
        <v>117415</v>
      </c>
      <c r="S468" s="21">
        <v>118545</v>
      </c>
      <c r="T468" s="21">
        <v>116945</v>
      </c>
      <c r="U468" s="13" t="s">
        <v>270</v>
      </c>
      <c r="V468" s="14">
        <v>1.37E-2</v>
      </c>
      <c r="W468" s="23"/>
      <c r="X468" s="23">
        <f xml:space="preserve"> (1 - DATA[[#This Row],[Row]])</f>
        <v>-465</v>
      </c>
      <c r="Y468" s="24">
        <f xml:space="preserve"> DATA[[#This Row],[Src Data]]</f>
        <v>45180</v>
      </c>
      <c r="Z468" s="23">
        <f xml:space="preserve"> WEEKDAY(DATA[[#This Row],[Date]])</f>
        <v>2</v>
      </c>
      <c r="AA468" s="26">
        <f xml:space="preserve"> DATA[[#This Row],[Src Último]]</f>
        <v>118313</v>
      </c>
      <c r="AB468" s="28">
        <f xml:space="preserve"> DATA[[#This Row],[Src Abertura]]</f>
        <v>117415</v>
      </c>
      <c r="AC468" s="28">
        <f xml:space="preserve"> DATA[[#This Row],[Src Mínima]]</f>
        <v>116945</v>
      </c>
      <c r="AD468" s="28">
        <f xml:space="preserve"> DATA[[#This Row],[Src Máxima]]</f>
        <v>118545</v>
      </c>
      <c r="AE468" s="28">
        <f xml:space="preserve"> DATA[[#This Row],[Src Último]]</f>
        <v>118313</v>
      </c>
      <c r="AF468" s="40">
        <f xml:space="preserve"> (DATA[[#This Row],[High]] - DATA[[#This Row],[Low]])</f>
        <v>1600</v>
      </c>
      <c r="AG468" s="31">
        <f xml:space="preserve"> _xlfn.XLOOKUP(DATA[[#This Row],[T]]-1, DATA[T], DATA[Open], "")</f>
        <v>116320</v>
      </c>
      <c r="AH468" s="31">
        <f xml:space="preserve"> _xlfn.XLOOKUP(DATA[[#This Row],[T]]-1, DATA[T], DATA[Low], "")</f>
        <v>116030</v>
      </c>
      <c r="AI468" s="31">
        <f xml:space="preserve"> _xlfn.XLOOKUP(DATA[[#This Row],[T]]-1, DATA[T], DATA[High], "")</f>
        <v>116965</v>
      </c>
      <c r="AJ468" s="31">
        <f xml:space="preserve"> _xlfn.XLOOKUP(DATA[[#This Row],[T]]-1, DATA[T], DATA[Price], "")</f>
        <v>116713</v>
      </c>
      <c r="AK468" s="33">
        <f xml:space="preserve"> IFERROR(DATA[[#This Row],[Prev Close]] - DATA[[#This Row],[Prev Open]], "")</f>
        <v>393</v>
      </c>
      <c r="AL468" s="33">
        <f xml:space="preserve"> IFERROR(DATA[[#This Row],[Prev High]] - DATA[[#This Row],[Prev Low]], "")</f>
        <v>935</v>
      </c>
      <c r="AM468" s="33">
        <f xml:space="preserve"> SIGN(DATA[[#This Row],[Prev Change]] &lt; 0)</f>
        <v>0</v>
      </c>
      <c r="AN468" s="33">
        <f xml:space="preserve"> SIGN(DATA[[#This Row],[Prev Change]] &gt;= 0)</f>
        <v>1</v>
      </c>
      <c r="AO468" s="28">
        <f xml:space="preserve"> IFERROR(MAX(0, DATA[[#This Row],[High]] - DATA[[#This Row],[Prev High]]), "")</f>
        <v>1580</v>
      </c>
      <c r="AP468" s="28">
        <f xml:space="preserve"> IFERROR(MAX(0, DATA[[#This Row],[Prev Low]] - DATA[[#This Row],[Low]]), "")</f>
        <v>0</v>
      </c>
      <c r="AQ468" s="10">
        <f xml:space="preserve"> (DATA[[#This Row],[Prev Low]] &lt; DATA[[#This Row],[Open]]) * (DATA[[#This Row],[Open]] &lt; DATA[[#This Row],[Prev High]])</f>
        <v>0</v>
      </c>
      <c r="AR468" s="10">
        <f xml:space="preserve"> SIGN(DATA[[#This Row],[Open]] &lt; DATA[[#This Row],[Prev Low]])</f>
        <v>0</v>
      </c>
      <c r="AS468" s="10">
        <f xml:space="preserve"> SIGN(DATA[[#This Row],[Prev Low]] &lt; DATA[[#This Row],[Open]])</f>
        <v>1</v>
      </c>
      <c r="AT468" s="10">
        <f xml:space="preserve"> SIGN(DATA[[#This Row],[Open]] &lt; DATA[[#This Row],[Prev High]])</f>
        <v>0</v>
      </c>
      <c r="AU468" s="10">
        <f xml:space="preserve"> SIGN(DATA[[#This Row],[Prev High]] &lt; DATA[[#This Row],[Open]])</f>
        <v>1</v>
      </c>
      <c r="AV468" s="10">
        <f xml:space="preserve"> SIGN(DATA[[#This Row],[Low]] &lt; DATA[[#This Row],[Prev Low]])</f>
        <v>0</v>
      </c>
      <c r="AW468" s="10">
        <f xml:space="preserve"> SIGN(DATA[[#This Row],[Prev Low]] &lt; DATA[[#This Row],[Low]])</f>
        <v>1</v>
      </c>
      <c r="AX468" s="10">
        <f xml:space="preserve"> SIGN(DATA[[#This Row],[High]] &lt; DATA[[#This Row],[Prev High]])</f>
        <v>0</v>
      </c>
      <c r="AY468" s="10">
        <f xml:space="preserve"> SIGN(DATA[[#This Row],[Prev High]] &lt; DATA[[#This Row],[High]])</f>
        <v>1</v>
      </c>
      <c r="AZ468" s="10">
        <f xml:space="preserve"> (DATA[[#This Row],[Prev Low]] &lt; DATA[[#This Row],[Close]]) * (DATA[[#This Row],[Close]] &lt; DATA[[#This Row],[Prev High]])</f>
        <v>0</v>
      </c>
      <c r="BA468" s="10">
        <f xml:space="preserve"> SIGN(DATA[[#This Row],[Close]] &lt; DATA[[#This Row],[Prev Low]])</f>
        <v>0</v>
      </c>
      <c r="BB468" s="10">
        <f xml:space="preserve"> SIGN(DATA[[#This Row],[Prev Low]] &lt; DATA[[#This Row],[Close]])</f>
        <v>1</v>
      </c>
      <c r="BC468" s="10">
        <f xml:space="preserve"> SIGN(DATA[[#This Row],[Close]] &lt; DATA[[#This Row],[Prev High]])</f>
        <v>0</v>
      </c>
      <c r="BD468" s="10">
        <f xml:space="preserve"> SIGN(DATA[[#This Row],[Prev High]] &lt; DATA[[#This Row],[Close]])</f>
        <v>1</v>
      </c>
    </row>
    <row r="469" spans="14:56" x14ac:dyDescent="0.25">
      <c r="N469" s="16">
        <f xml:space="preserve"> ROW() - ROW(DATA[[#Headers],[Row]])</f>
        <v>467</v>
      </c>
      <c r="O469" s="13"/>
      <c r="P469" s="20">
        <v>45177</v>
      </c>
      <c r="Q469" s="21">
        <v>116713</v>
      </c>
      <c r="R469" s="21">
        <v>116320</v>
      </c>
      <c r="S469" s="21">
        <v>116965</v>
      </c>
      <c r="T469" s="21">
        <v>116030</v>
      </c>
      <c r="U469" s="13" t="s">
        <v>457</v>
      </c>
      <c r="V469" s="14">
        <v>-5.7000000000000002E-3</v>
      </c>
      <c r="W469" s="23"/>
      <c r="X469" s="23">
        <f xml:space="preserve"> (1 - DATA[[#This Row],[Row]])</f>
        <v>-466</v>
      </c>
      <c r="Y469" s="24">
        <f xml:space="preserve"> DATA[[#This Row],[Src Data]]</f>
        <v>45177</v>
      </c>
      <c r="Z469" s="23">
        <f xml:space="preserve"> WEEKDAY(DATA[[#This Row],[Date]])</f>
        <v>6</v>
      </c>
      <c r="AA469" s="26">
        <f xml:space="preserve"> DATA[[#This Row],[Src Último]]</f>
        <v>116713</v>
      </c>
      <c r="AB469" s="28">
        <f xml:space="preserve"> DATA[[#This Row],[Src Abertura]]</f>
        <v>116320</v>
      </c>
      <c r="AC469" s="28">
        <f xml:space="preserve"> DATA[[#This Row],[Src Mínima]]</f>
        <v>116030</v>
      </c>
      <c r="AD469" s="28">
        <f xml:space="preserve"> DATA[[#This Row],[Src Máxima]]</f>
        <v>116965</v>
      </c>
      <c r="AE469" s="28">
        <f xml:space="preserve"> DATA[[#This Row],[Src Último]]</f>
        <v>116713</v>
      </c>
      <c r="AF469" s="40">
        <f xml:space="preserve"> (DATA[[#This Row],[High]] - DATA[[#This Row],[Low]])</f>
        <v>935</v>
      </c>
      <c r="AG469" s="31">
        <f xml:space="preserve"> _xlfn.XLOOKUP(DATA[[#This Row],[T]]-1, DATA[T], DATA[Open], "")</f>
        <v>118900</v>
      </c>
      <c r="AH469" s="31">
        <f xml:space="preserve"> _xlfn.XLOOKUP(DATA[[#This Row],[T]]-1, DATA[T], DATA[Low], "")</f>
        <v>117240</v>
      </c>
      <c r="AI469" s="31">
        <f xml:space="preserve"> _xlfn.XLOOKUP(DATA[[#This Row],[T]]-1, DATA[T], DATA[High], "")</f>
        <v>119400</v>
      </c>
      <c r="AJ469" s="31">
        <f xml:space="preserve"> _xlfn.XLOOKUP(DATA[[#This Row],[T]]-1, DATA[T], DATA[Price], "")</f>
        <v>117377</v>
      </c>
      <c r="AK469" s="33">
        <f xml:space="preserve"> IFERROR(DATA[[#This Row],[Prev Close]] - DATA[[#This Row],[Prev Open]], "")</f>
        <v>-1523</v>
      </c>
      <c r="AL469" s="33">
        <f xml:space="preserve"> IFERROR(DATA[[#This Row],[Prev High]] - DATA[[#This Row],[Prev Low]], "")</f>
        <v>2160</v>
      </c>
      <c r="AM469" s="33">
        <f xml:space="preserve"> SIGN(DATA[[#This Row],[Prev Change]] &lt; 0)</f>
        <v>1</v>
      </c>
      <c r="AN469" s="33">
        <f xml:space="preserve"> SIGN(DATA[[#This Row],[Prev Change]] &gt;= 0)</f>
        <v>0</v>
      </c>
      <c r="AO469" s="28">
        <f xml:space="preserve"> IFERROR(MAX(0, DATA[[#This Row],[High]] - DATA[[#This Row],[Prev High]]), "")</f>
        <v>0</v>
      </c>
      <c r="AP469" s="28">
        <f xml:space="preserve"> IFERROR(MAX(0, DATA[[#This Row],[Prev Low]] - DATA[[#This Row],[Low]]), "")</f>
        <v>1210</v>
      </c>
      <c r="AQ469" s="10">
        <f xml:space="preserve"> (DATA[[#This Row],[Prev Low]] &lt; DATA[[#This Row],[Open]]) * (DATA[[#This Row],[Open]] &lt; DATA[[#This Row],[Prev High]])</f>
        <v>0</v>
      </c>
      <c r="AR469" s="10">
        <f xml:space="preserve"> SIGN(DATA[[#This Row],[Open]] &lt; DATA[[#This Row],[Prev Low]])</f>
        <v>1</v>
      </c>
      <c r="AS469" s="10">
        <f xml:space="preserve"> SIGN(DATA[[#This Row],[Prev Low]] &lt; DATA[[#This Row],[Open]])</f>
        <v>0</v>
      </c>
      <c r="AT469" s="10">
        <f xml:space="preserve"> SIGN(DATA[[#This Row],[Open]] &lt; DATA[[#This Row],[Prev High]])</f>
        <v>1</v>
      </c>
      <c r="AU469" s="10">
        <f xml:space="preserve"> SIGN(DATA[[#This Row],[Prev High]] &lt; DATA[[#This Row],[Open]])</f>
        <v>0</v>
      </c>
      <c r="AV469" s="10">
        <f xml:space="preserve"> SIGN(DATA[[#This Row],[Low]] &lt; DATA[[#This Row],[Prev Low]])</f>
        <v>1</v>
      </c>
      <c r="AW469" s="10">
        <f xml:space="preserve"> SIGN(DATA[[#This Row],[Prev Low]] &lt; DATA[[#This Row],[Low]])</f>
        <v>0</v>
      </c>
      <c r="AX469" s="10">
        <f xml:space="preserve"> SIGN(DATA[[#This Row],[High]] &lt; DATA[[#This Row],[Prev High]])</f>
        <v>1</v>
      </c>
      <c r="AY469" s="10">
        <f xml:space="preserve"> SIGN(DATA[[#This Row],[Prev High]] &lt; DATA[[#This Row],[High]])</f>
        <v>0</v>
      </c>
      <c r="AZ469" s="10">
        <f xml:space="preserve"> (DATA[[#This Row],[Prev Low]] &lt; DATA[[#This Row],[Close]]) * (DATA[[#This Row],[Close]] &lt; DATA[[#This Row],[Prev High]])</f>
        <v>0</v>
      </c>
      <c r="BA469" s="10">
        <f xml:space="preserve"> SIGN(DATA[[#This Row],[Close]] &lt; DATA[[#This Row],[Prev Low]])</f>
        <v>1</v>
      </c>
      <c r="BB469" s="10">
        <f xml:space="preserve"> SIGN(DATA[[#This Row],[Prev Low]] &lt; DATA[[#This Row],[Close]])</f>
        <v>0</v>
      </c>
      <c r="BC469" s="10">
        <f xml:space="preserve"> SIGN(DATA[[#This Row],[Close]] &lt; DATA[[#This Row],[Prev High]])</f>
        <v>1</v>
      </c>
      <c r="BD469" s="10">
        <f xml:space="preserve"> SIGN(DATA[[#This Row],[Prev High]] &lt; DATA[[#This Row],[Close]])</f>
        <v>0</v>
      </c>
    </row>
    <row r="470" spans="14:56" x14ac:dyDescent="0.25">
      <c r="N470" s="16">
        <f xml:space="preserve"> ROW() - ROW(DATA[[#Headers],[Row]])</f>
        <v>468</v>
      </c>
      <c r="O470" s="13"/>
      <c r="P470" s="20">
        <v>45175</v>
      </c>
      <c r="Q470" s="21">
        <v>117377</v>
      </c>
      <c r="R470" s="21">
        <v>118900</v>
      </c>
      <c r="S470" s="21">
        <v>119400</v>
      </c>
      <c r="T470" s="21">
        <v>117240</v>
      </c>
      <c r="U470" s="13" t="s">
        <v>458</v>
      </c>
      <c r="V470" s="14">
        <v>-1.1599999999999999E-2</v>
      </c>
      <c r="W470" s="23"/>
      <c r="X470" s="23">
        <f xml:space="preserve"> (1 - DATA[[#This Row],[Row]])</f>
        <v>-467</v>
      </c>
      <c r="Y470" s="24">
        <f xml:space="preserve"> DATA[[#This Row],[Src Data]]</f>
        <v>45175</v>
      </c>
      <c r="Z470" s="23">
        <f xml:space="preserve"> WEEKDAY(DATA[[#This Row],[Date]])</f>
        <v>4</v>
      </c>
      <c r="AA470" s="26">
        <f xml:space="preserve"> DATA[[#This Row],[Src Último]]</f>
        <v>117377</v>
      </c>
      <c r="AB470" s="28">
        <f xml:space="preserve"> DATA[[#This Row],[Src Abertura]]</f>
        <v>118900</v>
      </c>
      <c r="AC470" s="28">
        <f xml:space="preserve"> DATA[[#This Row],[Src Mínima]]</f>
        <v>117240</v>
      </c>
      <c r="AD470" s="28">
        <f xml:space="preserve"> DATA[[#This Row],[Src Máxima]]</f>
        <v>119400</v>
      </c>
      <c r="AE470" s="28">
        <f xml:space="preserve"> DATA[[#This Row],[Src Último]]</f>
        <v>117377</v>
      </c>
      <c r="AF470" s="40">
        <f xml:space="preserve"> (DATA[[#This Row],[High]] - DATA[[#This Row],[Low]])</f>
        <v>2160</v>
      </c>
      <c r="AG470" s="31">
        <f xml:space="preserve"> _xlfn.XLOOKUP(DATA[[#This Row],[T]]-1, DATA[T], DATA[Open], "")</f>
        <v>119055</v>
      </c>
      <c r="AH470" s="31">
        <f xml:space="preserve"> _xlfn.XLOOKUP(DATA[[#This Row],[T]]-1, DATA[T], DATA[Low], "")</f>
        <v>118065</v>
      </c>
      <c r="AI470" s="31">
        <f xml:space="preserve"> _xlfn.XLOOKUP(DATA[[#This Row],[T]]-1, DATA[T], DATA[High], "")</f>
        <v>119475</v>
      </c>
      <c r="AJ470" s="31">
        <f xml:space="preserve"> _xlfn.XLOOKUP(DATA[[#This Row],[T]]-1, DATA[T], DATA[Price], "")</f>
        <v>118757</v>
      </c>
      <c r="AK470" s="33">
        <f xml:space="preserve"> IFERROR(DATA[[#This Row],[Prev Close]] - DATA[[#This Row],[Prev Open]], "")</f>
        <v>-298</v>
      </c>
      <c r="AL470" s="33">
        <f xml:space="preserve"> IFERROR(DATA[[#This Row],[Prev High]] - DATA[[#This Row],[Prev Low]], "")</f>
        <v>1410</v>
      </c>
      <c r="AM470" s="33">
        <f xml:space="preserve"> SIGN(DATA[[#This Row],[Prev Change]] &lt; 0)</f>
        <v>1</v>
      </c>
      <c r="AN470" s="33">
        <f xml:space="preserve"> SIGN(DATA[[#This Row],[Prev Change]] &gt;= 0)</f>
        <v>0</v>
      </c>
      <c r="AO470" s="28">
        <f xml:space="preserve"> IFERROR(MAX(0, DATA[[#This Row],[High]] - DATA[[#This Row],[Prev High]]), "")</f>
        <v>0</v>
      </c>
      <c r="AP470" s="28">
        <f xml:space="preserve"> IFERROR(MAX(0, DATA[[#This Row],[Prev Low]] - DATA[[#This Row],[Low]]), "")</f>
        <v>825</v>
      </c>
      <c r="AQ470" s="10">
        <f xml:space="preserve"> (DATA[[#This Row],[Prev Low]] &lt; DATA[[#This Row],[Open]]) * (DATA[[#This Row],[Open]] &lt; DATA[[#This Row],[Prev High]])</f>
        <v>1</v>
      </c>
      <c r="AR470" s="10">
        <f xml:space="preserve"> SIGN(DATA[[#This Row],[Open]] &lt; DATA[[#This Row],[Prev Low]])</f>
        <v>0</v>
      </c>
      <c r="AS470" s="10">
        <f xml:space="preserve"> SIGN(DATA[[#This Row],[Prev Low]] &lt; DATA[[#This Row],[Open]])</f>
        <v>1</v>
      </c>
      <c r="AT470" s="10">
        <f xml:space="preserve"> SIGN(DATA[[#This Row],[Open]] &lt; DATA[[#This Row],[Prev High]])</f>
        <v>1</v>
      </c>
      <c r="AU470" s="10">
        <f xml:space="preserve"> SIGN(DATA[[#This Row],[Prev High]] &lt; DATA[[#This Row],[Open]])</f>
        <v>0</v>
      </c>
      <c r="AV470" s="10">
        <f xml:space="preserve"> SIGN(DATA[[#This Row],[Low]] &lt; DATA[[#This Row],[Prev Low]])</f>
        <v>1</v>
      </c>
      <c r="AW470" s="10">
        <f xml:space="preserve"> SIGN(DATA[[#This Row],[Prev Low]] &lt; DATA[[#This Row],[Low]])</f>
        <v>0</v>
      </c>
      <c r="AX470" s="10">
        <f xml:space="preserve"> SIGN(DATA[[#This Row],[High]] &lt; DATA[[#This Row],[Prev High]])</f>
        <v>1</v>
      </c>
      <c r="AY470" s="10">
        <f xml:space="preserve"> SIGN(DATA[[#This Row],[Prev High]] &lt; DATA[[#This Row],[High]])</f>
        <v>0</v>
      </c>
      <c r="AZ470" s="10">
        <f xml:space="preserve"> (DATA[[#This Row],[Prev Low]] &lt; DATA[[#This Row],[Close]]) * (DATA[[#This Row],[Close]] &lt; DATA[[#This Row],[Prev High]])</f>
        <v>0</v>
      </c>
      <c r="BA470" s="10">
        <f xml:space="preserve"> SIGN(DATA[[#This Row],[Close]] &lt; DATA[[#This Row],[Prev Low]])</f>
        <v>1</v>
      </c>
      <c r="BB470" s="10">
        <f xml:space="preserve"> SIGN(DATA[[#This Row],[Prev Low]] &lt; DATA[[#This Row],[Close]])</f>
        <v>0</v>
      </c>
      <c r="BC470" s="10">
        <f xml:space="preserve"> SIGN(DATA[[#This Row],[Close]] &lt; DATA[[#This Row],[Prev High]])</f>
        <v>1</v>
      </c>
      <c r="BD470" s="10">
        <f xml:space="preserve"> SIGN(DATA[[#This Row],[Prev High]] &lt; DATA[[#This Row],[Close]])</f>
        <v>0</v>
      </c>
    </row>
    <row r="471" spans="14:56" x14ac:dyDescent="0.25">
      <c r="N471" s="16">
        <f xml:space="preserve"> ROW() - ROW(DATA[[#Headers],[Row]])</f>
        <v>469</v>
      </c>
      <c r="O471" s="13"/>
      <c r="P471" s="20">
        <v>45174</v>
      </c>
      <c r="Q471" s="21">
        <v>118757</v>
      </c>
      <c r="R471" s="21">
        <v>119055</v>
      </c>
      <c r="S471" s="21">
        <v>119475</v>
      </c>
      <c r="T471" s="21">
        <v>118065</v>
      </c>
      <c r="U471" s="13" t="s">
        <v>459</v>
      </c>
      <c r="V471" s="14">
        <v>-5.4999999999999997E-3</v>
      </c>
      <c r="W471" s="23"/>
      <c r="X471" s="23">
        <f xml:space="preserve"> (1 - DATA[[#This Row],[Row]])</f>
        <v>-468</v>
      </c>
      <c r="Y471" s="24">
        <f xml:space="preserve"> DATA[[#This Row],[Src Data]]</f>
        <v>45174</v>
      </c>
      <c r="Z471" s="23">
        <f xml:space="preserve"> WEEKDAY(DATA[[#This Row],[Date]])</f>
        <v>3</v>
      </c>
      <c r="AA471" s="26">
        <f xml:space="preserve"> DATA[[#This Row],[Src Último]]</f>
        <v>118757</v>
      </c>
      <c r="AB471" s="28">
        <f xml:space="preserve"> DATA[[#This Row],[Src Abertura]]</f>
        <v>119055</v>
      </c>
      <c r="AC471" s="28">
        <f xml:space="preserve"> DATA[[#This Row],[Src Mínima]]</f>
        <v>118065</v>
      </c>
      <c r="AD471" s="28">
        <f xml:space="preserve"> DATA[[#This Row],[Src Máxima]]</f>
        <v>119475</v>
      </c>
      <c r="AE471" s="28">
        <f xml:space="preserve"> DATA[[#This Row],[Src Último]]</f>
        <v>118757</v>
      </c>
      <c r="AF471" s="40">
        <f xml:space="preserve"> (DATA[[#This Row],[High]] - DATA[[#This Row],[Low]])</f>
        <v>1410</v>
      </c>
      <c r="AG471" s="31">
        <f xml:space="preserve"> _xlfn.XLOOKUP(DATA[[#This Row],[T]]-1, DATA[T], DATA[Open], "")</f>
        <v>119300</v>
      </c>
      <c r="AH471" s="31">
        <f xml:space="preserve"> _xlfn.XLOOKUP(DATA[[#This Row],[T]]-1, DATA[T], DATA[Low], "")</f>
        <v>119045</v>
      </c>
      <c r="AI471" s="31">
        <f xml:space="preserve"> _xlfn.XLOOKUP(DATA[[#This Row],[T]]-1, DATA[T], DATA[High], "")</f>
        <v>120135</v>
      </c>
      <c r="AJ471" s="31">
        <f xml:space="preserve"> _xlfn.XLOOKUP(DATA[[#This Row],[T]]-1, DATA[T], DATA[Price], "")</f>
        <v>119414</v>
      </c>
      <c r="AK471" s="33">
        <f xml:space="preserve"> IFERROR(DATA[[#This Row],[Prev Close]] - DATA[[#This Row],[Prev Open]], "")</f>
        <v>114</v>
      </c>
      <c r="AL471" s="33">
        <f xml:space="preserve"> IFERROR(DATA[[#This Row],[Prev High]] - DATA[[#This Row],[Prev Low]], "")</f>
        <v>1090</v>
      </c>
      <c r="AM471" s="33">
        <f xml:space="preserve"> SIGN(DATA[[#This Row],[Prev Change]] &lt; 0)</f>
        <v>0</v>
      </c>
      <c r="AN471" s="33">
        <f xml:space="preserve"> SIGN(DATA[[#This Row],[Prev Change]] &gt;= 0)</f>
        <v>1</v>
      </c>
      <c r="AO471" s="28">
        <f xml:space="preserve"> IFERROR(MAX(0, DATA[[#This Row],[High]] - DATA[[#This Row],[Prev High]]), "")</f>
        <v>0</v>
      </c>
      <c r="AP471" s="28">
        <f xml:space="preserve"> IFERROR(MAX(0, DATA[[#This Row],[Prev Low]] - DATA[[#This Row],[Low]]), "")</f>
        <v>980</v>
      </c>
      <c r="AQ471" s="10">
        <f xml:space="preserve"> (DATA[[#This Row],[Prev Low]] &lt; DATA[[#This Row],[Open]]) * (DATA[[#This Row],[Open]] &lt; DATA[[#This Row],[Prev High]])</f>
        <v>1</v>
      </c>
      <c r="AR471" s="10">
        <f xml:space="preserve"> SIGN(DATA[[#This Row],[Open]] &lt; DATA[[#This Row],[Prev Low]])</f>
        <v>0</v>
      </c>
      <c r="AS471" s="10">
        <f xml:space="preserve"> SIGN(DATA[[#This Row],[Prev Low]] &lt; DATA[[#This Row],[Open]])</f>
        <v>1</v>
      </c>
      <c r="AT471" s="10">
        <f xml:space="preserve"> SIGN(DATA[[#This Row],[Open]] &lt; DATA[[#This Row],[Prev High]])</f>
        <v>1</v>
      </c>
      <c r="AU471" s="10">
        <f xml:space="preserve"> SIGN(DATA[[#This Row],[Prev High]] &lt; DATA[[#This Row],[Open]])</f>
        <v>0</v>
      </c>
      <c r="AV471" s="10">
        <f xml:space="preserve"> SIGN(DATA[[#This Row],[Low]] &lt; DATA[[#This Row],[Prev Low]])</f>
        <v>1</v>
      </c>
      <c r="AW471" s="10">
        <f xml:space="preserve"> SIGN(DATA[[#This Row],[Prev Low]] &lt; DATA[[#This Row],[Low]])</f>
        <v>0</v>
      </c>
      <c r="AX471" s="10">
        <f xml:space="preserve"> SIGN(DATA[[#This Row],[High]] &lt; DATA[[#This Row],[Prev High]])</f>
        <v>1</v>
      </c>
      <c r="AY471" s="10">
        <f xml:space="preserve"> SIGN(DATA[[#This Row],[Prev High]] &lt; DATA[[#This Row],[High]])</f>
        <v>0</v>
      </c>
      <c r="AZ471" s="10">
        <f xml:space="preserve"> (DATA[[#This Row],[Prev Low]] &lt; DATA[[#This Row],[Close]]) * (DATA[[#This Row],[Close]] &lt; DATA[[#This Row],[Prev High]])</f>
        <v>0</v>
      </c>
      <c r="BA471" s="10">
        <f xml:space="preserve"> SIGN(DATA[[#This Row],[Close]] &lt; DATA[[#This Row],[Prev Low]])</f>
        <v>1</v>
      </c>
      <c r="BB471" s="10">
        <f xml:space="preserve"> SIGN(DATA[[#This Row],[Prev Low]] &lt; DATA[[#This Row],[Close]])</f>
        <v>0</v>
      </c>
      <c r="BC471" s="10">
        <f xml:space="preserve"> SIGN(DATA[[#This Row],[Close]] &lt; DATA[[#This Row],[Prev High]])</f>
        <v>1</v>
      </c>
      <c r="BD471" s="10">
        <f xml:space="preserve"> SIGN(DATA[[#This Row],[Prev High]] &lt; DATA[[#This Row],[Close]])</f>
        <v>0</v>
      </c>
    </row>
    <row r="472" spans="14:56" x14ac:dyDescent="0.25">
      <c r="N472" s="16">
        <f xml:space="preserve"> ROW() - ROW(DATA[[#Headers],[Row]])</f>
        <v>470</v>
      </c>
      <c r="O472" s="13"/>
      <c r="P472" s="20">
        <v>45173</v>
      </c>
      <c r="Q472" s="21">
        <v>119414</v>
      </c>
      <c r="R472" s="21">
        <v>119300</v>
      </c>
      <c r="S472" s="21">
        <v>120135</v>
      </c>
      <c r="T472" s="21">
        <v>119045</v>
      </c>
      <c r="U472" s="13" t="s">
        <v>460</v>
      </c>
      <c r="V472" s="14">
        <v>2.0000000000000001E-4</v>
      </c>
      <c r="W472" s="23"/>
      <c r="X472" s="23">
        <f xml:space="preserve"> (1 - DATA[[#This Row],[Row]])</f>
        <v>-469</v>
      </c>
      <c r="Y472" s="24">
        <f xml:space="preserve"> DATA[[#This Row],[Src Data]]</f>
        <v>45173</v>
      </c>
      <c r="Z472" s="23">
        <f xml:space="preserve"> WEEKDAY(DATA[[#This Row],[Date]])</f>
        <v>2</v>
      </c>
      <c r="AA472" s="26">
        <f xml:space="preserve"> DATA[[#This Row],[Src Último]]</f>
        <v>119414</v>
      </c>
      <c r="AB472" s="28">
        <f xml:space="preserve"> DATA[[#This Row],[Src Abertura]]</f>
        <v>119300</v>
      </c>
      <c r="AC472" s="28">
        <f xml:space="preserve"> DATA[[#This Row],[Src Mínima]]</f>
        <v>119045</v>
      </c>
      <c r="AD472" s="28">
        <f xml:space="preserve"> DATA[[#This Row],[Src Máxima]]</f>
        <v>120135</v>
      </c>
      <c r="AE472" s="28">
        <f xml:space="preserve"> DATA[[#This Row],[Src Último]]</f>
        <v>119414</v>
      </c>
      <c r="AF472" s="40">
        <f xml:space="preserve"> (DATA[[#This Row],[High]] - DATA[[#This Row],[Low]])</f>
        <v>1090</v>
      </c>
      <c r="AG472" s="31">
        <f xml:space="preserve"> _xlfn.XLOOKUP(DATA[[#This Row],[T]]-1, DATA[T], DATA[Open], "")</f>
        <v>118400</v>
      </c>
      <c r="AH472" s="31">
        <f xml:space="preserve"> _xlfn.XLOOKUP(DATA[[#This Row],[T]]-1, DATA[T], DATA[Low], "")</f>
        <v>117800</v>
      </c>
      <c r="AI472" s="31">
        <f xml:space="preserve"> _xlfn.XLOOKUP(DATA[[#This Row],[T]]-1, DATA[T], DATA[High], "")</f>
        <v>119615</v>
      </c>
      <c r="AJ472" s="31">
        <f xml:space="preserve"> _xlfn.XLOOKUP(DATA[[#This Row],[T]]-1, DATA[T], DATA[Price], "")</f>
        <v>119393</v>
      </c>
      <c r="AK472" s="33">
        <f xml:space="preserve"> IFERROR(DATA[[#This Row],[Prev Close]] - DATA[[#This Row],[Prev Open]], "")</f>
        <v>993</v>
      </c>
      <c r="AL472" s="33">
        <f xml:space="preserve"> IFERROR(DATA[[#This Row],[Prev High]] - DATA[[#This Row],[Prev Low]], "")</f>
        <v>1815</v>
      </c>
      <c r="AM472" s="33">
        <f xml:space="preserve"> SIGN(DATA[[#This Row],[Prev Change]] &lt; 0)</f>
        <v>0</v>
      </c>
      <c r="AN472" s="33">
        <f xml:space="preserve"> SIGN(DATA[[#This Row],[Prev Change]] &gt;= 0)</f>
        <v>1</v>
      </c>
      <c r="AO472" s="28">
        <f xml:space="preserve"> IFERROR(MAX(0, DATA[[#This Row],[High]] - DATA[[#This Row],[Prev High]]), "")</f>
        <v>520</v>
      </c>
      <c r="AP472" s="28">
        <f xml:space="preserve"> IFERROR(MAX(0, DATA[[#This Row],[Prev Low]] - DATA[[#This Row],[Low]]), "")</f>
        <v>0</v>
      </c>
      <c r="AQ472" s="10">
        <f xml:space="preserve"> (DATA[[#This Row],[Prev Low]] &lt; DATA[[#This Row],[Open]]) * (DATA[[#This Row],[Open]] &lt; DATA[[#This Row],[Prev High]])</f>
        <v>1</v>
      </c>
      <c r="AR472" s="10">
        <f xml:space="preserve"> SIGN(DATA[[#This Row],[Open]] &lt; DATA[[#This Row],[Prev Low]])</f>
        <v>0</v>
      </c>
      <c r="AS472" s="10">
        <f xml:space="preserve"> SIGN(DATA[[#This Row],[Prev Low]] &lt; DATA[[#This Row],[Open]])</f>
        <v>1</v>
      </c>
      <c r="AT472" s="10">
        <f xml:space="preserve"> SIGN(DATA[[#This Row],[Open]] &lt; DATA[[#This Row],[Prev High]])</f>
        <v>1</v>
      </c>
      <c r="AU472" s="10">
        <f xml:space="preserve"> SIGN(DATA[[#This Row],[Prev High]] &lt; DATA[[#This Row],[Open]])</f>
        <v>0</v>
      </c>
      <c r="AV472" s="10">
        <f xml:space="preserve"> SIGN(DATA[[#This Row],[Low]] &lt; DATA[[#This Row],[Prev Low]])</f>
        <v>0</v>
      </c>
      <c r="AW472" s="10">
        <f xml:space="preserve"> SIGN(DATA[[#This Row],[Prev Low]] &lt; DATA[[#This Row],[Low]])</f>
        <v>1</v>
      </c>
      <c r="AX472" s="10">
        <f xml:space="preserve"> SIGN(DATA[[#This Row],[High]] &lt; DATA[[#This Row],[Prev High]])</f>
        <v>0</v>
      </c>
      <c r="AY472" s="10">
        <f xml:space="preserve"> SIGN(DATA[[#This Row],[Prev High]] &lt; DATA[[#This Row],[High]])</f>
        <v>1</v>
      </c>
      <c r="AZ472" s="10">
        <f xml:space="preserve"> (DATA[[#This Row],[Prev Low]] &lt; DATA[[#This Row],[Close]]) * (DATA[[#This Row],[Close]] &lt; DATA[[#This Row],[Prev High]])</f>
        <v>1</v>
      </c>
      <c r="BA472" s="10">
        <f xml:space="preserve"> SIGN(DATA[[#This Row],[Close]] &lt; DATA[[#This Row],[Prev Low]])</f>
        <v>0</v>
      </c>
      <c r="BB472" s="10">
        <f xml:space="preserve"> SIGN(DATA[[#This Row],[Prev Low]] &lt; DATA[[#This Row],[Close]])</f>
        <v>1</v>
      </c>
      <c r="BC472" s="10">
        <f xml:space="preserve"> SIGN(DATA[[#This Row],[Close]] &lt; DATA[[#This Row],[Prev High]])</f>
        <v>1</v>
      </c>
      <c r="BD472" s="10">
        <f xml:space="preserve"> SIGN(DATA[[#This Row],[Prev High]] &lt; DATA[[#This Row],[Close]])</f>
        <v>0</v>
      </c>
    </row>
    <row r="473" spans="14:56" x14ac:dyDescent="0.25">
      <c r="N473" s="16">
        <f xml:space="preserve"> ROW() - ROW(DATA[[#Headers],[Row]])</f>
        <v>471</v>
      </c>
      <c r="O473" s="13"/>
      <c r="P473" s="20">
        <v>45170</v>
      </c>
      <c r="Q473" s="21">
        <v>119393</v>
      </c>
      <c r="R473" s="21">
        <v>118400</v>
      </c>
      <c r="S473" s="21">
        <v>119615</v>
      </c>
      <c r="T473" s="21">
        <v>117800</v>
      </c>
      <c r="U473" s="13" t="s">
        <v>461</v>
      </c>
      <c r="V473" s="14">
        <v>1.6199999999999999E-2</v>
      </c>
      <c r="W473" s="23"/>
      <c r="X473" s="23">
        <f xml:space="preserve"> (1 - DATA[[#This Row],[Row]])</f>
        <v>-470</v>
      </c>
      <c r="Y473" s="24">
        <f xml:space="preserve"> DATA[[#This Row],[Src Data]]</f>
        <v>45170</v>
      </c>
      <c r="Z473" s="23">
        <f xml:space="preserve"> WEEKDAY(DATA[[#This Row],[Date]])</f>
        <v>6</v>
      </c>
      <c r="AA473" s="26">
        <f xml:space="preserve"> DATA[[#This Row],[Src Último]]</f>
        <v>119393</v>
      </c>
      <c r="AB473" s="28">
        <f xml:space="preserve"> DATA[[#This Row],[Src Abertura]]</f>
        <v>118400</v>
      </c>
      <c r="AC473" s="28">
        <f xml:space="preserve"> DATA[[#This Row],[Src Mínima]]</f>
        <v>117800</v>
      </c>
      <c r="AD473" s="28">
        <f xml:space="preserve"> DATA[[#This Row],[Src Máxima]]</f>
        <v>119615</v>
      </c>
      <c r="AE473" s="28">
        <f xml:space="preserve"> DATA[[#This Row],[Src Último]]</f>
        <v>119393</v>
      </c>
      <c r="AF473" s="40">
        <f xml:space="preserve"> (DATA[[#This Row],[High]] - DATA[[#This Row],[Low]])</f>
        <v>1815</v>
      </c>
      <c r="AG473" s="31">
        <f xml:space="preserve"> _xlfn.XLOOKUP(DATA[[#This Row],[T]]-1, DATA[T], DATA[Open], "")</f>
        <v>119300</v>
      </c>
      <c r="AH473" s="31">
        <f xml:space="preserve"> _xlfn.XLOOKUP(DATA[[#This Row],[T]]-1, DATA[T], DATA[Low], "")</f>
        <v>117380</v>
      </c>
      <c r="AI473" s="31">
        <f xml:space="preserve"> _xlfn.XLOOKUP(DATA[[#This Row],[T]]-1, DATA[T], DATA[High], "")</f>
        <v>119575</v>
      </c>
      <c r="AJ473" s="31">
        <f xml:space="preserve"> _xlfn.XLOOKUP(DATA[[#This Row],[T]]-1, DATA[T], DATA[Price], "")</f>
        <v>117493</v>
      </c>
      <c r="AK473" s="33">
        <f xml:space="preserve"> IFERROR(DATA[[#This Row],[Prev Close]] - DATA[[#This Row],[Prev Open]], "")</f>
        <v>-1807</v>
      </c>
      <c r="AL473" s="33">
        <f xml:space="preserve"> IFERROR(DATA[[#This Row],[Prev High]] - DATA[[#This Row],[Prev Low]], "")</f>
        <v>2195</v>
      </c>
      <c r="AM473" s="33">
        <f xml:space="preserve"> SIGN(DATA[[#This Row],[Prev Change]] &lt; 0)</f>
        <v>1</v>
      </c>
      <c r="AN473" s="33">
        <f xml:space="preserve"> SIGN(DATA[[#This Row],[Prev Change]] &gt;= 0)</f>
        <v>0</v>
      </c>
      <c r="AO473" s="28">
        <f xml:space="preserve"> IFERROR(MAX(0, DATA[[#This Row],[High]] - DATA[[#This Row],[Prev High]]), "")</f>
        <v>40</v>
      </c>
      <c r="AP473" s="28">
        <f xml:space="preserve"> IFERROR(MAX(0, DATA[[#This Row],[Prev Low]] - DATA[[#This Row],[Low]]), "")</f>
        <v>0</v>
      </c>
      <c r="AQ473" s="10">
        <f xml:space="preserve"> (DATA[[#This Row],[Prev Low]] &lt; DATA[[#This Row],[Open]]) * (DATA[[#This Row],[Open]] &lt; DATA[[#This Row],[Prev High]])</f>
        <v>1</v>
      </c>
      <c r="AR473" s="10">
        <f xml:space="preserve"> SIGN(DATA[[#This Row],[Open]] &lt; DATA[[#This Row],[Prev Low]])</f>
        <v>0</v>
      </c>
      <c r="AS473" s="10">
        <f xml:space="preserve"> SIGN(DATA[[#This Row],[Prev Low]] &lt; DATA[[#This Row],[Open]])</f>
        <v>1</v>
      </c>
      <c r="AT473" s="10">
        <f xml:space="preserve"> SIGN(DATA[[#This Row],[Open]] &lt; DATA[[#This Row],[Prev High]])</f>
        <v>1</v>
      </c>
      <c r="AU473" s="10">
        <f xml:space="preserve"> SIGN(DATA[[#This Row],[Prev High]] &lt; DATA[[#This Row],[Open]])</f>
        <v>0</v>
      </c>
      <c r="AV473" s="10">
        <f xml:space="preserve"> SIGN(DATA[[#This Row],[Low]] &lt; DATA[[#This Row],[Prev Low]])</f>
        <v>0</v>
      </c>
      <c r="AW473" s="10">
        <f xml:space="preserve"> SIGN(DATA[[#This Row],[Prev Low]] &lt; DATA[[#This Row],[Low]])</f>
        <v>1</v>
      </c>
      <c r="AX473" s="10">
        <f xml:space="preserve"> SIGN(DATA[[#This Row],[High]] &lt; DATA[[#This Row],[Prev High]])</f>
        <v>0</v>
      </c>
      <c r="AY473" s="10">
        <f xml:space="preserve"> SIGN(DATA[[#This Row],[Prev High]] &lt; DATA[[#This Row],[High]])</f>
        <v>1</v>
      </c>
      <c r="AZ473" s="10">
        <f xml:space="preserve"> (DATA[[#This Row],[Prev Low]] &lt; DATA[[#This Row],[Close]]) * (DATA[[#This Row],[Close]] &lt; DATA[[#This Row],[Prev High]])</f>
        <v>1</v>
      </c>
      <c r="BA473" s="10">
        <f xml:space="preserve"> SIGN(DATA[[#This Row],[Close]] &lt; DATA[[#This Row],[Prev Low]])</f>
        <v>0</v>
      </c>
      <c r="BB473" s="10">
        <f xml:space="preserve"> SIGN(DATA[[#This Row],[Prev Low]] &lt; DATA[[#This Row],[Close]])</f>
        <v>1</v>
      </c>
      <c r="BC473" s="10">
        <f xml:space="preserve"> SIGN(DATA[[#This Row],[Close]] &lt; DATA[[#This Row],[Prev High]])</f>
        <v>1</v>
      </c>
      <c r="BD473" s="10">
        <f xml:space="preserve"> SIGN(DATA[[#This Row],[Prev High]] &lt; DATA[[#This Row],[Close]])</f>
        <v>0</v>
      </c>
    </row>
    <row r="474" spans="14:56" x14ac:dyDescent="0.25">
      <c r="N474" s="16">
        <f xml:space="preserve"> ROW() - ROW(DATA[[#Headers],[Row]])</f>
        <v>472</v>
      </c>
      <c r="O474" s="13"/>
      <c r="P474" s="20">
        <v>45169</v>
      </c>
      <c r="Q474" s="21">
        <v>117493</v>
      </c>
      <c r="R474" s="21">
        <v>119300</v>
      </c>
      <c r="S474" s="21">
        <v>119575</v>
      </c>
      <c r="T474" s="21">
        <v>117380</v>
      </c>
      <c r="U474" s="13" t="s">
        <v>389</v>
      </c>
      <c r="V474" s="14">
        <v>-1.55E-2</v>
      </c>
      <c r="W474" s="23"/>
      <c r="X474" s="23">
        <f xml:space="preserve"> (1 - DATA[[#This Row],[Row]])</f>
        <v>-471</v>
      </c>
      <c r="Y474" s="24">
        <f xml:space="preserve"> DATA[[#This Row],[Src Data]]</f>
        <v>45169</v>
      </c>
      <c r="Z474" s="23">
        <f xml:space="preserve"> WEEKDAY(DATA[[#This Row],[Date]])</f>
        <v>5</v>
      </c>
      <c r="AA474" s="26">
        <f xml:space="preserve"> DATA[[#This Row],[Src Último]]</f>
        <v>117493</v>
      </c>
      <c r="AB474" s="28">
        <f xml:space="preserve"> DATA[[#This Row],[Src Abertura]]</f>
        <v>119300</v>
      </c>
      <c r="AC474" s="28">
        <f xml:space="preserve"> DATA[[#This Row],[Src Mínima]]</f>
        <v>117380</v>
      </c>
      <c r="AD474" s="28">
        <f xml:space="preserve"> DATA[[#This Row],[Src Máxima]]</f>
        <v>119575</v>
      </c>
      <c r="AE474" s="28">
        <f xml:space="preserve"> DATA[[#This Row],[Src Último]]</f>
        <v>117493</v>
      </c>
      <c r="AF474" s="40">
        <f xml:space="preserve"> (DATA[[#This Row],[High]] - DATA[[#This Row],[Low]])</f>
        <v>2195</v>
      </c>
      <c r="AG474" s="31">
        <f xml:space="preserve"> _xlfn.XLOOKUP(DATA[[#This Row],[T]]-1, DATA[T], DATA[Open], "")</f>
        <v>119915</v>
      </c>
      <c r="AH474" s="31">
        <f xml:space="preserve"> _xlfn.XLOOKUP(DATA[[#This Row],[T]]-1, DATA[T], DATA[Low], "")</f>
        <v>119090</v>
      </c>
      <c r="AI474" s="31">
        <f xml:space="preserve"> _xlfn.XLOOKUP(DATA[[#This Row],[T]]-1, DATA[T], DATA[High], "")</f>
        <v>120595</v>
      </c>
      <c r="AJ474" s="31">
        <f xml:space="preserve"> _xlfn.XLOOKUP(DATA[[#This Row],[T]]-1, DATA[T], DATA[Price], "")</f>
        <v>119345</v>
      </c>
      <c r="AK474" s="33">
        <f xml:space="preserve"> IFERROR(DATA[[#This Row],[Prev Close]] - DATA[[#This Row],[Prev Open]], "")</f>
        <v>-570</v>
      </c>
      <c r="AL474" s="33">
        <f xml:space="preserve"> IFERROR(DATA[[#This Row],[Prev High]] - DATA[[#This Row],[Prev Low]], "")</f>
        <v>1505</v>
      </c>
      <c r="AM474" s="33">
        <f xml:space="preserve"> SIGN(DATA[[#This Row],[Prev Change]] &lt; 0)</f>
        <v>1</v>
      </c>
      <c r="AN474" s="33">
        <f xml:space="preserve"> SIGN(DATA[[#This Row],[Prev Change]] &gt;= 0)</f>
        <v>0</v>
      </c>
      <c r="AO474" s="28">
        <f xml:space="preserve"> IFERROR(MAX(0, DATA[[#This Row],[High]] - DATA[[#This Row],[Prev High]]), "")</f>
        <v>0</v>
      </c>
      <c r="AP474" s="28">
        <f xml:space="preserve"> IFERROR(MAX(0, DATA[[#This Row],[Prev Low]] - DATA[[#This Row],[Low]]), "")</f>
        <v>1710</v>
      </c>
      <c r="AQ474" s="10">
        <f xml:space="preserve"> (DATA[[#This Row],[Prev Low]] &lt; DATA[[#This Row],[Open]]) * (DATA[[#This Row],[Open]] &lt; DATA[[#This Row],[Prev High]])</f>
        <v>1</v>
      </c>
      <c r="AR474" s="10">
        <f xml:space="preserve"> SIGN(DATA[[#This Row],[Open]] &lt; DATA[[#This Row],[Prev Low]])</f>
        <v>0</v>
      </c>
      <c r="AS474" s="10">
        <f xml:space="preserve"> SIGN(DATA[[#This Row],[Prev Low]] &lt; DATA[[#This Row],[Open]])</f>
        <v>1</v>
      </c>
      <c r="AT474" s="10">
        <f xml:space="preserve"> SIGN(DATA[[#This Row],[Open]] &lt; DATA[[#This Row],[Prev High]])</f>
        <v>1</v>
      </c>
      <c r="AU474" s="10">
        <f xml:space="preserve"> SIGN(DATA[[#This Row],[Prev High]] &lt; DATA[[#This Row],[Open]])</f>
        <v>0</v>
      </c>
      <c r="AV474" s="10">
        <f xml:space="preserve"> SIGN(DATA[[#This Row],[Low]] &lt; DATA[[#This Row],[Prev Low]])</f>
        <v>1</v>
      </c>
      <c r="AW474" s="10">
        <f xml:space="preserve"> SIGN(DATA[[#This Row],[Prev Low]] &lt; DATA[[#This Row],[Low]])</f>
        <v>0</v>
      </c>
      <c r="AX474" s="10">
        <f xml:space="preserve"> SIGN(DATA[[#This Row],[High]] &lt; DATA[[#This Row],[Prev High]])</f>
        <v>1</v>
      </c>
      <c r="AY474" s="10">
        <f xml:space="preserve"> SIGN(DATA[[#This Row],[Prev High]] &lt; DATA[[#This Row],[High]])</f>
        <v>0</v>
      </c>
      <c r="AZ474" s="10">
        <f xml:space="preserve"> (DATA[[#This Row],[Prev Low]] &lt; DATA[[#This Row],[Close]]) * (DATA[[#This Row],[Close]] &lt; DATA[[#This Row],[Prev High]])</f>
        <v>0</v>
      </c>
      <c r="BA474" s="10">
        <f xml:space="preserve"> SIGN(DATA[[#This Row],[Close]] &lt; DATA[[#This Row],[Prev Low]])</f>
        <v>1</v>
      </c>
      <c r="BB474" s="10">
        <f xml:space="preserve"> SIGN(DATA[[#This Row],[Prev Low]] &lt; DATA[[#This Row],[Close]])</f>
        <v>0</v>
      </c>
      <c r="BC474" s="10">
        <f xml:space="preserve"> SIGN(DATA[[#This Row],[Close]] &lt; DATA[[#This Row],[Prev High]])</f>
        <v>1</v>
      </c>
      <c r="BD474" s="10">
        <f xml:space="preserve"> SIGN(DATA[[#This Row],[Prev High]] &lt; DATA[[#This Row],[Close]])</f>
        <v>0</v>
      </c>
    </row>
    <row r="475" spans="14:56" x14ac:dyDescent="0.25">
      <c r="N475" s="16">
        <f xml:space="preserve"> ROW() - ROW(DATA[[#Headers],[Row]])</f>
        <v>473</v>
      </c>
      <c r="O475" s="13"/>
      <c r="P475" s="20">
        <v>45168</v>
      </c>
      <c r="Q475" s="21">
        <v>119345</v>
      </c>
      <c r="R475" s="21">
        <v>119915</v>
      </c>
      <c r="S475" s="21">
        <v>120595</v>
      </c>
      <c r="T475" s="21">
        <v>119090</v>
      </c>
      <c r="U475" s="13" t="s">
        <v>462</v>
      </c>
      <c r="V475" s="14">
        <v>-7.7000000000000002E-3</v>
      </c>
      <c r="W475" s="23"/>
      <c r="X475" s="23">
        <f xml:space="preserve"> (1 - DATA[[#This Row],[Row]])</f>
        <v>-472</v>
      </c>
      <c r="Y475" s="24">
        <f xml:space="preserve"> DATA[[#This Row],[Src Data]]</f>
        <v>45168</v>
      </c>
      <c r="Z475" s="23">
        <f xml:space="preserve"> WEEKDAY(DATA[[#This Row],[Date]])</f>
        <v>4</v>
      </c>
      <c r="AA475" s="26">
        <f xml:space="preserve"> DATA[[#This Row],[Src Último]]</f>
        <v>119345</v>
      </c>
      <c r="AB475" s="28">
        <f xml:space="preserve"> DATA[[#This Row],[Src Abertura]]</f>
        <v>119915</v>
      </c>
      <c r="AC475" s="28">
        <f xml:space="preserve"> DATA[[#This Row],[Src Mínima]]</f>
        <v>119090</v>
      </c>
      <c r="AD475" s="28">
        <f xml:space="preserve"> DATA[[#This Row],[Src Máxima]]</f>
        <v>120595</v>
      </c>
      <c r="AE475" s="28">
        <f xml:space="preserve"> DATA[[#This Row],[Src Último]]</f>
        <v>119345</v>
      </c>
      <c r="AF475" s="40">
        <f xml:space="preserve"> (DATA[[#This Row],[High]] - DATA[[#This Row],[Low]])</f>
        <v>1505</v>
      </c>
      <c r="AG475" s="31">
        <f xml:space="preserve"> _xlfn.XLOOKUP(DATA[[#This Row],[T]]-1, DATA[T], DATA[Open], "")</f>
        <v>118920</v>
      </c>
      <c r="AH475" s="31">
        <f xml:space="preserve"> _xlfn.XLOOKUP(DATA[[#This Row],[T]]-1, DATA[T], DATA[Low], "")</f>
        <v>118825</v>
      </c>
      <c r="AI475" s="31">
        <f xml:space="preserve"> _xlfn.XLOOKUP(DATA[[#This Row],[T]]-1, DATA[T], DATA[High], "")</f>
        <v>120360</v>
      </c>
      <c r="AJ475" s="31">
        <f xml:space="preserve"> _xlfn.XLOOKUP(DATA[[#This Row],[T]]-1, DATA[T], DATA[Price], "")</f>
        <v>120276</v>
      </c>
      <c r="AK475" s="33">
        <f xml:space="preserve"> IFERROR(DATA[[#This Row],[Prev Close]] - DATA[[#This Row],[Prev Open]], "")</f>
        <v>1356</v>
      </c>
      <c r="AL475" s="33">
        <f xml:space="preserve"> IFERROR(DATA[[#This Row],[Prev High]] - DATA[[#This Row],[Prev Low]], "")</f>
        <v>1535</v>
      </c>
      <c r="AM475" s="33">
        <f xml:space="preserve"> SIGN(DATA[[#This Row],[Prev Change]] &lt; 0)</f>
        <v>0</v>
      </c>
      <c r="AN475" s="33">
        <f xml:space="preserve"> SIGN(DATA[[#This Row],[Prev Change]] &gt;= 0)</f>
        <v>1</v>
      </c>
      <c r="AO475" s="28">
        <f xml:space="preserve"> IFERROR(MAX(0, DATA[[#This Row],[High]] - DATA[[#This Row],[Prev High]]), "")</f>
        <v>235</v>
      </c>
      <c r="AP475" s="28">
        <f xml:space="preserve"> IFERROR(MAX(0, DATA[[#This Row],[Prev Low]] - DATA[[#This Row],[Low]]), "")</f>
        <v>0</v>
      </c>
      <c r="AQ475" s="10">
        <f xml:space="preserve"> (DATA[[#This Row],[Prev Low]] &lt; DATA[[#This Row],[Open]]) * (DATA[[#This Row],[Open]] &lt; DATA[[#This Row],[Prev High]])</f>
        <v>1</v>
      </c>
      <c r="AR475" s="10">
        <f xml:space="preserve"> SIGN(DATA[[#This Row],[Open]] &lt; DATA[[#This Row],[Prev Low]])</f>
        <v>0</v>
      </c>
      <c r="AS475" s="10">
        <f xml:space="preserve"> SIGN(DATA[[#This Row],[Prev Low]] &lt; DATA[[#This Row],[Open]])</f>
        <v>1</v>
      </c>
      <c r="AT475" s="10">
        <f xml:space="preserve"> SIGN(DATA[[#This Row],[Open]] &lt; DATA[[#This Row],[Prev High]])</f>
        <v>1</v>
      </c>
      <c r="AU475" s="10">
        <f xml:space="preserve"> SIGN(DATA[[#This Row],[Prev High]] &lt; DATA[[#This Row],[Open]])</f>
        <v>0</v>
      </c>
      <c r="AV475" s="10">
        <f xml:space="preserve"> SIGN(DATA[[#This Row],[Low]] &lt; DATA[[#This Row],[Prev Low]])</f>
        <v>0</v>
      </c>
      <c r="AW475" s="10">
        <f xml:space="preserve"> SIGN(DATA[[#This Row],[Prev Low]] &lt; DATA[[#This Row],[Low]])</f>
        <v>1</v>
      </c>
      <c r="AX475" s="10">
        <f xml:space="preserve"> SIGN(DATA[[#This Row],[High]] &lt; DATA[[#This Row],[Prev High]])</f>
        <v>0</v>
      </c>
      <c r="AY475" s="10">
        <f xml:space="preserve"> SIGN(DATA[[#This Row],[Prev High]] &lt; DATA[[#This Row],[High]])</f>
        <v>1</v>
      </c>
      <c r="AZ475" s="10">
        <f xml:space="preserve"> (DATA[[#This Row],[Prev Low]] &lt; DATA[[#This Row],[Close]]) * (DATA[[#This Row],[Close]] &lt; DATA[[#This Row],[Prev High]])</f>
        <v>1</v>
      </c>
      <c r="BA475" s="10">
        <f xml:space="preserve"> SIGN(DATA[[#This Row],[Close]] &lt; DATA[[#This Row],[Prev Low]])</f>
        <v>0</v>
      </c>
      <c r="BB475" s="10">
        <f xml:space="preserve"> SIGN(DATA[[#This Row],[Prev Low]] &lt; DATA[[#This Row],[Close]])</f>
        <v>1</v>
      </c>
      <c r="BC475" s="10">
        <f xml:space="preserve"> SIGN(DATA[[#This Row],[Close]] &lt; DATA[[#This Row],[Prev High]])</f>
        <v>1</v>
      </c>
      <c r="BD475" s="10">
        <f xml:space="preserve"> SIGN(DATA[[#This Row],[Prev High]] &lt; DATA[[#This Row],[Close]])</f>
        <v>0</v>
      </c>
    </row>
    <row r="476" spans="14:56" x14ac:dyDescent="0.25">
      <c r="N476" s="16">
        <f xml:space="preserve"> ROW() - ROW(DATA[[#Headers],[Row]])</f>
        <v>474</v>
      </c>
      <c r="O476" s="13"/>
      <c r="P476" s="20">
        <v>45167</v>
      </c>
      <c r="Q476" s="21">
        <v>120276</v>
      </c>
      <c r="R476" s="21">
        <v>118920</v>
      </c>
      <c r="S476" s="21">
        <v>120360</v>
      </c>
      <c r="T476" s="21">
        <v>118825</v>
      </c>
      <c r="U476" s="13" t="s">
        <v>463</v>
      </c>
      <c r="V476" s="14">
        <v>1.01E-2</v>
      </c>
      <c r="W476" s="23"/>
      <c r="X476" s="23">
        <f xml:space="preserve"> (1 - DATA[[#This Row],[Row]])</f>
        <v>-473</v>
      </c>
      <c r="Y476" s="24">
        <f xml:space="preserve"> DATA[[#This Row],[Src Data]]</f>
        <v>45167</v>
      </c>
      <c r="Z476" s="23">
        <f xml:space="preserve"> WEEKDAY(DATA[[#This Row],[Date]])</f>
        <v>3</v>
      </c>
      <c r="AA476" s="26">
        <f xml:space="preserve"> DATA[[#This Row],[Src Último]]</f>
        <v>120276</v>
      </c>
      <c r="AB476" s="28">
        <f xml:space="preserve"> DATA[[#This Row],[Src Abertura]]</f>
        <v>118920</v>
      </c>
      <c r="AC476" s="28">
        <f xml:space="preserve"> DATA[[#This Row],[Src Mínima]]</f>
        <v>118825</v>
      </c>
      <c r="AD476" s="28">
        <f xml:space="preserve"> DATA[[#This Row],[Src Máxima]]</f>
        <v>120360</v>
      </c>
      <c r="AE476" s="28">
        <f xml:space="preserve"> DATA[[#This Row],[Src Último]]</f>
        <v>120276</v>
      </c>
      <c r="AF476" s="40">
        <f xml:space="preserve"> (DATA[[#This Row],[High]] - DATA[[#This Row],[Low]])</f>
        <v>1535</v>
      </c>
      <c r="AG476" s="31">
        <f xml:space="preserve"> _xlfn.XLOOKUP(DATA[[#This Row],[T]]-1, DATA[T], DATA[Open], "")</f>
        <v>117995</v>
      </c>
      <c r="AH476" s="31">
        <f xml:space="preserve"> _xlfn.XLOOKUP(DATA[[#This Row],[T]]-1, DATA[T], DATA[Low], "")</f>
        <v>117560</v>
      </c>
      <c r="AI476" s="31">
        <f xml:space="preserve"> _xlfn.XLOOKUP(DATA[[#This Row],[T]]-1, DATA[T], DATA[High], "")</f>
        <v>119185</v>
      </c>
      <c r="AJ476" s="31">
        <f xml:space="preserve"> _xlfn.XLOOKUP(DATA[[#This Row],[T]]-1, DATA[T], DATA[Price], "")</f>
        <v>119070</v>
      </c>
      <c r="AK476" s="33">
        <f xml:space="preserve"> IFERROR(DATA[[#This Row],[Prev Close]] - DATA[[#This Row],[Prev Open]], "")</f>
        <v>1075</v>
      </c>
      <c r="AL476" s="33">
        <f xml:space="preserve"> IFERROR(DATA[[#This Row],[Prev High]] - DATA[[#This Row],[Prev Low]], "")</f>
        <v>1625</v>
      </c>
      <c r="AM476" s="33">
        <f xml:space="preserve"> SIGN(DATA[[#This Row],[Prev Change]] &lt; 0)</f>
        <v>0</v>
      </c>
      <c r="AN476" s="33">
        <f xml:space="preserve"> SIGN(DATA[[#This Row],[Prev Change]] &gt;= 0)</f>
        <v>1</v>
      </c>
      <c r="AO476" s="28">
        <f xml:space="preserve"> IFERROR(MAX(0, DATA[[#This Row],[High]] - DATA[[#This Row],[Prev High]]), "")</f>
        <v>1175</v>
      </c>
      <c r="AP476" s="28">
        <f xml:space="preserve"> IFERROR(MAX(0, DATA[[#This Row],[Prev Low]] - DATA[[#This Row],[Low]]), "")</f>
        <v>0</v>
      </c>
      <c r="AQ476" s="10">
        <f xml:space="preserve"> (DATA[[#This Row],[Prev Low]] &lt; DATA[[#This Row],[Open]]) * (DATA[[#This Row],[Open]] &lt; DATA[[#This Row],[Prev High]])</f>
        <v>1</v>
      </c>
      <c r="AR476" s="10">
        <f xml:space="preserve"> SIGN(DATA[[#This Row],[Open]] &lt; DATA[[#This Row],[Prev Low]])</f>
        <v>0</v>
      </c>
      <c r="AS476" s="10">
        <f xml:space="preserve"> SIGN(DATA[[#This Row],[Prev Low]] &lt; DATA[[#This Row],[Open]])</f>
        <v>1</v>
      </c>
      <c r="AT476" s="10">
        <f xml:space="preserve"> SIGN(DATA[[#This Row],[Open]] &lt; DATA[[#This Row],[Prev High]])</f>
        <v>1</v>
      </c>
      <c r="AU476" s="10">
        <f xml:space="preserve"> SIGN(DATA[[#This Row],[Prev High]] &lt; DATA[[#This Row],[Open]])</f>
        <v>0</v>
      </c>
      <c r="AV476" s="10">
        <f xml:space="preserve"> SIGN(DATA[[#This Row],[Low]] &lt; DATA[[#This Row],[Prev Low]])</f>
        <v>0</v>
      </c>
      <c r="AW476" s="10">
        <f xml:space="preserve"> SIGN(DATA[[#This Row],[Prev Low]] &lt; DATA[[#This Row],[Low]])</f>
        <v>1</v>
      </c>
      <c r="AX476" s="10">
        <f xml:space="preserve"> SIGN(DATA[[#This Row],[High]] &lt; DATA[[#This Row],[Prev High]])</f>
        <v>0</v>
      </c>
      <c r="AY476" s="10">
        <f xml:space="preserve"> SIGN(DATA[[#This Row],[Prev High]] &lt; DATA[[#This Row],[High]])</f>
        <v>1</v>
      </c>
      <c r="AZ476" s="10">
        <f xml:space="preserve"> (DATA[[#This Row],[Prev Low]] &lt; DATA[[#This Row],[Close]]) * (DATA[[#This Row],[Close]] &lt; DATA[[#This Row],[Prev High]])</f>
        <v>0</v>
      </c>
      <c r="BA476" s="10">
        <f xml:space="preserve"> SIGN(DATA[[#This Row],[Close]] &lt; DATA[[#This Row],[Prev Low]])</f>
        <v>0</v>
      </c>
      <c r="BB476" s="10">
        <f xml:space="preserve"> SIGN(DATA[[#This Row],[Prev Low]] &lt; DATA[[#This Row],[Close]])</f>
        <v>1</v>
      </c>
      <c r="BC476" s="10">
        <f xml:space="preserve"> SIGN(DATA[[#This Row],[Close]] &lt; DATA[[#This Row],[Prev High]])</f>
        <v>0</v>
      </c>
      <c r="BD476" s="10">
        <f xml:space="preserve"> SIGN(DATA[[#This Row],[Prev High]] &lt; DATA[[#This Row],[Close]])</f>
        <v>1</v>
      </c>
    </row>
    <row r="477" spans="14:56" x14ac:dyDescent="0.25">
      <c r="N477" s="16">
        <f xml:space="preserve"> ROW() - ROW(DATA[[#Headers],[Row]])</f>
        <v>475</v>
      </c>
      <c r="O477" s="13"/>
      <c r="P477" s="20">
        <v>45166</v>
      </c>
      <c r="Q477" s="21">
        <v>119070</v>
      </c>
      <c r="R477" s="21">
        <v>117995</v>
      </c>
      <c r="S477" s="21">
        <v>119185</v>
      </c>
      <c r="T477" s="21">
        <v>117560</v>
      </c>
      <c r="U477" s="13" t="s">
        <v>464</v>
      </c>
      <c r="V477" s="14">
        <v>1.21E-2</v>
      </c>
      <c r="W477" s="23"/>
      <c r="X477" s="23">
        <f xml:space="preserve"> (1 - DATA[[#This Row],[Row]])</f>
        <v>-474</v>
      </c>
      <c r="Y477" s="24">
        <f xml:space="preserve"> DATA[[#This Row],[Src Data]]</f>
        <v>45166</v>
      </c>
      <c r="Z477" s="23">
        <f xml:space="preserve"> WEEKDAY(DATA[[#This Row],[Date]])</f>
        <v>2</v>
      </c>
      <c r="AA477" s="26">
        <f xml:space="preserve"> DATA[[#This Row],[Src Último]]</f>
        <v>119070</v>
      </c>
      <c r="AB477" s="28">
        <f xml:space="preserve"> DATA[[#This Row],[Src Abertura]]</f>
        <v>117995</v>
      </c>
      <c r="AC477" s="28">
        <f xml:space="preserve"> DATA[[#This Row],[Src Mínima]]</f>
        <v>117560</v>
      </c>
      <c r="AD477" s="28">
        <f xml:space="preserve"> DATA[[#This Row],[Src Máxima]]</f>
        <v>119185</v>
      </c>
      <c r="AE477" s="28">
        <f xml:space="preserve"> DATA[[#This Row],[Src Último]]</f>
        <v>119070</v>
      </c>
      <c r="AF477" s="40">
        <f xml:space="preserve"> (DATA[[#This Row],[High]] - DATA[[#This Row],[Low]])</f>
        <v>1625</v>
      </c>
      <c r="AG477" s="31">
        <f xml:space="preserve"> _xlfn.XLOOKUP(DATA[[#This Row],[T]]-1, DATA[T], DATA[Open], "")</f>
        <v>119025</v>
      </c>
      <c r="AH477" s="31">
        <f xml:space="preserve"> _xlfn.XLOOKUP(DATA[[#This Row],[T]]-1, DATA[T], DATA[Low], "")</f>
        <v>117250</v>
      </c>
      <c r="AI477" s="31">
        <f xml:space="preserve"> _xlfn.XLOOKUP(DATA[[#This Row],[T]]-1, DATA[T], DATA[High], "")</f>
        <v>119210</v>
      </c>
      <c r="AJ477" s="31">
        <f xml:space="preserve"> _xlfn.XLOOKUP(DATA[[#This Row],[T]]-1, DATA[T], DATA[Price], "")</f>
        <v>117646</v>
      </c>
      <c r="AK477" s="33">
        <f xml:space="preserve"> IFERROR(DATA[[#This Row],[Prev Close]] - DATA[[#This Row],[Prev Open]], "")</f>
        <v>-1379</v>
      </c>
      <c r="AL477" s="33">
        <f xml:space="preserve"> IFERROR(DATA[[#This Row],[Prev High]] - DATA[[#This Row],[Prev Low]], "")</f>
        <v>1960</v>
      </c>
      <c r="AM477" s="33">
        <f xml:space="preserve"> SIGN(DATA[[#This Row],[Prev Change]] &lt; 0)</f>
        <v>1</v>
      </c>
      <c r="AN477" s="33">
        <f xml:space="preserve"> SIGN(DATA[[#This Row],[Prev Change]] &gt;= 0)</f>
        <v>0</v>
      </c>
      <c r="AO477" s="28">
        <f xml:space="preserve"> IFERROR(MAX(0, DATA[[#This Row],[High]] - DATA[[#This Row],[Prev High]]), "")</f>
        <v>0</v>
      </c>
      <c r="AP477" s="28">
        <f xml:space="preserve"> IFERROR(MAX(0, DATA[[#This Row],[Prev Low]] - DATA[[#This Row],[Low]]), "")</f>
        <v>0</v>
      </c>
      <c r="AQ477" s="10">
        <f xml:space="preserve"> (DATA[[#This Row],[Prev Low]] &lt; DATA[[#This Row],[Open]]) * (DATA[[#This Row],[Open]] &lt; DATA[[#This Row],[Prev High]])</f>
        <v>1</v>
      </c>
      <c r="AR477" s="10">
        <f xml:space="preserve"> SIGN(DATA[[#This Row],[Open]] &lt; DATA[[#This Row],[Prev Low]])</f>
        <v>0</v>
      </c>
      <c r="AS477" s="10">
        <f xml:space="preserve"> SIGN(DATA[[#This Row],[Prev Low]] &lt; DATA[[#This Row],[Open]])</f>
        <v>1</v>
      </c>
      <c r="AT477" s="10">
        <f xml:space="preserve"> SIGN(DATA[[#This Row],[Open]] &lt; DATA[[#This Row],[Prev High]])</f>
        <v>1</v>
      </c>
      <c r="AU477" s="10">
        <f xml:space="preserve"> SIGN(DATA[[#This Row],[Prev High]] &lt; DATA[[#This Row],[Open]])</f>
        <v>0</v>
      </c>
      <c r="AV477" s="10">
        <f xml:space="preserve"> SIGN(DATA[[#This Row],[Low]] &lt; DATA[[#This Row],[Prev Low]])</f>
        <v>0</v>
      </c>
      <c r="AW477" s="10">
        <f xml:space="preserve"> SIGN(DATA[[#This Row],[Prev Low]] &lt; DATA[[#This Row],[Low]])</f>
        <v>1</v>
      </c>
      <c r="AX477" s="10">
        <f xml:space="preserve"> SIGN(DATA[[#This Row],[High]] &lt; DATA[[#This Row],[Prev High]])</f>
        <v>1</v>
      </c>
      <c r="AY477" s="10">
        <f xml:space="preserve"> SIGN(DATA[[#This Row],[Prev High]] &lt; DATA[[#This Row],[High]])</f>
        <v>0</v>
      </c>
      <c r="AZ477" s="10">
        <f xml:space="preserve"> (DATA[[#This Row],[Prev Low]] &lt; DATA[[#This Row],[Close]]) * (DATA[[#This Row],[Close]] &lt; DATA[[#This Row],[Prev High]])</f>
        <v>1</v>
      </c>
      <c r="BA477" s="10">
        <f xml:space="preserve"> SIGN(DATA[[#This Row],[Close]] &lt; DATA[[#This Row],[Prev Low]])</f>
        <v>0</v>
      </c>
      <c r="BB477" s="10">
        <f xml:space="preserve"> SIGN(DATA[[#This Row],[Prev Low]] &lt; DATA[[#This Row],[Close]])</f>
        <v>1</v>
      </c>
      <c r="BC477" s="10">
        <f xml:space="preserve"> SIGN(DATA[[#This Row],[Close]] &lt; DATA[[#This Row],[Prev High]])</f>
        <v>1</v>
      </c>
      <c r="BD477" s="10">
        <f xml:space="preserve"> SIGN(DATA[[#This Row],[Prev High]] &lt; DATA[[#This Row],[Close]])</f>
        <v>0</v>
      </c>
    </row>
    <row r="478" spans="14:56" x14ac:dyDescent="0.25">
      <c r="N478" s="16">
        <f xml:space="preserve"> ROW() - ROW(DATA[[#Headers],[Row]])</f>
        <v>476</v>
      </c>
      <c r="O478" s="13"/>
      <c r="P478" s="20">
        <v>45163</v>
      </c>
      <c r="Q478" s="21">
        <v>117646</v>
      </c>
      <c r="R478" s="21">
        <v>119025</v>
      </c>
      <c r="S478" s="21">
        <v>119210</v>
      </c>
      <c r="T478" s="21">
        <v>117250</v>
      </c>
      <c r="U478" s="13" t="s">
        <v>289</v>
      </c>
      <c r="V478" s="14">
        <v>-1.06E-2</v>
      </c>
      <c r="W478" s="23"/>
      <c r="X478" s="23">
        <f xml:space="preserve"> (1 - DATA[[#This Row],[Row]])</f>
        <v>-475</v>
      </c>
      <c r="Y478" s="24">
        <f xml:space="preserve"> DATA[[#This Row],[Src Data]]</f>
        <v>45163</v>
      </c>
      <c r="Z478" s="23">
        <f xml:space="preserve"> WEEKDAY(DATA[[#This Row],[Date]])</f>
        <v>6</v>
      </c>
      <c r="AA478" s="26">
        <f xml:space="preserve"> DATA[[#This Row],[Src Último]]</f>
        <v>117646</v>
      </c>
      <c r="AB478" s="28">
        <f xml:space="preserve"> DATA[[#This Row],[Src Abertura]]</f>
        <v>119025</v>
      </c>
      <c r="AC478" s="28">
        <f xml:space="preserve"> DATA[[#This Row],[Src Mínima]]</f>
        <v>117250</v>
      </c>
      <c r="AD478" s="28">
        <f xml:space="preserve"> DATA[[#This Row],[Src Máxima]]</f>
        <v>119210</v>
      </c>
      <c r="AE478" s="28">
        <f xml:space="preserve"> DATA[[#This Row],[Src Último]]</f>
        <v>117646</v>
      </c>
      <c r="AF478" s="40">
        <f xml:space="preserve"> (DATA[[#This Row],[High]] - DATA[[#This Row],[Low]])</f>
        <v>1960</v>
      </c>
      <c r="AG478" s="31">
        <f xml:space="preserve"> _xlfn.XLOOKUP(DATA[[#This Row],[T]]-1, DATA[T], DATA[Open], "")</f>
        <v>120095</v>
      </c>
      <c r="AH478" s="31">
        <f xml:space="preserve"> _xlfn.XLOOKUP(DATA[[#This Row],[T]]-1, DATA[T], DATA[Low], "")</f>
        <v>118720</v>
      </c>
      <c r="AI478" s="31">
        <f xml:space="preserve"> _xlfn.XLOOKUP(DATA[[#This Row],[T]]-1, DATA[T], DATA[High], "")</f>
        <v>120200</v>
      </c>
      <c r="AJ478" s="31">
        <f xml:space="preserve"> _xlfn.XLOOKUP(DATA[[#This Row],[T]]-1, DATA[T], DATA[Price], "")</f>
        <v>118904</v>
      </c>
      <c r="AK478" s="33">
        <f xml:space="preserve"> IFERROR(DATA[[#This Row],[Prev Close]] - DATA[[#This Row],[Prev Open]], "")</f>
        <v>-1191</v>
      </c>
      <c r="AL478" s="33">
        <f xml:space="preserve"> IFERROR(DATA[[#This Row],[Prev High]] - DATA[[#This Row],[Prev Low]], "")</f>
        <v>1480</v>
      </c>
      <c r="AM478" s="33">
        <f xml:space="preserve"> SIGN(DATA[[#This Row],[Prev Change]] &lt; 0)</f>
        <v>1</v>
      </c>
      <c r="AN478" s="33">
        <f xml:space="preserve"> SIGN(DATA[[#This Row],[Prev Change]] &gt;= 0)</f>
        <v>0</v>
      </c>
      <c r="AO478" s="28">
        <f xml:space="preserve"> IFERROR(MAX(0, DATA[[#This Row],[High]] - DATA[[#This Row],[Prev High]]), "")</f>
        <v>0</v>
      </c>
      <c r="AP478" s="28">
        <f xml:space="preserve"> IFERROR(MAX(0, DATA[[#This Row],[Prev Low]] - DATA[[#This Row],[Low]]), "")</f>
        <v>1470</v>
      </c>
      <c r="AQ478" s="10">
        <f xml:space="preserve"> (DATA[[#This Row],[Prev Low]] &lt; DATA[[#This Row],[Open]]) * (DATA[[#This Row],[Open]] &lt; DATA[[#This Row],[Prev High]])</f>
        <v>1</v>
      </c>
      <c r="AR478" s="10">
        <f xml:space="preserve"> SIGN(DATA[[#This Row],[Open]] &lt; DATA[[#This Row],[Prev Low]])</f>
        <v>0</v>
      </c>
      <c r="AS478" s="10">
        <f xml:space="preserve"> SIGN(DATA[[#This Row],[Prev Low]] &lt; DATA[[#This Row],[Open]])</f>
        <v>1</v>
      </c>
      <c r="AT478" s="10">
        <f xml:space="preserve"> SIGN(DATA[[#This Row],[Open]] &lt; DATA[[#This Row],[Prev High]])</f>
        <v>1</v>
      </c>
      <c r="AU478" s="10">
        <f xml:space="preserve"> SIGN(DATA[[#This Row],[Prev High]] &lt; DATA[[#This Row],[Open]])</f>
        <v>0</v>
      </c>
      <c r="AV478" s="10">
        <f xml:space="preserve"> SIGN(DATA[[#This Row],[Low]] &lt; DATA[[#This Row],[Prev Low]])</f>
        <v>1</v>
      </c>
      <c r="AW478" s="10">
        <f xml:space="preserve"> SIGN(DATA[[#This Row],[Prev Low]] &lt; DATA[[#This Row],[Low]])</f>
        <v>0</v>
      </c>
      <c r="AX478" s="10">
        <f xml:space="preserve"> SIGN(DATA[[#This Row],[High]] &lt; DATA[[#This Row],[Prev High]])</f>
        <v>1</v>
      </c>
      <c r="AY478" s="10">
        <f xml:space="preserve"> SIGN(DATA[[#This Row],[Prev High]] &lt; DATA[[#This Row],[High]])</f>
        <v>0</v>
      </c>
      <c r="AZ478" s="10">
        <f xml:space="preserve"> (DATA[[#This Row],[Prev Low]] &lt; DATA[[#This Row],[Close]]) * (DATA[[#This Row],[Close]] &lt; DATA[[#This Row],[Prev High]])</f>
        <v>0</v>
      </c>
      <c r="BA478" s="10">
        <f xml:space="preserve"> SIGN(DATA[[#This Row],[Close]] &lt; DATA[[#This Row],[Prev Low]])</f>
        <v>1</v>
      </c>
      <c r="BB478" s="10">
        <f xml:space="preserve"> SIGN(DATA[[#This Row],[Prev Low]] &lt; DATA[[#This Row],[Close]])</f>
        <v>0</v>
      </c>
      <c r="BC478" s="10">
        <f xml:space="preserve"> SIGN(DATA[[#This Row],[Close]] &lt; DATA[[#This Row],[Prev High]])</f>
        <v>1</v>
      </c>
      <c r="BD478" s="10">
        <f xml:space="preserve"> SIGN(DATA[[#This Row],[Prev High]] &lt; DATA[[#This Row],[Close]])</f>
        <v>0</v>
      </c>
    </row>
    <row r="479" spans="14:56" x14ac:dyDescent="0.25">
      <c r="N479" s="16">
        <f xml:space="preserve"> ROW() - ROW(DATA[[#Headers],[Row]])</f>
        <v>477</v>
      </c>
      <c r="O479" s="13"/>
      <c r="P479" s="20">
        <v>45162</v>
      </c>
      <c r="Q479" s="21">
        <v>118904</v>
      </c>
      <c r="R479" s="21">
        <v>120095</v>
      </c>
      <c r="S479" s="21">
        <v>120200</v>
      </c>
      <c r="T479" s="21">
        <v>118720</v>
      </c>
      <c r="U479" s="13" t="s">
        <v>423</v>
      </c>
      <c r="V479" s="14">
        <v>-8.3000000000000001E-3</v>
      </c>
      <c r="W479" s="23"/>
      <c r="X479" s="23">
        <f xml:space="preserve"> (1 - DATA[[#This Row],[Row]])</f>
        <v>-476</v>
      </c>
      <c r="Y479" s="24">
        <f xml:space="preserve"> DATA[[#This Row],[Src Data]]</f>
        <v>45162</v>
      </c>
      <c r="Z479" s="23">
        <f xml:space="preserve"> WEEKDAY(DATA[[#This Row],[Date]])</f>
        <v>5</v>
      </c>
      <c r="AA479" s="26">
        <f xml:space="preserve"> DATA[[#This Row],[Src Último]]</f>
        <v>118904</v>
      </c>
      <c r="AB479" s="28">
        <f xml:space="preserve"> DATA[[#This Row],[Src Abertura]]</f>
        <v>120095</v>
      </c>
      <c r="AC479" s="28">
        <f xml:space="preserve"> DATA[[#This Row],[Src Mínima]]</f>
        <v>118720</v>
      </c>
      <c r="AD479" s="28">
        <f xml:space="preserve"> DATA[[#This Row],[Src Máxima]]</f>
        <v>120200</v>
      </c>
      <c r="AE479" s="28">
        <f xml:space="preserve"> DATA[[#This Row],[Src Último]]</f>
        <v>118904</v>
      </c>
      <c r="AF479" s="40">
        <f xml:space="preserve"> (DATA[[#This Row],[High]] - DATA[[#This Row],[Low]])</f>
        <v>1480</v>
      </c>
      <c r="AG479" s="31">
        <f xml:space="preserve"> _xlfn.XLOOKUP(DATA[[#This Row],[T]]-1, DATA[T], DATA[Open], "")</f>
        <v>118810</v>
      </c>
      <c r="AH479" s="31">
        <f xml:space="preserve"> _xlfn.XLOOKUP(DATA[[#This Row],[T]]-1, DATA[T], DATA[Low], "")</f>
        <v>118260</v>
      </c>
      <c r="AI479" s="31">
        <f xml:space="preserve"> _xlfn.XLOOKUP(DATA[[#This Row],[T]]-1, DATA[T], DATA[High], "")</f>
        <v>120500</v>
      </c>
      <c r="AJ479" s="31">
        <f xml:space="preserve"> _xlfn.XLOOKUP(DATA[[#This Row],[T]]-1, DATA[T], DATA[Price], "")</f>
        <v>119900</v>
      </c>
      <c r="AK479" s="33">
        <f xml:space="preserve"> IFERROR(DATA[[#This Row],[Prev Close]] - DATA[[#This Row],[Prev Open]], "")</f>
        <v>1090</v>
      </c>
      <c r="AL479" s="33">
        <f xml:space="preserve"> IFERROR(DATA[[#This Row],[Prev High]] - DATA[[#This Row],[Prev Low]], "")</f>
        <v>2240</v>
      </c>
      <c r="AM479" s="33">
        <f xml:space="preserve"> SIGN(DATA[[#This Row],[Prev Change]] &lt; 0)</f>
        <v>0</v>
      </c>
      <c r="AN479" s="33">
        <f xml:space="preserve"> SIGN(DATA[[#This Row],[Prev Change]] &gt;= 0)</f>
        <v>1</v>
      </c>
      <c r="AO479" s="28">
        <f xml:space="preserve"> IFERROR(MAX(0, DATA[[#This Row],[High]] - DATA[[#This Row],[Prev High]]), "")</f>
        <v>0</v>
      </c>
      <c r="AP479" s="28">
        <f xml:space="preserve"> IFERROR(MAX(0, DATA[[#This Row],[Prev Low]] - DATA[[#This Row],[Low]]), "")</f>
        <v>0</v>
      </c>
      <c r="AQ479" s="10">
        <f xml:space="preserve"> (DATA[[#This Row],[Prev Low]] &lt; DATA[[#This Row],[Open]]) * (DATA[[#This Row],[Open]] &lt; DATA[[#This Row],[Prev High]])</f>
        <v>1</v>
      </c>
      <c r="AR479" s="10">
        <f xml:space="preserve"> SIGN(DATA[[#This Row],[Open]] &lt; DATA[[#This Row],[Prev Low]])</f>
        <v>0</v>
      </c>
      <c r="AS479" s="10">
        <f xml:space="preserve"> SIGN(DATA[[#This Row],[Prev Low]] &lt; DATA[[#This Row],[Open]])</f>
        <v>1</v>
      </c>
      <c r="AT479" s="10">
        <f xml:space="preserve"> SIGN(DATA[[#This Row],[Open]] &lt; DATA[[#This Row],[Prev High]])</f>
        <v>1</v>
      </c>
      <c r="AU479" s="10">
        <f xml:space="preserve"> SIGN(DATA[[#This Row],[Prev High]] &lt; DATA[[#This Row],[Open]])</f>
        <v>0</v>
      </c>
      <c r="AV479" s="10">
        <f xml:space="preserve"> SIGN(DATA[[#This Row],[Low]] &lt; DATA[[#This Row],[Prev Low]])</f>
        <v>0</v>
      </c>
      <c r="AW479" s="10">
        <f xml:space="preserve"> SIGN(DATA[[#This Row],[Prev Low]] &lt; DATA[[#This Row],[Low]])</f>
        <v>1</v>
      </c>
      <c r="AX479" s="10">
        <f xml:space="preserve"> SIGN(DATA[[#This Row],[High]] &lt; DATA[[#This Row],[Prev High]])</f>
        <v>1</v>
      </c>
      <c r="AY479" s="10">
        <f xml:space="preserve"> SIGN(DATA[[#This Row],[Prev High]] &lt; DATA[[#This Row],[High]])</f>
        <v>0</v>
      </c>
      <c r="AZ479" s="10">
        <f xml:space="preserve"> (DATA[[#This Row],[Prev Low]] &lt; DATA[[#This Row],[Close]]) * (DATA[[#This Row],[Close]] &lt; DATA[[#This Row],[Prev High]])</f>
        <v>1</v>
      </c>
      <c r="BA479" s="10">
        <f xml:space="preserve"> SIGN(DATA[[#This Row],[Close]] &lt; DATA[[#This Row],[Prev Low]])</f>
        <v>0</v>
      </c>
      <c r="BB479" s="10">
        <f xml:space="preserve"> SIGN(DATA[[#This Row],[Prev Low]] &lt; DATA[[#This Row],[Close]])</f>
        <v>1</v>
      </c>
      <c r="BC479" s="10">
        <f xml:space="preserve"> SIGN(DATA[[#This Row],[Close]] &lt; DATA[[#This Row],[Prev High]])</f>
        <v>1</v>
      </c>
      <c r="BD479" s="10">
        <f xml:space="preserve"> SIGN(DATA[[#This Row],[Prev High]] &lt; DATA[[#This Row],[Close]])</f>
        <v>0</v>
      </c>
    </row>
    <row r="480" spans="14:56" x14ac:dyDescent="0.25">
      <c r="N480" s="16">
        <f xml:space="preserve"> ROW() - ROW(DATA[[#Headers],[Row]])</f>
        <v>478</v>
      </c>
      <c r="O480" s="13"/>
      <c r="P480" s="20">
        <v>45161</v>
      </c>
      <c r="Q480" s="21">
        <v>119900</v>
      </c>
      <c r="R480" s="21">
        <v>118810</v>
      </c>
      <c r="S480" s="21">
        <v>120500</v>
      </c>
      <c r="T480" s="21">
        <v>118260</v>
      </c>
      <c r="U480" s="13" t="s">
        <v>91</v>
      </c>
      <c r="V480" s="14">
        <v>1.4800000000000001E-2</v>
      </c>
      <c r="W480" s="23"/>
      <c r="X480" s="23">
        <f xml:space="preserve"> (1 - DATA[[#This Row],[Row]])</f>
        <v>-477</v>
      </c>
      <c r="Y480" s="24">
        <f xml:space="preserve"> DATA[[#This Row],[Src Data]]</f>
        <v>45161</v>
      </c>
      <c r="Z480" s="23">
        <f xml:space="preserve"> WEEKDAY(DATA[[#This Row],[Date]])</f>
        <v>4</v>
      </c>
      <c r="AA480" s="26">
        <f xml:space="preserve"> DATA[[#This Row],[Src Último]]</f>
        <v>119900</v>
      </c>
      <c r="AB480" s="28">
        <f xml:space="preserve"> DATA[[#This Row],[Src Abertura]]</f>
        <v>118810</v>
      </c>
      <c r="AC480" s="28">
        <f xml:space="preserve"> DATA[[#This Row],[Src Mínima]]</f>
        <v>118260</v>
      </c>
      <c r="AD480" s="28">
        <f xml:space="preserve"> DATA[[#This Row],[Src Máxima]]</f>
        <v>120500</v>
      </c>
      <c r="AE480" s="28">
        <f xml:space="preserve"> DATA[[#This Row],[Src Último]]</f>
        <v>119900</v>
      </c>
      <c r="AF480" s="40">
        <f xml:space="preserve"> (DATA[[#This Row],[High]] - DATA[[#This Row],[Low]])</f>
        <v>2240</v>
      </c>
      <c r="AG480" s="31">
        <f xml:space="preserve"> _xlfn.XLOOKUP(DATA[[#This Row],[T]]-1, DATA[T], DATA[Open], "")</f>
        <v>116800</v>
      </c>
      <c r="AH480" s="31">
        <f xml:space="preserve"> _xlfn.XLOOKUP(DATA[[#This Row],[T]]-1, DATA[T], DATA[Low], "")</f>
        <v>116600</v>
      </c>
      <c r="AI480" s="31">
        <f xml:space="preserve"> _xlfn.XLOOKUP(DATA[[#This Row],[T]]-1, DATA[T], DATA[High], "")</f>
        <v>118390</v>
      </c>
      <c r="AJ480" s="31">
        <f xml:space="preserve"> _xlfn.XLOOKUP(DATA[[#This Row],[T]]-1, DATA[T], DATA[Price], "")</f>
        <v>118154</v>
      </c>
      <c r="AK480" s="33">
        <f xml:space="preserve"> IFERROR(DATA[[#This Row],[Prev Close]] - DATA[[#This Row],[Prev Open]], "")</f>
        <v>1354</v>
      </c>
      <c r="AL480" s="33">
        <f xml:space="preserve"> IFERROR(DATA[[#This Row],[Prev High]] - DATA[[#This Row],[Prev Low]], "")</f>
        <v>1790</v>
      </c>
      <c r="AM480" s="33">
        <f xml:space="preserve"> SIGN(DATA[[#This Row],[Prev Change]] &lt; 0)</f>
        <v>0</v>
      </c>
      <c r="AN480" s="33">
        <f xml:space="preserve"> SIGN(DATA[[#This Row],[Prev Change]] &gt;= 0)</f>
        <v>1</v>
      </c>
      <c r="AO480" s="28">
        <f xml:space="preserve"> IFERROR(MAX(0, DATA[[#This Row],[High]] - DATA[[#This Row],[Prev High]]), "")</f>
        <v>2110</v>
      </c>
      <c r="AP480" s="28">
        <f xml:space="preserve"> IFERROR(MAX(0, DATA[[#This Row],[Prev Low]] - DATA[[#This Row],[Low]]), "")</f>
        <v>0</v>
      </c>
      <c r="AQ480" s="10">
        <f xml:space="preserve"> (DATA[[#This Row],[Prev Low]] &lt; DATA[[#This Row],[Open]]) * (DATA[[#This Row],[Open]] &lt; DATA[[#This Row],[Prev High]])</f>
        <v>0</v>
      </c>
      <c r="AR480" s="10">
        <f xml:space="preserve"> SIGN(DATA[[#This Row],[Open]] &lt; DATA[[#This Row],[Prev Low]])</f>
        <v>0</v>
      </c>
      <c r="AS480" s="10">
        <f xml:space="preserve"> SIGN(DATA[[#This Row],[Prev Low]] &lt; DATA[[#This Row],[Open]])</f>
        <v>1</v>
      </c>
      <c r="AT480" s="10">
        <f xml:space="preserve"> SIGN(DATA[[#This Row],[Open]] &lt; DATA[[#This Row],[Prev High]])</f>
        <v>0</v>
      </c>
      <c r="AU480" s="10">
        <f xml:space="preserve"> SIGN(DATA[[#This Row],[Prev High]] &lt; DATA[[#This Row],[Open]])</f>
        <v>1</v>
      </c>
      <c r="AV480" s="10">
        <f xml:space="preserve"> SIGN(DATA[[#This Row],[Low]] &lt; DATA[[#This Row],[Prev Low]])</f>
        <v>0</v>
      </c>
      <c r="AW480" s="10">
        <f xml:space="preserve"> SIGN(DATA[[#This Row],[Prev Low]] &lt; DATA[[#This Row],[Low]])</f>
        <v>1</v>
      </c>
      <c r="AX480" s="10">
        <f xml:space="preserve"> SIGN(DATA[[#This Row],[High]] &lt; DATA[[#This Row],[Prev High]])</f>
        <v>0</v>
      </c>
      <c r="AY480" s="10">
        <f xml:space="preserve"> SIGN(DATA[[#This Row],[Prev High]] &lt; DATA[[#This Row],[High]])</f>
        <v>1</v>
      </c>
      <c r="AZ480" s="10">
        <f xml:space="preserve"> (DATA[[#This Row],[Prev Low]] &lt; DATA[[#This Row],[Close]]) * (DATA[[#This Row],[Close]] &lt; DATA[[#This Row],[Prev High]])</f>
        <v>0</v>
      </c>
      <c r="BA480" s="10">
        <f xml:space="preserve"> SIGN(DATA[[#This Row],[Close]] &lt; DATA[[#This Row],[Prev Low]])</f>
        <v>0</v>
      </c>
      <c r="BB480" s="10">
        <f xml:space="preserve"> SIGN(DATA[[#This Row],[Prev Low]] &lt; DATA[[#This Row],[Close]])</f>
        <v>1</v>
      </c>
      <c r="BC480" s="10">
        <f xml:space="preserve"> SIGN(DATA[[#This Row],[Close]] &lt; DATA[[#This Row],[Prev High]])</f>
        <v>0</v>
      </c>
      <c r="BD480" s="10">
        <f xml:space="preserve"> SIGN(DATA[[#This Row],[Prev High]] &lt; DATA[[#This Row],[Close]])</f>
        <v>1</v>
      </c>
    </row>
    <row r="481" spans="14:56" x14ac:dyDescent="0.25">
      <c r="N481" s="16">
        <f xml:space="preserve"> ROW() - ROW(DATA[[#Headers],[Row]])</f>
        <v>479</v>
      </c>
      <c r="O481" s="13"/>
      <c r="P481" s="20">
        <v>45160</v>
      </c>
      <c r="Q481" s="21">
        <v>118154</v>
      </c>
      <c r="R481" s="21">
        <v>116800</v>
      </c>
      <c r="S481" s="21">
        <v>118390</v>
      </c>
      <c r="T481" s="21">
        <v>116600</v>
      </c>
      <c r="U481" s="13" t="s">
        <v>416</v>
      </c>
      <c r="V481" s="14">
        <v>1.4999999999999999E-2</v>
      </c>
      <c r="W481" s="23"/>
      <c r="X481" s="23">
        <f xml:space="preserve"> (1 - DATA[[#This Row],[Row]])</f>
        <v>-478</v>
      </c>
      <c r="Y481" s="24">
        <f xml:space="preserve"> DATA[[#This Row],[Src Data]]</f>
        <v>45160</v>
      </c>
      <c r="Z481" s="23">
        <f xml:space="preserve"> WEEKDAY(DATA[[#This Row],[Date]])</f>
        <v>3</v>
      </c>
      <c r="AA481" s="26">
        <f xml:space="preserve"> DATA[[#This Row],[Src Último]]</f>
        <v>118154</v>
      </c>
      <c r="AB481" s="28">
        <f xml:space="preserve"> DATA[[#This Row],[Src Abertura]]</f>
        <v>116800</v>
      </c>
      <c r="AC481" s="28">
        <f xml:space="preserve"> DATA[[#This Row],[Src Mínima]]</f>
        <v>116600</v>
      </c>
      <c r="AD481" s="28">
        <f xml:space="preserve"> DATA[[#This Row],[Src Máxima]]</f>
        <v>118390</v>
      </c>
      <c r="AE481" s="28">
        <f xml:space="preserve"> DATA[[#This Row],[Src Último]]</f>
        <v>118154</v>
      </c>
      <c r="AF481" s="40">
        <f xml:space="preserve"> (DATA[[#This Row],[High]] - DATA[[#This Row],[Low]])</f>
        <v>1790</v>
      </c>
      <c r="AG481" s="31">
        <f xml:space="preserve"> _xlfn.XLOOKUP(DATA[[#This Row],[T]]-1, DATA[T], DATA[Open], "")</f>
        <v>117845</v>
      </c>
      <c r="AH481" s="31">
        <f xml:space="preserve"> _xlfn.XLOOKUP(DATA[[#This Row],[T]]-1, DATA[T], DATA[Low], "")</f>
        <v>116100</v>
      </c>
      <c r="AI481" s="31">
        <f xml:space="preserve"> _xlfn.XLOOKUP(DATA[[#This Row],[T]]-1, DATA[T], DATA[High], "")</f>
        <v>117855</v>
      </c>
      <c r="AJ481" s="31">
        <f xml:space="preserve"> _xlfn.XLOOKUP(DATA[[#This Row],[T]]-1, DATA[T], DATA[Price], "")</f>
        <v>116413</v>
      </c>
      <c r="AK481" s="33">
        <f xml:space="preserve"> IFERROR(DATA[[#This Row],[Prev Close]] - DATA[[#This Row],[Prev Open]], "")</f>
        <v>-1432</v>
      </c>
      <c r="AL481" s="33">
        <f xml:space="preserve"> IFERROR(DATA[[#This Row],[Prev High]] - DATA[[#This Row],[Prev Low]], "")</f>
        <v>1755</v>
      </c>
      <c r="AM481" s="33">
        <f xml:space="preserve"> SIGN(DATA[[#This Row],[Prev Change]] &lt; 0)</f>
        <v>1</v>
      </c>
      <c r="AN481" s="33">
        <f xml:space="preserve"> SIGN(DATA[[#This Row],[Prev Change]] &gt;= 0)</f>
        <v>0</v>
      </c>
      <c r="AO481" s="28">
        <f xml:space="preserve"> IFERROR(MAX(0, DATA[[#This Row],[High]] - DATA[[#This Row],[Prev High]]), "")</f>
        <v>535</v>
      </c>
      <c r="AP481" s="28">
        <f xml:space="preserve"> IFERROR(MAX(0, DATA[[#This Row],[Prev Low]] - DATA[[#This Row],[Low]]), "")</f>
        <v>0</v>
      </c>
      <c r="AQ481" s="10">
        <f xml:space="preserve"> (DATA[[#This Row],[Prev Low]] &lt; DATA[[#This Row],[Open]]) * (DATA[[#This Row],[Open]] &lt; DATA[[#This Row],[Prev High]])</f>
        <v>1</v>
      </c>
      <c r="AR481" s="10">
        <f xml:space="preserve"> SIGN(DATA[[#This Row],[Open]] &lt; DATA[[#This Row],[Prev Low]])</f>
        <v>0</v>
      </c>
      <c r="AS481" s="10">
        <f xml:space="preserve"> SIGN(DATA[[#This Row],[Prev Low]] &lt; DATA[[#This Row],[Open]])</f>
        <v>1</v>
      </c>
      <c r="AT481" s="10">
        <f xml:space="preserve"> SIGN(DATA[[#This Row],[Open]] &lt; DATA[[#This Row],[Prev High]])</f>
        <v>1</v>
      </c>
      <c r="AU481" s="10">
        <f xml:space="preserve"> SIGN(DATA[[#This Row],[Prev High]] &lt; DATA[[#This Row],[Open]])</f>
        <v>0</v>
      </c>
      <c r="AV481" s="10">
        <f xml:space="preserve"> SIGN(DATA[[#This Row],[Low]] &lt; DATA[[#This Row],[Prev Low]])</f>
        <v>0</v>
      </c>
      <c r="AW481" s="10">
        <f xml:space="preserve"> SIGN(DATA[[#This Row],[Prev Low]] &lt; DATA[[#This Row],[Low]])</f>
        <v>1</v>
      </c>
      <c r="AX481" s="10">
        <f xml:space="preserve"> SIGN(DATA[[#This Row],[High]] &lt; DATA[[#This Row],[Prev High]])</f>
        <v>0</v>
      </c>
      <c r="AY481" s="10">
        <f xml:space="preserve"> SIGN(DATA[[#This Row],[Prev High]] &lt; DATA[[#This Row],[High]])</f>
        <v>1</v>
      </c>
      <c r="AZ481" s="10">
        <f xml:space="preserve"> (DATA[[#This Row],[Prev Low]] &lt; DATA[[#This Row],[Close]]) * (DATA[[#This Row],[Close]] &lt; DATA[[#This Row],[Prev High]])</f>
        <v>0</v>
      </c>
      <c r="BA481" s="10">
        <f xml:space="preserve"> SIGN(DATA[[#This Row],[Close]] &lt; DATA[[#This Row],[Prev Low]])</f>
        <v>0</v>
      </c>
      <c r="BB481" s="10">
        <f xml:space="preserve"> SIGN(DATA[[#This Row],[Prev Low]] &lt; DATA[[#This Row],[Close]])</f>
        <v>1</v>
      </c>
      <c r="BC481" s="10">
        <f xml:space="preserve"> SIGN(DATA[[#This Row],[Close]] &lt; DATA[[#This Row],[Prev High]])</f>
        <v>0</v>
      </c>
      <c r="BD481" s="10">
        <f xml:space="preserve"> SIGN(DATA[[#This Row],[Prev High]] &lt; DATA[[#This Row],[Close]])</f>
        <v>1</v>
      </c>
    </row>
    <row r="482" spans="14:56" x14ac:dyDescent="0.25">
      <c r="N482" s="16">
        <f xml:space="preserve"> ROW() - ROW(DATA[[#Headers],[Row]])</f>
        <v>480</v>
      </c>
      <c r="O482" s="13"/>
      <c r="P482" s="20">
        <v>45159</v>
      </c>
      <c r="Q482" s="21">
        <v>116413</v>
      </c>
      <c r="R482" s="21">
        <v>117845</v>
      </c>
      <c r="S482" s="21">
        <v>117855</v>
      </c>
      <c r="T482" s="21">
        <v>116100</v>
      </c>
      <c r="U482" s="13" t="s">
        <v>392</v>
      </c>
      <c r="V482" s="14">
        <v>-9.4999999999999998E-3</v>
      </c>
      <c r="W482" s="23"/>
      <c r="X482" s="23">
        <f xml:space="preserve"> (1 - DATA[[#This Row],[Row]])</f>
        <v>-479</v>
      </c>
      <c r="Y482" s="24">
        <f xml:space="preserve"> DATA[[#This Row],[Src Data]]</f>
        <v>45159</v>
      </c>
      <c r="Z482" s="23">
        <f xml:space="preserve"> WEEKDAY(DATA[[#This Row],[Date]])</f>
        <v>2</v>
      </c>
      <c r="AA482" s="26">
        <f xml:space="preserve"> DATA[[#This Row],[Src Último]]</f>
        <v>116413</v>
      </c>
      <c r="AB482" s="28">
        <f xml:space="preserve"> DATA[[#This Row],[Src Abertura]]</f>
        <v>117845</v>
      </c>
      <c r="AC482" s="28">
        <f xml:space="preserve"> DATA[[#This Row],[Src Mínima]]</f>
        <v>116100</v>
      </c>
      <c r="AD482" s="28">
        <f xml:space="preserve"> DATA[[#This Row],[Src Máxima]]</f>
        <v>117855</v>
      </c>
      <c r="AE482" s="28">
        <f xml:space="preserve"> DATA[[#This Row],[Src Último]]</f>
        <v>116413</v>
      </c>
      <c r="AF482" s="40">
        <f xml:space="preserve"> (DATA[[#This Row],[High]] - DATA[[#This Row],[Low]])</f>
        <v>1755</v>
      </c>
      <c r="AG482" s="31">
        <f xml:space="preserve"> _xlfn.XLOOKUP(DATA[[#This Row],[T]]-1, DATA[T], DATA[Open], "")</f>
        <v>116990</v>
      </c>
      <c r="AH482" s="31">
        <f xml:space="preserve"> _xlfn.XLOOKUP(DATA[[#This Row],[T]]-1, DATA[T], DATA[Low], "")</f>
        <v>116585</v>
      </c>
      <c r="AI482" s="31">
        <f xml:space="preserve"> _xlfn.XLOOKUP(DATA[[#This Row],[T]]-1, DATA[T], DATA[High], "")</f>
        <v>117900</v>
      </c>
      <c r="AJ482" s="31">
        <f xml:space="preserve"> _xlfn.XLOOKUP(DATA[[#This Row],[T]]-1, DATA[T], DATA[Price], "")</f>
        <v>117525</v>
      </c>
      <c r="AK482" s="33">
        <f xml:space="preserve"> IFERROR(DATA[[#This Row],[Prev Close]] - DATA[[#This Row],[Prev Open]], "")</f>
        <v>535</v>
      </c>
      <c r="AL482" s="33">
        <f xml:space="preserve"> IFERROR(DATA[[#This Row],[Prev High]] - DATA[[#This Row],[Prev Low]], "")</f>
        <v>1315</v>
      </c>
      <c r="AM482" s="33">
        <f xml:space="preserve"> SIGN(DATA[[#This Row],[Prev Change]] &lt; 0)</f>
        <v>0</v>
      </c>
      <c r="AN482" s="33">
        <f xml:space="preserve"> SIGN(DATA[[#This Row],[Prev Change]] &gt;= 0)</f>
        <v>1</v>
      </c>
      <c r="AO482" s="28">
        <f xml:space="preserve"> IFERROR(MAX(0, DATA[[#This Row],[High]] - DATA[[#This Row],[Prev High]]), "")</f>
        <v>0</v>
      </c>
      <c r="AP482" s="28">
        <f xml:space="preserve"> IFERROR(MAX(0, DATA[[#This Row],[Prev Low]] - DATA[[#This Row],[Low]]), "")</f>
        <v>485</v>
      </c>
      <c r="AQ482" s="10">
        <f xml:space="preserve"> (DATA[[#This Row],[Prev Low]] &lt; DATA[[#This Row],[Open]]) * (DATA[[#This Row],[Open]] &lt; DATA[[#This Row],[Prev High]])</f>
        <v>1</v>
      </c>
      <c r="AR482" s="10">
        <f xml:space="preserve"> SIGN(DATA[[#This Row],[Open]] &lt; DATA[[#This Row],[Prev Low]])</f>
        <v>0</v>
      </c>
      <c r="AS482" s="10">
        <f xml:space="preserve"> SIGN(DATA[[#This Row],[Prev Low]] &lt; DATA[[#This Row],[Open]])</f>
        <v>1</v>
      </c>
      <c r="AT482" s="10">
        <f xml:space="preserve"> SIGN(DATA[[#This Row],[Open]] &lt; DATA[[#This Row],[Prev High]])</f>
        <v>1</v>
      </c>
      <c r="AU482" s="10">
        <f xml:space="preserve"> SIGN(DATA[[#This Row],[Prev High]] &lt; DATA[[#This Row],[Open]])</f>
        <v>0</v>
      </c>
      <c r="AV482" s="10">
        <f xml:space="preserve"> SIGN(DATA[[#This Row],[Low]] &lt; DATA[[#This Row],[Prev Low]])</f>
        <v>1</v>
      </c>
      <c r="AW482" s="10">
        <f xml:space="preserve"> SIGN(DATA[[#This Row],[Prev Low]] &lt; DATA[[#This Row],[Low]])</f>
        <v>0</v>
      </c>
      <c r="AX482" s="10">
        <f xml:space="preserve"> SIGN(DATA[[#This Row],[High]] &lt; DATA[[#This Row],[Prev High]])</f>
        <v>1</v>
      </c>
      <c r="AY482" s="10">
        <f xml:space="preserve"> SIGN(DATA[[#This Row],[Prev High]] &lt; DATA[[#This Row],[High]])</f>
        <v>0</v>
      </c>
      <c r="AZ482" s="10">
        <f xml:space="preserve"> (DATA[[#This Row],[Prev Low]] &lt; DATA[[#This Row],[Close]]) * (DATA[[#This Row],[Close]] &lt; DATA[[#This Row],[Prev High]])</f>
        <v>0</v>
      </c>
      <c r="BA482" s="10">
        <f xml:space="preserve"> SIGN(DATA[[#This Row],[Close]] &lt; DATA[[#This Row],[Prev Low]])</f>
        <v>1</v>
      </c>
      <c r="BB482" s="10">
        <f xml:space="preserve"> SIGN(DATA[[#This Row],[Prev Low]] &lt; DATA[[#This Row],[Close]])</f>
        <v>0</v>
      </c>
      <c r="BC482" s="10">
        <f xml:space="preserve"> SIGN(DATA[[#This Row],[Close]] &lt; DATA[[#This Row],[Prev High]])</f>
        <v>1</v>
      </c>
      <c r="BD482" s="10">
        <f xml:space="preserve"> SIGN(DATA[[#This Row],[Prev High]] &lt; DATA[[#This Row],[Close]])</f>
        <v>0</v>
      </c>
    </row>
    <row r="483" spans="14:56" x14ac:dyDescent="0.25">
      <c r="N483" s="16">
        <f xml:space="preserve"> ROW() - ROW(DATA[[#Headers],[Row]])</f>
        <v>481</v>
      </c>
      <c r="O483" s="13"/>
      <c r="P483" s="20">
        <v>45156</v>
      </c>
      <c r="Q483" s="21">
        <v>117525</v>
      </c>
      <c r="R483" s="21">
        <v>116990</v>
      </c>
      <c r="S483" s="21">
        <v>117900</v>
      </c>
      <c r="T483" s="21">
        <v>116585</v>
      </c>
      <c r="U483" s="13" t="s">
        <v>311</v>
      </c>
      <c r="V483" s="14">
        <v>3.3E-3</v>
      </c>
      <c r="W483" s="23"/>
      <c r="X483" s="23">
        <f xml:space="preserve"> (1 - DATA[[#This Row],[Row]])</f>
        <v>-480</v>
      </c>
      <c r="Y483" s="24">
        <f xml:space="preserve"> DATA[[#This Row],[Src Data]]</f>
        <v>45156</v>
      </c>
      <c r="Z483" s="23">
        <f xml:space="preserve"> WEEKDAY(DATA[[#This Row],[Date]])</f>
        <v>6</v>
      </c>
      <c r="AA483" s="26">
        <f xml:space="preserve"> DATA[[#This Row],[Src Último]]</f>
        <v>117525</v>
      </c>
      <c r="AB483" s="28">
        <f xml:space="preserve"> DATA[[#This Row],[Src Abertura]]</f>
        <v>116990</v>
      </c>
      <c r="AC483" s="28">
        <f xml:space="preserve"> DATA[[#This Row],[Src Mínima]]</f>
        <v>116585</v>
      </c>
      <c r="AD483" s="28">
        <f xml:space="preserve"> DATA[[#This Row],[Src Máxima]]</f>
        <v>117900</v>
      </c>
      <c r="AE483" s="28">
        <f xml:space="preserve"> DATA[[#This Row],[Src Último]]</f>
        <v>117525</v>
      </c>
      <c r="AF483" s="40">
        <f xml:space="preserve"> (DATA[[#This Row],[High]] - DATA[[#This Row],[Low]])</f>
        <v>1315</v>
      </c>
      <c r="AG483" s="31">
        <f xml:space="preserve"> _xlfn.XLOOKUP(DATA[[#This Row],[T]]-1, DATA[T], DATA[Open], "")</f>
        <v>118560</v>
      </c>
      <c r="AH483" s="31">
        <f xml:space="preserve"> _xlfn.XLOOKUP(DATA[[#This Row],[T]]-1, DATA[T], DATA[Low], "")</f>
        <v>116985</v>
      </c>
      <c r="AI483" s="31">
        <f xml:space="preserve"> _xlfn.XLOOKUP(DATA[[#This Row],[T]]-1, DATA[T], DATA[High], "")</f>
        <v>118860</v>
      </c>
      <c r="AJ483" s="31">
        <f xml:space="preserve"> _xlfn.XLOOKUP(DATA[[#This Row],[T]]-1, DATA[T], DATA[Price], "")</f>
        <v>117135</v>
      </c>
      <c r="AK483" s="33">
        <f xml:space="preserve"> IFERROR(DATA[[#This Row],[Prev Close]] - DATA[[#This Row],[Prev Open]], "")</f>
        <v>-1425</v>
      </c>
      <c r="AL483" s="33">
        <f xml:space="preserve"> IFERROR(DATA[[#This Row],[Prev High]] - DATA[[#This Row],[Prev Low]], "")</f>
        <v>1875</v>
      </c>
      <c r="AM483" s="33">
        <f xml:space="preserve"> SIGN(DATA[[#This Row],[Prev Change]] &lt; 0)</f>
        <v>1</v>
      </c>
      <c r="AN483" s="33">
        <f xml:space="preserve"> SIGN(DATA[[#This Row],[Prev Change]] &gt;= 0)</f>
        <v>0</v>
      </c>
      <c r="AO483" s="28">
        <f xml:space="preserve"> IFERROR(MAX(0, DATA[[#This Row],[High]] - DATA[[#This Row],[Prev High]]), "")</f>
        <v>0</v>
      </c>
      <c r="AP483" s="28">
        <f xml:space="preserve"> IFERROR(MAX(0, DATA[[#This Row],[Prev Low]] - DATA[[#This Row],[Low]]), "")</f>
        <v>400</v>
      </c>
      <c r="AQ483" s="10">
        <f xml:space="preserve"> (DATA[[#This Row],[Prev Low]] &lt; DATA[[#This Row],[Open]]) * (DATA[[#This Row],[Open]] &lt; DATA[[#This Row],[Prev High]])</f>
        <v>1</v>
      </c>
      <c r="AR483" s="10">
        <f xml:space="preserve"> SIGN(DATA[[#This Row],[Open]] &lt; DATA[[#This Row],[Prev Low]])</f>
        <v>0</v>
      </c>
      <c r="AS483" s="10">
        <f xml:space="preserve"> SIGN(DATA[[#This Row],[Prev Low]] &lt; DATA[[#This Row],[Open]])</f>
        <v>1</v>
      </c>
      <c r="AT483" s="10">
        <f xml:space="preserve"> SIGN(DATA[[#This Row],[Open]] &lt; DATA[[#This Row],[Prev High]])</f>
        <v>1</v>
      </c>
      <c r="AU483" s="10">
        <f xml:space="preserve"> SIGN(DATA[[#This Row],[Prev High]] &lt; DATA[[#This Row],[Open]])</f>
        <v>0</v>
      </c>
      <c r="AV483" s="10">
        <f xml:space="preserve"> SIGN(DATA[[#This Row],[Low]] &lt; DATA[[#This Row],[Prev Low]])</f>
        <v>1</v>
      </c>
      <c r="AW483" s="10">
        <f xml:space="preserve"> SIGN(DATA[[#This Row],[Prev Low]] &lt; DATA[[#This Row],[Low]])</f>
        <v>0</v>
      </c>
      <c r="AX483" s="10">
        <f xml:space="preserve"> SIGN(DATA[[#This Row],[High]] &lt; DATA[[#This Row],[Prev High]])</f>
        <v>1</v>
      </c>
      <c r="AY483" s="10">
        <f xml:space="preserve"> SIGN(DATA[[#This Row],[Prev High]] &lt; DATA[[#This Row],[High]])</f>
        <v>0</v>
      </c>
      <c r="AZ483" s="10">
        <f xml:space="preserve"> (DATA[[#This Row],[Prev Low]] &lt; DATA[[#This Row],[Close]]) * (DATA[[#This Row],[Close]] &lt; DATA[[#This Row],[Prev High]])</f>
        <v>1</v>
      </c>
      <c r="BA483" s="10">
        <f xml:space="preserve"> SIGN(DATA[[#This Row],[Close]] &lt; DATA[[#This Row],[Prev Low]])</f>
        <v>0</v>
      </c>
      <c r="BB483" s="10">
        <f xml:space="preserve"> SIGN(DATA[[#This Row],[Prev Low]] &lt; DATA[[#This Row],[Close]])</f>
        <v>1</v>
      </c>
      <c r="BC483" s="10">
        <f xml:space="preserve"> SIGN(DATA[[#This Row],[Close]] &lt; DATA[[#This Row],[Prev High]])</f>
        <v>1</v>
      </c>
      <c r="BD483" s="10">
        <f xml:space="preserve"> SIGN(DATA[[#This Row],[Prev High]] &lt; DATA[[#This Row],[Close]])</f>
        <v>0</v>
      </c>
    </row>
    <row r="484" spans="14:56" x14ac:dyDescent="0.25">
      <c r="N484" s="16">
        <f xml:space="preserve"> ROW() - ROW(DATA[[#Headers],[Row]])</f>
        <v>482</v>
      </c>
      <c r="O484" s="13"/>
      <c r="P484" s="20">
        <v>45155</v>
      </c>
      <c r="Q484" s="21">
        <v>117135</v>
      </c>
      <c r="R484" s="21">
        <v>118560</v>
      </c>
      <c r="S484" s="21">
        <v>118860</v>
      </c>
      <c r="T484" s="21">
        <v>116985</v>
      </c>
      <c r="U484" s="13" t="s">
        <v>465</v>
      </c>
      <c r="V484" s="14">
        <v>6.6E-3</v>
      </c>
      <c r="W484" s="23"/>
      <c r="X484" s="23">
        <f xml:space="preserve"> (1 - DATA[[#This Row],[Row]])</f>
        <v>-481</v>
      </c>
      <c r="Y484" s="24">
        <f xml:space="preserve"> DATA[[#This Row],[Src Data]]</f>
        <v>45155</v>
      </c>
      <c r="Z484" s="23">
        <f xml:space="preserve"> WEEKDAY(DATA[[#This Row],[Date]])</f>
        <v>5</v>
      </c>
      <c r="AA484" s="26">
        <f xml:space="preserve"> DATA[[#This Row],[Src Último]]</f>
        <v>117135</v>
      </c>
      <c r="AB484" s="28">
        <f xml:space="preserve"> DATA[[#This Row],[Src Abertura]]</f>
        <v>118560</v>
      </c>
      <c r="AC484" s="28">
        <f xml:space="preserve"> DATA[[#This Row],[Src Mínima]]</f>
        <v>116985</v>
      </c>
      <c r="AD484" s="28">
        <f xml:space="preserve"> DATA[[#This Row],[Src Máxima]]</f>
        <v>118860</v>
      </c>
      <c r="AE484" s="28">
        <f xml:space="preserve"> DATA[[#This Row],[Src Último]]</f>
        <v>117135</v>
      </c>
      <c r="AF484" s="40">
        <f xml:space="preserve"> (DATA[[#This Row],[High]] - DATA[[#This Row],[Low]])</f>
        <v>1875</v>
      </c>
      <c r="AG484" s="31">
        <f xml:space="preserve"> _xlfn.XLOOKUP(DATA[[#This Row],[T]]-1, DATA[T], DATA[Open], "")</f>
        <v>116060</v>
      </c>
      <c r="AH484" s="31">
        <f xml:space="preserve"> _xlfn.XLOOKUP(DATA[[#This Row],[T]]-1, DATA[T], DATA[Low], "")</f>
        <v>115805</v>
      </c>
      <c r="AI484" s="31">
        <f xml:space="preserve"> _xlfn.XLOOKUP(DATA[[#This Row],[T]]-1, DATA[T], DATA[High], "")</f>
        <v>117340</v>
      </c>
      <c r="AJ484" s="31">
        <f xml:space="preserve"> _xlfn.XLOOKUP(DATA[[#This Row],[T]]-1, DATA[T], DATA[Price], "")</f>
        <v>116364</v>
      </c>
      <c r="AK484" s="33">
        <f xml:space="preserve"> IFERROR(DATA[[#This Row],[Prev Close]] - DATA[[#This Row],[Prev Open]], "")</f>
        <v>304</v>
      </c>
      <c r="AL484" s="33">
        <f xml:space="preserve"> IFERROR(DATA[[#This Row],[Prev High]] - DATA[[#This Row],[Prev Low]], "")</f>
        <v>1535</v>
      </c>
      <c r="AM484" s="33">
        <f xml:space="preserve"> SIGN(DATA[[#This Row],[Prev Change]] &lt; 0)</f>
        <v>0</v>
      </c>
      <c r="AN484" s="33">
        <f xml:space="preserve"> SIGN(DATA[[#This Row],[Prev Change]] &gt;= 0)</f>
        <v>1</v>
      </c>
      <c r="AO484" s="28">
        <f xml:space="preserve"> IFERROR(MAX(0, DATA[[#This Row],[High]] - DATA[[#This Row],[Prev High]]), "")</f>
        <v>1520</v>
      </c>
      <c r="AP484" s="28">
        <f xml:space="preserve"> IFERROR(MAX(0, DATA[[#This Row],[Prev Low]] - DATA[[#This Row],[Low]]), "")</f>
        <v>0</v>
      </c>
      <c r="AQ484" s="10">
        <f xml:space="preserve"> (DATA[[#This Row],[Prev Low]] &lt; DATA[[#This Row],[Open]]) * (DATA[[#This Row],[Open]] &lt; DATA[[#This Row],[Prev High]])</f>
        <v>0</v>
      </c>
      <c r="AR484" s="10">
        <f xml:space="preserve"> SIGN(DATA[[#This Row],[Open]] &lt; DATA[[#This Row],[Prev Low]])</f>
        <v>0</v>
      </c>
      <c r="AS484" s="10">
        <f xml:space="preserve"> SIGN(DATA[[#This Row],[Prev Low]] &lt; DATA[[#This Row],[Open]])</f>
        <v>1</v>
      </c>
      <c r="AT484" s="10">
        <f xml:space="preserve"> SIGN(DATA[[#This Row],[Open]] &lt; DATA[[#This Row],[Prev High]])</f>
        <v>0</v>
      </c>
      <c r="AU484" s="10">
        <f xml:space="preserve"> SIGN(DATA[[#This Row],[Prev High]] &lt; DATA[[#This Row],[Open]])</f>
        <v>1</v>
      </c>
      <c r="AV484" s="10">
        <f xml:space="preserve"> SIGN(DATA[[#This Row],[Low]] &lt; DATA[[#This Row],[Prev Low]])</f>
        <v>0</v>
      </c>
      <c r="AW484" s="10">
        <f xml:space="preserve"> SIGN(DATA[[#This Row],[Prev Low]] &lt; DATA[[#This Row],[Low]])</f>
        <v>1</v>
      </c>
      <c r="AX484" s="10">
        <f xml:space="preserve"> SIGN(DATA[[#This Row],[High]] &lt; DATA[[#This Row],[Prev High]])</f>
        <v>0</v>
      </c>
      <c r="AY484" s="10">
        <f xml:space="preserve"> SIGN(DATA[[#This Row],[Prev High]] &lt; DATA[[#This Row],[High]])</f>
        <v>1</v>
      </c>
      <c r="AZ484" s="10">
        <f xml:space="preserve"> (DATA[[#This Row],[Prev Low]] &lt; DATA[[#This Row],[Close]]) * (DATA[[#This Row],[Close]] &lt; DATA[[#This Row],[Prev High]])</f>
        <v>1</v>
      </c>
      <c r="BA484" s="10">
        <f xml:space="preserve"> SIGN(DATA[[#This Row],[Close]] &lt; DATA[[#This Row],[Prev Low]])</f>
        <v>0</v>
      </c>
      <c r="BB484" s="10">
        <f xml:space="preserve"> SIGN(DATA[[#This Row],[Prev Low]] &lt; DATA[[#This Row],[Close]])</f>
        <v>1</v>
      </c>
      <c r="BC484" s="10">
        <f xml:space="preserve"> SIGN(DATA[[#This Row],[Close]] &lt; DATA[[#This Row],[Prev High]])</f>
        <v>1</v>
      </c>
      <c r="BD484" s="10">
        <f xml:space="preserve"> SIGN(DATA[[#This Row],[Prev High]] &lt; DATA[[#This Row],[Close]])</f>
        <v>0</v>
      </c>
    </row>
    <row r="485" spans="14:56" x14ac:dyDescent="0.25">
      <c r="N485" s="16">
        <f xml:space="preserve"> ROW() - ROW(DATA[[#Headers],[Row]])</f>
        <v>483</v>
      </c>
      <c r="O485" s="13"/>
      <c r="P485" s="20">
        <v>45154</v>
      </c>
      <c r="Q485" s="21">
        <v>116364</v>
      </c>
      <c r="R485" s="21">
        <v>116060</v>
      </c>
      <c r="S485" s="21">
        <v>117340</v>
      </c>
      <c r="T485" s="21">
        <v>115805</v>
      </c>
      <c r="U485" s="13" t="s">
        <v>466</v>
      </c>
      <c r="V485" s="14">
        <v>2.5999999999999999E-3</v>
      </c>
      <c r="W485" s="23"/>
      <c r="X485" s="23">
        <f xml:space="preserve"> (1 - DATA[[#This Row],[Row]])</f>
        <v>-482</v>
      </c>
      <c r="Y485" s="24">
        <f xml:space="preserve"> DATA[[#This Row],[Src Data]]</f>
        <v>45154</v>
      </c>
      <c r="Z485" s="23">
        <f xml:space="preserve"> WEEKDAY(DATA[[#This Row],[Date]])</f>
        <v>4</v>
      </c>
      <c r="AA485" s="26">
        <f xml:space="preserve"> DATA[[#This Row],[Src Último]]</f>
        <v>116364</v>
      </c>
      <c r="AB485" s="28">
        <f xml:space="preserve"> DATA[[#This Row],[Src Abertura]]</f>
        <v>116060</v>
      </c>
      <c r="AC485" s="28">
        <f xml:space="preserve"> DATA[[#This Row],[Src Mínima]]</f>
        <v>115805</v>
      </c>
      <c r="AD485" s="28">
        <f xml:space="preserve"> DATA[[#This Row],[Src Máxima]]</f>
        <v>117340</v>
      </c>
      <c r="AE485" s="28">
        <f xml:space="preserve"> DATA[[#This Row],[Src Último]]</f>
        <v>116364</v>
      </c>
      <c r="AF485" s="40">
        <f xml:space="preserve"> (DATA[[#This Row],[High]] - DATA[[#This Row],[Low]])</f>
        <v>1535</v>
      </c>
      <c r="AG485" s="31">
        <f xml:space="preserve"> _xlfn.XLOOKUP(DATA[[#This Row],[T]]-1, DATA[T], DATA[Open], "")</f>
        <v>116070</v>
      </c>
      <c r="AH485" s="31">
        <f xml:space="preserve"> _xlfn.XLOOKUP(DATA[[#This Row],[T]]-1, DATA[T], DATA[Low], "")</f>
        <v>115665</v>
      </c>
      <c r="AI485" s="31">
        <f xml:space="preserve"> _xlfn.XLOOKUP(DATA[[#This Row],[T]]-1, DATA[T], DATA[High], "")</f>
        <v>117700</v>
      </c>
      <c r="AJ485" s="31">
        <f xml:space="preserve"> _xlfn.XLOOKUP(DATA[[#This Row],[T]]-1, DATA[T], DATA[Price], "")</f>
        <v>116059</v>
      </c>
      <c r="AK485" s="33">
        <f xml:space="preserve"> IFERROR(DATA[[#This Row],[Prev Close]] - DATA[[#This Row],[Prev Open]], "")</f>
        <v>-11</v>
      </c>
      <c r="AL485" s="33">
        <f xml:space="preserve"> IFERROR(DATA[[#This Row],[Prev High]] - DATA[[#This Row],[Prev Low]], "")</f>
        <v>2035</v>
      </c>
      <c r="AM485" s="33">
        <f xml:space="preserve"> SIGN(DATA[[#This Row],[Prev Change]] &lt; 0)</f>
        <v>1</v>
      </c>
      <c r="AN485" s="33">
        <f xml:space="preserve"> SIGN(DATA[[#This Row],[Prev Change]] &gt;= 0)</f>
        <v>0</v>
      </c>
      <c r="AO485" s="28">
        <f xml:space="preserve"> IFERROR(MAX(0, DATA[[#This Row],[High]] - DATA[[#This Row],[Prev High]]), "")</f>
        <v>0</v>
      </c>
      <c r="AP485" s="28">
        <f xml:space="preserve"> IFERROR(MAX(0, DATA[[#This Row],[Prev Low]] - DATA[[#This Row],[Low]]), "")</f>
        <v>0</v>
      </c>
      <c r="AQ485" s="10">
        <f xml:space="preserve"> (DATA[[#This Row],[Prev Low]] &lt; DATA[[#This Row],[Open]]) * (DATA[[#This Row],[Open]] &lt; DATA[[#This Row],[Prev High]])</f>
        <v>1</v>
      </c>
      <c r="AR485" s="10">
        <f xml:space="preserve"> SIGN(DATA[[#This Row],[Open]] &lt; DATA[[#This Row],[Prev Low]])</f>
        <v>0</v>
      </c>
      <c r="AS485" s="10">
        <f xml:space="preserve"> SIGN(DATA[[#This Row],[Prev Low]] &lt; DATA[[#This Row],[Open]])</f>
        <v>1</v>
      </c>
      <c r="AT485" s="10">
        <f xml:space="preserve"> SIGN(DATA[[#This Row],[Open]] &lt; DATA[[#This Row],[Prev High]])</f>
        <v>1</v>
      </c>
      <c r="AU485" s="10">
        <f xml:space="preserve"> SIGN(DATA[[#This Row],[Prev High]] &lt; DATA[[#This Row],[Open]])</f>
        <v>0</v>
      </c>
      <c r="AV485" s="10">
        <f xml:space="preserve"> SIGN(DATA[[#This Row],[Low]] &lt; DATA[[#This Row],[Prev Low]])</f>
        <v>0</v>
      </c>
      <c r="AW485" s="10">
        <f xml:space="preserve"> SIGN(DATA[[#This Row],[Prev Low]] &lt; DATA[[#This Row],[Low]])</f>
        <v>1</v>
      </c>
      <c r="AX485" s="10">
        <f xml:space="preserve"> SIGN(DATA[[#This Row],[High]] &lt; DATA[[#This Row],[Prev High]])</f>
        <v>1</v>
      </c>
      <c r="AY485" s="10">
        <f xml:space="preserve"> SIGN(DATA[[#This Row],[Prev High]] &lt; DATA[[#This Row],[High]])</f>
        <v>0</v>
      </c>
      <c r="AZ485" s="10">
        <f xml:space="preserve"> (DATA[[#This Row],[Prev Low]] &lt; DATA[[#This Row],[Close]]) * (DATA[[#This Row],[Close]] &lt; DATA[[#This Row],[Prev High]])</f>
        <v>1</v>
      </c>
      <c r="BA485" s="10">
        <f xml:space="preserve"> SIGN(DATA[[#This Row],[Close]] &lt; DATA[[#This Row],[Prev Low]])</f>
        <v>0</v>
      </c>
      <c r="BB485" s="10">
        <f xml:space="preserve"> SIGN(DATA[[#This Row],[Prev Low]] &lt; DATA[[#This Row],[Close]])</f>
        <v>1</v>
      </c>
      <c r="BC485" s="10">
        <f xml:space="preserve"> SIGN(DATA[[#This Row],[Close]] &lt; DATA[[#This Row],[Prev High]])</f>
        <v>1</v>
      </c>
      <c r="BD485" s="10">
        <f xml:space="preserve"> SIGN(DATA[[#This Row],[Prev High]] &lt; DATA[[#This Row],[Close]])</f>
        <v>0</v>
      </c>
    </row>
    <row r="486" spans="14:56" x14ac:dyDescent="0.25">
      <c r="N486" s="16">
        <f xml:space="preserve"> ROW() - ROW(DATA[[#Headers],[Row]])</f>
        <v>484</v>
      </c>
      <c r="O486" s="13"/>
      <c r="P486" s="20">
        <v>45153</v>
      </c>
      <c r="Q486" s="21">
        <v>116059</v>
      </c>
      <c r="R486" s="21">
        <v>116070</v>
      </c>
      <c r="S486" s="21">
        <v>117700</v>
      </c>
      <c r="T486" s="21">
        <v>115665</v>
      </c>
      <c r="U486" s="13" t="s">
        <v>345</v>
      </c>
      <c r="V486" s="14">
        <v>-7.4999999999999997E-3</v>
      </c>
      <c r="W486" s="23"/>
      <c r="X486" s="23">
        <f xml:space="preserve"> (1 - DATA[[#This Row],[Row]])</f>
        <v>-483</v>
      </c>
      <c r="Y486" s="24">
        <f xml:space="preserve"> DATA[[#This Row],[Src Data]]</f>
        <v>45153</v>
      </c>
      <c r="Z486" s="23">
        <f xml:space="preserve"> WEEKDAY(DATA[[#This Row],[Date]])</f>
        <v>3</v>
      </c>
      <c r="AA486" s="26">
        <f xml:space="preserve"> DATA[[#This Row],[Src Último]]</f>
        <v>116059</v>
      </c>
      <c r="AB486" s="28">
        <f xml:space="preserve"> DATA[[#This Row],[Src Abertura]]</f>
        <v>116070</v>
      </c>
      <c r="AC486" s="28">
        <f xml:space="preserve"> DATA[[#This Row],[Src Mínima]]</f>
        <v>115665</v>
      </c>
      <c r="AD486" s="28">
        <f xml:space="preserve"> DATA[[#This Row],[Src Máxima]]</f>
        <v>117700</v>
      </c>
      <c r="AE486" s="28">
        <f xml:space="preserve"> DATA[[#This Row],[Src Último]]</f>
        <v>116059</v>
      </c>
      <c r="AF486" s="40">
        <f xml:space="preserve"> (DATA[[#This Row],[High]] - DATA[[#This Row],[Low]])</f>
        <v>2035</v>
      </c>
      <c r="AG486" s="31">
        <f xml:space="preserve"> _xlfn.XLOOKUP(DATA[[#This Row],[T]]-1, DATA[T], DATA[Open], "")</f>
        <v>118170</v>
      </c>
      <c r="AH486" s="31">
        <f xml:space="preserve"> _xlfn.XLOOKUP(DATA[[#This Row],[T]]-1, DATA[T], DATA[Low], "")</f>
        <v>116645</v>
      </c>
      <c r="AI486" s="31">
        <f xml:space="preserve"> _xlfn.XLOOKUP(DATA[[#This Row],[T]]-1, DATA[T], DATA[High], "")</f>
        <v>118230</v>
      </c>
      <c r="AJ486" s="31">
        <f xml:space="preserve"> _xlfn.XLOOKUP(DATA[[#This Row],[T]]-1, DATA[T], DATA[Price], "")</f>
        <v>116937</v>
      </c>
      <c r="AK486" s="33">
        <f xml:space="preserve"> IFERROR(DATA[[#This Row],[Prev Close]] - DATA[[#This Row],[Prev Open]], "")</f>
        <v>-1233</v>
      </c>
      <c r="AL486" s="33">
        <f xml:space="preserve"> IFERROR(DATA[[#This Row],[Prev High]] - DATA[[#This Row],[Prev Low]], "")</f>
        <v>1585</v>
      </c>
      <c r="AM486" s="33">
        <f xml:space="preserve"> SIGN(DATA[[#This Row],[Prev Change]] &lt; 0)</f>
        <v>1</v>
      </c>
      <c r="AN486" s="33">
        <f xml:space="preserve"> SIGN(DATA[[#This Row],[Prev Change]] &gt;= 0)</f>
        <v>0</v>
      </c>
      <c r="AO486" s="28">
        <f xml:space="preserve"> IFERROR(MAX(0, DATA[[#This Row],[High]] - DATA[[#This Row],[Prev High]]), "")</f>
        <v>0</v>
      </c>
      <c r="AP486" s="28">
        <f xml:space="preserve"> IFERROR(MAX(0, DATA[[#This Row],[Prev Low]] - DATA[[#This Row],[Low]]), "")</f>
        <v>980</v>
      </c>
      <c r="AQ486" s="10">
        <f xml:space="preserve"> (DATA[[#This Row],[Prev Low]] &lt; DATA[[#This Row],[Open]]) * (DATA[[#This Row],[Open]] &lt; DATA[[#This Row],[Prev High]])</f>
        <v>0</v>
      </c>
      <c r="AR486" s="10">
        <f xml:space="preserve"> SIGN(DATA[[#This Row],[Open]] &lt; DATA[[#This Row],[Prev Low]])</f>
        <v>1</v>
      </c>
      <c r="AS486" s="10">
        <f xml:space="preserve"> SIGN(DATA[[#This Row],[Prev Low]] &lt; DATA[[#This Row],[Open]])</f>
        <v>0</v>
      </c>
      <c r="AT486" s="10">
        <f xml:space="preserve"> SIGN(DATA[[#This Row],[Open]] &lt; DATA[[#This Row],[Prev High]])</f>
        <v>1</v>
      </c>
      <c r="AU486" s="10">
        <f xml:space="preserve"> SIGN(DATA[[#This Row],[Prev High]] &lt; DATA[[#This Row],[Open]])</f>
        <v>0</v>
      </c>
      <c r="AV486" s="10">
        <f xml:space="preserve"> SIGN(DATA[[#This Row],[Low]] &lt; DATA[[#This Row],[Prev Low]])</f>
        <v>1</v>
      </c>
      <c r="AW486" s="10">
        <f xml:space="preserve"> SIGN(DATA[[#This Row],[Prev Low]] &lt; DATA[[#This Row],[Low]])</f>
        <v>0</v>
      </c>
      <c r="AX486" s="10">
        <f xml:space="preserve"> SIGN(DATA[[#This Row],[High]] &lt; DATA[[#This Row],[Prev High]])</f>
        <v>1</v>
      </c>
      <c r="AY486" s="10">
        <f xml:space="preserve"> SIGN(DATA[[#This Row],[Prev High]] &lt; DATA[[#This Row],[High]])</f>
        <v>0</v>
      </c>
      <c r="AZ486" s="10">
        <f xml:space="preserve"> (DATA[[#This Row],[Prev Low]] &lt; DATA[[#This Row],[Close]]) * (DATA[[#This Row],[Close]] &lt; DATA[[#This Row],[Prev High]])</f>
        <v>0</v>
      </c>
      <c r="BA486" s="10">
        <f xml:space="preserve"> SIGN(DATA[[#This Row],[Close]] &lt; DATA[[#This Row],[Prev Low]])</f>
        <v>1</v>
      </c>
      <c r="BB486" s="10">
        <f xml:space="preserve"> SIGN(DATA[[#This Row],[Prev Low]] &lt; DATA[[#This Row],[Close]])</f>
        <v>0</v>
      </c>
      <c r="BC486" s="10">
        <f xml:space="preserve"> SIGN(DATA[[#This Row],[Close]] &lt; DATA[[#This Row],[Prev High]])</f>
        <v>1</v>
      </c>
      <c r="BD486" s="10">
        <f xml:space="preserve"> SIGN(DATA[[#This Row],[Prev High]] &lt; DATA[[#This Row],[Close]])</f>
        <v>0</v>
      </c>
    </row>
    <row r="487" spans="14:56" x14ac:dyDescent="0.25">
      <c r="N487" s="16">
        <f xml:space="preserve"> ROW() - ROW(DATA[[#Headers],[Row]])</f>
        <v>485</v>
      </c>
      <c r="O487" s="13"/>
      <c r="P487" s="20">
        <v>45152</v>
      </c>
      <c r="Q487" s="21">
        <v>116937</v>
      </c>
      <c r="R487" s="21">
        <v>118170</v>
      </c>
      <c r="S487" s="21">
        <v>118230</v>
      </c>
      <c r="T487" s="21">
        <v>116645</v>
      </c>
      <c r="U487" s="13" t="s">
        <v>251</v>
      </c>
      <c r="V487" s="14">
        <v>-1.04E-2</v>
      </c>
      <c r="W487" s="23"/>
      <c r="X487" s="23">
        <f xml:space="preserve"> (1 - DATA[[#This Row],[Row]])</f>
        <v>-484</v>
      </c>
      <c r="Y487" s="24">
        <f xml:space="preserve"> DATA[[#This Row],[Src Data]]</f>
        <v>45152</v>
      </c>
      <c r="Z487" s="23">
        <f xml:space="preserve"> WEEKDAY(DATA[[#This Row],[Date]])</f>
        <v>2</v>
      </c>
      <c r="AA487" s="26">
        <f xml:space="preserve"> DATA[[#This Row],[Src Último]]</f>
        <v>116937</v>
      </c>
      <c r="AB487" s="28">
        <f xml:space="preserve"> DATA[[#This Row],[Src Abertura]]</f>
        <v>118170</v>
      </c>
      <c r="AC487" s="28">
        <f xml:space="preserve"> DATA[[#This Row],[Src Mínima]]</f>
        <v>116645</v>
      </c>
      <c r="AD487" s="28">
        <f xml:space="preserve"> DATA[[#This Row],[Src Máxima]]</f>
        <v>118230</v>
      </c>
      <c r="AE487" s="28">
        <f xml:space="preserve"> DATA[[#This Row],[Src Último]]</f>
        <v>116937</v>
      </c>
      <c r="AF487" s="40">
        <f xml:space="preserve"> (DATA[[#This Row],[High]] - DATA[[#This Row],[Low]])</f>
        <v>1585</v>
      </c>
      <c r="AG487" s="31">
        <f xml:space="preserve"> _xlfn.XLOOKUP(DATA[[#This Row],[T]]-1, DATA[T], DATA[Open], "")</f>
        <v>118350</v>
      </c>
      <c r="AH487" s="31">
        <f xml:space="preserve"> _xlfn.XLOOKUP(DATA[[#This Row],[T]]-1, DATA[T], DATA[Low], "")</f>
        <v>117550</v>
      </c>
      <c r="AI487" s="31">
        <f xml:space="preserve"> _xlfn.XLOOKUP(DATA[[#This Row],[T]]-1, DATA[T], DATA[High], "")</f>
        <v>119260</v>
      </c>
      <c r="AJ487" s="31">
        <f xml:space="preserve"> _xlfn.XLOOKUP(DATA[[#This Row],[T]]-1, DATA[T], DATA[Price], "")</f>
        <v>118170</v>
      </c>
      <c r="AK487" s="33">
        <f xml:space="preserve"> IFERROR(DATA[[#This Row],[Prev Close]] - DATA[[#This Row],[Prev Open]], "")</f>
        <v>-180</v>
      </c>
      <c r="AL487" s="33">
        <f xml:space="preserve"> IFERROR(DATA[[#This Row],[Prev High]] - DATA[[#This Row],[Prev Low]], "")</f>
        <v>1710</v>
      </c>
      <c r="AM487" s="33">
        <f xml:space="preserve"> SIGN(DATA[[#This Row],[Prev Change]] &lt; 0)</f>
        <v>1</v>
      </c>
      <c r="AN487" s="33">
        <f xml:space="preserve"> SIGN(DATA[[#This Row],[Prev Change]] &gt;= 0)</f>
        <v>0</v>
      </c>
      <c r="AO487" s="28">
        <f xml:space="preserve"> IFERROR(MAX(0, DATA[[#This Row],[High]] - DATA[[#This Row],[Prev High]]), "")</f>
        <v>0</v>
      </c>
      <c r="AP487" s="28">
        <f xml:space="preserve"> IFERROR(MAX(0, DATA[[#This Row],[Prev Low]] - DATA[[#This Row],[Low]]), "")</f>
        <v>905</v>
      </c>
      <c r="AQ487" s="10">
        <f xml:space="preserve"> (DATA[[#This Row],[Prev Low]] &lt; DATA[[#This Row],[Open]]) * (DATA[[#This Row],[Open]] &lt; DATA[[#This Row],[Prev High]])</f>
        <v>1</v>
      </c>
      <c r="AR487" s="10">
        <f xml:space="preserve"> SIGN(DATA[[#This Row],[Open]] &lt; DATA[[#This Row],[Prev Low]])</f>
        <v>0</v>
      </c>
      <c r="AS487" s="10">
        <f xml:space="preserve"> SIGN(DATA[[#This Row],[Prev Low]] &lt; DATA[[#This Row],[Open]])</f>
        <v>1</v>
      </c>
      <c r="AT487" s="10">
        <f xml:space="preserve"> SIGN(DATA[[#This Row],[Open]] &lt; DATA[[#This Row],[Prev High]])</f>
        <v>1</v>
      </c>
      <c r="AU487" s="10">
        <f xml:space="preserve"> SIGN(DATA[[#This Row],[Prev High]] &lt; DATA[[#This Row],[Open]])</f>
        <v>0</v>
      </c>
      <c r="AV487" s="10">
        <f xml:space="preserve"> SIGN(DATA[[#This Row],[Low]] &lt; DATA[[#This Row],[Prev Low]])</f>
        <v>1</v>
      </c>
      <c r="AW487" s="10">
        <f xml:space="preserve"> SIGN(DATA[[#This Row],[Prev Low]] &lt; DATA[[#This Row],[Low]])</f>
        <v>0</v>
      </c>
      <c r="AX487" s="10">
        <f xml:space="preserve"> SIGN(DATA[[#This Row],[High]] &lt; DATA[[#This Row],[Prev High]])</f>
        <v>1</v>
      </c>
      <c r="AY487" s="10">
        <f xml:space="preserve"> SIGN(DATA[[#This Row],[Prev High]] &lt; DATA[[#This Row],[High]])</f>
        <v>0</v>
      </c>
      <c r="AZ487" s="10">
        <f xml:space="preserve"> (DATA[[#This Row],[Prev Low]] &lt; DATA[[#This Row],[Close]]) * (DATA[[#This Row],[Close]] &lt; DATA[[#This Row],[Prev High]])</f>
        <v>0</v>
      </c>
      <c r="BA487" s="10">
        <f xml:space="preserve"> SIGN(DATA[[#This Row],[Close]] &lt; DATA[[#This Row],[Prev Low]])</f>
        <v>1</v>
      </c>
      <c r="BB487" s="10">
        <f xml:space="preserve"> SIGN(DATA[[#This Row],[Prev Low]] &lt; DATA[[#This Row],[Close]])</f>
        <v>0</v>
      </c>
      <c r="BC487" s="10">
        <f xml:space="preserve"> SIGN(DATA[[#This Row],[Close]] &lt; DATA[[#This Row],[Prev High]])</f>
        <v>1</v>
      </c>
      <c r="BD487" s="10">
        <f xml:space="preserve"> SIGN(DATA[[#This Row],[Prev High]] &lt; DATA[[#This Row],[Close]])</f>
        <v>0</v>
      </c>
    </row>
    <row r="488" spans="14:56" x14ac:dyDescent="0.25">
      <c r="N488" s="16">
        <f xml:space="preserve"> ROW() - ROW(DATA[[#Headers],[Row]])</f>
        <v>486</v>
      </c>
      <c r="O488" s="13"/>
      <c r="P488" s="20">
        <v>45149</v>
      </c>
      <c r="Q488" s="21">
        <v>118170</v>
      </c>
      <c r="R488" s="21">
        <v>118350</v>
      </c>
      <c r="S488" s="21">
        <v>119260</v>
      </c>
      <c r="T488" s="21">
        <v>117550</v>
      </c>
      <c r="U488" s="13" t="s">
        <v>467</v>
      </c>
      <c r="V488" s="14">
        <v>-2.5999999999999999E-3</v>
      </c>
      <c r="W488" s="23"/>
      <c r="X488" s="23">
        <f xml:space="preserve"> (1 - DATA[[#This Row],[Row]])</f>
        <v>-485</v>
      </c>
      <c r="Y488" s="24">
        <f xml:space="preserve"> DATA[[#This Row],[Src Data]]</f>
        <v>45149</v>
      </c>
      <c r="Z488" s="23">
        <f xml:space="preserve"> WEEKDAY(DATA[[#This Row],[Date]])</f>
        <v>6</v>
      </c>
      <c r="AA488" s="26">
        <f xml:space="preserve"> DATA[[#This Row],[Src Último]]</f>
        <v>118170</v>
      </c>
      <c r="AB488" s="28">
        <f xml:space="preserve"> DATA[[#This Row],[Src Abertura]]</f>
        <v>118350</v>
      </c>
      <c r="AC488" s="28">
        <f xml:space="preserve"> DATA[[#This Row],[Src Mínima]]</f>
        <v>117550</v>
      </c>
      <c r="AD488" s="28">
        <f xml:space="preserve"> DATA[[#This Row],[Src Máxima]]</f>
        <v>119260</v>
      </c>
      <c r="AE488" s="28">
        <f xml:space="preserve"> DATA[[#This Row],[Src Último]]</f>
        <v>118170</v>
      </c>
      <c r="AF488" s="40">
        <f xml:space="preserve"> (DATA[[#This Row],[High]] - DATA[[#This Row],[Low]])</f>
        <v>1710</v>
      </c>
      <c r="AG488" s="31">
        <f xml:space="preserve"> _xlfn.XLOOKUP(DATA[[#This Row],[T]]-1, DATA[T], DATA[Open], "")</f>
        <v>119100</v>
      </c>
      <c r="AH488" s="31">
        <f xml:space="preserve"> _xlfn.XLOOKUP(DATA[[#This Row],[T]]-1, DATA[T], DATA[Low], "")</f>
        <v>118090</v>
      </c>
      <c r="AI488" s="31">
        <f xml:space="preserve"> _xlfn.XLOOKUP(DATA[[#This Row],[T]]-1, DATA[T], DATA[High], "")</f>
        <v>119695</v>
      </c>
      <c r="AJ488" s="31">
        <f xml:space="preserve"> _xlfn.XLOOKUP(DATA[[#This Row],[T]]-1, DATA[T], DATA[Price], "")</f>
        <v>118476</v>
      </c>
      <c r="AK488" s="33">
        <f xml:space="preserve"> IFERROR(DATA[[#This Row],[Prev Close]] - DATA[[#This Row],[Prev Open]], "")</f>
        <v>-624</v>
      </c>
      <c r="AL488" s="33">
        <f xml:space="preserve"> IFERROR(DATA[[#This Row],[Prev High]] - DATA[[#This Row],[Prev Low]], "")</f>
        <v>1605</v>
      </c>
      <c r="AM488" s="33">
        <f xml:space="preserve"> SIGN(DATA[[#This Row],[Prev Change]] &lt; 0)</f>
        <v>1</v>
      </c>
      <c r="AN488" s="33">
        <f xml:space="preserve"> SIGN(DATA[[#This Row],[Prev Change]] &gt;= 0)</f>
        <v>0</v>
      </c>
      <c r="AO488" s="28">
        <f xml:space="preserve"> IFERROR(MAX(0, DATA[[#This Row],[High]] - DATA[[#This Row],[Prev High]]), "")</f>
        <v>0</v>
      </c>
      <c r="AP488" s="28">
        <f xml:space="preserve"> IFERROR(MAX(0, DATA[[#This Row],[Prev Low]] - DATA[[#This Row],[Low]]), "")</f>
        <v>540</v>
      </c>
      <c r="AQ488" s="10">
        <f xml:space="preserve"> (DATA[[#This Row],[Prev Low]] &lt; DATA[[#This Row],[Open]]) * (DATA[[#This Row],[Open]] &lt; DATA[[#This Row],[Prev High]])</f>
        <v>1</v>
      </c>
      <c r="AR488" s="10">
        <f xml:space="preserve"> SIGN(DATA[[#This Row],[Open]] &lt; DATA[[#This Row],[Prev Low]])</f>
        <v>0</v>
      </c>
      <c r="AS488" s="10">
        <f xml:space="preserve"> SIGN(DATA[[#This Row],[Prev Low]] &lt; DATA[[#This Row],[Open]])</f>
        <v>1</v>
      </c>
      <c r="AT488" s="10">
        <f xml:space="preserve"> SIGN(DATA[[#This Row],[Open]] &lt; DATA[[#This Row],[Prev High]])</f>
        <v>1</v>
      </c>
      <c r="AU488" s="10">
        <f xml:space="preserve"> SIGN(DATA[[#This Row],[Prev High]] &lt; DATA[[#This Row],[Open]])</f>
        <v>0</v>
      </c>
      <c r="AV488" s="10">
        <f xml:space="preserve"> SIGN(DATA[[#This Row],[Low]] &lt; DATA[[#This Row],[Prev Low]])</f>
        <v>1</v>
      </c>
      <c r="AW488" s="10">
        <f xml:space="preserve"> SIGN(DATA[[#This Row],[Prev Low]] &lt; DATA[[#This Row],[Low]])</f>
        <v>0</v>
      </c>
      <c r="AX488" s="10">
        <f xml:space="preserve"> SIGN(DATA[[#This Row],[High]] &lt; DATA[[#This Row],[Prev High]])</f>
        <v>1</v>
      </c>
      <c r="AY488" s="10">
        <f xml:space="preserve"> SIGN(DATA[[#This Row],[Prev High]] &lt; DATA[[#This Row],[High]])</f>
        <v>0</v>
      </c>
      <c r="AZ488" s="10">
        <f xml:space="preserve"> (DATA[[#This Row],[Prev Low]] &lt; DATA[[#This Row],[Close]]) * (DATA[[#This Row],[Close]] &lt; DATA[[#This Row],[Prev High]])</f>
        <v>1</v>
      </c>
      <c r="BA488" s="10">
        <f xml:space="preserve"> SIGN(DATA[[#This Row],[Close]] &lt; DATA[[#This Row],[Prev Low]])</f>
        <v>0</v>
      </c>
      <c r="BB488" s="10">
        <f xml:space="preserve"> SIGN(DATA[[#This Row],[Prev Low]] &lt; DATA[[#This Row],[Close]])</f>
        <v>1</v>
      </c>
      <c r="BC488" s="10">
        <f xml:space="preserve"> SIGN(DATA[[#This Row],[Close]] &lt; DATA[[#This Row],[Prev High]])</f>
        <v>1</v>
      </c>
      <c r="BD488" s="10">
        <f xml:space="preserve"> SIGN(DATA[[#This Row],[Prev High]] &lt; DATA[[#This Row],[Close]])</f>
        <v>0</v>
      </c>
    </row>
    <row r="489" spans="14:56" x14ac:dyDescent="0.25">
      <c r="N489" s="16">
        <f xml:space="preserve"> ROW() - ROW(DATA[[#Headers],[Row]])</f>
        <v>487</v>
      </c>
      <c r="O489" s="13"/>
      <c r="P489" s="20">
        <v>45148</v>
      </c>
      <c r="Q489" s="21">
        <v>118476</v>
      </c>
      <c r="R489" s="21">
        <v>119100</v>
      </c>
      <c r="S489" s="21">
        <v>119695</v>
      </c>
      <c r="T489" s="21">
        <v>118090</v>
      </c>
      <c r="U489" s="13" t="s">
        <v>425</v>
      </c>
      <c r="V489" s="14">
        <v>-1.2999999999999999E-3</v>
      </c>
      <c r="W489" s="23"/>
      <c r="X489" s="23">
        <f xml:space="preserve"> (1 - DATA[[#This Row],[Row]])</f>
        <v>-486</v>
      </c>
      <c r="Y489" s="24">
        <f xml:space="preserve"> DATA[[#This Row],[Src Data]]</f>
        <v>45148</v>
      </c>
      <c r="Z489" s="23">
        <f xml:space="preserve"> WEEKDAY(DATA[[#This Row],[Date]])</f>
        <v>5</v>
      </c>
      <c r="AA489" s="26">
        <f xml:space="preserve"> DATA[[#This Row],[Src Último]]</f>
        <v>118476</v>
      </c>
      <c r="AB489" s="28">
        <f xml:space="preserve"> DATA[[#This Row],[Src Abertura]]</f>
        <v>119100</v>
      </c>
      <c r="AC489" s="28">
        <f xml:space="preserve"> DATA[[#This Row],[Src Mínima]]</f>
        <v>118090</v>
      </c>
      <c r="AD489" s="28">
        <f xml:space="preserve"> DATA[[#This Row],[Src Máxima]]</f>
        <v>119695</v>
      </c>
      <c r="AE489" s="28">
        <f xml:space="preserve"> DATA[[#This Row],[Src Último]]</f>
        <v>118476</v>
      </c>
      <c r="AF489" s="40">
        <f xml:space="preserve"> (DATA[[#This Row],[High]] - DATA[[#This Row],[Low]])</f>
        <v>1605</v>
      </c>
      <c r="AG489" s="31">
        <f xml:space="preserve"> _xlfn.XLOOKUP(DATA[[#This Row],[T]]-1, DATA[T], DATA[Open], "")</f>
        <v>119740</v>
      </c>
      <c r="AH489" s="31">
        <f xml:space="preserve"> _xlfn.XLOOKUP(DATA[[#This Row],[T]]-1, DATA[T], DATA[Low], "")</f>
        <v>118095</v>
      </c>
      <c r="AI489" s="31">
        <f xml:space="preserve"> _xlfn.XLOOKUP(DATA[[#This Row],[T]]-1, DATA[T], DATA[High], "")</f>
        <v>119740</v>
      </c>
      <c r="AJ489" s="31">
        <f xml:space="preserve"> _xlfn.XLOOKUP(DATA[[#This Row],[T]]-1, DATA[T], DATA[Price], "")</f>
        <v>118630</v>
      </c>
      <c r="AK489" s="33">
        <f xml:space="preserve"> IFERROR(DATA[[#This Row],[Prev Close]] - DATA[[#This Row],[Prev Open]], "")</f>
        <v>-1110</v>
      </c>
      <c r="AL489" s="33">
        <f xml:space="preserve"> IFERROR(DATA[[#This Row],[Prev High]] - DATA[[#This Row],[Prev Low]], "")</f>
        <v>1645</v>
      </c>
      <c r="AM489" s="33">
        <f xml:space="preserve"> SIGN(DATA[[#This Row],[Prev Change]] &lt; 0)</f>
        <v>1</v>
      </c>
      <c r="AN489" s="33">
        <f xml:space="preserve"> SIGN(DATA[[#This Row],[Prev Change]] &gt;= 0)</f>
        <v>0</v>
      </c>
      <c r="AO489" s="28">
        <f xml:space="preserve"> IFERROR(MAX(0, DATA[[#This Row],[High]] - DATA[[#This Row],[Prev High]]), "")</f>
        <v>0</v>
      </c>
      <c r="AP489" s="28">
        <f xml:space="preserve"> IFERROR(MAX(0, DATA[[#This Row],[Prev Low]] - DATA[[#This Row],[Low]]), "")</f>
        <v>5</v>
      </c>
      <c r="AQ489" s="10">
        <f xml:space="preserve"> (DATA[[#This Row],[Prev Low]] &lt; DATA[[#This Row],[Open]]) * (DATA[[#This Row],[Open]] &lt; DATA[[#This Row],[Prev High]])</f>
        <v>1</v>
      </c>
      <c r="AR489" s="10">
        <f xml:space="preserve"> SIGN(DATA[[#This Row],[Open]] &lt; DATA[[#This Row],[Prev Low]])</f>
        <v>0</v>
      </c>
      <c r="AS489" s="10">
        <f xml:space="preserve"> SIGN(DATA[[#This Row],[Prev Low]] &lt; DATA[[#This Row],[Open]])</f>
        <v>1</v>
      </c>
      <c r="AT489" s="10">
        <f xml:space="preserve"> SIGN(DATA[[#This Row],[Open]] &lt; DATA[[#This Row],[Prev High]])</f>
        <v>1</v>
      </c>
      <c r="AU489" s="10">
        <f xml:space="preserve"> SIGN(DATA[[#This Row],[Prev High]] &lt; DATA[[#This Row],[Open]])</f>
        <v>0</v>
      </c>
      <c r="AV489" s="10">
        <f xml:space="preserve"> SIGN(DATA[[#This Row],[Low]] &lt; DATA[[#This Row],[Prev Low]])</f>
        <v>1</v>
      </c>
      <c r="AW489" s="10">
        <f xml:space="preserve"> SIGN(DATA[[#This Row],[Prev Low]] &lt; DATA[[#This Row],[Low]])</f>
        <v>0</v>
      </c>
      <c r="AX489" s="10">
        <f xml:space="preserve"> SIGN(DATA[[#This Row],[High]] &lt; DATA[[#This Row],[Prev High]])</f>
        <v>1</v>
      </c>
      <c r="AY489" s="10">
        <f xml:space="preserve"> SIGN(DATA[[#This Row],[Prev High]] &lt; DATA[[#This Row],[High]])</f>
        <v>0</v>
      </c>
      <c r="AZ489" s="10">
        <f xml:space="preserve"> (DATA[[#This Row],[Prev Low]] &lt; DATA[[#This Row],[Close]]) * (DATA[[#This Row],[Close]] &lt; DATA[[#This Row],[Prev High]])</f>
        <v>1</v>
      </c>
      <c r="BA489" s="10">
        <f xml:space="preserve"> SIGN(DATA[[#This Row],[Close]] &lt; DATA[[#This Row],[Prev Low]])</f>
        <v>0</v>
      </c>
      <c r="BB489" s="10">
        <f xml:space="preserve"> SIGN(DATA[[#This Row],[Prev Low]] &lt; DATA[[#This Row],[Close]])</f>
        <v>1</v>
      </c>
      <c r="BC489" s="10">
        <f xml:space="preserve"> SIGN(DATA[[#This Row],[Close]] &lt; DATA[[#This Row],[Prev High]])</f>
        <v>1</v>
      </c>
      <c r="BD489" s="10">
        <f xml:space="preserve"> SIGN(DATA[[#This Row],[Prev High]] &lt; DATA[[#This Row],[Close]])</f>
        <v>0</v>
      </c>
    </row>
    <row r="490" spans="14:56" x14ac:dyDescent="0.25">
      <c r="N490" s="16">
        <f xml:space="preserve"> ROW() - ROW(DATA[[#Headers],[Row]])</f>
        <v>488</v>
      </c>
      <c r="O490" s="13"/>
      <c r="P490" s="20">
        <v>45147</v>
      </c>
      <c r="Q490" s="21">
        <v>118630</v>
      </c>
      <c r="R490" s="21">
        <v>119740</v>
      </c>
      <c r="S490" s="21">
        <v>119740</v>
      </c>
      <c r="T490" s="21">
        <v>118095</v>
      </c>
      <c r="U490" s="13" t="s">
        <v>468</v>
      </c>
      <c r="V490" s="14">
        <v>-6.1999999999999998E-3</v>
      </c>
      <c r="W490" s="23"/>
      <c r="X490" s="23">
        <f xml:space="preserve"> (1 - DATA[[#This Row],[Row]])</f>
        <v>-487</v>
      </c>
      <c r="Y490" s="24">
        <f xml:space="preserve"> DATA[[#This Row],[Src Data]]</f>
        <v>45147</v>
      </c>
      <c r="Z490" s="23">
        <f xml:space="preserve"> WEEKDAY(DATA[[#This Row],[Date]])</f>
        <v>4</v>
      </c>
      <c r="AA490" s="26">
        <f xml:space="preserve"> DATA[[#This Row],[Src Último]]</f>
        <v>118630</v>
      </c>
      <c r="AB490" s="28">
        <f xml:space="preserve"> DATA[[#This Row],[Src Abertura]]</f>
        <v>119740</v>
      </c>
      <c r="AC490" s="28">
        <f xml:space="preserve"> DATA[[#This Row],[Src Mínima]]</f>
        <v>118095</v>
      </c>
      <c r="AD490" s="28">
        <f xml:space="preserve"> DATA[[#This Row],[Src Máxima]]</f>
        <v>119740</v>
      </c>
      <c r="AE490" s="28">
        <f xml:space="preserve"> DATA[[#This Row],[Src Último]]</f>
        <v>118630</v>
      </c>
      <c r="AF490" s="40">
        <f xml:space="preserve"> (DATA[[#This Row],[High]] - DATA[[#This Row],[Low]])</f>
        <v>1645</v>
      </c>
      <c r="AG490" s="31">
        <f xml:space="preserve"> _xlfn.XLOOKUP(DATA[[#This Row],[T]]-1, DATA[T], DATA[Open], "")</f>
        <v>118675</v>
      </c>
      <c r="AH490" s="31">
        <f xml:space="preserve"> _xlfn.XLOOKUP(DATA[[#This Row],[T]]-1, DATA[T], DATA[Low], "")</f>
        <v>117615</v>
      </c>
      <c r="AI490" s="31">
        <f xml:space="preserve"> _xlfn.XLOOKUP(DATA[[#This Row],[T]]-1, DATA[T], DATA[High], "")</f>
        <v>119885</v>
      </c>
      <c r="AJ490" s="31">
        <f xml:space="preserve"> _xlfn.XLOOKUP(DATA[[#This Row],[T]]-1, DATA[T], DATA[Price], "")</f>
        <v>119374</v>
      </c>
      <c r="AK490" s="33">
        <f xml:space="preserve"> IFERROR(DATA[[#This Row],[Prev Close]] - DATA[[#This Row],[Prev Open]], "")</f>
        <v>699</v>
      </c>
      <c r="AL490" s="33">
        <f xml:space="preserve"> IFERROR(DATA[[#This Row],[Prev High]] - DATA[[#This Row],[Prev Low]], "")</f>
        <v>2270</v>
      </c>
      <c r="AM490" s="33">
        <f xml:space="preserve"> SIGN(DATA[[#This Row],[Prev Change]] &lt; 0)</f>
        <v>0</v>
      </c>
      <c r="AN490" s="33">
        <f xml:space="preserve"> SIGN(DATA[[#This Row],[Prev Change]] &gt;= 0)</f>
        <v>1</v>
      </c>
      <c r="AO490" s="28">
        <f xml:space="preserve"> IFERROR(MAX(0, DATA[[#This Row],[High]] - DATA[[#This Row],[Prev High]]), "")</f>
        <v>0</v>
      </c>
      <c r="AP490" s="28">
        <f xml:space="preserve"> IFERROR(MAX(0, DATA[[#This Row],[Prev Low]] - DATA[[#This Row],[Low]]), "")</f>
        <v>0</v>
      </c>
      <c r="AQ490" s="10">
        <f xml:space="preserve"> (DATA[[#This Row],[Prev Low]] &lt; DATA[[#This Row],[Open]]) * (DATA[[#This Row],[Open]] &lt; DATA[[#This Row],[Prev High]])</f>
        <v>1</v>
      </c>
      <c r="AR490" s="10">
        <f xml:space="preserve"> SIGN(DATA[[#This Row],[Open]] &lt; DATA[[#This Row],[Prev Low]])</f>
        <v>0</v>
      </c>
      <c r="AS490" s="10">
        <f xml:space="preserve"> SIGN(DATA[[#This Row],[Prev Low]] &lt; DATA[[#This Row],[Open]])</f>
        <v>1</v>
      </c>
      <c r="AT490" s="10">
        <f xml:space="preserve"> SIGN(DATA[[#This Row],[Open]] &lt; DATA[[#This Row],[Prev High]])</f>
        <v>1</v>
      </c>
      <c r="AU490" s="10">
        <f xml:space="preserve"> SIGN(DATA[[#This Row],[Prev High]] &lt; DATA[[#This Row],[Open]])</f>
        <v>0</v>
      </c>
      <c r="AV490" s="10">
        <f xml:space="preserve"> SIGN(DATA[[#This Row],[Low]] &lt; DATA[[#This Row],[Prev Low]])</f>
        <v>0</v>
      </c>
      <c r="AW490" s="10">
        <f xml:space="preserve"> SIGN(DATA[[#This Row],[Prev Low]] &lt; DATA[[#This Row],[Low]])</f>
        <v>1</v>
      </c>
      <c r="AX490" s="10">
        <f xml:space="preserve"> SIGN(DATA[[#This Row],[High]] &lt; DATA[[#This Row],[Prev High]])</f>
        <v>1</v>
      </c>
      <c r="AY490" s="10">
        <f xml:space="preserve"> SIGN(DATA[[#This Row],[Prev High]] &lt; DATA[[#This Row],[High]])</f>
        <v>0</v>
      </c>
      <c r="AZ490" s="10">
        <f xml:space="preserve"> (DATA[[#This Row],[Prev Low]] &lt; DATA[[#This Row],[Close]]) * (DATA[[#This Row],[Close]] &lt; DATA[[#This Row],[Prev High]])</f>
        <v>1</v>
      </c>
      <c r="BA490" s="10">
        <f xml:space="preserve"> SIGN(DATA[[#This Row],[Close]] &lt; DATA[[#This Row],[Prev Low]])</f>
        <v>0</v>
      </c>
      <c r="BB490" s="10">
        <f xml:space="preserve"> SIGN(DATA[[#This Row],[Prev Low]] &lt; DATA[[#This Row],[Close]])</f>
        <v>1</v>
      </c>
      <c r="BC490" s="10">
        <f xml:space="preserve"> SIGN(DATA[[#This Row],[Close]] &lt; DATA[[#This Row],[Prev High]])</f>
        <v>1</v>
      </c>
      <c r="BD490" s="10">
        <f xml:space="preserve"> SIGN(DATA[[#This Row],[Prev High]] &lt; DATA[[#This Row],[Close]])</f>
        <v>0</v>
      </c>
    </row>
    <row r="491" spans="14:56" x14ac:dyDescent="0.25">
      <c r="N491" s="16">
        <f xml:space="preserve"> ROW() - ROW(DATA[[#Headers],[Row]])</f>
        <v>489</v>
      </c>
      <c r="O491" s="13"/>
      <c r="P491" s="20">
        <v>45146</v>
      </c>
      <c r="Q491" s="21">
        <v>119374</v>
      </c>
      <c r="R491" s="21">
        <v>118675</v>
      </c>
      <c r="S491" s="21">
        <v>119885</v>
      </c>
      <c r="T491" s="21">
        <v>117615</v>
      </c>
      <c r="U491" s="13" t="s">
        <v>469</v>
      </c>
      <c r="V491" s="14">
        <v>-3.5000000000000001E-3</v>
      </c>
      <c r="W491" s="23"/>
      <c r="X491" s="23">
        <f xml:space="preserve"> (1 - DATA[[#This Row],[Row]])</f>
        <v>-488</v>
      </c>
      <c r="Y491" s="24">
        <f xml:space="preserve"> DATA[[#This Row],[Src Data]]</f>
        <v>45146</v>
      </c>
      <c r="Z491" s="23">
        <f xml:space="preserve"> WEEKDAY(DATA[[#This Row],[Date]])</f>
        <v>3</v>
      </c>
      <c r="AA491" s="26">
        <f xml:space="preserve"> DATA[[#This Row],[Src Último]]</f>
        <v>119374</v>
      </c>
      <c r="AB491" s="28">
        <f xml:space="preserve"> DATA[[#This Row],[Src Abertura]]</f>
        <v>118675</v>
      </c>
      <c r="AC491" s="28">
        <f xml:space="preserve"> DATA[[#This Row],[Src Mínima]]</f>
        <v>117615</v>
      </c>
      <c r="AD491" s="28">
        <f xml:space="preserve"> DATA[[#This Row],[Src Máxima]]</f>
        <v>119885</v>
      </c>
      <c r="AE491" s="28">
        <f xml:space="preserve"> DATA[[#This Row],[Src Último]]</f>
        <v>119374</v>
      </c>
      <c r="AF491" s="40">
        <f xml:space="preserve"> (DATA[[#This Row],[High]] - DATA[[#This Row],[Low]])</f>
        <v>2270</v>
      </c>
      <c r="AG491" s="31">
        <f xml:space="preserve"> _xlfn.XLOOKUP(DATA[[#This Row],[T]]-1, DATA[T], DATA[Open], "")</f>
        <v>120160</v>
      </c>
      <c r="AH491" s="31">
        <f xml:space="preserve"> _xlfn.XLOOKUP(DATA[[#This Row],[T]]-1, DATA[T], DATA[Low], "")</f>
        <v>119230</v>
      </c>
      <c r="AI491" s="31">
        <f xml:space="preserve"> _xlfn.XLOOKUP(DATA[[#This Row],[T]]-1, DATA[T], DATA[High], "")</f>
        <v>120495</v>
      </c>
      <c r="AJ491" s="31">
        <f xml:space="preserve"> _xlfn.XLOOKUP(DATA[[#This Row],[T]]-1, DATA[T], DATA[Price], "")</f>
        <v>119788</v>
      </c>
      <c r="AK491" s="33">
        <f xml:space="preserve"> IFERROR(DATA[[#This Row],[Prev Close]] - DATA[[#This Row],[Prev Open]], "")</f>
        <v>-372</v>
      </c>
      <c r="AL491" s="33">
        <f xml:space="preserve"> IFERROR(DATA[[#This Row],[Prev High]] - DATA[[#This Row],[Prev Low]], "")</f>
        <v>1265</v>
      </c>
      <c r="AM491" s="33">
        <f xml:space="preserve"> SIGN(DATA[[#This Row],[Prev Change]] &lt; 0)</f>
        <v>1</v>
      </c>
      <c r="AN491" s="33">
        <f xml:space="preserve"> SIGN(DATA[[#This Row],[Prev Change]] &gt;= 0)</f>
        <v>0</v>
      </c>
      <c r="AO491" s="28">
        <f xml:space="preserve"> IFERROR(MAX(0, DATA[[#This Row],[High]] - DATA[[#This Row],[Prev High]]), "")</f>
        <v>0</v>
      </c>
      <c r="AP491" s="28">
        <f xml:space="preserve"> IFERROR(MAX(0, DATA[[#This Row],[Prev Low]] - DATA[[#This Row],[Low]]), "")</f>
        <v>1615</v>
      </c>
      <c r="AQ491" s="10">
        <f xml:space="preserve"> (DATA[[#This Row],[Prev Low]] &lt; DATA[[#This Row],[Open]]) * (DATA[[#This Row],[Open]] &lt; DATA[[#This Row],[Prev High]])</f>
        <v>0</v>
      </c>
      <c r="AR491" s="10">
        <f xml:space="preserve"> SIGN(DATA[[#This Row],[Open]] &lt; DATA[[#This Row],[Prev Low]])</f>
        <v>1</v>
      </c>
      <c r="AS491" s="10">
        <f xml:space="preserve"> SIGN(DATA[[#This Row],[Prev Low]] &lt; DATA[[#This Row],[Open]])</f>
        <v>0</v>
      </c>
      <c r="AT491" s="10">
        <f xml:space="preserve"> SIGN(DATA[[#This Row],[Open]] &lt; DATA[[#This Row],[Prev High]])</f>
        <v>1</v>
      </c>
      <c r="AU491" s="10">
        <f xml:space="preserve"> SIGN(DATA[[#This Row],[Prev High]] &lt; DATA[[#This Row],[Open]])</f>
        <v>0</v>
      </c>
      <c r="AV491" s="10">
        <f xml:space="preserve"> SIGN(DATA[[#This Row],[Low]] &lt; DATA[[#This Row],[Prev Low]])</f>
        <v>1</v>
      </c>
      <c r="AW491" s="10">
        <f xml:space="preserve"> SIGN(DATA[[#This Row],[Prev Low]] &lt; DATA[[#This Row],[Low]])</f>
        <v>0</v>
      </c>
      <c r="AX491" s="10">
        <f xml:space="preserve"> SIGN(DATA[[#This Row],[High]] &lt; DATA[[#This Row],[Prev High]])</f>
        <v>1</v>
      </c>
      <c r="AY491" s="10">
        <f xml:space="preserve"> SIGN(DATA[[#This Row],[Prev High]] &lt; DATA[[#This Row],[High]])</f>
        <v>0</v>
      </c>
      <c r="AZ491" s="10">
        <f xml:space="preserve"> (DATA[[#This Row],[Prev Low]] &lt; DATA[[#This Row],[Close]]) * (DATA[[#This Row],[Close]] &lt; DATA[[#This Row],[Prev High]])</f>
        <v>1</v>
      </c>
      <c r="BA491" s="10">
        <f xml:space="preserve"> SIGN(DATA[[#This Row],[Close]] &lt; DATA[[#This Row],[Prev Low]])</f>
        <v>0</v>
      </c>
      <c r="BB491" s="10">
        <f xml:space="preserve"> SIGN(DATA[[#This Row],[Prev Low]] &lt; DATA[[#This Row],[Close]])</f>
        <v>1</v>
      </c>
      <c r="BC491" s="10">
        <f xml:space="preserve"> SIGN(DATA[[#This Row],[Close]] &lt; DATA[[#This Row],[Prev High]])</f>
        <v>1</v>
      </c>
      <c r="BD491" s="10">
        <f xml:space="preserve"> SIGN(DATA[[#This Row],[Prev High]] &lt; DATA[[#This Row],[Close]])</f>
        <v>0</v>
      </c>
    </row>
    <row r="492" spans="14:56" x14ac:dyDescent="0.25">
      <c r="N492" s="16">
        <f xml:space="preserve"> ROW() - ROW(DATA[[#Headers],[Row]])</f>
        <v>490</v>
      </c>
      <c r="O492" s="13"/>
      <c r="P492" s="20">
        <v>45145</v>
      </c>
      <c r="Q492" s="21">
        <v>119788</v>
      </c>
      <c r="R492" s="21">
        <v>120160</v>
      </c>
      <c r="S492" s="21">
        <v>120495</v>
      </c>
      <c r="T492" s="21">
        <v>119230</v>
      </c>
      <c r="U492" s="13" t="s">
        <v>413</v>
      </c>
      <c r="V492" s="14">
        <v>-2.9999999999999997E-4</v>
      </c>
      <c r="W492" s="23"/>
      <c r="X492" s="23">
        <f xml:space="preserve"> (1 - DATA[[#This Row],[Row]])</f>
        <v>-489</v>
      </c>
      <c r="Y492" s="24">
        <f xml:space="preserve"> DATA[[#This Row],[Src Data]]</f>
        <v>45145</v>
      </c>
      <c r="Z492" s="23">
        <f xml:space="preserve"> WEEKDAY(DATA[[#This Row],[Date]])</f>
        <v>2</v>
      </c>
      <c r="AA492" s="26">
        <f xml:space="preserve"> DATA[[#This Row],[Src Último]]</f>
        <v>119788</v>
      </c>
      <c r="AB492" s="28">
        <f xml:space="preserve"> DATA[[#This Row],[Src Abertura]]</f>
        <v>120160</v>
      </c>
      <c r="AC492" s="28">
        <f xml:space="preserve"> DATA[[#This Row],[Src Mínima]]</f>
        <v>119230</v>
      </c>
      <c r="AD492" s="28">
        <f xml:space="preserve"> DATA[[#This Row],[Src Máxima]]</f>
        <v>120495</v>
      </c>
      <c r="AE492" s="28">
        <f xml:space="preserve"> DATA[[#This Row],[Src Último]]</f>
        <v>119788</v>
      </c>
      <c r="AF492" s="40">
        <f xml:space="preserve"> (DATA[[#This Row],[High]] - DATA[[#This Row],[Low]])</f>
        <v>1265</v>
      </c>
      <c r="AG492" s="31">
        <f xml:space="preserve"> _xlfn.XLOOKUP(DATA[[#This Row],[T]]-1, DATA[T], DATA[Open], "")</f>
        <v>120680</v>
      </c>
      <c r="AH492" s="31">
        <f xml:space="preserve"> _xlfn.XLOOKUP(DATA[[#This Row],[T]]-1, DATA[T], DATA[Low], "")</f>
        <v>119540</v>
      </c>
      <c r="AI492" s="31">
        <f xml:space="preserve"> _xlfn.XLOOKUP(DATA[[#This Row],[T]]-1, DATA[T], DATA[High], "")</f>
        <v>121935</v>
      </c>
      <c r="AJ492" s="31">
        <f xml:space="preserve"> _xlfn.XLOOKUP(DATA[[#This Row],[T]]-1, DATA[T], DATA[Price], "")</f>
        <v>119824</v>
      </c>
      <c r="AK492" s="33">
        <f xml:space="preserve"> IFERROR(DATA[[#This Row],[Prev Close]] - DATA[[#This Row],[Prev Open]], "")</f>
        <v>-856</v>
      </c>
      <c r="AL492" s="33">
        <f xml:space="preserve"> IFERROR(DATA[[#This Row],[Prev High]] - DATA[[#This Row],[Prev Low]], "")</f>
        <v>2395</v>
      </c>
      <c r="AM492" s="33">
        <f xml:space="preserve"> SIGN(DATA[[#This Row],[Prev Change]] &lt; 0)</f>
        <v>1</v>
      </c>
      <c r="AN492" s="33">
        <f xml:space="preserve"> SIGN(DATA[[#This Row],[Prev Change]] &gt;= 0)</f>
        <v>0</v>
      </c>
      <c r="AO492" s="28">
        <f xml:space="preserve"> IFERROR(MAX(0, DATA[[#This Row],[High]] - DATA[[#This Row],[Prev High]]), "")</f>
        <v>0</v>
      </c>
      <c r="AP492" s="28">
        <f xml:space="preserve"> IFERROR(MAX(0, DATA[[#This Row],[Prev Low]] - DATA[[#This Row],[Low]]), "")</f>
        <v>310</v>
      </c>
      <c r="AQ492" s="10">
        <f xml:space="preserve"> (DATA[[#This Row],[Prev Low]] &lt; DATA[[#This Row],[Open]]) * (DATA[[#This Row],[Open]] &lt; DATA[[#This Row],[Prev High]])</f>
        <v>1</v>
      </c>
      <c r="AR492" s="10">
        <f xml:space="preserve"> SIGN(DATA[[#This Row],[Open]] &lt; DATA[[#This Row],[Prev Low]])</f>
        <v>0</v>
      </c>
      <c r="AS492" s="10">
        <f xml:space="preserve"> SIGN(DATA[[#This Row],[Prev Low]] &lt; DATA[[#This Row],[Open]])</f>
        <v>1</v>
      </c>
      <c r="AT492" s="10">
        <f xml:space="preserve"> SIGN(DATA[[#This Row],[Open]] &lt; DATA[[#This Row],[Prev High]])</f>
        <v>1</v>
      </c>
      <c r="AU492" s="10">
        <f xml:space="preserve"> SIGN(DATA[[#This Row],[Prev High]] &lt; DATA[[#This Row],[Open]])</f>
        <v>0</v>
      </c>
      <c r="AV492" s="10">
        <f xml:space="preserve"> SIGN(DATA[[#This Row],[Low]] &lt; DATA[[#This Row],[Prev Low]])</f>
        <v>1</v>
      </c>
      <c r="AW492" s="10">
        <f xml:space="preserve"> SIGN(DATA[[#This Row],[Prev Low]] &lt; DATA[[#This Row],[Low]])</f>
        <v>0</v>
      </c>
      <c r="AX492" s="10">
        <f xml:space="preserve"> SIGN(DATA[[#This Row],[High]] &lt; DATA[[#This Row],[Prev High]])</f>
        <v>1</v>
      </c>
      <c r="AY492" s="10">
        <f xml:space="preserve"> SIGN(DATA[[#This Row],[Prev High]] &lt; DATA[[#This Row],[High]])</f>
        <v>0</v>
      </c>
      <c r="AZ492" s="10">
        <f xml:space="preserve"> (DATA[[#This Row],[Prev Low]] &lt; DATA[[#This Row],[Close]]) * (DATA[[#This Row],[Close]] &lt; DATA[[#This Row],[Prev High]])</f>
        <v>1</v>
      </c>
      <c r="BA492" s="10">
        <f xml:space="preserve"> SIGN(DATA[[#This Row],[Close]] &lt; DATA[[#This Row],[Prev Low]])</f>
        <v>0</v>
      </c>
      <c r="BB492" s="10">
        <f xml:space="preserve"> SIGN(DATA[[#This Row],[Prev Low]] &lt; DATA[[#This Row],[Close]])</f>
        <v>1</v>
      </c>
      <c r="BC492" s="10">
        <f xml:space="preserve"> SIGN(DATA[[#This Row],[Close]] &lt; DATA[[#This Row],[Prev High]])</f>
        <v>1</v>
      </c>
      <c r="BD492" s="10">
        <f xml:space="preserve"> SIGN(DATA[[#This Row],[Prev High]] &lt; DATA[[#This Row],[Close]])</f>
        <v>0</v>
      </c>
    </row>
    <row r="493" spans="14:56" x14ac:dyDescent="0.25">
      <c r="N493" s="16">
        <f xml:space="preserve"> ROW() - ROW(DATA[[#Headers],[Row]])</f>
        <v>491</v>
      </c>
      <c r="O493" s="13"/>
      <c r="P493" s="20">
        <v>45142</v>
      </c>
      <c r="Q493" s="21">
        <v>119824</v>
      </c>
      <c r="R493" s="21">
        <v>120680</v>
      </c>
      <c r="S493" s="21">
        <v>121935</v>
      </c>
      <c r="T493" s="21">
        <v>119540</v>
      </c>
      <c r="U493" s="13" t="s">
        <v>470</v>
      </c>
      <c r="V493" s="14">
        <v>-9.7000000000000003E-3</v>
      </c>
      <c r="W493" s="23"/>
      <c r="X493" s="23">
        <f xml:space="preserve"> (1 - DATA[[#This Row],[Row]])</f>
        <v>-490</v>
      </c>
      <c r="Y493" s="24">
        <f xml:space="preserve"> DATA[[#This Row],[Src Data]]</f>
        <v>45142</v>
      </c>
      <c r="Z493" s="23">
        <f xml:space="preserve"> WEEKDAY(DATA[[#This Row],[Date]])</f>
        <v>6</v>
      </c>
      <c r="AA493" s="26">
        <f xml:space="preserve"> DATA[[#This Row],[Src Último]]</f>
        <v>119824</v>
      </c>
      <c r="AB493" s="28">
        <f xml:space="preserve"> DATA[[#This Row],[Src Abertura]]</f>
        <v>120680</v>
      </c>
      <c r="AC493" s="28">
        <f xml:space="preserve"> DATA[[#This Row],[Src Mínima]]</f>
        <v>119540</v>
      </c>
      <c r="AD493" s="28">
        <f xml:space="preserve"> DATA[[#This Row],[Src Máxima]]</f>
        <v>121935</v>
      </c>
      <c r="AE493" s="28">
        <f xml:space="preserve"> DATA[[#This Row],[Src Último]]</f>
        <v>119824</v>
      </c>
      <c r="AF493" s="40">
        <f xml:space="preserve"> (DATA[[#This Row],[High]] - DATA[[#This Row],[Low]])</f>
        <v>2395</v>
      </c>
      <c r="AG493" s="31">
        <f xml:space="preserve"> _xlfn.XLOOKUP(DATA[[#This Row],[T]]-1, DATA[T], DATA[Open], "")</f>
        <v>122240</v>
      </c>
      <c r="AH493" s="31">
        <f xml:space="preserve"> _xlfn.XLOOKUP(DATA[[#This Row],[T]]-1, DATA[T], DATA[Low], "")</f>
        <v>120600</v>
      </c>
      <c r="AI493" s="31">
        <f xml:space="preserve"> _xlfn.XLOOKUP(DATA[[#This Row],[T]]-1, DATA[T], DATA[High], "")</f>
        <v>123165</v>
      </c>
      <c r="AJ493" s="31">
        <f xml:space="preserve"> _xlfn.XLOOKUP(DATA[[#This Row],[T]]-1, DATA[T], DATA[Price], "")</f>
        <v>121003</v>
      </c>
      <c r="AK493" s="33">
        <f xml:space="preserve"> IFERROR(DATA[[#This Row],[Prev Close]] - DATA[[#This Row],[Prev Open]], "")</f>
        <v>-1237</v>
      </c>
      <c r="AL493" s="33">
        <f xml:space="preserve"> IFERROR(DATA[[#This Row],[Prev High]] - DATA[[#This Row],[Prev Low]], "")</f>
        <v>2565</v>
      </c>
      <c r="AM493" s="33">
        <f xml:space="preserve"> SIGN(DATA[[#This Row],[Prev Change]] &lt; 0)</f>
        <v>1</v>
      </c>
      <c r="AN493" s="33">
        <f xml:space="preserve"> SIGN(DATA[[#This Row],[Prev Change]] &gt;= 0)</f>
        <v>0</v>
      </c>
      <c r="AO493" s="28">
        <f xml:space="preserve"> IFERROR(MAX(0, DATA[[#This Row],[High]] - DATA[[#This Row],[Prev High]]), "")</f>
        <v>0</v>
      </c>
      <c r="AP493" s="28">
        <f xml:space="preserve"> IFERROR(MAX(0, DATA[[#This Row],[Prev Low]] - DATA[[#This Row],[Low]]), "")</f>
        <v>1060</v>
      </c>
      <c r="AQ493" s="10">
        <f xml:space="preserve"> (DATA[[#This Row],[Prev Low]] &lt; DATA[[#This Row],[Open]]) * (DATA[[#This Row],[Open]] &lt; DATA[[#This Row],[Prev High]])</f>
        <v>1</v>
      </c>
      <c r="AR493" s="10">
        <f xml:space="preserve"> SIGN(DATA[[#This Row],[Open]] &lt; DATA[[#This Row],[Prev Low]])</f>
        <v>0</v>
      </c>
      <c r="AS493" s="10">
        <f xml:space="preserve"> SIGN(DATA[[#This Row],[Prev Low]] &lt; DATA[[#This Row],[Open]])</f>
        <v>1</v>
      </c>
      <c r="AT493" s="10">
        <f xml:space="preserve"> SIGN(DATA[[#This Row],[Open]] &lt; DATA[[#This Row],[Prev High]])</f>
        <v>1</v>
      </c>
      <c r="AU493" s="10">
        <f xml:space="preserve"> SIGN(DATA[[#This Row],[Prev High]] &lt; DATA[[#This Row],[Open]])</f>
        <v>0</v>
      </c>
      <c r="AV493" s="10">
        <f xml:space="preserve"> SIGN(DATA[[#This Row],[Low]] &lt; DATA[[#This Row],[Prev Low]])</f>
        <v>1</v>
      </c>
      <c r="AW493" s="10">
        <f xml:space="preserve"> SIGN(DATA[[#This Row],[Prev Low]] &lt; DATA[[#This Row],[Low]])</f>
        <v>0</v>
      </c>
      <c r="AX493" s="10">
        <f xml:space="preserve"> SIGN(DATA[[#This Row],[High]] &lt; DATA[[#This Row],[Prev High]])</f>
        <v>1</v>
      </c>
      <c r="AY493" s="10">
        <f xml:space="preserve"> SIGN(DATA[[#This Row],[Prev High]] &lt; DATA[[#This Row],[High]])</f>
        <v>0</v>
      </c>
      <c r="AZ493" s="10">
        <f xml:space="preserve"> (DATA[[#This Row],[Prev Low]] &lt; DATA[[#This Row],[Close]]) * (DATA[[#This Row],[Close]] &lt; DATA[[#This Row],[Prev High]])</f>
        <v>0</v>
      </c>
      <c r="BA493" s="10">
        <f xml:space="preserve"> SIGN(DATA[[#This Row],[Close]] &lt; DATA[[#This Row],[Prev Low]])</f>
        <v>1</v>
      </c>
      <c r="BB493" s="10">
        <f xml:space="preserve"> SIGN(DATA[[#This Row],[Prev Low]] &lt; DATA[[#This Row],[Close]])</f>
        <v>0</v>
      </c>
      <c r="BC493" s="10">
        <f xml:space="preserve"> SIGN(DATA[[#This Row],[Close]] &lt; DATA[[#This Row],[Prev High]])</f>
        <v>1</v>
      </c>
      <c r="BD493" s="10">
        <f xml:space="preserve"> SIGN(DATA[[#This Row],[Prev High]] &lt; DATA[[#This Row],[Close]])</f>
        <v>0</v>
      </c>
    </row>
    <row r="494" spans="14:56" x14ac:dyDescent="0.25">
      <c r="N494" s="16">
        <f xml:space="preserve"> ROW() - ROW(DATA[[#Headers],[Row]])</f>
        <v>492</v>
      </c>
      <c r="O494" s="13"/>
      <c r="P494" s="20">
        <v>45141</v>
      </c>
      <c r="Q494" s="21">
        <v>121003</v>
      </c>
      <c r="R494" s="21">
        <v>122240</v>
      </c>
      <c r="S494" s="21">
        <v>123165</v>
      </c>
      <c r="T494" s="21">
        <v>120600</v>
      </c>
      <c r="U494" s="13" t="s">
        <v>471</v>
      </c>
      <c r="V494" s="14">
        <v>-2.8999999999999998E-3</v>
      </c>
      <c r="W494" s="23"/>
      <c r="X494" s="23">
        <f xml:space="preserve"> (1 - DATA[[#This Row],[Row]])</f>
        <v>-491</v>
      </c>
      <c r="Y494" s="24">
        <f xml:space="preserve"> DATA[[#This Row],[Src Data]]</f>
        <v>45141</v>
      </c>
      <c r="Z494" s="23">
        <f xml:space="preserve"> WEEKDAY(DATA[[#This Row],[Date]])</f>
        <v>5</v>
      </c>
      <c r="AA494" s="26">
        <f xml:space="preserve"> DATA[[#This Row],[Src Último]]</f>
        <v>121003</v>
      </c>
      <c r="AB494" s="28">
        <f xml:space="preserve"> DATA[[#This Row],[Src Abertura]]</f>
        <v>122240</v>
      </c>
      <c r="AC494" s="28">
        <f xml:space="preserve"> DATA[[#This Row],[Src Mínima]]</f>
        <v>120600</v>
      </c>
      <c r="AD494" s="28">
        <f xml:space="preserve"> DATA[[#This Row],[Src Máxima]]</f>
        <v>123165</v>
      </c>
      <c r="AE494" s="28">
        <f xml:space="preserve"> DATA[[#This Row],[Src Último]]</f>
        <v>121003</v>
      </c>
      <c r="AF494" s="40">
        <f xml:space="preserve"> (DATA[[#This Row],[High]] - DATA[[#This Row],[Low]])</f>
        <v>2565</v>
      </c>
      <c r="AG494" s="31">
        <f xml:space="preserve"> _xlfn.XLOOKUP(DATA[[#This Row],[T]]-1, DATA[T], DATA[Open], "")</f>
        <v>121030</v>
      </c>
      <c r="AH494" s="31">
        <f xml:space="preserve"> _xlfn.XLOOKUP(DATA[[#This Row],[T]]-1, DATA[T], DATA[Low], "")</f>
        <v>120265</v>
      </c>
      <c r="AI494" s="31">
        <f xml:space="preserve"> _xlfn.XLOOKUP(DATA[[#This Row],[T]]-1, DATA[T], DATA[High], "")</f>
        <v>121850</v>
      </c>
      <c r="AJ494" s="31">
        <f xml:space="preserve"> _xlfn.XLOOKUP(DATA[[#This Row],[T]]-1, DATA[T], DATA[Price], "")</f>
        <v>121357</v>
      </c>
      <c r="AK494" s="33">
        <f xml:space="preserve"> IFERROR(DATA[[#This Row],[Prev Close]] - DATA[[#This Row],[Prev Open]], "")</f>
        <v>327</v>
      </c>
      <c r="AL494" s="33">
        <f xml:space="preserve"> IFERROR(DATA[[#This Row],[Prev High]] - DATA[[#This Row],[Prev Low]], "")</f>
        <v>1585</v>
      </c>
      <c r="AM494" s="33">
        <f xml:space="preserve"> SIGN(DATA[[#This Row],[Prev Change]] &lt; 0)</f>
        <v>0</v>
      </c>
      <c r="AN494" s="33">
        <f xml:space="preserve"> SIGN(DATA[[#This Row],[Prev Change]] &gt;= 0)</f>
        <v>1</v>
      </c>
      <c r="AO494" s="28">
        <f xml:space="preserve"> IFERROR(MAX(0, DATA[[#This Row],[High]] - DATA[[#This Row],[Prev High]]), "")</f>
        <v>1315</v>
      </c>
      <c r="AP494" s="28">
        <f xml:space="preserve"> IFERROR(MAX(0, DATA[[#This Row],[Prev Low]] - DATA[[#This Row],[Low]]), "")</f>
        <v>0</v>
      </c>
      <c r="AQ494" s="10">
        <f xml:space="preserve"> (DATA[[#This Row],[Prev Low]] &lt; DATA[[#This Row],[Open]]) * (DATA[[#This Row],[Open]] &lt; DATA[[#This Row],[Prev High]])</f>
        <v>0</v>
      </c>
      <c r="AR494" s="10">
        <f xml:space="preserve"> SIGN(DATA[[#This Row],[Open]] &lt; DATA[[#This Row],[Prev Low]])</f>
        <v>0</v>
      </c>
      <c r="AS494" s="10">
        <f xml:space="preserve"> SIGN(DATA[[#This Row],[Prev Low]] &lt; DATA[[#This Row],[Open]])</f>
        <v>1</v>
      </c>
      <c r="AT494" s="10">
        <f xml:space="preserve"> SIGN(DATA[[#This Row],[Open]] &lt; DATA[[#This Row],[Prev High]])</f>
        <v>0</v>
      </c>
      <c r="AU494" s="10">
        <f xml:space="preserve"> SIGN(DATA[[#This Row],[Prev High]] &lt; DATA[[#This Row],[Open]])</f>
        <v>1</v>
      </c>
      <c r="AV494" s="10">
        <f xml:space="preserve"> SIGN(DATA[[#This Row],[Low]] &lt; DATA[[#This Row],[Prev Low]])</f>
        <v>0</v>
      </c>
      <c r="AW494" s="10">
        <f xml:space="preserve"> SIGN(DATA[[#This Row],[Prev Low]] &lt; DATA[[#This Row],[Low]])</f>
        <v>1</v>
      </c>
      <c r="AX494" s="10">
        <f xml:space="preserve"> SIGN(DATA[[#This Row],[High]] &lt; DATA[[#This Row],[Prev High]])</f>
        <v>0</v>
      </c>
      <c r="AY494" s="10">
        <f xml:space="preserve"> SIGN(DATA[[#This Row],[Prev High]] &lt; DATA[[#This Row],[High]])</f>
        <v>1</v>
      </c>
      <c r="AZ494" s="10">
        <f xml:space="preserve"> (DATA[[#This Row],[Prev Low]] &lt; DATA[[#This Row],[Close]]) * (DATA[[#This Row],[Close]] &lt; DATA[[#This Row],[Prev High]])</f>
        <v>1</v>
      </c>
      <c r="BA494" s="10">
        <f xml:space="preserve"> SIGN(DATA[[#This Row],[Close]] &lt; DATA[[#This Row],[Prev Low]])</f>
        <v>0</v>
      </c>
      <c r="BB494" s="10">
        <f xml:space="preserve"> SIGN(DATA[[#This Row],[Prev Low]] &lt; DATA[[#This Row],[Close]])</f>
        <v>1</v>
      </c>
      <c r="BC494" s="10">
        <f xml:space="preserve"> SIGN(DATA[[#This Row],[Close]] &lt; DATA[[#This Row],[Prev High]])</f>
        <v>1</v>
      </c>
      <c r="BD494" s="10">
        <f xml:space="preserve"> SIGN(DATA[[#This Row],[Prev High]] &lt; DATA[[#This Row],[Close]])</f>
        <v>0</v>
      </c>
    </row>
    <row r="495" spans="14:56" x14ac:dyDescent="0.25">
      <c r="N495" s="16">
        <f xml:space="preserve"> ROW() - ROW(DATA[[#Headers],[Row]])</f>
        <v>493</v>
      </c>
      <c r="O495" s="13"/>
      <c r="P495" s="20">
        <v>45140</v>
      </c>
      <c r="Q495" s="21">
        <v>121357</v>
      </c>
      <c r="R495" s="21">
        <v>121030</v>
      </c>
      <c r="S495" s="21">
        <v>121850</v>
      </c>
      <c r="T495" s="21">
        <v>120265</v>
      </c>
      <c r="U495" s="13" t="s">
        <v>472</v>
      </c>
      <c r="V495" s="14">
        <v>-4.3E-3</v>
      </c>
      <c r="W495" s="23"/>
      <c r="X495" s="23">
        <f xml:space="preserve"> (1 - DATA[[#This Row],[Row]])</f>
        <v>-492</v>
      </c>
      <c r="Y495" s="24">
        <f xml:space="preserve"> DATA[[#This Row],[Src Data]]</f>
        <v>45140</v>
      </c>
      <c r="Z495" s="23">
        <f xml:space="preserve"> WEEKDAY(DATA[[#This Row],[Date]])</f>
        <v>4</v>
      </c>
      <c r="AA495" s="26">
        <f xml:space="preserve"> DATA[[#This Row],[Src Último]]</f>
        <v>121357</v>
      </c>
      <c r="AB495" s="28">
        <f xml:space="preserve"> DATA[[#This Row],[Src Abertura]]</f>
        <v>121030</v>
      </c>
      <c r="AC495" s="28">
        <f xml:space="preserve"> DATA[[#This Row],[Src Mínima]]</f>
        <v>120265</v>
      </c>
      <c r="AD495" s="28">
        <f xml:space="preserve"> DATA[[#This Row],[Src Máxima]]</f>
        <v>121850</v>
      </c>
      <c r="AE495" s="28">
        <f xml:space="preserve"> DATA[[#This Row],[Src Último]]</f>
        <v>121357</v>
      </c>
      <c r="AF495" s="40">
        <f xml:space="preserve"> (DATA[[#This Row],[High]] - DATA[[#This Row],[Low]])</f>
        <v>1585</v>
      </c>
      <c r="AG495" s="31">
        <f xml:space="preserve"> _xlfn.XLOOKUP(DATA[[#This Row],[T]]-1, DATA[T], DATA[Open], "")</f>
        <v>122225</v>
      </c>
      <c r="AH495" s="31">
        <f xml:space="preserve"> _xlfn.XLOOKUP(DATA[[#This Row],[T]]-1, DATA[T], DATA[Low], "")</f>
        <v>120725</v>
      </c>
      <c r="AI495" s="31">
        <f xml:space="preserve"> _xlfn.XLOOKUP(DATA[[#This Row],[T]]-1, DATA[T], DATA[High], "")</f>
        <v>122240</v>
      </c>
      <c r="AJ495" s="31">
        <f xml:space="preserve"> _xlfn.XLOOKUP(DATA[[#This Row],[T]]-1, DATA[T], DATA[Price], "")</f>
        <v>121884</v>
      </c>
      <c r="AK495" s="33">
        <f xml:space="preserve"> IFERROR(DATA[[#This Row],[Prev Close]] - DATA[[#This Row],[Prev Open]], "")</f>
        <v>-341</v>
      </c>
      <c r="AL495" s="33">
        <f xml:space="preserve"> IFERROR(DATA[[#This Row],[Prev High]] - DATA[[#This Row],[Prev Low]], "")</f>
        <v>1515</v>
      </c>
      <c r="AM495" s="33">
        <f xml:space="preserve"> SIGN(DATA[[#This Row],[Prev Change]] &lt; 0)</f>
        <v>1</v>
      </c>
      <c r="AN495" s="33">
        <f xml:space="preserve"> SIGN(DATA[[#This Row],[Prev Change]] &gt;= 0)</f>
        <v>0</v>
      </c>
      <c r="AO495" s="28">
        <f xml:space="preserve"> IFERROR(MAX(0, DATA[[#This Row],[High]] - DATA[[#This Row],[Prev High]]), "")</f>
        <v>0</v>
      </c>
      <c r="AP495" s="28">
        <f xml:space="preserve"> IFERROR(MAX(0, DATA[[#This Row],[Prev Low]] - DATA[[#This Row],[Low]]), "")</f>
        <v>460</v>
      </c>
      <c r="AQ495" s="10">
        <f xml:space="preserve"> (DATA[[#This Row],[Prev Low]] &lt; DATA[[#This Row],[Open]]) * (DATA[[#This Row],[Open]] &lt; DATA[[#This Row],[Prev High]])</f>
        <v>1</v>
      </c>
      <c r="AR495" s="10">
        <f xml:space="preserve"> SIGN(DATA[[#This Row],[Open]] &lt; DATA[[#This Row],[Prev Low]])</f>
        <v>0</v>
      </c>
      <c r="AS495" s="10">
        <f xml:space="preserve"> SIGN(DATA[[#This Row],[Prev Low]] &lt; DATA[[#This Row],[Open]])</f>
        <v>1</v>
      </c>
      <c r="AT495" s="10">
        <f xml:space="preserve"> SIGN(DATA[[#This Row],[Open]] &lt; DATA[[#This Row],[Prev High]])</f>
        <v>1</v>
      </c>
      <c r="AU495" s="10">
        <f xml:space="preserve"> SIGN(DATA[[#This Row],[Prev High]] &lt; DATA[[#This Row],[Open]])</f>
        <v>0</v>
      </c>
      <c r="AV495" s="10">
        <f xml:space="preserve"> SIGN(DATA[[#This Row],[Low]] &lt; DATA[[#This Row],[Prev Low]])</f>
        <v>1</v>
      </c>
      <c r="AW495" s="10">
        <f xml:space="preserve"> SIGN(DATA[[#This Row],[Prev Low]] &lt; DATA[[#This Row],[Low]])</f>
        <v>0</v>
      </c>
      <c r="AX495" s="10">
        <f xml:space="preserve"> SIGN(DATA[[#This Row],[High]] &lt; DATA[[#This Row],[Prev High]])</f>
        <v>1</v>
      </c>
      <c r="AY495" s="10">
        <f xml:space="preserve"> SIGN(DATA[[#This Row],[Prev High]] &lt; DATA[[#This Row],[High]])</f>
        <v>0</v>
      </c>
      <c r="AZ495" s="10">
        <f xml:space="preserve"> (DATA[[#This Row],[Prev Low]] &lt; DATA[[#This Row],[Close]]) * (DATA[[#This Row],[Close]] &lt; DATA[[#This Row],[Prev High]])</f>
        <v>1</v>
      </c>
      <c r="BA495" s="10">
        <f xml:space="preserve"> SIGN(DATA[[#This Row],[Close]] &lt; DATA[[#This Row],[Prev Low]])</f>
        <v>0</v>
      </c>
      <c r="BB495" s="10">
        <f xml:space="preserve"> SIGN(DATA[[#This Row],[Prev Low]] &lt; DATA[[#This Row],[Close]])</f>
        <v>1</v>
      </c>
      <c r="BC495" s="10">
        <f xml:space="preserve"> SIGN(DATA[[#This Row],[Close]] &lt; DATA[[#This Row],[Prev High]])</f>
        <v>1</v>
      </c>
      <c r="BD495" s="10">
        <f xml:space="preserve"> SIGN(DATA[[#This Row],[Prev High]] &lt; DATA[[#This Row],[Close]])</f>
        <v>0</v>
      </c>
    </row>
    <row r="496" spans="14:56" x14ac:dyDescent="0.25">
      <c r="N496" s="16">
        <f xml:space="preserve"> ROW() - ROW(DATA[[#Headers],[Row]])</f>
        <v>494</v>
      </c>
      <c r="O496" s="13"/>
      <c r="P496" s="20">
        <v>45139</v>
      </c>
      <c r="Q496" s="21">
        <v>121884</v>
      </c>
      <c r="R496" s="21">
        <v>122225</v>
      </c>
      <c r="S496" s="21">
        <v>122240</v>
      </c>
      <c r="T496" s="21">
        <v>120725</v>
      </c>
      <c r="U496" s="13" t="s">
        <v>377</v>
      </c>
      <c r="V496" s="14">
        <v>-6.1999999999999998E-3</v>
      </c>
      <c r="W496" s="23"/>
      <c r="X496" s="23">
        <f xml:space="preserve"> (1 - DATA[[#This Row],[Row]])</f>
        <v>-493</v>
      </c>
      <c r="Y496" s="24">
        <f xml:space="preserve"> DATA[[#This Row],[Src Data]]</f>
        <v>45139</v>
      </c>
      <c r="Z496" s="23">
        <f xml:space="preserve"> WEEKDAY(DATA[[#This Row],[Date]])</f>
        <v>3</v>
      </c>
      <c r="AA496" s="26">
        <f xml:space="preserve"> DATA[[#This Row],[Src Último]]</f>
        <v>121884</v>
      </c>
      <c r="AB496" s="28">
        <f xml:space="preserve"> DATA[[#This Row],[Src Abertura]]</f>
        <v>122225</v>
      </c>
      <c r="AC496" s="28">
        <f xml:space="preserve"> DATA[[#This Row],[Src Mínima]]</f>
        <v>120725</v>
      </c>
      <c r="AD496" s="28">
        <f xml:space="preserve"> DATA[[#This Row],[Src Máxima]]</f>
        <v>122240</v>
      </c>
      <c r="AE496" s="28">
        <f xml:space="preserve"> DATA[[#This Row],[Src Último]]</f>
        <v>121884</v>
      </c>
      <c r="AF496" s="40">
        <f xml:space="preserve"> (DATA[[#This Row],[High]] - DATA[[#This Row],[Low]])</f>
        <v>1515</v>
      </c>
      <c r="AG496" s="31">
        <f xml:space="preserve"> _xlfn.XLOOKUP(DATA[[#This Row],[T]]-1, DATA[T], DATA[Open], "")</f>
        <v>121390</v>
      </c>
      <c r="AH496" s="31">
        <f xml:space="preserve"> _xlfn.XLOOKUP(DATA[[#This Row],[T]]-1, DATA[T], DATA[Low], "")</f>
        <v>121205</v>
      </c>
      <c r="AI496" s="31">
        <f xml:space="preserve"> _xlfn.XLOOKUP(DATA[[#This Row],[T]]-1, DATA[T], DATA[High], "")</f>
        <v>122875</v>
      </c>
      <c r="AJ496" s="31">
        <f xml:space="preserve"> _xlfn.XLOOKUP(DATA[[#This Row],[T]]-1, DATA[T], DATA[Price], "")</f>
        <v>122648</v>
      </c>
      <c r="AK496" s="33">
        <f xml:space="preserve"> IFERROR(DATA[[#This Row],[Prev Close]] - DATA[[#This Row],[Prev Open]], "")</f>
        <v>1258</v>
      </c>
      <c r="AL496" s="33">
        <f xml:space="preserve"> IFERROR(DATA[[#This Row],[Prev High]] - DATA[[#This Row],[Prev Low]], "")</f>
        <v>1670</v>
      </c>
      <c r="AM496" s="33">
        <f xml:space="preserve"> SIGN(DATA[[#This Row],[Prev Change]] &lt; 0)</f>
        <v>0</v>
      </c>
      <c r="AN496" s="33">
        <f xml:space="preserve"> SIGN(DATA[[#This Row],[Prev Change]] &gt;= 0)</f>
        <v>1</v>
      </c>
      <c r="AO496" s="28">
        <f xml:space="preserve"> IFERROR(MAX(0, DATA[[#This Row],[High]] - DATA[[#This Row],[Prev High]]), "")</f>
        <v>0</v>
      </c>
      <c r="AP496" s="28">
        <f xml:space="preserve"> IFERROR(MAX(0, DATA[[#This Row],[Prev Low]] - DATA[[#This Row],[Low]]), "")</f>
        <v>480</v>
      </c>
      <c r="AQ496" s="10">
        <f xml:space="preserve"> (DATA[[#This Row],[Prev Low]] &lt; DATA[[#This Row],[Open]]) * (DATA[[#This Row],[Open]] &lt; DATA[[#This Row],[Prev High]])</f>
        <v>1</v>
      </c>
      <c r="AR496" s="10">
        <f xml:space="preserve"> SIGN(DATA[[#This Row],[Open]] &lt; DATA[[#This Row],[Prev Low]])</f>
        <v>0</v>
      </c>
      <c r="AS496" s="10">
        <f xml:space="preserve"> SIGN(DATA[[#This Row],[Prev Low]] &lt; DATA[[#This Row],[Open]])</f>
        <v>1</v>
      </c>
      <c r="AT496" s="10">
        <f xml:space="preserve"> SIGN(DATA[[#This Row],[Open]] &lt; DATA[[#This Row],[Prev High]])</f>
        <v>1</v>
      </c>
      <c r="AU496" s="10">
        <f xml:space="preserve"> SIGN(DATA[[#This Row],[Prev High]] &lt; DATA[[#This Row],[Open]])</f>
        <v>0</v>
      </c>
      <c r="AV496" s="10">
        <f xml:space="preserve"> SIGN(DATA[[#This Row],[Low]] &lt; DATA[[#This Row],[Prev Low]])</f>
        <v>1</v>
      </c>
      <c r="AW496" s="10">
        <f xml:space="preserve"> SIGN(DATA[[#This Row],[Prev Low]] &lt; DATA[[#This Row],[Low]])</f>
        <v>0</v>
      </c>
      <c r="AX496" s="10">
        <f xml:space="preserve"> SIGN(DATA[[#This Row],[High]] &lt; DATA[[#This Row],[Prev High]])</f>
        <v>1</v>
      </c>
      <c r="AY496" s="10">
        <f xml:space="preserve"> SIGN(DATA[[#This Row],[Prev High]] &lt; DATA[[#This Row],[High]])</f>
        <v>0</v>
      </c>
      <c r="AZ496" s="10">
        <f xml:space="preserve"> (DATA[[#This Row],[Prev Low]] &lt; DATA[[#This Row],[Close]]) * (DATA[[#This Row],[Close]] &lt; DATA[[#This Row],[Prev High]])</f>
        <v>1</v>
      </c>
      <c r="BA496" s="10">
        <f xml:space="preserve"> SIGN(DATA[[#This Row],[Close]] &lt; DATA[[#This Row],[Prev Low]])</f>
        <v>0</v>
      </c>
      <c r="BB496" s="10">
        <f xml:space="preserve"> SIGN(DATA[[#This Row],[Prev Low]] &lt; DATA[[#This Row],[Close]])</f>
        <v>1</v>
      </c>
      <c r="BC496" s="10">
        <f xml:space="preserve"> SIGN(DATA[[#This Row],[Close]] &lt; DATA[[#This Row],[Prev High]])</f>
        <v>1</v>
      </c>
      <c r="BD496" s="10">
        <f xml:space="preserve"> SIGN(DATA[[#This Row],[Prev High]] &lt; DATA[[#This Row],[Close]])</f>
        <v>0</v>
      </c>
    </row>
    <row r="497" spans="14:56" x14ac:dyDescent="0.25">
      <c r="N497" s="16">
        <f xml:space="preserve"> ROW() - ROW(DATA[[#Headers],[Row]])</f>
        <v>495</v>
      </c>
      <c r="O497" s="13"/>
      <c r="P497" s="20">
        <v>45138</v>
      </c>
      <c r="Q497" s="21">
        <v>122648</v>
      </c>
      <c r="R497" s="21">
        <v>121390</v>
      </c>
      <c r="S497" s="21">
        <v>122875</v>
      </c>
      <c r="T497" s="21">
        <v>121205</v>
      </c>
      <c r="U497" s="13" t="s">
        <v>449</v>
      </c>
      <c r="V497" s="14">
        <v>1.4E-2</v>
      </c>
      <c r="W497" s="23"/>
      <c r="X497" s="23">
        <f xml:space="preserve"> (1 - DATA[[#This Row],[Row]])</f>
        <v>-494</v>
      </c>
      <c r="Y497" s="24">
        <f xml:space="preserve"> DATA[[#This Row],[Src Data]]</f>
        <v>45138</v>
      </c>
      <c r="Z497" s="23">
        <f xml:space="preserve"> WEEKDAY(DATA[[#This Row],[Date]])</f>
        <v>2</v>
      </c>
      <c r="AA497" s="26">
        <f xml:space="preserve"> DATA[[#This Row],[Src Último]]</f>
        <v>122648</v>
      </c>
      <c r="AB497" s="28">
        <f xml:space="preserve"> DATA[[#This Row],[Src Abertura]]</f>
        <v>121390</v>
      </c>
      <c r="AC497" s="28">
        <f xml:space="preserve"> DATA[[#This Row],[Src Mínima]]</f>
        <v>121205</v>
      </c>
      <c r="AD497" s="28">
        <f xml:space="preserve"> DATA[[#This Row],[Src Máxima]]</f>
        <v>122875</v>
      </c>
      <c r="AE497" s="28">
        <f xml:space="preserve"> DATA[[#This Row],[Src Último]]</f>
        <v>122648</v>
      </c>
      <c r="AF497" s="40">
        <f xml:space="preserve"> (DATA[[#This Row],[High]] - DATA[[#This Row],[Low]])</f>
        <v>1670</v>
      </c>
      <c r="AG497" s="31">
        <f xml:space="preserve"> _xlfn.XLOOKUP(DATA[[#This Row],[T]]-1, DATA[T], DATA[Open], "")</f>
        <v>120810</v>
      </c>
      <c r="AH497" s="31">
        <f xml:space="preserve"> _xlfn.XLOOKUP(DATA[[#This Row],[T]]-1, DATA[T], DATA[Low], "")</f>
        <v>120405</v>
      </c>
      <c r="AI497" s="31">
        <f xml:space="preserve"> _xlfn.XLOOKUP(DATA[[#This Row],[T]]-1, DATA[T], DATA[High], "")</f>
        <v>121765</v>
      </c>
      <c r="AJ497" s="31">
        <f xml:space="preserve"> _xlfn.XLOOKUP(DATA[[#This Row],[T]]-1, DATA[T], DATA[Price], "")</f>
        <v>120951</v>
      </c>
      <c r="AK497" s="33">
        <f xml:space="preserve"> IFERROR(DATA[[#This Row],[Prev Close]] - DATA[[#This Row],[Prev Open]], "")</f>
        <v>141</v>
      </c>
      <c r="AL497" s="33">
        <f xml:space="preserve"> IFERROR(DATA[[#This Row],[Prev High]] - DATA[[#This Row],[Prev Low]], "")</f>
        <v>1360</v>
      </c>
      <c r="AM497" s="33">
        <f xml:space="preserve"> SIGN(DATA[[#This Row],[Prev Change]] &lt; 0)</f>
        <v>0</v>
      </c>
      <c r="AN497" s="33">
        <f xml:space="preserve"> SIGN(DATA[[#This Row],[Prev Change]] &gt;= 0)</f>
        <v>1</v>
      </c>
      <c r="AO497" s="28">
        <f xml:space="preserve"> IFERROR(MAX(0, DATA[[#This Row],[High]] - DATA[[#This Row],[Prev High]]), "")</f>
        <v>1110</v>
      </c>
      <c r="AP497" s="28">
        <f xml:space="preserve"> IFERROR(MAX(0, DATA[[#This Row],[Prev Low]] - DATA[[#This Row],[Low]]), "")</f>
        <v>0</v>
      </c>
      <c r="AQ497" s="10">
        <f xml:space="preserve"> (DATA[[#This Row],[Prev Low]] &lt; DATA[[#This Row],[Open]]) * (DATA[[#This Row],[Open]] &lt; DATA[[#This Row],[Prev High]])</f>
        <v>1</v>
      </c>
      <c r="AR497" s="10">
        <f xml:space="preserve"> SIGN(DATA[[#This Row],[Open]] &lt; DATA[[#This Row],[Prev Low]])</f>
        <v>0</v>
      </c>
      <c r="AS497" s="10">
        <f xml:space="preserve"> SIGN(DATA[[#This Row],[Prev Low]] &lt; DATA[[#This Row],[Open]])</f>
        <v>1</v>
      </c>
      <c r="AT497" s="10">
        <f xml:space="preserve"> SIGN(DATA[[#This Row],[Open]] &lt; DATA[[#This Row],[Prev High]])</f>
        <v>1</v>
      </c>
      <c r="AU497" s="10">
        <f xml:space="preserve"> SIGN(DATA[[#This Row],[Prev High]] &lt; DATA[[#This Row],[Open]])</f>
        <v>0</v>
      </c>
      <c r="AV497" s="10">
        <f xml:space="preserve"> SIGN(DATA[[#This Row],[Low]] &lt; DATA[[#This Row],[Prev Low]])</f>
        <v>0</v>
      </c>
      <c r="AW497" s="10">
        <f xml:space="preserve"> SIGN(DATA[[#This Row],[Prev Low]] &lt; DATA[[#This Row],[Low]])</f>
        <v>1</v>
      </c>
      <c r="AX497" s="10">
        <f xml:space="preserve"> SIGN(DATA[[#This Row],[High]] &lt; DATA[[#This Row],[Prev High]])</f>
        <v>0</v>
      </c>
      <c r="AY497" s="10">
        <f xml:space="preserve"> SIGN(DATA[[#This Row],[Prev High]] &lt; DATA[[#This Row],[High]])</f>
        <v>1</v>
      </c>
      <c r="AZ497" s="10">
        <f xml:space="preserve"> (DATA[[#This Row],[Prev Low]] &lt; DATA[[#This Row],[Close]]) * (DATA[[#This Row],[Close]] &lt; DATA[[#This Row],[Prev High]])</f>
        <v>0</v>
      </c>
      <c r="BA497" s="10">
        <f xml:space="preserve"> SIGN(DATA[[#This Row],[Close]] &lt; DATA[[#This Row],[Prev Low]])</f>
        <v>0</v>
      </c>
      <c r="BB497" s="10">
        <f xml:space="preserve"> SIGN(DATA[[#This Row],[Prev Low]] &lt; DATA[[#This Row],[Close]])</f>
        <v>1</v>
      </c>
      <c r="BC497" s="10">
        <f xml:space="preserve"> SIGN(DATA[[#This Row],[Close]] &lt; DATA[[#This Row],[Prev High]])</f>
        <v>0</v>
      </c>
      <c r="BD497" s="10">
        <f xml:space="preserve"> SIGN(DATA[[#This Row],[Prev High]] &lt; DATA[[#This Row],[Close]])</f>
        <v>1</v>
      </c>
    </row>
    <row r="498" spans="14:56" x14ac:dyDescent="0.25">
      <c r="N498" s="16">
        <f xml:space="preserve"> ROW() - ROW(DATA[[#Headers],[Row]])</f>
        <v>496</v>
      </c>
      <c r="O498" s="13"/>
      <c r="P498" s="20">
        <v>45135</v>
      </c>
      <c r="Q498" s="21">
        <v>120951</v>
      </c>
      <c r="R498" s="21">
        <v>120810</v>
      </c>
      <c r="S498" s="21">
        <v>121765</v>
      </c>
      <c r="T498" s="21">
        <v>120405</v>
      </c>
      <c r="U498" s="13" t="s">
        <v>92</v>
      </c>
      <c r="V498" s="14">
        <v>2.0999999999999999E-3</v>
      </c>
      <c r="W498" s="23"/>
      <c r="X498" s="23">
        <f xml:space="preserve"> (1 - DATA[[#This Row],[Row]])</f>
        <v>-495</v>
      </c>
      <c r="Y498" s="24">
        <f xml:space="preserve"> DATA[[#This Row],[Src Data]]</f>
        <v>45135</v>
      </c>
      <c r="Z498" s="23">
        <f xml:space="preserve"> WEEKDAY(DATA[[#This Row],[Date]])</f>
        <v>6</v>
      </c>
      <c r="AA498" s="26">
        <f xml:space="preserve"> DATA[[#This Row],[Src Último]]</f>
        <v>120951</v>
      </c>
      <c r="AB498" s="28">
        <f xml:space="preserve"> DATA[[#This Row],[Src Abertura]]</f>
        <v>120810</v>
      </c>
      <c r="AC498" s="28">
        <f xml:space="preserve"> DATA[[#This Row],[Src Mínima]]</f>
        <v>120405</v>
      </c>
      <c r="AD498" s="28">
        <f xml:space="preserve"> DATA[[#This Row],[Src Máxima]]</f>
        <v>121765</v>
      </c>
      <c r="AE498" s="28">
        <f xml:space="preserve"> DATA[[#This Row],[Src Último]]</f>
        <v>120951</v>
      </c>
      <c r="AF498" s="40">
        <f xml:space="preserve"> (DATA[[#This Row],[High]] - DATA[[#This Row],[Low]])</f>
        <v>1360</v>
      </c>
      <c r="AG498" s="31">
        <f xml:space="preserve"> _xlfn.XLOOKUP(DATA[[#This Row],[T]]-1, DATA[T], DATA[Open], "")</f>
        <v>123655</v>
      </c>
      <c r="AH498" s="31">
        <f xml:space="preserve"> _xlfn.XLOOKUP(DATA[[#This Row],[T]]-1, DATA[T], DATA[Low], "")</f>
        <v>120090</v>
      </c>
      <c r="AI498" s="31">
        <f xml:space="preserve"> _xlfn.XLOOKUP(DATA[[#This Row],[T]]-1, DATA[T], DATA[High], "")</f>
        <v>123875</v>
      </c>
      <c r="AJ498" s="31">
        <f xml:space="preserve"> _xlfn.XLOOKUP(DATA[[#This Row],[T]]-1, DATA[T], DATA[Price], "")</f>
        <v>120700</v>
      </c>
      <c r="AK498" s="33">
        <f xml:space="preserve"> IFERROR(DATA[[#This Row],[Prev Close]] - DATA[[#This Row],[Prev Open]], "")</f>
        <v>-2955</v>
      </c>
      <c r="AL498" s="33">
        <f xml:space="preserve"> IFERROR(DATA[[#This Row],[Prev High]] - DATA[[#This Row],[Prev Low]], "")</f>
        <v>3785</v>
      </c>
      <c r="AM498" s="33">
        <f xml:space="preserve"> SIGN(DATA[[#This Row],[Prev Change]] &lt; 0)</f>
        <v>1</v>
      </c>
      <c r="AN498" s="33">
        <f xml:space="preserve"> SIGN(DATA[[#This Row],[Prev Change]] &gt;= 0)</f>
        <v>0</v>
      </c>
      <c r="AO498" s="28">
        <f xml:space="preserve"> IFERROR(MAX(0, DATA[[#This Row],[High]] - DATA[[#This Row],[Prev High]]), "")</f>
        <v>0</v>
      </c>
      <c r="AP498" s="28">
        <f xml:space="preserve"> IFERROR(MAX(0, DATA[[#This Row],[Prev Low]] - DATA[[#This Row],[Low]]), "")</f>
        <v>0</v>
      </c>
      <c r="AQ498" s="10">
        <f xml:space="preserve"> (DATA[[#This Row],[Prev Low]] &lt; DATA[[#This Row],[Open]]) * (DATA[[#This Row],[Open]] &lt; DATA[[#This Row],[Prev High]])</f>
        <v>1</v>
      </c>
      <c r="AR498" s="10">
        <f xml:space="preserve"> SIGN(DATA[[#This Row],[Open]] &lt; DATA[[#This Row],[Prev Low]])</f>
        <v>0</v>
      </c>
      <c r="AS498" s="10">
        <f xml:space="preserve"> SIGN(DATA[[#This Row],[Prev Low]] &lt; DATA[[#This Row],[Open]])</f>
        <v>1</v>
      </c>
      <c r="AT498" s="10">
        <f xml:space="preserve"> SIGN(DATA[[#This Row],[Open]] &lt; DATA[[#This Row],[Prev High]])</f>
        <v>1</v>
      </c>
      <c r="AU498" s="10">
        <f xml:space="preserve"> SIGN(DATA[[#This Row],[Prev High]] &lt; DATA[[#This Row],[Open]])</f>
        <v>0</v>
      </c>
      <c r="AV498" s="10">
        <f xml:space="preserve"> SIGN(DATA[[#This Row],[Low]] &lt; DATA[[#This Row],[Prev Low]])</f>
        <v>0</v>
      </c>
      <c r="AW498" s="10">
        <f xml:space="preserve"> SIGN(DATA[[#This Row],[Prev Low]] &lt; DATA[[#This Row],[Low]])</f>
        <v>1</v>
      </c>
      <c r="AX498" s="10">
        <f xml:space="preserve"> SIGN(DATA[[#This Row],[High]] &lt; DATA[[#This Row],[Prev High]])</f>
        <v>1</v>
      </c>
      <c r="AY498" s="10">
        <f xml:space="preserve"> SIGN(DATA[[#This Row],[Prev High]] &lt; DATA[[#This Row],[High]])</f>
        <v>0</v>
      </c>
      <c r="AZ498" s="10">
        <f xml:space="preserve"> (DATA[[#This Row],[Prev Low]] &lt; DATA[[#This Row],[Close]]) * (DATA[[#This Row],[Close]] &lt; DATA[[#This Row],[Prev High]])</f>
        <v>1</v>
      </c>
      <c r="BA498" s="10">
        <f xml:space="preserve"> SIGN(DATA[[#This Row],[Close]] &lt; DATA[[#This Row],[Prev Low]])</f>
        <v>0</v>
      </c>
      <c r="BB498" s="10">
        <f xml:space="preserve"> SIGN(DATA[[#This Row],[Prev Low]] &lt; DATA[[#This Row],[Close]])</f>
        <v>1</v>
      </c>
      <c r="BC498" s="10">
        <f xml:space="preserve"> SIGN(DATA[[#This Row],[Close]] &lt; DATA[[#This Row],[Prev High]])</f>
        <v>1</v>
      </c>
      <c r="BD498" s="10">
        <f xml:space="preserve"> SIGN(DATA[[#This Row],[Prev High]] &lt; DATA[[#This Row],[Close]])</f>
        <v>0</v>
      </c>
    </row>
    <row r="499" spans="14:56" x14ac:dyDescent="0.25">
      <c r="N499" s="16">
        <f xml:space="preserve"> ROW() - ROW(DATA[[#Headers],[Row]])</f>
        <v>497</v>
      </c>
      <c r="O499" s="13"/>
      <c r="P499" s="20">
        <v>45134</v>
      </c>
      <c r="Q499" s="21">
        <v>120700</v>
      </c>
      <c r="R499" s="21">
        <v>123655</v>
      </c>
      <c r="S499" s="21">
        <v>123875</v>
      </c>
      <c r="T499" s="21">
        <v>120090</v>
      </c>
      <c r="U499" s="13" t="s">
        <v>473</v>
      </c>
      <c r="V499" s="14">
        <v>-2.3300000000000001E-2</v>
      </c>
      <c r="W499" s="23"/>
      <c r="X499" s="23">
        <f xml:space="preserve"> (1 - DATA[[#This Row],[Row]])</f>
        <v>-496</v>
      </c>
      <c r="Y499" s="24">
        <f xml:space="preserve"> DATA[[#This Row],[Src Data]]</f>
        <v>45134</v>
      </c>
      <c r="Z499" s="23">
        <f xml:space="preserve"> WEEKDAY(DATA[[#This Row],[Date]])</f>
        <v>5</v>
      </c>
      <c r="AA499" s="26">
        <f xml:space="preserve"> DATA[[#This Row],[Src Último]]</f>
        <v>120700</v>
      </c>
      <c r="AB499" s="28">
        <f xml:space="preserve"> DATA[[#This Row],[Src Abertura]]</f>
        <v>123655</v>
      </c>
      <c r="AC499" s="28">
        <f xml:space="preserve"> DATA[[#This Row],[Src Mínima]]</f>
        <v>120090</v>
      </c>
      <c r="AD499" s="28">
        <f xml:space="preserve"> DATA[[#This Row],[Src Máxima]]</f>
        <v>123875</v>
      </c>
      <c r="AE499" s="28">
        <f xml:space="preserve"> DATA[[#This Row],[Src Último]]</f>
        <v>120700</v>
      </c>
      <c r="AF499" s="40">
        <f xml:space="preserve"> (DATA[[#This Row],[High]] - DATA[[#This Row],[Low]])</f>
        <v>3785</v>
      </c>
      <c r="AG499" s="31">
        <f xml:space="preserve"> _xlfn.XLOOKUP(DATA[[#This Row],[T]]-1, DATA[T], DATA[Open], "")</f>
        <v>122650</v>
      </c>
      <c r="AH499" s="31">
        <f xml:space="preserve"> _xlfn.XLOOKUP(DATA[[#This Row],[T]]-1, DATA[T], DATA[Low], "")</f>
        <v>122220</v>
      </c>
      <c r="AI499" s="31">
        <f xml:space="preserve"> _xlfn.XLOOKUP(DATA[[#This Row],[T]]-1, DATA[T], DATA[High], "")</f>
        <v>123695</v>
      </c>
      <c r="AJ499" s="31">
        <f xml:space="preserve"> _xlfn.XLOOKUP(DATA[[#This Row],[T]]-1, DATA[T], DATA[Price], "")</f>
        <v>123582</v>
      </c>
      <c r="AK499" s="33">
        <f xml:space="preserve"> IFERROR(DATA[[#This Row],[Prev Close]] - DATA[[#This Row],[Prev Open]], "")</f>
        <v>932</v>
      </c>
      <c r="AL499" s="33">
        <f xml:space="preserve"> IFERROR(DATA[[#This Row],[Prev High]] - DATA[[#This Row],[Prev Low]], "")</f>
        <v>1475</v>
      </c>
      <c r="AM499" s="33">
        <f xml:space="preserve"> SIGN(DATA[[#This Row],[Prev Change]] &lt; 0)</f>
        <v>0</v>
      </c>
      <c r="AN499" s="33">
        <f xml:space="preserve"> SIGN(DATA[[#This Row],[Prev Change]] &gt;= 0)</f>
        <v>1</v>
      </c>
      <c r="AO499" s="28">
        <f xml:space="preserve"> IFERROR(MAX(0, DATA[[#This Row],[High]] - DATA[[#This Row],[Prev High]]), "")</f>
        <v>180</v>
      </c>
      <c r="AP499" s="28">
        <f xml:space="preserve"> IFERROR(MAX(0, DATA[[#This Row],[Prev Low]] - DATA[[#This Row],[Low]]), "")</f>
        <v>2130</v>
      </c>
      <c r="AQ499" s="10">
        <f xml:space="preserve"> (DATA[[#This Row],[Prev Low]] &lt; DATA[[#This Row],[Open]]) * (DATA[[#This Row],[Open]] &lt; DATA[[#This Row],[Prev High]])</f>
        <v>1</v>
      </c>
      <c r="AR499" s="10">
        <f xml:space="preserve"> SIGN(DATA[[#This Row],[Open]] &lt; DATA[[#This Row],[Prev Low]])</f>
        <v>0</v>
      </c>
      <c r="AS499" s="10">
        <f xml:space="preserve"> SIGN(DATA[[#This Row],[Prev Low]] &lt; DATA[[#This Row],[Open]])</f>
        <v>1</v>
      </c>
      <c r="AT499" s="10">
        <f xml:space="preserve"> SIGN(DATA[[#This Row],[Open]] &lt; DATA[[#This Row],[Prev High]])</f>
        <v>1</v>
      </c>
      <c r="AU499" s="10">
        <f xml:space="preserve"> SIGN(DATA[[#This Row],[Prev High]] &lt; DATA[[#This Row],[Open]])</f>
        <v>0</v>
      </c>
      <c r="AV499" s="10">
        <f xml:space="preserve"> SIGN(DATA[[#This Row],[Low]] &lt; DATA[[#This Row],[Prev Low]])</f>
        <v>1</v>
      </c>
      <c r="AW499" s="10">
        <f xml:space="preserve"> SIGN(DATA[[#This Row],[Prev Low]] &lt; DATA[[#This Row],[Low]])</f>
        <v>0</v>
      </c>
      <c r="AX499" s="10">
        <f xml:space="preserve"> SIGN(DATA[[#This Row],[High]] &lt; DATA[[#This Row],[Prev High]])</f>
        <v>0</v>
      </c>
      <c r="AY499" s="10">
        <f xml:space="preserve"> SIGN(DATA[[#This Row],[Prev High]] &lt; DATA[[#This Row],[High]])</f>
        <v>1</v>
      </c>
      <c r="AZ499" s="10">
        <f xml:space="preserve"> (DATA[[#This Row],[Prev Low]] &lt; DATA[[#This Row],[Close]]) * (DATA[[#This Row],[Close]] &lt; DATA[[#This Row],[Prev High]])</f>
        <v>0</v>
      </c>
      <c r="BA499" s="10">
        <f xml:space="preserve"> SIGN(DATA[[#This Row],[Close]] &lt; DATA[[#This Row],[Prev Low]])</f>
        <v>1</v>
      </c>
      <c r="BB499" s="10">
        <f xml:space="preserve"> SIGN(DATA[[#This Row],[Prev Low]] &lt; DATA[[#This Row],[Close]])</f>
        <v>0</v>
      </c>
      <c r="BC499" s="10">
        <f xml:space="preserve"> SIGN(DATA[[#This Row],[Close]] &lt; DATA[[#This Row],[Prev High]])</f>
        <v>1</v>
      </c>
      <c r="BD499" s="10">
        <f xml:space="preserve"> SIGN(DATA[[#This Row],[Prev High]] &lt; DATA[[#This Row],[Close]])</f>
        <v>0</v>
      </c>
    </row>
    <row r="500" spans="14:56" x14ac:dyDescent="0.25">
      <c r="N500" s="16">
        <f xml:space="preserve"> ROW() - ROW(DATA[[#Headers],[Row]])</f>
        <v>498</v>
      </c>
      <c r="O500" s="13"/>
      <c r="P500" s="20">
        <v>45133</v>
      </c>
      <c r="Q500" s="21">
        <v>123582</v>
      </c>
      <c r="R500" s="21">
        <v>122650</v>
      </c>
      <c r="S500" s="21">
        <v>123695</v>
      </c>
      <c r="T500" s="21">
        <v>122220</v>
      </c>
      <c r="U500" s="13" t="s">
        <v>417</v>
      </c>
      <c r="V500" s="14">
        <v>4.7000000000000002E-3</v>
      </c>
      <c r="W500" s="23"/>
      <c r="X500" s="23">
        <f xml:space="preserve"> (1 - DATA[[#This Row],[Row]])</f>
        <v>-497</v>
      </c>
      <c r="Y500" s="24">
        <f xml:space="preserve"> DATA[[#This Row],[Src Data]]</f>
        <v>45133</v>
      </c>
      <c r="Z500" s="23">
        <f xml:space="preserve"> WEEKDAY(DATA[[#This Row],[Date]])</f>
        <v>4</v>
      </c>
      <c r="AA500" s="26">
        <f xml:space="preserve"> DATA[[#This Row],[Src Último]]</f>
        <v>123582</v>
      </c>
      <c r="AB500" s="28">
        <f xml:space="preserve"> DATA[[#This Row],[Src Abertura]]</f>
        <v>122650</v>
      </c>
      <c r="AC500" s="28">
        <f xml:space="preserve"> DATA[[#This Row],[Src Mínima]]</f>
        <v>122220</v>
      </c>
      <c r="AD500" s="28">
        <f xml:space="preserve"> DATA[[#This Row],[Src Máxima]]</f>
        <v>123695</v>
      </c>
      <c r="AE500" s="28">
        <f xml:space="preserve"> DATA[[#This Row],[Src Último]]</f>
        <v>123582</v>
      </c>
      <c r="AF500" s="40">
        <f xml:space="preserve"> (DATA[[#This Row],[High]] - DATA[[#This Row],[Low]])</f>
        <v>1475</v>
      </c>
      <c r="AG500" s="31">
        <f xml:space="preserve"> _xlfn.XLOOKUP(DATA[[#This Row],[T]]-1, DATA[T], DATA[Open], "")</f>
        <v>123155</v>
      </c>
      <c r="AH500" s="31">
        <f xml:space="preserve"> _xlfn.XLOOKUP(DATA[[#This Row],[T]]-1, DATA[T], DATA[Low], "")</f>
        <v>122755</v>
      </c>
      <c r="AI500" s="31">
        <f xml:space="preserve"> _xlfn.XLOOKUP(DATA[[#This Row],[T]]-1, DATA[T], DATA[High], "")</f>
        <v>124260</v>
      </c>
      <c r="AJ500" s="31">
        <f xml:space="preserve"> _xlfn.XLOOKUP(DATA[[#This Row],[T]]-1, DATA[T], DATA[Price], "")</f>
        <v>123001</v>
      </c>
      <c r="AK500" s="33">
        <f xml:space="preserve"> IFERROR(DATA[[#This Row],[Prev Close]] - DATA[[#This Row],[Prev Open]], "")</f>
        <v>-154</v>
      </c>
      <c r="AL500" s="33">
        <f xml:space="preserve"> IFERROR(DATA[[#This Row],[Prev High]] - DATA[[#This Row],[Prev Low]], "")</f>
        <v>1505</v>
      </c>
      <c r="AM500" s="33">
        <f xml:space="preserve"> SIGN(DATA[[#This Row],[Prev Change]] &lt; 0)</f>
        <v>1</v>
      </c>
      <c r="AN500" s="33">
        <f xml:space="preserve"> SIGN(DATA[[#This Row],[Prev Change]] &gt;= 0)</f>
        <v>0</v>
      </c>
      <c r="AO500" s="28">
        <f xml:space="preserve"> IFERROR(MAX(0, DATA[[#This Row],[High]] - DATA[[#This Row],[Prev High]]), "")</f>
        <v>0</v>
      </c>
      <c r="AP500" s="28">
        <f xml:space="preserve"> IFERROR(MAX(0, DATA[[#This Row],[Prev Low]] - DATA[[#This Row],[Low]]), "")</f>
        <v>535</v>
      </c>
      <c r="AQ500" s="10">
        <f xml:space="preserve"> (DATA[[#This Row],[Prev Low]] &lt; DATA[[#This Row],[Open]]) * (DATA[[#This Row],[Open]] &lt; DATA[[#This Row],[Prev High]])</f>
        <v>0</v>
      </c>
      <c r="AR500" s="10">
        <f xml:space="preserve"> SIGN(DATA[[#This Row],[Open]] &lt; DATA[[#This Row],[Prev Low]])</f>
        <v>1</v>
      </c>
      <c r="AS500" s="10">
        <f xml:space="preserve"> SIGN(DATA[[#This Row],[Prev Low]] &lt; DATA[[#This Row],[Open]])</f>
        <v>0</v>
      </c>
      <c r="AT500" s="10">
        <f xml:space="preserve"> SIGN(DATA[[#This Row],[Open]] &lt; DATA[[#This Row],[Prev High]])</f>
        <v>1</v>
      </c>
      <c r="AU500" s="10">
        <f xml:space="preserve"> SIGN(DATA[[#This Row],[Prev High]] &lt; DATA[[#This Row],[Open]])</f>
        <v>0</v>
      </c>
      <c r="AV500" s="10">
        <f xml:space="preserve"> SIGN(DATA[[#This Row],[Low]] &lt; DATA[[#This Row],[Prev Low]])</f>
        <v>1</v>
      </c>
      <c r="AW500" s="10">
        <f xml:space="preserve"> SIGN(DATA[[#This Row],[Prev Low]] &lt; DATA[[#This Row],[Low]])</f>
        <v>0</v>
      </c>
      <c r="AX500" s="10">
        <f xml:space="preserve"> SIGN(DATA[[#This Row],[High]] &lt; DATA[[#This Row],[Prev High]])</f>
        <v>1</v>
      </c>
      <c r="AY500" s="10">
        <f xml:space="preserve"> SIGN(DATA[[#This Row],[Prev High]] &lt; DATA[[#This Row],[High]])</f>
        <v>0</v>
      </c>
      <c r="AZ500" s="10">
        <f xml:space="preserve"> (DATA[[#This Row],[Prev Low]] &lt; DATA[[#This Row],[Close]]) * (DATA[[#This Row],[Close]] &lt; DATA[[#This Row],[Prev High]])</f>
        <v>1</v>
      </c>
      <c r="BA500" s="10">
        <f xml:space="preserve"> SIGN(DATA[[#This Row],[Close]] &lt; DATA[[#This Row],[Prev Low]])</f>
        <v>0</v>
      </c>
      <c r="BB500" s="10">
        <f xml:space="preserve"> SIGN(DATA[[#This Row],[Prev Low]] &lt; DATA[[#This Row],[Close]])</f>
        <v>1</v>
      </c>
      <c r="BC500" s="10">
        <f xml:space="preserve"> SIGN(DATA[[#This Row],[Close]] &lt; DATA[[#This Row],[Prev High]])</f>
        <v>1</v>
      </c>
      <c r="BD500" s="10">
        <f xml:space="preserve"> SIGN(DATA[[#This Row],[Prev High]] &lt; DATA[[#This Row],[Close]])</f>
        <v>0</v>
      </c>
    </row>
    <row r="501" spans="14:56" x14ac:dyDescent="0.25">
      <c r="N501" s="16">
        <f xml:space="preserve"> ROW() - ROW(DATA[[#Headers],[Row]])</f>
        <v>499</v>
      </c>
      <c r="O501" s="13"/>
      <c r="P501" s="20">
        <v>45132</v>
      </c>
      <c r="Q501" s="21">
        <v>123001</v>
      </c>
      <c r="R501" s="21">
        <v>123155</v>
      </c>
      <c r="S501" s="21">
        <v>124260</v>
      </c>
      <c r="T501" s="21">
        <v>122755</v>
      </c>
      <c r="U501" s="13" t="s">
        <v>474</v>
      </c>
      <c r="V501" s="14">
        <v>4.5999999999999999E-3</v>
      </c>
      <c r="W501" s="23"/>
      <c r="X501" s="23">
        <f xml:space="preserve"> (1 - DATA[[#This Row],[Row]])</f>
        <v>-498</v>
      </c>
      <c r="Y501" s="24">
        <f xml:space="preserve"> DATA[[#This Row],[Src Data]]</f>
        <v>45132</v>
      </c>
      <c r="Z501" s="23">
        <f xml:space="preserve"> WEEKDAY(DATA[[#This Row],[Date]])</f>
        <v>3</v>
      </c>
      <c r="AA501" s="26">
        <f xml:space="preserve"> DATA[[#This Row],[Src Último]]</f>
        <v>123001</v>
      </c>
      <c r="AB501" s="28">
        <f xml:space="preserve"> DATA[[#This Row],[Src Abertura]]</f>
        <v>123155</v>
      </c>
      <c r="AC501" s="28">
        <f xml:space="preserve"> DATA[[#This Row],[Src Mínima]]</f>
        <v>122755</v>
      </c>
      <c r="AD501" s="28">
        <f xml:space="preserve"> DATA[[#This Row],[Src Máxima]]</f>
        <v>124260</v>
      </c>
      <c r="AE501" s="28">
        <f xml:space="preserve"> DATA[[#This Row],[Src Último]]</f>
        <v>123001</v>
      </c>
      <c r="AF501" s="40">
        <f xml:space="preserve"> (DATA[[#This Row],[High]] - DATA[[#This Row],[Low]])</f>
        <v>1505</v>
      </c>
      <c r="AG501" s="31">
        <f xml:space="preserve"> _xlfn.XLOOKUP(DATA[[#This Row],[T]]-1, DATA[T], DATA[Open], "")</f>
        <v>121220</v>
      </c>
      <c r="AH501" s="31">
        <f xml:space="preserve"> _xlfn.XLOOKUP(DATA[[#This Row],[T]]-1, DATA[T], DATA[Low], "")</f>
        <v>121000</v>
      </c>
      <c r="AI501" s="31">
        <f xml:space="preserve"> _xlfn.XLOOKUP(DATA[[#This Row],[T]]-1, DATA[T], DATA[High], "")</f>
        <v>122810</v>
      </c>
      <c r="AJ501" s="31">
        <f xml:space="preserve"> _xlfn.XLOOKUP(DATA[[#This Row],[T]]-1, DATA[T], DATA[Price], "")</f>
        <v>122442</v>
      </c>
      <c r="AK501" s="33">
        <f xml:space="preserve"> IFERROR(DATA[[#This Row],[Prev Close]] - DATA[[#This Row],[Prev Open]], "")</f>
        <v>1222</v>
      </c>
      <c r="AL501" s="33">
        <f xml:space="preserve"> IFERROR(DATA[[#This Row],[Prev High]] - DATA[[#This Row],[Prev Low]], "")</f>
        <v>1810</v>
      </c>
      <c r="AM501" s="33">
        <f xml:space="preserve"> SIGN(DATA[[#This Row],[Prev Change]] &lt; 0)</f>
        <v>0</v>
      </c>
      <c r="AN501" s="33">
        <f xml:space="preserve"> SIGN(DATA[[#This Row],[Prev Change]] &gt;= 0)</f>
        <v>1</v>
      </c>
      <c r="AO501" s="28">
        <f xml:space="preserve"> IFERROR(MAX(0, DATA[[#This Row],[High]] - DATA[[#This Row],[Prev High]]), "")</f>
        <v>1450</v>
      </c>
      <c r="AP501" s="28">
        <f xml:space="preserve"> IFERROR(MAX(0, DATA[[#This Row],[Prev Low]] - DATA[[#This Row],[Low]]), "")</f>
        <v>0</v>
      </c>
      <c r="AQ501" s="10">
        <f xml:space="preserve"> (DATA[[#This Row],[Prev Low]] &lt; DATA[[#This Row],[Open]]) * (DATA[[#This Row],[Open]] &lt; DATA[[#This Row],[Prev High]])</f>
        <v>0</v>
      </c>
      <c r="AR501" s="10">
        <f xml:space="preserve"> SIGN(DATA[[#This Row],[Open]] &lt; DATA[[#This Row],[Prev Low]])</f>
        <v>0</v>
      </c>
      <c r="AS501" s="10">
        <f xml:space="preserve"> SIGN(DATA[[#This Row],[Prev Low]] &lt; DATA[[#This Row],[Open]])</f>
        <v>1</v>
      </c>
      <c r="AT501" s="10">
        <f xml:space="preserve"> SIGN(DATA[[#This Row],[Open]] &lt; DATA[[#This Row],[Prev High]])</f>
        <v>0</v>
      </c>
      <c r="AU501" s="10">
        <f xml:space="preserve"> SIGN(DATA[[#This Row],[Prev High]] &lt; DATA[[#This Row],[Open]])</f>
        <v>1</v>
      </c>
      <c r="AV501" s="10">
        <f xml:space="preserve"> SIGN(DATA[[#This Row],[Low]] &lt; DATA[[#This Row],[Prev Low]])</f>
        <v>0</v>
      </c>
      <c r="AW501" s="10">
        <f xml:space="preserve"> SIGN(DATA[[#This Row],[Prev Low]] &lt; DATA[[#This Row],[Low]])</f>
        <v>1</v>
      </c>
      <c r="AX501" s="10">
        <f xml:space="preserve"> SIGN(DATA[[#This Row],[High]] &lt; DATA[[#This Row],[Prev High]])</f>
        <v>0</v>
      </c>
      <c r="AY501" s="10">
        <f xml:space="preserve"> SIGN(DATA[[#This Row],[Prev High]] &lt; DATA[[#This Row],[High]])</f>
        <v>1</v>
      </c>
      <c r="AZ501" s="10">
        <f xml:space="preserve"> (DATA[[#This Row],[Prev Low]] &lt; DATA[[#This Row],[Close]]) * (DATA[[#This Row],[Close]] &lt; DATA[[#This Row],[Prev High]])</f>
        <v>0</v>
      </c>
      <c r="BA501" s="10">
        <f xml:space="preserve"> SIGN(DATA[[#This Row],[Close]] &lt; DATA[[#This Row],[Prev Low]])</f>
        <v>0</v>
      </c>
      <c r="BB501" s="10">
        <f xml:space="preserve"> SIGN(DATA[[#This Row],[Prev Low]] &lt; DATA[[#This Row],[Close]])</f>
        <v>1</v>
      </c>
      <c r="BC501" s="10">
        <f xml:space="preserve"> SIGN(DATA[[#This Row],[Close]] &lt; DATA[[#This Row],[Prev High]])</f>
        <v>0</v>
      </c>
      <c r="BD501" s="10">
        <f xml:space="preserve"> SIGN(DATA[[#This Row],[Prev High]] &lt; DATA[[#This Row],[Close]])</f>
        <v>1</v>
      </c>
    </row>
    <row r="502" spans="14:56" x14ac:dyDescent="0.25">
      <c r="N502" s="16">
        <f xml:space="preserve"> ROW() - ROW(DATA[[#Headers],[Row]])</f>
        <v>500</v>
      </c>
      <c r="O502" s="13"/>
      <c r="P502" s="20">
        <v>45131</v>
      </c>
      <c r="Q502" s="21">
        <v>122442</v>
      </c>
      <c r="R502" s="21">
        <v>121220</v>
      </c>
      <c r="S502" s="21">
        <v>122810</v>
      </c>
      <c r="T502" s="21">
        <v>121000</v>
      </c>
      <c r="U502" s="13" t="s">
        <v>475</v>
      </c>
      <c r="V502" s="14">
        <v>9.1999999999999998E-3</v>
      </c>
      <c r="W502" s="23"/>
      <c r="X502" s="23">
        <f xml:space="preserve"> (1 - DATA[[#This Row],[Row]])</f>
        <v>-499</v>
      </c>
      <c r="Y502" s="24">
        <f xml:space="preserve"> DATA[[#This Row],[Src Data]]</f>
        <v>45131</v>
      </c>
      <c r="Z502" s="23">
        <f xml:space="preserve"> WEEKDAY(DATA[[#This Row],[Date]])</f>
        <v>2</v>
      </c>
      <c r="AA502" s="26">
        <f xml:space="preserve"> DATA[[#This Row],[Src Último]]</f>
        <v>122442</v>
      </c>
      <c r="AB502" s="28">
        <f xml:space="preserve"> DATA[[#This Row],[Src Abertura]]</f>
        <v>121220</v>
      </c>
      <c r="AC502" s="28">
        <f xml:space="preserve"> DATA[[#This Row],[Src Mínima]]</f>
        <v>121000</v>
      </c>
      <c r="AD502" s="28">
        <f xml:space="preserve"> DATA[[#This Row],[Src Máxima]]</f>
        <v>122810</v>
      </c>
      <c r="AE502" s="28">
        <f xml:space="preserve"> DATA[[#This Row],[Src Último]]</f>
        <v>122442</v>
      </c>
      <c r="AF502" s="40">
        <f xml:space="preserve"> (DATA[[#This Row],[High]] - DATA[[#This Row],[Low]])</f>
        <v>1810</v>
      </c>
      <c r="AG502" s="31">
        <f xml:space="preserve"> _xlfn.XLOOKUP(DATA[[#This Row],[T]]-1, DATA[T], DATA[Open], "")</f>
        <v>119100</v>
      </c>
      <c r="AH502" s="31">
        <f xml:space="preserve"> _xlfn.XLOOKUP(DATA[[#This Row],[T]]-1, DATA[T], DATA[Low], "")</f>
        <v>118835</v>
      </c>
      <c r="AI502" s="31">
        <f xml:space="preserve"> _xlfn.XLOOKUP(DATA[[#This Row],[T]]-1, DATA[T], DATA[High], "")</f>
        <v>121530</v>
      </c>
      <c r="AJ502" s="31">
        <f xml:space="preserve"> _xlfn.XLOOKUP(DATA[[#This Row],[T]]-1, DATA[T], DATA[Price], "")</f>
        <v>121324</v>
      </c>
      <c r="AK502" s="33">
        <f xml:space="preserve"> IFERROR(DATA[[#This Row],[Prev Close]] - DATA[[#This Row],[Prev Open]], "")</f>
        <v>2224</v>
      </c>
      <c r="AL502" s="33">
        <f xml:space="preserve"> IFERROR(DATA[[#This Row],[Prev High]] - DATA[[#This Row],[Prev Low]], "")</f>
        <v>2695</v>
      </c>
      <c r="AM502" s="33">
        <f xml:space="preserve"> SIGN(DATA[[#This Row],[Prev Change]] &lt; 0)</f>
        <v>0</v>
      </c>
      <c r="AN502" s="33">
        <f xml:space="preserve"> SIGN(DATA[[#This Row],[Prev Change]] &gt;= 0)</f>
        <v>1</v>
      </c>
      <c r="AO502" s="28">
        <f xml:space="preserve"> IFERROR(MAX(0, DATA[[#This Row],[High]] - DATA[[#This Row],[Prev High]]), "")</f>
        <v>1280</v>
      </c>
      <c r="AP502" s="28">
        <f xml:space="preserve"> IFERROR(MAX(0, DATA[[#This Row],[Prev Low]] - DATA[[#This Row],[Low]]), "")</f>
        <v>0</v>
      </c>
      <c r="AQ502" s="10">
        <f xml:space="preserve"> (DATA[[#This Row],[Prev Low]] &lt; DATA[[#This Row],[Open]]) * (DATA[[#This Row],[Open]] &lt; DATA[[#This Row],[Prev High]])</f>
        <v>1</v>
      </c>
      <c r="AR502" s="10">
        <f xml:space="preserve"> SIGN(DATA[[#This Row],[Open]] &lt; DATA[[#This Row],[Prev Low]])</f>
        <v>0</v>
      </c>
      <c r="AS502" s="10">
        <f xml:space="preserve"> SIGN(DATA[[#This Row],[Prev Low]] &lt; DATA[[#This Row],[Open]])</f>
        <v>1</v>
      </c>
      <c r="AT502" s="10">
        <f xml:space="preserve"> SIGN(DATA[[#This Row],[Open]] &lt; DATA[[#This Row],[Prev High]])</f>
        <v>1</v>
      </c>
      <c r="AU502" s="10">
        <f xml:space="preserve"> SIGN(DATA[[#This Row],[Prev High]] &lt; DATA[[#This Row],[Open]])</f>
        <v>0</v>
      </c>
      <c r="AV502" s="10">
        <f xml:space="preserve"> SIGN(DATA[[#This Row],[Low]] &lt; DATA[[#This Row],[Prev Low]])</f>
        <v>0</v>
      </c>
      <c r="AW502" s="10">
        <f xml:space="preserve"> SIGN(DATA[[#This Row],[Prev Low]] &lt; DATA[[#This Row],[Low]])</f>
        <v>1</v>
      </c>
      <c r="AX502" s="10">
        <f xml:space="preserve"> SIGN(DATA[[#This Row],[High]] &lt; DATA[[#This Row],[Prev High]])</f>
        <v>0</v>
      </c>
      <c r="AY502" s="10">
        <f xml:space="preserve"> SIGN(DATA[[#This Row],[Prev High]] &lt; DATA[[#This Row],[High]])</f>
        <v>1</v>
      </c>
      <c r="AZ502" s="10">
        <f xml:space="preserve"> (DATA[[#This Row],[Prev Low]] &lt; DATA[[#This Row],[Close]]) * (DATA[[#This Row],[Close]] &lt; DATA[[#This Row],[Prev High]])</f>
        <v>0</v>
      </c>
      <c r="BA502" s="10">
        <f xml:space="preserve"> SIGN(DATA[[#This Row],[Close]] &lt; DATA[[#This Row],[Prev Low]])</f>
        <v>0</v>
      </c>
      <c r="BB502" s="10">
        <f xml:space="preserve"> SIGN(DATA[[#This Row],[Prev Low]] &lt; DATA[[#This Row],[Close]])</f>
        <v>1</v>
      </c>
      <c r="BC502" s="10">
        <f xml:space="preserve"> SIGN(DATA[[#This Row],[Close]] &lt; DATA[[#This Row],[Prev High]])</f>
        <v>0</v>
      </c>
      <c r="BD502" s="10">
        <f xml:space="preserve"> SIGN(DATA[[#This Row],[Prev High]] &lt; DATA[[#This Row],[Close]])</f>
        <v>1</v>
      </c>
    </row>
    <row r="503" spans="14:56" x14ac:dyDescent="0.25">
      <c r="N503" s="16">
        <f xml:space="preserve"> ROW() - ROW(DATA[[#Headers],[Row]])</f>
        <v>501</v>
      </c>
      <c r="O503" s="13"/>
      <c r="P503" s="20">
        <v>45128</v>
      </c>
      <c r="Q503" s="21">
        <v>121324</v>
      </c>
      <c r="R503" s="21">
        <v>119100</v>
      </c>
      <c r="S503" s="21">
        <v>121530</v>
      </c>
      <c r="T503" s="21">
        <v>118835</v>
      </c>
      <c r="U503" s="13" t="s">
        <v>456</v>
      </c>
      <c r="V503" s="14">
        <v>1.8599999999999998E-2</v>
      </c>
      <c r="W503" s="23"/>
      <c r="X503" s="23">
        <f xml:space="preserve"> (1 - DATA[[#This Row],[Row]])</f>
        <v>-500</v>
      </c>
      <c r="Y503" s="24">
        <f xml:space="preserve"> DATA[[#This Row],[Src Data]]</f>
        <v>45128</v>
      </c>
      <c r="Z503" s="23">
        <f xml:space="preserve"> WEEKDAY(DATA[[#This Row],[Date]])</f>
        <v>6</v>
      </c>
      <c r="AA503" s="26">
        <f xml:space="preserve"> DATA[[#This Row],[Src Último]]</f>
        <v>121324</v>
      </c>
      <c r="AB503" s="28">
        <f xml:space="preserve"> DATA[[#This Row],[Src Abertura]]</f>
        <v>119100</v>
      </c>
      <c r="AC503" s="28">
        <f xml:space="preserve"> DATA[[#This Row],[Src Mínima]]</f>
        <v>118835</v>
      </c>
      <c r="AD503" s="28">
        <f xml:space="preserve"> DATA[[#This Row],[Src Máxima]]</f>
        <v>121530</v>
      </c>
      <c r="AE503" s="28">
        <f xml:space="preserve"> DATA[[#This Row],[Src Último]]</f>
        <v>121324</v>
      </c>
      <c r="AF503" s="40">
        <f xml:space="preserve"> (DATA[[#This Row],[High]] - DATA[[#This Row],[Low]])</f>
        <v>2695</v>
      </c>
      <c r="AG503" s="31">
        <f xml:space="preserve"> _xlfn.XLOOKUP(DATA[[#This Row],[T]]-1, DATA[T], DATA[Open], "")</f>
        <v>118950</v>
      </c>
      <c r="AH503" s="31">
        <f xml:space="preserve"> _xlfn.XLOOKUP(DATA[[#This Row],[T]]-1, DATA[T], DATA[Low], "")</f>
        <v>118440</v>
      </c>
      <c r="AI503" s="31">
        <f xml:space="preserve"> _xlfn.XLOOKUP(DATA[[#This Row],[T]]-1, DATA[T], DATA[High], "")</f>
        <v>119485</v>
      </c>
      <c r="AJ503" s="31">
        <f xml:space="preserve"> _xlfn.XLOOKUP(DATA[[#This Row],[T]]-1, DATA[T], DATA[Price], "")</f>
        <v>119109</v>
      </c>
      <c r="AK503" s="33">
        <f xml:space="preserve"> IFERROR(DATA[[#This Row],[Prev Close]] - DATA[[#This Row],[Prev Open]], "")</f>
        <v>159</v>
      </c>
      <c r="AL503" s="33">
        <f xml:space="preserve"> IFERROR(DATA[[#This Row],[Prev High]] - DATA[[#This Row],[Prev Low]], "")</f>
        <v>1045</v>
      </c>
      <c r="AM503" s="33">
        <f xml:space="preserve"> SIGN(DATA[[#This Row],[Prev Change]] &lt; 0)</f>
        <v>0</v>
      </c>
      <c r="AN503" s="33">
        <f xml:space="preserve"> SIGN(DATA[[#This Row],[Prev Change]] &gt;= 0)</f>
        <v>1</v>
      </c>
      <c r="AO503" s="28">
        <f xml:space="preserve"> IFERROR(MAX(0, DATA[[#This Row],[High]] - DATA[[#This Row],[Prev High]]), "")</f>
        <v>2045</v>
      </c>
      <c r="AP503" s="28">
        <f xml:space="preserve"> IFERROR(MAX(0, DATA[[#This Row],[Prev Low]] - DATA[[#This Row],[Low]]), "")</f>
        <v>0</v>
      </c>
      <c r="AQ503" s="10">
        <f xml:space="preserve"> (DATA[[#This Row],[Prev Low]] &lt; DATA[[#This Row],[Open]]) * (DATA[[#This Row],[Open]] &lt; DATA[[#This Row],[Prev High]])</f>
        <v>1</v>
      </c>
      <c r="AR503" s="10">
        <f xml:space="preserve"> SIGN(DATA[[#This Row],[Open]] &lt; DATA[[#This Row],[Prev Low]])</f>
        <v>0</v>
      </c>
      <c r="AS503" s="10">
        <f xml:space="preserve"> SIGN(DATA[[#This Row],[Prev Low]] &lt; DATA[[#This Row],[Open]])</f>
        <v>1</v>
      </c>
      <c r="AT503" s="10">
        <f xml:space="preserve"> SIGN(DATA[[#This Row],[Open]] &lt; DATA[[#This Row],[Prev High]])</f>
        <v>1</v>
      </c>
      <c r="AU503" s="10">
        <f xml:space="preserve"> SIGN(DATA[[#This Row],[Prev High]] &lt; DATA[[#This Row],[Open]])</f>
        <v>0</v>
      </c>
      <c r="AV503" s="10">
        <f xml:space="preserve"> SIGN(DATA[[#This Row],[Low]] &lt; DATA[[#This Row],[Prev Low]])</f>
        <v>0</v>
      </c>
      <c r="AW503" s="10">
        <f xml:space="preserve"> SIGN(DATA[[#This Row],[Prev Low]] &lt; DATA[[#This Row],[Low]])</f>
        <v>1</v>
      </c>
      <c r="AX503" s="10">
        <f xml:space="preserve"> SIGN(DATA[[#This Row],[High]] &lt; DATA[[#This Row],[Prev High]])</f>
        <v>0</v>
      </c>
      <c r="AY503" s="10">
        <f xml:space="preserve"> SIGN(DATA[[#This Row],[Prev High]] &lt; DATA[[#This Row],[High]])</f>
        <v>1</v>
      </c>
      <c r="AZ503" s="10">
        <f xml:space="preserve"> (DATA[[#This Row],[Prev Low]] &lt; DATA[[#This Row],[Close]]) * (DATA[[#This Row],[Close]] &lt; DATA[[#This Row],[Prev High]])</f>
        <v>0</v>
      </c>
      <c r="BA503" s="10">
        <f xml:space="preserve"> SIGN(DATA[[#This Row],[Close]] &lt; DATA[[#This Row],[Prev Low]])</f>
        <v>0</v>
      </c>
      <c r="BB503" s="10">
        <f xml:space="preserve"> SIGN(DATA[[#This Row],[Prev Low]] &lt; DATA[[#This Row],[Close]])</f>
        <v>1</v>
      </c>
      <c r="BC503" s="10">
        <f xml:space="preserve"> SIGN(DATA[[#This Row],[Close]] &lt; DATA[[#This Row],[Prev High]])</f>
        <v>0</v>
      </c>
      <c r="BD503" s="10">
        <f xml:space="preserve"> SIGN(DATA[[#This Row],[Prev High]] &lt; DATA[[#This Row],[Close]])</f>
        <v>1</v>
      </c>
    </row>
    <row r="504" spans="14:56" x14ac:dyDescent="0.25">
      <c r="N504" s="16">
        <f xml:space="preserve"> ROW() - ROW(DATA[[#Headers],[Row]])</f>
        <v>502</v>
      </c>
      <c r="O504" s="13"/>
      <c r="P504" s="20">
        <v>45127</v>
      </c>
      <c r="Q504" s="21">
        <v>119109</v>
      </c>
      <c r="R504" s="21">
        <v>118950</v>
      </c>
      <c r="S504" s="21">
        <v>119485</v>
      </c>
      <c r="T504" s="21">
        <v>118440</v>
      </c>
      <c r="U504" s="13" t="s">
        <v>395</v>
      </c>
      <c r="V504" s="14">
        <v>3.5999999999999999E-3</v>
      </c>
      <c r="W504" s="23"/>
      <c r="X504" s="23">
        <f xml:space="preserve"> (1 - DATA[[#This Row],[Row]])</f>
        <v>-501</v>
      </c>
      <c r="Y504" s="24">
        <f xml:space="preserve"> DATA[[#This Row],[Src Data]]</f>
        <v>45127</v>
      </c>
      <c r="Z504" s="23">
        <f xml:space="preserve"> WEEKDAY(DATA[[#This Row],[Date]])</f>
        <v>5</v>
      </c>
      <c r="AA504" s="26">
        <f xml:space="preserve"> DATA[[#This Row],[Src Último]]</f>
        <v>119109</v>
      </c>
      <c r="AB504" s="28">
        <f xml:space="preserve"> DATA[[#This Row],[Src Abertura]]</f>
        <v>118950</v>
      </c>
      <c r="AC504" s="28">
        <f xml:space="preserve"> DATA[[#This Row],[Src Mínima]]</f>
        <v>118440</v>
      </c>
      <c r="AD504" s="28">
        <f xml:space="preserve"> DATA[[#This Row],[Src Máxima]]</f>
        <v>119485</v>
      </c>
      <c r="AE504" s="28">
        <f xml:space="preserve"> DATA[[#This Row],[Src Último]]</f>
        <v>119109</v>
      </c>
      <c r="AF504" s="40">
        <f xml:space="preserve"> (DATA[[#This Row],[High]] - DATA[[#This Row],[Low]])</f>
        <v>1045</v>
      </c>
      <c r="AG504" s="31">
        <f xml:space="preserve"> _xlfn.XLOOKUP(DATA[[#This Row],[T]]-1, DATA[T], DATA[Open], "")</f>
        <v>119150</v>
      </c>
      <c r="AH504" s="31">
        <f xml:space="preserve"> _xlfn.XLOOKUP(DATA[[#This Row],[T]]-1, DATA[T], DATA[Low], "")</f>
        <v>117685</v>
      </c>
      <c r="AI504" s="31">
        <f xml:space="preserve"> _xlfn.XLOOKUP(DATA[[#This Row],[T]]-1, DATA[T], DATA[High], "")</f>
        <v>119260</v>
      </c>
      <c r="AJ504" s="31">
        <f xml:space="preserve"> _xlfn.XLOOKUP(DATA[[#This Row],[T]]-1, DATA[T], DATA[Price], "")</f>
        <v>118686</v>
      </c>
      <c r="AK504" s="33">
        <f xml:space="preserve"> IFERROR(DATA[[#This Row],[Prev Close]] - DATA[[#This Row],[Prev Open]], "")</f>
        <v>-464</v>
      </c>
      <c r="AL504" s="33">
        <f xml:space="preserve"> IFERROR(DATA[[#This Row],[Prev High]] - DATA[[#This Row],[Prev Low]], "")</f>
        <v>1575</v>
      </c>
      <c r="AM504" s="33">
        <f xml:space="preserve"> SIGN(DATA[[#This Row],[Prev Change]] &lt; 0)</f>
        <v>1</v>
      </c>
      <c r="AN504" s="33">
        <f xml:space="preserve"> SIGN(DATA[[#This Row],[Prev Change]] &gt;= 0)</f>
        <v>0</v>
      </c>
      <c r="AO504" s="28">
        <f xml:space="preserve"> IFERROR(MAX(0, DATA[[#This Row],[High]] - DATA[[#This Row],[Prev High]]), "")</f>
        <v>225</v>
      </c>
      <c r="AP504" s="28">
        <f xml:space="preserve"> IFERROR(MAX(0, DATA[[#This Row],[Prev Low]] - DATA[[#This Row],[Low]]), "")</f>
        <v>0</v>
      </c>
      <c r="AQ504" s="10">
        <f xml:space="preserve"> (DATA[[#This Row],[Prev Low]] &lt; DATA[[#This Row],[Open]]) * (DATA[[#This Row],[Open]] &lt; DATA[[#This Row],[Prev High]])</f>
        <v>1</v>
      </c>
      <c r="AR504" s="10">
        <f xml:space="preserve"> SIGN(DATA[[#This Row],[Open]] &lt; DATA[[#This Row],[Prev Low]])</f>
        <v>0</v>
      </c>
      <c r="AS504" s="10">
        <f xml:space="preserve"> SIGN(DATA[[#This Row],[Prev Low]] &lt; DATA[[#This Row],[Open]])</f>
        <v>1</v>
      </c>
      <c r="AT504" s="10">
        <f xml:space="preserve"> SIGN(DATA[[#This Row],[Open]] &lt; DATA[[#This Row],[Prev High]])</f>
        <v>1</v>
      </c>
      <c r="AU504" s="10">
        <f xml:space="preserve"> SIGN(DATA[[#This Row],[Prev High]] &lt; DATA[[#This Row],[Open]])</f>
        <v>0</v>
      </c>
      <c r="AV504" s="10">
        <f xml:space="preserve"> SIGN(DATA[[#This Row],[Low]] &lt; DATA[[#This Row],[Prev Low]])</f>
        <v>0</v>
      </c>
      <c r="AW504" s="10">
        <f xml:space="preserve"> SIGN(DATA[[#This Row],[Prev Low]] &lt; DATA[[#This Row],[Low]])</f>
        <v>1</v>
      </c>
      <c r="AX504" s="10">
        <f xml:space="preserve"> SIGN(DATA[[#This Row],[High]] &lt; DATA[[#This Row],[Prev High]])</f>
        <v>0</v>
      </c>
      <c r="AY504" s="10">
        <f xml:space="preserve"> SIGN(DATA[[#This Row],[Prev High]] &lt; DATA[[#This Row],[High]])</f>
        <v>1</v>
      </c>
      <c r="AZ504" s="10">
        <f xml:space="preserve"> (DATA[[#This Row],[Prev Low]] &lt; DATA[[#This Row],[Close]]) * (DATA[[#This Row],[Close]] &lt; DATA[[#This Row],[Prev High]])</f>
        <v>1</v>
      </c>
      <c r="BA504" s="10">
        <f xml:space="preserve"> SIGN(DATA[[#This Row],[Close]] &lt; DATA[[#This Row],[Prev Low]])</f>
        <v>0</v>
      </c>
      <c r="BB504" s="10">
        <f xml:space="preserve"> SIGN(DATA[[#This Row],[Prev Low]] &lt; DATA[[#This Row],[Close]])</f>
        <v>1</v>
      </c>
      <c r="BC504" s="10">
        <f xml:space="preserve"> SIGN(DATA[[#This Row],[Close]] &lt; DATA[[#This Row],[Prev High]])</f>
        <v>1</v>
      </c>
      <c r="BD504" s="10">
        <f xml:space="preserve"> SIGN(DATA[[#This Row],[Prev High]] &lt; DATA[[#This Row],[Close]])</f>
        <v>0</v>
      </c>
    </row>
    <row r="505" spans="14:56" x14ac:dyDescent="0.25">
      <c r="N505" s="16">
        <f xml:space="preserve"> ROW() - ROW(DATA[[#Headers],[Row]])</f>
        <v>503</v>
      </c>
      <c r="O505" s="13"/>
      <c r="P505" s="20">
        <v>45126</v>
      </c>
      <c r="Q505" s="21">
        <v>118686</v>
      </c>
      <c r="R505" s="21">
        <v>119150</v>
      </c>
      <c r="S505" s="21">
        <v>119260</v>
      </c>
      <c r="T505" s="21">
        <v>117685</v>
      </c>
      <c r="U505" s="13" t="s">
        <v>476</v>
      </c>
      <c r="V505" s="14">
        <v>-2.8999999999999998E-3</v>
      </c>
      <c r="W505" s="23"/>
      <c r="X505" s="23">
        <f xml:space="preserve"> (1 - DATA[[#This Row],[Row]])</f>
        <v>-502</v>
      </c>
      <c r="Y505" s="24">
        <f xml:space="preserve"> DATA[[#This Row],[Src Data]]</f>
        <v>45126</v>
      </c>
      <c r="Z505" s="23">
        <f xml:space="preserve"> WEEKDAY(DATA[[#This Row],[Date]])</f>
        <v>4</v>
      </c>
      <c r="AA505" s="26">
        <f xml:space="preserve"> DATA[[#This Row],[Src Último]]</f>
        <v>118686</v>
      </c>
      <c r="AB505" s="28">
        <f xml:space="preserve"> DATA[[#This Row],[Src Abertura]]</f>
        <v>119150</v>
      </c>
      <c r="AC505" s="28">
        <f xml:space="preserve"> DATA[[#This Row],[Src Mínima]]</f>
        <v>117685</v>
      </c>
      <c r="AD505" s="28">
        <f xml:space="preserve"> DATA[[#This Row],[Src Máxima]]</f>
        <v>119260</v>
      </c>
      <c r="AE505" s="28">
        <f xml:space="preserve"> DATA[[#This Row],[Src Último]]</f>
        <v>118686</v>
      </c>
      <c r="AF505" s="40">
        <f xml:space="preserve"> (DATA[[#This Row],[High]] - DATA[[#This Row],[Low]])</f>
        <v>1575</v>
      </c>
      <c r="AG505" s="31">
        <f xml:space="preserve"> _xlfn.XLOOKUP(DATA[[#This Row],[T]]-1, DATA[T], DATA[Open], "")</f>
        <v>119500</v>
      </c>
      <c r="AH505" s="31">
        <f xml:space="preserve"> _xlfn.XLOOKUP(DATA[[#This Row],[T]]-1, DATA[T], DATA[Low], "")</f>
        <v>118400</v>
      </c>
      <c r="AI505" s="31">
        <f xml:space="preserve"> _xlfn.XLOOKUP(DATA[[#This Row],[T]]-1, DATA[T], DATA[High], "")</f>
        <v>119960</v>
      </c>
      <c r="AJ505" s="31">
        <f xml:space="preserve"> _xlfn.XLOOKUP(DATA[[#This Row],[T]]-1, DATA[T], DATA[Price], "")</f>
        <v>119028</v>
      </c>
      <c r="AK505" s="33">
        <f xml:space="preserve"> IFERROR(DATA[[#This Row],[Prev Close]] - DATA[[#This Row],[Prev Open]], "")</f>
        <v>-472</v>
      </c>
      <c r="AL505" s="33">
        <f xml:space="preserve"> IFERROR(DATA[[#This Row],[Prev High]] - DATA[[#This Row],[Prev Low]], "")</f>
        <v>1560</v>
      </c>
      <c r="AM505" s="33">
        <f xml:space="preserve"> SIGN(DATA[[#This Row],[Prev Change]] &lt; 0)</f>
        <v>1</v>
      </c>
      <c r="AN505" s="33">
        <f xml:space="preserve"> SIGN(DATA[[#This Row],[Prev Change]] &gt;= 0)</f>
        <v>0</v>
      </c>
      <c r="AO505" s="28">
        <f xml:space="preserve"> IFERROR(MAX(0, DATA[[#This Row],[High]] - DATA[[#This Row],[Prev High]]), "")</f>
        <v>0</v>
      </c>
      <c r="AP505" s="28">
        <f xml:space="preserve"> IFERROR(MAX(0, DATA[[#This Row],[Prev Low]] - DATA[[#This Row],[Low]]), "")</f>
        <v>715</v>
      </c>
      <c r="AQ505" s="10">
        <f xml:space="preserve"> (DATA[[#This Row],[Prev Low]] &lt; DATA[[#This Row],[Open]]) * (DATA[[#This Row],[Open]] &lt; DATA[[#This Row],[Prev High]])</f>
        <v>1</v>
      </c>
      <c r="AR505" s="10">
        <f xml:space="preserve"> SIGN(DATA[[#This Row],[Open]] &lt; DATA[[#This Row],[Prev Low]])</f>
        <v>0</v>
      </c>
      <c r="AS505" s="10">
        <f xml:space="preserve"> SIGN(DATA[[#This Row],[Prev Low]] &lt; DATA[[#This Row],[Open]])</f>
        <v>1</v>
      </c>
      <c r="AT505" s="10">
        <f xml:space="preserve"> SIGN(DATA[[#This Row],[Open]] &lt; DATA[[#This Row],[Prev High]])</f>
        <v>1</v>
      </c>
      <c r="AU505" s="10">
        <f xml:space="preserve"> SIGN(DATA[[#This Row],[Prev High]] &lt; DATA[[#This Row],[Open]])</f>
        <v>0</v>
      </c>
      <c r="AV505" s="10">
        <f xml:space="preserve"> SIGN(DATA[[#This Row],[Low]] &lt; DATA[[#This Row],[Prev Low]])</f>
        <v>1</v>
      </c>
      <c r="AW505" s="10">
        <f xml:space="preserve"> SIGN(DATA[[#This Row],[Prev Low]] &lt; DATA[[#This Row],[Low]])</f>
        <v>0</v>
      </c>
      <c r="AX505" s="10">
        <f xml:space="preserve"> SIGN(DATA[[#This Row],[High]] &lt; DATA[[#This Row],[Prev High]])</f>
        <v>1</v>
      </c>
      <c r="AY505" s="10">
        <f xml:space="preserve"> SIGN(DATA[[#This Row],[Prev High]] &lt; DATA[[#This Row],[High]])</f>
        <v>0</v>
      </c>
      <c r="AZ505" s="10">
        <f xml:space="preserve"> (DATA[[#This Row],[Prev Low]] &lt; DATA[[#This Row],[Close]]) * (DATA[[#This Row],[Close]] &lt; DATA[[#This Row],[Prev High]])</f>
        <v>1</v>
      </c>
      <c r="BA505" s="10">
        <f xml:space="preserve"> SIGN(DATA[[#This Row],[Close]] &lt; DATA[[#This Row],[Prev Low]])</f>
        <v>0</v>
      </c>
      <c r="BB505" s="10">
        <f xml:space="preserve"> SIGN(DATA[[#This Row],[Prev Low]] &lt; DATA[[#This Row],[Close]])</f>
        <v>1</v>
      </c>
      <c r="BC505" s="10">
        <f xml:space="preserve"> SIGN(DATA[[#This Row],[Close]] &lt; DATA[[#This Row],[Prev High]])</f>
        <v>1</v>
      </c>
      <c r="BD505" s="10">
        <f xml:space="preserve"> SIGN(DATA[[#This Row],[Prev High]] &lt; DATA[[#This Row],[Close]])</f>
        <v>0</v>
      </c>
    </row>
    <row r="506" spans="14:56" x14ac:dyDescent="0.25">
      <c r="N506" s="16">
        <f xml:space="preserve"> ROW() - ROW(DATA[[#Headers],[Row]])</f>
        <v>504</v>
      </c>
      <c r="O506" s="13"/>
      <c r="P506" s="20">
        <v>45125</v>
      </c>
      <c r="Q506" s="21">
        <v>119028</v>
      </c>
      <c r="R506" s="21">
        <v>119500</v>
      </c>
      <c r="S506" s="21">
        <v>119960</v>
      </c>
      <c r="T506" s="21">
        <v>118400</v>
      </c>
      <c r="U506" s="13" t="s">
        <v>477</v>
      </c>
      <c r="V506" s="14">
        <v>-4.1000000000000003E-3</v>
      </c>
      <c r="W506" s="23"/>
      <c r="X506" s="23">
        <f xml:space="preserve"> (1 - DATA[[#This Row],[Row]])</f>
        <v>-503</v>
      </c>
      <c r="Y506" s="24">
        <f xml:space="preserve"> DATA[[#This Row],[Src Data]]</f>
        <v>45125</v>
      </c>
      <c r="Z506" s="23">
        <f xml:space="preserve"> WEEKDAY(DATA[[#This Row],[Date]])</f>
        <v>3</v>
      </c>
      <c r="AA506" s="26">
        <f xml:space="preserve"> DATA[[#This Row],[Src Último]]</f>
        <v>119028</v>
      </c>
      <c r="AB506" s="28">
        <f xml:space="preserve"> DATA[[#This Row],[Src Abertura]]</f>
        <v>119500</v>
      </c>
      <c r="AC506" s="28">
        <f xml:space="preserve"> DATA[[#This Row],[Src Mínima]]</f>
        <v>118400</v>
      </c>
      <c r="AD506" s="28">
        <f xml:space="preserve"> DATA[[#This Row],[Src Máxima]]</f>
        <v>119960</v>
      </c>
      <c r="AE506" s="28">
        <f xml:space="preserve"> DATA[[#This Row],[Src Último]]</f>
        <v>119028</v>
      </c>
      <c r="AF506" s="40">
        <f xml:space="preserve"> (DATA[[#This Row],[High]] - DATA[[#This Row],[Low]])</f>
        <v>1560</v>
      </c>
      <c r="AG506" s="31">
        <f xml:space="preserve"> _xlfn.XLOOKUP(DATA[[#This Row],[T]]-1, DATA[T], DATA[Open], "")</f>
        <v>118700</v>
      </c>
      <c r="AH506" s="31">
        <f xml:space="preserve"> _xlfn.XLOOKUP(DATA[[#This Row],[T]]-1, DATA[T], DATA[Low], "")</f>
        <v>117810</v>
      </c>
      <c r="AI506" s="31">
        <f xml:space="preserve"> _xlfn.XLOOKUP(DATA[[#This Row],[T]]-1, DATA[T], DATA[High], "")</f>
        <v>119695</v>
      </c>
      <c r="AJ506" s="31">
        <f xml:space="preserve"> _xlfn.XLOOKUP(DATA[[#This Row],[T]]-1, DATA[T], DATA[Price], "")</f>
        <v>119520</v>
      </c>
      <c r="AK506" s="33">
        <f xml:space="preserve"> IFERROR(DATA[[#This Row],[Prev Close]] - DATA[[#This Row],[Prev Open]], "")</f>
        <v>820</v>
      </c>
      <c r="AL506" s="33">
        <f xml:space="preserve"> IFERROR(DATA[[#This Row],[Prev High]] - DATA[[#This Row],[Prev Low]], "")</f>
        <v>1885</v>
      </c>
      <c r="AM506" s="33">
        <f xml:space="preserve"> SIGN(DATA[[#This Row],[Prev Change]] &lt; 0)</f>
        <v>0</v>
      </c>
      <c r="AN506" s="33">
        <f xml:space="preserve"> SIGN(DATA[[#This Row],[Prev Change]] &gt;= 0)</f>
        <v>1</v>
      </c>
      <c r="AO506" s="28">
        <f xml:space="preserve"> IFERROR(MAX(0, DATA[[#This Row],[High]] - DATA[[#This Row],[Prev High]]), "")</f>
        <v>265</v>
      </c>
      <c r="AP506" s="28">
        <f xml:space="preserve"> IFERROR(MAX(0, DATA[[#This Row],[Prev Low]] - DATA[[#This Row],[Low]]), "")</f>
        <v>0</v>
      </c>
      <c r="AQ506" s="10">
        <f xml:space="preserve"> (DATA[[#This Row],[Prev Low]] &lt; DATA[[#This Row],[Open]]) * (DATA[[#This Row],[Open]] &lt; DATA[[#This Row],[Prev High]])</f>
        <v>1</v>
      </c>
      <c r="AR506" s="10">
        <f xml:space="preserve"> SIGN(DATA[[#This Row],[Open]] &lt; DATA[[#This Row],[Prev Low]])</f>
        <v>0</v>
      </c>
      <c r="AS506" s="10">
        <f xml:space="preserve"> SIGN(DATA[[#This Row],[Prev Low]] &lt; DATA[[#This Row],[Open]])</f>
        <v>1</v>
      </c>
      <c r="AT506" s="10">
        <f xml:space="preserve"> SIGN(DATA[[#This Row],[Open]] &lt; DATA[[#This Row],[Prev High]])</f>
        <v>1</v>
      </c>
      <c r="AU506" s="10">
        <f xml:space="preserve"> SIGN(DATA[[#This Row],[Prev High]] &lt; DATA[[#This Row],[Open]])</f>
        <v>0</v>
      </c>
      <c r="AV506" s="10">
        <f xml:space="preserve"> SIGN(DATA[[#This Row],[Low]] &lt; DATA[[#This Row],[Prev Low]])</f>
        <v>0</v>
      </c>
      <c r="AW506" s="10">
        <f xml:space="preserve"> SIGN(DATA[[#This Row],[Prev Low]] &lt; DATA[[#This Row],[Low]])</f>
        <v>1</v>
      </c>
      <c r="AX506" s="10">
        <f xml:space="preserve"> SIGN(DATA[[#This Row],[High]] &lt; DATA[[#This Row],[Prev High]])</f>
        <v>0</v>
      </c>
      <c r="AY506" s="10">
        <f xml:space="preserve"> SIGN(DATA[[#This Row],[Prev High]] &lt; DATA[[#This Row],[High]])</f>
        <v>1</v>
      </c>
      <c r="AZ506" s="10">
        <f xml:space="preserve"> (DATA[[#This Row],[Prev Low]] &lt; DATA[[#This Row],[Close]]) * (DATA[[#This Row],[Close]] &lt; DATA[[#This Row],[Prev High]])</f>
        <v>1</v>
      </c>
      <c r="BA506" s="10">
        <f xml:space="preserve"> SIGN(DATA[[#This Row],[Close]] &lt; DATA[[#This Row],[Prev Low]])</f>
        <v>0</v>
      </c>
      <c r="BB506" s="10">
        <f xml:space="preserve"> SIGN(DATA[[#This Row],[Prev Low]] &lt; DATA[[#This Row],[Close]])</f>
        <v>1</v>
      </c>
      <c r="BC506" s="10">
        <f xml:space="preserve"> SIGN(DATA[[#This Row],[Close]] &lt; DATA[[#This Row],[Prev High]])</f>
        <v>1</v>
      </c>
      <c r="BD506" s="10">
        <f xml:space="preserve"> SIGN(DATA[[#This Row],[Prev High]] &lt; DATA[[#This Row],[Close]])</f>
        <v>0</v>
      </c>
    </row>
    <row r="507" spans="14:56" x14ac:dyDescent="0.25">
      <c r="N507" s="16">
        <f xml:space="preserve"> ROW() - ROW(DATA[[#Headers],[Row]])</f>
        <v>505</v>
      </c>
      <c r="O507" s="13"/>
      <c r="P507" s="20">
        <v>45124</v>
      </c>
      <c r="Q507" s="21">
        <v>119520</v>
      </c>
      <c r="R507" s="21">
        <v>118700</v>
      </c>
      <c r="S507" s="21">
        <v>119695</v>
      </c>
      <c r="T507" s="21">
        <v>117810</v>
      </c>
      <c r="U507" s="13" t="s">
        <v>478</v>
      </c>
      <c r="V507" s="14">
        <v>4.8999999999999998E-3</v>
      </c>
      <c r="W507" s="23"/>
      <c r="X507" s="23">
        <f xml:space="preserve"> (1 - DATA[[#This Row],[Row]])</f>
        <v>-504</v>
      </c>
      <c r="Y507" s="24">
        <f xml:space="preserve"> DATA[[#This Row],[Src Data]]</f>
        <v>45124</v>
      </c>
      <c r="Z507" s="23">
        <f xml:space="preserve"> WEEKDAY(DATA[[#This Row],[Date]])</f>
        <v>2</v>
      </c>
      <c r="AA507" s="26">
        <f xml:space="preserve"> DATA[[#This Row],[Src Último]]</f>
        <v>119520</v>
      </c>
      <c r="AB507" s="28">
        <f xml:space="preserve"> DATA[[#This Row],[Src Abertura]]</f>
        <v>118700</v>
      </c>
      <c r="AC507" s="28">
        <f xml:space="preserve"> DATA[[#This Row],[Src Mínima]]</f>
        <v>117810</v>
      </c>
      <c r="AD507" s="28">
        <f xml:space="preserve"> DATA[[#This Row],[Src Máxima]]</f>
        <v>119695</v>
      </c>
      <c r="AE507" s="28">
        <f xml:space="preserve"> DATA[[#This Row],[Src Último]]</f>
        <v>119520</v>
      </c>
      <c r="AF507" s="40">
        <f xml:space="preserve"> (DATA[[#This Row],[High]] - DATA[[#This Row],[Low]])</f>
        <v>1885</v>
      </c>
      <c r="AG507" s="31">
        <f xml:space="preserve"> _xlfn.XLOOKUP(DATA[[#This Row],[T]]-1, DATA[T], DATA[Open], "")</f>
        <v>120730</v>
      </c>
      <c r="AH507" s="31">
        <f xml:space="preserve"> _xlfn.XLOOKUP(DATA[[#This Row],[T]]-1, DATA[T], DATA[Low], "")</f>
        <v>118760</v>
      </c>
      <c r="AI507" s="31">
        <f xml:space="preserve"> _xlfn.XLOOKUP(DATA[[#This Row],[T]]-1, DATA[T], DATA[High], "")</f>
        <v>120965</v>
      </c>
      <c r="AJ507" s="31">
        <f xml:space="preserve"> _xlfn.XLOOKUP(DATA[[#This Row],[T]]-1, DATA[T], DATA[Price], "")</f>
        <v>118932</v>
      </c>
      <c r="AK507" s="33">
        <f xml:space="preserve"> IFERROR(DATA[[#This Row],[Prev Close]] - DATA[[#This Row],[Prev Open]], "")</f>
        <v>-1798</v>
      </c>
      <c r="AL507" s="33">
        <f xml:space="preserve"> IFERROR(DATA[[#This Row],[Prev High]] - DATA[[#This Row],[Prev Low]], "")</f>
        <v>2205</v>
      </c>
      <c r="AM507" s="33">
        <f xml:space="preserve"> SIGN(DATA[[#This Row],[Prev Change]] &lt; 0)</f>
        <v>1</v>
      </c>
      <c r="AN507" s="33">
        <f xml:space="preserve"> SIGN(DATA[[#This Row],[Prev Change]] &gt;= 0)</f>
        <v>0</v>
      </c>
      <c r="AO507" s="28">
        <f xml:space="preserve"> IFERROR(MAX(0, DATA[[#This Row],[High]] - DATA[[#This Row],[Prev High]]), "")</f>
        <v>0</v>
      </c>
      <c r="AP507" s="28">
        <f xml:space="preserve"> IFERROR(MAX(0, DATA[[#This Row],[Prev Low]] - DATA[[#This Row],[Low]]), "")</f>
        <v>950</v>
      </c>
      <c r="AQ507" s="10">
        <f xml:space="preserve"> (DATA[[#This Row],[Prev Low]] &lt; DATA[[#This Row],[Open]]) * (DATA[[#This Row],[Open]] &lt; DATA[[#This Row],[Prev High]])</f>
        <v>0</v>
      </c>
      <c r="AR507" s="10">
        <f xml:space="preserve"> SIGN(DATA[[#This Row],[Open]] &lt; DATA[[#This Row],[Prev Low]])</f>
        <v>1</v>
      </c>
      <c r="AS507" s="10">
        <f xml:space="preserve"> SIGN(DATA[[#This Row],[Prev Low]] &lt; DATA[[#This Row],[Open]])</f>
        <v>0</v>
      </c>
      <c r="AT507" s="10">
        <f xml:space="preserve"> SIGN(DATA[[#This Row],[Open]] &lt; DATA[[#This Row],[Prev High]])</f>
        <v>1</v>
      </c>
      <c r="AU507" s="10">
        <f xml:space="preserve"> SIGN(DATA[[#This Row],[Prev High]] &lt; DATA[[#This Row],[Open]])</f>
        <v>0</v>
      </c>
      <c r="AV507" s="10">
        <f xml:space="preserve"> SIGN(DATA[[#This Row],[Low]] &lt; DATA[[#This Row],[Prev Low]])</f>
        <v>1</v>
      </c>
      <c r="AW507" s="10">
        <f xml:space="preserve"> SIGN(DATA[[#This Row],[Prev Low]] &lt; DATA[[#This Row],[Low]])</f>
        <v>0</v>
      </c>
      <c r="AX507" s="10">
        <f xml:space="preserve"> SIGN(DATA[[#This Row],[High]] &lt; DATA[[#This Row],[Prev High]])</f>
        <v>1</v>
      </c>
      <c r="AY507" s="10">
        <f xml:space="preserve"> SIGN(DATA[[#This Row],[Prev High]] &lt; DATA[[#This Row],[High]])</f>
        <v>0</v>
      </c>
      <c r="AZ507" s="10">
        <f xml:space="preserve"> (DATA[[#This Row],[Prev Low]] &lt; DATA[[#This Row],[Close]]) * (DATA[[#This Row],[Close]] &lt; DATA[[#This Row],[Prev High]])</f>
        <v>1</v>
      </c>
      <c r="BA507" s="10">
        <f xml:space="preserve"> SIGN(DATA[[#This Row],[Close]] &lt; DATA[[#This Row],[Prev Low]])</f>
        <v>0</v>
      </c>
      <c r="BB507" s="10">
        <f xml:space="preserve"> SIGN(DATA[[#This Row],[Prev Low]] &lt; DATA[[#This Row],[Close]])</f>
        <v>1</v>
      </c>
      <c r="BC507" s="10">
        <f xml:space="preserve"> SIGN(DATA[[#This Row],[Close]] &lt; DATA[[#This Row],[Prev High]])</f>
        <v>1</v>
      </c>
      <c r="BD507" s="10">
        <f xml:space="preserve"> SIGN(DATA[[#This Row],[Prev High]] &lt; DATA[[#This Row],[Close]])</f>
        <v>0</v>
      </c>
    </row>
    <row r="508" spans="14:56" x14ac:dyDescent="0.25">
      <c r="N508" s="16">
        <f xml:space="preserve"> ROW() - ROW(DATA[[#Headers],[Row]])</f>
        <v>506</v>
      </c>
      <c r="O508" s="13"/>
      <c r="P508" s="20">
        <v>45121</v>
      </c>
      <c r="Q508" s="21">
        <v>118932</v>
      </c>
      <c r="R508" s="21">
        <v>120730</v>
      </c>
      <c r="S508" s="21">
        <v>120965</v>
      </c>
      <c r="T508" s="21">
        <v>118760</v>
      </c>
      <c r="U508" s="13" t="s">
        <v>479</v>
      </c>
      <c r="V508" s="14">
        <v>-1.3599999999999999E-2</v>
      </c>
      <c r="W508" s="23"/>
      <c r="X508" s="23">
        <f xml:space="preserve"> (1 - DATA[[#This Row],[Row]])</f>
        <v>-505</v>
      </c>
      <c r="Y508" s="24">
        <f xml:space="preserve"> DATA[[#This Row],[Src Data]]</f>
        <v>45121</v>
      </c>
      <c r="Z508" s="23">
        <f xml:space="preserve"> WEEKDAY(DATA[[#This Row],[Date]])</f>
        <v>6</v>
      </c>
      <c r="AA508" s="26">
        <f xml:space="preserve"> DATA[[#This Row],[Src Último]]</f>
        <v>118932</v>
      </c>
      <c r="AB508" s="28">
        <f xml:space="preserve"> DATA[[#This Row],[Src Abertura]]</f>
        <v>120730</v>
      </c>
      <c r="AC508" s="28">
        <f xml:space="preserve"> DATA[[#This Row],[Src Mínima]]</f>
        <v>118760</v>
      </c>
      <c r="AD508" s="28">
        <f xml:space="preserve"> DATA[[#This Row],[Src Máxima]]</f>
        <v>120965</v>
      </c>
      <c r="AE508" s="28">
        <f xml:space="preserve"> DATA[[#This Row],[Src Último]]</f>
        <v>118932</v>
      </c>
      <c r="AF508" s="40">
        <f xml:space="preserve"> (DATA[[#This Row],[High]] - DATA[[#This Row],[Low]])</f>
        <v>2205</v>
      </c>
      <c r="AG508" s="31">
        <f xml:space="preserve"> _xlfn.XLOOKUP(DATA[[#This Row],[T]]-1, DATA[T], DATA[Open], "")</f>
        <v>119395</v>
      </c>
      <c r="AH508" s="31">
        <f xml:space="preserve"> _xlfn.XLOOKUP(DATA[[#This Row],[T]]-1, DATA[T], DATA[Low], "")</f>
        <v>119310</v>
      </c>
      <c r="AI508" s="31">
        <f xml:space="preserve"> _xlfn.XLOOKUP(DATA[[#This Row],[T]]-1, DATA[T], DATA[High], "")</f>
        <v>121175</v>
      </c>
      <c r="AJ508" s="31">
        <f xml:space="preserve"> _xlfn.XLOOKUP(DATA[[#This Row],[T]]-1, DATA[T], DATA[Price], "")</f>
        <v>120577</v>
      </c>
      <c r="AK508" s="33">
        <f xml:space="preserve"> IFERROR(DATA[[#This Row],[Prev Close]] - DATA[[#This Row],[Prev Open]], "")</f>
        <v>1182</v>
      </c>
      <c r="AL508" s="33">
        <f xml:space="preserve"> IFERROR(DATA[[#This Row],[Prev High]] - DATA[[#This Row],[Prev Low]], "")</f>
        <v>1865</v>
      </c>
      <c r="AM508" s="33">
        <f xml:space="preserve"> SIGN(DATA[[#This Row],[Prev Change]] &lt; 0)</f>
        <v>0</v>
      </c>
      <c r="AN508" s="33">
        <f xml:space="preserve"> SIGN(DATA[[#This Row],[Prev Change]] &gt;= 0)</f>
        <v>1</v>
      </c>
      <c r="AO508" s="28">
        <f xml:space="preserve"> IFERROR(MAX(0, DATA[[#This Row],[High]] - DATA[[#This Row],[Prev High]]), "")</f>
        <v>0</v>
      </c>
      <c r="AP508" s="28">
        <f xml:space="preserve"> IFERROR(MAX(0, DATA[[#This Row],[Prev Low]] - DATA[[#This Row],[Low]]), "")</f>
        <v>550</v>
      </c>
      <c r="AQ508" s="10">
        <f xml:space="preserve"> (DATA[[#This Row],[Prev Low]] &lt; DATA[[#This Row],[Open]]) * (DATA[[#This Row],[Open]] &lt; DATA[[#This Row],[Prev High]])</f>
        <v>1</v>
      </c>
      <c r="AR508" s="10">
        <f xml:space="preserve"> SIGN(DATA[[#This Row],[Open]] &lt; DATA[[#This Row],[Prev Low]])</f>
        <v>0</v>
      </c>
      <c r="AS508" s="10">
        <f xml:space="preserve"> SIGN(DATA[[#This Row],[Prev Low]] &lt; DATA[[#This Row],[Open]])</f>
        <v>1</v>
      </c>
      <c r="AT508" s="10">
        <f xml:space="preserve"> SIGN(DATA[[#This Row],[Open]] &lt; DATA[[#This Row],[Prev High]])</f>
        <v>1</v>
      </c>
      <c r="AU508" s="10">
        <f xml:space="preserve"> SIGN(DATA[[#This Row],[Prev High]] &lt; DATA[[#This Row],[Open]])</f>
        <v>0</v>
      </c>
      <c r="AV508" s="10">
        <f xml:space="preserve"> SIGN(DATA[[#This Row],[Low]] &lt; DATA[[#This Row],[Prev Low]])</f>
        <v>1</v>
      </c>
      <c r="AW508" s="10">
        <f xml:space="preserve"> SIGN(DATA[[#This Row],[Prev Low]] &lt; DATA[[#This Row],[Low]])</f>
        <v>0</v>
      </c>
      <c r="AX508" s="10">
        <f xml:space="preserve"> SIGN(DATA[[#This Row],[High]] &lt; DATA[[#This Row],[Prev High]])</f>
        <v>1</v>
      </c>
      <c r="AY508" s="10">
        <f xml:space="preserve"> SIGN(DATA[[#This Row],[Prev High]] &lt; DATA[[#This Row],[High]])</f>
        <v>0</v>
      </c>
      <c r="AZ508" s="10">
        <f xml:space="preserve"> (DATA[[#This Row],[Prev Low]] &lt; DATA[[#This Row],[Close]]) * (DATA[[#This Row],[Close]] &lt; DATA[[#This Row],[Prev High]])</f>
        <v>0</v>
      </c>
      <c r="BA508" s="10">
        <f xml:space="preserve"> SIGN(DATA[[#This Row],[Close]] &lt; DATA[[#This Row],[Prev Low]])</f>
        <v>1</v>
      </c>
      <c r="BB508" s="10">
        <f xml:space="preserve"> SIGN(DATA[[#This Row],[Prev Low]] &lt; DATA[[#This Row],[Close]])</f>
        <v>0</v>
      </c>
      <c r="BC508" s="10">
        <f xml:space="preserve"> SIGN(DATA[[#This Row],[Close]] &lt; DATA[[#This Row],[Prev High]])</f>
        <v>1</v>
      </c>
      <c r="BD508" s="10">
        <f xml:space="preserve"> SIGN(DATA[[#This Row],[Prev High]] &lt; DATA[[#This Row],[Close]])</f>
        <v>0</v>
      </c>
    </row>
    <row r="509" spans="14:56" x14ac:dyDescent="0.25">
      <c r="N509" s="16">
        <f xml:space="preserve"> ROW() - ROW(DATA[[#Headers],[Row]])</f>
        <v>507</v>
      </c>
      <c r="O509" s="13"/>
      <c r="P509" s="20">
        <v>45120</v>
      </c>
      <c r="Q509" s="21">
        <v>120577</v>
      </c>
      <c r="R509" s="21">
        <v>119395</v>
      </c>
      <c r="S509" s="21">
        <v>121175</v>
      </c>
      <c r="T509" s="21">
        <v>119310</v>
      </c>
      <c r="U509" s="13" t="s">
        <v>165</v>
      </c>
      <c r="V509" s="14">
        <v>1.41E-2</v>
      </c>
      <c r="W509" s="23"/>
      <c r="X509" s="23">
        <f xml:space="preserve"> (1 - DATA[[#This Row],[Row]])</f>
        <v>-506</v>
      </c>
      <c r="Y509" s="24">
        <f xml:space="preserve"> DATA[[#This Row],[Src Data]]</f>
        <v>45120</v>
      </c>
      <c r="Z509" s="23">
        <f xml:space="preserve"> WEEKDAY(DATA[[#This Row],[Date]])</f>
        <v>5</v>
      </c>
      <c r="AA509" s="26">
        <f xml:space="preserve"> DATA[[#This Row],[Src Último]]</f>
        <v>120577</v>
      </c>
      <c r="AB509" s="28">
        <f xml:space="preserve"> DATA[[#This Row],[Src Abertura]]</f>
        <v>119395</v>
      </c>
      <c r="AC509" s="28">
        <f xml:space="preserve"> DATA[[#This Row],[Src Mínima]]</f>
        <v>119310</v>
      </c>
      <c r="AD509" s="28">
        <f xml:space="preserve"> DATA[[#This Row],[Src Máxima]]</f>
        <v>121175</v>
      </c>
      <c r="AE509" s="28">
        <f xml:space="preserve"> DATA[[#This Row],[Src Último]]</f>
        <v>120577</v>
      </c>
      <c r="AF509" s="40">
        <f xml:space="preserve"> (DATA[[#This Row],[High]] - DATA[[#This Row],[Low]])</f>
        <v>1865</v>
      </c>
      <c r="AG509" s="31">
        <f xml:space="preserve"> _xlfn.XLOOKUP(DATA[[#This Row],[T]]-1, DATA[T], DATA[Open], "")</f>
        <v>119505</v>
      </c>
      <c r="AH509" s="31">
        <f xml:space="preserve"> _xlfn.XLOOKUP(DATA[[#This Row],[T]]-1, DATA[T], DATA[Low], "")</f>
        <v>118750</v>
      </c>
      <c r="AI509" s="31">
        <f xml:space="preserve"> _xlfn.XLOOKUP(DATA[[#This Row],[T]]-1, DATA[T], DATA[High], "")</f>
        <v>120475</v>
      </c>
      <c r="AJ509" s="31">
        <f xml:space="preserve"> _xlfn.XLOOKUP(DATA[[#This Row],[T]]-1, DATA[T], DATA[Price], "")</f>
        <v>118897</v>
      </c>
      <c r="AK509" s="33">
        <f xml:space="preserve"> IFERROR(DATA[[#This Row],[Prev Close]] - DATA[[#This Row],[Prev Open]], "")</f>
        <v>-608</v>
      </c>
      <c r="AL509" s="33">
        <f xml:space="preserve"> IFERROR(DATA[[#This Row],[Prev High]] - DATA[[#This Row],[Prev Low]], "")</f>
        <v>1725</v>
      </c>
      <c r="AM509" s="33">
        <f xml:space="preserve"> SIGN(DATA[[#This Row],[Prev Change]] &lt; 0)</f>
        <v>1</v>
      </c>
      <c r="AN509" s="33">
        <f xml:space="preserve"> SIGN(DATA[[#This Row],[Prev Change]] &gt;= 0)</f>
        <v>0</v>
      </c>
      <c r="AO509" s="28">
        <f xml:space="preserve"> IFERROR(MAX(0, DATA[[#This Row],[High]] - DATA[[#This Row],[Prev High]]), "")</f>
        <v>700</v>
      </c>
      <c r="AP509" s="28">
        <f xml:space="preserve"> IFERROR(MAX(0, DATA[[#This Row],[Prev Low]] - DATA[[#This Row],[Low]]), "")</f>
        <v>0</v>
      </c>
      <c r="AQ509" s="10">
        <f xml:space="preserve"> (DATA[[#This Row],[Prev Low]] &lt; DATA[[#This Row],[Open]]) * (DATA[[#This Row],[Open]] &lt; DATA[[#This Row],[Prev High]])</f>
        <v>1</v>
      </c>
      <c r="AR509" s="10">
        <f xml:space="preserve"> SIGN(DATA[[#This Row],[Open]] &lt; DATA[[#This Row],[Prev Low]])</f>
        <v>0</v>
      </c>
      <c r="AS509" s="10">
        <f xml:space="preserve"> SIGN(DATA[[#This Row],[Prev Low]] &lt; DATA[[#This Row],[Open]])</f>
        <v>1</v>
      </c>
      <c r="AT509" s="10">
        <f xml:space="preserve"> SIGN(DATA[[#This Row],[Open]] &lt; DATA[[#This Row],[Prev High]])</f>
        <v>1</v>
      </c>
      <c r="AU509" s="10">
        <f xml:space="preserve"> SIGN(DATA[[#This Row],[Prev High]] &lt; DATA[[#This Row],[Open]])</f>
        <v>0</v>
      </c>
      <c r="AV509" s="10">
        <f xml:space="preserve"> SIGN(DATA[[#This Row],[Low]] &lt; DATA[[#This Row],[Prev Low]])</f>
        <v>0</v>
      </c>
      <c r="AW509" s="10">
        <f xml:space="preserve"> SIGN(DATA[[#This Row],[Prev Low]] &lt; DATA[[#This Row],[Low]])</f>
        <v>1</v>
      </c>
      <c r="AX509" s="10">
        <f xml:space="preserve"> SIGN(DATA[[#This Row],[High]] &lt; DATA[[#This Row],[Prev High]])</f>
        <v>0</v>
      </c>
      <c r="AY509" s="10">
        <f xml:space="preserve"> SIGN(DATA[[#This Row],[Prev High]] &lt; DATA[[#This Row],[High]])</f>
        <v>1</v>
      </c>
      <c r="AZ509" s="10">
        <f xml:space="preserve"> (DATA[[#This Row],[Prev Low]] &lt; DATA[[#This Row],[Close]]) * (DATA[[#This Row],[Close]] &lt; DATA[[#This Row],[Prev High]])</f>
        <v>0</v>
      </c>
      <c r="BA509" s="10">
        <f xml:space="preserve"> SIGN(DATA[[#This Row],[Close]] &lt; DATA[[#This Row],[Prev Low]])</f>
        <v>0</v>
      </c>
      <c r="BB509" s="10">
        <f xml:space="preserve"> SIGN(DATA[[#This Row],[Prev Low]] &lt; DATA[[#This Row],[Close]])</f>
        <v>1</v>
      </c>
      <c r="BC509" s="10">
        <f xml:space="preserve"> SIGN(DATA[[#This Row],[Close]] &lt; DATA[[#This Row],[Prev High]])</f>
        <v>0</v>
      </c>
      <c r="BD509" s="10">
        <f xml:space="preserve"> SIGN(DATA[[#This Row],[Prev High]] &lt; DATA[[#This Row],[Close]])</f>
        <v>1</v>
      </c>
    </row>
    <row r="510" spans="14:56" x14ac:dyDescent="0.25">
      <c r="N510" s="16">
        <f xml:space="preserve"> ROW() - ROW(DATA[[#Headers],[Row]])</f>
        <v>508</v>
      </c>
      <c r="O510" s="13"/>
      <c r="P510" s="20">
        <v>45119</v>
      </c>
      <c r="Q510" s="21">
        <v>118897</v>
      </c>
      <c r="R510" s="21">
        <v>119505</v>
      </c>
      <c r="S510" s="21">
        <v>120475</v>
      </c>
      <c r="T510" s="21">
        <v>118750</v>
      </c>
      <c r="U510" s="13" t="s">
        <v>99</v>
      </c>
      <c r="V510" s="14">
        <v>1E-4</v>
      </c>
      <c r="W510" s="23"/>
      <c r="X510" s="23">
        <f xml:space="preserve"> (1 - DATA[[#This Row],[Row]])</f>
        <v>-507</v>
      </c>
      <c r="Y510" s="24">
        <f xml:space="preserve"> DATA[[#This Row],[Src Data]]</f>
        <v>45119</v>
      </c>
      <c r="Z510" s="23">
        <f xml:space="preserve"> WEEKDAY(DATA[[#This Row],[Date]])</f>
        <v>4</v>
      </c>
      <c r="AA510" s="26">
        <f xml:space="preserve"> DATA[[#This Row],[Src Último]]</f>
        <v>118897</v>
      </c>
      <c r="AB510" s="28">
        <f xml:space="preserve"> DATA[[#This Row],[Src Abertura]]</f>
        <v>119505</v>
      </c>
      <c r="AC510" s="28">
        <f xml:space="preserve"> DATA[[#This Row],[Src Mínima]]</f>
        <v>118750</v>
      </c>
      <c r="AD510" s="28">
        <f xml:space="preserve"> DATA[[#This Row],[Src Máxima]]</f>
        <v>120475</v>
      </c>
      <c r="AE510" s="28">
        <f xml:space="preserve"> DATA[[#This Row],[Src Último]]</f>
        <v>118897</v>
      </c>
      <c r="AF510" s="40">
        <f xml:space="preserve"> (DATA[[#This Row],[High]] - DATA[[#This Row],[Low]])</f>
        <v>1725</v>
      </c>
      <c r="AG510" s="31">
        <f xml:space="preserve"> _xlfn.XLOOKUP(DATA[[#This Row],[T]]-1, DATA[T], DATA[Open], "")</f>
        <v>119720</v>
      </c>
      <c r="AH510" s="31">
        <f xml:space="preserve"> _xlfn.XLOOKUP(DATA[[#This Row],[T]]-1, DATA[T], DATA[Low], "")</f>
        <v>117030</v>
      </c>
      <c r="AI510" s="31">
        <f xml:space="preserve"> _xlfn.XLOOKUP(DATA[[#This Row],[T]]-1, DATA[T], DATA[High], "")</f>
        <v>119800</v>
      </c>
      <c r="AJ510" s="31">
        <f xml:space="preserve"> _xlfn.XLOOKUP(DATA[[#This Row],[T]]-1, DATA[T], DATA[Price], "")</f>
        <v>118882</v>
      </c>
      <c r="AK510" s="33">
        <f xml:space="preserve"> IFERROR(DATA[[#This Row],[Prev Close]] - DATA[[#This Row],[Prev Open]], "")</f>
        <v>-838</v>
      </c>
      <c r="AL510" s="33">
        <f xml:space="preserve"> IFERROR(DATA[[#This Row],[Prev High]] - DATA[[#This Row],[Prev Low]], "")</f>
        <v>2770</v>
      </c>
      <c r="AM510" s="33">
        <f xml:space="preserve"> SIGN(DATA[[#This Row],[Prev Change]] &lt; 0)</f>
        <v>1</v>
      </c>
      <c r="AN510" s="33">
        <f xml:space="preserve"> SIGN(DATA[[#This Row],[Prev Change]] &gt;= 0)</f>
        <v>0</v>
      </c>
      <c r="AO510" s="28">
        <f xml:space="preserve"> IFERROR(MAX(0, DATA[[#This Row],[High]] - DATA[[#This Row],[Prev High]]), "")</f>
        <v>675</v>
      </c>
      <c r="AP510" s="28">
        <f xml:space="preserve"> IFERROR(MAX(0, DATA[[#This Row],[Prev Low]] - DATA[[#This Row],[Low]]), "")</f>
        <v>0</v>
      </c>
      <c r="AQ510" s="10">
        <f xml:space="preserve"> (DATA[[#This Row],[Prev Low]] &lt; DATA[[#This Row],[Open]]) * (DATA[[#This Row],[Open]] &lt; DATA[[#This Row],[Prev High]])</f>
        <v>1</v>
      </c>
      <c r="AR510" s="10">
        <f xml:space="preserve"> SIGN(DATA[[#This Row],[Open]] &lt; DATA[[#This Row],[Prev Low]])</f>
        <v>0</v>
      </c>
      <c r="AS510" s="10">
        <f xml:space="preserve"> SIGN(DATA[[#This Row],[Prev Low]] &lt; DATA[[#This Row],[Open]])</f>
        <v>1</v>
      </c>
      <c r="AT510" s="10">
        <f xml:space="preserve"> SIGN(DATA[[#This Row],[Open]] &lt; DATA[[#This Row],[Prev High]])</f>
        <v>1</v>
      </c>
      <c r="AU510" s="10">
        <f xml:space="preserve"> SIGN(DATA[[#This Row],[Prev High]] &lt; DATA[[#This Row],[Open]])</f>
        <v>0</v>
      </c>
      <c r="AV510" s="10">
        <f xml:space="preserve"> SIGN(DATA[[#This Row],[Low]] &lt; DATA[[#This Row],[Prev Low]])</f>
        <v>0</v>
      </c>
      <c r="AW510" s="10">
        <f xml:space="preserve"> SIGN(DATA[[#This Row],[Prev Low]] &lt; DATA[[#This Row],[Low]])</f>
        <v>1</v>
      </c>
      <c r="AX510" s="10">
        <f xml:space="preserve"> SIGN(DATA[[#This Row],[High]] &lt; DATA[[#This Row],[Prev High]])</f>
        <v>0</v>
      </c>
      <c r="AY510" s="10">
        <f xml:space="preserve"> SIGN(DATA[[#This Row],[Prev High]] &lt; DATA[[#This Row],[High]])</f>
        <v>1</v>
      </c>
      <c r="AZ510" s="10">
        <f xml:space="preserve"> (DATA[[#This Row],[Prev Low]] &lt; DATA[[#This Row],[Close]]) * (DATA[[#This Row],[Close]] &lt; DATA[[#This Row],[Prev High]])</f>
        <v>1</v>
      </c>
      <c r="BA510" s="10">
        <f xml:space="preserve"> SIGN(DATA[[#This Row],[Close]] &lt; DATA[[#This Row],[Prev Low]])</f>
        <v>0</v>
      </c>
      <c r="BB510" s="10">
        <f xml:space="preserve"> SIGN(DATA[[#This Row],[Prev Low]] &lt; DATA[[#This Row],[Close]])</f>
        <v>1</v>
      </c>
      <c r="BC510" s="10">
        <f xml:space="preserve"> SIGN(DATA[[#This Row],[Close]] &lt; DATA[[#This Row],[Prev High]])</f>
        <v>1</v>
      </c>
      <c r="BD510" s="10">
        <f xml:space="preserve"> SIGN(DATA[[#This Row],[Prev High]] &lt; DATA[[#This Row],[Close]])</f>
        <v>0</v>
      </c>
    </row>
    <row r="511" spans="14:56" x14ac:dyDescent="0.25">
      <c r="N511" s="16">
        <f xml:space="preserve"> ROW() - ROW(DATA[[#Headers],[Row]])</f>
        <v>509</v>
      </c>
      <c r="O511" s="13"/>
      <c r="P511" s="20">
        <v>45118</v>
      </c>
      <c r="Q511" s="21">
        <v>118882</v>
      </c>
      <c r="R511" s="21">
        <v>119720</v>
      </c>
      <c r="S511" s="21">
        <v>119800</v>
      </c>
      <c r="T511" s="21">
        <v>117030</v>
      </c>
      <c r="U511" s="13" t="s">
        <v>480</v>
      </c>
      <c r="V511" s="14">
        <v>-3.8999999999999998E-3</v>
      </c>
      <c r="W511" s="23"/>
      <c r="X511" s="23">
        <f xml:space="preserve"> (1 - DATA[[#This Row],[Row]])</f>
        <v>-508</v>
      </c>
      <c r="Y511" s="24">
        <f xml:space="preserve"> DATA[[#This Row],[Src Data]]</f>
        <v>45118</v>
      </c>
      <c r="Z511" s="23">
        <f xml:space="preserve"> WEEKDAY(DATA[[#This Row],[Date]])</f>
        <v>3</v>
      </c>
      <c r="AA511" s="26">
        <f xml:space="preserve"> DATA[[#This Row],[Src Último]]</f>
        <v>118882</v>
      </c>
      <c r="AB511" s="28">
        <f xml:space="preserve"> DATA[[#This Row],[Src Abertura]]</f>
        <v>119720</v>
      </c>
      <c r="AC511" s="28">
        <f xml:space="preserve"> DATA[[#This Row],[Src Mínima]]</f>
        <v>117030</v>
      </c>
      <c r="AD511" s="28">
        <f xml:space="preserve"> DATA[[#This Row],[Src Máxima]]</f>
        <v>119800</v>
      </c>
      <c r="AE511" s="28">
        <f xml:space="preserve"> DATA[[#This Row],[Src Último]]</f>
        <v>118882</v>
      </c>
      <c r="AF511" s="40">
        <f xml:space="preserve"> (DATA[[#This Row],[High]] - DATA[[#This Row],[Low]])</f>
        <v>2770</v>
      </c>
      <c r="AG511" s="31">
        <f xml:space="preserve"> _xlfn.XLOOKUP(DATA[[#This Row],[T]]-1, DATA[T], DATA[Open], "")</f>
        <v>119930</v>
      </c>
      <c r="AH511" s="31">
        <f xml:space="preserve"> _xlfn.XLOOKUP(DATA[[#This Row],[T]]-1, DATA[T], DATA[Low], "")</f>
        <v>119240</v>
      </c>
      <c r="AI511" s="31">
        <f xml:space="preserve"> _xlfn.XLOOKUP(DATA[[#This Row],[T]]-1, DATA[T], DATA[High], "")</f>
        <v>120300</v>
      </c>
      <c r="AJ511" s="31">
        <f xml:space="preserve"> _xlfn.XLOOKUP(DATA[[#This Row],[T]]-1, DATA[T], DATA[Price], "")</f>
        <v>119352</v>
      </c>
      <c r="AK511" s="33">
        <f xml:space="preserve"> IFERROR(DATA[[#This Row],[Prev Close]] - DATA[[#This Row],[Prev Open]], "")</f>
        <v>-578</v>
      </c>
      <c r="AL511" s="33">
        <f xml:space="preserve"> IFERROR(DATA[[#This Row],[Prev High]] - DATA[[#This Row],[Prev Low]], "")</f>
        <v>1060</v>
      </c>
      <c r="AM511" s="33">
        <f xml:space="preserve"> SIGN(DATA[[#This Row],[Prev Change]] &lt; 0)</f>
        <v>1</v>
      </c>
      <c r="AN511" s="33">
        <f xml:space="preserve"> SIGN(DATA[[#This Row],[Prev Change]] &gt;= 0)</f>
        <v>0</v>
      </c>
      <c r="AO511" s="28">
        <f xml:space="preserve"> IFERROR(MAX(0, DATA[[#This Row],[High]] - DATA[[#This Row],[Prev High]]), "")</f>
        <v>0</v>
      </c>
      <c r="AP511" s="28">
        <f xml:space="preserve"> IFERROR(MAX(0, DATA[[#This Row],[Prev Low]] - DATA[[#This Row],[Low]]), "")</f>
        <v>2210</v>
      </c>
      <c r="AQ511" s="10">
        <f xml:space="preserve"> (DATA[[#This Row],[Prev Low]] &lt; DATA[[#This Row],[Open]]) * (DATA[[#This Row],[Open]] &lt; DATA[[#This Row],[Prev High]])</f>
        <v>1</v>
      </c>
      <c r="AR511" s="10">
        <f xml:space="preserve"> SIGN(DATA[[#This Row],[Open]] &lt; DATA[[#This Row],[Prev Low]])</f>
        <v>0</v>
      </c>
      <c r="AS511" s="10">
        <f xml:space="preserve"> SIGN(DATA[[#This Row],[Prev Low]] &lt; DATA[[#This Row],[Open]])</f>
        <v>1</v>
      </c>
      <c r="AT511" s="10">
        <f xml:space="preserve"> SIGN(DATA[[#This Row],[Open]] &lt; DATA[[#This Row],[Prev High]])</f>
        <v>1</v>
      </c>
      <c r="AU511" s="10">
        <f xml:space="preserve"> SIGN(DATA[[#This Row],[Prev High]] &lt; DATA[[#This Row],[Open]])</f>
        <v>0</v>
      </c>
      <c r="AV511" s="10">
        <f xml:space="preserve"> SIGN(DATA[[#This Row],[Low]] &lt; DATA[[#This Row],[Prev Low]])</f>
        <v>1</v>
      </c>
      <c r="AW511" s="10">
        <f xml:space="preserve"> SIGN(DATA[[#This Row],[Prev Low]] &lt; DATA[[#This Row],[Low]])</f>
        <v>0</v>
      </c>
      <c r="AX511" s="10">
        <f xml:space="preserve"> SIGN(DATA[[#This Row],[High]] &lt; DATA[[#This Row],[Prev High]])</f>
        <v>1</v>
      </c>
      <c r="AY511" s="10">
        <f xml:space="preserve"> SIGN(DATA[[#This Row],[Prev High]] &lt; DATA[[#This Row],[High]])</f>
        <v>0</v>
      </c>
      <c r="AZ511" s="10">
        <f xml:space="preserve"> (DATA[[#This Row],[Prev Low]] &lt; DATA[[#This Row],[Close]]) * (DATA[[#This Row],[Close]] &lt; DATA[[#This Row],[Prev High]])</f>
        <v>0</v>
      </c>
      <c r="BA511" s="10">
        <f xml:space="preserve"> SIGN(DATA[[#This Row],[Close]] &lt; DATA[[#This Row],[Prev Low]])</f>
        <v>1</v>
      </c>
      <c r="BB511" s="10">
        <f xml:space="preserve"> SIGN(DATA[[#This Row],[Prev Low]] &lt; DATA[[#This Row],[Close]])</f>
        <v>0</v>
      </c>
      <c r="BC511" s="10">
        <f xml:space="preserve"> SIGN(DATA[[#This Row],[Close]] &lt; DATA[[#This Row],[Prev High]])</f>
        <v>1</v>
      </c>
      <c r="BD511" s="10">
        <f xml:space="preserve"> SIGN(DATA[[#This Row],[Prev High]] &lt; DATA[[#This Row],[Close]])</f>
        <v>0</v>
      </c>
    </row>
    <row r="512" spans="14:56" x14ac:dyDescent="0.25">
      <c r="N512" s="16">
        <f xml:space="preserve"> ROW() - ROW(DATA[[#Headers],[Row]])</f>
        <v>510</v>
      </c>
      <c r="O512" s="13"/>
      <c r="P512" s="20">
        <v>45117</v>
      </c>
      <c r="Q512" s="21">
        <v>119352</v>
      </c>
      <c r="R512" s="21">
        <v>119930</v>
      </c>
      <c r="S512" s="21">
        <v>120300</v>
      </c>
      <c r="T512" s="21">
        <v>119240</v>
      </c>
      <c r="U512" s="13" t="s">
        <v>344</v>
      </c>
      <c r="V512" s="14">
        <v>-8.8000000000000005E-3</v>
      </c>
      <c r="W512" s="23"/>
      <c r="X512" s="23">
        <f xml:space="preserve"> (1 - DATA[[#This Row],[Row]])</f>
        <v>-509</v>
      </c>
      <c r="Y512" s="24">
        <f xml:space="preserve"> DATA[[#This Row],[Src Data]]</f>
        <v>45117</v>
      </c>
      <c r="Z512" s="23">
        <f xml:space="preserve"> WEEKDAY(DATA[[#This Row],[Date]])</f>
        <v>2</v>
      </c>
      <c r="AA512" s="26">
        <f xml:space="preserve"> DATA[[#This Row],[Src Último]]</f>
        <v>119352</v>
      </c>
      <c r="AB512" s="28">
        <f xml:space="preserve"> DATA[[#This Row],[Src Abertura]]</f>
        <v>119930</v>
      </c>
      <c r="AC512" s="28">
        <f xml:space="preserve"> DATA[[#This Row],[Src Mínima]]</f>
        <v>119240</v>
      </c>
      <c r="AD512" s="28">
        <f xml:space="preserve"> DATA[[#This Row],[Src Máxima]]</f>
        <v>120300</v>
      </c>
      <c r="AE512" s="28">
        <f xml:space="preserve"> DATA[[#This Row],[Src Último]]</f>
        <v>119352</v>
      </c>
      <c r="AF512" s="40">
        <f xml:space="preserve"> (DATA[[#This Row],[High]] - DATA[[#This Row],[Low]])</f>
        <v>1060</v>
      </c>
      <c r="AG512" s="31">
        <f xml:space="preserve"> _xlfn.XLOOKUP(DATA[[#This Row],[T]]-1, DATA[T], DATA[Open], "")</f>
        <v>119585</v>
      </c>
      <c r="AH512" s="31">
        <f xml:space="preserve"> _xlfn.XLOOKUP(DATA[[#This Row],[T]]-1, DATA[T], DATA[Low], "")</f>
        <v>119200</v>
      </c>
      <c r="AI512" s="31">
        <f xml:space="preserve"> _xlfn.XLOOKUP(DATA[[#This Row],[T]]-1, DATA[T], DATA[High], "")</f>
        <v>121215</v>
      </c>
      <c r="AJ512" s="31">
        <f xml:space="preserve"> _xlfn.XLOOKUP(DATA[[#This Row],[T]]-1, DATA[T], DATA[Price], "")</f>
        <v>120409</v>
      </c>
      <c r="AK512" s="33">
        <f xml:space="preserve"> IFERROR(DATA[[#This Row],[Prev Close]] - DATA[[#This Row],[Prev Open]], "")</f>
        <v>824</v>
      </c>
      <c r="AL512" s="33">
        <f xml:space="preserve"> IFERROR(DATA[[#This Row],[Prev High]] - DATA[[#This Row],[Prev Low]], "")</f>
        <v>2015</v>
      </c>
      <c r="AM512" s="33">
        <f xml:space="preserve"> SIGN(DATA[[#This Row],[Prev Change]] &lt; 0)</f>
        <v>0</v>
      </c>
      <c r="AN512" s="33">
        <f xml:space="preserve"> SIGN(DATA[[#This Row],[Prev Change]] &gt;= 0)</f>
        <v>1</v>
      </c>
      <c r="AO512" s="28">
        <f xml:space="preserve"> IFERROR(MAX(0, DATA[[#This Row],[High]] - DATA[[#This Row],[Prev High]]), "")</f>
        <v>0</v>
      </c>
      <c r="AP512" s="28">
        <f xml:space="preserve"> IFERROR(MAX(0, DATA[[#This Row],[Prev Low]] - DATA[[#This Row],[Low]]), "")</f>
        <v>0</v>
      </c>
      <c r="AQ512" s="10">
        <f xml:space="preserve"> (DATA[[#This Row],[Prev Low]] &lt; DATA[[#This Row],[Open]]) * (DATA[[#This Row],[Open]] &lt; DATA[[#This Row],[Prev High]])</f>
        <v>1</v>
      </c>
      <c r="AR512" s="10">
        <f xml:space="preserve"> SIGN(DATA[[#This Row],[Open]] &lt; DATA[[#This Row],[Prev Low]])</f>
        <v>0</v>
      </c>
      <c r="AS512" s="10">
        <f xml:space="preserve"> SIGN(DATA[[#This Row],[Prev Low]] &lt; DATA[[#This Row],[Open]])</f>
        <v>1</v>
      </c>
      <c r="AT512" s="10">
        <f xml:space="preserve"> SIGN(DATA[[#This Row],[Open]] &lt; DATA[[#This Row],[Prev High]])</f>
        <v>1</v>
      </c>
      <c r="AU512" s="10">
        <f xml:space="preserve"> SIGN(DATA[[#This Row],[Prev High]] &lt; DATA[[#This Row],[Open]])</f>
        <v>0</v>
      </c>
      <c r="AV512" s="10">
        <f xml:space="preserve"> SIGN(DATA[[#This Row],[Low]] &lt; DATA[[#This Row],[Prev Low]])</f>
        <v>0</v>
      </c>
      <c r="AW512" s="10">
        <f xml:space="preserve"> SIGN(DATA[[#This Row],[Prev Low]] &lt; DATA[[#This Row],[Low]])</f>
        <v>1</v>
      </c>
      <c r="AX512" s="10">
        <f xml:space="preserve"> SIGN(DATA[[#This Row],[High]] &lt; DATA[[#This Row],[Prev High]])</f>
        <v>1</v>
      </c>
      <c r="AY512" s="10">
        <f xml:space="preserve"> SIGN(DATA[[#This Row],[Prev High]] &lt; DATA[[#This Row],[High]])</f>
        <v>0</v>
      </c>
      <c r="AZ512" s="10">
        <f xml:space="preserve"> (DATA[[#This Row],[Prev Low]] &lt; DATA[[#This Row],[Close]]) * (DATA[[#This Row],[Close]] &lt; DATA[[#This Row],[Prev High]])</f>
        <v>1</v>
      </c>
      <c r="BA512" s="10">
        <f xml:space="preserve"> SIGN(DATA[[#This Row],[Close]] &lt; DATA[[#This Row],[Prev Low]])</f>
        <v>0</v>
      </c>
      <c r="BB512" s="10">
        <f xml:space="preserve"> SIGN(DATA[[#This Row],[Prev Low]] &lt; DATA[[#This Row],[Close]])</f>
        <v>1</v>
      </c>
      <c r="BC512" s="10">
        <f xml:space="preserve"> SIGN(DATA[[#This Row],[Close]] &lt; DATA[[#This Row],[Prev High]])</f>
        <v>1</v>
      </c>
      <c r="BD512" s="10">
        <f xml:space="preserve"> SIGN(DATA[[#This Row],[Prev High]] &lt; DATA[[#This Row],[Close]])</f>
        <v>0</v>
      </c>
    </row>
    <row r="513" spans="14:56" x14ac:dyDescent="0.25">
      <c r="N513" s="16">
        <f xml:space="preserve"> ROW() - ROW(DATA[[#Headers],[Row]])</f>
        <v>511</v>
      </c>
      <c r="O513" s="13"/>
      <c r="P513" s="20">
        <v>45114</v>
      </c>
      <c r="Q513" s="21">
        <v>120409</v>
      </c>
      <c r="R513" s="21">
        <v>119585</v>
      </c>
      <c r="S513" s="21">
        <v>121215</v>
      </c>
      <c r="T513" s="21">
        <v>119200</v>
      </c>
      <c r="U513" s="13" t="s">
        <v>481</v>
      </c>
      <c r="V513" s="14">
        <v>1.24E-2</v>
      </c>
      <c r="W513" s="23"/>
      <c r="X513" s="23">
        <f xml:space="preserve"> (1 - DATA[[#This Row],[Row]])</f>
        <v>-510</v>
      </c>
      <c r="Y513" s="24">
        <f xml:space="preserve"> DATA[[#This Row],[Src Data]]</f>
        <v>45114</v>
      </c>
      <c r="Z513" s="23">
        <f xml:space="preserve"> WEEKDAY(DATA[[#This Row],[Date]])</f>
        <v>6</v>
      </c>
      <c r="AA513" s="26">
        <f xml:space="preserve"> DATA[[#This Row],[Src Último]]</f>
        <v>120409</v>
      </c>
      <c r="AB513" s="28">
        <f xml:space="preserve"> DATA[[#This Row],[Src Abertura]]</f>
        <v>119585</v>
      </c>
      <c r="AC513" s="28">
        <f xml:space="preserve"> DATA[[#This Row],[Src Mínima]]</f>
        <v>119200</v>
      </c>
      <c r="AD513" s="28">
        <f xml:space="preserve"> DATA[[#This Row],[Src Máxima]]</f>
        <v>121215</v>
      </c>
      <c r="AE513" s="28">
        <f xml:space="preserve"> DATA[[#This Row],[Src Último]]</f>
        <v>120409</v>
      </c>
      <c r="AF513" s="40">
        <f xml:space="preserve"> (DATA[[#This Row],[High]] - DATA[[#This Row],[Low]])</f>
        <v>2015</v>
      </c>
      <c r="AG513" s="31">
        <f xml:space="preserve"> _xlfn.XLOOKUP(DATA[[#This Row],[T]]-1, DATA[T], DATA[Open], "")</f>
        <v>121000</v>
      </c>
      <c r="AH513" s="31">
        <f xml:space="preserve"> _xlfn.XLOOKUP(DATA[[#This Row],[T]]-1, DATA[T], DATA[Low], "")</f>
        <v>118650</v>
      </c>
      <c r="AI513" s="31">
        <f xml:space="preserve"> _xlfn.XLOOKUP(DATA[[#This Row],[T]]-1, DATA[T], DATA[High], "")</f>
        <v>121005</v>
      </c>
      <c r="AJ513" s="31">
        <f xml:space="preserve"> _xlfn.XLOOKUP(DATA[[#This Row],[T]]-1, DATA[T], DATA[Price], "")</f>
        <v>118937</v>
      </c>
      <c r="AK513" s="33">
        <f xml:space="preserve"> IFERROR(DATA[[#This Row],[Prev Close]] - DATA[[#This Row],[Prev Open]], "")</f>
        <v>-2063</v>
      </c>
      <c r="AL513" s="33">
        <f xml:space="preserve"> IFERROR(DATA[[#This Row],[Prev High]] - DATA[[#This Row],[Prev Low]], "")</f>
        <v>2355</v>
      </c>
      <c r="AM513" s="33">
        <f xml:space="preserve"> SIGN(DATA[[#This Row],[Prev Change]] &lt; 0)</f>
        <v>1</v>
      </c>
      <c r="AN513" s="33">
        <f xml:space="preserve"> SIGN(DATA[[#This Row],[Prev Change]] &gt;= 0)</f>
        <v>0</v>
      </c>
      <c r="AO513" s="28">
        <f xml:space="preserve"> IFERROR(MAX(0, DATA[[#This Row],[High]] - DATA[[#This Row],[Prev High]]), "")</f>
        <v>210</v>
      </c>
      <c r="AP513" s="28">
        <f xml:space="preserve"> IFERROR(MAX(0, DATA[[#This Row],[Prev Low]] - DATA[[#This Row],[Low]]), "")</f>
        <v>0</v>
      </c>
      <c r="AQ513" s="10">
        <f xml:space="preserve"> (DATA[[#This Row],[Prev Low]] &lt; DATA[[#This Row],[Open]]) * (DATA[[#This Row],[Open]] &lt; DATA[[#This Row],[Prev High]])</f>
        <v>1</v>
      </c>
      <c r="AR513" s="10">
        <f xml:space="preserve"> SIGN(DATA[[#This Row],[Open]] &lt; DATA[[#This Row],[Prev Low]])</f>
        <v>0</v>
      </c>
      <c r="AS513" s="10">
        <f xml:space="preserve"> SIGN(DATA[[#This Row],[Prev Low]] &lt; DATA[[#This Row],[Open]])</f>
        <v>1</v>
      </c>
      <c r="AT513" s="10">
        <f xml:space="preserve"> SIGN(DATA[[#This Row],[Open]] &lt; DATA[[#This Row],[Prev High]])</f>
        <v>1</v>
      </c>
      <c r="AU513" s="10">
        <f xml:space="preserve"> SIGN(DATA[[#This Row],[Prev High]] &lt; DATA[[#This Row],[Open]])</f>
        <v>0</v>
      </c>
      <c r="AV513" s="10">
        <f xml:space="preserve"> SIGN(DATA[[#This Row],[Low]] &lt; DATA[[#This Row],[Prev Low]])</f>
        <v>0</v>
      </c>
      <c r="AW513" s="10">
        <f xml:space="preserve"> SIGN(DATA[[#This Row],[Prev Low]] &lt; DATA[[#This Row],[Low]])</f>
        <v>1</v>
      </c>
      <c r="AX513" s="10">
        <f xml:space="preserve"> SIGN(DATA[[#This Row],[High]] &lt; DATA[[#This Row],[Prev High]])</f>
        <v>0</v>
      </c>
      <c r="AY513" s="10">
        <f xml:space="preserve"> SIGN(DATA[[#This Row],[Prev High]] &lt; DATA[[#This Row],[High]])</f>
        <v>1</v>
      </c>
      <c r="AZ513" s="10">
        <f xml:space="preserve"> (DATA[[#This Row],[Prev Low]] &lt; DATA[[#This Row],[Close]]) * (DATA[[#This Row],[Close]] &lt; DATA[[#This Row],[Prev High]])</f>
        <v>1</v>
      </c>
      <c r="BA513" s="10">
        <f xml:space="preserve"> SIGN(DATA[[#This Row],[Close]] &lt; DATA[[#This Row],[Prev Low]])</f>
        <v>0</v>
      </c>
      <c r="BB513" s="10">
        <f xml:space="preserve"> SIGN(DATA[[#This Row],[Prev Low]] &lt; DATA[[#This Row],[Close]])</f>
        <v>1</v>
      </c>
      <c r="BC513" s="10">
        <f xml:space="preserve"> SIGN(DATA[[#This Row],[Close]] &lt; DATA[[#This Row],[Prev High]])</f>
        <v>1</v>
      </c>
      <c r="BD513" s="10">
        <f xml:space="preserve"> SIGN(DATA[[#This Row],[Prev High]] &lt; DATA[[#This Row],[Close]])</f>
        <v>0</v>
      </c>
    </row>
    <row r="514" spans="14:56" x14ac:dyDescent="0.25">
      <c r="N514" s="16">
        <f xml:space="preserve"> ROW() - ROW(DATA[[#Headers],[Row]])</f>
        <v>512</v>
      </c>
      <c r="O514" s="13"/>
      <c r="P514" s="20">
        <v>45113</v>
      </c>
      <c r="Q514" s="21">
        <v>118937</v>
      </c>
      <c r="R514" s="21">
        <v>121000</v>
      </c>
      <c r="S514" s="21">
        <v>121005</v>
      </c>
      <c r="T514" s="21">
        <v>118650</v>
      </c>
      <c r="U514" s="13" t="s">
        <v>482</v>
      </c>
      <c r="V514" s="14">
        <v>-1.9199999999999998E-2</v>
      </c>
      <c r="W514" s="23"/>
      <c r="X514" s="23">
        <f xml:space="preserve"> (1 - DATA[[#This Row],[Row]])</f>
        <v>-511</v>
      </c>
      <c r="Y514" s="24">
        <f xml:space="preserve"> DATA[[#This Row],[Src Data]]</f>
        <v>45113</v>
      </c>
      <c r="Z514" s="23">
        <f xml:space="preserve"> WEEKDAY(DATA[[#This Row],[Date]])</f>
        <v>5</v>
      </c>
      <c r="AA514" s="26">
        <f xml:space="preserve"> DATA[[#This Row],[Src Último]]</f>
        <v>118937</v>
      </c>
      <c r="AB514" s="28">
        <f xml:space="preserve"> DATA[[#This Row],[Src Abertura]]</f>
        <v>121000</v>
      </c>
      <c r="AC514" s="28">
        <f xml:space="preserve"> DATA[[#This Row],[Src Mínima]]</f>
        <v>118650</v>
      </c>
      <c r="AD514" s="28">
        <f xml:space="preserve"> DATA[[#This Row],[Src Máxima]]</f>
        <v>121005</v>
      </c>
      <c r="AE514" s="28">
        <f xml:space="preserve"> DATA[[#This Row],[Src Último]]</f>
        <v>118937</v>
      </c>
      <c r="AF514" s="40">
        <f xml:space="preserve"> (DATA[[#This Row],[High]] - DATA[[#This Row],[Low]])</f>
        <v>2355</v>
      </c>
      <c r="AG514" s="31">
        <f xml:space="preserve"> _xlfn.XLOOKUP(DATA[[#This Row],[T]]-1, DATA[T], DATA[Open], "")</f>
        <v>120370</v>
      </c>
      <c r="AH514" s="31">
        <f xml:space="preserve"> _xlfn.XLOOKUP(DATA[[#This Row],[T]]-1, DATA[T], DATA[Low], "")</f>
        <v>119730</v>
      </c>
      <c r="AI514" s="31">
        <f xml:space="preserve"> _xlfn.XLOOKUP(DATA[[#This Row],[T]]-1, DATA[T], DATA[High], "")</f>
        <v>121985</v>
      </c>
      <c r="AJ514" s="31">
        <f xml:space="preserve"> _xlfn.XLOOKUP(DATA[[#This Row],[T]]-1, DATA[T], DATA[Price], "")</f>
        <v>121267</v>
      </c>
      <c r="AK514" s="33">
        <f xml:space="preserve"> IFERROR(DATA[[#This Row],[Prev Close]] - DATA[[#This Row],[Prev Open]], "")</f>
        <v>897</v>
      </c>
      <c r="AL514" s="33">
        <f xml:space="preserve"> IFERROR(DATA[[#This Row],[Prev High]] - DATA[[#This Row],[Prev Low]], "")</f>
        <v>2255</v>
      </c>
      <c r="AM514" s="33">
        <f xml:space="preserve"> SIGN(DATA[[#This Row],[Prev Change]] &lt; 0)</f>
        <v>0</v>
      </c>
      <c r="AN514" s="33">
        <f xml:space="preserve"> SIGN(DATA[[#This Row],[Prev Change]] &gt;= 0)</f>
        <v>1</v>
      </c>
      <c r="AO514" s="28">
        <f xml:space="preserve"> IFERROR(MAX(0, DATA[[#This Row],[High]] - DATA[[#This Row],[Prev High]]), "")</f>
        <v>0</v>
      </c>
      <c r="AP514" s="28">
        <f xml:space="preserve"> IFERROR(MAX(0, DATA[[#This Row],[Prev Low]] - DATA[[#This Row],[Low]]), "")</f>
        <v>1080</v>
      </c>
      <c r="AQ514" s="10">
        <f xml:space="preserve"> (DATA[[#This Row],[Prev Low]] &lt; DATA[[#This Row],[Open]]) * (DATA[[#This Row],[Open]] &lt; DATA[[#This Row],[Prev High]])</f>
        <v>1</v>
      </c>
      <c r="AR514" s="10">
        <f xml:space="preserve"> SIGN(DATA[[#This Row],[Open]] &lt; DATA[[#This Row],[Prev Low]])</f>
        <v>0</v>
      </c>
      <c r="AS514" s="10">
        <f xml:space="preserve"> SIGN(DATA[[#This Row],[Prev Low]] &lt; DATA[[#This Row],[Open]])</f>
        <v>1</v>
      </c>
      <c r="AT514" s="10">
        <f xml:space="preserve"> SIGN(DATA[[#This Row],[Open]] &lt; DATA[[#This Row],[Prev High]])</f>
        <v>1</v>
      </c>
      <c r="AU514" s="10">
        <f xml:space="preserve"> SIGN(DATA[[#This Row],[Prev High]] &lt; DATA[[#This Row],[Open]])</f>
        <v>0</v>
      </c>
      <c r="AV514" s="10">
        <f xml:space="preserve"> SIGN(DATA[[#This Row],[Low]] &lt; DATA[[#This Row],[Prev Low]])</f>
        <v>1</v>
      </c>
      <c r="AW514" s="10">
        <f xml:space="preserve"> SIGN(DATA[[#This Row],[Prev Low]] &lt; DATA[[#This Row],[Low]])</f>
        <v>0</v>
      </c>
      <c r="AX514" s="10">
        <f xml:space="preserve"> SIGN(DATA[[#This Row],[High]] &lt; DATA[[#This Row],[Prev High]])</f>
        <v>1</v>
      </c>
      <c r="AY514" s="10">
        <f xml:space="preserve"> SIGN(DATA[[#This Row],[Prev High]] &lt; DATA[[#This Row],[High]])</f>
        <v>0</v>
      </c>
      <c r="AZ514" s="10">
        <f xml:space="preserve"> (DATA[[#This Row],[Prev Low]] &lt; DATA[[#This Row],[Close]]) * (DATA[[#This Row],[Close]] &lt; DATA[[#This Row],[Prev High]])</f>
        <v>0</v>
      </c>
      <c r="BA514" s="10">
        <f xml:space="preserve"> SIGN(DATA[[#This Row],[Close]] &lt; DATA[[#This Row],[Prev Low]])</f>
        <v>1</v>
      </c>
      <c r="BB514" s="10">
        <f xml:space="preserve"> SIGN(DATA[[#This Row],[Prev Low]] &lt; DATA[[#This Row],[Close]])</f>
        <v>0</v>
      </c>
      <c r="BC514" s="10">
        <f xml:space="preserve"> SIGN(DATA[[#This Row],[Close]] &lt; DATA[[#This Row],[Prev High]])</f>
        <v>1</v>
      </c>
      <c r="BD514" s="10">
        <f xml:space="preserve"> SIGN(DATA[[#This Row],[Prev High]] &lt; DATA[[#This Row],[Close]])</f>
        <v>0</v>
      </c>
    </row>
    <row r="515" spans="14:56" x14ac:dyDescent="0.25">
      <c r="N515" s="16">
        <f xml:space="preserve"> ROW() - ROW(DATA[[#Headers],[Row]])</f>
        <v>513</v>
      </c>
      <c r="O515" s="13"/>
      <c r="P515" s="20">
        <v>45112</v>
      </c>
      <c r="Q515" s="21">
        <v>121267</v>
      </c>
      <c r="R515" s="21">
        <v>120370</v>
      </c>
      <c r="S515" s="21">
        <v>121985</v>
      </c>
      <c r="T515" s="21">
        <v>119730</v>
      </c>
      <c r="U515" s="13" t="s">
        <v>458</v>
      </c>
      <c r="V515" s="14">
        <v>4.4000000000000003E-3</v>
      </c>
      <c r="W515" s="23"/>
      <c r="X515" s="23">
        <f xml:space="preserve"> (1 - DATA[[#This Row],[Row]])</f>
        <v>-512</v>
      </c>
      <c r="Y515" s="24">
        <f xml:space="preserve"> DATA[[#This Row],[Src Data]]</f>
        <v>45112</v>
      </c>
      <c r="Z515" s="23">
        <f xml:space="preserve"> WEEKDAY(DATA[[#This Row],[Date]])</f>
        <v>4</v>
      </c>
      <c r="AA515" s="26">
        <f xml:space="preserve"> DATA[[#This Row],[Src Último]]</f>
        <v>121267</v>
      </c>
      <c r="AB515" s="28">
        <f xml:space="preserve"> DATA[[#This Row],[Src Abertura]]</f>
        <v>120370</v>
      </c>
      <c r="AC515" s="28">
        <f xml:space="preserve"> DATA[[#This Row],[Src Mínima]]</f>
        <v>119730</v>
      </c>
      <c r="AD515" s="28">
        <f xml:space="preserve"> DATA[[#This Row],[Src Máxima]]</f>
        <v>121985</v>
      </c>
      <c r="AE515" s="28">
        <f xml:space="preserve"> DATA[[#This Row],[Src Último]]</f>
        <v>121267</v>
      </c>
      <c r="AF515" s="40">
        <f xml:space="preserve"> (DATA[[#This Row],[High]] - DATA[[#This Row],[Low]])</f>
        <v>2255</v>
      </c>
      <c r="AG515" s="31">
        <f xml:space="preserve"> _xlfn.XLOOKUP(DATA[[#This Row],[T]]-1, DATA[T], DATA[Open], "")</f>
        <v>121440</v>
      </c>
      <c r="AH515" s="31">
        <f xml:space="preserve"> _xlfn.XLOOKUP(DATA[[#This Row],[T]]-1, DATA[T], DATA[Low], "")</f>
        <v>120485</v>
      </c>
      <c r="AI515" s="31">
        <f xml:space="preserve"> _xlfn.XLOOKUP(DATA[[#This Row],[T]]-1, DATA[T], DATA[High], "")</f>
        <v>121590</v>
      </c>
      <c r="AJ515" s="31">
        <f xml:space="preserve"> _xlfn.XLOOKUP(DATA[[#This Row],[T]]-1, DATA[T], DATA[Price], "")</f>
        <v>120733</v>
      </c>
      <c r="AK515" s="33">
        <f xml:space="preserve"> IFERROR(DATA[[#This Row],[Prev Close]] - DATA[[#This Row],[Prev Open]], "")</f>
        <v>-707</v>
      </c>
      <c r="AL515" s="33">
        <f xml:space="preserve"> IFERROR(DATA[[#This Row],[Prev High]] - DATA[[#This Row],[Prev Low]], "")</f>
        <v>1105</v>
      </c>
      <c r="AM515" s="33">
        <f xml:space="preserve"> SIGN(DATA[[#This Row],[Prev Change]] &lt; 0)</f>
        <v>1</v>
      </c>
      <c r="AN515" s="33">
        <f xml:space="preserve"> SIGN(DATA[[#This Row],[Prev Change]] &gt;= 0)</f>
        <v>0</v>
      </c>
      <c r="AO515" s="28">
        <f xml:space="preserve"> IFERROR(MAX(0, DATA[[#This Row],[High]] - DATA[[#This Row],[Prev High]]), "")</f>
        <v>395</v>
      </c>
      <c r="AP515" s="28">
        <f xml:space="preserve"> IFERROR(MAX(0, DATA[[#This Row],[Prev Low]] - DATA[[#This Row],[Low]]), "")</f>
        <v>755</v>
      </c>
      <c r="AQ515" s="10">
        <f xml:space="preserve"> (DATA[[#This Row],[Prev Low]] &lt; DATA[[#This Row],[Open]]) * (DATA[[#This Row],[Open]] &lt; DATA[[#This Row],[Prev High]])</f>
        <v>0</v>
      </c>
      <c r="AR515" s="10">
        <f xml:space="preserve"> SIGN(DATA[[#This Row],[Open]] &lt; DATA[[#This Row],[Prev Low]])</f>
        <v>1</v>
      </c>
      <c r="AS515" s="10">
        <f xml:space="preserve"> SIGN(DATA[[#This Row],[Prev Low]] &lt; DATA[[#This Row],[Open]])</f>
        <v>0</v>
      </c>
      <c r="AT515" s="10">
        <f xml:space="preserve"> SIGN(DATA[[#This Row],[Open]] &lt; DATA[[#This Row],[Prev High]])</f>
        <v>1</v>
      </c>
      <c r="AU515" s="10">
        <f xml:space="preserve"> SIGN(DATA[[#This Row],[Prev High]] &lt; DATA[[#This Row],[Open]])</f>
        <v>0</v>
      </c>
      <c r="AV515" s="10">
        <f xml:space="preserve"> SIGN(DATA[[#This Row],[Low]] &lt; DATA[[#This Row],[Prev Low]])</f>
        <v>1</v>
      </c>
      <c r="AW515" s="10">
        <f xml:space="preserve"> SIGN(DATA[[#This Row],[Prev Low]] &lt; DATA[[#This Row],[Low]])</f>
        <v>0</v>
      </c>
      <c r="AX515" s="10">
        <f xml:space="preserve"> SIGN(DATA[[#This Row],[High]] &lt; DATA[[#This Row],[Prev High]])</f>
        <v>0</v>
      </c>
      <c r="AY515" s="10">
        <f xml:space="preserve"> SIGN(DATA[[#This Row],[Prev High]] &lt; DATA[[#This Row],[High]])</f>
        <v>1</v>
      </c>
      <c r="AZ515" s="10">
        <f xml:space="preserve"> (DATA[[#This Row],[Prev Low]] &lt; DATA[[#This Row],[Close]]) * (DATA[[#This Row],[Close]] &lt; DATA[[#This Row],[Prev High]])</f>
        <v>1</v>
      </c>
      <c r="BA515" s="10">
        <f xml:space="preserve"> SIGN(DATA[[#This Row],[Close]] &lt; DATA[[#This Row],[Prev Low]])</f>
        <v>0</v>
      </c>
      <c r="BB515" s="10">
        <f xml:space="preserve"> SIGN(DATA[[#This Row],[Prev Low]] &lt; DATA[[#This Row],[Close]])</f>
        <v>1</v>
      </c>
      <c r="BC515" s="10">
        <f xml:space="preserve"> SIGN(DATA[[#This Row],[Close]] &lt; DATA[[#This Row],[Prev High]])</f>
        <v>1</v>
      </c>
      <c r="BD515" s="10">
        <f xml:space="preserve"> SIGN(DATA[[#This Row],[Prev High]] &lt; DATA[[#This Row],[Close]])</f>
        <v>0</v>
      </c>
    </row>
    <row r="516" spans="14:56" x14ac:dyDescent="0.25">
      <c r="N516" s="16">
        <f xml:space="preserve"> ROW() - ROW(DATA[[#Headers],[Row]])</f>
        <v>514</v>
      </c>
      <c r="O516" s="13"/>
      <c r="P516" s="20">
        <v>45111</v>
      </c>
      <c r="Q516" s="21">
        <v>120733</v>
      </c>
      <c r="R516" s="21">
        <v>121440</v>
      </c>
      <c r="S516" s="21">
        <v>121590</v>
      </c>
      <c r="T516" s="21">
        <v>120485</v>
      </c>
      <c r="U516" s="13" t="s">
        <v>185</v>
      </c>
      <c r="V516" s="14">
        <v>-6.7999999999999996E-3</v>
      </c>
      <c r="W516" s="23"/>
      <c r="X516" s="23">
        <f xml:space="preserve"> (1 - DATA[[#This Row],[Row]])</f>
        <v>-513</v>
      </c>
      <c r="Y516" s="24">
        <f xml:space="preserve"> DATA[[#This Row],[Src Data]]</f>
        <v>45111</v>
      </c>
      <c r="Z516" s="23">
        <f xml:space="preserve"> WEEKDAY(DATA[[#This Row],[Date]])</f>
        <v>3</v>
      </c>
      <c r="AA516" s="26">
        <f xml:space="preserve"> DATA[[#This Row],[Src Último]]</f>
        <v>120733</v>
      </c>
      <c r="AB516" s="28">
        <f xml:space="preserve"> DATA[[#This Row],[Src Abertura]]</f>
        <v>121440</v>
      </c>
      <c r="AC516" s="28">
        <f xml:space="preserve"> DATA[[#This Row],[Src Mínima]]</f>
        <v>120485</v>
      </c>
      <c r="AD516" s="28">
        <f xml:space="preserve"> DATA[[#This Row],[Src Máxima]]</f>
        <v>121590</v>
      </c>
      <c r="AE516" s="28">
        <f xml:space="preserve"> DATA[[#This Row],[Src Último]]</f>
        <v>120733</v>
      </c>
      <c r="AF516" s="40">
        <f xml:space="preserve"> (DATA[[#This Row],[High]] - DATA[[#This Row],[Low]])</f>
        <v>1105</v>
      </c>
      <c r="AG516" s="31">
        <f xml:space="preserve"> _xlfn.XLOOKUP(DATA[[#This Row],[T]]-1, DATA[T], DATA[Open], "")</f>
        <v>119985</v>
      </c>
      <c r="AH516" s="31">
        <f xml:space="preserve"> _xlfn.XLOOKUP(DATA[[#This Row],[T]]-1, DATA[T], DATA[Low], "")</f>
        <v>119900</v>
      </c>
      <c r="AI516" s="31">
        <f xml:space="preserve"> _xlfn.XLOOKUP(DATA[[#This Row],[T]]-1, DATA[T], DATA[High], "")</f>
        <v>121740</v>
      </c>
      <c r="AJ516" s="31">
        <f xml:space="preserve"> _xlfn.XLOOKUP(DATA[[#This Row],[T]]-1, DATA[T], DATA[Price], "")</f>
        <v>121560</v>
      </c>
      <c r="AK516" s="33">
        <f xml:space="preserve"> IFERROR(DATA[[#This Row],[Prev Close]] - DATA[[#This Row],[Prev Open]], "")</f>
        <v>1575</v>
      </c>
      <c r="AL516" s="33">
        <f xml:space="preserve"> IFERROR(DATA[[#This Row],[Prev High]] - DATA[[#This Row],[Prev Low]], "")</f>
        <v>1840</v>
      </c>
      <c r="AM516" s="33">
        <f xml:space="preserve"> SIGN(DATA[[#This Row],[Prev Change]] &lt; 0)</f>
        <v>0</v>
      </c>
      <c r="AN516" s="33">
        <f xml:space="preserve"> SIGN(DATA[[#This Row],[Prev Change]] &gt;= 0)</f>
        <v>1</v>
      </c>
      <c r="AO516" s="28">
        <f xml:space="preserve"> IFERROR(MAX(0, DATA[[#This Row],[High]] - DATA[[#This Row],[Prev High]]), "")</f>
        <v>0</v>
      </c>
      <c r="AP516" s="28">
        <f xml:space="preserve"> IFERROR(MAX(0, DATA[[#This Row],[Prev Low]] - DATA[[#This Row],[Low]]), "")</f>
        <v>0</v>
      </c>
      <c r="AQ516" s="10">
        <f xml:space="preserve"> (DATA[[#This Row],[Prev Low]] &lt; DATA[[#This Row],[Open]]) * (DATA[[#This Row],[Open]] &lt; DATA[[#This Row],[Prev High]])</f>
        <v>1</v>
      </c>
      <c r="AR516" s="10">
        <f xml:space="preserve"> SIGN(DATA[[#This Row],[Open]] &lt; DATA[[#This Row],[Prev Low]])</f>
        <v>0</v>
      </c>
      <c r="AS516" s="10">
        <f xml:space="preserve"> SIGN(DATA[[#This Row],[Prev Low]] &lt; DATA[[#This Row],[Open]])</f>
        <v>1</v>
      </c>
      <c r="AT516" s="10">
        <f xml:space="preserve"> SIGN(DATA[[#This Row],[Open]] &lt; DATA[[#This Row],[Prev High]])</f>
        <v>1</v>
      </c>
      <c r="AU516" s="10">
        <f xml:space="preserve"> SIGN(DATA[[#This Row],[Prev High]] &lt; DATA[[#This Row],[Open]])</f>
        <v>0</v>
      </c>
      <c r="AV516" s="10">
        <f xml:space="preserve"> SIGN(DATA[[#This Row],[Low]] &lt; DATA[[#This Row],[Prev Low]])</f>
        <v>0</v>
      </c>
      <c r="AW516" s="10">
        <f xml:space="preserve"> SIGN(DATA[[#This Row],[Prev Low]] &lt; DATA[[#This Row],[Low]])</f>
        <v>1</v>
      </c>
      <c r="AX516" s="10">
        <f xml:space="preserve"> SIGN(DATA[[#This Row],[High]] &lt; DATA[[#This Row],[Prev High]])</f>
        <v>1</v>
      </c>
      <c r="AY516" s="10">
        <f xml:space="preserve"> SIGN(DATA[[#This Row],[Prev High]] &lt; DATA[[#This Row],[High]])</f>
        <v>0</v>
      </c>
      <c r="AZ516" s="10">
        <f xml:space="preserve"> (DATA[[#This Row],[Prev Low]] &lt; DATA[[#This Row],[Close]]) * (DATA[[#This Row],[Close]] &lt; DATA[[#This Row],[Prev High]])</f>
        <v>1</v>
      </c>
      <c r="BA516" s="10">
        <f xml:space="preserve"> SIGN(DATA[[#This Row],[Close]] &lt; DATA[[#This Row],[Prev Low]])</f>
        <v>0</v>
      </c>
      <c r="BB516" s="10">
        <f xml:space="preserve"> SIGN(DATA[[#This Row],[Prev Low]] &lt; DATA[[#This Row],[Close]])</f>
        <v>1</v>
      </c>
      <c r="BC516" s="10">
        <f xml:space="preserve"> SIGN(DATA[[#This Row],[Close]] &lt; DATA[[#This Row],[Prev High]])</f>
        <v>1</v>
      </c>
      <c r="BD516" s="10">
        <f xml:space="preserve"> SIGN(DATA[[#This Row],[Prev High]] &lt; DATA[[#This Row],[Close]])</f>
        <v>0</v>
      </c>
    </row>
    <row r="517" spans="14:56" x14ac:dyDescent="0.25">
      <c r="N517" s="16">
        <f xml:space="preserve"> ROW() - ROW(DATA[[#Headers],[Row]])</f>
        <v>515</v>
      </c>
      <c r="O517" s="13"/>
      <c r="P517" s="20">
        <v>45110</v>
      </c>
      <c r="Q517" s="21">
        <v>121560</v>
      </c>
      <c r="R517" s="21">
        <v>119985</v>
      </c>
      <c r="S517" s="21">
        <v>121740</v>
      </c>
      <c r="T517" s="21">
        <v>119900</v>
      </c>
      <c r="U517" s="13" t="s">
        <v>483</v>
      </c>
      <c r="V517" s="14">
        <v>1.41E-2</v>
      </c>
      <c r="W517" s="23"/>
      <c r="X517" s="23">
        <f xml:space="preserve"> (1 - DATA[[#This Row],[Row]])</f>
        <v>-514</v>
      </c>
      <c r="Y517" s="24">
        <f xml:space="preserve"> DATA[[#This Row],[Src Data]]</f>
        <v>45110</v>
      </c>
      <c r="Z517" s="23">
        <f xml:space="preserve"> WEEKDAY(DATA[[#This Row],[Date]])</f>
        <v>2</v>
      </c>
      <c r="AA517" s="26">
        <f xml:space="preserve"> DATA[[#This Row],[Src Último]]</f>
        <v>121560</v>
      </c>
      <c r="AB517" s="28">
        <f xml:space="preserve"> DATA[[#This Row],[Src Abertura]]</f>
        <v>119985</v>
      </c>
      <c r="AC517" s="28">
        <f xml:space="preserve"> DATA[[#This Row],[Src Mínima]]</f>
        <v>119900</v>
      </c>
      <c r="AD517" s="28">
        <f xml:space="preserve"> DATA[[#This Row],[Src Máxima]]</f>
        <v>121740</v>
      </c>
      <c r="AE517" s="28">
        <f xml:space="preserve"> DATA[[#This Row],[Src Último]]</f>
        <v>121560</v>
      </c>
      <c r="AF517" s="40">
        <f xml:space="preserve"> (DATA[[#This Row],[High]] - DATA[[#This Row],[Low]])</f>
        <v>1840</v>
      </c>
      <c r="AG517" s="31">
        <f xml:space="preserve"> _xlfn.XLOOKUP(DATA[[#This Row],[T]]-1, DATA[T], DATA[Open], "")</f>
        <v>120860</v>
      </c>
      <c r="AH517" s="31">
        <f xml:space="preserve"> _xlfn.XLOOKUP(DATA[[#This Row],[T]]-1, DATA[T], DATA[Low], "")</f>
        <v>119680</v>
      </c>
      <c r="AI517" s="31">
        <f xml:space="preserve"> _xlfn.XLOOKUP(DATA[[#This Row],[T]]-1, DATA[T], DATA[High], "")</f>
        <v>121550</v>
      </c>
      <c r="AJ517" s="31">
        <f xml:space="preserve"> _xlfn.XLOOKUP(DATA[[#This Row],[T]]-1, DATA[T], DATA[Price], "")</f>
        <v>119864</v>
      </c>
      <c r="AK517" s="33">
        <f xml:space="preserve"> IFERROR(DATA[[#This Row],[Prev Close]] - DATA[[#This Row],[Prev Open]], "")</f>
        <v>-996</v>
      </c>
      <c r="AL517" s="33">
        <f xml:space="preserve"> IFERROR(DATA[[#This Row],[Prev High]] - DATA[[#This Row],[Prev Low]], "")</f>
        <v>1870</v>
      </c>
      <c r="AM517" s="33">
        <f xml:space="preserve"> SIGN(DATA[[#This Row],[Prev Change]] &lt; 0)</f>
        <v>1</v>
      </c>
      <c r="AN517" s="33">
        <f xml:space="preserve"> SIGN(DATA[[#This Row],[Prev Change]] &gt;= 0)</f>
        <v>0</v>
      </c>
      <c r="AO517" s="28">
        <f xml:space="preserve"> IFERROR(MAX(0, DATA[[#This Row],[High]] - DATA[[#This Row],[Prev High]]), "")</f>
        <v>190</v>
      </c>
      <c r="AP517" s="28">
        <f xml:space="preserve"> IFERROR(MAX(0, DATA[[#This Row],[Prev Low]] - DATA[[#This Row],[Low]]), "")</f>
        <v>0</v>
      </c>
      <c r="AQ517" s="10">
        <f xml:space="preserve"> (DATA[[#This Row],[Prev Low]] &lt; DATA[[#This Row],[Open]]) * (DATA[[#This Row],[Open]] &lt; DATA[[#This Row],[Prev High]])</f>
        <v>1</v>
      </c>
      <c r="AR517" s="10">
        <f xml:space="preserve"> SIGN(DATA[[#This Row],[Open]] &lt; DATA[[#This Row],[Prev Low]])</f>
        <v>0</v>
      </c>
      <c r="AS517" s="10">
        <f xml:space="preserve"> SIGN(DATA[[#This Row],[Prev Low]] &lt; DATA[[#This Row],[Open]])</f>
        <v>1</v>
      </c>
      <c r="AT517" s="10">
        <f xml:space="preserve"> SIGN(DATA[[#This Row],[Open]] &lt; DATA[[#This Row],[Prev High]])</f>
        <v>1</v>
      </c>
      <c r="AU517" s="10">
        <f xml:space="preserve"> SIGN(DATA[[#This Row],[Prev High]] &lt; DATA[[#This Row],[Open]])</f>
        <v>0</v>
      </c>
      <c r="AV517" s="10">
        <f xml:space="preserve"> SIGN(DATA[[#This Row],[Low]] &lt; DATA[[#This Row],[Prev Low]])</f>
        <v>0</v>
      </c>
      <c r="AW517" s="10">
        <f xml:space="preserve"> SIGN(DATA[[#This Row],[Prev Low]] &lt; DATA[[#This Row],[Low]])</f>
        <v>1</v>
      </c>
      <c r="AX517" s="10">
        <f xml:space="preserve"> SIGN(DATA[[#This Row],[High]] &lt; DATA[[#This Row],[Prev High]])</f>
        <v>0</v>
      </c>
      <c r="AY517" s="10">
        <f xml:space="preserve"> SIGN(DATA[[#This Row],[Prev High]] &lt; DATA[[#This Row],[High]])</f>
        <v>1</v>
      </c>
      <c r="AZ517" s="10">
        <f xml:space="preserve"> (DATA[[#This Row],[Prev Low]] &lt; DATA[[#This Row],[Close]]) * (DATA[[#This Row],[Close]] &lt; DATA[[#This Row],[Prev High]])</f>
        <v>0</v>
      </c>
      <c r="BA517" s="10">
        <f xml:space="preserve"> SIGN(DATA[[#This Row],[Close]] &lt; DATA[[#This Row],[Prev Low]])</f>
        <v>0</v>
      </c>
      <c r="BB517" s="10">
        <f xml:space="preserve"> SIGN(DATA[[#This Row],[Prev Low]] &lt; DATA[[#This Row],[Close]])</f>
        <v>1</v>
      </c>
      <c r="BC517" s="10">
        <f xml:space="preserve"> SIGN(DATA[[#This Row],[Close]] &lt; DATA[[#This Row],[Prev High]])</f>
        <v>0</v>
      </c>
      <c r="BD517" s="10">
        <f xml:space="preserve"> SIGN(DATA[[#This Row],[Prev High]] &lt; DATA[[#This Row],[Close]])</f>
        <v>1</v>
      </c>
    </row>
    <row r="518" spans="14:56" x14ac:dyDescent="0.25">
      <c r="N518" s="16">
        <f xml:space="preserve"> ROW() - ROW(DATA[[#Headers],[Row]])</f>
        <v>516</v>
      </c>
      <c r="O518" s="13"/>
      <c r="P518" s="20">
        <v>45107</v>
      </c>
      <c r="Q518" s="21">
        <v>119864</v>
      </c>
      <c r="R518" s="21">
        <v>120860</v>
      </c>
      <c r="S518" s="21">
        <v>121550</v>
      </c>
      <c r="T518" s="21">
        <v>119680</v>
      </c>
      <c r="U518" s="13" t="s">
        <v>484</v>
      </c>
      <c r="V518" s="14">
        <v>-5.5999999999999999E-3</v>
      </c>
      <c r="W518" s="23"/>
      <c r="X518" s="23">
        <f xml:space="preserve"> (1 - DATA[[#This Row],[Row]])</f>
        <v>-515</v>
      </c>
      <c r="Y518" s="24">
        <f xml:space="preserve"> DATA[[#This Row],[Src Data]]</f>
        <v>45107</v>
      </c>
      <c r="Z518" s="23">
        <f xml:space="preserve"> WEEKDAY(DATA[[#This Row],[Date]])</f>
        <v>6</v>
      </c>
      <c r="AA518" s="26">
        <f xml:space="preserve"> DATA[[#This Row],[Src Último]]</f>
        <v>119864</v>
      </c>
      <c r="AB518" s="28">
        <f xml:space="preserve"> DATA[[#This Row],[Src Abertura]]</f>
        <v>120860</v>
      </c>
      <c r="AC518" s="28">
        <f xml:space="preserve"> DATA[[#This Row],[Src Mínima]]</f>
        <v>119680</v>
      </c>
      <c r="AD518" s="28">
        <f xml:space="preserve"> DATA[[#This Row],[Src Máxima]]</f>
        <v>121550</v>
      </c>
      <c r="AE518" s="28">
        <f xml:space="preserve"> DATA[[#This Row],[Src Último]]</f>
        <v>119864</v>
      </c>
      <c r="AF518" s="40">
        <f xml:space="preserve"> (DATA[[#This Row],[High]] - DATA[[#This Row],[Low]])</f>
        <v>1870</v>
      </c>
      <c r="AG518" s="31">
        <f xml:space="preserve"> _xlfn.XLOOKUP(DATA[[#This Row],[T]]-1, DATA[T], DATA[Open], "")</f>
        <v>119115</v>
      </c>
      <c r="AH518" s="31">
        <f xml:space="preserve"> _xlfn.XLOOKUP(DATA[[#This Row],[T]]-1, DATA[T], DATA[Low], "")</f>
        <v>118375</v>
      </c>
      <c r="AI518" s="31">
        <f xml:space="preserve"> _xlfn.XLOOKUP(DATA[[#This Row],[T]]-1, DATA[T], DATA[High], "")</f>
        <v>120680</v>
      </c>
      <c r="AJ518" s="31">
        <f xml:space="preserve"> _xlfn.XLOOKUP(DATA[[#This Row],[T]]-1, DATA[T], DATA[Price], "")</f>
        <v>120535</v>
      </c>
      <c r="AK518" s="33">
        <f xml:space="preserve"> IFERROR(DATA[[#This Row],[Prev Close]] - DATA[[#This Row],[Prev Open]], "")</f>
        <v>1420</v>
      </c>
      <c r="AL518" s="33">
        <f xml:space="preserve"> IFERROR(DATA[[#This Row],[Prev High]] - DATA[[#This Row],[Prev Low]], "")</f>
        <v>2305</v>
      </c>
      <c r="AM518" s="33">
        <f xml:space="preserve"> SIGN(DATA[[#This Row],[Prev Change]] &lt; 0)</f>
        <v>0</v>
      </c>
      <c r="AN518" s="33">
        <f xml:space="preserve"> SIGN(DATA[[#This Row],[Prev Change]] &gt;= 0)</f>
        <v>1</v>
      </c>
      <c r="AO518" s="28">
        <f xml:space="preserve"> IFERROR(MAX(0, DATA[[#This Row],[High]] - DATA[[#This Row],[Prev High]]), "")</f>
        <v>870</v>
      </c>
      <c r="AP518" s="28">
        <f xml:space="preserve"> IFERROR(MAX(0, DATA[[#This Row],[Prev Low]] - DATA[[#This Row],[Low]]), "")</f>
        <v>0</v>
      </c>
      <c r="AQ518" s="10">
        <f xml:space="preserve"> (DATA[[#This Row],[Prev Low]] &lt; DATA[[#This Row],[Open]]) * (DATA[[#This Row],[Open]] &lt; DATA[[#This Row],[Prev High]])</f>
        <v>0</v>
      </c>
      <c r="AR518" s="10">
        <f xml:space="preserve"> SIGN(DATA[[#This Row],[Open]] &lt; DATA[[#This Row],[Prev Low]])</f>
        <v>0</v>
      </c>
      <c r="AS518" s="10">
        <f xml:space="preserve"> SIGN(DATA[[#This Row],[Prev Low]] &lt; DATA[[#This Row],[Open]])</f>
        <v>1</v>
      </c>
      <c r="AT518" s="10">
        <f xml:space="preserve"> SIGN(DATA[[#This Row],[Open]] &lt; DATA[[#This Row],[Prev High]])</f>
        <v>0</v>
      </c>
      <c r="AU518" s="10">
        <f xml:space="preserve"> SIGN(DATA[[#This Row],[Prev High]] &lt; DATA[[#This Row],[Open]])</f>
        <v>1</v>
      </c>
      <c r="AV518" s="10">
        <f xml:space="preserve"> SIGN(DATA[[#This Row],[Low]] &lt; DATA[[#This Row],[Prev Low]])</f>
        <v>0</v>
      </c>
      <c r="AW518" s="10">
        <f xml:space="preserve"> SIGN(DATA[[#This Row],[Prev Low]] &lt; DATA[[#This Row],[Low]])</f>
        <v>1</v>
      </c>
      <c r="AX518" s="10">
        <f xml:space="preserve"> SIGN(DATA[[#This Row],[High]] &lt; DATA[[#This Row],[Prev High]])</f>
        <v>0</v>
      </c>
      <c r="AY518" s="10">
        <f xml:space="preserve"> SIGN(DATA[[#This Row],[Prev High]] &lt; DATA[[#This Row],[High]])</f>
        <v>1</v>
      </c>
      <c r="AZ518" s="10">
        <f xml:space="preserve"> (DATA[[#This Row],[Prev Low]] &lt; DATA[[#This Row],[Close]]) * (DATA[[#This Row],[Close]] &lt; DATA[[#This Row],[Prev High]])</f>
        <v>1</v>
      </c>
      <c r="BA518" s="10">
        <f xml:space="preserve"> SIGN(DATA[[#This Row],[Close]] &lt; DATA[[#This Row],[Prev Low]])</f>
        <v>0</v>
      </c>
      <c r="BB518" s="10">
        <f xml:space="preserve"> SIGN(DATA[[#This Row],[Prev Low]] &lt; DATA[[#This Row],[Close]])</f>
        <v>1</v>
      </c>
      <c r="BC518" s="10">
        <f xml:space="preserve"> SIGN(DATA[[#This Row],[Close]] &lt; DATA[[#This Row],[Prev High]])</f>
        <v>1</v>
      </c>
      <c r="BD518" s="10">
        <f xml:space="preserve"> SIGN(DATA[[#This Row],[Prev High]] &lt; DATA[[#This Row],[Close]])</f>
        <v>0</v>
      </c>
    </row>
    <row r="519" spans="14:56" x14ac:dyDescent="0.25">
      <c r="N519" s="16">
        <f xml:space="preserve"> ROW() - ROW(DATA[[#Headers],[Row]])</f>
        <v>517</v>
      </c>
      <c r="O519" s="13"/>
      <c r="P519" s="20">
        <v>45106</v>
      </c>
      <c r="Q519" s="21">
        <v>120535</v>
      </c>
      <c r="R519" s="21">
        <v>119115</v>
      </c>
      <c r="S519" s="21">
        <v>120680</v>
      </c>
      <c r="T519" s="21">
        <v>118375</v>
      </c>
      <c r="U519" s="13" t="s">
        <v>237</v>
      </c>
      <c r="V519" s="14">
        <v>1.55E-2</v>
      </c>
      <c r="W519" s="23"/>
      <c r="X519" s="23">
        <f xml:space="preserve"> (1 - DATA[[#This Row],[Row]])</f>
        <v>-516</v>
      </c>
      <c r="Y519" s="24">
        <f xml:space="preserve"> DATA[[#This Row],[Src Data]]</f>
        <v>45106</v>
      </c>
      <c r="Z519" s="23">
        <f xml:space="preserve"> WEEKDAY(DATA[[#This Row],[Date]])</f>
        <v>5</v>
      </c>
      <c r="AA519" s="26">
        <f xml:space="preserve"> DATA[[#This Row],[Src Último]]</f>
        <v>120535</v>
      </c>
      <c r="AB519" s="28">
        <f xml:space="preserve"> DATA[[#This Row],[Src Abertura]]</f>
        <v>119115</v>
      </c>
      <c r="AC519" s="28">
        <f xml:space="preserve"> DATA[[#This Row],[Src Mínima]]</f>
        <v>118375</v>
      </c>
      <c r="AD519" s="28">
        <f xml:space="preserve"> DATA[[#This Row],[Src Máxima]]</f>
        <v>120680</v>
      </c>
      <c r="AE519" s="28">
        <f xml:space="preserve"> DATA[[#This Row],[Src Último]]</f>
        <v>120535</v>
      </c>
      <c r="AF519" s="40">
        <f xml:space="preserve"> (DATA[[#This Row],[High]] - DATA[[#This Row],[Low]])</f>
        <v>2305</v>
      </c>
      <c r="AG519" s="31">
        <f xml:space="preserve"> _xlfn.XLOOKUP(DATA[[#This Row],[T]]-1, DATA[T], DATA[Open], "")</f>
        <v>119650</v>
      </c>
      <c r="AH519" s="31">
        <f xml:space="preserve"> _xlfn.XLOOKUP(DATA[[#This Row],[T]]-1, DATA[T], DATA[Low], "")</f>
        <v>118450</v>
      </c>
      <c r="AI519" s="31">
        <f xml:space="preserve"> _xlfn.XLOOKUP(DATA[[#This Row],[T]]-1, DATA[T], DATA[High], "")</f>
        <v>119950</v>
      </c>
      <c r="AJ519" s="31">
        <f xml:space="preserve"> _xlfn.XLOOKUP(DATA[[#This Row],[T]]-1, DATA[T], DATA[Price], "")</f>
        <v>118696</v>
      </c>
      <c r="AK519" s="33">
        <f xml:space="preserve"> IFERROR(DATA[[#This Row],[Prev Close]] - DATA[[#This Row],[Prev Open]], "")</f>
        <v>-954</v>
      </c>
      <c r="AL519" s="33">
        <f xml:space="preserve"> IFERROR(DATA[[#This Row],[Prev High]] - DATA[[#This Row],[Prev Low]], "")</f>
        <v>1500</v>
      </c>
      <c r="AM519" s="33">
        <f xml:space="preserve"> SIGN(DATA[[#This Row],[Prev Change]] &lt; 0)</f>
        <v>1</v>
      </c>
      <c r="AN519" s="33">
        <f xml:space="preserve"> SIGN(DATA[[#This Row],[Prev Change]] &gt;= 0)</f>
        <v>0</v>
      </c>
      <c r="AO519" s="28">
        <f xml:space="preserve"> IFERROR(MAX(0, DATA[[#This Row],[High]] - DATA[[#This Row],[Prev High]]), "")</f>
        <v>730</v>
      </c>
      <c r="AP519" s="28">
        <f xml:space="preserve"> IFERROR(MAX(0, DATA[[#This Row],[Prev Low]] - DATA[[#This Row],[Low]]), "")</f>
        <v>75</v>
      </c>
      <c r="AQ519" s="10">
        <f xml:space="preserve"> (DATA[[#This Row],[Prev Low]] &lt; DATA[[#This Row],[Open]]) * (DATA[[#This Row],[Open]] &lt; DATA[[#This Row],[Prev High]])</f>
        <v>1</v>
      </c>
      <c r="AR519" s="10">
        <f xml:space="preserve"> SIGN(DATA[[#This Row],[Open]] &lt; DATA[[#This Row],[Prev Low]])</f>
        <v>0</v>
      </c>
      <c r="AS519" s="10">
        <f xml:space="preserve"> SIGN(DATA[[#This Row],[Prev Low]] &lt; DATA[[#This Row],[Open]])</f>
        <v>1</v>
      </c>
      <c r="AT519" s="10">
        <f xml:space="preserve"> SIGN(DATA[[#This Row],[Open]] &lt; DATA[[#This Row],[Prev High]])</f>
        <v>1</v>
      </c>
      <c r="AU519" s="10">
        <f xml:space="preserve"> SIGN(DATA[[#This Row],[Prev High]] &lt; DATA[[#This Row],[Open]])</f>
        <v>0</v>
      </c>
      <c r="AV519" s="10">
        <f xml:space="preserve"> SIGN(DATA[[#This Row],[Low]] &lt; DATA[[#This Row],[Prev Low]])</f>
        <v>1</v>
      </c>
      <c r="AW519" s="10">
        <f xml:space="preserve"> SIGN(DATA[[#This Row],[Prev Low]] &lt; DATA[[#This Row],[Low]])</f>
        <v>0</v>
      </c>
      <c r="AX519" s="10">
        <f xml:space="preserve"> SIGN(DATA[[#This Row],[High]] &lt; DATA[[#This Row],[Prev High]])</f>
        <v>0</v>
      </c>
      <c r="AY519" s="10">
        <f xml:space="preserve"> SIGN(DATA[[#This Row],[Prev High]] &lt; DATA[[#This Row],[High]])</f>
        <v>1</v>
      </c>
      <c r="AZ519" s="10">
        <f xml:space="preserve"> (DATA[[#This Row],[Prev Low]] &lt; DATA[[#This Row],[Close]]) * (DATA[[#This Row],[Close]] &lt; DATA[[#This Row],[Prev High]])</f>
        <v>0</v>
      </c>
      <c r="BA519" s="10">
        <f xml:space="preserve"> SIGN(DATA[[#This Row],[Close]] &lt; DATA[[#This Row],[Prev Low]])</f>
        <v>0</v>
      </c>
      <c r="BB519" s="10">
        <f xml:space="preserve"> SIGN(DATA[[#This Row],[Prev Low]] &lt; DATA[[#This Row],[Close]])</f>
        <v>1</v>
      </c>
      <c r="BC519" s="10">
        <f xml:space="preserve"> SIGN(DATA[[#This Row],[Close]] &lt; DATA[[#This Row],[Prev High]])</f>
        <v>0</v>
      </c>
      <c r="BD519" s="10">
        <f xml:space="preserve"> SIGN(DATA[[#This Row],[Prev High]] &lt; DATA[[#This Row],[Close]])</f>
        <v>1</v>
      </c>
    </row>
    <row r="520" spans="14:56" x14ac:dyDescent="0.25">
      <c r="N520" s="16">
        <f xml:space="preserve"> ROW() - ROW(DATA[[#Headers],[Row]])</f>
        <v>518</v>
      </c>
      <c r="O520" s="13"/>
      <c r="P520" s="20">
        <v>45105</v>
      </c>
      <c r="Q520" s="21">
        <v>118696</v>
      </c>
      <c r="R520" s="21">
        <v>119650</v>
      </c>
      <c r="S520" s="21">
        <v>119950</v>
      </c>
      <c r="T520" s="21">
        <v>118450</v>
      </c>
      <c r="U520" s="13" t="s">
        <v>257</v>
      </c>
      <c r="V520" s="14">
        <v>-7.6E-3</v>
      </c>
      <c r="W520" s="23"/>
      <c r="X520" s="23">
        <f xml:space="preserve"> (1 - DATA[[#This Row],[Row]])</f>
        <v>-517</v>
      </c>
      <c r="Y520" s="24">
        <f xml:space="preserve"> DATA[[#This Row],[Src Data]]</f>
        <v>45105</v>
      </c>
      <c r="Z520" s="23">
        <f xml:space="preserve"> WEEKDAY(DATA[[#This Row],[Date]])</f>
        <v>4</v>
      </c>
      <c r="AA520" s="26">
        <f xml:space="preserve"> DATA[[#This Row],[Src Último]]</f>
        <v>118696</v>
      </c>
      <c r="AB520" s="28">
        <f xml:space="preserve"> DATA[[#This Row],[Src Abertura]]</f>
        <v>119650</v>
      </c>
      <c r="AC520" s="28">
        <f xml:space="preserve"> DATA[[#This Row],[Src Mínima]]</f>
        <v>118450</v>
      </c>
      <c r="AD520" s="28">
        <f xml:space="preserve"> DATA[[#This Row],[Src Máxima]]</f>
        <v>119950</v>
      </c>
      <c r="AE520" s="28">
        <f xml:space="preserve"> DATA[[#This Row],[Src Último]]</f>
        <v>118696</v>
      </c>
      <c r="AF520" s="40">
        <f xml:space="preserve"> (DATA[[#This Row],[High]] - DATA[[#This Row],[Low]])</f>
        <v>1500</v>
      </c>
      <c r="AG520" s="31">
        <f xml:space="preserve"> _xlfn.XLOOKUP(DATA[[#This Row],[T]]-1, DATA[T], DATA[Open], "")</f>
        <v>120635</v>
      </c>
      <c r="AH520" s="31">
        <f xml:space="preserve"> _xlfn.XLOOKUP(DATA[[#This Row],[T]]-1, DATA[T], DATA[Low], "")</f>
        <v>118545</v>
      </c>
      <c r="AI520" s="31">
        <f xml:space="preserve"> _xlfn.XLOOKUP(DATA[[#This Row],[T]]-1, DATA[T], DATA[High], "")</f>
        <v>121400</v>
      </c>
      <c r="AJ520" s="31">
        <f xml:space="preserve"> _xlfn.XLOOKUP(DATA[[#This Row],[T]]-1, DATA[T], DATA[Price], "")</f>
        <v>119603</v>
      </c>
      <c r="AK520" s="33">
        <f xml:space="preserve"> IFERROR(DATA[[#This Row],[Prev Close]] - DATA[[#This Row],[Prev Open]], "")</f>
        <v>-1032</v>
      </c>
      <c r="AL520" s="33">
        <f xml:space="preserve"> IFERROR(DATA[[#This Row],[Prev High]] - DATA[[#This Row],[Prev Low]], "")</f>
        <v>2855</v>
      </c>
      <c r="AM520" s="33">
        <f xml:space="preserve"> SIGN(DATA[[#This Row],[Prev Change]] &lt; 0)</f>
        <v>1</v>
      </c>
      <c r="AN520" s="33">
        <f xml:space="preserve"> SIGN(DATA[[#This Row],[Prev Change]] &gt;= 0)</f>
        <v>0</v>
      </c>
      <c r="AO520" s="28">
        <f xml:space="preserve"> IFERROR(MAX(0, DATA[[#This Row],[High]] - DATA[[#This Row],[Prev High]]), "")</f>
        <v>0</v>
      </c>
      <c r="AP520" s="28">
        <f xml:space="preserve"> IFERROR(MAX(0, DATA[[#This Row],[Prev Low]] - DATA[[#This Row],[Low]]), "")</f>
        <v>95</v>
      </c>
      <c r="AQ520" s="10">
        <f xml:space="preserve"> (DATA[[#This Row],[Prev Low]] &lt; DATA[[#This Row],[Open]]) * (DATA[[#This Row],[Open]] &lt; DATA[[#This Row],[Prev High]])</f>
        <v>1</v>
      </c>
      <c r="AR520" s="10">
        <f xml:space="preserve"> SIGN(DATA[[#This Row],[Open]] &lt; DATA[[#This Row],[Prev Low]])</f>
        <v>0</v>
      </c>
      <c r="AS520" s="10">
        <f xml:space="preserve"> SIGN(DATA[[#This Row],[Prev Low]] &lt; DATA[[#This Row],[Open]])</f>
        <v>1</v>
      </c>
      <c r="AT520" s="10">
        <f xml:space="preserve"> SIGN(DATA[[#This Row],[Open]] &lt; DATA[[#This Row],[Prev High]])</f>
        <v>1</v>
      </c>
      <c r="AU520" s="10">
        <f xml:space="preserve"> SIGN(DATA[[#This Row],[Prev High]] &lt; DATA[[#This Row],[Open]])</f>
        <v>0</v>
      </c>
      <c r="AV520" s="10">
        <f xml:space="preserve"> SIGN(DATA[[#This Row],[Low]] &lt; DATA[[#This Row],[Prev Low]])</f>
        <v>1</v>
      </c>
      <c r="AW520" s="10">
        <f xml:space="preserve"> SIGN(DATA[[#This Row],[Prev Low]] &lt; DATA[[#This Row],[Low]])</f>
        <v>0</v>
      </c>
      <c r="AX520" s="10">
        <f xml:space="preserve"> SIGN(DATA[[#This Row],[High]] &lt; DATA[[#This Row],[Prev High]])</f>
        <v>1</v>
      </c>
      <c r="AY520" s="10">
        <f xml:space="preserve"> SIGN(DATA[[#This Row],[Prev High]] &lt; DATA[[#This Row],[High]])</f>
        <v>0</v>
      </c>
      <c r="AZ520" s="10">
        <f xml:space="preserve"> (DATA[[#This Row],[Prev Low]] &lt; DATA[[#This Row],[Close]]) * (DATA[[#This Row],[Close]] &lt; DATA[[#This Row],[Prev High]])</f>
        <v>1</v>
      </c>
      <c r="BA520" s="10">
        <f xml:space="preserve"> SIGN(DATA[[#This Row],[Close]] &lt; DATA[[#This Row],[Prev Low]])</f>
        <v>0</v>
      </c>
      <c r="BB520" s="10">
        <f xml:space="preserve"> SIGN(DATA[[#This Row],[Prev Low]] &lt; DATA[[#This Row],[Close]])</f>
        <v>1</v>
      </c>
      <c r="BC520" s="10">
        <f xml:space="preserve"> SIGN(DATA[[#This Row],[Close]] &lt; DATA[[#This Row],[Prev High]])</f>
        <v>1</v>
      </c>
      <c r="BD520" s="10">
        <f xml:space="preserve"> SIGN(DATA[[#This Row],[Prev High]] &lt; DATA[[#This Row],[Close]])</f>
        <v>0</v>
      </c>
    </row>
    <row r="521" spans="14:56" x14ac:dyDescent="0.25">
      <c r="N521" s="16">
        <f xml:space="preserve"> ROW() - ROW(DATA[[#Headers],[Row]])</f>
        <v>519</v>
      </c>
      <c r="O521" s="13"/>
      <c r="P521" s="20">
        <v>45104</v>
      </c>
      <c r="Q521" s="21">
        <v>119603</v>
      </c>
      <c r="R521" s="21">
        <v>120635</v>
      </c>
      <c r="S521" s="21">
        <v>121400</v>
      </c>
      <c r="T521" s="21">
        <v>118545</v>
      </c>
      <c r="U521" s="13" t="s">
        <v>380</v>
      </c>
      <c r="V521" s="14">
        <v>-6.1999999999999998E-3</v>
      </c>
      <c r="W521" s="23"/>
      <c r="X521" s="23">
        <f xml:space="preserve"> (1 - DATA[[#This Row],[Row]])</f>
        <v>-518</v>
      </c>
      <c r="Y521" s="24">
        <f xml:space="preserve"> DATA[[#This Row],[Src Data]]</f>
        <v>45104</v>
      </c>
      <c r="Z521" s="23">
        <f xml:space="preserve"> WEEKDAY(DATA[[#This Row],[Date]])</f>
        <v>3</v>
      </c>
      <c r="AA521" s="26">
        <f xml:space="preserve"> DATA[[#This Row],[Src Último]]</f>
        <v>119603</v>
      </c>
      <c r="AB521" s="28">
        <f xml:space="preserve"> DATA[[#This Row],[Src Abertura]]</f>
        <v>120635</v>
      </c>
      <c r="AC521" s="28">
        <f xml:space="preserve"> DATA[[#This Row],[Src Mínima]]</f>
        <v>118545</v>
      </c>
      <c r="AD521" s="28">
        <f xml:space="preserve"> DATA[[#This Row],[Src Máxima]]</f>
        <v>121400</v>
      </c>
      <c r="AE521" s="28">
        <f xml:space="preserve"> DATA[[#This Row],[Src Último]]</f>
        <v>119603</v>
      </c>
      <c r="AF521" s="40">
        <f xml:space="preserve"> (DATA[[#This Row],[High]] - DATA[[#This Row],[Low]])</f>
        <v>2855</v>
      </c>
      <c r="AG521" s="31">
        <f xml:space="preserve"> _xlfn.XLOOKUP(DATA[[#This Row],[T]]-1, DATA[T], DATA[Open], "")</f>
        <v>120960</v>
      </c>
      <c r="AH521" s="31">
        <f xml:space="preserve"> _xlfn.XLOOKUP(DATA[[#This Row],[T]]-1, DATA[T], DATA[Low], "")</f>
        <v>119500</v>
      </c>
      <c r="AI521" s="31">
        <f xml:space="preserve"> _xlfn.XLOOKUP(DATA[[#This Row],[T]]-1, DATA[T], DATA[High], "")</f>
        <v>121155</v>
      </c>
      <c r="AJ521" s="31">
        <f xml:space="preserve"> _xlfn.XLOOKUP(DATA[[#This Row],[T]]-1, DATA[T], DATA[Price], "")</f>
        <v>120345</v>
      </c>
      <c r="AK521" s="33">
        <f xml:space="preserve"> IFERROR(DATA[[#This Row],[Prev Close]] - DATA[[#This Row],[Prev Open]], "")</f>
        <v>-615</v>
      </c>
      <c r="AL521" s="33">
        <f xml:space="preserve"> IFERROR(DATA[[#This Row],[Prev High]] - DATA[[#This Row],[Prev Low]], "")</f>
        <v>1655</v>
      </c>
      <c r="AM521" s="33">
        <f xml:space="preserve"> SIGN(DATA[[#This Row],[Prev Change]] &lt; 0)</f>
        <v>1</v>
      </c>
      <c r="AN521" s="33">
        <f xml:space="preserve"> SIGN(DATA[[#This Row],[Prev Change]] &gt;= 0)</f>
        <v>0</v>
      </c>
      <c r="AO521" s="28">
        <f xml:space="preserve"> IFERROR(MAX(0, DATA[[#This Row],[High]] - DATA[[#This Row],[Prev High]]), "")</f>
        <v>245</v>
      </c>
      <c r="AP521" s="28">
        <f xml:space="preserve"> IFERROR(MAX(0, DATA[[#This Row],[Prev Low]] - DATA[[#This Row],[Low]]), "")</f>
        <v>955</v>
      </c>
      <c r="AQ521" s="10">
        <f xml:space="preserve"> (DATA[[#This Row],[Prev Low]] &lt; DATA[[#This Row],[Open]]) * (DATA[[#This Row],[Open]] &lt; DATA[[#This Row],[Prev High]])</f>
        <v>1</v>
      </c>
      <c r="AR521" s="10">
        <f xml:space="preserve"> SIGN(DATA[[#This Row],[Open]] &lt; DATA[[#This Row],[Prev Low]])</f>
        <v>0</v>
      </c>
      <c r="AS521" s="10">
        <f xml:space="preserve"> SIGN(DATA[[#This Row],[Prev Low]] &lt; DATA[[#This Row],[Open]])</f>
        <v>1</v>
      </c>
      <c r="AT521" s="10">
        <f xml:space="preserve"> SIGN(DATA[[#This Row],[Open]] &lt; DATA[[#This Row],[Prev High]])</f>
        <v>1</v>
      </c>
      <c r="AU521" s="10">
        <f xml:space="preserve"> SIGN(DATA[[#This Row],[Prev High]] &lt; DATA[[#This Row],[Open]])</f>
        <v>0</v>
      </c>
      <c r="AV521" s="10">
        <f xml:space="preserve"> SIGN(DATA[[#This Row],[Low]] &lt; DATA[[#This Row],[Prev Low]])</f>
        <v>1</v>
      </c>
      <c r="AW521" s="10">
        <f xml:space="preserve"> SIGN(DATA[[#This Row],[Prev Low]] &lt; DATA[[#This Row],[Low]])</f>
        <v>0</v>
      </c>
      <c r="AX521" s="10">
        <f xml:space="preserve"> SIGN(DATA[[#This Row],[High]] &lt; DATA[[#This Row],[Prev High]])</f>
        <v>0</v>
      </c>
      <c r="AY521" s="10">
        <f xml:space="preserve"> SIGN(DATA[[#This Row],[Prev High]] &lt; DATA[[#This Row],[High]])</f>
        <v>1</v>
      </c>
      <c r="AZ521" s="10">
        <f xml:space="preserve"> (DATA[[#This Row],[Prev Low]] &lt; DATA[[#This Row],[Close]]) * (DATA[[#This Row],[Close]] &lt; DATA[[#This Row],[Prev High]])</f>
        <v>1</v>
      </c>
      <c r="BA521" s="10">
        <f xml:space="preserve"> SIGN(DATA[[#This Row],[Close]] &lt; DATA[[#This Row],[Prev Low]])</f>
        <v>0</v>
      </c>
      <c r="BB521" s="10">
        <f xml:space="preserve"> SIGN(DATA[[#This Row],[Prev Low]] &lt; DATA[[#This Row],[Close]])</f>
        <v>1</v>
      </c>
      <c r="BC521" s="10">
        <f xml:space="preserve"> SIGN(DATA[[#This Row],[Close]] &lt; DATA[[#This Row],[Prev High]])</f>
        <v>1</v>
      </c>
      <c r="BD521" s="10">
        <f xml:space="preserve"> SIGN(DATA[[#This Row],[Prev High]] &lt; DATA[[#This Row],[Close]])</f>
        <v>0</v>
      </c>
    </row>
    <row r="522" spans="14:56" x14ac:dyDescent="0.25">
      <c r="N522" s="16">
        <f xml:space="preserve"> ROW() - ROW(DATA[[#Headers],[Row]])</f>
        <v>520</v>
      </c>
      <c r="O522" s="13"/>
      <c r="P522" s="20">
        <v>45103</v>
      </c>
      <c r="Q522" s="21">
        <v>120345</v>
      </c>
      <c r="R522" s="21">
        <v>120960</v>
      </c>
      <c r="S522" s="21">
        <v>121155</v>
      </c>
      <c r="T522" s="21">
        <v>119500</v>
      </c>
      <c r="U522" s="13" t="s">
        <v>255</v>
      </c>
      <c r="V522" s="14">
        <v>-6.7999999999999996E-3</v>
      </c>
      <c r="W522" s="23"/>
      <c r="X522" s="23">
        <f xml:space="preserve"> (1 - DATA[[#This Row],[Row]])</f>
        <v>-519</v>
      </c>
      <c r="Y522" s="24">
        <f xml:space="preserve"> DATA[[#This Row],[Src Data]]</f>
        <v>45103</v>
      </c>
      <c r="Z522" s="23">
        <f xml:space="preserve"> WEEKDAY(DATA[[#This Row],[Date]])</f>
        <v>2</v>
      </c>
      <c r="AA522" s="26">
        <f xml:space="preserve"> DATA[[#This Row],[Src Último]]</f>
        <v>120345</v>
      </c>
      <c r="AB522" s="28">
        <f xml:space="preserve"> DATA[[#This Row],[Src Abertura]]</f>
        <v>120960</v>
      </c>
      <c r="AC522" s="28">
        <f xml:space="preserve"> DATA[[#This Row],[Src Mínima]]</f>
        <v>119500</v>
      </c>
      <c r="AD522" s="28">
        <f xml:space="preserve"> DATA[[#This Row],[Src Máxima]]</f>
        <v>121155</v>
      </c>
      <c r="AE522" s="28">
        <f xml:space="preserve"> DATA[[#This Row],[Src Último]]</f>
        <v>120345</v>
      </c>
      <c r="AF522" s="40">
        <f xml:space="preserve"> (DATA[[#This Row],[High]] - DATA[[#This Row],[Low]])</f>
        <v>1655</v>
      </c>
      <c r="AG522" s="31">
        <f xml:space="preserve"> _xlfn.XLOOKUP(DATA[[#This Row],[T]]-1, DATA[T], DATA[Open], "")</f>
        <v>120900</v>
      </c>
      <c r="AH522" s="31">
        <f xml:space="preserve"> _xlfn.XLOOKUP(DATA[[#This Row],[T]]-1, DATA[T], DATA[Low], "")</f>
        <v>120310</v>
      </c>
      <c r="AI522" s="31">
        <f xml:space="preserve"> _xlfn.XLOOKUP(DATA[[#This Row],[T]]-1, DATA[T], DATA[High], "")</f>
        <v>121595</v>
      </c>
      <c r="AJ522" s="31">
        <f xml:space="preserve"> _xlfn.XLOOKUP(DATA[[#This Row],[T]]-1, DATA[T], DATA[Price], "")</f>
        <v>121172</v>
      </c>
      <c r="AK522" s="33">
        <f xml:space="preserve"> IFERROR(DATA[[#This Row],[Prev Close]] - DATA[[#This Row],[Prev Open]], "")</f>
        <v>272</v>
      </c>
      <c r="AL522" s="33">
        <f xml:space="preserve"> IFERROR(DATA[[#This Row],[Prev High]] - DATA[[#This Row],[Prev Low]], "")</f>
        <v>1285</v>
      </c>
      <c r="AM522" s="33">
        <f xml:space="preserve"> SIGN(DATA[[#This Row],[Prev Change]] &lt; 0)</f>
        <v>0</v>
      </c>
      <c r="AN522" s="33">
        <f xml:space="preserve"> SIGN(DATA[[#This Row],[Prev Change]] &gt;= 0)</f>
        <v>1</v>
      </c>
      <c r="AO522" s="28">
        <f xml:space="preserve"> IFERROR(MAX(0, DATA[[#This Row],[High]] - DATA[[#This Row],[Prev High]]), "")</f>
        <v>0</v>
      </c>
      <c r="AP522" s="28">
        <f xml:space="preserve"> IFERROR(MAX(0, DATA[[#This Row],[Prev Low]] - DATA[[#This Row],[Low]]), "")</f>
        <v>810</v>
      </c>
      <c r="AQ522" s="10">
        <f xml:space="preserve"> (DATA[[#This Row],[Prev Low]] &lt; DATA[[#This Row],[Open]]) * (DATA[[#This Row],[Open]] &lt; DATA[[#This Row],[Prev High]])</f>
        <v>1</v>
      </c>
      <c r="AR522" s="10">
        <f xml:space="preserve"> SIGN(DATA[[#This Row],[Open]] &lt; DATA[[#This Row],[Prev Low]])</f>
        <v>0</v>
      </c>
      <c r="AS522" s="10">
        <f xml:space="preserve"> SIGN(DATA[[#This Row],[Prev Low]] &lt; DATA[[#This Row],[Open]])</f>
        <v>1</v>
      </c>
      <c r="AT522" s="10">
        <f xml:space="preserve"> SIGN(DATA[[#This Row],[Open]] &lt; DATA[[#This Row],[Prev High]])</f>
        <v>1</v>
      </c>
      <c r="AU522" s="10">
        <f xml:space="preserve"> SIGN(DATA[[#This Row],[Prev High]] &lt; DATA[[#This Row],[Open]])</f>
        <v>0</v>
      </c>
      <c r="AV522" s="10">
        <f xml:space="preserve"> SIGN(DATA[[#This Row],[Low]] &lt; DATA[[#This Row],[Prev Low]])</f>
        <v>1</v>
      </c>
      <c r="AW522" s="10">
        <f xml:space="preserve"> SIGN(DATA[[#This Row],[Prev Low]] &lt; DATA[[#This Row],[Low]])</f>
        <v>0</v>
      </c>
      <c r="AX522" s="10">
        <f xml:space="preserve"> SIGN(DATA[[#This Row],[High]] &lt; DATA[[#This Row],[Prev High]])</f>
        <v>1</v>
      </c>
      <c r="AY522" s="10">
        <f xml:space="preserve"> SIGN(DATA[[#This Row],[Prev High]] &lt; DATA[[#This Row],[High]])</f>
        <v>0</v>
      </c>
      <c r="AZ522" s="10">
        <f xml:space="preserve"> (DATA[[#This Row],[Prev Low]] &lt; DATA[[#This Row],[Close]]) * (DATA[[#This Row],[Close]] &lt; DATA[[#This Row],[Prev High]])</f>
        <v>1</v>
      </c>
      <c r="BA522" s="10">
        <f xml:space="preserve"> SIGN(DATA[[#This Row],[Close]] &lt; DATA[[#This Row],[Prev Low]])</f>
        <v>0</v>
      </c>
      <c r="BB522" s="10">
        <f xml:space="preserve"> SIGN(DATA[[#This Row],[Prev Low]] &lt; DATA[[#This Row],[Close]])</f>
        <v>1</v>
      </c>
      <c r="BC522" s="10">
        <f xml:space="preserve"> SIGN(DATA[[#This Row],[Close]] &lt; DATA[[#This Row],[Prev High]])</f>
        <v>1</v>
      </c>
      <c r="BD522" s="10">
        <f xml:space="preserve"> SIGN(DATA[[#This Row],[Prev High]] &lt; DATA[[#This Row],[Close]])</f>
        <v>0</v>
      </c>
    </row>
    <row r="523" spans="14:56" x14ac:dyDescent="0.25">
      <c r="N523" s="16">
        <f xml:space="preserve"> ROW() - ROW(DATA[[#Headers],[Row]])</f>
        <v>521</v>
      </c>
      <c r="O523" s="13"/>
      <c r="P523" s="20">
        <v>45100</v>
      </c>
      <c r="Q523" s="21">
        <v>121172</v>
      </c>
      <c r="R523" s="21">
        <v>120900</v>
      </c>
      <c r="S523" s="21">
        <v>121595</v>
      </c>
      <c r="T523" s="21">
        <v>120310</v>
      </c>
      <c r="U523" s="13" t="s">
        <v>485</v>
      </c>
      <c r="V523" s="14">
        <v>4.0000000000000002E-4</v>
      </c>
      <c r="W523" s="23"/>
      <c r="X523" s="23">
        <f xml:space="preserve"> (1 - DATA[[#This Row],[Row]])</f>
        <v>-520</v>
      </c>
      <c r="Y523" s="24">
        <f xml:space="preserve"> DATA[[#This Row],[Src Data]]</f>
        <v>45100</v>
      </c>
      <c r="Z523" s="23">
        <f xml:space="preserve"> WEEKDAY(DATA[[#This Row],[Date]])</f>
        <v>6</v>
      </c>
      <c r="AA523" s="26">
        <f xml:space="preserve"> DATA[[#This Row],[Src Último]]</f>
        <v>121172</v>
      </c>
      <c r="AB523" s="28">
        <f xml:space="preserve"> DATA[[#This Row],[Src Abertura]]</f>
        <v>120900</v>
      </c>
      <c r="AC523" s="28">
        <f xml:space="preserve"> DATA[[#This Row],[Src Mínima]]</f>
        <v>120310</v>
      </c>
      <c r="AD523" s="28">
        <f xml:space="preserve"> DATA[[#This Row],[Src Máxima]]</f>
        <v>121595</v>
      </c>
      <c r="AE523" s="28">
        <f xml:space="preserve"> DATA[[#This Row],[Src Último]]</f>
        <v>121172</v>
      </c>
      <c r="AF523" s="40">
        <f xml:space="preserve"> (DATA[[#This Row],[High]] - DATA[[#This Row],[Low]])</f>
        <v>1285</v>
      </c>
      <c r="AG523" s="31">
        <f xml:space="preserve"> _xlfn.XLOOKUP(DATA[[#This Row],[T]]-1, DATA[T], DATA[Open], "")</f>
        <v>121795</v>
      </c>
      <c r="AH523" s="31">
        <f xml:space="preserve"> _xlfn.XLOOKUP(DATA[[#This Row],[T]]-1, DATA[T], DATA[Low], "")</f>
        <v>120180</v>
      </c>
      <c r="AI523" s="31">
        <f xml:space="preserve"> _xlfn.XLOOKUP(DATA[[#This Row],[T]]-1, DATA[T], DATA[High], "")</f>
        <v>122315</v>
      </c>
      <c r="AJ523" s="31">
        <f xml:space="preserve"> _xlfn.XLOOKUP(DATA[[#This Row],[T]]-1, DATA[T], DATA[Price], "")</f>
        <v>121128</v>
      </c>
      <c r="AK523" s="33">
        <f xml:space="preserve"> IFERROR(DATA[[#This Row],[Prev Close]] - DATA[[#This Row],[Prev Open]], "")</f>
        <v>-667</v>
      </c>
      <c r="AL523" s="33">
        <f xml:space="preserve"> IFERROR(DATA[[#This Row],[Prev High]] - DATA[[#This Row],[Prev Low]], "")</f>
        <v>2135</v>
      </c>
      <c r="AM523" s="33">
        <f xml:space="preserve"> SIGN(DATA[[#This Row],[Prev Change]] &lt; 0)</f>
        <v>1</v>
      </c>
      <c r="AN523" s="33">
        <f xml:space="preserve"> SIGN(DATA[[#This Row],[Prev Change]] &gt;= 0)</f>
        <v>0</v>
      </c>
      <c r="AO523" s="28">
        <f xml:space="preserve"> IFERROR(MAX(0, DATA[[#This Row],[High]] - DATA[[#This Row],[Prev High]]), "")</f>
        <v>0</v>
      </c>
      <c r="AP523" s="28">
        <f xml:space="preserve"> IFERROR(MAX(0, DATA[[#This Row],[Prev Low]] - DATA[[#This Row],[Low]]), "")</f>
        <v>0</v>
      </c>
      <c r="AQ523" s="10">
        <f xml:space="preserve"> (DATA[[#This Row],[Prev Low]] &lt; DATA[[#This Row],[Open]]) * (DATA[[#This Row],[Open]] &lt; DATA[[#This Row],[Prev High]])</f>
        <v>1</v>
      </c>
      <c r="AR523" s="10">
        <f xml:space="preserve"> SIGN(DATA[[#This Row],[Open]] &lt; DATA[[#This Row],[Prev Low]])</f>
        <v>0</v>
      </c>
      <c r="AS523" s="10">
        <f xml:space="preserve"> SIGN(DATA[[#This Row],[Prev Low]] &lt; DATA[[#This Row],[Open]])</f>
        <v>1</v>
      </c>
      <c r="AT523" s="10">
        <f xml:space="preserve"> SIGN(DATA[[#This Row],[Open]] &lt; DATA[[#This Row],[Prev High]])</f>
        <v>1</v>
      </c>
      <c r="AU523" s="10">
        <f xml:space="preserve"> SIGN(DATA[[#This Row],[Prev High]] &lt; DATA[[#This Row],[Open]])</f>
        <v>0</v>
      </c>
      <c r="AV523" s="10">
        <f xml:space="preserve"> SIGN(DATA[[#This Row],[Low]] &lt; DATA[[#This Row],[Prev Low]])</f>
        <v>0</v>
      </c>
      <c r="AW523" s="10">
        <f xml:space="preserve"> SIGN(DATA[[#This Row],[Prev Low]] &lt; DATA[[#This Row],[Low]])</f>
        <v>1</v>
      </c>
      <c r="AX523" s="10">
        <f xml:space="preserve"> SIGN(DATA[[#This Row],[High]] &lt; DATA[[#This Row],[Prev High]])</f>
        <v>1</v>
      </c>
      <c r="AY523" s="10">
        <f xml:space="preserve"> SIGN(DATA[[#This Row],[Prev High]] &lt; DATA[[#This Row],[High]])</f>
        <v>0</v>
      </c>
      <c r="AZ523" s="10">
        <f xml:space="preserve"> (DATA[[#This Row],[Prev Low]] &lt; DATA[[#This Row],[Close]]) * (DATA[[#This Row],[Close]] &lt; DATA[[#This Row],[Prev High]])</f>
        <v>1</v>
      </c>
      <c r="BA523" s="10">
        <f xml:space="preserve"> SIGN(DATA[[#This Row],[Close]] &lt; DATA[[#This Row],[Prev Low]])</f>
        <v>0</v>
      </c>
      <c r="BB523" s="10">
        <f xml:space="preserve"> SIGN(DATA[[#This Row],[Prev Low]] &lt; DATA[[#This Row],[Close]])</f>
        <v>1</v>
      </c>
      <c r="BC523" s="10">
        <f xml:space="preserve"> SIGN(DATA[[#This Row],[Close]] &lt; DATA[[#This Row],[Prev High]])</f>
        <v>1</v>
      </c>
      <c r="BD523" s="10">
        <f xml:space="preserve"> SIGN(DATA[[#This Row],[Prev High]] &lt; DATA[[#This Row],[Close]])</f>
        <v>0</v>
      </c>
    </row>
    <row r="524" spans="14:56" x14ac:dyDescent="0.25">
      <c r="N524" s="16">
        <f xml:space="preserve"> ROW() - ROW(DATA[[#Headers],[Row]])</f>
        <v>522</v>
      </c>
      <c r="O524" s="13"/>
      <c r="P524" s="20">
        <v>45099</v>
      </c>
      <c r="Q524" s="21">
        <v>121128</v>
      </c>
      <c r="R524" s="21">
        <v>121795</v>
      </c>
      <c r="S524" s="21">
        <v>122315</v>
      </c>
      <c r="T524" s="21">
        <v>120180</v>
      </c>
      <c r="U524" s="13" t="s">
        <v>407</v>
      </c>
      <c r="V524" s="14">
        <v>-1.2699999999999999E-2</v>
      </c>
      <c r="W524" s="23"/>
      <c r="X524" s="23">
        <f xml:space="preserve"> (1 - DATA[[#This Row],[Row]])</f>
        <v>-521</v>
      </c>
      <c r="Y524" s="24">
        <f xml:space="preserve"> DATA[[#This Row],[Src Data]]</f>
        <v>45099</v>
      </c>
      <c r="Z524" s="23">
        <f xml:space="preserve"> WEEKDAY(DATA[[#This Row],[Date]])</f>
        <v>5</v>
      </c>
      <c r="AA524" s="26">
        <f xml:space="preserve"> DATA[[#This Row],[Src Último]]</f>
        <v>121128</v>
      </c>
      <c r="AB524" s="28">
        <f xml:space="preserve"> DATA[[#This Row],[Src Abertura]]</f>
        <v>121795</v>
      </c>
      <c r="AC524" s="28">
        <f xml:space="preserve"> DATA[[#This Row],[Src Mínima]]</f>
        <v>120180</v>
      </c>
      <c r="AD524" s="28">
        <f xml:space="preserve"> DATA[[#This Row],[Src Máxima]]</f>
        <v>122315</v>
      </c>
      <c r="AE524" s="28">
        <f xml:space="preserve"> DATA[[#This Row],[Src Último]]</f>
        <v>121128</v>
      </c>
      <c r="AF524" s="40">
        <f xml:space="preserve"> (DATA[[#This Row],[High]] - DATA[[#This Row],[Low]])</f>
        <v>2135</v>
      </c>
      <c r="AG524" s="31">
        <f xml:space="preserve"> _xlfn.XLOOKUP(DATA[[#This Row],[T]]-1, DATA[T], DATA[Open], "")</f>
        <v>121950</v>
      </c>
      <c r="AH524" s="31">
        <f xml:space="preserve"> _xlfn.XLOOKUP(DATA[[#This Row],[T]]-1, DATA[T], DATA[Low], "")</f>
        <v>121540</v>
      </c>
      <c r="AI524" s="31">
        <f xml:space="preserve"> _xlfn.XLOOKUP(DATA[[#This Row],[T]]-1, DATA[T], DATA[High], "")</f>
        <v>122870</v>
      </c>
      <c r="AJ524" s="31">
        <f xml:space="preserve"> _xlfn.XLOOKUP(DATA[[#This Row],[T]]-1, DATA[T], DATA[Price], "")</f>
        <v>122692</v>
      </c>
      <c r="AK524" s="33">
        <f xml:space="preserve"> IFERROR(DATA[[#This Row],[Prev Close]] - DATA[[#This Row],[Prev Open]], "")</f>
        <v>742</v>
      </c>
      <c r="AL524" s="33">
        <f xml:space="preserve"> IFERROR(DATA[[#This Row],[Prev High]] - DATA[[#This Row],[Prev Low]], "")</f>
        <v>1330</v>
      </c>
      <c r="AM524" s="33">
        <f xml:space="preserve"> SIGN(DATA[[#This Row],[Prev Change]] &lt; 0)</f>
        <v>0</v>
      </c>
      <c r="AN524" s="33">
        <f xml:space="preserve"> SIGN(DATA[[#This Row],[Prev Change]] &gt;= 0)</f>
        <v>1</v>
      </c>
      <c r="AO524" s="28">
        <f xml:space="preserve"> IFERROR(MAX(0, DATA[[#This Row],[High]] - DATA[[#This Row],[Prev High]]), "")</f>
        <v>0</v>
      </c>
      <c r="AP524" s="28">
        <f xml:space="preserve"> IFERROR(MAX(0, DATA[[#This Row],[Prev Low]] - DATA[[#This Row],[Low]]), "")</f>
        <v>1360</v>
      </c>
      <c r="AQ524" s="10">
        <f xml:space="preserve"> (DATA[[#This Row],[Prev Low]] &lt; DATA[[#This Row],[Open]]) * (DATA[[#This Row],[Open]] &lt; DATA[[#This Row],[Prev High]])</f>
        <v>1</v>
      </c>
      <c r="AR524" s="10">
        <f xml:space="preserve"> SIGN(DATA[[#This Row],[Open]] &lt; DATA[[#This Row],[Prev Low]])</f>
        <v>0</v>
      </c>
      <c r="AS524" s="10">
        <f xml:space="preserve"> SIGN(DATA[[#This Row],[Prev Low]] &lt; DATA[[#This Row],[Open]])</f>
        <v>1</v>
      </c>
      <c r="AT524" s="10">
        <f xml:space="preserve"> SIGN(DATA[[#This Row],[Open]] &lt; DATA[[#This Row],[Prev High]])</f>
        <v>1</v>
      </c>
      <c r="AU524" s="10">
        <f xml:space="preserve"> SIGN(DATA[[#This Row],[Prev High]] &lt; DATA[[#This Row],[Open]])</f>
        <v>0</v>
      </c>
      <c r="AV524" s="10">
        <f xml:space="preserve"> SIGN(DATA[[#This Row],[Low]] &lt; DATA[[#This Row],[Prev Low]])</f>
        <v>1</v>
      </c>
      <c r="AW524" s="10">
        <f xml:space="preserve"> SIGN(DATA[[#This Row],[Prev Low]] &lt; DATA[[#This Row],[Low]])</f>
        <v>0</v>
      </c>
      <c r="AX524" s="10">
        <f xml:space="preserve"> SIGN(DATA[[#This Row],[High]] &lt; DATA[[#This Row],[Prev High]])</f>
        <v>1</v>
      </c>
      <c r="AY524" s="10">
        <f xml:space="preserve"> SIGN(DATA[[#This Row],[Prev High]] &lt; DATA[[#This Row],[High]])</f>
        <v>0</v>
      </c>
      <c r="AZ524" s="10">
        <f xml:space="preserve"> (DATA[[#This Row],[Prev Low]] &lt; DATA[[#This Row],[Close]]) * (DATA[[#This Row],[Close]] &lt; DATA[[#This Row],[Prev High]])</f>
        <v>0</v>
      </c>
      <c r="BA524" s="10">
        <f xml:space="preserve"> SIGN(DATA[[#This Row],[Close]] &lt; DATA[[#This Row],[Prev Low]])</f>
        <v>1</v>
      </c>
      <c r="BB524" s="10">
        <f xml:space="preserve"> SIGN(DATA[[#This Row],[Prev Low]] &lt; DATA[[#This Row],[Close]])</f>
        <v>0</v>
      </c>
      <c r="BC524" s="10">
        <f xml:space="preserve"> SIGN(DATA[[#This Row],[Close]] &lt; DATA[[#This Row],[Prev High]])</f>
        <v>1</v>
      </c>
      <c r="BD524" s="10">
        <f xml:space="preserve"> SIGN(DATA[[#This Row],[Prev High]] &lt; DATA[[#This Row],[Close]])</f>
        <v>0</v>
      </c>
    </row>
    <row r="525" spans="14:56" x14ac:dyDescent="0.25">
      <c r="N525" s="16">
        <f xml:space="preserve"> ROW() - ROW(DATA[[#Headers],[Row]])</f>
        <v>523</v>
      </c>
      <c r="O525" s="13"/>
      <c r="P525" s="20">
        <v>45098</v>
      </c>
      <c r="Q525" s="21">
        <v>122692</v>
      </c>
      <c r="R525" s="21">
        <v>121950</v>
      </c>
      <c r="S525" s="21">
        <v>122870</v>
      </c>
      <c r="T525" s="21">
        <v>121540</v>
      </c>
      <c r="U525" s="13" t="s">
        <v>478</v>
      </c>
      <c r="V525" s="14">
        <v>6.6E-3</v>
      </c>
      <c r="W525" s="23"/>
      <c r="X525" s="23">
        <f xml:space="preserve"> (1 - DATA[[#This Row],[Row]])</f>
        <v>-522</v>
      </c>
      <c r="Y525" s="24">
        <f xml:space="preserve"> DATA[[#This Row],[Src Data]]</f>
        <v>45098</v>
      </c>
      <c r="Z525" s="23">
        <f xml:space="preserve"> WEEKDAY(DATA[[#This Row],[Date]])</f>
        <v>4</v>
      </c>
      <c r="AA525" s="26">
        <f xml:space="preserve"> DATA[[#This Row],[Src Último]]</f>
        <v>122692</v>
      </c>
      <c r="AB525" s="28">
        <f xml:space="preserve"> DATA[[#This Row],[Src Abertura]]</f>
        <v>121950</v>
      </c>
      <c r="AC525" s="28">
        <f xml:space="preserve"> DATA[[#This Row],[Src Mínima]]</f>
        <v>121540</v>
      </c>
      <c r="AD525" s="28">
        <f xml:space="preserve"> DATA[[#This Row],[Src Máxima]]</f>
        <v>122870</v>
      </c>
      <c r="AE525" s="28">
        <f xml:space="preserve"> DATA[[#This Row],[Src Último]]</f>
        <v>122692</v>
      </c>
      <c r="AF525" s="40">
        <f xml:space="preserve"> (DATA[[#This Row],[High]] - DATA[[#This Row],[Low]])</f>
        <v>1330</v>
      </c>
      <c r="AG525" s="31">
        <f xml:space="preserve"> _xlfn.XLOOKUP(DATA[[#This Row],[T]]-1, DATA[T], DATA[Open], "")</f>
        <v>122060</v>
      </c>
      <c r="AH525" s="31">
        <f xml:space="preserve"> _xlfn.XLOOKUP(DATA[[#This Row],[T]]-1, DATA[T], DATA[Low], "")</f>
        <v>120720</v>
      </c>
      <c r="AI525" s="31">
        <f xml:space="preserve"> _xlfn.XLOOKUP(DATA[[#This Row],[T]]-1, DATA[T], DATA[High], "")</f>
        <v>122080</v>
      </c>
      <c r="AJ525" s="31">
        <f xml:space="preserve"> _xlfn.XLOOKUP(DATA[[#This Row],[T]]-1, DATA[T], DATA[Price], "")</f>
        <v>121883</v>
      </c>
      <c r="AK525" s="33">
        <f xml:space="preserve"> IFERROR(DATA[[#This Row],[Prev Close]] - DATA[[#This Row],[Prev Open]], "")</f>
        <v>-177</v>
      </c>
      <c r="AL525" s="33">
        <f xml:space="preserve"> IFERROR(DATA[[#This Row],[Prev High]] - DATA[[#This Row],[Prev Low]], "")</f>
        <v>1360</v>
      </c>
      <c r="AM525" s="33">
        <f xml:space="preserve"> SIGN(DATA[[#This Row],[Prev Change]] &lt; 0)</f>
        <v>1</v>
      </c>
      <c r="AN525" s="33">
        <f xml:space="preserve"> SIGN(DATA[[#This Row],[Prev Change]] &gt;= 0)</f>
        <v>0</v>
      </c>
      <c r="AO525" s="28">
        <f xml:space="preserve"> IFERROR(MAX(0, DATA[[#This Row],[High]] - DATA[[#This Row],[Prev High]]), "")</f>
        <v>790</v>
      </c>
      <c r="AP525" s="28">
        <f xml:space="preserve"> IFERROR(MAX(0, DATA[[#This Row],[Prev Low]] - DATA[[#This Row],[Low]]), "")</f>
        <v>0</v>
      </c>
      <c r="AQ525" s="10">
        <f xml:space="preserve"> (DATA[[#This Row],[Prev Low]] &lt; DATA[[#This Row],[Open]]) * (DATA[[#This Row],[Open]] &lt; DATA[[#This Row],[Prev High]])</f>
        <v>1</v>
      </c>
      <c r="AR525" s="10">
        <f xml:space="preserve"> SIGN(DATA[[#This Row],[Open]] &lt; DATA[[#This Row],[Prev Low]])</f>
        <v>0</v>
      </c>
      <c r="AS525" s="10">
        <f xml:space="preserve"> SIGN(DATA[[#This Row],[Prev Low]] &lt; DATA[[#This Row],[Open]])</f>
        <v>1</v>
      </c>
      <c r="AT525" s="10">
        <f xml:space="preserve"> SIGN(DATA[[#This Row],[Open]] &lt; DATA[[#This Row],[Prev High]])</f>
        <v>1</v>
      </c>
      <c r="AU525" s="10">
        <f xml:space="preserve"> SIGN(DATA[[#This Row],[Prev High]] &lt; DATA[[#This Row],[Open]])</f>
        <v>0</v>
      </c>
      <c r="AV525" s="10">
        <f xml:space="preserve"> SIGN(DATA[[#This Row],[Low]] &lt; DATA[[#This Row],[Prev Low]])</f>
        <v>0</v>
      </c>
      <c r="AW525" s="10">
        <f xml:space="preserve"> SIGN(DATA[[#This Row],[Prev Low]] &lt; DATA[[#This Row],[Low]])</f>
        <v>1</v>
      </c>
      <c r="AX525" s="10">
        <f xml:space="preserve"> SIGN(DATA[[#This Row],[High]] &lt; DATA[[#This Row],[Prev High]])</f>
        <v>0</v>
      </c>
      <c r="AY525" s="10">
        <f xml:space="preserve"> SIGN(DATA[[#This Row],[Prev High]] &lt; DATA[[#This Row],[High]])</f>
        <v>1</v>
      </c>
      <c r="AZ525" s="10">
        <f xml:space="preserve"> (DATA[[#This Row],[Prev Low]] &lt; DATA[[#This Row],[Close]]) * (DATA[[#This Row],[Close]] &lt; DATA[[#This Row],[Prev High]])</f>
        <v>0</v>
      </c>
      <c r="BA525" s="10">
        <f xml:space="preserve"> SIGN(DATA[[#This Row],[Close]] &lt; DATA[[#This Row],[Prev Low]])</f>
        <v>0</v>
      </c>
      <c r="BB525" s="10">
        <f xml:space="preserve"> SIGN(DATA[[#This Row],[Prev Low]] &lt; DATA[[#This Row],[Close]])</f>
        <v>1</v>
      </c>
      <c r="BC525" s="10">
        <f xml:space="preserve"> SIGN(DATA[[#This Row],[Close]] &lt; DATA[[#This Row],[Prev High]])</f>
        <v>0</v>
      </c>
      <c r="BD525" s="10">
        <f xml:space="preserve"> SIGN(DATA[[#This Row],[Prev High]] &lt; DATA[[#This Row],[Close]])</f>
        <v>1</v>
      </c>
    </row>
    <row r="526" spans="14:56" x14ac:dyDescent="0.25">
      <c r="N526" s="16">
        <f xml:space="preserve"> ROW() - ROW(DATA[[#Headers],[Row]])</f>
        <v>524</v>
      </c>
      <c r="O526" s="13"/>
      <c r="P526" s="20">
        <v>45097</v>
      </c>
      <c r="Q526" s="21">
        <v>121883</v>
      </c>
      <c r="R526" s="21">
        <v>122060</v>
      </c>
      <c r="S526" s="21">
        <v>122080</v>
      </c>
      <c r="T526" s="21">
        <v>120720</v>
      </c>
      <c r="U526" s="13" t="s">
        <v>486</v>
      </c>
      <c r="V526" s="14">
        <v>-3.3999999999999998E-3</v>
      </c>
      <c r="W526" s="23"/>
      <c r="X526" s="23">
        <f xml:space="preserve"> (1 - DATA[[#This Row],[Row]])</f>
        <v>-523</v>
      </c>
      <c r="Y526" s="24">
        <f xml:space="preserve"> DATA[[#This Row],[Src Data]]</f>
        <v>45097</v>
      </c>
      <c r="Z526" s="23">
        <f xml:space="preserve"> WEEKDAY(DATA[[#This Row],[Date]])</f>
        <v>3</v>
      </c>
      <c r="AA526" s="26">
        <f xml:space="preserve"> DATA[[#This Row],[Src Último]]</f>
        <v>121883</v>
      </c>
      <c r="AB526" s="28">
        <f xml:space="preserve"> DATA[[#This Row],[Src Abertura]]</f>
        <v>122060</v>
      </c>
      <c r="AC526" s="28">
        <f xml:space="preserve"> DATA[[#This Row],[Src Mínima]]</f>
        <v>120720</v>
      </c>
      <c r="AD526" s="28">
        <f xml:space="preserve"> DATA[[#This Row],[Src Máxima]]</f>
        <v>122080</v>
      </c>
      <c r="AE526" s="28">
        <f xml:space="preserve"> DATA[[#This Row],[Src Último]]</f>
        <v>121883</v>
      </c>
      <c r="AF526" s="40">
        <f xml:space="preserve"> (DATA[[#This Row],[High]] - DATA[[#This Row],[Low]])</f>
        <v>1360</v>
      </c>
      <c r="AG526" s="31">
        <f xml:space="preserve"> _xlfn.XLOOKUP(DATA[[#This Row],[T]]-1, DATA[T], DATA[Open], "")</f>
        <v>121040</v>
      </c>
      <c r="AH526" s="31">
        <f xml:space="preserve"> _xlfn.XLOOKUP(DATA[[#This Row],[T]]-1, DATA[T], DATA[Low], "")</f>
        <v>120830</v>
      </c>
      <c r="AI526" s="31">
        <f xml:space="preserve"> _xlfn.XLOOKUP(DATA[[#This Row],[T]]-1, DATA[T], DATA[High], "")</f>
        <v>122450</v>
      </c>
      <c r="AJ526" s="31">
        <f xml:space="preserve"> _xlfn.XLOOKUP(DATA[[#This Row],[T]]-1, DATA[T], DATA[Price], "")</f>
        <v>122295</v>
      </c>
      <c r="AK526" s="33">
        <f xml:space="preserve"> IFERROR(DATA[[#This Row],[Prev Close]] - DATA[[#This Row],[Prev Open]], "")</f>
        <v>1255</v>
      </c>
      <c r="AL526" s="33">
        <f xml:space="preserve"> IFERROR(DATA[[#This Row],[Prev High]] - DATA[[#This Row],[Prev Low]], "")</f>
        <v>1620</v>
      </c>
      <c r="AM526" s="33">
        <f xml:space="preserve"> SIGN(DATA[[#This Row],[Prev Change]] &lt; 0)</f>
        <v>0</v>
      </c>
      <c r="AN526" s="33">
        <f xml:space="preserve"> SIGN(DATA[[#This Row],[Prev Change]] &gt;= 0)</f>
        <v>1</v>
      </c>
      <c r="AO526" s="28">
        <f xml:space="preserve"> IFERROR(MAX(0, DATA[[#This Row],[High]] - DATA[[#This Row],[Prev High]]), "")</f>
        <v>0</v>
      </c>
      <c r="AP526" s="28">
        <f xml:space="preserve"> IFERROR(MAX(0, DATA[[#This Row],[Prev Low]] - DATA[[#This Row],[Low]]), "")</f>
        <v>110</v>
      </c>
      <c r="AQ526" s="10">
        <f xml:space="preserve"> (DATA[[#This Row],[Prev Low]] &lt; DATA[[#This Row],[Open]]) * (DATA[[#This Row],[Open]] &lt; DATA[[#This Row],[Prev High]])</f>
        <v>1</v>
      </c>
      <c r="AR526" s="10">
        <f xml:space="preserve"> SIGN(DATA[[#This Row],[Open]] &lt; DATA[[#This Row],[Prev Low]])</f>
        <v>0</v>
      </c>
      <c r="AS526" s="10">
        <f xml:space="preserve"> SIGN(DATA[[#This Row],[Prev Low]] &lt; DATA[[#This Row],[Open]])</f>
        <v>1</v>
      </c>
      <c r="AT526" s="10">
        <f xml:space="preserve"> SIGN(DATA[[#This Row],[Open]] &lt; DATA[[#This Row],[Prev High]])</f>
        <v>1</v>
      </c>
      <c r="AU526" s="10">
        <f xml:space="preserve"> SIGN(DATA[[#This Row],[Prev High]] &lt; DATA[[#This Row],[Open]])</f>
        <v>0</v>
      </c>
      <c r="AV526" s="10">
        <f xml:space="preserve"> SIGN(DATA[[#This Row],[Low]] &lt; DATA[[#This Row],[Prev Low]])</f>
        <v>1</v>
      </c>
      <c r="AW526" s="10">
        <f xml:space="preserve"> SIGN(DATA[[#This Row],[Prev Low]] &lt; DATA[[#This Row],[Low]])</f>
        <v>0</v>
      </c>
      <c r="AX526" s="10">
        <f xml:space="preserve"> SIGN(DATA[[#This Row],[High]] &lt; DATA[[#This Row],[Prev High]])</f>
        <v>1</v>
      </c>
      <c r="AY526" s="10">
        <f xml:space="preserve"> SIGN(DATA[[#This Row],[Prev High]] &lt; DATA[[#This Row],[High]])</f>
        <v>0</v>
      </c>
      <c r="AZ526" s="10">
        <f xml:space="preserve"> (DATA[[#This Row],[Prev Low]] &lt; DATA[[#This Row],[Close]]) * (DATA[[#This Row],[Close]] &lt; DATA[[#This Row],[Prev High]])</f>
        <v>1</v>
      </c>
      <c r="BA526" s="10">
        <f xml:space="preserve"> SIGN(DATA[[#This Row],[Close]] &lt; DATA[[#This Row],[Prev Low]])</f>
        <v>0</v>
      </c>
      <c r="BB526" s="10">
        <f xml:space="preserve"> SIGN(DATA[[#This Row],[Prev Low]] &lt; DATA[[#This Row],[Close]])</f>
        <v>1</v>
      </c>
      <c r="BC526" s="10">
        <f xml:space="preserve"> SIGN(DATA[[#This Row],[Close]] &lt; DATA[[#This Row],[Prev High]])</f>
        <v>1</v>
      </c>
      <c r="BD526" s="10">
        <f xml:space="preserve"> SIGN(DATA[[#This Row],[Prev High]] &lt; DATA[[#This Row],[Close]])</f>
        <v>0</v>
      </c>
    </row>
    <row r="527" spans="14:56" x14ac:dyDescent="0.25">
      <c r="N527" s="16">
        <f xml:space="preserve"> ROW() - ROW(DATA[[#Headers],[Row]])</f>
        <v>525</v>
      </c>
      <c r="O527" s="13"/>
      <c r="P527" s="20">
        <v>45096</v>
      </c>
      <c r="Q527" s="21">
        <v>122295</v>
      </c>
      <c r="R527" s="21">
        <v>121040</v>
      </c>
      <c r="S527" s="21">
        <v>122450</v>
      </c>
      <c r="T527" s="21">
        <v>120830</v>
      </c>
      <c r="U527" s="13" t="s">
        <v>487</v>
      </c>
      <c r="V527" s="14">
        <v>9.4000000000000004E-3</v>
      </c>
      <c r="W527" s="23"/>
      <c r="X527" s="23">
        <f xml:space="preserve"> (1 - DATA[[#This Row],[Row]])</f>
        <v>-524</v>
      </c>
      <c r="Y527" s="24">
        <f xml:space="preserve"> DATA[[#This Row],[Src Data]]</f>
        <v>45096</v>
      </c>
      <c r="Z527" s="23">
        <f xml:space="preserve"> WEEKDAY(DATA[[#This Row],[Date]])</f>
        <v>2</v>
      </c>
      <c r="AA527" s="26">
        <f xml:space="preserve"> DATA[[#This Row],[Src Último]]</f>
        <v>122295</v>
      </c>
      <c r="AB527" s="28">
        <f xml:space="preserve"> DATA[[#This Row],[Src Abertura]]</f>
        <v>121040</v>
      </c>
      <c r="AC527" s="28">
        <f xml:space="preserve"> DATA[[#This Row],[Src Mínima]]</f>
        <v>120830</v>
      </c>
      <c r="AD527" s="28">
        <f xml:space="preserve"> DATA[[#This Row],[Src Máxima]]</f>
        <v>122450</v>
      </c>
      <c r="AE527" s="28">
        <f xml:space="preserve"> DATA[[#This Row],[Src Último]]</f>
        <v>122295</v>
      </c>
      <c r="AF527" s="40">
        <f xml:space="preserve"> (DATA[[#This Row],[High]] - DATA[[#This Row],[Low]])</f>
        <v>1620</v>
      </c>
      <c r="AG527" s="31">
        <f xml:space="preserve"> _xlfn.XLOOKUP(DATA[[#This Row],[T]]-1, DATA[T], DATA[Open], "")</f>
        <v>121850</v>
      </c>
      <c r="AH527" s="31">
        <f xml:space="preserve"> _xlfn.XLOOKUP(DATA[[#This Row],[T]]-1, DATA[T], DATA[Low], "")</f>
        <v>120760</v>
      </c>
      <c r="AI527" s="31">
        <f xml:space="preserve"> _xlfn.XLOOKUP(DATA[[#This Row],[T]]-1, DATA[T], DATA[High], "")</f>
        <v>122065</v>
      </c>
      <c r="AJ527" s="31">
        <f xml:space="preserve"> _xlfn.XLOOKUP(DATA[[#This Row],[T]]-1, DATA[T], DATA[Price], "")</f>
        <v>121161</v>
      </c>
      <c r="AK527" s="33">
        <f xml:space="preserve"> IFERROR(DATA[[#This Row],[Prev Close]] - DATA[[#This Row],[Prev Open]], "")</f>
        <v>-689</v>
      </c>
      <c r="AL527" s="33">
        <f xml:space="preserve"> IFERROR(DATA[[#This Row],[Prev High]] - DATA[[#This Row],[Prev Low]], "")</f>
        <v>1305</v>
      </c>
      <c r="AM527" s="33">
        <f xml:space="preserve"> SIGN(DATA[[#This Row],[Prev Change]] &lt; 0)</f>
        <v>1</v>
      </c>
      <c r="AN527" s="33">
        <f xml:space="preserve"> SIGN(DATA[[#This Row],[Prev Change]] &gt;= 0)</f>
        <v>0</v>
      </c>
      <c r="AO527" s="28">
        <f xml:space="preserve"> IFERROR(MAX(0, DATA[[#This Row],[High]] - DATA[[#This Row],[Prev High]]), "")</f>
        <v>385</v>
      </c>
      <c r="AP527" s="28">
        <f xml:space="preserve"> IFERROR(MAX(0, DATA[[#This Row],[Prev Low]] - DATA[[#This Row],[Low]]), "")</f>
        <v>0</v>
      </c>
      <c r="AQ527" s="10">
        <f xml:space="preserve"> (DATA[[#This Row],[Prev Low]] &lt; DATA[[#This Row],[Open]]) * (DATA[[#This Row],[Open]] &lt; DATA[[#This Row],[Prev High]])</f>
        <v>1</v>
      </c>
      <c r="AR527" s="10">
        <f xml:space="preserve"> SIGN(DATA[[#This Row],[Open]] &lt; DATA[[#This Row],[Prev Low]])</f>
        <v>0</v>
      </c>
      <c r="AS527" s="10">
        <f xml:space="preserve"> SIGN(DATA[[#This Row],[Prev Low]] &lt; DATA[[#This Row],[Open]])</f>
        <v>1</v>
      </c>
      <c r="AT527" s="10">
        <f xml:space="preserve"> SIGN(DATA[[#This Row],[Open]] &lt; DATA[[#This Row],[Prev High]])</f>
        <v>1</v>
      </c>
      <c r="AU527" s="10">
        <f xml:space="preserve"> SIGN(DATA[[#This Row],[Prev High]] &lt; DATA[[#This Row],[Open]])</f>
        <v>0</v>
      </c>
      <c r="AV527" s="10">
        <f xml:space="preserve"> SIGN(DATA[[#This Row],[Low]] &lt; DATA[[#This Row],[Prev Low]])</f>
        <v>0</v>
      </c>
      <c r="AW527" s="10">
        <f xml:space="preserve"> SIGN(DATA[[#This Row],[Prev Low]] &lt; DATA[[#This Row],[Low]])</f>
        <v>1</v>
      </c>
      <c r="AX527" s="10">
        <f xml:space="preserve"> SIGN(DATA[[#This Row],[High]] &lt; DATA[[#This Row],[Prev High]])</f>
        <v>0</v>
      </c>
      <c r="AY527" s="10">
        <f xml:space="preserve"> SIGN(DATA[[#This Row],[Prev High]] &lt; DATA[[#This Row],[High]])</f>
        <v>1</v>
      </c>
      <c r="AZ527" s="10">
        <f xml:space="preserve"> (DATA[[#This Row],[Prev Low]] &lt; DATA[[#This Row],[Close]]) * (DATA[[#This Row],[Close]] &lt; DATA[[#This Row],[Prev High]])</f>
        <v>0</v>
      </c>
      <c r="BA527" s="10">
        <f xml:space="preserve"> SIGN(DATA[[#This Row],[Close]] &lt; DATA[[#This Row],[Prev Low]])</f>
        <v>0</v>
      </c>
      <c r="BB527" s="10">
        <f xml:space="preserve"> SIGN(DATA[[#This Row],[Prev Low]] &lt; DATA[[#This Row],[Close]])</f>
        <v>1</v>
      </c>
      <c r="BC527" s="10">
        <f xml:space="preserve"> SIGN(DATA[[#This Row],[Close]] &lt; DATA[[#This Row],[Prev High]])</f>
        <v>0</v>
      </c>
      <c r="BD527" s="10">
        <f xml:space="preserve"> SIGN(DATA[[#This Row],[Prev High]] &lt; DATA[[#This Row],[Close]])</f>
        <v>1</v>
      </c>
    </row>
    <row r="528" spans="14:56" x14ac:dyDescent="0.25">
      <c r="N528" s="16">
        <f xml:space="preserve"> ROW() - ROW(DATA[[#Headers],[Row]])</f>
        <v>526</v>
      </c>
      <c r="O528" s="13"/>
      <c r="P528" s="20">
        <v>45093</v>
      </c>
      <c r="Q528" s="21">
        <v>121161</v>
      </c>
      <c r="R528" s="21">
        <v>121850</v>
      </c>
      <c r="S528" s="21">
        <v>122065</v>
      </c>
      <c r="T528" s="21">
        <v>120760</v>
      </c>
      <c r="U528" s="13" t="s">
        <v>488</v>
      </c>
      <c r="V528" s="14">
        <v>-5.4000000000000003E-3</v>
      </c>
      <c r="W528" s="23"/>
      <c r="X528" s="23">
        <f xml:space="preserve"> (1 - DATA[[#This Row],[Row]])</f>
        <v>-525</v>
      </c>
      <c r="Y528" s="24">
        <f xml:space="preserve"> DATA[[#This Row],[Src Data]]</f>
        <v>45093</v>
      </c>
      <c r="Z528" s="23">
        <f xml:space="preserve"> WEEKDAY(DATA[[#This Row],[Date]])</f>
        <v>6</v>
      </c>
      <c r="AA528" s="26">
        <f xml:space="preserve"> DATA[[#This Row],[Src Último]]</f>
        <v>121161</v>
      </c>
      <c r="AB528" s="28">
        <f xml:space="preserve"> DATA[[#This Row],[Src Abertura]]</f>
        <v>121850</v>
      </c>
      <c r="AC528" s="28">
        <f xml:space="preserve"> DATA[[#This Row],[Src Mínima]]</f>
        <v>120760</v>
      </c>
      <c r="AD528" s="28">
        <f xml:space="preserve"> DATA[[#This Row],[Src Máxima]]</f>
        <v>122065</v>
      </c>
      <c r="AE528" s="28">
        <f xml:space="preserve"> DATA[[#This Row],[Src Último]]</f>
        <v>121161</v>
      </c>
      <c r="AF528" s="40">
        <f xml:space="preserve"> (DATA[[#This Row],[High]] - DATA[[#This Row],[Low]])</f>
        <v>1305</v>
      </c>
      <c r="AG528" s="31">
        <f xml:space="preserve"> _xlfn.XLOOKUP(DATA[[#This Row],[T]]-1, DATA[T], DATA[Open], "")</f>
        <v>120850</v>
      </c>
      <c r="AH528" s="31">
        <f xml:space="preserve"> _xlfn.XLOOKUP(DATA[[#This Row],[T]]-1, DATA[T], DATA[Low], "")</f>
        <v>120830</v>
      </c>
      <c r="AI528" s="31">
        <f xml:space="preserve"> _xlfn.XLOOKUP(DATA[[#This Row],[T]]-1, DATA[T], DATA[High], "")</f>
        <v>122255</v>
      </c>
      <c r="AJ528" s="31">
        <f xml:space="preserve"> _xlfn.XLOOKUP(DATA[[#This Row],[T]]-1, DATA[T], DATA[Price], "")</f>
        <v>121813</v>
      </c>
      <c r="AK528" s="33">
        <f xml:space="preserve"> IFERROR(DATA[[#This Row],[Prev Close]] - DATA[[#This Row],[Prev Open]], "")</f>
        <v>963</v>
      </c>
      <c r="AL528" s="33">
        <f xml:space="preserve"> IFERROR(DATA[[#This Row],[Prev High]] - DATA[[#This Row],[Prev Low]], "")</f>
        <v>1425</v>
      </c>
      <c r="AM528" s="33">
        <f xml:space="preserve"> SIGN(DATA[[#This Row],[Prev Change]] &lt; 0)</f>
        <v>0</v>
      </c>
      <c r="AN528" s="33">
        <f xml:space="preserve"> SIGN(DATA[[#This Row],[Prev Change]] &gt;= 0)</f>
        <v>1</v>
      </c>
      <c r="AO528" s="28">
        <f xml:space="preserve"> IFERROR(MAX(0, DATA[[#This Row],[High]] - DATA[[#This Row],[Prev High]]), "")</f>
        <v>0</v>
      </c>
      <c r="AP528" s="28">
        <f xml:space="preserve"> IFERROR(MAX(0, DATA[[#This Row],[Prev Low]] - DATA[[#This Row],[Low]]), "")</f>
        <v>70</v>
      </c>
      <c r="AQ528" s="10">
        <f xml:space="preserve"> (DATA[[#This Row],[Prev Low]] &lt; DATA[[#This Row],[Open]]) * (DATA[[#This Row],[Open]] &lt; DATA[[#This Row],[Prev High]])</f>
        <v>1</v>
      </c>
      <c r="AR528" s="10">
        <f xml:space="preserve"> SIGN(DATA[[#This Row],[Open]] &lt; DATA[[#This Row],[Prev Low]])</f>
        <v>0</v>
      </c>
      <c r="AS528" s="10">
        <f xml:space="preserve"> SIGN(DATA[[#This Row],[Prev Low]] &lt; DATA[[#This Row],[Open]])</f>
        <v>1</v>
      </c>
      <c r="AT528" s="10">
        <f xml:space="preserve"> SIGN(DATA[[#This Row],[Open]] &lt; DATA[[#This Row],[Prev High]])</f>
        <v>1</v>
      </c>
      <c r="AU528" s="10">
        <f xml:space="preserve"> SIGN(DATA[[#This Row],[Prev High]] &lt; DATA[[#This Row],[Open]])</f>
        <v>0</v>
      </c>
      <c r="AV528" s="10">
        <f xml:space="preserve"> SIGN(DATA[[#This Row],[Low]] &lt; DATA[[#This Row],[Prev Low]])</f>
        <v>1</v>
      </c>
      <c r="AW528" s="10">
        <f xml:space="preserve"> SIGN(DATA[[#This Row],[Prev Low]] &lt; DATA[[#This Row],[Low]])</f>
        <v>0</v>
      </c>
      <c r="AX528" s="10">
        <f xml:space="preserve"> SIGN(DATA[[#This Row],[High]] &lt; DATA[[#This Row],[Prev High]])</f>
        <v>1</v>
      </c>
      <c r="AY528" s="10">
        <f xml:space="preserve"> SIGN(DATA[[#This Row],[Prev High]] &lt; DATA[[#This Row],[High]])</f>
        <v>0</v>
      </c>
      <c r="AZ528" s="10">
        <f xml:space="preserve"> (DATA[[#This Row],[Prev Low]] &lt; DATA[[#This Row],[Close]]) * (DATA[[#This Row],[Close]] &lt; DATA[[#This Row],[Prev High]])</f>
        <v>1</v>
      </c>
      <c r="BA528" s="10">
        <f xml:space="preserve"> SIGN(DATA[[#This Row],[Close]] &lt; DATA[[#This Row],[Prev Low]])</f>
        <v>0</v>
      </c>
      <c r="BB528" s="10">
        <f xml:space="preserve"> SIGN(DATA[[#This Row],[Prev Low]] &lt; DATA[[#This Row],[Close]])</f>
        <v>1</v>
      </c>
      <c r="BC528" s="10">
        <f xml:space="preserve"> SIGN(DATA[[#This Row],[Close]] &lt; DATA[[#This Row],[Prev High]])</f>
        <v>1</v>
      </c>
      <c r="BD528" s="10">
        <f xml:space="preserve"> SIGN(DATA[[#This Row],[Prev High]] &lt; DATA[[#This Row],[Close]])</f>
        <v>0</v>
      </c>
    </row>
    <row r="529" spans="14:56" x14ac:dyDescent="0.25">
      <c r="N529" s="16">
        <f xml:space="preserve"> ROW() - ROW(DATA[[#Headers],[Row]])</f>
        <v>527</v>
      </c>
      <c r="O529" s="13"/>
      <c r="P529" s="20">
        <v>45092</v>
      </c>
      <c r="Q529" s="21">
        <v>121813</v>
      </c>
      <c r="R529" s="21">
        <v>120850</v>
      </c>
      <c r="S529" s="21">
        <v>122255</v>
      </c>
      <c r="T529" s="21">
        <v>120830</v>
      </c>
      <c r="U529" s="13" t="s">
        <v>113</v>
      </c>
      <c r="V529" s="14">
        <v>2.9399999999999999E-2</v>
      </c>
      <c r="W529" s="23"/>
      <c r="X529" s="23">
        <f xml:space="preserve"> (1 - DATA[[#This Row],[Row]])</f>
        <v>-526</v>
      </c>
      <c r="Y529" s="24">
        <f xml:space="preserve"> DATA[[#This Row],[Src Data]]</f>
        <v>45092</v>
      </c>
      <c r="Z529" s="23">
        <f xml:space="preserve"> WEEKDAY(DATA[[#This Row],[Date]])</f>
        <v>5</v>
      </c>
      <c r="AA529" s="26">
        <f xml:space="preserve"> DATA[[#This Row],[Src Último]]</f>
        <v>121813</v>
      </c>
      <c r="AB529" s="28">
        <f xml:space="preserve"> DATA[[#This Row],[Src Abertura]]</f>
        <v>120850</v>
      </c>
      <c r="AC529" s="28">
        <f xml:space="preserve"> DATA[[#This Row],[Src Mínima]]</f>
        <v>120830</v>
      </c>
      <c r="AD529" s="28">
        <f xml:space="preserve"> DATA[[#This Row],[Src Máxima]]</f>
        <v>122255</v>
      </c>
      <c r="AE529" s="28">
        <f xml:space="preserve"> DATA[[#This Row],[Src Último]]</f>
        <v>121813</v>
      </c>
      <c r="AF529" s="40">
        <f xml:space="preserve"> (DATA[[#This Row],[High]] - DATA[[#This Row],[Low]])</f>
        <v>1425</v>
      </c>
      <c r="AG529" s="31">
        <f xml:space="preserve"> _xlfn.XLOOKUP(DATA[[#This Row],[T]]-1, DATA[T], DATA[Open], "")</f>
        <v>117695</v>
      </c>
      <c r="AH529" s="31">
        <f xml:space="preserve"> _xlfn.XLOOKUP(DATA[[#This Row],[T]]-1, DATA[T], DATA[Low], "")</f>
        <v>117205</v>
      </c>
      <c r="AI529" s="31">
        <f xml:space="preserve"> _xlfn.XLOOKUP(DATA[[#This Row],[T]]-1, DATA[T], DATA[High], "")</f>
        <v>119085</v>
      </c>
      <c r="AJ529" s="31">
        <f xml:space="preserve"> _xlfn.XLOOKUP(DATA[[#This Row],[T]]-1, DATA[T], DATA[Price], "")</f>
        <v>118330</v>
      </c>
      <c r="AK529" s="33">
        <f xml:space="preserve"> IFERROR(DATA[[#This Row],[Prev Close]] - DATA[[#This Row],[Prev Open]], "")</f>
        <v>635</v>
      </c>
      <c r="AL529" s="33">
        <f xml:space="preserve"> IFERROR(DATA[[#This Row],[Prev High]] - DATA[[#This Row],[Prev Low]], "")</f>
        <v>1880</v>
      </c>
      <c r="AM529" s="33">
        <f xml:space="preserve"> SIGN(DATA[[#This Row],[Prev Change]] &lt; 0)</f>
        <v>0</v>
      </c>
      <c r="AN529" s="33">
        <f xml:space="preserve"> SIGN(DATA[[#This Row],[Prev Change]] &gt;= 0)</f>
        <v>1</v>
      </c>
      <c r="AO529" s="28">
        <f xml:space="preserve"> IFERROR(MAX(0, DATA[[#This Row],[High]] - DATA[[#This Row],[Prev High]]), "")</f>
        <v>3170</v>
      </c>
      <c r="AP529" s="28">
        <f xml:space="preserve"> IFERROR(MAX(0, DATA[[#This Row],[Prev Low]] - DATA[[#This Row],[Low]]), "")</f>
        <v>0</v>
      </c>
      <c r="AQ529" s="10">
        <f xml:space="preserve"> (DATA[[#This Row],[Prev Low]] &lt; DATA[[#This Row],[Open]]) * (DATA[[#This Row],[Open]] &lt; DATA[[#This Row],[Prev High]])</f>
        <v>0</v>
      </c>
      <c r="AR529" s="10">
        <f xml:space="preserve"> SIGN(DATA[[#This Row],[Open]] &lt; DATA[[#This Row],[Prev Low]])</f>
        <v>0</v>
      </c>
      <c r="AS529" s="10">
        <f xml:space="preserve"> SIGN(DATA[[#This Row],[Prev Low]] &lt; DATA[[#This Row],[Open]])</f>
        <v>1</v>
      </c>
      <c r="AT529" s="10">
        <f xml:space="preserve"> SIGN(DATA[[#This Row],[Open]] &lt; DATA[[#This Row],[Prev High]])</f>
        <v>0</v>
      </c>
      <c r="AU529" s="10">
        <f xml:space="preserve"> SIGN(DATA[[#This Row],[Prev High]] &lt; DATA[[#This Row],[Open]])</f>
        <v>1</v>
      </c>
      <c r="AV529" s="10">
        <f xml:space="preserve"> SIGN(DATA[[#This Row],[Low]] &lt; DATA[[#This Row],[Prev Low]])</f>
        <v>0</v>
      </c>
      <c r="AW529" s="10">
        <f xml:space="preserve"> SIGN(DATA[[#This Row],[Prev Low]] &lt; DATA[[#This Row],[Low]])</f>
        <v>1</v>
      </c>
      <c r="AX529" s="10">
        <f xml:space="preserve"> SIGN(DATA[[#This Row],[High]] &lt; DATA[[#This Row],[Prev High]])</f>
        <v>0</v>
      </c>
      <c r="AY529" s="10">
        <f xml:space="preserve"> SIGN(DATA[[#This Row],[Prev High]] &lt; DATA[[#This Row],[High]])</f>
        <v>1</v>
      </c>
      <c r="AZ529" s="10">
        <f xml:space="preserve"> (DATA[[#This Row],[Prev Low]] &lt; DATA[[#This Row],[Close]]) * (DATA[[#This Row],[Close]] &lt; DATA[[#This Row],[Prev High]])</f>
        <v>0</v>
      </c>
      <c r="BA529" s="10">
        <f xml:space="preserve"> SIGN(DATA[[#This Row],[Close]] &lt; DATA[[#This Row],[Prev Low]])</f>
        <v>0</v>
      </c>
      <c r="BB529" s="10">
        <f xml:space="preserve"> SIGN(DATA[[#This Row],[Prev Low]] &lt; DATA[[#This Row],[Close]])</f>
        <v>1</v>
      </c>
      <c r="BC529" s="10">
        <f xml:space="preserve"> SIGN(DATA[[#This Row],[Close]] &lt; DATA[[#This Row],[Prev High]])</f>
        <v>0</v>
      </c>
      <c r="BD529" s="10">
        <f xml:space="preserve"> SIGN(DATA[[#This Row],[Prev High]] &lt; DATA[[#This Row],[Close]])</f>
        <v>1</v>
      </c>
    </row>
    <row r="530" spans="14:56" x14ac:dyDescent="0.25">
      <c r="N530" s="16">
        <f xml:space="preserve"> ROW() - ROW(DATA[[#Headers],[Row]])</f>
        <v>528</v>
      </c>
      <c r="O530" s="13"/>
      <c r="P530" s="20">
        <v>45091</v>
      </c>
      <c r="Q530" s="21">
        <v>118330</v>
      </c>
      <c r="R530" s="21">
        <v>117695</v>
      </c>
      <c r="S530" s="21">
        <v>119085</v>
      </c>
      <c r="T530" s="21">
        <v>117205</v>
      </c>
      <c r="U530" s="13" t="s">
        <v>489</v>
      </c>
      <c r="V530" s="14">
        <v>1.2699999999999999E-2</v>
      </c>
      <c r="W530" s="23"/>
      <c r="X530" s="23">
        <f xml:space="preserve"> (1 - DATA[[#This Row],[Row]])</f>
        <v>-527</v>
      </c>
      <c r="Y530" s="24">
        <f xml:space="preserve"> DATA[[#This Row],[Src Data]]</f>
        <v>45091</v>
      </c>
      <c r="Z530" s="23">
        <f xml:space="preserve"> WEEKDAY(DATA[[#This Row],[Date]])</f>
        <v>4</v>
      </c>
      <c r="AA530" s="26">
        <f xml:space="preserve"> DATA[[#This Row],[Src Último]]</f>
        <v>118330</v>
      </c>
      <c r="AB530" s="28">
        <f xml:space="preserve"> DATA[[#This Row],[Src Abertura]]</f>
        <v>117695</v>
      </c>
      <c r="AC530" s="28">
        <f xml:space="preserve"> DATA[[#This Row],[Src Mínima]]</f>
        <v>117205</v>
      </c>
      <c r="AD530" s="28">
        <f xml:space="preserve"> DATA[[#This Row],[Src Máxima]]</f>
        <v>119085</v>
      </c>
      <c r="AE530" s="28">
        <f xml:space="preserve"> DATA[[#This Row],[Src Último]]</f>
        <v>118330</v>
      </c>
      <c r="AF530" s="40">
        <f xml:space="preserve"> (DATA[[#This Row],[High]] - DATA[[#This Row],[Low]])</f>
        <v>1880</v>
      </c>
      <c r="AG530" s="31">
        <f xml:space="preserve"> _xlfn.XLOOKUP(DATA[[#This Row],[T]]-1, DATA[T], DATA[Open], "")</f>
        <v>117950</v>
      </c>
      <c r="AH530" s="31">
        <f xml:space="preserve"> _xlfn.XLOOKUP(DATA[[#This Row],[T]]-1, DATA[T], DATA[Low], "")</f>
        <v>116425</v>
      </c>
      <c r="AI530" s="31">
        <f xml:space="preserve"> _xlfn.XLOOKUP(DATA[[#This Row],[T]]-1, DATA[T], DATA[High], "")</f>
        <v>118215</v>
      </c>
      <c r="AJ530" s="31">
        <f xml:space="preserve"> _xlfn.XLOOKUP(DATA[[#This Row],[T]]-1, DATA[T], DATA[Price], "")</f>
        <v>116848</v>
      </c>
      <c r="AK530" s="33">
        <f xml:space="preserve"> IFERROR(DATA[[#This Row],[Prev Close]] - DATA[[#This Row],[Prev Open]], "")</f>
        <v>-1102</v>
      </c>
      <c r="AL530" s="33">
        <f xml:space="preserve"> IFERROR(DATA[[#This Row],[Prev High]] - DATA[[#This Row],[Prev Low]], "")</f>
        <v>1790</v>
      </c>
      <c r="AM530" s="33">
        <f xml:space="preserve"> SIGN(DATA[[#This Row],[Prev Change]] &lt; 0)</f>
        <v>1</v>
      </c>
      <c r="AN530" s="33">
        <f xml:space="preserve"> SIGN(DATA[[#This Row],[Prev Change]] &gt;= 0)</f>
        <v>0</v>
      </c>
      <c r="AO530" s="28">
        <f xml:space="preserve"> IFERROR(MAX(0, DATA[[#This Row],[High]] - DATA[[#This Row],[Prev High]]), "")</f>
        <v>870</v>
      </c>
      <c r="AP530" s="28">
        <f xml:space="preserve"> IFERROR(MAX(0, DATA[[#This Row],[Prev Low]] - DATA[[#This Row],[Low]]), "")</f>
        <v>0</v>
      </c>
      <c r="AQ530" s="10">
        <f xml:space="preserve"> (DATA[[#This Row],[Prev Low]] &lt; DATA[[#This Row],[Open]]) * (DATA[[#This Row],[Open]] &lt; DATA[[#This Row],[Prev High]])</f>
        <v>1</v>
      </c>
      <c r="AR530" s="10">
        <f xml:space="preserve"> SIGN(DATA[[#This Row],[Open]] &lt; DATA[[#This Row],[Prev Low]])</f>
        <v>0</v>
      </c>
      <c r="AS530" s="10">
        <f xml:space="preserve"> SIGN(DATA[[#This Row],[Prev Low]] &lt; DATA[[#This Row],[Open]])</f>
        <v>1</v>
      </c>
      <c r="AT530" s="10">
        <f xml:space="preserve"> SIGN(DATA[[#This Row],[Open]] &lt; DATA[[#This Row],[Prev High]])</f>
        <v>1</v>
      </c>
      <c r="AU530" s="10">
        <f xml:space="preserve"> SIGN(DATA[[#This Row],[Prev High]] &lt; DATA[[#This Row],[Open]])</f>
        <v>0</v>
      </c>
      <c r="AV530" s="10">
        <f xml:space="preserve"> SIGN(DATA[[#This Row],[Low]] &lt; DATA[[#This Row],[Prev Low]])</f>
        <v>0</v>
      </c>
      <c r="AW530" s="10">
        <f xml:space="preserve"> SIGN(DATA[[#This Row],[Prev Low]] &lt; DATA[[#This Row],[Low]])</f>
        <v>1</v>
      </c>
      <c r="AX530" s="10">
        <f xml:space="preserve"> SIGN(DATA[[#This Row],[High]] &lt; DATA[[#This Row],[Prev High]])</f>
        <v>0</v>
      </c>
      <c r="AY530" s="10">
        <f xml:space="preserve"> SIGN(DATA[[#This Row],[Prev High]] &lt; DATA[[#This Row],[High]])</f>
        <v>1</v>
      </c>
      <c r="AZ530" s="10">
        <f xml:space="preserve"> (DATA[[#This Row],[Prev Low]] &lt; DATA[[#This Row],[Close]]) * (DATA[[#This Row],[Close]] &lt; DATA[[#This Row],[Prev High]])</f>
        <v>0</v>
      </c>
      <c r="BA530" s="10">
        <f xml:space="preserve"> SIGN(DATA[[#This Row],[Close]] &lt; DATA[[#This Row],[Prev Low]])</f>
        <v>0</v>
      </c>
      <c r="BB530" s="10">
        <f xml:space="preserve"> SIGN(DATA[[#This Row],[Prev Low]] &lt; DATA[[#This Row],[Close]])</f>
        <v>1</v>
      </c>
      <c r="BC530" s="10">
        <f xml:space="preserve"> SIGN(DATA[[#This Row],[Close]] &lt; DATA[[#This Row],[Prev High]])</f>
        <v>0</v>
      </c>
      <c r="BD530" s="10">
        <f xml:space="preserve"> SIGN(DATA[[#This Row],[Prev High]] &lt; DATA[[#This Row],[Close]])</f>
        <v>1</v>
      </c>
    </row>
    <row r="531" spans="14:56" x14ac:dyDescent="0.25">
      <c r="N531" s="16">
        <f xml:space="preserve"> ROW() - ROW(DATA[[#Headers],[Row]])</f>
        <v>529</v>
      </c>
      <c r="O531" s="13"/>
      <c r="P531" s="20">
        <v>45090</v>
      </c>
      <c r="Q531" s="21">
        <v>116848</v>
      </c>
      <c r="R531" s="21">
        <v>117950</v>
      </c>
      <c r="S531" s="21">
        <v>118215</v>
      </c>
      <c r="T531" s="21">
        <v>116425</v>
      </c>
      <c r="U531" s="13" t="s">
        <v>490</v>
      </c>
      <c r="V531" s="14">
        <v>-5.7999999999999996E-3</v>
      </c>
      <c r="W531" s="23"/>
      <c r="X531" s="23">
        <f xml:space="preserve"> (1 - DATA[[#This Row],[Row]])</f>
        <v>-528</v>
      </c>
      <c r="Y531" s="24">
        <f xml:space="preserve"> DATA[[#This Row],[Src Data]]</f>
        <v>45090</v>
      </c>
      <c r="Z531" s="23">
        <f xml:space="preserve"> WEEKDAY(DATA[[#This Row],[Date]])</f>
        <v>3</v>
      </c>
      <c r="AA531" s="26">
        <f xml:space="preserve"> DATA[[#This Row],[Src Último]]</f>
        <v>116848</v>
      </c>
      <c r="AB531" s="28">
        <f xml:space="preserve"> DATA[[#This Row],[Src Abertura]]</f>
        <v>117950</v>
      </c>
      <c r="AC531" s="28">
        <f xml:space="preserve"> DATA[[#This Row],[Src Mínima]]</f>
        <v>116425</v>
      </c>
      <c r="AD531" s="28">
        <f xml:space="preserve"> DATA[[#This Row],[Src Máxima]]</f>
        <v>118215</v>
      </c>
      <c r="AE531" s="28">
        <f xml:space="preserve"> DATA[[#This Row],[Src Último]]</f>
        <v>116848</v>
      </c>
      <c r="AF531" s="40">
        <f xml:space="preserve"> (DATA[[#This Row],[High]] - DATA[[#This Row],[Low]])</f>
        <v>1790</v>
      </c>
      <c r="AG531" s="31">
        <f xml:space="preserve"> _xlfn.XLOOKUP(DATA[[#This Row],[T]]-1, DATA[T], DATA[Open], "")</f>
        <v>117450</v>
      </c>
      <c r="AH531" s="31">
        <f xml:space="preserve"> _xlfn.XLOOKUP(DATA[[#This Row],[T]]-1, DATA[T], DATA[Low], "")</f>
        <v>116815</v>
      </c>
      <c r="AI531" s="31">
        <f xml:space="preserve"> _xlfn.XLOOKUP(DATA[[#This Row],[T]]-1, DATA[T], DATA[High], "")</f>
        <v>118040</v>
      </c>
      <c r="AJ531" s="31">
        <f xml:space="preserve"> _xlfn.XLOOKUP(DATA[[#This Row],[T]]-1, DATA[T], DATA[Price], "")</f>
        <v>117532</v>
      </c>
      <c r="AK531" s="33">
        <f xml:space="preserve"> IFERROR(DATA[[#This Row],[Prev Close]] - DATA[[#This Row],[Prev Open]], "")</f>
        <v>82</v>
      </c>
      <c r="AL531" s="33">
        <f xml:space="preserve"> IFERROR(DATA[[#This Row],[Prev High]] - DATA[[#This Row],[Prev Low]], "")</f>
        <v>1225</v>
      </c>
      <c r="AM531" s="33">
        <f xml:space="preserve"> SIGN(DATA[[#This Row],[Prev Change]] &lt; 0)</f>
        <v>0</v>
      </c>
      <c r="AN531" s="33">
        <f xml:space="preserve"> SIGN(DATA[[#This Row],[Prev Change]] &gt;= 0)</f>
        <v>1</v>
      </c>
      <c r="AO531" s="28">
        <f xml:space="preserve"> IFERROR(MAX(0, DATA[[#This Row],[High]] - DATA[[#This Row],[Prev High]]), "")</f>
        <v>175</v>
      </c>
      <c r="AP531" s="28">
        <f xml:space="preserve"> IFERROR(MAX(0, DATA[[#This Row],[Prev Low]] - DATA[[#This Row],[Low]]), "")</f>
        <v>390</v>
      </c>
      <c r="AQ531" s="10">
        <f xml:space="preserve"> (DATA[[#This Row],[Prev Low]] &lt; DATA[[#This Row],[Open]]) * (DATA[[#This Row],[Open]] &lt; DATA[[#This Row],[Prev High]])</f>
        <v>1</v>
      </c>
      <c r="AR531" s="10">
        <f xml:space="preserve"> SIGN(DATA[[#This Row],[Open]] &lt; DATA[[#This Row],[Prev Low]])</f>
        <v>0</v>
      </c>
      <c r="AS531" s="10">
        <f xml:space="preserve"> SIGN(DATA[[#This Row],[Prev Low]] &lt; DATA[[#This Row],[Open]])</f>
        <v>1</v>
      </c>
      <c r="AT531" s="10">
        <f xml:space="preserve"> SIGN(DATA[[#This Row],[Open]] &lt; DATA[[#This Row],[Prev High]])</f>
        <v>1</v>
      </c>
      <c r="AU531" s="10">
        <f xml:space="preserve"> SIGN(DATA[[#This Row],[Prev High]] &lt; DATA[[#This Row],[Open]])</f>
        <v>0</v>
      </c>
      <c r="AV531" s="10">
        <f xml:space="preserve"> SIGN(DATA[[#This Row],[Low]] &lt; DATA[[#This Row],[Prev Low]])</f>
        <v>1</v>
      </c>
      <c r="AW531" s="10">
        <f xml:space="preserve"> SIGN(DATA[[#This Row],[Prev Low]] &lt; DATA[[#This Row],[Low]])</f>
        <v>0</v>
      </c>
      <c r="AX531" s="10">
        <f xml:space="preserve"> SIGN(DATA[[#This Row],[High]] &lt; DATA[[#This Row],[Prev High]])</f>
        <v>0</v>
      </c>
      <c r="AY531" s="10">
        <f xml:space="preserve"> SIGN(DATA[[#This Row],[Prev High]] &lt; DATA[[#This Row],[High]])</f>
        <v>1</v>
      </c>
      <c r="AZ531" s="10">
        <f xml:space="preserve"> (DATA[[#This Row],[Prev Low]] &lt; DATA[[#This Row],[Close]]) * (DATA[[#This Row],[Close]] &lt; DATA[[#This Row],[Prev High]])</f>
        <v>1</v>
      </c>
      <c r="BA531" s="10">
        <f xml:space="preserve"> SIGN(DATA[[#This Row],[Close]] &lt; DATA[[#This Row],[Prev Low]])</f>
        <v>0</v>
      </c>
      <c r="BB531" s="10">
        <f xml:space="preserve"> SIGN(DATA[[#This Row],[Prev Low]] &lt; DATA[[#This Row],[Close]])</f>
        <v>1</v>
      </c>
      <c r="BC531" s="10">
        <f xml:space="preserve"> SIGN(DATA[[#This Row],[Close]] &lt; DATA[[#This Row],[Prev High]])</f>
        <v>1</v>
      </c>
      <c r="BD531" s="10">
        <f xml:space="preserve"> SIGN(DATA[[#This Row],[Prev High]] &lt; DATA[[#This Row],[Close]])</f>
        <v>0</v>
      </c>
    </row>
    <row r="532" spans="14:56" x14ac:dyDescent="0.25">
      <c r="N532" s="16">
        <f xml:space="preserve"> ROW() - ROW(DATA[[#Headers],[Row]])</f>
        <v>530</v>
      </c>
      <c r="O532" s="13"/>
      <c r="P532" s="20">
        <v>45089</v>
      </c>
      <c r="Q532" s="21">
        <v>117532</v>
      </c>
      <c r="R532" s="21">
        <v>117450</v>
      </c>
      <c r="S532" s="21">
        <v>118040</v>
      </c>
      <c r="T532" s="21">
        <v>116815</v>
      </c>
      <c r="U532" s="13" t="s">
        <v>461</v>
      </c>
      <c r="V532" s="14">
        <v>2.3E-3</v>
      </c>
      <c r="W532" s="23"/>
      <c r="X532" s="23">
        <f xml:space="preserve"> (1 - DATA[[#This Row],[Row]])</f>
        <v>-529</v>
      </c>
      <c r="Y532" s="24">
        <f xml:space="preserve"> DATA[[#This Row],[Src Data]]</f>
        <v>45089</v>
      </c>
      <c r="Z532" s="23">
        <f xml:space="preserve"> WEEKDAY(DATA[[#This Row],[Date]])</f>
        <v>2</v>
      </c>
      <c r="AA532" s="26">
        <f xml:space="preserve"> DATA[[#This Row],[Src Último]]</f>
        <v>117532</v>
      </c>
      <c r="AB532" s="28">
        <f xml:space="preserve"> DATA[[#This Row],[Src Abertura]]</f>
        <v>117450</v>
      </c>
      <c r="AC532" s="28">
        <f xml:space="preserve"> DATA[[#This Row],[Src Mínima]]</f>
        <v>116815</v>
      </c>
      <c r="AD532" s="28">
        <f xml:space="preserve"> DATA[[#This Row],[Src Máxima]]</f>
        <v>118040</v>
      </c>
      <c r="AE532" s="28">
        <f xml:space="preserve"> DATA[[#This Row],[Src Último]]</f>
        <v>117532</v>
      </c>
      <c r="AF532" s="40">
        <f xml:space="preserve"> (DATA[[#This Row],[High]] - DATA[[#This Row],[Low]])</f>
        <v>1225</v>
      </c>
      <c r="AG532" s="31">
        <f xml:space="preserve"> _xlfn.XLOOKUP(DATA[[#This Row],[T]]-1, DATA[T], DATA[Open], "")</f>
        <v>116360</v>
      </c>
      <c r="AH532" s="31">
        <f xml:space="preserve"> _xlfn.XLOOKUP(DATA[[#This Row],[T]]-1, DATA[T], DATA[Low], "")</f>
        <v>116340</v>
      </c>
      <c r="AI532" s="31">
        <f xml:space="preserve"> _xlfn.XLOOKUP(DATA[[#This Row],[T]]-1, DATA[T], DATA[High], "")</f>
        <v>117840</v>
      </c>
      <c r="AJ532" s="31">
        <f xml:space="preserve"> _xlfn.XLOOKUP(DATA[[#This Row],[T]]-1, DATA[T], DATA[Price], "")</f>
        <v>117260</v>
      </c>
      <c r="AK532" s="33">
        <f xml:space="preserve"> IFERROR(DATA[[#This Row],[Prev Close]] - DATA[[#This Row],[Prev Open]], "")</f>
        <v>900</v>
      </c>
      <c r="AL532" s="33">
        <f xml:space="preserve"> IFERROR(DATA[[#This Row],[Prev High]] - DATA[[#This Row],[Prev Low]], "")</f>
        <v>1500</v>
      </c>
      <c r="AM532" s="33">
        <f xml:space="preserve"> SIGN(DATA[[#This Row],[Prev Change]] &lt; 0)</f>
        <v>0</v>
      </c>
      <c r="AN532" s="33">
        <f xml:space="preserve"> SIGN(DATA[[#This Row],[Prev Change]] &gt;= 0)</f>
        <v>1</v>
      </c>
      <c r="AO532" s="28">
        <f xml:space="preserve"> IFERROR(MAX(0, DATA[[#This Row],[High]] - DATA[[#This Row],[Prev High]]), "")</f>
        <v>200</v>
      </c>
      <c r="AP532" s="28">
        <f xml:space="preserve"> IFERROR(MAX(0, DATA[[#This Row],[Prev Low]] - DATA[[#This Row],[Low]]), "")</f>
        <v>0</v>
      </c>
      <c r="AQ532" s="10">
        <f xml:space="preserve"> (DATA[[#This Row],[Prev Low]] &lt; DATA[[#This Row],[Open]]) * (DATA[[#This Row],[Open]] &lt; DATA[[#This Row],[Prev High]])</f>
        <v>1</v>
      </c>
      <c r="AR532" s="10">
        <f xml:space="preserve"> SIGN(DATA[[#This Row],[Open]] &lt; DATA[[#This Row],[Prev Low]])</f>
        <v>0</v>
      </c>
      <c r="AS532" s="10">
        <f xml:space="preserve"> SIGN(DATA[[#This Row],[Prev Low]] &lt; DATA[[#This Row],[Open]])</f>
        <v>1</v>
      </c>
      <c r="AT532" s="10">
        <f xml:space="preserve"> SIGN(DATA[[#This Row],[Open]] &lt; DATA[[#This Row],[Prev High]])</f>
        <v>1</v>
      </c>
      <c r="AU532" s="10">
        <f xml:space="preserve"> SIGN(DATA[[#This Row],[Prev High]] &lt; DATA[[#This Row],[Open]])</f>
        <v>0</v>
      </c>
      <c r="AV532" s="10">
        <f xml:space="preserve"> SIGN(DATA[[#This Row],[Low]] &lt; DATA[[#This Row],[Prev Low]])</f>
        <v>0</v>
      </c>
      <c r="AW532" s="10">
        <f xml:space="preserve"> SIGN(DATA[[#This Row],[Prev Low]] &lt; DATA[[#This Row],[Low]])</f>
        <v>1</v>
      </c>
      <c r="AX532" s="10">
        <f xml:space="preserve"> SIGN(DATA[[#This Row],[High]] &lt; DATA[[#This Row],[Prev High]])</f>
        <v>0</v>
      </c>
      <c r="AY532" s="10">
        <f xml:space="preserve"> SIGN(DATA[[#This Row],[Prev High]] &lt; DATA[[#This Row],[High]])</f>
        <v>1</v>
      </c>
      <c r="AZ532" s="10">
        <f xml:space="preserve"> (DATA[[#This Row],[Prev Low]] &lt; DATA[[#This Row],[Close]]) * (DATA[[#This Row],[Close]] &lt; DATA[[#This Row],[Prev High]])</f>
        <v>1</v>
      </c>
      <c r="BA532" s="10">
        <f xml:space="preserve"> SIGN(DATA[[#This Row],[Close]] &lt; DATA[[#This Row],[Prev Low]])</f>
        <v>0</v>
      </c>
      <c r="BB532" s="10">
        <f xml:space="preserve"> SIGN(DATA[[#This Row],[Prev Low]] &lt; DATA[[#This Row],[Close]])</f>
        <v>1</v>
      </c>
      <c r="BC532" s="10">
        <f xml:space="preserve"> SIGN(DATA[[#This Row],[Close]] &lt; DATA[[#This Row],[Prev High]])</f>
        <v>1</v>
      </c>
      <c r="BD532" s="10">
        <f xml:space="preserve"> SIGN(DATA[[#This Row],[Prev High]] &lt; DATA[[#This Row],[Close]])</f>
        <v>0</v>
      </c>
    </row>
    <row r="533" spans="14:56" x14ac:dyDescent="0.25">
      <c r="N533" s="16">
        <f xml:space="preserve"> ROW() - ROW(DATA[[#Headers],[Row]])</f>
        <v>531</v>
      </c>
      <c r="O533" s="13"/>
      <c r="P533" s="20">
        <v>45086</v>
      </c>
      <c r="Q533" s="21">
        <v>117260</v>
      </c>
      <c r="R533" s="21">
        <v>116360</v>
      </c>
      <c r="S533" s="21">
        <v>117840</v>
      </c>
      <c r="T533" s="21">
        <v>116340</v>
      </c>
      <c r="U533" s="13" t="s">
        <v>491</v>
      </c>
      <c r="V533" s="14">
        <v>1.24E-2</v>
      </c>
      <c r="W533" s="23"/>
      <c r="X533" s="23">
        <f xml:space="preserve"> (1 - DATA[[#This Row],[Row]])</f>
        <v>-530</v>
      </c>
      <c r="Y533" s="24">
        <f xml:space="preserve"> DATA[[#This Row],[Src Data]]</f>
        <v>45086</v>
      </c>
      <c r="Z533" s="23">
        <f xml:space="preserve"> WEEKDAY(DATA[[#This Row],[Date]])</f>
        <v>6</v>
      </c>
      <c r="AA533" s="26">
        <f xml:space="preserve"> DATA[[#This Row],[Src Último]]</f>
        <v>117260</v>
      </c>
      <c r="AB533" s="28">
        <f xml:space="preserve"> DATA[[#This Row],[Src Abertura]]</f>
        <v>116360</v>
      </c>
      <c r="AC533" s="28">
        <f xml:space="preserve"> DATA[[#This Row],[Src Mínima]]</f>
        <v>116340</v>
      </c>
      <c r="AD533" s="28">
        <f xml:space="preserve"> DATA[[#This Row],[Src Máxima]]</f>
        <v>117840</v>
      </c>
      <c r="AE533" s="28">
        <f xml:space="preserve"> DATA[[#This Row],[Src Último]]</f>
        <v>117260</v>
      </c>
      <c r="AF533" s="40">
        <f xml:space="preserve"> (DATA[[#This Row],[High]] - DATA[[#This Row],[Low]])</f>
        <v>1500</v>
      </c>
      <c r="AG533" s="31">
        <f xml:space="preserve"> _xlfn.XLOOKUP(DATA[[#This Row],[T]]-1, DATA[T], DATA[Open], "")</f>
        <v>115600</v>
      </c>
      <c r="AH533" s="31">
        <f xml:space="preserve"> _xlfn.XLOOKUP(DATA[[#This Row],[T]]-1, DATA[T], DATA[Low], "")</f>
        <v>114870</v>
      </c>
      <c r="AI533" s="31">
        <f xml:space="preserve"> _xlfn.XLOOKUP(DATA[[#This Row],[T]]-1, DATA[T], DATA[High], "")</f>
        <v>116270</v>
      </c>
      <c r="AJ533" s="31">
        <f xml:space="preserve"> _xlfn.XLOOKUP(DATA[[#This Row],[T]]-1, DATA[T], DATA[Price], "")</f>
        <v>115823</v>
      </c>
      <c r="AK533" s="33">
        <f xml:space="preserve"> IFERROR(DATA[[#This Row],[Prev Close]] - DATA[[#This Row],[Prev Open]], "")</f>
        <v>223</v>
      </c>
      <c r="AL533" s="33">
        <f xml:space="preserve"> IFERROR(DATA[[#This Row],[Prev High]] - DATA[[#This Row],[Prev Low]], "")</f>
        <v>1400</v>
      </c>
      <c r="AM533" s="33">
        <f xml:space="preserve"> SIGN(DATA[[#This Row],[Prev Change]] &lt; 0)</f>
        <v>0</v>
      </c>
      <c r="AN533" s="33">
        <f xml:space="preserve"> SIGN(DATA[[#This Row],[Prev Change]] &gt;= 0)</f>
        <v>1</v>
      </c>
      <c r="AO533" s="28">
        <f xml:space="preserve"> IFERROR(MAX(0, DATA[[#This Row],[High]] - DATA[[#This Row],[Prev High]]), "")</f>
        <v>1570</v>
      </c>
      <c r="AP533" s="28">
        <f xml:space="preserve"> IFERROR(MAX(0, DATA[[#This Row],[Prev Low]] - DATA[[#This Row],[Low]]), "")</f>
        <v>0</v>
      </c>
      <c r="AQ533" s="10">
        <f xml:space="preserve"> (DATA[[#This Row],[Prev Low]] &lt; DATA[[#This Row],[Open]]) * (DATA[[#This Row],[Open]] &lt; DATA[[#This Row],[Prev High]])</f>
        <v>0</v>
      </c>
      <c r="AR533" s="10">
        <f xml:space="preserve"> SIGN(DATA[[#This Row],[Open]] &lt; DATA[[#This Row],[Prev Low]])</f>
        <v>0</v>
      </c>
      <c r="AS533" s="10">
        <f xml:space="preserve"> SIGN(DATA[[#This Row],[Prev Low]] &lt; DATA[[#This Row],[Open]])</f>
        <v>1</v>
      </c>
      <c r="AT533" s="10">
        <f xml:space="preserve"> SIGN(DATA[[#This Row],[Open]] &lt; DATA[[#This Row],[Prev High]])</f>
        <v>0</v>
      </c>
      <c r="AU533" s="10">
        <f xml:space="preserve"> SIGN(DATA[[#This Row],[Prev High]] &lt; DATA[[#This Row],[Open]])</f>
        <v>1</v>
      </c>
      <c r="AV533" s="10">
        <f xml:space="preserve"> SIGN(DATA[[#This Row],[Low]] &lt; DATA[[#This Row],[Prev Low]])</f>
        <v>0</v>
      </c>
      <c r="AW533" s="10">
        <f xml:space="preserve"> SIGN(DATA[[#This Row],[Prev Low]] &lt; DATA[[#This Row],[Low]])</f>
        <v>1</v>
      </c>
      <c r="AX533" s="10">
        <f xml:space="preserve"> SIGN(DATA[[#This Row],[High]] &lt; DATA[[#This Row],[Prev High]])</f>
        <v>0</v>
      </c>
      <c r="AY533" s="10">
        <f xml:space="preserve"> SIGN(DATA[[#This Row],[Prev High]] &lt; DATA[[#This Row],[High]])</f>
        <v>1</v>
      </c>
      <c r="AZ533" s="10">
        <f xml:space="preserve"> (DATA[[#This Row],[Prev Low]] &lt; DATA[[#This Row],[Close]]) * (DATA[[#This Row],[Close]] &lt; DATA[[#This Row],[Prev High]])</f>
        <v>0</v>
      </c>
      <c r="BA533" s="10">
        <f xml:space="preserve"> SIGN(DATA[[#This Row],[Close]] &lt; DATA[[#This Row],[Prev Low]])</f>
        <v>0</v>
      </c>
      <c r="BB533" s="10">
        <f xml:space="preserve"> SIGN(DATA[[#This Row],[Prev Low]] &lt; DATA[[#This Row],[Close]])</f>
        <v>1</v>
      </c>
      <c r="BC533" s="10">
        <f xml:space="preserve"> SIGN(DATA[[#This Row],[Close]] &lt; DATA[[#This Row],[Prev High]])</f>
        <v>0</v>
      </c>
      <c r="BD533" s="10">
        <f xml:space="preserve"> SIGN(DATA[[#This Row],[Prev High]] &lt; DATA[[#This Row],[Close]])</f>
        <v>1</v>
      </c>
    </row>
    <row r="534" spans="14:56" x14ac:dyDescent="0.25">
      <c r="N534" s="16">
        <f xml:space="preserve"> ROW() - ROW(DATA[[#Headers],[Row]])</f>
        <v>532</v>
      </c>
      <c r="O534" s="13"/>
      <c r="P534" s="20">
        <v>45084</v>
      </c>
      <c r="Q534" s="21">
        <v>115823</v>
      </c>
      <c r="R534" s="21">
        <v>115600</v>
      </c>
      <c r="S534" s="21">
        <v>116270</v>
      </c>
      <c r="T534" s="21">
        <v>114870</v>
      </c>
      <c r="U534" s="13" t="s">
        <v>454</v>
      </c>
      <c r="V534" s="14">
        <v>6.8999999999999999E-3</v>
      </c>
      <c r="W534" s="23"/>
      <c r="X534" s="23">
        <f xml:space="preserve"> (1 - DATA[[#This Row],[Row]])</f>
        <v>-531</v>
      </c>
      <c r="Y534" s="24">
        <f xml:space="preserve"> DATA[[#This Row],[Src Data]]</f>
        <v>45084</v>
      </c>
      <c r="Z534" s="23">
        <f xml:space="preserve"> WEEKDAY(DATA[[#This Row],[Date]])</f>
        <v>4</v>
      </c>
      <c r="AA534" s="26">
        <f xml:space="preserve"> DATA[[#This Row],[Src Último]]</f>
        <v>115823</v>
      </c>
      <c r="AB534" s="28">
        <f xml:space="preserve"> DATA[[#This Row],[Src Abertura]]</f>
        <v>115600</v>
      </c>
      <c r="AC534" s="28">
        <f xml:space="preserve"> DATA[[#This Row],[Src Mínima]]</f>
        <v>114870</v>
      </c>
      <c r="AD534" s="28">
        <f xml:space="preserve"> DATA[[#This Row],[Src Máxima]]</f>
        <v>116270</v>
      </c>
      <c r="AE534" s="28">
        <f xml:space="preserve"> DATA[[#This Row],[Src Último]]</f>
        <v>115823</v>
      </c>
      <c r="AF534" s="40">
        <f xml:space="preserve"> (DATA[[#This Row],[High]] - DATA[[#This Row],[Low]])</f>
        <v>1400</v>
      </c>
      <c r="AG534" s="31">
        <f xml:space="preserve"> _xlfn.XLOOKUP(DATA[[#This Row],[T]]-1, DATA[T], DATA[Open], "")</f>
        <v>112815</v>
      </c>
      <c r="AH534" s="31">
        <f xml:space="preserve"> _xlfn.XLOOKUP(DATA[[#This Row],[T]]-1, DATA[T], DATA[Low], "")</f>
        <v>112800</v>
      </c>
      <c r="AI534" s="31">
        <f xml:space="preserve"> _xlfn.XLOOKUP(DATA[[#This Row],[T]]-1, DATA[T], DATA[High], "")</f>
        <v>115160</v>
      </c>
      <c r="AJ534" s="31">
        <f xml:space="preserve"> _xlfn.XLOOKUP(DATA[[#This Row],[T]]-1, DATA[T], DATA[Price], "")</f>
        <v>115029</v>
      </c>
      <c r="AK534" s="33">
        <f xml:space="preserve"> IFERROR(DATA[[#This Row],[Prev Close]] - DATA[[#This Row],[Prev Open]], "")</f>
        <v>2214</v>
      </c>
      <c r="AL534" s="33">
        <f xml:space="preserve"> IFERROR(DATA[[#This Row],[Prev High]] - DATA[[#This Row],[Prev Low]], "")</f>
        <v>2360</v>
      </c>
      <c r="AM534" s="33">
        <f xml:space="preserve"> SIGN(DATA[[#This Row],[Prev Change]] &lt; 0)</f>
        <v>0</v>
      </c>
      <c r="AN534" s="33">
        <f xml:space="preserve"> SIGN(DATA[[#This Row],[Prev Change]] &gt;= 0)</f>
        <v>1</v>
      </c>
      <c r="AO534" s="28">
        <f xml:space="preserve"> IFERROR(MAX(0, DATA[[#This Row],[High]] - DATA[[#This Row],[Prev High]]), "")</f>
        <v>1110</v>
      </c>
      <c r="AP534" s="28">
        <f xml:space="preserve"> IFERROR(MAX(0, DATA[[#This Row],[Prev Low]] - DATA[[#This Row],[Low]]), "")</f>
        <v>0</v>
      </c>
      <c r="AQ534" s="10">
        <f xml:space="preserve"> (DATA[[#This Row],[Prev Low]] &lt; DATA[[#This Row],[Open]]) * (DATA[[#This Row],[Open]] &lt; DATA[[#This Row],[Prev High]])</f>
        <v>0</v>
      </c>
      <c r="AR534" s="10">
        <f xml:space="preserve"> SIGN(DATA[[#This Row],[Open]] &lt; DATA[[#This Row],[Prev Low]])</f>
        <v>0</v>
      </c>
      <c r="AS534" s="10">
        <f xml:space="preserve"> SIGN(DATA[[#This Row],[Prev Low]] &lt; DATA[[#This Row],[Open]])</f>
        <v>1</v>
      </c>
      <c r="AT534" s="10">
        <f xml:space="preserve"> SIGN(DATA[[#This Row],[Open]] &lt; DATA[[#This Row],[Prev High]])</f>
        <v>0</v>
      </c>
      <c r="AU534" s="10">
        <f xml:space="preserve"> SIGN(DATA[[#This Row],[Prev High]] &lt; DATA[[#This Row],[Open]])</f>
        <v>1</v>
      </c>
      <c r="AV534" s="10">
        <f xml:space="preserve"> SIGN(DATA[[#This Row],[Low]] &lt; DATA[[#This Row],[Prev Low]])</f>
        <v>0</v>
      </c>
      <c r="AW534" s="10">
        <f xml:space="preserve"> SIGN(DATA[[#This Row],[Prev Low]] &lt; DATA[[#This Row],[Low]])</f>
        <v>1</v>
      </c>
      <c r="AX534" s="10">
        <f xml:space="preserve"> SIGN(DATA[[#This Row],[High]] &lt; DATA[[#This Row],[Prev High]])</f>
        <v>0</v>
      </c>
      <c r="AY534" s="10">
        <f xml:space="preserve"> SIGN(DATA[[#This Row],[Prev High]] &lt; DATA[[#This Row],[High]])</f>
        <v>1</v>
      </c>
      <c r="AZ534" s="10">
        <f xml:space="preserve"> (DATA[[#This Row],[Prev Low]] &lt; DATA[[#This Row],[Close]]) * (DATA[[#This Row],[Close]] &lt; DATA[[#This Row],[Prev High]])</f>
        <v>0</v>
      </c>
      <c r="BA534" s="10">
        <f xml:space="preserve"> SIGN(DATA[[#This Row],[Close]] &lt; DATA[[#This Row],[Prev Low]])</f>
        <v>0</v>
      </c>
      <c r="BB534" s="10">
        <f xml:space="preserve"> SIGN(DATA[[#This Row],[Prev Low]] &lt; DATA[[#This Row],[Close]])</f>
        <v>1</v>
      </c>
      <c r="BC534" s="10">
        <f xml:space="preserve"> SIGN(DATA[[#This Row],[Close]] &lt; DATA[[#This Row],[Prev High]])</f>
        <v>0</v>
      </c>
      <c r="BD534" s="10">
        <f xml:space="preserve"> SIGN(DATA[[#This Row],[Prev High]] &lt; DATA[[#This Row],[Close]])</f>
        <v>1</v>
      </c>
    </row>
    <row r="535" spans="14:56" x14ac:dyDescent="0.25">
      <c r="N535" s="16">
        <f xml:space="preserve"> ROW() - ROW(DATA[[#Headers],[Row]])</f>
        <v>533</v>
      </c>
      <c r="O535" s="13"/>
      <c r="P535" s="20">
        <v>45083</v>
      </c>
      <c r="Q535" s="21">
        <v>115029</v>
      </c>
      <c r="R535" s="21">
        <v>112815</v>
      </c>
      <c r="S535" s="21">
        <v>115160</v>
      </c>
      <c r="T535" s="21">
        <v>112800</v>
      </c>
      <c r="U535" s="13" t="s">
        <v>492</v>
      </c>
      <c r="V535" s="14">
        <v>1.6500000000000001E-2</v>
      </c>
      <c r="W535" s="23"/>
      <c r="X535" s="23">
        <f xml:space="preserve"> (1 - DATA[[#This Row],[Row]])</f>
        <v>-532</v>
      </c>
      <c r="Y535" s="24">
        <f xml:space="preserve"> DATA[[#This Row],[Src Data]]</f>
        <v>45083</v>
      </c>
      <c r="Z535" s="23">
        <f xml:space="preserve"> WEEKDAY(DATA[[#This Row],[Date]])</f>
        <v>3</v>
      </c>
      <c r="AA535" s="26">
        <f xml:space="preserve"> DATA[[#This Row],[Src Último]]</f>
        <v>115029</v>
      </c>
      <c r="AB535" s="28">
        <f xml:space="preserve"> DATA[[#This Row],[Src Abertura]]</f>
        <v>112815</v>
      </c>
      <c r="AC535" s="28">
        <f xml:space="preserve"> DATA[[#This Row],[Src Mínima]]</f>
        <v>112800</v>
      </c>
      <c r="AD535" s="28">
        <f xml:space="preserve"> DATA[[#This Row],[Src Máxima]]</f>
        <v>115160</v>
      </c>
      <c r="AE535" s="28">
        <f xml:space="preserve"> DATA[[#This Row],[Src Último]]</f>
        <v>115029</v>
      </c>
      <c r="AF535" s="40">
        <f xml:space="preserve"> (DATA[[#This Row],[High]] - DATA[[#This Row],[Low]])</f>
        <v>2360</v>
      </c>
      <c r="AG535" s="31">
        <f xml:space="preserve"> _xlfn.XLOOKUP(DATA[[#This Row],[T]]-1, DATA[T], DATA[Open], "")</f>
        <v>112950</v>
      </c>
      <c r="AH535" s="31">
        <f xml:space="preserve"> _xlfn.XLOOKUP(DATA[[#This Row],[T]]-1, DATA[T], DATA[Low], "")</f>
        <v>112005</v>
      </c>
      <c r="AI535" s="31">
        <f xml:space="preserve"> _xlfn.XLOOKUP(DATA[[#This Row],[T]]-1, DATA[T], DATA[High], "")</f>
        <v>113500</v>
      </c>
      <c r="AJ535" s="31">
        <f xml:space="preserve"> _xlfn.XLOOKUP(DATA[[#This Row],[T]]-1, DATA[T], DATA[Price], "")</f>
        <v>113166</v>
      </c>
      <c r="AK535" s="33">
        <f xml:space="preserve"> IFERROR(DATA[[#This Row],[Prev Close]] - DATA[[#This Row],[Prev Open]], "")</f>
        <v>216</v>
      </c>
      <c r="AL535" s="33">
        <f xml:space="preserve"> IFERROR(DATA[[#This Row],[Prev High]] - DATA[[#This Row],[Prev Low]], "")</f>
        <v>1495</v>
      </c>
      <c r="AM535" s="33">
        <f xml:space="preserve"> SIGN(DATA[[#This Row],[Prev Change]] &lt; 0)</f>
        <v>0</v>
      </c>
      <c r="AN535" s="33">
        <f xml:space="preserve"> SIGN(DATA[[#This Row],[Prev Change]] &gt;= 0)</f>
        <v>1</v>
      </c>
      <c r="AO535" s="28">
        <f xml:space="preserve"> IFERROR(MAX(0, DATA[[#This Row],[High]] - DATA[[#This Row],[Prev High]]), "")</f>
        <v>1660</v>
      </c>
      <c r="AP535" s="28">
        <f xml:space="preserve"> IFERROR(MAX(0, DATA[[#This Row],[Prev Low]] - DATA[[#This Row],[Low]]), "")</f>
        <v>0</v>
      </c>
      <c r="AQ535" s="10">
        <f xml:space="preserve"> (DATA[[#This Row],[Prev Low]] &lt; DATA[[#This Row],[Open]]) * (DATA[[#This Row],[Open]] &lt; DATA[[#This Row],[Prev High]])</f>
        <v>1</v>
      </c>
      <c r="AR535" s="10">
        <f xml:space="preserve"> SIGN(DATA[[#This Row],[Open]] &lt; DATA[[#This Row],[Prev Low]])</f>
        <v>0</v>
      </c>
      <c r="AS535" s="10">
        <f xml:space="preserve"> SIGN(DATA[[#This Row],[Prev Low]] &lt; DATA[[#This Row],[Open]])</f>
        <v>1</v>
      </c>
      <c r="AT535" s="10">
        <f xml:space="preserve"> SIGN(DATA[[#This Row],[Open]] &lt; DATA[[#This Row],[Prev High]])</f>
        <v>1</v>
      </c>
      <c r="AU535" s="10">
        <f xml:space="preserve"> SIGN(DATA[[#This Row],[Prev High]] &lt; DATA[[#This Row],[Open]])</f>
        <v>0</v>
      </c>
      <c r="AV535" s="10">
        <f xml:space="preserve"> SIGN(DATA[[#This Row],[Low]] &lt; DATA[[#This Row],[Prev Low]])</f>
        <v>0</v>
      </c>
      <c r="AW535" s="10">
        <f xml:space="preserve"> SIGN(DATA[[#This Row],[Prev Low]] &lt; DATA[[#This Row],[Low]])</f>
        <v>1</v>
      </c>
      <c r="AX535" s="10">
        <f xml:space="preserve"> SIGN(DATA[[#This Row],[High]] &lt; DATA[[#This Row],[Prev High]])</f>
        <v>0</v>
      </c>
      <c r="AY535" s="10">
        <f xml:space="preserve"> SIGN(DATA[[#This Row],[Prev High]] &lt; DATA[[#This Row],[High]])</f>
        <v>1</v>
      </c>
      <c r="AZ535" s="10">
        <f xml:space="preserve"> (DATA[[#This Row],[Prev Low]] &lt; DATA[[#This Row],[Close]]) * (DATA[[#This Row],[Close]] &lt; DATA[[#This Row],[Prev High]])</f>
        <v>0</v>
      </c>
      <c r="BA535" s="10">
        <f xml:space="preserve"> SIGN(DATA[[#This Row],[Close]] &lt; DATA[[#This Row],[Prev Low]])</f>
        <v>0</v>
      </c>
      <c r="BB535" s="10">
        <f xml:space="preserve"> SIGN(DATA[[#This Row],[Prev Low]] &lt; DATA[[#This Row],[Close]])</f>
        <v>1</v>
      </c>
      <c r="BC535" s="10">
        <f xml:space="preserve"> SIGN(DATA[[#This Row],[Close]] &lt; DATA[[#This Row],[Prev High]])</f>
        <v>0</v>
      </c>
      <c r="BD535" s="10">
        <f xml:space="preserve"> SIGN(DATA[[#This Row],[Prev High]] &lt; DATA[[#This Row],[Close]])</f>
        <v>1</v>
      </c>
    </row>
    <row r="536" spans="14:56" x14ac:dyDescent="0.25">
      <c r="N536" s="16">
        <f xml:space="preserve"> ROW() - ROW(DATA[[#Headers],[Row]])</f>
        <v>534</v>
      </c>
      <c r="O536" s="13"/>
      <c r="P536" s="20">
        <v>45082</v>
      </c>
      <c r="Q536" s="21">
        <v>113166</v>
      </c>
      <c r="R536" s="21">
        <v>112950</v>
      </c>
      <c r="S536" s="21">
        <v>113500</v>
      </c>
      <c r="T536" s="21">
        <v>112005</v>
      </c>
      <c r="U536" s="13" t="s">
        <v>493</v>
      </c>
      <c r="V536" s="14">
        <v>5.9999999999999995E-4</v>
      </c>
      <c r="W536" s="23"/>
      <c r="X536" s="23">
        <f xml:space="preserve"> (1 - DATA[[#This Row],[Row]])</f>
        <v>-533</v>
      </c>
      <c r="Y536" s="24">
        <f xml:space="preserve"> DATA[[#This Row],[Src Data]]</f>
        <v>45082</v>
      </c>
      <c r="Z536" s="23">
        <f xml:space="preserve"> WEEKDAY(DATA[[#This Row],[Date]])</f>
        <v>2</v>
      </c>
      <c r="AA536" s="26">
        <f xml:space="preserve"> DATA[[#This Row],[Src Último]]</f>
        <v>113166</v>
      </c>
      <c r="AB536" s="28">
        <f xml:space="preserve"> DATA[[#This Row],[Src Abertura]]</f>
        <v>112950</v>
      </c>
      <c r="AC536" s="28">
        <f xml:space="preserve"> DATA[[#This Row],[Src Mínima]]</f>
        <v>112005</v>
      </c>
      <c r="AD536" s="28">
        <f xml:space="preserve"> DATA[[#This Row],[Src Máxima]]</f>
        <v>113500</v>
      </c>
      <c r="AE536" s="28">
        <f xml:space="preserve"> DATA[[#This Row],[Src Último]]</f>
        <v>113166</v>
      </c>
      <c r="AF536" s="40">
        <f xml:space="preserve"> (DATA[[#This Row],[High]] - DATA[[#This Row],[Low]])</f>
        <v>1495</v>
      </c>
      <c r="AG536" s="31">
        <f xml:space="preserve"> _xlfn.XLOOKUP(DATA[[#This Row],[T]]-1, DATA[T], DATA[Open], "")</f>
        <v>111880</v>
      </c>
      <c r="AH536" s="31">
        <f xml:space="preserve"> _xlfn.XLOOKUP(DATA[[#This Row],[T]]-1, DATA[T], DATA[Low], "")</f>
        <v>111805</v>
      </c>
      <c r="AI536" s="31">
        <f xml:space="preserve"> _xlfn.XLOOKUP(DATA[[#This Row],[T]]-1, DATA[T], DATA[High], "")</f>
        <v>113475</v>
      </c>
      <c r="AJ536" s="31">
        <f xml:space="preserve"> _xlfn.XLOOKUP(DATA[[#This Row],[T]]-1, DATA[T], DATA[Price], "")</f>
        <v>113097</v>
      </c>
      <c r="AK536" s="33">
        <f xml:space="preserve"> IFERROR(DATA[[#This Row],[Prev Close]] - DATA[[#This Row],[Prev Open]], "")</f>
        <v>1217</v>
      </c>
      <c r="AL536" s="33">
        <f xml:space="preserve"> IFERROR(DATA[[#This Row],[Prev High]] - DATA[[#This Row],[Prev Low]], "")</f>
        <v>1670</v>
      </c>
      <c r="AM536" s="33">
        <f xml:space="preserve"> SIGN(DATA[[#This Row],[Prev Change]] &lt; 0)</f>
        <v>0</v>
      </c>
      <c r="AN536" s="33">
        <f xml:space="preserve"> SIGN(DATA[[#This Row],[Prev Change]] &gt;= 0)</f>
        <v>1</v>
      </c>
      <c r="AO536" s="28">
        <f xml:space="preserve"> IFERROR(MAX(0, DATA[[#This Row],[High]] - DATA[[#This Row],[Prev High]]), "")</f>
        <v>25</v>
      </c>
      <c r="AP536" s="28">
        <f xml:space="preserve"> IFERROR(MAX(0, DATA[[#This Row],[Prev Low]] - DATA[[#This Row],[Low]]), "")</f>
        <v>0</v>
      </c>
      <c r="AQ536" s="10">
        <f xml:space="preserve"> (DATA[[#This Row],[Prev Low]] &lt; DATA[[#This Row],[Open]]) * (DATA[[#This Row],[Open]] &lt; DATA[[#This Row],[Prev High]])</f>
        <v>1</v>
      </c>
      <c r="AR536" s="10">
        <f xml:space="preserve"> SIGN(DATA[[#This Row],[Open]] &lt; DATA[[#This Row],[Prev Low]])</f>
        <v>0</v>
      </c>
      <c r="AS536" s="10">
        <f xml:space="preserve"> SIGN(DATA[[#This Row],[Prev Low]] &lt; DATA[[#This Row],[Open]])</f>
        <v>1</v>
      </c>
      <c r="AT536" s="10">
        <f xml:space="preserve"> SIGN(DATA[[#This Row],[Open]] &lt; DATA[[#This Row],[Prev High]])</f>
        <v>1</v>
      </c>
      <c r="AU536" s="10">
        <f xml:space="preserve"> SIGN(DATA[[#This Row],[Prev High]] &lt; DATA[[#This Row],[Open]])</f>
        <v>0</v>
      </c>
      <c r="AV536" s="10">
        <f xml:space="preserve"> SIGN(DATA[[#This Row],[Low]] &lt; DATA[[#This Row],[Prev Low]])</f>
        <v>0</v>
      </c>
      <c r="AW536" s="10">
        <f xml:space="preserve"> SIGN(DATA[[#This Row],[Prev Low]] &lt; DATA[[#This Row],[Low]])</f>
        <v>1</v>
      </c>
      <c r="AX536" s="10">
        <f xml:space="preserve"> SIGN(DATA[[#This Row],[High]] &lt; DATA[[#This Row],[Prev High]])</f>
        <v>0</v>
      </c>
      <c r="AY536" s="10">
        <f xml:space="preserve"> SIGN(DATA[[#This Row],[Prev High]] &lt; DATA[[#This Row],[High]])</f>
        <v>1</v>
      </c>
      <c r="AZ536" s="10">
        <f xml:space="preserve"> (DATA[[#This Row],[Prev Low]] &lt; DATA[[#This Row],[Close]]) * (DATA[[#This Row],[Close]] &lt; DATA[[#This Row],[Prev High]])</f>
        <v>1</v>
      </c>
      <c r="BA536" s="10">
        <f xml:space="preserve"> SIGN(DATA[[#This Row],[Close]] &lt; DATA[[#This Row],[Prev Low]])</f>
        <v>0</v>
      </c>
      <c r="BB536" s="10">
        <f xml:space="preserve"> SIGN(DATA[[#This Row],[Prev Low]] &lt; DATA[[#This Row],[Close]])</f>
        <v>1</v>
      </c>
      <c r="BC536" s="10">
        <f xml:space="preserve"> SIGN(DATA[[#This Row],[Close]] &lt; DATA[[#This Row],[Prev High]])</f>
        <v>1</v>
      </c>
      <c r="BD536" s="10">
        <f xml:space="preserve"> SIGN(DATA[[#This Row],[Prev High]] &lt; DATA[[#This Row],[Close]])</f>
        <v>0</v>
      </c>
    </row>
    <row r="537" spans="14:56" x14ac:dyDescent="0.25">
      <c r="N537" s="16">
        <f xml:space="preserve"> ROW() - ROW(DATA[[#Headers],[Row]])</f>
        <v>535</v>
      </c>
      <c r="O537" s="13"/>
      <c r="P537" s="20">
        <v>45079</v>
      </c>
      <c r="Q537" s="21">
        <v>113097</v>
      </c>
      <c r="R537" s="21">
        <v>111880</v>
      </c>
      <c r="S537" s="21">
        <v>113475</v>
      </c>
      <c r="T537" s="21">
        <v>111805</v>
      </c>
      <c r="U537" s="13" t="s">
        <v>494</v>
      </c>
      <c r="V537" s="14">
        <v>1.7299999999999999E-2</v>
      </c>
      <c r="W537" s="23"/>
      <c r="X537" s="23">
        <f xml:space="preserve"> (1 - DATA[[#This Row],[Row]])</f>
        <v>-534</v>
      </c>
      <c r="Y537" s="24">
        <f xml:space="preserve"> DATA[[#This Row],[Src Data]]</f>
        <v>45079</v>
      </c>
      <c r="Z537" s="23">
        <f xml:space="preserve"> WEEKDAY(DATA[[#This Row],[Date]])</f>
        <v>6</v>
      </c>
      <c r="AA537" s="26">
        <f xml:space="preserve"> DATA[[#This Row],[Src Último]]</f>
        <v>113097</v>
      </c>
      <c r="AB537" s="28">
        <f xml:space="preserve"> DATA[[#This Row],[Src Abertura]]</f>
        <v>111880</v>
      </c>
      <c r="AC537" s="28">
        <f xml:space="preserve"> DATA[[#This Row],[Src Mínima]]</f>
        <v>111805</v>
      </c>
      <c r="AD537" s="28">
        <f xml:space="preserve"> DATA[[#This Row],[Src Máxima]]</f>
        <v>113475</v>
      </c>
      <c r="AE537" s="28">
        <f xml:space="preserve"> DATA[[#This Row],[Src Último]]</f>
        <v>113097</v>
      </c>
      <c r="AF537" s="40">
        <f xml:space="preserve"> (DATA[[#This Row],[High]] - DATA[[#This Row],[Low]])</f>
        <v>1670</v>
      </c>
      <c r="AG537" s="31">
        <f xml:space="preserve"> _xlfn.XLOOKUP(DATA[[#This Row],[T]]-1, DATA[T], DATA[Open], "")</f>
        <v>109540</v>
      </c>
      <c r="AH537" s="31">
        <f xml:space="preserve"> _xlfn.XLOOKUP(DATA[[#This Row],[T]]-1, DATA[T], DATA[Low], "")</f>
        <v>108715</v>
      </c>
      <c r="AI537" s="31">
        <f xml:space="preserve"> _xlfn.XLOOKUP(DATA[[#This Row],[T]]-1, DATA[T], DATA[High], "")</f>
        <v>111310</v>
      </c>
      <c r="AJ537" s="31">
        <f xml:space="preserve"> _xlfn.XLOOKUP(DATA[[#This Row],[T]]-1, DATA[T], DATA[Price], "")</f>
        <v>111171</v>
      </c>
      <c r="AK537" s="33">
        <f xml:space="preserve"> IFERROR(DATA[[#This Row],[Prev Close]] - DATA[[#This Row],[Prev Open]], "")</f>
        <v>1631</v>
      </c>
      <c r="AL537" s="33">
        <f xml:space="preserve"> IFERROR(DATA[[#This Row],[Prev High]] - DATA[[#This Row],[Prev Low]], "")</f>
        <v>2595</v>
      </c>
      <c r="AM537" s="33">
        <f xml:space="preserve"> SIGN(DATA[[#This Row],[Prev Change]] &lt; 0)</f>
        <v>0</v>
      </c>
      <c r="AN537" s="33">
        <f xml:space="preserve"> SIGN(DATA[[#This Row],[Prev Change]] &gt;= 0)</f>
        <v>1</v>
      </c>
      <c r="AO537" s="28">
        <f xml:space="preserve"> IFERROR(MAX(0, DATA[[#This Row],[High]] - DATA[[#This Row],[Prev High]]), "")</f>
        <v>2165</v>
      </c>
      <c r="AP537" s="28">
        <f xml:space="preserve"> IFERROR(MAX(0, DATA[[#This Row],[Prev Low]] - DATA[[#This Row],[Low]]), "")</f>
        <v>0</v>
      </c>
      <c r="AQ537" s="10">
        <f xml:space="preserve"> (DATA[[#This Row],[Prev Low]] &lt; DATA[[#This Row],[Open]]) * (DATA[[#This Row],[Open]] &lt; DATA[[#This Row],[Prev High]])</f>
        <v>0</v>
      </c>
      <c r="AR537" s="10">
        <f xml:space="preserve"> SIGN(DATA[[#This Row],[Open]] &lt; DATA[[#This Row],[Prev Low]])</f>
        <v>0</v>
      </c>
      <c r="AS537" s="10">
        <f xml:space="preserve"> SIGN(DATA[[#This Row],[Prev Low]] &lt; DATA[[#This Row],[Open]])</f>
        <v>1</v>
      </c>
      <c r="AT537" s="10">
        <f xml:space="preserve"> SIGN(DATA[[#This Row],[Open]] &lt; DATA[[#This Row],[Prev High]])</f>
        <v>0</v>
      </c>
      <c r="AU537" s="10">
        <f xml:space="preserve"> SIGN(DATA[[#This Row],[Prev High]] &lt; DATA[[#This Row],[Open]])</f>
        <v>1</v>
      </c>
      <c r="AV537" s="10">
        <f xml:space="preserve"> SIGN(DATA[[#This Row],[Low]] &lt; DATA[[#This Row],[Prev Low]])</f>
        <v>0</v>
      </c>
      <c r="AW537" s="10">
        <f xml:space="preserve"> SIGN(DATA[[#This Row],[Prev Low]] &lt; DATA[[#This Row],[Low]])</f>
        <v>1</v>
      </c>
      <c r="AX537" s="10">
        <f xml:space="preserve"> SIGN(DATA[[#This Row],[High]] &lt; DATA[[#This Row],[Prev High]])</f>
        <v>0</v>
      </c>
      <c r="AY537" s="10">
        <f xml:space="preserve"> SIGN(DATA[[#This Row],[Prev High]] &lt; DATA[[#This Row],[High]])</f>
        <v>1</v>
      </c>
      <c r="AZ537" s="10">
        <f xml:space="preserve"> (DATA[[#This Row],[Prev Low]] &lt; DATA[[#This Row],[Close]]) * (DATA[[#This Row],[Close]] &lt; DATA[[#This Row],[Prev High]])</f>
        <v>0</v>
      </c>
      <c r="BA537" s="10">
        <f xml:space="preserve"> SIGN(DATA[[#This Row],[Close]] &lt; DATA[[#This Row],[Prev Low]])</f>
        <v>0</v>
      </c>
      <c r="BB537" s="10">
        <f xml:space="preserve"> SIGN(DATA[[#This Row],[Prev Low]] &lt; DATA[[#This Row],[Close]])</f>
        <v>1</v>
      </c>
      <c r="BC537" s="10">
        <f xml:space="preserve"> SIGN(DATA[[#This Row],[Close]] &lt; DATA[[#This Row],[Prev High]])</f>
        <v>0</v>
      </c>
      <c r="BD537" s="10">
        <f xml:space="preserve"> SIGN(DATA[[#This Row],[Prev High]] &lt; DATA[[#This Row],[Close]])</f>
        <v>1</v>
      </c>
    </row>
    <row r="538" spans="14:56" x14ac:dyDescent="0.25">
      <c r="N538" s="16">
        <f xml:space="preserve"> ROW() - ROW(DATA[[#Headers],[Row]])</f>
        <v>536</v>
      </c>
      <c r="O538" s="13"/>
      <c r="P538" s="20">
        <v>45078</v>
      </c>
      <c r="Q538" s="21">
        <v>111171</v>
      </c>
      <c r="R538" s="21">
        <v>109540</v>
      </c>
      <c r="S538" s="21">
        <v>111310</v>
      </c>
      <c r="T538" s="21">
        <v>108715</v>
      </c>
      <c r="U538" s="13" t="s">
        <v>495</v>
      </c>
      <c r="V538" s="14">
        <v>1.95E-2</v>
      </c>
      <c r="W538" s="23"/>
      <c r="X538" s="23">
        <f xml:space="preserve"> (1 - DATA[[#This Row],[Row]])</f>
        <v>-535</v>
      </c>
      <c r="Y538" s="24">
        <f xml:space="preserve"> DATA[[#This Row],[Src Data]]</f>
        <v>45078</v>
      </c>
      <c r="Z538" s="23">
        <f xml:space="preserve"> WEEKDAY(DATA[[#This Row],[Date]])</f>
        <v>5</v>
      </c>
      <c r="AA538" s="26">
        <f xml:space="preserve"> DATA[[#This Row],[Src Último]]</f>
        <v>111171</v>
      </c>
      <c r="AB538" s="28">
        <f xml:space="preserve"> DATA[[#This Row],[Src Abertura]]</f>
        <v>109540</v>
      </c>
      <c r="AC538" s="28">
        <f xml:space="preserve"> DATA[[#This Row],[Src Mínima]]</f>
        <v>108715</v>
      </c>
      <c r="AD538" s="28">
        <f xml:space="preserve"> DATA[[#This Row],[Src Máxima]]</f>
        <v>111310</v>
      </c>
      <c r="AE538" s="28">
        <f xml:space="preserve"> DATA[[#This Row],[Src Último]]</f>
        <v>111171</v>
      </c>
      <c r="AF538" s="40">
        <f xml:space="preserve"> (DATA[[#This Row],[High]] - DATA[[#This Row],[Low]])</f>
        <v>2595</v>
      </c>
      <c r="AG538" s="31">
        <f xml:space="preserve"> _xlfn.XLOOKUP(DATA[[#This Row],[T]]-1, DATA[T], DATA[Open], "")</f>
        <v>108930</v>
      </c>
      <c r="AH538" s="31">
        <f xml:space="preserve"> _xlfn.XLOOKUP(DATA[[#This Row],[T]]-1, DATA[T], DATA[Low], "")</f>
        <v>108675</v>
      </c>
      <c r="AI538" s="31">
        <f xml:space="preserve"> _xlfn.XLOOKUP(DATA[[#This Row],[T]]-1, DATA[T], DATA[High], "")</f>
        <v>109665</v>
      </c>
      <c r="AJ538" s="31">
        <f xml:space="preserve"> _xlfn.XLOOKUP(DATA[[#This Row],[T]]-1, DATA[T], DATA[Price], "")</f>
        <v>109048</v>
      </c>
      <c r="AK538" s="33">
        <f xml:space="preserve"> IFERROR(DATA[[#This Row],[Prev Close]] - DATA[[#This Row],[Prev Open]], "")</f>
        <v>118</v>
      </c>
      <c r="AL538" s="33">
        <f xml:space="preserve"> IFERROR(DATA[[#This Row],[Prev High]] - DATA[[#This Row],[Prev Low]], "")</f>
        <v>990</v>
      </c>
      <c r="AM538" s="33">
        <f xml:space="preserve"> SIGN(DATA[[#This Row],[Prev Change]] &lt; 0)</f>
        <v>0</v>
      </c>
      <c r="AN538" s="33">
        <f xml:space="preserve"> SIGN(DATA[[#This Row],[Prev Change]] &gt;= 0)</f>
        <v>1</v>
      </c>
      <c r="AO538" s="28">
        <f xml:space="preserve"> IFERROR(MAX(0, DATA[[#This Row],[High]] - DATA[[#This Row],[Prev High]]), "")</f>
        <v>1645</v>
      </c>
      <c r="AP538" s="28">
        <f xml:space="preserve"> IFERROR(MAX(0, DATA[[#This Row],[Prev Low]] - DATA[[#This Row],[Low]]), "")</f>
        <v>0</v>
      </c>
      <c r="AQ538" s="10">
        <f xml:space="preserve"> (DATA[[#This Row],[Prev Low]] &lt; DATA[[#This Row],[Open]]) * (DATA[[#This Row],[Open]] &lt; DATA[[#This Row],[Prev High]])</f>
        <v>1</v>
      </c>
      <c r="AR538" s="10">
        <f xml:space="preserve"> SIGN(DATA[[#This Row],[Open]] &lt; DATA[[#This Row],[Prev Low]])</f>
        <v>0</v>
      </c>
      <c r="AS538" s="10">
        <f xml:space="preserve"> SIGN(DATA[[#This Row],[Prev Low]] &lt; DATA[[#This Row],[Open]])</f>
        <v>1</v>
      </c>
      <c r="AT538" s="10">
        <f xml:space="preserve"> SIGN(DATA[[#This Row],[Open]] &lt; DATA[[#This Row],[Prev High]])</f>
        <v>1</v>
      </c>
      <c r="AU538" s="10">
        <f xml:space="preserve"> SIGN(DATA[[#This Row],[Prev High]] &lt; DATA[[#This Row],[Open]])</f>
        <v>0</v>
      </c>
      <c r="AV538" s="10">
        <f xml:space="preserve"> SIGN(DATA[[#This Row],[Low]] &lt; DATA[[#This Row],[Prev Low]])</f>
        <v>0</v>
      </c>
      <c r="AW538" s="10">
        <f xml:space="preserve"> SIGN(DATA[[#This Row],[Prev Low]] &lt; DATA[[#This Row],[Low]])</f>
        <v>1</v>
      </c>
      <c r="AX538" s="10">
        <f xml:space="preserve"> SIGN(DATA[[#This Row],[High]] &lt; DATA[[#This Row],[Prev High]])</f>
        <v>0</v>
      </c>
      <c r="AY538" s="10">
        <f xml:space="preserve"> SIGN(DATA[[#This Row],[Prev High]] &lt; DATA[[#This Row],[High]])</f>
        <v>1</v>
      </c>
      <c r="AZ538" s="10">
        <f xml:space="preserve"> (DATA[[#This Row],[Prev Low]] &lt; DATA[[#This Row],[Close]]) * (DATA[[#This Row],[Close]] &lt; DATA[[#This Row],[Prev High]])</f>
        <v>0</v>
      </c>
      <c r="BA538" s="10">
        <f xml:space="preserve"> SIGN(DATA[[#This Row],[Close]] &lt; DATA[[#This Row],[Prev Low]])</f>
        <v>0</v>
      </c>
      <c r="BB538" s="10">
        <f xml:space="preserve"> SIGN(DATA[[#This Row],[Prev Low]] &lt; DATA[[#This Row],[Close]])</f>
        <v>1</v>
      </c>
      <c r="BC538" s="10">
        <f xml:space="preserve"> SIGN(DATA[[#This Row],[Close]] &lt; DATA[[#This Row],[Prev High]])</f>
        <v>0</v>
      </c>
      <c r="BD538" s="10">
        <f xml:space="preserve"> SIGN(DATA[[#This Row],[Prev High]] &lt; DATA[[#This Row],[Close]])</f>
        <v>1</v>
      </c>
    </row>
    <row r="539" spans="14:56" x14ac:dyDescent="0.25">
      <c r="N539" s="16">
        <f xml:space="preserve"> ROW() - ROW(DATA[[#Headers],[Row]])</f>
        <v>537</v>
      </c>
      <c r="O539" s="13"/>
      <c r="P539" s="20">
        <v>45077</v>
      </c>
      <c r="Q539" s="21">
        <v>109048</v>
      </c>
      <c r="R539" s="21">
        <v>108930</v>
      </c>
      <c r="S539" s="21">
        <v>109665</v>
      </c>
      <c r="T539" s="21">
        <v>108675</v>
      </c>
      <c r="U539" s="13" t="s">
        <v>232</v>
      </c>
      <c r="V539" s="14">
        <v>-4.5999999999999999E-3</v>
      </c>
      <c r="W539" s="23"/>
      <c r="X539" s="23">
        <f xml:space="preserve"> (1 - DATA[[#This Row],[Row]])</f>
        <v>-536</v>
      </c>
      <c r="Y539" s="24">
        <f xml:space="preserve"> DATA[[#This Row],[Src Data]]</f>
        <v>45077</v>
      </c>
      <c r="Z539" s="23">
        <f xml:space="preserve"> WEEKDAY(DATA[[#This Row],[Date]])</f>
        <v>4</v>
      </c>
      <c r="AA539" s="26">
        <f xml:space="preserve"> DATA[[#This Row],[Src Último]]</f>
        <v>109048</v>
      </c>
      <c r="AB539" s="28">
        <f xml:space="preserve"> DATA[[#This Row],[Src Abertura]]</f>
        <v>108930</v>
      </c>
      <c r="AC539" s="28">
        <f xml:space="preserve"> DATA[[#This Row],[Src Mínima]]</f>
        <v>108675</v>
      </c>
      <c r="AD539" s="28">
        <f xml:space="preserve"> DATA[[#This Row],[Src Máxima]]</f>
        <v>109665</v>
      </c>
      <c r="AE539" s="28">
        <f xml:space="preserve"> DATA[[#This Row],[Src Último]]</f>
        <v>109048</v>
      </c>
      <c r="AF539" s="40">
        <f xml:space="preserve"> (DATA[[#This Row],[High]] - DATA[[#This Row],[Low]])</f>
        <v>990</v>
      </c>
      <c r="AG539" s="31">
        <f xml:space="preserve"> _xlfn.XLOOKUP(DATA[[#This Row],[T]]-1, DATA[T], DATA[Open], "")</f>
        <v>111175</v>
      </c>
      <c r="AH539" s="31">
        <f xml:space="preserve"> _xlfn.XLOOKUP(DATA[[#This Row],[T]]-1, DATA[T], DATA[Low], "")</f>
        <v>109055</v>
      </c>
      <c r="AI539" s="31">
        <f xml:space="preserve"> _xlfn.XLOOKUP(DATA[[#This Row],[T]]-1, DATA[T], DATA[High], "")</f>
        <v>111980</v>
      </c>
      <c r="AJ539" s="31">
        <f xml:space="preserve"> _xlfn.XLOOKUP(DATA[[#This Row],[T]]-1, DATA[T], DATA[Price], "")</f>
        <v>109550</v>
      </c>
      <c r="AK539" s="33">
        <f xml:space="preserve"> IFERROR(DATA[[#This Row],[Prev Close]] - DATA[[#This Row],[Prev Open]], "")</f>
        <v>-1625</v>
      </c>
      <c r="AL539" s="33">
        <f xml:space="preserve"> IFERROR(DATA[[#This Row],[Prev High]] - DATA[[#This Row],[Prev Low]], "")</f>
        <v>2925</v>
      </c>
      <c r="AM539" s="33">
        <f xml:space="preserve"> SIGN(DATA[[#This Row],[Prev Change]] &lt; 0)</f>
        <v>1</v>
      </c>
      <c r="AN539" s="33">
        <f xml:space="preserve"> SIGN(DATA[[#This Row],[Prev Change]] &gt;= 0)</f>
        <v>0</v>
      </c>
      <c r="AO539" s="28">
        <f xml:space="preserve"> IFERROR(MAX(0, DATA[[#This Row],[High]] - DATA[[#This Row],[Prev High]]), "")</f>
        <v>0</v>
      </c>
      <c r="AP539" s="28">
        <f xml:space="preserve"> IFERROR(MAX(0, DATA[[#This Row],[Prev Low]] - DATA[[#This Row],[Low]]), "")</f>
        <v>380</v>
      </c>
      <c r="AQ539" s="10">
        <f xml:space="preserve"> (DATA[[#This Row],[Prev Low]] &lt; DATA[[#This Row],[Open]]) * (DATA[[#This Row],[Open]] &lt; DATA[[#This Row],[Prev High]])</f>
        <v>0</v>
      </c>
      <c r="AR539" s="10">
        <f xml:space="preserve"> SIGN(DATA[[#This Row],[Open]] &lt; DATA[[#This Row],[Prev Low]])</f>
        <v>1</v>
      </c>
      <c r="AS539" s="10">
        <f xml:space="preserve"> SIGN(DATA[[#This Row],[Prev Low]] &lt; DATA[[#This Row],[Open]])</f>
        <v>0</v>
      </c>
      <c r="AT539" s="10">
        <f xml:space="preserve"> SIGN(DATA[[#This Row],[Open]] &lt; DATA[[#This Row],[Prev High]])</f>
        <v>1</v>
      </c>
      <c r="AU539" s="10">
        <f xml:space="preserve"> SIGN(DATA[[#This Row],[Prev High]] &lt; DATA[[#This Row],[Open]])</f>
        <v>0</v>
      </c>
      <c r="AV539" s="10">
        <f xml:space="preserve"> SIGN(DATA[[#This Row],[Low]] &lt; DATA[[#This Row],[Prev Low]])</f>
        <v>1</v>
      </c>
      <c r="AW539" s="10">
        <f xml:space="preserve"> SIGN(DATA[[#This Row],[Prev Low]] &lt; DATA[[#This Row],[Low]])</f>
        <v>0</v>
      </c>
      <c r="AX539" s="10">
        <f xml:space="preserve"> SIGN(DATA[[#This Row],[High]] &lt; DATA[[#This Row],[Prev High]])</f>
        <v>1</v>
      </c>
      <c r="AY539" s="10">
        <f xml:space="preserve"> SIGN(DATA[[#This Row],[Prev High]] &lt; DATA[[#This Row],[High]])</f>
        <v>0</v>
      </c>
      <c r="AZ539" s="10">
        <f xml:space="preserve"> (DATA[[#This Row],[Prev Low]] &lt; DATA[[#This Row],[Close]]) * (DATA[[#This Row],[Close]] &lt; DATA[[#This Row],[Prev High]])</f>
        <v>0</v>
      </c>
      <c r="BA539" s="10">
        <f xml:space="preserve"> SIGN(DATA[[#This Row],[Close]] &lt; DATA[[#This Row],[Prev Low]])</f>
        <v>1</v>
      </c>
      <c r="BB539" s="10">
        <f xml:space="preserve"> SIGN(DATA[[#This Row],[Prev Low]] &lt; DATA[[#This Row],[Close]])</f>
        <v>0</v>
      </c>
      <c r="BC539" s="10">
        <f xml:space="preserve"> SIGN(DATA[[#This Row],[Close]] &lt; DATA[[#This Row],[Prev High]])</f>
        <v>1</v>
      </c>
      <c r="BD539" s="10">
        <f xml:space="preserve"> SIGN(DATA[[#This Row],[Prev High]] &lt; DATA[[#This Row],[Close]])</f>
        <v>0</v>
      </c>
    </row>
    <row r="540" spans="14:56" x14ac:dyDescent="0.25">
      <c r="N540" s="16">
        <f xml:space="preserve"> ROW() - ROW(DATA[[#Headers],[Row]])</f>
        <v>538</v>
      </c>
      <c r="O540" s="13"/>
      <c r="P540" s="20">
        <v>45076</v>
      </c>
      <c r="Q540" s="21">
        <v>109550</v>
      </c>
      <c r="R540" s="21">
        <v>111175</v>
      </c>
      <c r="S540" s="21">
        <v>111980</v>
      </c>
      <c r="T540" s="21">
        <v>109055</v>
      </c>
      <c r="U540" s="13" t="s">
        <v>293</v>
      </c>
      <c r="V540" s="14">
        <v>-1.2699999999999999E-2</v>
      </c>
      <c r="W540" s="23"/>
      <c r="X540" s="23">
        <f xml:space="preserve"> (1 - DATA[[#This Row],[Row]])</f>
        <v>-537</v>
      </c>
      <c r="Y540" s="24">
        <f xml:space="preserve"> DATA[[#This Row],[Src Data]]</f>
        <v>45076</v>
      </c>
      <c r="Z540" s="23">
        <f xml:space="preserve"> WEEKDAY(DATA[[#This Row],[Date]])</f>
        <v>3</v>
      </c>
      <c r="AA540" s="26">
        <f xml:space="preserve"> DATA[[#This Row],[Src Último]]</f>
        <v>109550</v>
      </c>
      <c r="AB540" s="28">
        <f xml:space="preserve"> DATA[[#This Row],[Src Abertura]]</f>
        <v>111175</v>
      </c>
      <c r="AC540" s="28">
        <f xml:space="preserve"> DATA[[#This Row],[Src Mínima]]</f>
        <v>109055</v>
      </c>
      <c r="AD540" s="28">
        <f xml:space="preserve"> DATA[[#This Row],[Src Máxima]]</f>
        <v>111980</v>
      </c>
      <c r="AE540" s="28">
        <f xml:space="preserve"> DATA[[#This Row],[Src Último]]</f>
        <v>109550</v>
      </c>
      <c r="AF540" s="40">
        <f xml:space="preserve"> (DATA[[#This Row],[High]] - DATA[[#This Row],[Low]])</f>
        <v>2925</v>
      </c>
      <c r="AG540" s="31">
        <f xml:space="preserve"> _xlfn.XLOOKUP(DATA[[#This Row],[T]]-1, DATA[T], DATA[Open], "")</f>
        <v>111800</v>
      </c>
      <c r="AH540" s="31">
        <f xml:space="preserve"> _xlfn.XLOOKUP(DATA[[#This Row],[T]]-1, DATA[T], DATA[Low], "")</f>
        <v>110650</v>
      </c>
      <c r="AI540" s="31">
        <f xml:space="preserve"> _xlfn.XLOOKUP(DATA[[#This Row],[T]]-1, DATA[T], DATA[High], "")</f>
        <v>111925</v>
      </c>
      <c r="AJ540" s="31">
        <f xml:space="preserve"> _xlfn.XLOOKUP(DATA[[#This Row],[T]]-1, DATA[T], DATA[Price], "")</f>
        <v>110960</v>
      </c>
      <c r="AK540" s="33">
        <f xml:space="preserve"> IFERROR(DATA[[#This Row],[Prev Close]] - DATA[[#This Row],[Prev Open]], "")</f>
        <v>-840</v>
      </c>
      <c r="AL540" s="33">
        <f xml:space="preserve"> IFERROR(DATA[[#This Row],[Prev High]] - DATA[[#This Row],[Prev Low]], "")</f>
        <v>1275</v>
      </c>
      <c r="AM540" s="33">
        <f xml:space="preserve"> SIGN(DATA[[#This Row],[Prev Change]] &lt; 0)</f>
        <v>1</v>
      </c>
      <c r="AN540" s="33">
        <f xml:space="preserve"> SIGN(DATA[[#This Row],[Prev Change]] &gt;= 0)</f>
        <v>0</v>
      </c>
      <c r="AO540" s="28">
        <f xml:space="preserve"> IFERROR(MAX(0, DATA[[#This Row],[High]] - DATA[[#This Row],[Prev High]]), "")</f>
        <v>55</v>
      </c>
      <c r="AP540" s="28">
        <f xml:space="preserve"> IFERROR(MAX(0, DATA[[#This Row],[Prev Low]] - DATA[[#This Row],[Low]]), "")</f>
        <v>1595</v>
      </c>
      <c r="AQ540" s="10">
        <f xml:space="preserve"> (DATA[[#This Row],[Prev Low]] &lt; DATA[[#This Row],[Open]]) * (DATA[[#This Row],[Open]] &lt; DATA[[#This Row],[Prev High]])</f>
        <v>1</v>
      </c>
      <c r="AR540" s="10">
        <f xml:space="preserve"> SIGN(DATA[[#This Row],[Open]] &lt; DATA[[#This Row],[Prev Low]])</f>
        <v>0</v>
      </c>
      <c r="AS540" s="10">
        <f xml:space="preserve"> SIGN(DATA[[#This Row],[Prev Low]] &lt; DATA[[#This Row],[Open]])</f>
        <v>1</v>
      </c>
      <c r="AT540" s="10">
        <f xml:space="preserve"> SIGN(DATA[[#This Row],[Open]] &lt; DATA[[#This Row],[Prev High]])</f>
        <v>1</v>
      </c>
      <c r="AU540" s="10">
        <f xml:space="preserve"> SIGN(DATA[[#This Row],[Prev High]] &lt; DATA[[#This Row],[Open]])</f>
        <v>0</v>
      </c>
      <c r="AV540" s="10">
        <f xml:space="preserve"> SIGN(DATA[[#This Row],[Low]] &lt; DATA[[#This Row],[Prev Low]])</f>
        <v>1</v>
      </c>
      <c r="AW540" s="10">
        <f xml:space="preserve"> SIGN(DATA[[#This Row],[Prev Low]] &lt; DATA[[#This Row],[Low]])</f>
        <v>0</v>
      </c>
      <c r="AX540" s="10">
        <f xml:space="preserve"> SIGN(DATA[[#This Row],[High]] &lt; DATA[[#This Row],[Prev High]])</f>
        <v>0</v>
      </c>
      <c r="AY540" s="10">
        <f xml:space="preserve"> SIGN(DATA[[#This Row],[Prev High]] &lt; DATA[[#This Row],[High]])</f>
        <v>1</v>
      </c>
      <c r="AZ540" s="10">
        <f xml:space="preserve"> (DATA[[#This Row],[Prev Low]] &lt; DATA[[#This Row],[Close]]) * (DATA[[#This Row],[Close]] &lt; DATA[[#This Row],[Prev High]])</f>
        <v>0</v>
      </c>
      <c r="BA540" s="10">
        <f xml:space="preserve"> SIGN(DATA[[#This Row],[Close]] &lt; DATA[[#This Row],[Prev Low]])</f>
        <v>1</v>
      </c>
      <c r="BB540" s="10">
        <f xml:space="preserve"> SIGN(DATA[[#This Row],[Prev Low]] &lt; DATA[[#This Row],[Close]])</f>
        <v>0</v>
      </c>
      <c r="BC540" s="10">
        <f xml:space="preserve"> SIGN(DATA[[#This Row],[Close]] &lt; DATA[[#This Row],[Prev High]])</f>
        <v>1</v>
      </c>
      <c r="BD540" s="10">
        <f xml:space="preserve"> SIGN(DATA[[#This Row],[Prev High]] &lt; DATA[[#This Row],[Close]])</f>
        <v>0</v>
      </c>
    </row>
    <row r="541" spans="14:56" x14ac:dyDescent="0.25">
      <c r="N541" s="16">
        <f xml:space="preserve"> ROW() - ROW(DATA[[#Headers],[Row]])</f>
        <v>539</v>
      </c>
      <c r="O541" s="13"/>
      <c r="P541" s="20">
        <v>45075</v>
      </c>
      <c r="Q541" s="21">
        <v>110960</v>
      </c>
      <c r="R541" s="21">
        <v>111800</v>
      </c>
      <c r="S541" s="21">
        <v>111925</v>
      </c>
      <c r="T541" s="21">
        <v>110650</v>
      </c>
      <c r="U541" s="13" t="s">
        <v>496</v>
      </c>
      <c r="V541" s="14">
        <v>-6.1000000000000004E-3</v>
      </c>
      <c r="W541" s="23"/>
      <c r="X541" s="23">
        <f xml:space="preserve"> (1 - DATA[[#This Row],[Row]])</f>
        <v>-538</v>
      </c>
      <c r="Y541" s="24">
        <f xml:space="preserve"> DATA[[#This Row],[Src Data]]</f>
        <v>45075</v>
      </c>
      <c r="Z541" s="23">
        <f xml:space="preserve"> WEEKDAY(DATA[[#This Row],[Date]])</f>
        <v>2</v>
      </c>
      <c r="AA541" s="26">
        <f xml:space="preserve"> DATA[[#This Row],[Src Último]]</f>
        <v>110960</v>
      </c>
      <c r="AB541" s="28">
        <f xml:space="preserve"> DATA[[#This Row],[Src Abertura]]</f>
        <v>111800</v>
      </c>
      <c r="AC541" s="28">
        <f xml:space="preserve"> DATA[[#This Row],[Src Mínima]]</f>
        <v>110650</v>
      </c>
      <c r="AD541" s="28">
        <f xml:space="preserve"> DATA[[#This Row],[Src Máxima]]</f>
        <v>111925</v>
      </c>
      <c r="AE541" s="28">
        <f xml:space="preserve"> DATA[[#This Row],[Src Último]]</f>
        <v>110960</v>
      </c>
      <c r="AF541" s="40">
        <f xml:space="preserve"> (DATA[[#This Row],[High]] - DATA[[#This Row],[Low]])</f>
        <v>1275</v>
      </c>
      <c r="AG541" s="31">
        <f xml:space="preserve"> _xlfn.XLOOKUP(DATA[[#This Row],[T]]-1, DATA[T], DATA[Open], "")</f>
        <v>111300</v>
      </c>
      <c r="AH541" s="31">
        <f xml:space="preserve"> _xlfn.XLOOKUP(DATA[[#This Row],[T]]-1, DATA[T], DATA[Low], "")</f>
        <v>110390</v>
      </c>
      <c r="AI541" s="31">
        <f xml:space="preserve"> _xlfn.XLOOKUP(DATA[[#This Row],[T]]-1, DATA[T], DATA[High], "")</f>
        <v>112405</v>
      </c>
      <c r="AJ541" s="31">
        <f xml:space="preserve"> _xlfn.XLOOKUP(DATA[[#This Row],[T]]-1, DATA[T], DATA[Price], "")</f>
        <v>111642</v>
      </c>
      <c r="AK541" s="33">
        <f xml:space="preserve"> IFERROR(DATA[[#This Row],[Prev Close]] - DATA[[#This Row],[Prev Open]], "")</f>
        <v>342</v>
      </c>
      <c r="AL541" s="33">
        <f xml:space="preserve"> IFERROR(DATA[[#This Row],[Prev High]] - DATA[[#This Row],[Prev Low]], "")</f>
        <v>2015</v>
      </c>
      <c r="AM541" s="33">
        <f xml:space="preserve"> SIGN(DATA[[#This Row],[Prev Change]] &lt; 0)</f>
        <v>0</v>
      </c>
      <c r="AN541" s="33">
        <f xml:space="preserve"> SIGN(DATA[[#This Row],[Prev Change]] &gt;= 0)</f>
        <v>1</v>
      </c>
      <c r="AO541" s="28">
        <f xml:space="preserve"> IFERROR(MAX(0, DATA[[#This Row],[High]] - DATA[[#This Row],[Prev High]]), "")</f>
        <v>0</v>
      </c>
      <c r="AP541" s="28">
        <f xml:space="preserve"> IFERROR(MAX(0, DATA[[#This Row],[Prev Low]] - DATA[[#This Row],[Low]]), "")</f>
        <v>0</v>
      </c>
      <c r="AQ541" s="10">
        <f xml:space="preserve"> (DATA[[#This Row],[Prev Low]] &lt; DATA[[#This Row],[Open]]) * (DATA[[#This Row],[Open]] &lt; DATA[[#This Row],[Prev High]])</f>
        <v>1</v>
      </c>
      <c r="AR541" s="10">
        <f xml:space="preserve"> SIGN(DATA[[#This Row],[Open]] &lt; DATA[[#This Row],[Prev Low]])</f>
        <v>0</v>
      </c>
      <c r="AS541" s="10">
        <f xml:space="preserve"> SIGN(DATA[[#This Row],[Prev Low]] &lt; DATA[[#This Row],[Open]])</f>
        <v>1</v>
      </c>
      <c r="AT541" s="10">
        <f xml:space="preserve"> SIGN(DATA[[#This Row],[Open]] &lt; DATA[[#This Row],[Prev High]])</f>
        <v>1</v>
      </c>
      <c r="AU541" s="10">
        <f xml:space="preserve"> SIGN(DATA[[#This Row],[Prev High]] &lt; DATA[[#This Row],[Open]])</f>
        <v>0</v>
      </c>
      <c r="AV541" s="10">
        <f xml:space="preserve"> SIGN(DATA[[#This Row],[Low]] &lt; DATA[[#This Row],[Prev Low]])</f>
        <v>0</v>
      </c>
      <c r="AW541" s="10">
        <f xml:space="preserve"> SIGN(DATA[[#This Row],[Prev Low]] &lt; DATA[[#This Row],[Low]])</f>
        <v>1</v>
      </c>
      <c r="AX541" s="10">
        <f xml:space="preserve"> SIGN(DATA[[#This Row],[High]] &lt; DATA[[#This Row],[Prev High]])</f>
        <v>1</v>
      </c>
      <c r="AY541" s="10">
        <f xml:space="preserve"> SIGN(DATA[[#This Row],[Prev High]] &lt; DATA[[#This Row],[High]])</f>
        <v>0</v>
      </c>
      <c r="AZ541" s="10">
        <f xml:space="preserve"> (DATA[[#This Row],[Prev Low]] &lt; DATA[[#This Row],[Close]]) * (DATA[[#This Row],[Close]] &lt; DATA[[#This Row],[Prev High]])</f>
        <v>1</v>
      </c>
      <c r="BA541" s="10">
        <f xml:space="preserve"> SIGN(DATA[[#This Row],[Close]] &lt; DATA[[#This Row],[Prev Low]])</f>
        <v>0</v>
      </c>
      <c r="BB541" s="10">
        <f xml:space="preserve"> SIGN(DATA[[#This Row],[Prev Low]] &lt; DATA[[#This Row],[Close]])</f>
        <v>1</v>
      </c>
      <c r="BC541" s="10">
        <f xml:space="preserve"> SIGN(DATA[[#This Row],[Close]] &lt; DATA[[#This Row],[Prev High]])</f>
        <v>1</v>
      </c>
      <c r="BD541" s="10">
        <f xml:space="preserve"> SIGN(DATA[[#This Row],[Prev High]] &lt; DATA[[#This Row],[Close]])</f>
        <v>0</v>
      </c>
    </row>
    <row r="542" spans="14:56" x14ac:dyDescent="0.25">
      <c r="N542" s="16">
        <f xml:space="preserve"> ROW() - ROW(DATA[[#Headers],[Row]])</f>
        <v>540</v>
      </c>
      <c r="O542" s="13"/>
      <c r="P542" s="20">
        <v>45072</v>
      </c>
      <c r="Q542" s="21">
        <v>111642</v>
      </c>
      <c r="R542" s="21">
        <v>111300</v>
      </c>
      <c r="S542" s="21">
        <v>112405</v>
      </c>
      <c r="T542" s="21">
        <v>110390</v>
      </c>
      <c r="U542" s="13" t="s">
        <v>160</v>
      </c>
      <c r="V542" s="14">
        <v>7.4000000000000003E-3</v>
      </c>
      <c r="W542" s="23"/>
      <c r="X542" s="23">
        <f xml:space="preserve"> (1 - DATA[[#This Row],[Row]])</f>
        <v>-539</v>
      </c>
      <c r="Y542" s="24">
        <f xml:space="preserve"> DATA[[#This Row],[Src Data]]</f>
        <v>45072</v>
      </c>
      <c r="Z542" s="23">
        <f xml:space="preserve"> WEEKDAY(DATA[[#This Row],[Date]])</f>
        <v>6</v>
      </c>
      <c r="AA542" s="26">
        <f xml:space="preserve"> DATA[[#This Row],[Src Último]]</f>
        <v>111642</v>
      </c>
      <c r="AB542" s="28">
        <f xml:space="preserve"> DATA[[#This Row],[Src Abertura]]</f>
        <v>111300</v>
      </c>
      <c r="AC542" s="28">
        <f xml:space="preserve"> DATA[[#This Row],[Src Mínima]]</f>
        <v>110390</v>
      </c>
      <c r="AD542" s="28">
        <f xml:space="preserve"> DATA[[#This Row],[Src Máxima]]</f>
        <v>112405</v>
      </c>
      <c r="AE542" s="28">
        <f xml:space="preserve"> DATA[[#This Row],[Src Último]]</f>
        <v>111642</v>
      </c>
      <c r="AF542" s="40">
        <f xml:space="preserve"> (DATA[[#This Row],[High]] - DATA[[#This Row],[Low]])</f>
        <v>2015</v>
      </c>
      <c r="AG542" s="31">
        <f xml:space="preserve"> _xlfn.XLOOKUP(DATA[[#This Row],[T]]-1, DATA[T], DATA[Open], "")</f>
        <v>110295</v>
      </c>
      <c r="AH542" s="31">
        <f xml:space="preserve"> _xlfn.XLOOKUP(DATA[[#This Row],[T]]-1, DATA[T], DATA[Low], "")</f>
        <v>110200</v>
      </c>
      <c r="AI542" s="31">
        <f xml:space="preserve"> _xlfn.XLOOKUP(DATA[[#This Row],[T]]-1, DATA[T], DATA[High], "")</f>
        <v>111880</v>
      </c>
      <c r="AJ542" s="31">
        <f xml:space="preserve"> _xlfn.XLOOKUP(DATA[[#This Row],[T]]-1, DATA[T], DATA[Price], "")</f>
        <v>110824</v>
      </c>
      <c r="AK542" s="33">
        <f xml:space="preserve"> IFERROR(DATA[[#This Row],[Prev Close]] - DATA[[#This Row],[Prev Open]], "")</f>
        <v>529</v>
      </c>
      <c r="AL542" s="33">
        <f xml:space="preserve"> IFERROR(DATA[[#This Row],[Prev High]] - DATA[[#This Row],[Prev Low]], "")</f>
        <v>1680</v>
      </c>
      <c r="AM542" s="33">
        <f xml:space="preserve"> SIGN(DATA[[#This Row],[Prev Change]] &lt; 0)</f>
        <v>0</v>
      </c>
      <c r="AN542" s="33">
        <f xml:space="preserve"> SIGN(DATA[[#This Row],[Prev Change]] &gt;= 0)</f>
        <v>1</v>
      </c>
      <c r="AO542" s="28">
        <f xml:space="preserve"> IFERROR(MAX(0, DATA[[#This Row],[High]] - DATA[[#This Row],[Prev High]]), "")</f>
        <v>525</v>
      </c>
      <c r="AP542" s="28">
        <f xml:space="preserve"> IFERROR(MAX(0, DATA[[#This Row],[Prev Low]] - DATA[[#This Row],[Low]]), "")</f>
        <v>0</v>
      </c>
      <c r="AQ542" s="10">
        <f xml:space="preserve"> (DATA[[#This Row],[Prev Low]] &lt; DATA[[#This Row],[Open]]) * (DATA[[#This Row],[Open]] &lt; DATA[[#This Row],[Prev High]])</f>
        <v>1</v>
      </c>
      <c r="AR542" s="10">
        <f xml:space="preserve"> SIGN(DATA[[#This Row],[Open]] &lt; DATA[[#This Row],[Prev Low]])</f>
        <v>0</v>
      </c>
      <c r="AS542" s="10">
        <f xml:space="preserve"> SIGN(DATA[[#This Row],[Prev Low]] &lt; DATA[[#This Row],[Open]])</f>
        <v>1</v>
      </c>
      <c r="AT542" s="10">
        <f xml:space="preserve"> SIGN(DATA[[#This Row],[Open]] &lt; DATA[[#This Row],[Prev High]])</f>
        <v>1</v>
      </c>
      <c r="AU542" s="10">
        <f xml:space="preserve"> SIGN(DATA[[#This Row],[Prev High]] &lt; DATA[[#This Row],[Open]])</f>
        <v>0</v>
      </c>
      <c r="AV542" s="10">
        <f xml:space="preserve"> SIGN(DATA[[#This Row],[Low]] &lt; DATA[[#This Row],[Prev Low]])</f>
        <v>0</v>
      </c>
      <c r="AW542" s="10">
        <f xml:space="preserve"> SIGN(DATA[[#This Row],[Prev Low]] &lt; DATA[[#This Row],[Low]])</f>
        <v>1</v>
      </c>
      <c r="AX542" s="10">
        <f xml:space="preserve"> SIGN(DATA[[#This Row],[High]] &lt; DATA[[#This Row],[Prev High]])</f>
        <v>0</v>
      </c>
      <c r="AY542" s="10">
        <f xml:space="preserve"> SIGN(DATA[[#This Row],[Prev High]] &lt; DATA[[#This Row],[High]])</f>
        <v>1</v>
      </c>
      <c r="AZ542" s="10">
        <f xml:space="preserve"> (DATA[[#This Row],[Prev Low]] &lt; DATA[[#This Row],[Close]]) * (DATA[[#This Row],[Close]] &lt; DATA[[#This Row],[Prev High]])</f>
        <v>1</v>
      </c>
      <c r="BA542" s="10">
        <f xml:space="preserve"> SIGN(DATA[[#This Row],[Close]] &lt; DATA[[#This Row],[Prev Low]])</f>
        <v>0</v>
      </c>
      <c r="BB542" s="10">
        <f xml:space="preserve"> SIGN(DATA[[#This Row],[Prev Low]] &lt; DATA[[#This Row],[Close]])</f>
        <v>1</v>
      </c>
      <c r="BC542" s="10">
        <f xml:space="preserve"> SIGN(DATA[[#This Row],[Close]] &lt; DATA[[#This Row],[Prev High]])</f>
        <v>1</v>
      </c>
      <c r="BD542" s="10">
        <f xml:space="preserve"> SIGN(DATA[[#This Row],[Prev High]] &lt; DATA[[#This Row],[Close]])</f>
        <v>0</v>
      </c>
    </row>
    <row r="543" spans="14:56" x14ac:dyDescent="0.25">
      <c r="N543" s="16">
        <f xml:space="preserve"> ROW() - ROW(DATA[[#Headers],[Row]])</f>
        <v>541</v>
      </c>
      <c r="O543" s="13"/>
      <c r="P543" s="20">
        <v>45071</v>
      </c>
      <c r="Q543" s="21">
        <v>110824</v>
      </c>
      <c r="R543" s="21">
        <v>110295</v>
      </c>
      <c r="S543" s="21">
        <v>111880</v>
      </c>
      <c r="T543" s="21">
        <v>110200</v>
      </c>
      <c r="U543" s="13" t="s">
        <v>234</v>
      </c>
      <c r="V543" s="14">
        <v>1.1299999999999999E-2</v>
      </c>
      <c r="W543" s="23"/>
      <c r="X543" s="23">
        <f xml:space="preserve"> (1 - DATA[[#This Row],[Row]])</f>
        <v>-540</v>
      </c>
      <c r="Y543" s="24">
        <f xml:space="preserve"> DATA[[#This Row],[Src Data]]</f>
        <v>45071</v>
      </c>
      <c r="Z543" s="23">
        <f xml:space="preserve"> WEEKDAY(DATA[[#This Row],[Date]])</f>
        <v>5</v>
      </c>
      <c r="AA543" s="26">
        <f xml:space="preserve"> DATA[[#This Row],[Src Último]]</f>
        <v>110824</v>
      </c>
      <c r="AB543" s="28">
        <f xml:space="preserve"> DATA[[#This Row],[Src Abertura]]</f>
        <v>110295</v>
      </c>
      <c r="AC543" s="28">
        <f xml:space="preserve"> DATA[[#This Row],[Src Mínima]]</f>
        <v>110200</v>
      </c>
      <c r="AD543" s="28">
        <f xml:space="preserve"> DATA[[#This Row],[Src Máxima]]</f>
        <v>111880</v>
      </c>
      <c r="AE543" s="28">
        <f xml:space="preserve"> DATA[[#This Row],[Src Último]]</f>
        <v>110824</v>
      </c>
      <c r="AF543" s="40">
        <f xml:space="preserve"> (DATA[[#This Row],[High]] - DATA[[#This Row],[Low]])</f>
        <v>1680</v>
      </c>
      <c r="AG543" s="31">
        <f xml:space="preserve"> _xlfn.XLOOKUP(DATA[[#This Row],[T]]-1, DATA[T], DATA[Open], "")</f>
        <v>110665</v>
      </c>
      <c r="AH543" s="31">
        <f xml:space="preserve"> _xlfn.XLOOKUP(DATA[[#This Row],[T]]-1, DATA[T], DATA[Low], "")</f>
        <v>109160</v>
      </c>
      <c r="AI543" s="31">
        <f xml:space="preserve"> _xlfn.XLOOKUP(DATA[[#This Row],[T]]-1, DATA[T], DATA[High], "")</f>
        <v>111075</v>
      </c>
      <c r="AJ543" s="31">
        <f xml:space="preserve"> _xlfn.XLOOKUP(DATA[[#This Row],[T]]-1, DATA[T], DATA[Price], "")</f>
        <v>109587</v>
      </c>
      <c r="AK543" s="33">
        <f xml:space="preserve"> IFERROR(DATA[[#This Row],[Prev Close]] - DATA[[#This Row],[Prev Open]], "")</f>
        <v>-1078</v>
      </c>
      <c r="AL543" s="33">
        <f xml:space="preserve"> IFERROR(DATA[[#This Row],[Prev High]] - DATA[[#This Row],[Prev Low]], "")</f>
        <v>1915</v>
      </c>
      <c r="AM543" s="33">
        <f xml:space="preserve"> SIGN(DATA[[#This Row],[Prev Change]] &lt; 0)</f>
        <v>1</v>
      </c>
      <c r="AN543" s="33">
        <f xml:space="preserve"> SIGN(DATA[[#This Row],[Prev Change]] &gt;= 0)</f>
        <v>0</v>
      </c>
      <c r="AO543" s="28">
        <f xml:space="preserve"> IFERROR(MAX(0, DATA[[#This Row],[High]] - DATA[[#This Row],[Prev High]]), "")</f>
        <v>805</v>
      </c>
      <c r="AP543" s="28">
        <f xml:space="preserve"> IFERROR(MAX(0, DATA[[#This Row],[Prev Low]] - DATA[[#This Row],[Low]]), "")</f>
        <v>0</v>
      </c>
      <c r="AQ543" s="10">
        <f xml:space="preserve"> (DATA[[#This Row],[Prev Low]] &lt; DATA[[#This Row],[Open]]) * (DATA[[#This Row],[Open]] &lt; DATA[[#This Row],[Prev High]])</f>
        <v>1</v>
      </c>
      <c r="AR543" s="10">
        <f xml:space="preserve"> SIGN(DATA[[#This Row],[Open]] &lt; DATA[[#This Row],[Prev Low]])</f>
        <v>0</v>
      </c>
      <c r="AS543" s="10">
        <f xml:space="preserve"> SIGN(DATA[[#This Row],[Prev Low]] &lt; DATA[[#This Row],[Open]])</f>
        <v>1</v>
      </c>
      <c r="AT543" s="10">
        <f xml:space="preserve"> SIGN(DATA[[#This Row],[Open]] &lt; DATA[[#This Row],[Prev High]])</f>
        <v>1</v>
      </c>
      <c r="AU543" s="10">
        <f xml:space="preserve"> SIGN(DATA[[#This Row],[Prev High]] &lt; DATA[[#This Row],[Open]])</f>
        <v>0</v>
      </c>
      <c r="AV543" s="10">
        <f xml:space="preserve"> SIGN(DATA[[#This Row],[Low]] &lt; DATA[[#This Row],[Prev Low]])</f>
        <v>0</v>
      </c>
      <c r="AW543" s="10">
        <f xml:space="preserve"> SIGN(DATA[[#This Row],[Prev Low]] &lt; DATA[[#This Row],[Low]])</f>
        <v>1</v>
      </c>
      <c r="AX543" s="10">
        <f xml:space="preserve"> SIGN(DATA[[#This Row],[High]] &lt; DATA[[#This Row],[Prev High]])</f>
        <v>0</v>
      </c>
      <c r="AY543" s="10">
        <f xml:space="preserve"> SIGN(DATA[[#This Row],[Prev High]] &lt; DATA[[#This Row],[High]])</f>
        <v>1</v>
      </c>
      <c r="AZ543" s="10">
        <f xml:space="preserve"> (DATA[[#This Row],[Prev Low]] &lt; DATA[[#This Row],[Close]]) * (DATA[[#This Row],[Close]] &lt; DATA[[#This Row],[Prev High]])</f>
        <v>1</v>
      </c>
      <c r="BA543" s="10">
        <f xml:space="preserve"> SIGN(DATA[[#This Row],[Close]] &lt; DATA[[#This Row],[Prev Low]])</f>
        <v>0</v>
      </c>
      <c r="BB543" s="10">
        <f xml:space="preserve"> SIGN(DATA[[#This Row],[Prev Low]] &lt; DATA[[#This Row],[Close]])</f>
        <v>1</v>
      </c>
      <c r="BC543" s="10">
        <f xml:space="preserve"> SIGN(DATA[[#This Row],[Close]] &lt; DATA[[#This Row],[Prev High]])</f>
        <v>1</v>
      </c>
      <c r="BD543" s="10">
        <f xml:space="preserve"> SIGN(DATA[[#This Row],[Prev High]] &lt; DATA[[#This Row],[Close]])</f>
        <v>0</v>
      </c>
    </row>
    <row r="544" spans="14:56" x14ac:dyDescent="0.25">
      <c r="N544" s="16">
        <f xml:space="preserve"> ROW() - ROW(DATA[[#Headers],[Row]])</f>
        <v>542</v>
      </c>
      <c r="O544" s="13"/>
      <c r="P544" s="20">
        <v>45070</v>
      </c>
      <c r="Q544" s="21">
        <v>109587</v>
      </c>
      <c r="R544" s="21">
        <v>110665</v>
      </c>
      <c r="S544" s="21">
        <v>111075</v>
      </c>
      <c r="T544" s="21">
        <v>109160</v>
      </c>
      <c r="U544" s="13" t="s">
        <v>244</v>
      </c>
      <c r="V544" s="14">
        <v>-1.0500000000000001E-2</v>
      </c>
      <c r="W544" s="23"/>
      <c r="X544" s="23">
        <f xml:space="preserve"> (1 - DATA[[#This Row],[Row]])</f>
        <v>-541</v>
      </c>
      <c r="Y544" s="24">
        <f xml:space="preserve"> DATA[[#This Row],[Src Data]]</f>
        <v>45070</v>
      </c>
      <c r="Z544" s="23">
        <f xml:space="preserve"> WEEKDAY(DATA[[#This Row],[Date]])</f>
        <v>4</v>
      </c>
      <c r="AA544" s="26">
        <f xml:space="preserve"> DATA[[#This Row],[Src Último]]</f>
        <v>109587</v>
      </c>
      <c r="AB544" s="28">
        <f xml:space="preserve"> DATA[[#This Row],[Src Abertura]]</f>
        <v>110665</v>
      </c>
      <c r="AC544" s="28">
        <f xml:space="preserve"> DATA[[#This Row],[Src Mínima]]</f>
        <v>109160</v>
      </c>
      <c r="AD544" s="28">
        <f xml:space="preserve"> DATA[[#This Row],[Src Máxima]]</f>
        <v>111075</v>
      </c>
      <c r="AE544" s="28">
        <f xml:space="preserve"> DATA[[#This Row],[Src Último]]</f>
        <v>109587</v>
      </c>
      <c r="AF544" s="40">
        <f xml:space="preserve"> (DATA[[#This Row],[High]] - DATA[[#This Row],[Low]])</f>
        <v>1915</v>
      </c>
      <c r="AG544" s="31">
        <f xml:space="preserve"> _xlfn.XLOOKUP(DATA[[#This Row],[T]]-1, DATA[T], DATA[Open], "")</f>
        <v>110870</v>
      </c>
      <c r="AH544" s="31">
        <f xml:space="preserve"> _xlfn.XLOOKUP(DATA[[#This Row],[T]]-1, DATA[T], DATA[Low], "")</f>
        <v>110430</v>
      </c>
      <c r="AI544" s="31">
        <f xml:space="preserve"> _xlfn.XLOOKUP(DATA[[#This Row],[T]]-1, DATA[T], DATA[High], "")</f>
        <v>112150</v>
      </c>
      <c r="AJ544" s="31">
        <f xml:space="preserve"> _xlfn.XLOOKUP(DATA[[#This Row],[T]]-1, DATA[T], DATA[Price], "")</f>
        <v>110746</v>
      </c>
      <c r="AK544" s="33">
        <f xml:space="preserve"> IFERROR(DATA[[#This Row],[Prev Close]] - DATA[[#This Row],[Prev Open]], "")</f>
        <v>-124</v>
      </c>
      <c r="AL544" s="33">
        <f xml:space="preserve"> IFERROR(DATA[[#This Row],[Prev High]] - DATA[[#This Row],[Prev Low]], "")</f>
        <v>1720</v>
      </c>
      <c r="AM544" s="33">
        <f xml:space="preserve"> SIGN(DATA[[#This Row],[Prev Change]] &lt; 0)</f>
        <v>1</v>
      </c>
      <c r="AN544" s="33">
        <f xml:space="preserve"> SIGN(DATA[[#This Row],[Prev Change]] &gt;= 0)</f>
        <v>0</v>
      </c>
      <c r="AO544" s="28">
        <f xml:space="preserve"> IFERROR(MAX(0, DATA[[#This Row],[High]] - DATA[[#This Row],[Prev High]]), "")</f>
        <v>0</v>
      </c>
      <c r="AP544" s="28">
        <f xml:space="preserve"> IFERROR(MAX(0, DATA[[#This Row],[Prev Low]] - DATA[[#This Row],[Low]]), "")</f>
        <v>1270</v>
      </c>
      <c r="AQ544" s="10">
        <f xml:space="preserve"> (DATA[[#This Row],[Prev Low]] &lt; DATA[[#This Row],[Open]]) * (DATA[[#This Row],[Open]] &lt; DATA[[#This Row],[Prev High]])</f>
        <v>1</v>
      </c>
      <c r="AR544" s="10">
        <f xml:space="preserve"> SIGN(DATA[[#This Row],[Open]] &lt; DATA[[#This Row],[Prev Low]])</f>
        <v>0</v>
      </c>
      <c r="AS544" s="10">
        <f xml:space="preserve"> SIGN(DATA[[#This Row],[Prev Low]] &lt; DATA[[#This Row],[Open]])</f>
        <v>1</v>
      </c>
      <c r="AT544" s="10">
        <f xml:space="preserve"> SIGN(DATA[[#This Row],[Open]] &lt; DATA[[#This Row],[Prev High]])</f>
        <v>1</v>
      </c>
      <c r="AU544" s="10">
        <f xml:space="preserve"> SIGN(DATA[[#This Row],[Prev High]] &lt; DATA[[#This Row],[Open]])</f>
        <v>0</v>
      </c>
      <c r="AV544" s="10">
        <f xml:space="preserve"> SIGN(DATA[[#This Row],[Low]] &lt; DATA[[#This Row],[Prev Low]])</f>
        <v>1</v>
      </c>
      <c r="AW544" s="10">
        <f xml:space="preserve"> SIGN(DATA[[#This Row],[Prev Low]] &lt; DATA[[#This Row],[Low]])</f>
        <v>0</v>
      </c>
      <c r="AX544" s="10">
        <f xml:space="preserve"> SIGN(DATA[[#This Row],[High]] &lt; DATA[[#This Row],[Prev High]])</f>
        <v>1</v>
      </c>
      <c r="AY544" s="10">
        <f xml:space="preserve"> SIGN(DATA[[#This Row],[Prev High]] &lt; DATA[[#This Row],[High]])</f>
        <v>0</v>
      </c>
      <c r="AZ544" s="10">
        <f xml:space="preserve"> (DATA[[#This Row],[Prev Low]] &lt; DATA[[#This Row],[Close]]) * (DATA[[#This Row],[Close]] &lt; DATA[[#This Row],[Prev High]])</f>
        <v>0</v>
      </c>
      <c r="BA544" s="10">
        <f xml:space="preserve"> SIGN(DATA[[#This Row],[Close]] &lt; DATA[[#This Row],[Prev Low]])</f>
        <v>1</v>
      </c>
      <c r="BB544" s="10">
        <f xml:space="preserve"> SIGN(DATA[[#This Row],[Prev Low]] &lt; DATA[[#This Row],[Close]])</f>
        <v>0</v>
      </c>
      <c r="BC544" s="10">
        <f xml:space="preserve"> SIGN(DATA[[#This Row],[Close]] &lt; DATA[[#This Row],[Prev High]])</f>
        <v>1</v>
      </c>
      <c r="BD544" s="10">
        <f xml:space="preserve"> SIGN(DATA[[#This Row],[Prev High]] &lt; DATA[[#This Row],[Close]])</f>
        <v>0</v>
      </c>
    </row>
    <row r="545" spans="14:56" x14ac:dyDescent="0.25">
      <c r="N545" s="16">
        <f xml:space="preserve"> ROW() - ROW(DATA[[#Headers],[Row]])</f>
        <v>543</v>
      </c>
      <c r="O545" s="13"/>
      <c r="P545" s="20">
        <v>45069</v>
      </c>
      <c r="Q545" s="21">
        <v>110746</v>
      </c>
      <c r="R545" s="21">
        <v>110870</v>
      </c>
      <c r="S545" s="21">
        <v>112150</v>
      </c>
      <c r="T545" s="21">
        <v>110430</v>
      </c>
      <c r="U545" s="13" t="s">
        <v>497</v>
      </c>
      <c r="V545" s="14">
        <v>-2.0999999999999999E-3</v>
      </c>
      <c r="W545" s="23"/>
      <c r="X545" s="23">
        <f xml:space="preserve"> (1 - DATA[[#This Row],[Row]])</f>
        <v>-542</v>
      </c>
      <c r="Y545" s="24">
        <f xml:space="preserve"> DATA[[#This Row],[Src Data]]</f>
        <v>45069</v>
      </c>
      <c r="Z545" s="23">
        <f xml:space="preserve"> WEEKDAY(DATA[[#This Row],[Date]])</f>
        <v>3</v>
      </c>
      <c r="AA545" s="26">
        <f xml:space="preserve"> DATA[[#This Row],[Src Último]]</f>
        <v>110746</v>
      </c>
      <c r="AB545" s="28">
        <f xml:space="preserve"> DATA[[#This Row],[Src Abertura]]</f>
        <v>110870</v>
      </c>
      <c r="AC545" s="28">
        <f xml:space="preserve"> DATA[[#This Row],[Src Mínima]]</f>
        <v>110430</v>
      </c>
      <c r="AD545" s="28">
        <f xml:space="preserve"> DATA[[#This Row],[Src Máxima]]</f>
        <v>112150</v>
      </c>
      <c r="AE545" s="28">
        <f xml:space="preserve"> DATA[[#This Row],[Src Último]]</f>
        <v>110746</v>
      </c>
      <c r="AF545" s="40">
        <f xml:space="preserve"> (DATA[[#This Row],[High]] - DATA[[#This Row],[Low]])</f>
        <v>1720</v>
      </c>
      <c r="AG545" s="31">
        <f xml:space="preserve"> _xlfn.XLOOKUP(DATA[[#This Row],[T]]-1, DATA[T], DATA[Open], "")</f>
        <v>111250</v>
      </c>
      <c r="AH545" s="31">
        <f xml:space="preserve"> _xlfn.XLOOKUP(DATA[[#This Row],[T]]-1, DATA[T], DATA[Low], "")</f>
        <v>110890</v>
      </c>
      <c r="AI545" s="31">
        <f xml:space="preserve"> _xlfn.XLOOKUP(DATA[[#This Row],[T]]-1, DATA[T], DATA[High], "")</f>
        <v>112550</v>
      </c>
      <c r="AJ545" s="31">
        <f xml:space="preserve"> _xlfn.XLOOKUP(DATA[[#This Row],[T]]-1, DATA[T], DATA[Price], "")</f>
        <v>110977</v>
      </c>
      <c r="AK545" s="33">
        <f xml:space="preserve"> IFERROR(DATA[[#This Row],[Prev Close]] - DATA[[#This Row],[Prev Open]], "")</f>
        <v>-273</v>
      </c>
      <c r="AL545" s="33">
        <f xml:space="preserve"> IFERROR(DATA[[#This Row],[Prev High]] - DATA[[#This Row],[Prev Low]], "")</f>
        <v>1660</v>
      </c>
      <c r="AM545" s="33">
        <f xml:space="preserve"> SIGN(DATA[[#This Row],[Prev Change]] &lt; 0)</f>
        <v>1</v>
      </c>
      <c r="AN545" s="33">
        <f xml:space="preserve"> SIGN(DATA[[#This Row],[Prev Change]] &gt;= 0)</f>
        <v>0</v>
      </c>
      <c r="AO545" s="28">
        <f xml:space="preserve"> IFERROR(MAX(0, DATA[[#This Row],[High]] - DATA[[#This Row],[Prev High]]), "")</f>
        <v>0</v>
      </c>
      <c r="AP545" s="28">
        <f xml:space="preserve"> IFERROR(MAX(0, DATA[[#This Row],[Prev Low]] - DATA[[#This Row],[Low]]), "")</f>
        <v>460</v>
      </c>
      <c r="AQ545" s="10">
        <f xml:space="preserve"> (DATA[[#This Row],[Prev Low]] &lt; DATA[[#This Row],[Open]]) * (DATA[[#This Row],[Open]] &lt; DATA[[#This Row],[Prev High]])</f>
        <v>0</v>
      </c>
      <c r="AR545" s="10">
        <f xml:space="preserve"> SIGN(DATA[[#This Row],[Open]] &lt; DATA[[#This Row],[Prev Low]])</f>
        <v>1</v>
      </c>
      <c r="AS545" s="10">
        <f xml:space="preserve"> SIGN(DATA[[#This Row],[Prev Low]] &lt; DATA[[#This Row],[Open]])</f>
        <v>0</v>
      </c>
      <c r="AT545" s="10">
        <f xml:space="preserve"> SIGN(DATA[[#This Row],[Open]] &lt; DATA[[#This Row],[Prev High]])</f>
        <v>1</v>
      </c>
      <c r="AU545" s="10">
        <f xml:space="preserve"> SIGN(DATA[[#This Row],[Prev High]] &lt; DATA[[#This Row],[Open]])</f>
        <v>0</v>
      </c>
      <c r="AV545" s="10">
        <f xml:space="preserve"> SIGN(DATA[[#This Row],[Low]] &lt; DATA[[#This Row],[Prev Low]])</f>
        <v>1</v>
      </c>
      <c r="AW545" s="10">
        <f xml:space="preserve"> SIGN(DATA[[#This Row],[Prev Low]] &lt; DATA[[#This Row],[Low]])</f>
        <v>0</v>
      </c>
      <c r="AX545" s="10">
        <f xml:space="preserve"> SIGN(DATA[[#This Row],[High]] &lt; DATA[[#This Row],[Prev High]])</f>
        <v>1</v>
      </c>
      <c r="AY545" s="10">
        <f xml:space="preserve"> SIGN(DATA[[#This Row],[Prev High]] &lt; DATA[[#This Row],[High]])</f>
        <v>0</v>
      </c>
      <c r="AZ545" s="10">
        <f xml:space="preserve"> (DATA[[#This Row],[Prev Low]] &lt; DATA[[#This Row],[Close]]) * (DATA[[#This Row],[Close]] &lt; DATA[[#This Row],[Prev High]])</f>
        <v>0</v>
      </c>
      <c r="BA545" s="10">
        <f xml:space="preserve"> SIGN(DATA[[#This Row],[Close]] &lt; DATA[[#This Row],[Prev Low]])</f>
        <v>1</v>
      </c>
      <c r="BB545" s="10">
        <f xml:space="preserve"> SIGN(DATA[[#This Row],[Prev Low]] &lt; DATA[[#This Row],[Close]])</f>
        <v>0</v>
      </c>
      <c r="BC545" s="10">
        <f xml:space="preserve"> SIGN(DATA[[#This Row],[Close]] &lt; DATA[[#This Row],[Prev High]])</f>
        <v>1</v>
      </c>
      <c r="BD545" s="10">
        <f xml:space="preserve"> SIGN(DATA[[#This Row],[Prev High]] &lt; DATA[[#This Row],[Close]])</f>
        <v>0</v>
      </c>
    </row>
    <row r="546" spans="14:56" x14ac:dyDescent="0.25">
      <c r="N546" s="16">
        <f xml:space="preserve"> ROW() - ROW(DATA[[#Headers],[Row]])</f>
        <v>544</v>
      </c>
      <c r="O546" s="13"/>
      <c r="P546" s="20">
        <v>45068</v>
      </c>
      <c r="Q546" s="21">
        <v>110977</v>
      </c>
      <c r="R546" s="21">
        <v>111250</v>
      </c>
      <c r="S546" s="21">
        <v>112550</v>
      </c>
      <c r="T546" s="21">
        <v>110890</v>
      </c>
      <c r="U546" s="13" t="s">
        <v>498</v>
      </c>
      <c r="V546" s="14">
        <v>-5.4000000000000003E-3</v>
      </c>
      <c r="W546" s="23"/>
      <c r="X546" s="23">
        <f xml:space="preserve"> (1 - DATA[[#This Row],[Row]])</f>
        <v>-543</v>
      </c>
      <c r="Y546" s="24">
        <f xml:space="preserve"> DATA[[#This Row],[Src Data]]</f>
        <v>45068</v>
      </c>
      <c r="Z546" s="23">
        <f xml:space="preserve"> WEEKDAY(DATA[[#This Row],[Date]])</f>
        <v>2</v>
      </c>
      <c r="AA546" s="26">
        <f xml:space="preserve"> DATA[[#This Row],[Src Último]]</f>
        <v>110977</v>
      </c>
      <c r="AB546" s="28">
        <f xml:space="preserve"> DATA[[#This Row],[Src Abertura]]</f>
        <v>111250</v>
      </c>
      <c r="AC546" s="28">
        <f xml:space="preserve"> DATA[[#This Row],[Src Mínima]]</f>
        <v>110890</v>
      </c>
      <c r="AD546" s="28">
        <f xml:space="preserve"> DATA[[#This Row],[Src Máxima]]</f>
        <v>112550</v>
      </c>
      <c r="AE546" s="28">
        <f xml:space="preserve"> DATA[[#This Row],[Src Último]]</f>
        <v>110977</v>
      </c>
      <c r="AF546" s="40">
        <f xml:space="preserve"> (DATA[[#This Row],[High]] - DATA[[#This Row],[Low]])</f>
        <v>1660</v>
      </c>
      <c r="AG546" s="31">
        <f xml:space="preserve"> _xlfn.XLOOKUP(DATA[[#This Row],[T]]-1, DATA[T], DATA[Open], "")</f>
        <v>111080</v>
      </c>
      <c r="AH546" s="31">
        <f xml:space="preserve"> _xlfn.XLOOKUP(DATA[[#This Row],[T]]-1, DATA[T], DATA[Low], "")</f>
        <v>110585</v>
      </c>
      <c r="AI546" s="31">
        <f xml:space="preserve"> _xlfn.XLOOKUP(DATA[[#This Row],[T]]-1, DATA[T], DATA[High], "")</f>
        <v>112125</v>
      </c>
      <c r="AJ546" s="31">
        <f xml:space="preserve"> _xlfn.XLOOKUP(DATA[[#This Row],[T]]-1, DATA[T], DATA[Price], "")</f>
        <v>111582</v>
      </c>
      <c r="AK546" s="33">
        <f xml:space="preserve"> IFERROR(DATA[[#This Row],[Prev Close]] - DATA[[#This Row],[Prev Open]], "")</f>
        <v>502</v>
      </c>
      <c r="AL546" s="33">
        <f xml:space="preserve"> IFERROR(DATA[[#This Row],[Prev High]] - DATA[[#This Row],[Prev Low]], "")</f>
        <v>1540</v>
      </c>
      <c r="AM546" s="33">
        <f xml:space="preserve"> SIGN(DATA[[#This Row],[Prev Change]] &lt; 0)</f>
        <v>0</v>
      </c>
      <c r="AN546" s="33">
        <f xml:space="preserve"> SIGN(DATA[[#This Row],[Prev Change]] &gt;= 0)</f>
        <v>1</v>
      </c>
      <c r="AO546" s="28">
        <f xml:space="preserve"> IFERROR(MAX(0, DATA[[#This Row],[High]] - DATA[[#This Row],[Prev High]]), "")</f>
        <v>425</v>
      </c>
      <c r="AP546" s="28">
        <f xml:space="preserve"> IFERROR(MAX(0, DATA[[#This Row],[Prev Low]] - DATA[[#This Row],[Low]]), "")</f>
        <v>0</v>
      </c>
      <c r="AQ546" s="10">
        <f xml:space="preserve"> (DATA[[#This Row],[Prev Low]] &lt; DATA[[#This Row],[Open]]) * (DATA[[#This Row],[Open]] &lt; DATA[[#This Row],[Prev High]])</f>
        <v>1</v>
      </c>
      <c r="AR546" s="10">
        <f xml:space="preserve"> SIGN(DATA[[#This Row],[Open]] &lt; DATA[[#This Row],[Prev Low]])</f>
        <v>0</v>
      </c>
      <c r="AS546" s="10">
        <f xml:space="preserve"> SIGN(DATA[[#This Row],[Prev Low]] &lt; DATA[[#This Row],[Open]])</f>
        <v>1</v>
      </c>
      <c r="AT546" s="10">
        <f xml:space="preserve"> SIGN(DATA[[#This Row],[Open]] &lt; DATA[[#This Row],[Prev High]])</f>
        <v>1</v>
      </c>
      <c r="AU546" s="10">
        <f xml:space="preserve"> SIGN(DATA[[#This Row],[Prev High]] &lt; DATA[[#This Row],[Open]])</f>
        <v>0</v>
      </c>
      <c r="AV546" s="10">
        <f xml:space="preserve"> SIGN(DATA[[#This Row],[Low]] &lt; DATA[[#This Row],[Prev Low]])</f>
        <v>0</v>
      </c>
      <c r="AW546" s="10">
        <f xml:space="preserve"> SIGN(DATA[[#This Row],[Prev Low]] &lt; DATA[[#This Row],[Low]])</f>
        <v>1</v>
      </c>
      <c r="AX546" s="10">
        <f xml:space="preserve"> SIGN(DATA[[#This Row],[High]] &lt; DATA[[#This Row],[Prev High]])</f>
        <v>0</v>
      </c>
      <c r="AY546" s="10">
        <f xml:space="preserve"> SIGN(DATA[[#This Row],[Prev High]] &lt; DATA[[#This Row],[High]])</f>
        <v>1</v>
      </c>
      <c r="AZ546" s="10">
        <f xml:space="preserve"> (DATA[[#This Row],[Prev Low]] &lt; DATA[[#This Row],[Close]]) * (DATA[[#This Row],[Close]] &lt; DATA[[#This Row],[Prev High]])</f>
        <v>1</v>
      </c>
      <c r="BA546" s="10">
        <f xml:space="preserve"> SIGN(DATA[[#This Row],[Close]] &lt; DATA[[#This Row],[Prev Low]])</f>
        <v>0</v>
      </c>
      <c r="BB546" s="10">
        <f xml:space="preserve"> SIGN(DATA[[#This Row],[Prev Low]] &lt; DATA[[#This Row],[Close]])</f>
        <v>1</v>
      </c>
      <c r="BC546" s="10">
        <f xml:space="preserve"> SIGN(DATA[[#This Row],[Close]] &lt; DATA[[#This Row],[Prev High]])</f>
        <v>1</v>
      </c>
      <c r="BD546" s="10">
        <f xml:space="preserve"> SIGN(DATA[[#This Row],[Prev High]] &lt; DATA[[#This Row],[Close]])</f>
        <v>0</v>
      </c>
    </row>
    <row r="547" spans="14:56" x14ac:dyDescent="0.25">
      <c r="N547" s="16">
        <f xml:space="preserve"> ROW() - ROW(DATA[[#Headers],[Row]])</f>
        <v>545</v>
      </c>
      <c r="O547" s="13"/>
      <c r="P547" s="20">
        <v>45065</v>
      </c>
      <c r="Q547" s="21">
        <v>111582</v>
      </c>
      <c r="R547" s="21">
        <v>111080</v>
      </c>
      <c r="S547" s="21">
        <v>112125</v>
      </c>
      <c r="T547" s="21">
        <v>110585</v>
      </c>
      <c r="U547" s="13" t="s">
        <v>499</v>
      </c>
      <c r="V547" s="14">
        <v>4.1999999999999997E-3</v>
      </c>
      <c r="W547" s="23"/>
      <c r="X547" s="23">
        <f xml:space="preserve"> (1 - DATA[[#This Row],[Row]])</f>
        <v>-544</v>
      </c>
      <c r="Y547" s="24">
        <f xml:space="preserve"> DATA[[#This Row],[Src Data]]</f>
        <v>45065</v>
      </c>
      <c r="Z547" s="23">
        <f xml:space="preserve"> WEEKDAY(DATA[[#This Row],[Date]])</f>
        <v>6</v>
      </c>
      <c r="AA547" s="26">
        <f xml:space="preserve"> DATA[[#This Row],[Src Último]]</f>
        <v>111582</v>
      </c>
      <c r="AB547" s="28">
        <f xml:space="preserve"> DATA[[#This Row],[Src Abertura]]</f>
        <v>111080</v>
      </c>
      <c r="AC547" s="28">
        <f xml:space="preserve"> DATA[[#This Row],[Src Mínima]]</f>
        <v>110585</v>
      </c>
      <c r="AD547" s="28">
        <f xml:space="preserve"> DATA[[#This Row],[Src Máxima]]</f>
        <v>112125</v>
      </c>
      <c r="AE547" s="28">
        <f xml:space="preserve"> DATA[[#This Row],[Src Último]]</f>
        <v>111582</v>
      </c>
      <c r="AF547" s="40">
        <f xml:space="preserve"> (DATA[[#This Row],[High]] - DATA[[#This Row],[Low]])</f>
        <v>1540</v>
      </c>
      <c r="AG547" s="31">
        <f xml:space="preserve"> _xlfn.XLOOKUP(DATA[[#This Row],[T]]-1, DATA[T], DATA[Open], "")</f>
        <v>110450</v>
      </c>
      <c r="AH547" s="31">
        <f xml:space="preserve"> _xlfn.XLOOKUP(DATA[[#This Row],[T]]-1, DATA[T], DATA[Low], "")</f>
        <v>109550</v>
      </c>
      <c r="AI547" s="31">
        <f xml:space="preserve"> _xlfn.XLOOKUP(DATA[[#This Row],[T]]-1, DATA[T], DATA[High], "")</f>
        <v>111235</v>
      </c>
      <c r="AJ547" s="31">
        <f xml:space="preserve"> _xlfn.XLOOKUP(DATA[[#This Row],[T]]-1, DATA[T], DATA[Price], "")</f>
        <v>111112</v>
      </c>
      <c r="AK547" s="33">
        <f xml:space="preserve"> IFERROR(DATA[[#This Row],[Prev Close]] - DATA[[#This Row],[Prev Open]], "")</f>
        <v>662</v>
      </c>
      <c r="AL547" s="33">
        <f xml:space="preserve"> IFERROR(DATA[[#This Row],[Prev High]] - DATA[[#This Row],[Prev Low]], "")</f>
        <v>1685</v>
      </c>
      <c r="AM547" s="33">
        <f xml:space="preserve"> SIGN(DATA[[#This Row],[Prev Change]] &lt; 0)</f>
        <v>0</v>
      </c>
      <c r="AN547" s="33">
        <f xml:space="preserve"> SIGN(DATA[[#This Row],[Prev Change]] &gt;= 0)</f>
        <v>1</v>
      </c>
      <c r="AO547" s="28">
        <f xml:space="preserve"> IFERROR(MAX(0, DATA[[#This Row],[High]] - DATA[[#This Row],[Prev High]]), "")</f>
        <v>890</v>
      </c>
      <c r="AP547" s="28">
        <f xml:space="preserve"> IFERROR(MAX(0, DATA[[#This Row],[Prev Low]] - DATA[[#This Row],[Low]]), "")</f>
        <v>0</v>
      </c>
      <c r="AQ547" s="10">
        <f xml:space="preserve"> (DATA[[#This Row],[Prev Low]] &lt; DATA[[#This Row],[Open]]) * (DATA[[#This Row],[Open]] &lt; DATA[[#This Row],[Prev High]])</f>
        <v>1</v>
      </c>
      <c r="AR547" s="10">
        <f xml:space="preserve"> SIGN(DATA[[#This Row],[Open]] &lt; DATA[[#This Row],[Prev Low]])</f>
        <v>0</v>
      </c>
      <c r="AS547" s="10">
        <f xml:space="preserve"> SIGN(DATA[[#This Row],[Prev Low]] &lt; DATA[[#This Row],[Open]])</f>
        <v>1</v>
      </c>
      <c r="AT547" s="10">
        <f xml:space="preserve"> SIGN(DATA[[#This Row],[Open]] &lt; DATA[[#This Row],[Prev High]])</f>
        <v>1</v>
      </c>
      <c r="AU547" s="10">
        <f xml:space="preserve"> SIGN(DATA[[#This Row],[Prev High]] &lt; DATA[[#This Row],[Open]])</f>
        <v>0</v>
      </c>
      <c r="AV547" s="10">
        <f xml:space="preserve"> SIGN(DATA[[#This Row],[Low]] &lt; DATA[[#This Row],[Prev Low]])</f>
        <v>0</v>
      </c>
      <c r="AW547" s="10">
        <f xml:space="preserve"> SIGN(DATA[[#This Row],[Prev Low]] &lt; DATA[[#This Row],[Low]])</f>
        <v>1</v>
      </c>
      <c r="AX547" s="10">
        <f xml:space="preserve"> SIGN(DATA[[#This Row],[High]] &lt; DATA[[#This Row],[Prev High]])</f>
        <v>0</v>
      </c>
      <c r="AY547" s="10">
        <f xml:space="preserve"> SIGN(DATA[[#This Row],[Prev High]] &lt; DATA[[#This Row],[High]])</f>
        <v>1</v>
      </c>
      <c r="AZ547" s="10">
        <f xml:space="preserve"> (DATA[[#This Row],[Prev Low]] &lt; DATA[[#This Row],[Close]]) * (DATA[[#This Row],[Close]] &lt; DATA[[#This Row],[Prev High]])</f>
        <v>0</v>
      </c>
      <c r="BA547" s="10">
        <f xml:space="preserve"> SIGN(DATA[[#This Row],[Close]] &lt; DATA[[#This Row],[Prev Low]])</f>
        <v>0</v>
      </c>
      <c r="BB547" s="10">
        <f xml:space="preserve"> SIGN(DATA[[#This Row],[Prev Low]] &lt; DATA[[#This Row],[Close]])</f>
        <v>1</v>
      </c>
      <c r="BC547" s="10">
        <f xml:space="preserve"> SIGN(DATA[[#This Row],[Close]] &lt; DATA[[#This Row],[Prev High]])</f>
        <v>0</v>
      </c>
      <c r="BD547" s="10">
        <f xml:space="preserve"> SIGN(DATA[[#This Row],[Prev High]] &lt; DATA[[#This Row],[Close]])</f>
        <v>1</v>
      </c>
    </row>
    <row r="548" spans="14:56" x14ac:dyDescent="0.25">
      <c r="N548" s="16">
        <f xml:space="preserve"> ROW() - ROW(DATA[[#Headers],[Row]])</f>
        <v>546</v>
      </c>
      <c r="O548" s="13"/>
      <c r="P548" s="20">
        <v>45064</v>
      </c>
      <c r="Q548" s="21">
        <v>111112</v>
      </c>
      <c r="R548" s="21">
        <v>110450</v>
      </c>
      <c r="S548" s="21">
        <v>111235</v>
      </c>
      <c r="T548" s="21">
        <v>109550</v>
      </c>
      <c r="U548" s="13" t="s">
        <v>400</v>
      </c>
      <c r="V548" s="14">
        <v>5.4000000000000003E-3</v>
      </c>
      <c r="W548" s="23"/>
      <c r="X548" s="23">
        <f xml:space="preserve"> (1 - DATA[[#This Row],[Row]])</f>
        <v>-545</v>
      </c>
      <c r="Y548" s="24">
        <f xml:space="preserve"> DATA[[#This Row],[Src Data]]</f>
        <v>45064</v>
      </c>
      <c r="Z548" s="23">
        <f xml:space="preserve"> WEEKDAY(DATA[[#This Row],[Date]])</f>
        <v>5</v>
      </c>
      <c r="AA548" s="26">
        <f xml:space="preserve"> DATA[[#This Row],[Src Último]]</f>
        <v>111112</v>
      </c>
      <c r="AB548" s="28">
        <f xml:space="preserve"> DATA[[#This Row],[Src Abertura]]</f>
        <v>110450</v>
      </c>
      <c r="AC548" s="28">
        <f xml:space="preserve"> DATA[[#This Row],[Src Mínima]]</f>
        <v>109550</v>
      </c>
      <c r="AD548" s="28">
        <f xml:space="preserve"> DATA[[#This Row],[Src Máxima]]</f>
        <v>111235</v>
      </c>
      <c r="AE548" s="28">
        <f xml:space="preserve"> DATA[[#This Row],[Src Último]]</f>
        <v>111112</v>
      </c>
      <c r="AF548" s="40">
        <f xml:space="preserve"> (DATA[[#This Row],[High]] - DATA[[#This Row],[Low]])</f>
        <v>1685</v>
      </c>
      <c r="AG548" s="31">
        <f xml:space="preserve"> _xlfn.XLOOKUP(DATA[[#This Row],[T]]-1, DATA[T], DATA[Open], "")</f>
        <v>109400</v>
      </c>
      <c r="AH548" s="31">
        <f xml:space="preserve"> _xlfn.XLOOKUP(DATA[[#This Row],[T]]-1, DATA[T], DATA[Low], "")</f>
        <v>109150</v>
      </c>
      <c r="AI548" s="31">
        <f xml:space="preserve"> _xlfn.XLOOKUP(DATA[[#This Row],[T]]-1, DATA[T], DATA[High], "")</f>
        <v>110795</v>
      </c>
      <c r="AJ548" s="31">
        <f xml:space="preserve"> _xlfn.XLOOKUP(DATA[[#This Row],[T]]-1, DATA[T], DATA[Price], "")</f>
        <v>110513</v>
      </c>
      <c r="AK548" s="33">
        <f xml:space="preserve"> IFERROR(DATA[[#This Row],[Prev Close]] - DATA[[#This Row],[Prev Open]], "")</f>
        <v>1113</v>
      </c>
      <c r="AL548" s="33">
        <f xml:space="preserve"> IFERROR(DATA[[#This Row],[Prev High]] - DATA[[#This Row],[Prev Low]], "")</f>
        <v>1645</v>
      </c>
      <c r="AM548" s="33">
        <f xml:space="preserve"> SIGN(DATA[[#This Row],[Prev Change]] &lt; 0)</f>
        <v>0</v>
      </c>
      <c r="AN548" s="33">
        <f xml:space="preserve"> SIGN(DATA[[#This Row],[Prev Change]] &gt;= 0)</f>
        <v>1</v>
      </c>
      <c r="AO548" s="28">
        <f xml:space="preserve"> IFERROR(MAX(0, DATA[[#This Row],[High]] - DATA[[#This Row],[Prev High]]), "")</f>
        <v>440</v>
      </c>
      <c r="AP548" s="28">
        <f xml:space="preserve"> IFERROR(MAX(0, DATA[[#This Row],[Prev Low]] - DATA[[#This Row],[Low]]), "")</f>
        <v>0</v>
      </c>
      <c r="AQ548" s="10">
        <f xml:space="preserve"> (DATA[[#This Row],[Prev Low]] &lt; DATA[[#This Row],[Open]]) * (DATA[[#This Row],[Open]] &lt; DATA[[#This Row],[Prev High]])</f>
        <v>1</v>
      </c>
      <c r="AR548" s="10">
        <f xml:space="preserve"> SIGN(DATA[[#This Row],[Open]] &lt; DATA[[#This Row],[Prev Low]])</f>
        <v>0</v>
      </c>
      <c r="AS548" s="10">
        <f xml:space="preserve"> SIGN(DATA[[#This Row],[Prev Low]] &lt; DATA[[#This Row],[Open]])</f>
        <v>1</v>
      </c>
      <c r="AT548" s="10">
        <f xml:space="preserve"> SIGN(DATA[[#This Row],[Open]] &lt; DATA[[#This Row],[Prev High]])</f>
        <v>1</v>
      </c>
      <c r="AU548" s="10">
        <f xml:space="preserve"> SIGN(DATA[[#This Row],[Prev High]] &lt; DATA[[#This Row],[Open]])</f>
        <v>0</v>
      </c>
      <c r="AV548" s="10">
        <f xml:space="preserve"> SIGN(DATA[[#This Row],[Low]] &lt; DATA[[#This Row],[Prev Low]])</f>
        <v>0</v>
      </c>
      <c r="AW548" s="10">
        <f xml:space="preserve"> SIGN(DATA[[#This Row],[Prev Low]] &lt; DATA[[#This Row],[Low]])</f>
        <v>1</v>
      </c>
      <c r="AX548" s="10">
        <f xml:space="preserve"> SIGN(DATA[[#This Row],[High]] &lt; DATA[[#This Row],[Prev High]])</f>
        <v>0</v>
      </c>
      <c r="AY548" s="10">
        <f xml:space="preserve"> SIGN(DATA[[#This Row],[Prev High]] &lt; DATA[[#This Row],[High]])</f>
        <v>1</v>
      </c>
      <c r="AZ548" s="10">
        <f xml:space="preserve"> (DATA[[#This Row],[Prev Low]] &lt; DATA[[#This Row],[Close]]) * (DATA[[#This Row],[Close]] &lt; DATA[[#This Row],[Prev High]])</f>
        <v>0</v>
      </c>
      <c r="BA548" s="10">
        <f xml:space="preserve"> SIGN(DATA[[#This Row],[Close]] &lt; DATA[[#This Row],[Prev Low]])</f>
        <v>0</v>
      </c>
      <c r="BB548" s="10">
        <f xml:space="preserve"> SIGN(DATA[[#This Row],[Prev Low]] &lt; DATA[[#This Row],[Close]])</f>
        <v>1</v>
      </c>
      <c r="BC548" s="10">
        <f xml:space="preserve"> SIGN(DATA[[#This Row],[Close]] &lt; DATA[[#This Row],[Prev High]])</f>
        <v>0</v>
      </c>
      <c r="BD548" s="10">
        <f xml:space="preserve"> SIGN(DATA[[#This Row],[Prev High]] &lt; DATA[[#This Row],[Close]])</f>
        <v>1</v>
      </c>
    </row>
    <row r="549" spans="14:56" x14ac:dyDescent="0.25">
      <c r="N549" s="16">
        <f xml:space="preserve"> ROW() - ROW(DATA[[#Headers],[Row]])</f>
        <v>547</v>
      </c>
      <c r="O549" s="13"/>
      <c r="P549" s="20">
        <v>45063</v>
      </c>
      <c r="Q549" s="21">
        <v>110513</v>
      </c>
      <c r="R549" s="21">
        <v>109400</v>
      </c>
      <c r="S549" s="21">
        <v>110795</v>
      </c>
      <c r="T549" s="21">
        <v>109150</v>
      </c>
      <c r="U549" s="13" t="s">
        <v>147</v>
      </c>
      <c r="V549" s="14">
        <v>1.32E-2</v>
      </c>
      <c r="W549" s="23"/>
      <c r="X549" s="23">
        <f xml:space="preserve"> (1 - DATA[[#This Row],[Row]])</f>
        <v>-546</v>
      </c>
      <c r="Y549" s="24">
        <f xml:space="preserve"> DATA[[#This Row],[Src Data]]</f>
        <v>45063</v>
      </c>
      <c r="Z549" s="23">
        <f xml:space="preserve"> WEEKDAY(DATA[[#This Row],[Date]])</f>
        <v>4</v>
      </c>
      <c r="AA549" s="26">
        <f xml:space="preserve"> DATA[[#This Row],[Src Último]]</f>
        <v>110513</v>
      </c>
      <c r="AB549" s="28">
        <f xml:space="preserve"> DATA[[#This Row],[Src Abertura]]</f>
        <v>109400</v>
      </c>
      <c r="AC549" s="28">
        <f xml:space="preserve"> DATA[[#This Row],[Src Mínima]]</f>
        <v>109150</v>
      </c>
      <c r="AD549" s="28">
        <f xml:space="preserve"> DATA[[#This Row],[Src Máxima]]</f>
        <v>110795</v>
      </c>
      <c r="AE549" s="28">
        <f xml:space="preserve"> DATA[[#This Row],[Src Último]]</f>
        <v>110513</v>
      </c>
      <c r="AF549" s="40">
        <f xml:space="preserve"> (DATA[[#This Row],[High]] - DATA[[#This Row],[Low]])</f>
        <v>1645</v>
      </c>
      <c r="AG549" s="31">
        <f xml:space="preserve"> _xlfn.XLOOKUP(DATA[[#This Row],[T]]-1, DATA[T], DATA[Open], "")</f>
        <v>109850</v>
      </c>
      <c r="AH549" s="31">
        <f xml:space="preserve"> _xlfn.XLOOKUP(DATA[[#This Row],[T]]-1, DATA[T], DATA[Low], "")</f>
        <v>108885</v>
      </c>
      <c r="AI549" s="31">
        <f xml:space="preserve"> _xlfn.XLOOKUP(DATA[[#This Row],[T]]-1, DATA[T], DATA[High], "")</f>
        <v>111250</v>
      </c>
      <c r="AJ549" s="31">
        <f xml:space="preserve"> _xlfn.XLOOKUP(DATA[[#This Row],[T]]-1, DATA[T], DATA[Price], "")</f>
        <v>109076</v>
      </c>
      <c r="AK549" s="33">
        <f xml:space="preserve"> IFERROR(DATA[[#This Row],[Prev Close]] - DATA[[#This Row],[Prev Open]], "")</f>
        <v>-774</v>
      </c>
      <c r="AL549" s="33">
        <f xml:space="preserve"> IFERROR(DATA[[#This Row],[Prev High]] - DATA[[#This Row],[Prev Low]], "")</f>
        <v>2365</v>
      </c>
      <c r="AM549" s="33">
        <f xml:space="preserve"> SIGN(DATA[[#This Row],[Prev Change]] &lt; 0)</f>
        <v>1</v>
      </c>
      <c r="AN549" s="33">
        <f xml:space="preserve"> SIGN(DATA[[#This Row],[Prev Change]] &gt;= 0)</f>
        <v>0</v>
      </c>
      <c r="AO549" s="28">
        <f xml:space="preserve"> IFERROR(MAX(0, DATA[[#This Row],[High]] - DATA[[#This Row],[Prev High]]), "")</f>
        <v>0</v>
      </c>
      <c r="AP549" s="28">
        <f xml:space="preserve"> IFERROR(MAX(0, DATA[[#This Row],[Prev Low]] - DATA[[#This Row],[Low]]), "")</f>
        <v>0</v>
      </c>
      <c r="AQ549" s="10">
        <f xml:space="preserve"> (DATA[[#This Row],[Prev Low]] &lt; DATA[[#This Row],[Open]]) * (DATA[[#This Row],[Open]] &lt; DATA[[#This Row],[Prev High]])</f>
        <v>1</v>
      </c>
      <c r="AR549" s="10">
        <f xml:space="preserve"> SIGN(DATA[[#This Row],[Open]] &lt; DATA[[#This Row],[Prev Low]])</f>
        <v>0</v>
      </c>
      <c r="AS549" s="10">
        <f xml:space="preserve"> SIGN(DATA[[#This Row],[Prev Low]] &lt; DATA[[#This Row],[Open]])</f>
        <v>1</v>
      </c>
      <c r="AT549" s="10">
        <f xml:space="preserve"> SIGN(DATA[[#This Row],[Open]] &lt; DATA[[#This Row],[Prev High]])</f>
        <v>1</v>
      </c>
      <c r="AU549" s="10">
        <f xml:space="preserve"> SIGN(DATA[[#This Row],[Prev High]] &lt; DATA[[#This Row],[Open]])</f>
        <v>0</v>
      </c>
      <c r="AV549" s="10">
        <f xml:space="preserve"> SIGN(DATA[[#This Row],[Low]] &lt; DATA[[#This Row],[Prev Low]])</f>
        <v>0</v>
      </c>
      <c r="AW549" s="10">
        <f xml:space="preserve"> SIGN(DATA[[#This Row],[Prev Low]] &lt; DATA[[#This Row],[Low]])</f>
        <v>1</v>
      </c>
      <c r="AX549" s="10">
        <f xml:space="preserve"> SIGN(DATA[[#This Row],[High]] &lt; DATA[[#This Row],[Prev High]])</f>
        <v>1</v>
      </c>
      <c r="AY549" s="10">
        <f xml:space="preserve"> SIGN(DATA[[#This Row],[Prev High]] &lt; DATA[[#This Row],[High]])</f>
        <v>0</v>
      </c>
      <c r="AZ549" s="10">
        <f xml:space="preserve"> (DATA[[#This Row],[Prev Low]] &lt; DATA[[#This Row],[Close]]) * (DATA[[#This Row],[Close]] &lt; DATA[[#This Row],[Prev High]])</f>
        <v>1</v>
      </c>
      <c r="BA549" s="10">
        <f xml:space="preserve"> SIGN(DATA[[#This Row],[Close]] &lt; DATA[[#This Row],[Prev Low]])</f>
        <v>0</v>
      </c>
      <c r="BB549" s="10">
        <f xml:space="preserve"> SIGN(DATA[[#This Row],[Prev Low]] &lt; DATA[[#This Row],[Close]])</f>
        <v>1</v>
      </c>
      <c r="BC549" s="10">
        <f xml:space="preserve"> SIGN(DATA[[#This Row],[Close]] &lt; DATA[[#This Row],[Prev High]])</f>
        <v>1</v>
      </c>
      <c r="BD549" s="10">
        <f xml:space="preserve"> SIGN(DATA[[#This Row],[Prev High]] &lt; DATA[[#This Row],[Close]])</f>
        <v>0</v>
      </c>
    </row>
    <row r="550" spans="14:56" x14ac:dyDescent="0.25">
      <c r="N550" s="16">
        <f xml:space="preserve"> ROW() - ROW(DATA[[#Headers],[Row]])</f>
        <v>548</v>
      </c>
      <c r="O550" s="13"/>
      <c r="P550" s="20">
        <v>45062</v>
      </c>
      <c r="Q550" s="21">
        <v>109076</v>
      </c>
      <c r="R550" s="21">
        <v>109850</v>
      </c>
      <c r="S550" s="21">
        <v>111250</v>
      </c>
      <c r="T550" s="21">
        <v>108885</v>
      </c>
      <c r="U550" s="13" t="s">
        <v>500</v>
      </c>
      <c r="V550" s="14">
        <v>-0.01</v>
      </c>
      <c r="W550" s="23"/>
      <c r="X550" s="23">
        <f xml:space="preserve"> (1 - DATA[[#This Row],[Row]])</f>
        <v>-547</v>
      </c>
      <c r="Y550" s="24">
        <f xml:space="preserve"> DATA[[#This Row],[Src Data]]</f>
        <v>45062</v>
      </c>
      <c r="Z550" s="23">
        <f xml:space="preserve"> WEEKDAY(DATA[[#This Row],[Date]])</f>
        <v>3</v>
      </c>
      <c r="AA550" s="26">
        <f xml:space="preserve"> DATA[[#This Row],[Src Último]]</f>
        <v>109076</v>
      </c>
      <c r="AB550" s="28">
        <f xml:space="preserve"> DATA[[#This Row],[Src Abertura]]</f>
        <v>109850</v>
      </c>
      <c r="AC550" s="28">
        <f xml:space="preserve"> DATA[[#This Row],[Src Mínima]]</f>
        <v>108885</v>
      </c>
      <c r="AD550" s="28">
        <f xml:space="preserve"> DATA[[#This Row],[Src Máxima]]</f>
        <v>111250</v>
      </c>
      <c r="AE550" s="28">
        <f xml:space="preserve"> DATA[[#This Row],[Src Último]]</f>
        <v>109076</v>
      </c>
      <c r="AF550" s="40">
        <f xml:space="preserve"> (DATA[[#This Row],[High]] - DATA[[#This Row],[Low]])</f>
        <v>2365</v>
      </c>
      <c r="AG550" s="31">
        <f xml:space="preserve"> _xlfn.XLOOKUP(DATA[[#This Row],[T]]-1, DATA[T], DATA[Open], "")</f>
        <v>110100</v>
      </c>
      <c r="AH550" s="31">
        <f xml:space="preserve"> _xlfn.XLOOKUP(DATA[[#This Row],[T]]-1, DATA[T], DATA[Low], "")</f>
        <v>109345</v>
      </c>
      <c r="AI550" s="31">
        <f xml:space="preserve"> _xlfn.XLOOKUP(DATA[[#This Row],[T]]-1, DATA[T], DATA[High], "")</f>
        <v>110375</v>
      </c>
      <c r="AJ550" s="31">
        <f xml:space="preserve"> _xlfn.XLOOKUP(DATA[[#This Row],[T]]-1, DATA[T], DATA[Price], "")</f>
        <v>110178</v>
      </c>
      <c r="AK550" s="33">
        <f xml:space="preserve"> IFERROR(DATA[[#This Row],[Prev Close]] - DATA[[#This Row],[Prev Open]], "")</f>
        <v>78</v>
      </c>
      <c r="AL550" s="33">
        <f xml:space="preserve"> IFERROR(DATA[[#This Row],[Prev High]] - DATA[[#This Row],[Prev Low]], "")</f>
        <v>1030</v>
      </c>
      <c r="AM550" s="33">
        <f xml:space="preserve"> SIGN(DATA[[#This Row],[Prev Change]] &lt; 0)</f>
        <v>0</v>
      </c>
      <c r="AN550" s="33">
        <f xml:space="preserve"> SIGN(DATA[[#This Row],[Prev Change]] &gt;= 0)</f>
        <v>1</v>
      </c>
      <c r="AO550" s="28">
        <f xml:space="preserve"> IFERROR(MAX(0, DATA[[#This Row],[High]] - DATA[[#This Row],[Prev High]]), "")</f>
        <v>875</v>
      </c>
      <c r="AP550" s="28">
        <f xml:space="preserve"> IFERROR(MAX(0, DATA[[#This Row],[Prev Low]] - DATA[[#This Row],[Low]]), "")</f>
        <v>460</v>
      </c>
      <c r="AQ550" s="10">
        <f xml:space="preserve"> (DATA[[#This Row],[Prev Low]] &lt; DATA[[#This Row],[Open]]) * (DATA[[#This Row],[Open]] &lt; DATA[[#This Row],[Prev High]])</f>
        <v>1</v>
      </c>
      <c r="AR550" s="10">
        <f xml:space="preserve"> SIGN(DATA[[#This Row],[Open]] &lt; DATA[[#This Row],[Prev Low]])</f>
        <v>0</v>
      </c>
      <c r="AS550" s="10">
        <f xml:space="preserve"> SIGN(DATA[[#This Row],[Prev Low]] &lt; DATA[[#This Row],[Open]])</f>
        <v>1</v>
      </c>
      <c r="AT550" s="10">
        <f xml:space="preserve"> SIGN(DATA[[#This Row],[Open]] &lt; DATA[[#This Row],[Prev High]])</f>
        <v>1</v>
      </c>
      <c r="AU550" s="10">
        <f xml:space="preserve"> SIGN(DATA[[#This Row],[Prev High]] &lt; DATA[[#This Row],[Open]])</f>
        <v>0</v>
      </c>
      <c r="AV550" s="10">
        <f xml:space="preserve"> SIGN(DATA[[#This Row],[Low]] &lt; DATA[[#This Row],[Prev Low]])</f>
        <v>1</v>
      </c>
      <c r="AW550" s="10">
        <f xml:space="preserve"> SIGN(DATA[[#This Row],[Prev Low]] &lt; DATA[[#This Row],[Low]])</f>
        <v>0</v>
      </c>
      <c r="AX550" s="10">
        <f xml:space="preserve"> SIGN(DATA[[#This Row],[High]] &lt; DATA[[#This Row],[Prev High]])</f>
        <v>0</v>
      </c>
      <c r="AY550" s="10">
        <f xml:space="preserve"> SIGN(DATA[[#This Row],[Prev High]] &lt; DATA[[#This Row],[High]])</f>
        <v>1</v>
      </c>
      <c r="AZ550" s="10">
        <f xml:space="preserve"> (DATA[[#This Row],[Prev Low]] &lt; DATA[[#This Row],[Close]]) * (DATA[[#This Row],[Close]] &lt; DATA[[#This Row],[Prev High]])</f>
        <v>0</v>
      </c>
      <c r="BA550" s="10">
        <f xml:space="preserve"> SIGN(DATA[[#This Row],[Close]] &lt; DATA[[#This Row],[Prev Low]])</f>
        <v>1</v>
      </c>
      <c r="BB550" s="10">
        <f xml:space="preserve"> SIGN(DATA[[#This Row],[Prev Low]] &lt; DATA[[#This Row],[Close]])</f>
        <v>0</v>
      </c>
      <c r="BC550" s="10">
        <f xml:space="preserve"> SIGN(DATA[[#This Row],[Close]] &lt; DATA[[#This Row],[Prev High]])</f>
        <v>1</v>
      </c>
      <c r="BD550" s="10">
        <f xml:space="preserve"> SIGN(DATA[[#This Row],[Prev High]] &lt; DATA[[#This Row],[Close]])</f>
        <v>0</v>
      </c>
    </row>
    <row r="551" spans="14:56" x14ac:dyDescent="0.25">
      <c r="N551" s="16">
        <f xml:space="preserve"> ROW() - ROW(DATA[[#Headers],[Row]])</f>
        <v>549</v>
      </c>
      <c r="O551" s="13"/>
      <c r="P551" s="20">
        <v>45061</v>
      </c>
      <c r="Q551" s="21">
        <v>110178</v>
      </c>
      <c r="R551" s="21">
        <v>110100</v>
      </c>
      <c r="S551" s="21">
        <v>110375</v>
      </c>
      <c r="T551" s="21">
        <v>109345</v>
      </c>
      <c r="U551" s="13" t="s">
        <v>501</v>
      </c>
      <c r="V551" s="14">
        <v>4.8999999999999998E-3</v>
      </c>
      <c r="W551" s="23"/>
      <c r="X551" s="23">
        <f xml:space="preserve"> (1 - DATA[[#This Row],[Row]])</f>
        <v>-548</v>
      </c>
      <c r="Y551" s="24">
        <f xml:space="preserve"> DATA[[#This Row],[Src Data]]</f>
        <v>45061</v>
      </c>
      <c r="Z551" s="23">
        <f xml:space="preserve"> WEEKDAY(DATA[[#This Row],[Date]])</f>
        <v>2</v>
      </c>
      <c r="AA551" s="26">
        <f xml:space="preserve"> DATA[[#This Row],[Src Último]]</f>
        <v>110178</v>
      </c>
      <c r="AB551" s="28">
        <f xml:space="preserve"> DATA[[#This Row],[Src Abertura]]</f>
        <v>110100</v>
      </c>
      <c r="AC551" s="28">
        <f xml:space="preserve"> DATA[[#This Row],[Src Mínima]]</f>
        <v>109345</v>
      </c>
      <c r="AD551" s="28">
        <f xml:space="preserve"> DATA[[#This Row],[Src Máxima]]</f>
        <v>110375</v>
      </c>
      <c r="AE551" s="28">
        <f xml:space="preserve"> DATA[[#This Row],[Src Último]]</f>
        <v>110178</v>
      </c>
      <c r="AF551" s="40">
        <f xml:space="preserve"> (DATA[[#This Row],[High]] - DATA[[#This Row],[Low]])</f>
        <v>1030</v>
      </c>
      <c r="AG551" s="31">
        <f xml:space="preserve"> _xlfn.XLOOKUP(DATA[[#This Row],[T]]-1, DATA[T], DATA[Open], "")</f>
        <v>109300</v>
      </c>
      <c r="AH551" s="31">
        <f xml:space="preserve"> _xlfn.XLOOKUP(DATA[[#This Row],[T]]-1, DATA[T], DATA[Low], "")</f>
        <v>108435</v>
      </c>
      <c r="AI551" s="31">
        <f xml:space="preserve"> _xlfn.XLOOKUP(DATA[[#This Row],[T]]-1, DATA[T], DATA[High], "")</f>
        <v>109900</v>
      </c>
      <c r="AJ551" s="31">
        <f xml:space="preserve"> _xlfn.XLOOKUP(DATA[[#This Row],[T]]-1, DATA[T], DATA[Price], "")</f>
        <v>109639</v>
      </c>
      <c r="AK551" s="33">
        <f xml:space="preserve"> IFERROR(DATA[[#This Row],[Prev Close]] - DATA[[#This Row],[Prev Open]], "")</f>
        <v>339</v>
      </c>
      <c r="AL551" s="33">
        <f xml:space="preserve"> IFERROR(DATA[[#This Row],[Prev High]] - DATA[[#This Row],[Prev Low]], "")</f>
        <v>1465</v>
      </c>
      <c r="AM551" s="33">
        <f xml:space="preserve"> SIGN(DATA[[#This Row],[Prev Change]] &lt; 0)</f>
        <v>0</v>
      </c>
      <c r="AN551" s="33">
        <f xml:space="preserve"> SIGN(DATA[[#This Row],[Prev Change]] &gt;= 0)</f>
        <v>1</v>
      </c>
      <c r="AO551" s="28">
        <f xml:space="preserve"> IFERROR(MAX(0, DATA[[#This Row],[High]] - DATA[[#This Row],[Prev High]]), "")</f>
        <v>475</v>
      </c>
      <c r="AP551" s="28">
        <f xml:space="preserve"> IFERROR(MAX(0, DATA[[#This Row],[Prev Low]] - DATA[[#This Row],[Low]]), "")</f>
        <v>0</v>
      </c>
      <c r="AQ551" s="10">
        <f xml:space="preserve"> (DATA[[#This Row],[Prev Low]] &lt; DATA[[#This Row],[Open]]) * (DATA[[#This Row],[Open]] &lt; DATA[[#This Row],[Prev High]])</f>
        <v>0</v>
      </c>
      <c r="AR551" s="10">
        <f xml:space="preserve"> SIGN(DATA[[#This Row],[Open]] &lt; DATA[[#This Row],[Prev Low]])</f>
        <v>0</v>
      </c>
      <c r="AS551" s="10">
        <f xml:space="preserve"> SIGN(DATA[[#This Row],[Prev Low]] &lt; DATA[[#This Row],[Open]])</f>
        <v>1</v>
      </c>
      <c r="AT551" s="10">
        <f xml:space="preserve"> SIGN(DATA[[#This Row],[Open]] &lt; DATA[[#This Row],[Prev High]])</f>
        <v>0</v>
      </c>
      <c r="AU551" s="10">
        <f xml:space="preserve"> SIGN(DATA[[#This Row],[Prev High]] &lt; DATA[[#This Row],[Open]])</f>
        <v>1</v>
      </c>
      <c r="AV551" s="10">
        <f xml:space="preserve"> SIGN(DATA[[#This Row],[Low]] &lt; DATA[[#This Row],[Prev Low]])</f>
        <v>0</v>
      </c>
      <c r="AW551" s="10">
        <f xml:space="preserve"> SIGN(DATA[[#This Row],[Prev Low]] &lt; DATA[[#This Row],[Low]])</f>
        <v>1</v>
      </c>
      <c r="AX551" s="10">
        <f xml:space="preserve"> SIGN(DATA[[#This Row],[High]] &lt; DATA[[#This Row],[Prev High]])</f>
        <v>0</v>
      </c>
      <c r="AY551" s="10">
        <f xml:space="preserve"> SIGN(DATA[[#This Row],[Prev High]] &lt; DATA[[#This Row],[High]])</f>
        <v>1</v>
      </c>
      <c r="AZ551" s="10">
        <f xml:space="preserve"> (DATA[[#This Row],[Prev Low]] &lt; DATA[[#This Row],[Close]]) * (DATA[[#This Row],[Close]] &lt; DATA[[#This Row],[Prev High]])</f>
        <v>0</v>
      </c>
      <c r="BA551" s="10">
        <f xml:space="preserve"> SIGN(DATA[[#This Row],[Close]] &lt; DATA[[#This Row],[Prev Low]])</f>
        <v>0</v>
      </c>
      <c r="BB551" s="10">
        <f xml:space="preserve"> SIGN(DATA[[#This Row],[Prev Low]] &lt; DATA[[#This Row],[Close]])</f>
        <v>1</v>
      </c>
      <c r="BC551" s="10">
        <f xml:space="preserve"> SIGN(DATA[[#This Row],[Close]] &lt; DATA[[#This Row],[Prev High]])</f>
        <v>0</v>
      </c>
      <c r="BD551" s="10">
        <f xml:space="preserve"> SIGN(DATA[[#This Row],[Prev High]] &lt; DATA[[#This Row],[Close]])</f>
        <v>1</v>
      </c>
    </row>
    <row r="552" spans="14:56" x14ac:dyDescent="0.25">
      <c r="N552" s="16">
        <f xml:space="preserve"> ROW() - ROW(DATA[[#Headers],[Row]])</f>
        <v>550</v>
      </c>
      <c r="O552" s="13"/>
      <c r="P552" s="20">
        <v>45058</v>
      </c>
      <c r="Q552" s="21">
        <v>109639</v>
      </c>
      <c r="R552" s="21">
        <v>109300</v>
      </c>
      <c r="S552" s="21">
        <v>109900</v>
      </c>
      <c r="T552" s="21">
        <v>108435</v>
      </c>
      <c r="U552" s="13" t="s">
        <v>294</v>
      </c>
      <c r="V552" s="14">
        <v>1.4E-3</v>
      </c>
      <c r="W552" s="23"/>
      <c r="X552" s="23">
        <f xml:space="preserve"> (1 - DATA[[#This Row],[Row]])</f>
        <v>-549</v>
      </c>
      <c r="Y552" s="24">
        <f xml:space="preserve"> DATA[[#This Row],[Src Data]]</f>
        <v>45058</v>
      </c>
      <c r="Z552" s="23">
        <f xml:space="preserve"> WEEKDAY(DATA[[#This Row],[Date]])</f>
        <v>6</v>
      </c>
      <c r="AA552" s="26">
        <f xml:space="preserve"> DATA[[#This Row],[Src Último]]</f>
        <v>109639</v>
      </c>
      <c r="AB552" s="28">
        <f xml:space="preserve"> DATA[[#This Row],[Src Abertura]]</f>
        <v>109300</v>
      </c>
      <c r="AC552" s="28">
        <f xml:space="preserve"> DATA[[#This Row],[Src Mínima]]</f>
        <v>108435</v>
      </c>
      <c r="AD552" s="28">
        <f xml:space="preserve"> DATA[[#This Row],[Src Máxima]]</f>
        <v>109900</v>
      </c>
      <c r="AE552" s="28">
        <f xml:space="preserve"> DATA[[#This Row],[Src Último]]</f>
        <v>109639</v>
      </c>
      <c r="AF552" s="40">
        <f xml:space="preserve"> (DATA[[#This Row],[High]] - DATA[[#This Row],[Low]])</f>
        <v>1465</v>
      </c>
      <c r="AG552" s="31">
        <f xml:space="preserve"> _xlfn.XLOOKUP(DATA[[#This Row],[T]]-1, DATA[T], DATA[Open], "")</f>
        <v>108315</v>
      </c>
      <c r="AH552" s="31">
        <f xml:space="preserve"> _xlfn.XLOOKUP(DATA[[#This Row],[T]]-1, DATA[T], DATA[Low], "")</f>
        <v>107465</v>
      </c>
      <c r="AI552" s="31">
        <f xml:space="preserve"> _xlfn.XLOOKUP(DATA[[#This Row],[T]]-1, DATA[T], DATA[High], "")</f>
        <v>109930</v>
      </c>
      <c r="AJ552" s="31">
        <f xml:space="preserve"> _xlfn.XLOOKUP(DATA[[#This Row],[T]]-1, DATA[T], DATA[Price], "")</f>
        <v>109485</v>
      </c>
      <c r="AK552" s="33">
        <f xml:space="preserve"> IFERROR(DATA[[#This Row],[Prev Close]] - DATA[[#This Row],[Prev Open]], "")</f>
        <v>1170</v>
      </c>
      <c r="AL552" s="33">
        <f xml:space="preserve"> IFERROR(DATA[[#This Row],[Prev High]] - DATA[[#This Row],[Prev Low]], "")</f>
        <v>2465</v>
      </c>
      <c r="AM552" s="33">
        <f xml:space="preserve"> SIGN(DATA[[#This Row],[Prev Change]] &lt; 0)</f>
        <v>0</v>
      </c>
      <c r="AN552" s="33">
        <f xml:space="preserve"> SIGN(DATA[[#This Row],[Prev Change]] &gt;= 0)</f>
        <v>1</v>
      </c>
      <c r="AO552" s="28">
        <f xml:space="preserve"> IFERROR(MAX(0, DATA[[#This Row],[High]] - DATA[[#This Row],[Prev High]]), "")</f>
        <v>0</v>
      </c>
      <c r="AP552" s="28">
        <f xml:space="preserve"> IFERROR(MAX(0, DATA[[#This Row],[Prev Low]] - DATA[[#This Row],[Low]]), "")</f>
        <v>0</v>
      </c>
      <c r="AQ552" s="10">
        <f xml:space="preserve"> (DATA[[#This Row],[Prev Low]] &lt; DATA[[#This Row],[Open]]) * (DATA[[#This Row],[Open]] &lt; DATA[[#This Row],[Prev High]])</f>
        <v>1</v>
      </c>
      <c r="AR552" s="10">
        <f xml:space="preserve"> SIGN(DATA[[#This Row],[Open]] &lt; DATA[[#This Row],[Prev Low]])</f>
        <v>0</v>
      </c>
      <c r="AS552" s="10">
        <f xml:space="preserve"> SIGN(DATA[[#This Row],[Prev Low]] &lt; DATA[[#This Row],[Open]])</f>
        <v>1</v>
      </c>
      <c r="AT552" s="10">
        <f xml:space="preserve"> SIGN(DATA[[#This Row],[Open]] &lt; DATA[[#This Row],[Prev High]])</f>
        <v>1</v>
      </c>
      <c r="AU552" s="10">
        <f xml:space="preserve"> SIGN(DATA[[#This Row],[Prev High]] &lt; DATA[[#This Row],[Open]])</f>
        <v>0</v>
      </c>
      <c r="AV552" s="10">
        <f xml:space="preserve"> SIGN(DATA[[#This Row],[Low]] &lt; DATA[[#This Row],[Prev Low]])</f>
        <v>0</v>
      </c>
      <c r="AW552" s="10">
        <f xml:space="preserve"> SIGN(DATA[[#This Row],[Prev Low]] &lt; DATA[[#This Row],[Low]])</f>
        <v>1</v>
      </c>
      <c r="AX552" s="10">
        <f xml:space="preserve"> SIGN(DATA[[#This Row],[High]] &lt; DATA[[#This Row],[Prev High]])</f>
        <v>1</v>
      </c>
      <c r="AY552" s="10">
        <f xml:space="preserve"> SIGN(DATA[[#This Row],[Prev High]] &lt; DATA[[#This Row],[High]])</f>
        <v>0</v>
      </c>
      <c r="AZ552" s="10">
        <f xml:space="preserve"> (DATA[[#This Row],[Prev Low]] &lt; DATA[[#This Row],[Close]]) * (DATA[[#This Row],[Close]] &lt; DATA[[#This Row],[Prev High]])</f>
        <v>1</v>
      </c>
      <c r="BA552" s="10">
        <f xml:space="preserve"> SIGN(DATA[[#This Row],[Close]] &lt; DATA[[#This Row],[Prev Low]])</f>
        <v>0</v>
      </c>
      <c r="BB552" s="10">
        <f xml:space="preserve"> SIGN(DATA[[#This Row],[Prev Low]] &lt; DATA[[#This Row],[Close]])</f>
        <v>1</v>
      </c>
      <c r="BC552" s="10">
        <f xml:space="preserve"> SIGN(DATA[[#This Row],[Close]] &lt; DATA[[#This Row],[Prev High]])</f>
        <v>1</v>
      </c>
      <c r="BD552" s="10">
        <f xml:space="preserve"> SIGN(DATA[[#This Row],[Prev High]] &lt; DATA[[#This Row],[Close]])</f>
        <v>0</v>
      </c>
    </row>
    <row r="553" spans="14:56" x14ac:dyDescent="0.25">
      <c r="N553" s="16">
        <f xml:space="preserve"> ROW() - ROW(DATA[[#Headers],[Row]])</f>
        <v>551</v>
      </c>
      <c r="O553" s="13"/>
      <c r="P553" s="20">
        <v>45057</v>
      </c>
      <c r="Q553" s="21">
        <v>109485</v>
      </c>
      <c r="R553" s="21">
        <v>108315</v>
      </c>
      <c r="S553" s="21">
        <v>109930</v>
      </c>
      <c r="T553" s="21">
        <v>107465</v>
      </c>
      <c r="U553" s="13" t="s">
        <v>401</v>
      </c>
      <c r="V553" s="14">
        <v>7.1999999999999998E-3</v>
      </c>
      <c r="W553" s="23"/>
      <c r="X553" s="23">
        <f xml:space="preserve"> (1 - DATA[[#This Row],[Row]])</f>
        <v>-550</v>
      </c>
      <c r="Y553" s="24">
        <f xml:space="preserve"> DATA[[#This Row],[Src Data]]</f>
        <v>45057</v>
      </c>
      <c r="Z553" s="23">
        <f xml:space="preserve"> WEEKDAY(DATA[[#This Row],[Date]])</f>
        <v>5</v>
      </c>
      <c r="AA553" s="26">
        <f xml:space="preserve"> DATA[[#This Row],[Src Último]]</f>
        <v>109485</v>
      </c>
      <c r="AB553" s="28">
        <f xml:space="preserve"> DATA[[#This Row],[Src Abertura]]</f>
        <v>108315</v>
      </c>
      <c r="AC553" s="28">
        <f xml:space="preserve"> DATA[[#This Row],[Src Mínima]]</f>
        <v>107465</v>
      </c>
      <c r="AD553" s="28">
        <f xml:space="preserve"> DATA[[#This Row],[Src Máxima]]</f>
        <v>109930</v>
      </c>
      <c r="AE553" s="28">
        <f xml:space="preserve"> DATA[[#This Row],[Src Último]]</f>
        <v>109485</v>
      </c>
      <c r="AF553" s="40">
        <f xml:space="preserve"> (DATA[[#This Row],[High]] - DATA[[#This Row],[Low]])</f>
        <v>2465</v>
      </c>
      <c r="AG553" s="31">
        <f xml:space="preserve"> _xlfn.XLOOKUP(DATA[[#This Row],[T]]-1, DATA[T], DATA[Open], "")</f>
        <v>108250</v>
      </c>
      <c r="AH553" s="31">
        <f xml:space="preserve"> _xlfn.XLOOKUP(DATA[[#This Row],[T]]-1, DATA[T], DATA[Low], "")</f>
        <v>107590</v>
      </c>
      <c r="AI553" s="31">
        <f xml:space="preserve"> _xlfn.XLOOKUP(DATA[[#This Row],[T]]-1, DATA[T], DATA[High], "")</f>
        <v>109000</v>
      </c>
      <c r="AJ553" s="31">
        <f xml:space="preserve"> _xlfn.XLOOKUP(DATA[[#This Row],[T]]-1, DATA[T], DATA[Price], "")</f>
        <v>108704</v>
      </c>
      <c r="AK553" s="33">
        <f xml:space="preserve"> IFERROR(DATA[[#This Row],[Prev Close]] - DATA[[#This Row],[Prev Open]], "")</f>
        <v>454</v>
      </c>
      <c r="AL553" s="33">
        <f xml:space="preserve"> IFERROR(DATA[[#This Row],[Prev High]] - DATA[[#This Row],[Prev Low]], "")</f>
        <v>1410</v>
      </c>
      <c r="AM553" s="33">
        <f xml:space="preserve"> SIGN(DATA[[#This Row],[Prev Change]] &lt; 0)</f>
        <v>0</v>
      </c>
      <c r="AN553" s="33">
        <f xml:space="preserve"> SIGN(DATA[[#This Row],[Prev Change]] &gt;= 0)</f>
        <v>1</v>
      </c>
      <c r="AO553" s="28">
        <f xml:space="preserve"> IFERROR(MAX(0, DATA[[#This Row],[High]] - DATA[[#This Row],[Prev High]]), "")</f>
        <v>930</v>
      </c>
      <c r="AP553" s="28">
        <f xml:space="preserve"> IFERROR(MAX(0, DATA[[#This Row],[Prev Low]] - DATA[[#This Row],[Low]]), "")</f>
        <v>125</v>
      </c>
      <c r="AQ553" s="10">
        <f xml:space="preserve"> (DATA[[#This Row],[Prev Low]] &lt; DATA[[#This Row],[Open]]) * (DATA[[#This Row],[Open]] &lt; DATA[[#This Row],[Prev High]])</f>
        <v>1</v>
      </c>
      <c r="AR553" s="10">
        <f xml:space="preserve"> SIGN(DATA[[#This Row],[Open]] &lt; DATA[[#This Row],[Prev Low]])</f>
        <v>0</v>
      </c>
      <c r="AS553" s="10">
        <f xml:space="preserve"> SIGN(DATA[[#This Row],[Prev Low]] &lt; DATA[[#This Row],[Open]])</f>
        <v>1</v>
      </c>
      <c r="AT553" s="10">
        <f xml:space="preserve"> SIGN(DATA[[#This Row],[Open]] &lt; DATA[[#This Row],[Prev High]])</f>
        <v>1</v>
      </c>
      <c r="AU553" s="10">
        <f xml:space="preserve"> SIGN(DATA[[#This Row],[Prev High]] &lt; DATA[[#This Row],[Open]])</f>
        <v>0</v>
      </c>
      <c r="AV553" s="10">
        <f xml:space="preserve"> SIGN(DATA[[#This Row],[Low]] &lt; DATA[[#This Row],[Prev Low]])</f>
        <v>1</v>
      </c>
      <c r="AW553" s="10">
        <f xml:space="preserve"> SIGN(DATA[[#This Row],[Prev Low]] &lt; DATA[[#This Row],[Low]])</f>
        <v>0</v>
      </c>
      <c r="AX553" s="10">
        <f xml:space="preserve"> SIGN(DATA[[#This Row],[High]] &lt; DATA[[#This Row],[Prev High]])</f>
        <v>0</v>
      </c>
      <c r="AY553" s="10">
        <f xml:space="preserve"> SIGN(DATA[[#This Row],[Prev High]] &lt; DATA[[#This Row],[High]])</f>
        <v>1</v>
      </c>
      <c r="AZ553" s="10">
        <f xml:space="preserve"> (DATA[[#This Row],[Prev Low]] &lt; DATA[[#This Row],[Close]]) * (DATA[[#This Row],[Close]] &lt; DATA[[#This Row],[Prev High]])</f>
        <v>0</v>
      </c>
      <c r="BA553" s="10">
        <f xml:space="preserve"> SIGN(DATA[[#This Row],[Close]] &lt; DATA[[#This Row],[Prev Low]])</f>
        <v>0</v>
      </c>
      <c r="BB553" s="10">
        <f xml:space="preserve"> SIGN(DATA[[#This Row],[Prev Low]] &lt; DATA[[#This Row],[Close]])</f>
        <v>1</v>
      </c>
      <c r="BC553" s="10">
        <f xml:space="preserve"> SIGN(DATA[[#This Row],[Close]] &lt; DATA[[#This Row],[Prev High]])</f>
        <v>0</v>
      </c>
      <c r="BD553" s="10">
        <f xml:space="preserve"> SIGN(DATA[[#This Row],[Prev High]] &lt; DATA[[#This Row],[Close]])</f>
        <v>1</v>
      </c>
    </row>
    <row r="554" spans="14:56" x14ac:dyDescent="0.25">
      <c r="N554" s="16">
        <f xml:space="preserve"> ROW() - ROW(DATA[[#Headers],[Row]])</f>
        <v>552</v>
      </c>
      <c r="O554" s="13"/>
      <c r="P554" s="20">
        <v>45056</v>
      </c>
      <c r="Q554" s="21">
        <v>108704</v>
      </c>
      <c r="R554" s="21">
        <v>108250</v>
      </c>
      <c r="S554" s="21">
        <v>109000</v>
      </c>
      <c r="T554" s="21">
        <v>107590</v>
      </c>
      <c r="U554" s="13" t="s">
        <v>502</v>
      </c>
      <c r="V554" s="14">
        <v>1.9E-3</v>
      </c>
      <c r="W554" s="23"/>
      <c r="X554" s="23">
        <f xml:space="preserve"> (1 - DATA[[#This Row],[Row]])</f>
        <v>-551</v>
      </c>
      <c r="Y554" s="24">
        <f xml:space="preserve"> DATA[[#This Row],[Src Data]]</f>
        <v>45056</v>
      </c>
      <c r="Z554" s="23">
        <f xml:space="preserve"> WEEKDAY(DATA[[#This Row],[Date]])</f>
        <v>4</v>
      </c>
      <c r="AA554" s="26">
        <f xml:space="preserve"> DATA[[#This Row],[Src Último]]</f>
        <v>108704</v>
      </c>
      <c r="AB554" s="28">
        <f xml:space="preserve"> DATA[[#This Row],[Src Abertura]]</f>
        <v>108250</v>
      </c>
      <c r="AC554" s="28">
        <f xml:space="preserve"> DATA[[#This Row],[Src Mínima]]</f>
        <v>107590</v>
      </c>
      <c r="AD554" s="28">
        <f xml:space="preserve"> DATA[[#This Row],[Src Máxima]]</f>
        <v>109000</v>
      </c>
      <c r="AE554" s="28">
        <f xml:space="preserve"> DATA[[#This Row],[Src Último]]</f>
        <v>108704</v>
      </c>
      <c r="AF554" s="40">
        <f xml:space="preserve"> (DATA[[#This Row],[High]] - DATA[[#This Row],[Low]])</f>
        <v>1410</v>
      </c>
      <c r="AG554" s="31">
        <f xml:space="preserve"> _xlfn.XLOOKUP(DATA[[#This Row],[T]]-1, DATA[T], DATA[Open], "")</f>
        <v>106800</v>
      </c>
      <c r="AH554" s="31">
        <f xml:space="preserve"> _xlfn.XLOOKUP(DATA[[#This Row],[T]]-1, DATA[T], DATA[Low], "")</f>
        <v>106570</v>
      </c>
      <c r="AI554" s="31">
        <f xml:space="preserve"> _xlfn.XLOOKUP(DATA[[#This Row],[T]]-1, DATA[T], DATA[High], "")</f>
        <v>109055</v>
      </c>
      <c r="AJ554" s="31">
        <f xml:space="preserve"> _xlfn.XLOOKUP(DATA[[#This Row],[T]]-1, DATA[T], DATA[Price], "")</f>
        <v>108500</v>
      </c>
      <c r="AK554" s="33">
        <f xml:space="preserve"> IFERROR(DATA[[#This Row],[Prev Close]] - DATA[[#This Row],[Prev Open]], "")</f>
        <v>1700</v>
      </c>
      <c r="AL554" s="33">
        <f xml:space="preserve"> IFERROR(DATA[[#This Row],[Prev High]] - DATA[[#This Row],[Prev Low]], "")</f>
        <v>2485</v>
      </c>
      <c r="AM554" s="33">
        <f xml:space="preserve"> SIGN(DATA[[#This Row],[Prev Change]] &lt; 0)</f>
        <v>0</v>
      </c>
      <c r="AN554" s="33">
        <f xml:space="preserve"> SIGN(DATA[[#This Row],[Prev Change]] &gt;= 0)</f>
        <v>1</v>
      </c>
      <c r="AO554" s="28">
        <f xml:space="preserve"> IFERROR(MAX(0, DATA[[#This Row],[High]] - DATA[[#This Row],[Prev High]]), "")</f>
        <v>0</v>
      </c>
      <c r="AP554" s="28">
        <f xml:space="preserve"> IFERROR(MAX(0, DATA[[#This Row],[Prev Low]] - DATA[[#This Row],[Low]]), "")</f>
        <v>0</v>
      </c>
      <c r="AQ554" s="10">
        <f xml:space="preserve"> (DATA[[#This Row],[Prev Low]] &lt; DATA[[#This Row],[Open]]) * (DATA[[#This Row],[Open]] &lt; DATA[[#This Row],[Prev High]])</f>
        <v>1</v>
      </c>
      <c r="AR554" s="10">
        <f xml:space="preserve"> SIGN(DATA[[#This Row],[Open]] &lt; DATA[[#This Row],[Prev Low]])</f>
        <v>0</v>
      </c>
      <c r="AS554" s="10">
        <f xml:space="preserve"> SIGN(DATA[[#This Row],[Prev Low]] &lt; DATA[[#This Row],[Open]])</f>
        <v>1</v>
      </c>
      <c r="AT554" s="10">
        <f xml:space="preserve"> SIGN(DATA[[#This Row],[Open]] &lt; DATA[[#This Row],[Prev High]])</f>
        <v>1</v>
      </c>
      <c r="AU554" s="10">
        <f xml:space="preserve"> SIGN(DATA[[#This Row],[Prev High]] &lt; DATA[[#This Row],[Open]])</f>
        <v>0</v>
      </c>
      <c r="AV554" s="10">
        <f xml:space="preserve"> SIGN(DATA[[#This Row],[Low]] &lt; DATA[[#This Row],[Prev Low]])</f>
        <v>0</v>
      </c>
      <c r="AW554" s="10">
        <f xml:space="preserve"> SIGN(DATA[[#This Row],[Prev Low]] &lt; DATA[[#This Row],[Low]])</f>
        <v>1</v>
      </c>
      <c r="AX554" s="10">
        <f xml:space="preserve"> SIGN(DATA[[#This Row],[High]] &lt; DATA[[#This Row],[Prev High]])</f>
        <v>1</v>
      </c>
      <c r="AY554" s="10">
        <f xml:space="preserve"> SIGN(DATA[[#This Row],[Prev High]] &lt; DATA[[#This Row],[High]])</f>
        <v>0</v>
      </c>
      <c r="AZ554" s="10">
        <f xml:space="preserve"> (DATA[[#This Row],[Prev Low]] &lt; DATA[[#This Row],[Close]]) * (DATA[[#This Row],[Close]] &lt; DATA[[#This Row],[Prev High]])</f>
        <v>1</v>
      </c>
      <c r="BA554" s="10">
        <f xml:space="preserve"> SIGN(DATA[[#This Row],[Close]] &lt; DATA[[#This Row],[Prev Low]])</f>
        <v>0</v>
      </c>
      <c r="BB554" s="10">
        <f xml:space="preserve"> SIGN(DATA[[#This Row],[Prev Low]] &lt; DATA[[#This Row],[Close]])</f>
        <v>1</v>
      </c>
      <c r="BC554" s="10">
        <f xml:space="preserve"> SIGN(DATA[[#This Row],[Close]] &lt; DATA[[#This Row],[Prev High]])</f>
        <v>1</v>
      </c>
      <c r="BD554" s="10">
        <f xml:space="preserve"> SIGN(DATA[[#This Row],[Prev High]] &lt; DATA[[#This Row],[Close]])</f>
        <v>0</v>
      </c>
    </row>
    <row r="555" spans="14:56" x14ac:dyDescent="0.25">
      <c r="N555" s="16">
        <f xml:space="preserve"> ROW() - ROW(DATA[[#Headers],[Row]])</f>
        <v>553</v>
      </c>
      <c r="O555" s="13"/>
      <c r="P555" s="20">
        <v>45055</v>
      </c>
      <c r="Q555" s="21">
        <v>108500</v>
      </c>
      <c r="R555" s="21">
        <v>106800</v>
      </c>
      <c r="S555" s="21">
        <v>109055</v>
      </c>
      <c r="T555" s="21">
        <v>106570</v>
      </c>
      <c r="U555" s="13" t="s">
        <v>97</v>
      </c>
      <c r="V555" s="14">
        <v>1.04E-2</v>
      </c>
      <c r="W555" s="23"/>
      <c r="X555" s="23">
        <f xml:space="preserve"> (1 - DATA[[#This Row],[Row]])</f>
        <v>-552</v>
      </c>
      <c r="Y555" s="24">
        <f xml:space="preserve"> DATA[[#This Row],[Src Data]]</f>
        <v>45055</v>
      </c>
      <c r="Z555" s="23">
        <f xml:space="preserve"> WEEKDAY(DATA[[#This Row],[Date]])</f>
        <v>3</v>
      </c>
      <c r="AA555" s="26">
        <f xml:space="preserve"> DATA[[#This Row],[Src Último]]</f>
        <v>108500</v>
      </c>
      <c r="AB555" s="28">
        <f xml:space="preserve"> DATA[[#This Row],[Src Abertura]]</f>
        <v>106800</v>
      </c>
      <c r="AC555" s="28">
        <f xml:space="preserve"> DATA[[#This Row],[Src Mínima]]</f>
        <v>106570</v>
      </c>
      <c r="AD555" s="28">
        <f xml:space="preserve"> DATA[[#This Row],[Src Máxima]]</f>
        <v>109055</v>
      </c>
      <c r="AE555" s="28">
        <f xml:space="preserve"> DATA[[#This Row],[Src Último]]</f>
        <v>108500</v>
      </c>
      <c r="AF555" s="40">
        <f xml:space="preserve"> (DATA[[#This Row],[High]] - DATA[[#This Row],[Low]])</f>
        <v>2485</v>
      </c>
      <c r="AG555" s="31">
        <f xml:space="preserve"> _xlfn.XLOOKUP(DATA[[#This Row],[T]]-1, DATA[T], DATA[Open], "")</f>
        <v>107100</v>
      </c>
      <c r="AH555" s="31">
        <f xml:space="preserve"> _xlfn.XLOOKUP(DATA[[#This Row],[T]]-1, DATA[T], DATA[Low], "")</f>
        <v>106545</v>
      </c>
      <c r="AI555" s="31">
        <f xml:space="preserve"> _xlfn.XLOOKUP(DATA[[#This Row],[T]]-1, DATA[T], DATA[High], "")</f>
        <v>108035</v>
      </c>
      <c r="AJ555" s="31">
        <f xml:space="preserve"> _xlfn.XLOOKUP(DATA[[#This Row],[T]]-1, DATA[T], DATA[Price], "")</f>
        <v>107384</v>
      </c>
      <c r="AK555" s="33">
        <f xml:space="preserve"> IFERROR(DATA[[#This Row],[Prev Close]] - DATA[[#This Row],[Prev Open]], "")</f>
        <v>284</v>
      </c>
      <c r="AL555" s="33">
        <f xml:space="preserve"> IFERROR(DATA[[#This Row],[Prev High]] - DATA[[#This Row],[Prev Low]], "")</f>
        <v>1490</v>
      </c>
      <c r="AM555" s="33">
        <f xml:space="preserve"> SIGN(DATA[[#This Row],[Prev Change]] &lt; 0)</f>
        <v>0</v>
      </c>
      <c r="AN555" s="33">
        <f xml:space="preserve"> SIGN(DATA[[#This Row],[Prev Change]] &gt;= 0)</f>
        <v>1</v>
      </c>
      <c r="AO555" s="28">
        <f xml:space="preserve"> IFERROR(MAX(0, DATA[[#This Row],[High]] - DATA[[#This Row],[Prev High]]), "")</f>
        <v>1020</v>
      </c>
      <c r="AP555" s="28">
        <f xml:space="preserve"> IFERROR(MAX(0, DATA[[#This Row],[Prev Low]] - DATA[[#This Row],[Low]]), "")</f>
        <v>0</v>
      </c>
      <c r="AQ555" s="10">
        <f xml:space="preserve"> (DATA[[#This Row],[Prev Low]] &lt; DATA[[#This Row],[Open]]) * (DATA[[#This Row],[Open]] &lt; DATA[[#This Row],[Prev High]])</f>
        <v>1</v>
      </c>
      <c r="AR555" s="10">
        <f xml:space="preserve"> SIGN(DATA[[#This Row],[Open]] &lt; DATA[[#This Row],[Prev Low]])</f>
        <v>0</v>
      </c>
      <c r="AS555" s="10">
        <f xml:space="preserve"> SIGN(DATA[[#This Row],[Prev Low]] &lt; DATA[[#This Row],[Open]])</f>
        <v>1</v>
      </c>
      <c r="AT555" s="10">
        <f xml:space="preserve"> SIGN(DATA[[#This Row],[Open]] &lt; DATA[[#This Row],[Prev High]])</f>
        <v>1</v>
      </c>
      <c r="AU555" s="10">
        <f xml:space="preserve"> SIGN(DATA[[#This Row],[Prev High]] &lt; DATA[[#This Row],[Open]])</f>
        <v>0</v>
      </c>
      <c r="AV555" s="10">
        <f xml:space="preserve"> SIGN(DATA[[#This Row],[Low]] &lt; DATA[[#This Row],[Prev Low]])</f>
        <v>0</v>
      </c>
      <c r="AW555" s="10">
        <f xml:space="preserve"> SIGN(DATA[[#This Row],[Prev Low]] &lt; DATA[[#This Row],[Low]])</f>
        <v>1</v>
      </c>
      <c r="AX555" s="10">
        <f xml:space="preserve"> SIGN(DATA[[#This Row],[High]] &lt; DATA[[#This Row],[Prev High]])</f>
        <v>0</v>
      </c>
      <c r="AY555" s="10">
        <f xml:space="preserve"> SIGN(DATA[[#This Row],[Prev High]] &lt; DATA[[#This Row],[High]])</f>
        <v>1</v>
      </c>
      <c r="AZ555" s="10">
        <f xml:space="preserve"> (DATA[[#This Row],[Prev Low]] &lt; DATA[[#This Row],[Close]]) * (DATA[[#This Row],[Close]] &lt; DATA[[#This Row],[Prev High]])</f>
        <v>0</v>
      </c>
      <c r="BA555" s="10">
        <f xml:space="preserve"> SIGN(DATA[[#This Row],[Close]] &lt; DATA[[#This Row],[Prev Low]])</f>
        <v>0</v>
      </c>
      <c r="BB555" s="10">
        <f xml:space="preserve"> SIGN(DATA[[#This Row],[Prev Low]] &lt; DATA[[#This Row],[Close]])</f>
        <v>1</v>
      </c>
      <c r="BC555" s="10">
        <f xml:space="preserve"> SIGN(DATA[[#This Row],[Close]] &lt; DATA[[#This Row],[Prev High]])</f>
        <v>0</v>
      </c>
      <c r="BD555" s="10">
        <f xml:space="preserve"> SIGN(DATA[[#This Row],[Prev High]] &lt; DATA[[#This Row],[Close]])</f>
        <v>1</v>
      </c>
    </row>
    <row r="556" spans="14:56" x14ac:dyDescent="0.25">
      <c r="N556" s="16">
        <f xml:space="preserve"> ROW() - ROW(DATA[[#Headers],[Row]])</f>
        <v>554</v>
      </c>
      <c r="O556" s="13"/>
      <c r="P556" s="20">
        <v>45054</v>
      </c>
      <c r="Q556" s="21">
        <v>107384</v>
      </c>
      <c r="R556" s="21">
        <v>107100</v>
      </c>
      <c r="S556" s="21">
        <v>108035</v>
      </c>
      <c r="T556" s="21">
        <v>106545</v>
      </c>
      <c r="U556" s="13" t="s">
        <v>400</v>
      </c>
      <c r="V556" s="14">
        <v>7.4999999999999997E-3</v>
      </c>
      <c r="W556" s="23"/>
      <c r="X556" s="23">
        <f xml:space="preserve"> (1 - DATA[[#This Row],[Row]])</f>
        <v>-553</v>
      </c>
      <c r="Y556" s="24">
        <f xml:space="preserve"> DATA[[#This Row],[Src Data]]</f>
        <v>45054</v>
      </c>
      <c r="Z556" s="23">
        <f xml:space="preserve"> WEEKDAY(DATA[[#This Row],[Date]])</f>
        <v>2</v>
      </c>
      <c r="AA556" s="26">
        <f xml:space="preserve"> DATA[[#This Row],[Src Último]]</f>
        <v>107384</v>
      </c>
      <c r="AB556" s="28">
        <f xml:space="preserve"> DATA[[#This Row],[Src Abertura]]</f>
        <v>107100</v>
      </c>
      <c r="AC556" s="28">
        <f xml:space="preserve"> DATA[[#This Row],[Src Mínima]]</f>
        <v>106545</v>
      </c>
      <c r="AD556" s="28">
        <f xml:space="preserve"> DATA[[#This Row],[Src Máxima]]</f>
        <v>108035</v>
      </c>
      <c r="AE556" s="28">
        <f xml:space="preserve"> DATA[[#This Row],[Src Último]]</f>
        <v>107384</v>
      </c>
      <c r="AF556" s="40">
        <f xml:space="preserve"> (DATA[[#This Row],[High]] - DATA[[#This Row],[Low]])</f>
        <v>1490</v>
      </c>
      <c r="AG556" s="31">
        <f xml:space="preserve"> _xlfn.XLOOKUP(DATA[[#This Row],[T]]-1, DATA[T], DATA[Open], "")</f>
        <v>106580</v>
      </c>
      <c r="AH556" s="31">
        <f xml:space="preserve"> _xlfn.XLOOKUP(DATA[[#This Row],[T]]-1, DATA[T], DATA[Low], "")</f>
        <v>106580</v>
      </c>
      <c r="AI556" s="31">
        <f xml:space="preserve"> _xlfn.XLOOKUP(DATA[[#This Row],[T]]-1, DATA[T], DATA[High], "")</f>
        <v>106580</v>
      </c>
      <c r="AJ556" s="31">
        <f xml:space="preserve"> _xlfn.XLOOKUP(DATA[[#This Row],[T]]-1, DATA[T], DATA[Price], "")</f>
        <v>106580</v>
      </c>
      <c r="AK556" s="33">
        <f xml:space="preserve"> IFERROR(DATA[[#This Row],[Prev Close]] - DATA[[#This Row],[Prev Open]], "")</f>
        <v>0</v>
      </c>
      <c r="AL556" s="33">
        <f xml:space="preserve"> IFERROR(DATA[[#This Row],[Prev High]] - DATA[[#This Row],[Prev Low]], "")</f>
        <v>0</v>
      </c>
      <c r="AM556" s="33">
        <f xml:space="preserve"> SIGN(DATA[[#This Row],[Prev Change]] &lt; 0)</f>
        <v>0</v>
      </c>
      <c r="AN556" s="33">
        <f xml:space="preserve"> SIGN(DATA[[#This Row],[Prev Change]] &gt;= 0)</f>
        <v>1</v>
      </c>
      <c r="AO556" s="28">
        <f xml:space="preserve"> IFERROR(MAX(0, DATA[[#This Row],[High]] - DATA[[#This Row],[Prev High]]), "")</f>
        <v>1455</v>
      </c>
      <c r="AP556" s="28">
        <f xml:space="preserve"> IFERROR(MAX(0, DATA[[#This Row],[Prev Low]] - DATA[[#This Row],[Low]]), "")</f>
        <v>35</v>
      </c>
      <c r="AQ556" s="10">
        <f xml:space="preserve"> (DATA[[#This Row],[Prev Low]] &lt; DATA[[#This Row],[Open]]) * (DATA[[#This Row],[Open]] &lt; DATA[[#This Row],[Prev High]])</f>
        <v>0</v>
      </c>
      <c r="AR556" s="10">
        <f xml:space="preserve"> SIGN(DATA[[#This Row],[Open]] &lt; DATA[[#This Row],[Prev Low]])</f>
        <v>0</v>
      </c>
      <c r="AS556" s="10">
        <f xml:space="preserve"> SIGN(DATA[[#This Row],[Prev Low]] &lt; DATA[[#This Row],[Open]])</f>
        <v>1</v>
      </c>
      <c r="AT556" s="10">
        <f xml:space="preserve"> SIGN(DATA[[#This Row],[Open]] &lt; DATA[[#This Row],[Prev High]])</f>
        <v>0</v>
      </c>
      <c r="AU556" s="10">
        <f xml:space="preserve"> SIGN(DATA[[#This Row],[Prev High]] &lt; DATA[[#This Row],[Open]])</f>
        <v>1</v>
      </c>
      <c r="AV556" s="10">
        <f xml:space="preserve"> SIGN(DATA[[#This Row],[Low]] &lt; DATA[[#This Row],[Prev Low]])</f>
        <v>1</v>
      </c>
      <c r="AW556" s="10">
        <f xml:space="preserve"> SIGN(DATA[[#This Row],[Prev Low]] &lt; DATA[[#This Row],[Low]])</f>
        <v>0</v>
      </c>
      <c r="AX556" s="10">
        <f xml:space="preserve"> SIGN(DATA[[#This Row],[High]] &lt; DATA[[#This Row],[Prev High]])</f>
        <v>0</v>
      </c>
      <c r="AY556" s="10">
        <f xml:space="preserve"> SIGN(DATA[[#This Row],[Prev High]] &lt; DATA[[#This Row],[High]])</f>
        <v>1</v>
      </c>
      <c r="AZ556" s="10">
        <f xml:space="preserve"> (DATA[[#This Row],[Prev Low]] &lt; DATA[[#This Row],[Close]]) * (DATA[[#This Row],[Close]] &lt; DATA[[#This Row],[Prev High]])</f>
        <v>0</v>
      </c>
      <c r="BA556" s="10">
        <f xml:space="preserve"> SIGN(DATA[[#This Row],[Close]] &lt; DATA[[#This Row],[Prev Low]])</f>
        <v>0</v>
      </c>
      <c r="BB556" s="10">
        <f xml:space="preserve"> SIGN(DATA[[#This Row],[Prev Low]] &lt; DATA[[#This Row],[Close]])</f>
        <v>1</v>
      </c>
      <c r="BC556" s="10">
        <f xml:space="preserve"> SIGN(DATA[[#This Row],[Close]] &lt; DATA[[#This Row],[Prev High]])</f>
        <v>0</v>
      </c>
      <c r="BD556" s="10">
        <f xml:space="preserve"> SIGN(DATA[[#This Row],[Prev High]] &lt; DATA[[#This Row],[Close]])</f>
        <v>1</v>
      </c>
    </row>
    <row r="557" spans="14:56" x14ac:dyDescent="0.25">
      <c r="N557" s="16">
        <f xml:space="preserve"> ROW() - ROW(DATA[[#Headers],[Row]])</f>
        <v>555</v>
      </c>
      <c r="O557" s="13"/>
      <c r="P557" s="20">
        <v>45052</v>
      </c>
      <c r="Q557" s="21">
        <v>106580</v>
      </c>
      <c r="R557" s="21">
        <v>106580</v>
      </c>
      <c r="S557" s="21">
        <v>106580</v>
      </c>
      <c r="T557" s="21">
        <v>106580</v>
      </c>
      <c r="U557" s="13"/>
      <c r="V557" s="14">
        <v>-2.0000000000000001E-4</v>
      </c>
      <c r="W557" s="23"/>
      <c r="X557" s="23">
        <f xml:space="preserve"> (1 - DATA[[#This Row],[Row]])</f>
        <v>-554</v>
      </c>
      <c r="Y557" s="24">
        <f xml:space="preserve"> DATA[[#This Row],[Src Data]]</f>
        <v>45052</v>
      </c>
      <c r="Z557" s="23">
        <f xml:space="preserve"> WEEKDAY(DATA[[#This Row],[Date]])</f>
        <v>7</v>
      </c>
      <c r="AA557" s="26">
        <f xml:space="preserve"> DATA[[#This Row],[Src Último]]</f>
        <v>106580</v>
      </c>
      <c r="AB557" s="28">
        <f xml:space="preserve"> DATA[[#This Row],[Src Abertura]]</f>
        <v>106580</v>
      </c>
      <c r="AC557" s="28">
        <f xml:space="preserve"> DATA[[#This Row],[Src Mínima]]</f>
        <v>106580</v>
      </c>
      <c r="AD557" s="28">
        <f xml:space="preserve"> DATA[[#This Row],[Src Máxima]]</f>
        <v>106580</v>
      </c>
      <c r="AE557" s="28">
        <f xml:space="preserve"> DATA[[#This Row],[Src Último]]</f>
        <v>106580</v>
      </c>
      <c r="AF557" s="40">
        <f xml:space="preserve"> (DATA[[#This Row],[High]] - DATA[[#This Row],[Low]])</f>
        <v>0</v>
      </c>
      <c r="AG557" s="31">
        <f xml:space="preserve"> _xlfn.XLOOKUP(DATA[[#This Row],[T]]-1, DATA[T], DATA[Open], "")</f>
        <v>104100</v>
      </c>
      <c r="AH557" s="31">
        <f xml:space="preserve"> _xlfn.XLOOKUP(DATA[[#This Row],[T]]-1, DATA[T], DATA[Low], "")</f>
        <v>103755</v>
      </c>
      <c r="AI557" s="31">
        <f xml:space="preserve"> _xlfn.XLOOKUP(DATA[[#This Row],[T]]-1, DATA[T], DATA[High], "")</f>
        <v>106785</v>
      </c>
      <c r="AJ557" s="31">
        <f xml:space="preserve"> _xlfn.XLOOKUP(DATA[[#This Row],[T]]-1, DATA[T], DATA[Price], "")</f>
        <v>106606</v>
      </c>
      <c r="AK557" s="33">
        <f xml:space="preserve"> IFERROR(DATA[[#This Row],[Prev Close]] - DATA[[#This Row],[Prev Open]], "")</f>
        <v>2506</v>
      </c>
      <c r="AL557" s="33">
        <f xml:space="preserve"> IFERROR(DATA[[#This Row],[Prev High]] - DATA[[#This Row],[Prev Low]], "")</f>
        <v>3030</v>
      </c>
      <c r="AM557" s="33">
        <f xml:space="preserve"> SIGN(DATA[[#This Row],[Prev Change]] &lt; 0)</f>
        <v>0</v>
      </c>
      <c r="AN557" s="33">
        <f xml:space="preserve"> SIGN(DATA[[#This Row],[Prev Change]] &gt;= 0)</f>
        <v>1</v>
      </c>
      <c r="AO557" s="28">
        <f xml:space="preserve"> IFERROR(MAX(0, DATA[[#This Row],[High]] - DATA[[#This Row],[Prev High]]), "")</f>
        <v>0</v>
      </c>
      <c r="AP557" s="28">
        <f xml:space="preserve"> IFERROR(MAX(0, DATA[[#This Row],[Prev Low]] - DATA[[#This Row],[Low]]), "")</f>
        <v>0</v>
      </c>
      <c r="AQ557" s="10">
        <f xml:space="preserve"> (DATA[[#This Row],[Prev Low]] &lt; DATA[[#This Row],[Open]]) * (DATA[[#This Row],[Open]] &lt; DATA[[#This Row],[Prev High]])</f>
        <v>1</v>
      </c>
      <c r="AR557" s="10">
        <f xml:space="preserve"> SIGN(DATA[[#This Row],[Open]] &lt; DATA[[#This Row],[Prev Low]])</f>
        <v>0</v>
      </c>
      <c r="AS557" s="10">
        <f xml:space="preserve"> SIGN(DATA[[#This Row],[Prev Low]] &lt; DATA[[#This Row],[Open]])</f>
        <v>1</v>
      </c>
      <c r="AT557" s="10">
        <f xml:space="preserve"> SIGN(DATA[[#This Row],[Open]] &lt; DATA[[#This Row],[Prev High]])</f>
        <v>1</v>
      </c>
      <c r="AU557" s="10">
        <f xml:space="preserve"> SIGN(DATA[[#This Row],[Prev High]] &lt; DATA[[#This Row],[Open]])</f>
        <v>0</v>
      </c>
      <c r="AV557" s="10">
        <f xml:space="preserve"> SIGN(DATA[[#This Row],[Low]] &lt; DATA[[#This Row],[Prev Low]])</f>
        <v>0</v>
      </c>
      <c r="AW557" s="10">
        <f xml:space="preserve"> SIGN(DATA[[#This Row],[Prev Low]] &lt; DATA[[#This Row],[Low]])</f>
        <v>1</v>
      </c>
      <c r="AX557" s="10">
        <f xml:space="preserve"> SIGN(DATA[[#This Row],[High]] &lt; DATA[[#This Row],[Prev High]])</f>
        <v>1</v>
      </c>
      <c r="AY557" s="10">
        <f xml:space="preserve"> SIGN(DATA[[#This Row],[Prev High]] &lt; DATA[[#This Row],[High]])</f>
        <v>0</v>
      </c>
      <c r="AZ557" s="10">
        <f xml:space="preserve"> (DATA[[#This Row],[Prev Low]] &lt; DATA[[#This Row],[Close]]) * (DATA[[#This Row],[Close]] &lt; DATA[[#This Row],[Prev High]])</f>
        <v>1</v>
      </c>
      <c r="BA557" s="10">
        <f xml:space="preserve"> SIGN(DATA[[#This Row],[Close]] &lt; DATA[[#This Row],[Prev Low]])</f>
        <v>0</v>
      </c>
      <c r="BB557" s="10">
        <f xml:space="preserve"> SIGN(DATA[[#This Row],[Prev Low]] &lt; DATA[[#This Row],[Close]])</f>
        <v>1</v>
      </c>
      <c r="BC557" s="10">
        <f xml:space="preserve"> SIGN(DATA[[#This Row],[Close]] &lt; DATA[[#This Row],[Prev High]])</f>
        <v>1</v>
      </c>
      <c r="BD557" s="10">
        <f xml:space="preserve"> SIGN(DATA[[#This Row],[Prev High]] &lt; DATA[[#This Row],[Close]])</f>
        <v>0</v>
      </c>
    </row>
    <row r="558" spans="14:56" x14ac:dyDescent="0.25">
      <c r="N558" s="16">
        <f xml:space="preserve"> ROW() - ROW(DATA[[#Headers],[Row]])</f>
        <v>556</v>
      </c>
      <c r="O558" s="13"/>
      <c r="P558" s="20">
        <v>45051</v>
      </c>
      <c r="Q558" s="21">
        <v>106606</v>
      </c>
      <c r="R558" s="21">
        <v>104100</v>
      </c>
      <c r="S558" s="21">
        <v>106785</v>
      </c>
      <c r="T558" s="21">
        <v>103755</v>
      </c>
      <c r="U558" s="13" t="s">
        <v>503</v>
      </c>
      <c r="V558" s="14">
        <v>2.92E-2</v>
      </c>
      <c r="W558" s="23"/>
      <c r="X558" s="23">
        <f xml:space="preserve"> (1 - DATA[[#This Row],[Row]])</f>
        <v>-555</v>
      </c>
      <c r="Y558" s="24">
        <f xml:space="preserve"> DATA[[#This Row],[Src Data]]</f>
        <v>45051</v>
      </c>
      <c r="Z558" s="23">
        <f xml:space="preserve"> WEEKDAY(DATA[[#This Row],[Date]])</f>
        <v>6</v>
      </c>
      <c r="AA558" s="26">
        <f xml:space="preserve"> DATA[[#This Row],[Src Último]]</f>
        <v>106606</v>
      </c>
      <c r="AB558" s="28">
        <f xml:space="preserve"> DATA[[#This Row],[Src Abertura]]</f>
        <v>104100</v>
      </c>
      <c r="AC558" s="28">
        <f xml:space="preserve"> DATA[[#This Row],[Src Mínima]]</f>
        <v>103755</v>
      </c>
      <c r="AD558" s="28">
        <f xml:space="preserve"> DATA[[#This Row],[Src Máxima]]</f>
        <v>106785</v>
      </c>
      <c r="AE558" s="28">
        <f xml:space="preserve"> DATA[[#This Row],[Src Último]]</f>
        <v>106606</v>
      </c>
      <c r="AF558" s="40">
        <f xml:space="preserve"> (DATA[[#This Row],[High]] - DATA[[#This Row],[Low]])</f>
        <v>3030</v>
      </c>
      <c r="AG558" s="31">
        <f xml:space="preserve"> _xlfn.XLOOKUP(DATA[[#This Row],[T]]-1, DATA[T], DATA[Open], "")</f>
        <v>103150</v>
      </c>
      <c r="AH558" s="31">
        <f xml:space="preserve"> _xlfn.XLOOKUP(DATA[[#This Row],[T]]-1, DATA[T], DATA[Low], "")</f>
        <v>102320</v>
      </c>
      <c r="AI558" s="31">
        <f xml:space="preserve"> _xlfn.XLOOKUP(DATA[[#This Row],[T]]-1, DATA[T], DATA[High], "")</f>
        <v>104800</v>
      </c>
      <c r="AJ558" s="31">
        <f xml:space="preserve"> _xlfn.XLOOKUP(DATA[[#This Row],[T]]-1, DATA[T], DATA[Price], "")</f>
        <v>103580</v>
      </c>
      <c r="AK558" s="33">
        <f xml:space="preserve"> IFERROR(DATA[[#This Row],[Prev Close]] - DATA[[#This Row],[Prev Open]], "")</f>
        <v>430</v>
      </c>
      <c r="AL558" s="33">
        <f xml:space="preserve"> IFERROR(DATA[[#This Row],[Prev High]] - DATA[[#This Row],[Prev Low]], "")</f>
        <v>2480</v>
      </c>
      <c r="AM558" s="33">
        <f xml:space="preserve"> SIGN(DATA[[#This Row],[Prev Change]] &lt; 0)</f>
        <v>0</v>
      </c>
      <c r="AN558" s="33">
        <f xml:space="preserve"> SIGN(DATA[[#This Row],[Prev Change]] &gt;= 0)</f>
        <v>1</v>
      </c>
      <c r="AO558" s="28">
        <f xml:space="preserve"> IFERROR(MAX(0, DATA[[#This Row],[High]] - DATA[[#This Row],[Prev High]]), "")</f>
        <v>1985</v>
      </c>
      <c r="AP558" s="28">
        <f xml:space="preserve"> IFERROR(MAX(0, DATA[[#This Row],[Prev Low]] - DATA[[#This Row],[Low]]), "")</f>
        <v>0</v>
      </c>
      <c r="AQ558" s="10">
        <f xml:space="preserve"> (DATA[[#This Row],[Prev Low]] &lt; DATA[[#This Row],[Open]]) * (DATA[[#This Row],[Open]] &lt; DATA[[#This Row],[Prev High]])</f>
        <v>1</v>
      </c>
      <c r="AR558" s="10">
        <f xml:space="preserve"> SIGN(DATA[[#This Row],[Open]] &lt; DATA[[#This Row],[Prev Low]])</f>
        <v>0</v>
      </c>
      <c r="AS558" s="10">
        <f xml:space="preserve"> SIGN(DATA[[#This Row],[Prev Low]] &lt; DATA[[#This Row],[Open]])</f>
        <v>1</v>
      </c>
      <c r="AT558" s="10">
        <f xml:space="preserve"> SIGN(DATA[[#This Row],[Open]] &lt; DATA[[#This Row],[Prev High]])</f>
        <v>1</v>
      </c>
      <c r="AU558" s="10">
        <f xml:space="preserve"> SIGN(DATA[[#This Row],[Prev High]] &lt; DATA[[#This Row],[Open]])</f>
        <v>0</v>
      </c>
      <c r="AV558" s="10">
        <f xml:space="preserve"> SIGN(DATA[[#This Row],[Low]] &lt; DATA[[#This Row],[Prev Low]])</f>
        <v>0</v>
      </c>
      <c r="AW558" s="10">
        <f xml:space="preserve"> SIGN(DATA[[#This Row],[Prev Low]] &lt; DATA[[#This Row],[Low]])</f>
        <v>1</v>
      </c>
      <c r="AX558" s="10">
        <f xml:space="preserve"> SIGN(DATA[[#This Row],[High]] &lt; DATA[[#This Row],[Prev High]])</f>
        <v>0</v>
      </c>
      <c r="AY558" s="10">
        <f xml:space="preserve"> SIGN(DATA[[#This Row],[Prev High]] &lt; DATA[[#This Row],[High]])</f>
        <v>1</v>
      </c>
      <c r="AZ558" s="10">
        <f xml:space="preserve"> (DATA[[#This Row],[Prev Low]] &lt; DATA[[#This Row],[Close]]) * (DATA[[#This Row],[Close]] &lt; DATA[[#This Row],[Prev High]])</f>
        <v>0</v>
      </c>
      <c r="BA558" s="10">
        <f xml:space="preserve"> SIGN(DATA[[#This Row],[Close]] &lt; DATA[[#This Row],[Prev Low]])</f>
        <v>0</v>
      </c>
      <c r="BB558" s="10">
        <f xml:space="preserve"> SIGN(DATA[[#This Row],[Prev Low]] &lt; DATA[[#This Row],[Close]])</f>
        <v>1</v>
      </c>
      <c r="BC558" s="10">
        <f xml:space="preserve"> SIGN(DATA[[#This Row],[Close]] &lt; DATA[[#This Row],[Prev High]])</f>
        <v>0</v>
      </c>
      <c r="BD558" s="10">
        <f xml:space="preserve"> SIGN(DATA[[#This Row],[Prev High]] &lt; DATA[[#This Row],[Close]])</f>
        <v>1</v>
      </c>
    </row>
    <row r="559" spans="14:56" x14ac:dyDescent="0.25">
      <c r="N559" s="16">
        <f xml:space="preserve"> ROW() - ROW(DATA[[#Headers],[Row]])</f>
        <v>557</v>
      </c>
      <c r="O559" s="13"/>
      <c r="P559" s="20">
        <v>45050</v>
      </c>
      <c r="Q559" s="21">
        <v>103580</v>
      </c>
      <c r="R559" s="21">
        <v>103150</v>
      </c>
      <c r="S559" s="21">
        <v>104800</v>
      </c>
      <c r="T559" s="21">
        <v>102320</v>
      </c>
      <c r="U559" s="13" t="s">
        <v>504</v>
      </c>
      <c r="V559" s="14">
        <v>4.0000000000000001E-3</v>
      </c>
      <c r="W559" s="23"/>
      <c r="X559" s="23">
        <f xml:space="preserve"> (1 - DATA[[#This Row],[Row]])</f>
        <v>-556</v>
      </c>
      <c r="Y559" s="24">
        <f xml:space="preserve"> DATA[[#This Row],[Src Data]]</f>
        <v>45050</v>
      </c>
      <c r="Z559" s="23">
        <f xml:space="preserve"> WEEKDAY(DATA[[#This Row],[Date]])</f>
        <v>5</v>
      </c>
      <c r="AA559" s="26">
        <f xml:space="preserve"> DATA[[#This Row],[Src Último]]</f>
        <v>103580</v>
      </c>
      <c r="AB559" s="28">
        <f xml:space="preserve"> DATA[[#This Row],[Src Abertura]]</f>
        <v>103150</v>
      </c>
      <c r="AC559" s="28">
        <f xml:space="preserve"> DATA[[#This Row],[Src Mínima]]</f>
        <v>102320</v>
      </c>
      <c r="AD559" s="28">
        <f xml:space="preserve"> DATA[[#This Row],[Src Máxima]]</f>
        <v>104800</v>
      </c>
      <c r="AE559" s="28">
        <f xml:space="preserve"> DATA[[#This Row],[Src Último]]</f>
        <v>103580</v>
      </c>
      <c r="AF559" s="40">
        <f xml:space="preserve"> (DATA[[#This Row],[High]] - DATA[[#This Row],[Low]])</f>
        <v>2480</v>
      </c>
      <c r="AG559" s="31">
        <f xml:space="preserve"> _xlfn.XLOOKUP(DATA[[#This Row],[T]]-1, DATA[T], DATA[Open], "")</f>
        <v>103190</v>
      </c>
      <c r="AH559" s="31">
        <f xml:space="preserve"> _xlfn.XLOOKUP(DATA[[#This Row],[T]]-1, DATA[T], DATA[Low], "")</f>
        <v>102725</v>
      </c>
      <c r="AI559" s="31">
        <f xml:space="preserve"> _xlfn.XLOOKUP(DATA[[#This Row],[T]]-1, DATA[T], DATA[High], "")</f>
        <v>103765</v>
      </c>
      <c r="AJ559" s="31">
        <f xml:space="preserve"> _xlfn.XLOOKUP(DATA[[#This Row],[T]]-1, DATA[T], DATA[Price], "")</f>
        <v>103164</v>
      </c>
      <c r="AK559" s="33">
        <f xml:space="preserve"> IFERROR(DATA[[#This Row],[Prev Close]] - DATA[[#This Row],[Prev Open]], "")</f>
        <v>-26</v>
      </c>
      <c r="AL559" s="33">
        <f xml:space="preserve"> IFERROR(DATA[[#This Row],[Prev High]] - DATA[[#This Row],[Prev Low]], "")</f>
        <v>1040</v>
      </c>
      <c r="AM559" s="33">
        <f xml:space="preserve"> SIGN(DATA[[#This Row],[Prev Change]] &lt; 0)</f>
        <v>1</v>
      </c>
      <c r="AN559" s="33">
        <f xml:space="preserve"> SIGN(DATA[[#This Row],[Prev Change]] &gt;= 0)</f>
        <v>0</v>
      </c>
      <c r="AO559" s="28">
        <f xml:space="preserve"> IFERROR(MAX(0, DATA[[#This Row],[High]] - DATA[[#This Row],[Prev High]]), "")</f>
        <v>1035</v>
      </c>
      <c r="AP559" s="28">
        <f xml:space="preserve"> IFERROR(MAX(0, DATA[[#This Row],[Prev Low]] - DATA[[#This Row],[Low]]), "")</f>
        <v>405</v>
      </c>
      <c r="AQ559" s="10">
        <f xml:space="preserve"> (DATA[[#This Row],[Prev Low]] &lt; DATA[[#This Row],[Open]]) * (DATA[[#This Row],[Open]] &lt; DATA[[#This Row],[Prev High]])</f>
        <v>1</v>
      </c>
      <c r="AR559" s="10">
        <f xml:space="preserve"> SIGN(DATA[[#This Row],[Open]] &lt; DATA[[#This Row],[Prev Low]])</f>
        <v>0</v>
      </c>
      <c r="AS559" s="10">
        <f xml:space="preserve"> SIGN(DATA[[#This Row],[Prev Low]] &lt; DATA[[#This Row],[Open]])</f>
        <v>1</v>
      </c>
      <c r="AT559" s="10">
        <f xml:space="preserve"> SIGN(DATA[[#This Row],[Open]] &lt; DATA[[#This Row],[Prev High]])</f>
        <v>1</v>
      </c>
      <c r="AU559" s="10">
        <f xml:space="preserve"> SIGN(DATA[[#This Row],[Prev High]] &lt; DATA[[#This Row],[Open]])</f>
        <v>0</v>
      </c>
      <c r="AV559" s="10">
        <f xml:space="preserve"> SIGN(DATA[[#This Row],[Low]] &lt; DATA[[#This Row],[Prev Low]])</f>
        <v>1</v>
      </c>
      <c r="AW559" s="10">
        <f xml:space="preserve"> SIGN(DATA[[#This Row],[Prev Low]] &lt; DATA[[#This Row],[Low]])</f>
        <v>0</v>
      </c>
      <c r="AX559" s="10">
        <f xml:space="preserve"> SIGN(DATA[[#This Row],[High]] &lt; DATA[[#This Row],[Prev High]])</f>
        <v>0</v>
      </c>
      <c r="AY559" s="10">
        <f xml:space="preserve"> SIGN(DATA[[#This Row],[Prev High]] &lt; DATA[[#This Row],[High]])</f>
        <v>1</v>
      </c>
      <c r="AZ559" s="10">
        <f xml:space="preserve"> (DATA[[#This Row],[Prev Low]] &lt; DATA[[#This Row],[Close]]) * (DATA[[#This Row],[Close]] &lt; DATA[[#This Row],[Prev High]])</f>
        <v>1</v>
      </c>
      <c r="BA559" s="10">
        <f xml:space="preserve"> SIGN(DATA[[#This Row],[Close]] &lt; DATA[[#This Row],[Prev Low]])</f>
        <v>0</v>
      </c>
      <c r="BB559" s="10">
        <f xml:space="preserve"> SIGN(DATA[[#This Row],[Prev Low]] &lt; DATA[[#This Row],[Close]])</f>
        <v>1</v>
      </c>
      <c r="BC559" s="10">
        <f xml:space="preserve"> SIGN(DATA[[#This Row],[Close]] &lt; DATA[[#This Row],[Prev High]])</f>
        <v>1</v>
      </c>
      <c r="BD559" s="10">
        <f xml:space="preserve"> SIGN(DATA[[#This Row],[Prev High]] &lt; DATA[[#This Row],[Close]])</f>
        <v>0</v>
      </c>
    </row>
    <row r="560" spans="14:56" x14ac:dyDescent="0.25">
      <c r="N560" s="16">
        <f xml:space="preserve"> ROW() - ROW(DATA[[#Headers],[Row]])</f>
        <v>558</v>
      </c>
      <c r="O560" s="13"/>
      <c r="P560" s="20">
        <v>45049</v>
      </c>
      <c r="Q560" s="21">
        <v>103164</v>
      </c>
      <c r="R560" s="21">
        <v>103190</v>
      </c>
      <c r="S560" s="21">
        <v>103765</v>
      </c>
      <c r="T560" s="21">
        <v>102725</v>
      </c>
      <c r="U560" s="13" t="s">
        <v>93</v>
      </c>
      <c r="V560" s="14">
        <v>-5.9999999999999995E-4</v>
      </c>
      <c r="W560" s="23"/>
      <c r="X560" s="23">
        <f xml:space="preserve"> (1 - DATA[[#This Row],[Row]])</f>
        <v>-557</v>
      </c>
      <c r="Y560" s="24">
        <f xml:space="preserve"> DATA[[#This Row],[Src Data]]</f>
        <v>45049</v>
      </c>
      <c r="Z560" s="23">
        <f xml:space="preserve"> WEEKDAY(DATA[[#This Row],[Date]])</f>
        <v>4</v>
      </c>
      <c r="AA560" s="26">
        <f xml:space="preserve"> DATA[[#This Row],[Src Último]]</f>
        <v>103164</v>
      </c>
      <c r="AB560" s="28">
        <f xml:space="preserve"> DATA[[#This Row],[Src Abertura]]</f>
        <v>103190</v>
      </c>
      <c r="AC560" s="28">
        <f xml:space="preserve"> DATA[[#This Row],[Src Mínima]]</f>
        <v>102725</v>
      </c>
      <c r="AD560" s="28">
        <f xml:space="preserve"> DATA[[#This Row],[Src Máxima]]</f>
        <v>103765</v>
      </c>
      <c r="AE560" s="28">
        <f xml:space="preserve"> DATA[[#This Row],[Src Último]]</f>
        <v>103164</v>
      </c>
      <c r="AF560" s="40">
        <f xml:space="preserve"> (DATA[[#This Row],[High]] - DATA[[#This Row],[Low]])</f>
        <v>1040</v>
      </c>
      <c r="AG560" s="31">
        <f xml:space="preserve"> _xlfn.XLOOKUP(DATA[[#This Row],[T]]-1, DATA[T], DATA[Open], "")</f>
        <v>105175</v>
      </c>
      <c r="AH560" s="31">
        <f xml:space="preserve"> _xlfn.XLOOKUP(DATA[[#This Row],[T]]-1, DATA[T], DATA[Low], "")</f>
        <v>102915</v>
      </c>
      <c r="AI560" s="31">
        <f xml:space="preserve"> _xlfn.XLOOKUP(DATA[[#This Row],[T]]-1, DATA[T], DATA[High], "")</f>
        <v>105575</v>
      </c>
      <c r="AJ560" s="31">
        <f xml:space="preserve"> _xlfn.XLOOKUP(DATA[[#This Row],[T]]-1, DATA[T], DATA[Price], "")</f>
        <v>103223</v>
      </c>
      <c r="AK560" s="33">
        <f xml:space="preserve"> IFERROR(DATA[[#This Row],[Prev Close]] - DATA[[#This Row],[Prev Open]], "")</f>
        <v>-1952</v>
      </c>
      <c r="AL560" s="33">
        <f xml:space="preserve"> IFERROR(DATA[[#This Row],[Prev High]] - DATA[[#This Row],[Prev Low]], "")</f>
        <v>2660</v>
      </c>
      <c r="AM560" s="33">
        <f xml:space="preserve"> SIGN(DATA[[#This Row],[Prev Change]] &lt; 0)</f>
        <v>1</v>
      </c>
      <c r="AN560" s="33">
        <f xml:space="preserve"> SIGN(DATA[[#This Row],[Prev Change]] &gt;= 0)</f>
        <v>0</v>
      </c>
      <c r="AO560" s="28">
        <f xml:space="preserve"> IFERROR(MAX(0, DATA[[#This Row],[High]] - DATA[[#This Row],[Prev High]]), "")</f>
        <v>0</v>
      </c>
      <c r="AP560" s="28">
        <f xml:space="preserve"> IFERROR(MAX(0, DATA[[#This Row],[Prev Low]] - DATA[[#This Row],[Low]]), "")</f>
        <v>190</v>
      </c>
      <c r="AQ560" s="10">
        <f xml:space="preserve"> (DATA[[#This Row],[Prev Low]] &lt; DATA[[#This Row],[Open]]) * (DATA[[#This Row],[Open]] &lt; DATA[[#This Row],[Prev High]])</f>
        <v>1</v>
      </c>
      <c r="AR560" s="10">
        <f xml:space="preserve"> SIGN(DATA[[#This Row],[Open]] &lt; DATA[[#This Row],[Prev Low]])</f>
        <v>0</v>
      </c>
      <c r="AS560" s="10">
        <f xml:space="preserve"> SIGN(DATA[[#This Row],[Prev Low]] &lt; DATA[[#This Row],[Open]])</f>
        <v>1</v>
      </c>
      <c r="AT560" s="10">
        <f xml:space="preserve"> SIGN(DATA[[#This Row],[Open]] &lt; DATA[[#This Row],[Prev High]])</f>
        <v>1</v>
      </c>
      <c r="AU560" s="10">
        <f xml:space="preserve"> SIGN(DATA[[#This Row],[Prev High]] &lt; DATA[[#This Row],[Open]])</f>
        <v>0</v>
      </c>
      <c r="AV560" s="10">
        <f xml:space="preserve"> SIGN(DATA[[#This Row],[Low]] &lt; DATA[[#This Row],[Prev Low]])</f>
        <v>1</v>
      </c>
      <c r="AW560" s="10">
        <f xml:space="preserve"> SIGN(DATA[[#This Row],[Prev Low]] &lt; DATA[[#This Row],[Low]])</f>
        <v>0</v>
      </c>
      <c r="AX560" s="10">
        <f xml:space="preserve"> SIGN(DATA[[#This Row],[High]] &lt; DATA[[#This Row],[Prev High]])</f>
        <v>1</v>
      </c>
      <c r="AY560" s="10">
        <f xml:space="preserve"> SIGN(DATA[[#This Row],[Prev High]] &lt; DATA[[#This Row],[High]])</f>
        <v>0</v>
      </c>
      <c r="AZ560" s="10">
        <f xml:space="preserve"> (DATA[[#This Row],[Prev Low]] &lt; DATA[[#This Row],[Close]]) * (DATA[[#This Row],[Close]] &lt; DATA[[#This Row],[Prev High]])</f>
        <v>1</v>
      </c>
      <c r="BA560" s="10">
        <f xml:space="preserve"> SIGN(DATA[[#This Row],[Close]] &lt; DATA[[#This Row],[Prev Low]])</f>
        <v>0</v>
      </c>
      <c r="BB560" s="10">
        <f xml:space="preserve"> SIGN(DATA[[#This Row],[Prev Low]] &lt; DATA[[#This Row],[Close]])</f>
        <v>1</v>
      </c>
      <c r="BC560" s="10">
        <f xml:space="preserve"> SIGN(DATA[[#This Row],[Close]] &lt; DATA[[#This Row],[Prev High]])</f>
        <v>1</v>
      </c>
      <c r="BD560" s="10">
        <f xml:space="preserve"> SIGN(DATA[[#This Row],[Prev High]] &lt; DATA[[#This Row],[Close]])</f>
        <v>0</v>
      </c>
    </row>
    <row r="561" spans="14:56" x14ac:dyDescent="0.25">
      <c r="N561" s="16">
        <f xml:space="preserve"> ROW() - ROW(DATA[[#Headers],[Row]])</f>
        <v>559</v>
      </c>
      <c r="O561" s="13"/>
      <c r="P561" s="20">
        <v>45048</v>
      </c>
      <c r="Q561" s="21">
        <v>103223</v>
      </c>
      <c r="R561" s="21">
        <v>105175</v>
      </c>
      <c r="S561" s="21">
        <v>105575</v>
      </c>
      <c r="T561" s="21">
        <v>102915</v>
      </c>
      <c r="U561" s="13" t="s">
        <v>110</v>
      </c>
      <c r="V561" s="14">
        <v>-2.3900000000000001E-2</v>
      </c>
      <c r="W561" s="23"/>
      <c r="X561" s="23">
        <f xml:space="preserve"> (1 - DATA[[#This Row],[Row]])</f>
        <v>-558</v>
      </c>
      <c r="Y561" s="24">
        <f xml:space="preserve"> DATA[[#This Row],[Src Data]]</f>
        <v>45048</v>
      </c>
      <c r="Z561" s="23">
        <f xml:space="preserve"> WEEKDAY(DATA[[#This Row],[Date]])</f>
        <v>3</v>
      </c>
      <c r="AA561" s="26">
        <f xml:space="preserve"> DATA[[#This Row],[Src Último]]</f>
        <v>103223</v>
      </c>
      <c r="AB561" s="28">
        <f xml:space="preserve"> DATA[[#This Row],[Src Abertura]]</f>
        <v>105175</v>
      </c>
      <c r="AC561" s="28">
        <f xml:space="preserve"> DATA[[#This Row],[Src Mínima]]</f>
        <v>102915</v>
      </c>
      <c r="AD561" s="28">
        <f xml:space="preserve"> DATA[[#This Row],[Src Máxima]]</f>
        <v>105575</v>
      </c>
      <c r="AE561" s="28">
        <f xml:space="preserve"> DATA[[#This Row],[Src Último]]</f>
        <v>103223</v>
      </c>
      <c r="AF561" s="40">
        <f xml:space="preserve"> (DATA[[#This Row],[High]] - DATA[[#This Row],[Low]])</f>
        <v>2660</v>
      </c>
      <c r="AG561" s="31">
        <f xml:space="preserve"> _xlfn.XLOOKUP(DATA[[#This Row],[T]]-1, DATA[T], DATA[Open], "")</f>
        <v>104200</v>
      </c>
      <c r="AH561" s="31">
        <f xml:space="preserve"> _xlfn.XLOOKUP(DATA[[#This Row],[T]]-1, DATA[T], DATA[Low], "")</f>
        <v>103875</v>
      </c>
      <c r="AI561" s="31">
        <f xml:space="preserve"> _xlfn.XLOOKUP(DATA[[#This Row],[T]]-1, DATA[T], DATA[High], "")</f>
        <v>105970</v>
      </c>
      <c r="AJ561" s="31">
        <f xml:space="preserve"> _xlfn.XLOOKUP(DATA[[#This Row],[T]]-1, DATA[T], DATA[Price], "")</f>
        <v>105753</v>
      </c>
      <c r="AK561" s="33">
        <f xml:space="preserve"> IFERROR(DATA[[#This Row],[Prev Close]] - DATA[[#This Row],[Prev Open]], "")</f>
        <v>1553</v>
      </c>
      <c r="AL561" s="33">
        <f xml:space="preserve"> IFERROR(DATA[[#This Row],[Prev High]] - DATA[[#This Row],[Prev Low]], "")</f>
        <v>2095</v>
      </c>
      <c r="AM561" s="33">
        <f xml:space="preserve"> SIGN(DATA[[#This Row],[Prev Change]] &lt; 0)</f>
        <v>0</v>
      </c>
      <c r="AN561" s="33">
        <f xml:space="preserve"> SIGN(DATA[[#This Row],[Prev Change]] &gt;= 0)</f>
        <v>1</v>
      </c>
      <c r="AO561" s="28">
        <f xml:space="preserve"> IFERROR(MAX(0, DATA[[#This Row],[High]] - DATA[[#This Row],[Prev High]]), "")</f>
        <v>0</v>
      </c>
      <c r="AP561" s="28">
        <f xml:space="preserve"> IFERROR(MAX(0, DATA[[#This Row],[Prev Low]] - DATA[[#This Row],[Low]]), "")</f>
        <v>960</v>
      </c>
      <c r="AQ561" s="10">
        <f xml:space="preserve"> (DATA[[#This Row],[Prev Low]] &lt; DATA[[#This Row],[Open]]) * (DATA[[#This Row],[Open]] &lt; DATA[[#This Row],[Prev High]])</f>
        <v>1</v>
      </c>
      <c r="AR561" s="10">
        <f xml:space="preserve"> SIGN(DATA[[#This Row],[Open]] &lt; DATA[[#This Row],[Prev Low]])</f>
        <v>0</v>
      </c>
      <c r="AS561" s="10">
        <f xml:space="preserve"> SIGN(DATA[[#This Row],[Prev Low]] &lt; DATA[[#This Row],[Open]])</f>
        <v>1</v>
      </c>
      <c r="AT561" s="10">
        <f xml:space="preserve"> SIGN(DATA[[#This Row],[Open]] &lt; DATA[[#This Row],[Prev High]])</f>
        <v>1</v>
      </c>
      <c r="AU561" s="10">
        <f xml:space="preserve"> SIGN(DATA[[#This Row],[Prev High]] &lt; DATA[[#This Row],[Open]])</f>
        <v>0</v>
      </c>
      <c r="AV561" s="10">
        <f xml:space="preserve"> SIGN(DATA[[#This Row],[Low]] &lt; DATA[[#This Row],[Prev Low]])</f>
        <v>1</v>
      </c>
      <c r="AW561" s="10">
        <f xml:space="preserve"> SIGN(DATA[[#This Row],[Prev Low]] &lt; DATA[[#This Row],[Low]])</f>
        <v>0</v>
      </c>
      <c r="AX561" s="10">
        <f xml:space="preserve"> SIGN(DATA[[#This Row],[High]] &lt; DATA[[#This Row],[Prev High]])</f>
        <v>1</v>
      </c>
      <c r="AY561" s="10">
        <f xml:space="preserve"> SIGN(DATA[[#This Row],[Prev High]] &lt; DATA[[#This Row],[High]])</f>
        <v>0</v>
      </c>
      <c r="AZ561" s="10">
        <f xml:space="preserve"> (DATA[[#This Row],[Prev Low]] &lt; DATA[[#This Row],[Close]]) * (DATA[[#This Row],[Close]] &lt; DATA[[#This Row],[Prev High]])</f>
        <v>0</v>
      </c>
      <c r="BA561" s="10">
        <f xml:space="preserve"> SIGN(DATA[[#This Row],[Close]] &lt; DATA[[#This Row],[Prev Low]])</f>
        <v>1</v>
      </c>
      <c r="BB561" s="10">
        <f xml:space="preserve"> SIGN(DATA[[#This Row],[Prev Low]] &lt; DATA[[#This Row],[Close]])</f>
        <v>0</v>
      </c>
      <c r="BC561" s="10">
        <f xml:space="preserve"> SIGN(DATA[[#This Row],[Close]] &lt; DATA[[#This Row],[Prev High]])</f>
        <v>1</v>
      </c>
      <c r="BD561" s="10">
        <f xml:space="preserve"> SIGN(DATA[[#This Row],[Prev High]] &lt; DATA[[#This Row],[Close]])</f>
        <v>0</v>
      </c>
    </row>
    <row r="562" spans="14:56" x14ac:dyDescent="0.25">
      <c r="N562" s="16">
        <f xml:space="preserve"> ROW() - ROW(DATA[[#Headers],[Row]])</f>
        <v>560</v>
      </c>
      <c r="O562" s="13"/>
      <c r="P562" s="20">
        <v>45044</v>
      </c>
      <c r="Q562" s="21">
        <v>105753</v>
      </c>
      <c r="R562" s="21">
        <v>104200</v>
      </c>
      <c r="S562" s="21">
        <v>105970</v>
      </c>
      <c r="T562" s="21">
        <v>103875</v>
      </c>
      <c r="U562" s="13" t="s">
        <v>505</v>
      </c>
      <c r="V562" s="14">
        <v>1.17E-2</v>
      </c>
      <c r="W562" s="23"/>
      <c r="X562" s="23">
        <f xml:space="preserve"> (1 - DATA[[#This Row],[Row]])</f>
        <v>-559</v>
      </c>
      <c r="Y562" s="24">
        <f xml:space="preserve"> DATA[[#This Row],[Src Data]]</f>
        <v>45044</v>
      </c>
      <c r="Z562" s="23">
        <f xml:space="preserve"> WEEKDAY(DATA[[#This Row],[Date]])</f>
        <v>6</v>
      </c>
      <c r="AA562" s="26">
        <f xml:space="preserve"> DATA[[#This Row],[Src Último]]</f>
        <v>105753</v>
      </c>
      <c r="AB562" s="28">
        <f xml:space="preserve"> DATA[[#This Row],[Src Abertura]]</f>
        <v>104200</v>
      </c>
      <c r="AC562" s="28">
        <f xml:space="preserve"> DATA[[#This Row],[Src Mínima]]</f>
        <v>103875</v>
      </c>
      <c r="AD562" s="28">
        <f xml:space="preserve"> DATA[[#This Row],[Src Máxima]]</f>
        <v>105970</v>
      </c>
      <c r="AE562" s="28">
        <f xml:space="preserve"> DATA[[#This Row],[Src Último]]</f>
        <v>105753</v>
      </c>
      <c r="AF562" s="40">
        <f xml:space="preserve"> (DATA[[#This Row],[High]] - DATA[[#This Row],[Low]])</f>
        <v>2095</v>
      </c>
      <c r="AG562" s="31">
        <f xml:space="preserve"> _xlfn.XLOOKUP(DATA[[#This Row],[T]]-1, DATA[T], DATA[Open], "")</f>
        <v>104455</v>
      </c>
      <c r="AH562" s="31">
        <f xml:space="preserve"> _xlfn.XLOOKUP(DATA[[#This Row],[T]]-1, DATA[T], DATA[Low], "")</f>
        <v>103425</v>
      </c>
      <c r="AI562" s="31">
        <f xml:space="preserve"> _xlfn.XLOOKUP(DATA[[#This Row],[T]]-1, DATA[T], DATA[High], "")</f>
        <v>104700</v>
      </c>
      <c r="AJ562" s="31">
        <f xml:space="preserve"> _xlfn.XLOOKUP(DATA[[#This Row],[T]]-1, DATA[T], DATA[Price], "")</f>
        <v>104525</v>
      </c>
      <c r="AK562" s="33">
        <f xml:space="preserve"> IFERROR(DATA[[#This Row],[Prev Close]] - DATA[[#This Row],[Prev Open]], "")</f>
        <v>70</v>
      </c>
      <c r="AL562" s="33">
        <f xml:space="preserve"> IFERROR(DATA[[#This Row],[Prev High]] - DATA[[#This Row],[Prev Low]], "")</f>
        <v>1275</v>
      </c>
      <c r="AM562" s="33">
        <f xml:space="preserve"> SIGN(DATA[[#This Row],[Prev Change]] &lt; 0)</f>
        <v>0</v>
      </c>
      <c r="AN562" s="33">
        <f xml:space="preserve"> SIGN(DATA[[#This Row],[Prev Change]] &gt;= 0)</f>
        <v>1</v>
      </c>
      <c r="AO562" s="28">
        <f xml:space="preserve"> IFERROR(MAX(0, DATA[[#This Row],[High]] - DATA[[#This Row],[Prev High]]), "")</f>
        <v>1270</v>
      </c>
      <c r="AP562" s="28">
        <f xml:space="preserve"> IFERROR(MAX(0, DATA[[#This Row],[Prev Low]] - DATA[[#This Row],[Low]]), "")</f>
        <v>0</v>
      </c>
      <c r="AQ562" s="10">
        <f xml:space="preserve"> (DATA[[#This Row],[Prev Low]] &lt; DATA[[#This Row],[Open]]) * (DATA[[#This Row],[Open]] &lt; DATA[[#This Row],[Prev High]])</f>
        <v>1</v>
      </c>
      <c r="AR562" s="10">
        <f xml:space="preserve"> SIGN(DATA[[#This Row],[Open]] &lt; DATA[[#This Row],[Prev Low]])</f>
        <v>0</v>
      </c>
      <c r="AS562" s="10">
        <f xml:space="preserve"> SIGN(DATA[[#This Row],[Prev Low]] &lt; DATA[[#This Row],[Open]])</f>
        <v>1</v>
      </c>
      <c r="AT562" s="10">
        <f xml:space="preserve"> SIGN(DATA[[#This Row],[Open]] &lt; DATA[[#This Row],[Prev High]])</f>
        <v>1</v>
      </c>
      <c r="AU562" s="10">
        <f xml:space="preserve"> SIGN(DATA[[#This Row],[Prev High]] &lt; DATA[[#This Row],[Open]])</f>
        <v>0</v>
      </c>
      <c r="AV562" s="10">
        <f xml:space="preserve"> SIGN(DATA[[#This Row],[Low]] &lt; DATA[[#This Row],[Prev Low]])</f>
        <v>0</v>
      </c>
      <c r="AW562" s="10">
        <f xml:space="preserve"> SIGN(DATA[[#This Row],[Prev Low]] &lt; DATA[[#This Row],[Low]])</f>
        <v>1</v>
      </c>
      <c r="AX562" s="10">
        <f xml:space="preserve"> SIGN(DATA[[#This Row],[High]] &lt; DATA[[#This Row],[Prev High]])</f>
        <v>0</v>
      </c>
      <c r="AY562" s="10">
        <f xml:space="preserve"> SIGN(DATA[[#This Row],[Prev High]] &lt; DATA[[#This Row],[High]])</f>
        <v>1</v>
      </c>
      <c r="AZ562" s="10">
        <f xml:space="preserve"> (DATA[[#This Row],[Prev Low]] &lt; DATA[[#This Row],[Close]]) * (DATA[[#This Row],[Close]] &lt; DATA[[#This Row],[Prev High]])</f>
        <v>0</v>
      </c>
      <c r="BA562" s="10">
        <f xml:space="preserve"> SIGN(DATA[[#This Row],[Close]] &lt; DATA[[#This Row],[Prev Low]])</f>
        <v>0</v>
      </c>
      <c r="BB562" s="10">
        <f xml:space="preserve"> SIGN(DATA[[#This Row],[Prev Low]] &lt; DATA[[#This Row],[Close]])</f>
        <v>1</v>
      </c>
      <c r="BC562" s="10">
        <f xml:space="preserve"> SIGN(DATA[[#This Row],[Close]] &lt; DATA[[#This Row],[Prev High]])</f>
        <v>0</v>
      </c>
      <c r="BD562" s="10">
        <f xml:space="preserve"> SIGN(DATA[[#This Row],[Prev High]] &lt; DATA[[#This Row],[Close]])</f>
        <v>1</v>
      </c>
    </row>
    <row r="563" spans="14:56" x14ac:dyDescent="0.25">
      <c r="N563" s="16">
        <f xml:space="preserve"> ROW() - ROW(DATA[[#Headers],[Row]])</f>
        <v>561</v>
      </c>
      <c r="O563" s="13"/>
      <c r="P563" s="20">
        <v>45043</v>
      </c>
      <c r="Q563" s="21">
        <v>104525</v>
      </c>
      <c r="R563" s="21">
        <v>104455</v>
      </c>
      <c r="S563" s="21">
        <v>104700</v>
      </c>
      <c r="T563" s="21">
        <v>103425</v>
      </c>
      <c r="U563" s="13" t="s">
        <v>107</v>
      </c>
      <c r="V563" s="14">
        <v>5.4000000000000003E-3</v>
      </c>
      <c r="W563" s="23"/>
      <c r="X563" s="23">
        <f xml:space="preserve"> (1 - DATA[[#This Row],[Row]])</f>
        <v>-560</v>
      </c>
      <c r="Y563" s="24">
        <f xml:space="preserve"> DATA[[#This Row],[Src Data]]</f>
        <v>45043</v>
      </c>
      <c r="Z563" s="23">
        <f xml:space="preserve"> WEEKDAY(DATA[[#This Row],[Date]])</f>
        <v>5</v>
      </c>
      <c r="AA563" s="26">
        <f xml:space="preserve"> DATA[[#This Row],[Src Último]]</f>
        <v>104525</v>
      </c>
      <c r="AB563" s="28">
        <f xml:space="preserve"> DATA[[#This Row],[Src Abertura]]</f>
        <v>104455</v>
      </c>
      <c r="AC563" s="28">
        <f xml:space="preserve"> DATA[[#This Row],[Src Mínima]]</f>
        <v>103425</v>
      </c>
      <c r="AD563" s="28">
        <f xml:space="preserve"> DATA[[#This Row],[Src Máxima]]</f>
        <v>104700</v>
      </c>
      <c r="AE563" s="28">
        <f xml:space="preserve"> DATA[[#This Row],[Src Último]]</f>
        <v>104525</v>
      </c>
      <c r="AF563" s="40">
        <f xml:space="preserve"> (DATA[[#This Row],[High]] - DATA[[#This Row],[Low]])</f>
        <v>1275</v>
      </c>
      <c r="AG563" s="31">
        <f xml:space="preserve"> _xlfn.XLOOKUP(DATA[[#This Row],[T]]-1, DATA[T], DATA[Open], "")</f>
        <v>105165</v>
      </c>
      <c r="AH563" s="31">
        <f xml:space="preserve"> _xlfn.XLOOKUP(DATA[[#This Row],[T]]-1, DATA[T], DATA[Low], "")</f>
        <v>103750</v>
      </c>
      <c r="AI563" s="31">
        <f xml:space="preserve"> _xlfn.XLOOKUP(DATA[[#This Row],[T]]-1, DATA[T], DATA[High], "")</f>
        <v>105865</v>
      </c>
      <c r="AJ563" s="31">
        <f xml:space="preserve"> _xlfn.XLOOKUP(DATA[[#This Row],[T]]-1, DATA[T], DATA[Price], "")</f>
        <v>103965</v>
      </c>
      <c r="AK563" s="33">
        <f xml:space="preserve"> IFERROR(DATA[[#This Row],[Prev Close]] - DATA[[#This Row],[Prev Open]], "")</f>
        <v>-1200</v>
      </c>
      <c r="AL563" s="33">
        <f xml:space="preserve"> IFERROR(DATA[[#This Row],[Prev High]] - DATA[[#This Row],[Prev Low]], "")</f>
        <v>2115</v>
      </c>
      <c r="AM563" s="33">
        <f xml:space="preserve"> SIGN(DATA[[#This Row],[Prev Change]] &lt; 0)</f>
        <v>1</v>
      </c>
      <c r="AN563" s="33">
        <f xml:space="preserve"> SIGN(DATA[[#This Row],[Prev Change]] &gt;= 0)</f>
        <v>0</v>
      </c>
      <c r="AO563" s="28">
        <f xml:space="preserve"> IFERROR(MAX(0, DATA[[#This Row],[High]] - DATA[[#This Row],[Prev High]]), "")</f>
        <v>0</v>
      </c>
      <c r="AP563" s="28">
        <f xml:space="preserve"> IFERROR(MAX(0, DATA[[#This Row],[Prev Low]] - DATA[[#This Row],[Low]]), "")</f>
        <v>325</v>
      </c>
      <c r="AQ563" s="10">
        <f xml:space="preserve"> (DATA[[#This Row],[Prev Low]] &lt; DATA[[#This Row],[Open]]) * (DATA[[#This Row],[Open]] &lt; DATA[[#This Row],[Prev High]])</f>
        <v>1</v>
      </c>
      <c r="AR563" s="10">
        <f xml:space="preserve"> SIGN(DATA[[#This Row],[Open]] &lt; DATA[[#This Row],[Prev Low]])</f>
        <v>0</v>
      </c>
      <c r="AS563" s="10">
        <f xml:space="preserve"> SIGN(DATA[[#This Row],[Prev Low]] &lt; DATA[[#This Row],[Open]])</f>
        <v>1</v>
      </c>
      <c r="AT563" s="10">
        <f xml:space="preserve"> SIGN(DATA[[#This Row],[Open]] &lt; DATA[[#This Row],[Prev High]])</f>
        <v>1</v>
      </c>
      <c r="AU563" s="10">
        <f xml:space="preserve"> SIGN(DATA[[#This Row],[Prev High]] &lt; DATA[[#This Row],[Open]])</f>
        <v>0</v>
      </c>
      <c r="AV563" s="10">
        <f xml:space="preserve"> SIGN(DATA[[#This Row],[Low]] &lt; DATA[[#This Row],[Prev Low]])</f>
        <v>1</v>
      </c>
      <c r="AW563" s="10">
        <f xml:space="preserve"> SIGN(DATA[[#This Row],[Prev Low]] &lt; DATA[[#This Row],[Low]])</f>
        <v>0</v>
      </c>
      <c r="AX563" s="10">
        <f xml:space="preserve"> SIGN(DATA[[#This Row],[High]] &lt; DATA[[#This Row],[Prev High]])</f>
        <v>1</v>
      </c>
      <c r="AY563" s="10">
        <f xml:space="preserve"> SIGN(DATA[[#This Row],[Prev High]] &lt; DATA[[#This Row],[High]])</f>
        <v>0</v>
      </c>
      <c r="AZ563" s="10">
        <f xml:space="preserve"> (DATA[[#This Row],[Prev Low]] &lt; DATA[[#This Row],[Close]]) * (DATA[[#This Row],[Close]] &lt; DATA[[#This Row],[Prev High]])</f>
        <v>1</v>
      </c>
      <c r="BA563" s="10">
        <f xml:space="preserve"> SIGN(DATA[[#This Row],[Close]] &lt; DATA[[#This Row],[Prev Low]])</f>
        <v>0</v>
      </c>
      <c r="BB563" s="10">
        <f xml:space="preserve"> SIGN(DATA[[#This Row],[Prev Low]] &lt; DATA[[#This Row],[Close]])</f>
        <v>1</v>
      </c>
      <c r="BC563" s="10">
        <f xml:space="preserve"> SIGN(DATA[[#This Row],[Close]] &lt; DATA[[#This Row],[Prev High]])</f>
        <v>1</v>
      </c>
      <c r="BD563" s="10">
        <f xml:space="preserve"> SIGN(DATA[[#This Row],[Prev High]] &lt; DATA[[#This Row],[Close]])</f>
        <v>0</v>
      </c>
    </row>
    <row r="564" spans="14:56" x14ac:dyDescent="0.25">
      <c r="N564" s="16">
        <f xml:space="preserve"> ROW() - ROW(DATA[[#Headers],[Row]])</f>
        <v>562</v>
      </c>
      <c r="O564" s="13"/>
      <c r="P564" s="20">
        <v>45042</v>
      </c>
      <c r="Q564" s="21">
        <v>103965</v>
      </c>
      <c r="R564" s="21">
        <v>105165</v>
      </c>
      <c r="S564" s="21">
        <v>105865</v>
      </c>
      <c r="T564" s="21">
        <v>103750</v>
      </c>
      <c r="U564" s="13" t="s">
        <v>506</v>
      </c>
      <c r="V564" s="14">
        <v>-8.3999999999999995E-3</v>
      </c>
      <c r="W564" s="23"/>
      <c r="X564" s="23">
        <f xml:space="preserve"> (1 - DATA[[#This Row],[Row]])</f>
        <v>-561</v>
      </c>
      <c r="Y564" s="24">
        <f xml:space="preserve"> DATA[[#This Row],[Src Data]]</f>
        <v>45042</v>
      </c>
      <c r="Z564" s="23">
        <f xml:space="preserve"> WEEKDAY(DATA[[#This Row],[Date]])</f>
        <v>4</v>
      </c>
      <c r="AA564" s="26">
        <f xml:space="preserve"> DATA[[#This Row],[Src Último]]</f>
        <v>103965</v>
      </c>
      <c r="AB564" s="28">
        <f xml:space="preserve"> DATA[[#This Row],[Src Abertura]]</f>
        <v>105165</v>
      </c>
      <c r="AC564" s="28">
        <f xml:space="preserve"> DATA[[#This Row],[Src Mínima]]</f>
        <v>103750</v>
      </c>
      <c r="AD564" s="28">
        <f xml:space="preserve"> DATA[[#This Row],[Src Máxima]]</f>
        <v>105865</v>
      </c>
      <c r="AE564" s="28">
        <f xml:space="preserve"> DATA[[#This Row],[Src Último]]</f>
        <v>103965</v>
      </c>
      <c r="AF564" s="40">
        <f xml:space="preserve"> (DATA[[#This Row],[High]] - DATA[[#This Row],[Low]])</f>
        <v>2115</v>
      </c>
      <c r="AG564" s="31">
        <f xml:space="preserve"> _xlfn.XLOOKUP(DATA[[#This Row],[T]]-1, DATA[T], DATA[Open], "")</f>
        <v>105375</v>
      </c>
      <c r="AH564" s="31">
        <f xml:space="preserve"> _xlfn.XLOOKUP(DATA[[#This Row],[T]]-1, DATA[T], DATA[Low], "")</f>
        <v>104175</v>
      </c>
      <c r="AI564" s="31">
        <f xml:space="preserve"> _xlfn.XLOOKUP(DATA[[#This Row],[T]]-1, DATA[T], DATA[High], "")</f>
        <v>105490</v>
      </c>
      <c r="AJ564" s="31">
        <f xml:space="preserve"> _xlfn.XLOOKUP(DATA[[#This Row],[T]]-1, DATA[T], DATA[Price], "")</f>
        <v>104846</v>
      </c>
      <c r="AK564" s="33">
        <f xml:space="preserve"> IFERROR(DATA[[#This Row],[Prev Close]] - DATA[[#This Row],[Prev Open]], "")</f>
        <v>-529</v>
      </c>
      <c r="AL564" s="33">
        <f xml:space="preserve"> IFERROR(DATA[[#This Row],[Prev High]] - DATA[[#This Row],[Prev Low]], "")</f>
        <v>1315</v>
      </c>
      <c r="AM564" s="33">
        <f xml:space="preserve"> SIGN(DATA[[#This Row],[Prev Change]] &lt; 0)</f>
        <v>1</v>
      </c>
      <c r="AN564" s="33">
        <f xml:space="preserve"> SIGN(DATA[[#This Row],[Prev Change]] &gt;= 0)</f>
        <v>0</v>
      </c>
      <c r="AO564" s="28">
        <f xml:space="preserve"> IFERROR(MAX(0, DATA[[#This Row],[High]] - DATA[[#This Row],[Prev High]]), "")</f>
        <v>375</v>
      </c>
      <c r="AP564" s="28">
        <f xml:space="preserve"> IFERROR(MAX(0, DATA[[#This Row],[Prev Low]] - DATA[[#This Row],[Low]]), "")</f>
        <v>425</v>
      </c>
      <c r="AQ564" s="10">
        <f xml:space="preserve"> (DATA[[#This Row],[Prev Low]] &lt; DATA[[#This Row],[Open]]) * (DATA[[#This Row],[Open]] &lt; DATA[[#This Row],[Prev High]])</f>
        <v>1</v>
      </c>
      <c r="AR564" s="10">
        <f xml:space="preserve"> SIGN(DATA[[#This Row],[Open]] &lt; DATA[[#This Row],[Prev Low]])</f>
        <v>0</v>
      </c>
      <c r="AS564" s="10">
        <f xml:space="preserve"> SIGN(DATA[[#This Row],[Prev Low]] &lt; DATA[[#This Row],[Open]])</f>
        <v>1</v>
      </c>
      <c r="AT564" s="10">
        <f xml:space="preserve"> SIGN(DATA[[#This Row],[Open]] &lt; DATA[[#This Row],[Prev High]])</f>
        <v>1</v>
      </c>
      <c r="AU564" s="10">
        <f xml:space="preserve"> SIGN(DATA[[#This Row],[Prev High]] &lt; DATA[[#This Row],[Open]])</f>
        <v>0</v>
      </c>
      <c r="AV564" s="10">
        <f xml:space="preserve"> SIGN(DATA[[#This Row],[Low]] &lt; DATA[[#This Row],[Prev Low]])</f>
        <v>1</v>
      </c>
      <c r="AW564" s="10">
        <f xml:space="preserve"> SIGN(DATA[[#This Row],[Prev Low]] &lt; DATA[[#This Row],[Low]])</f>
        <v>0</v>
      </c>
      <c r="AX564" s="10">
        <f xml:space="preserve"> SIGN(DATA[[#This Row],[High]] &lt; DATA[[#This Row],[Prev High]])</f>
        <v>0</v>
      </c>
      <c r="AY564" s="10">
        <f xml:space="preserve"> SIGN(DATA[[#This Row],[Prev High]] &lt; DATA[[#This Row],[High]])</f>
        <v>1</v>
      </c>
      <c r="AZ564" s="10">
        <f xml:space="preserve"> (DATA[[#This Row],[Prev Low]] &lt; DATA[[#This Row],[Close]]) * (DATA[[#This Row],[Close]] &lt; DATA[[#This Row],[Prev High]])</f>
        <v>0</v>
      </c>
      <c r="BA564" s="10">
        <f xml:space="preserve"> SIGN(DATA[[#This Row],[Close]] &lt; DATA[[#This Row],[Prev Low]])</f>
        <v>1</v>
      </c>
      <c r="BB564" s="10">
        <f xml:space="preserve"> SIGN(DATA[[#This Row],[Prev Low]] &lt; DATA[[#This Row],[Close]])</f>
        <v>0</v>
      </c>
      <c r="BC564" s="10">
        <f xml:space="preserve"> SIGN(DATA[[#This Row],[Close]] &lt; DATA[[#This Row],[Prev High]])</f>
        <v>1</v>
      </c>
      <c r="BD564" s="10">
        <f xml:space="preserve"> SIGN(DATA[[#This Row],[Prev High]] &lt; DATA[[#This Row],[Close]])</f>
        <v>0</v>
      </c>
    </row>
    <row r="565" spans="14:56" x14ac:dyDescent="0.25">
      <c r="N565" s="16">
        <f xml:space="preserve"> ROW() - ROW(DATA[[#Headers],[Row]])</f>
        <v>563</v>
      </c>
      <c r="O565" s="13"/>
      <c r="P565" s="20">
        <v>45041</v>
      </c>
      <c r="Q565" s="21">
        <v>104846</v>
      </c>
      <c r="R565" s="21">
        <v>105375</v>
      </c>
      <c r="S565" s="21">
        <v>105490</v>
      </c>
      <c r="T565" s="21">
        <v>104175</v>
      </c>
      <c r="U565" s="13" t="s">
        <v>507</v>
      </c>
      <c r="V565" s="14">
        <v>-7.9000000000000008E-3</v>
      </c>
      <c r="W565" s="23"/>
      <c r="X565" s="23">
        <f xml:space="preserve"> (1 - DATA[[#This Row],[Row]])</f>
        <v>-562</v>
      </c>
      <c r="Y565" s="24">
        <f xml:space="preserve"> DATA[[#This Row],[Src Data]]</f>
        <v>45041</v>
      </c>
      <c r="Z565" s="23">
        <f xml:space="preserve"> WEEKDAY(DATA[[#This Row],[Date]])</f>
        <v>3</v>
      </c>
      <c r="AA565" s="26">
        <f xml:space="preserve"> DATA[[#This Row],[Src Último]]</f>
        <v>104846</v>
      </c>
      <c r="AB565" s="28">
        <f xml:space="preserve"> DATA[[#This Row],[Src Abertura]]</f>
        <v>105375</v>
      </c>
      <c r="AC565" s="28">
        <f xml:space="preserve"> DATA[[#This Row],[Src Mínima]]</f>
        <v>104175</v>
      </c>
      <c r="AD565" s="28">
        <f xml:space="preserve"> DATA[[#This Row],[Src Máxima]]</f>
        <v>105490</v>
      </c>
      <c r="AE565" s="28">
        <f xml:space="preserve"> DATA[[#This Row],[Src Último]]</f>
        <v>104846</v>
      </c>
      <c r="AF565" s="40">
        <f xml:space="preserve"> (DATA[[#This Row],[High]] - DATA[[#This Row],[Low]])</f>
        <v>1315</v>
      </c>
      <c r="AG565" s="31">
        <f xml:space="preserve"> _xlfn.XLOOKUP(DATA[[#This Row],[T]]-1, DATA[T], DATA[Open], "")</f>
        <v>105650</v>
      </c>
      <c r="AH565" s="31">
        <f xml:space="preserve"> _xlfn.XLOOKUP(DATA[[#This Row],[T]]-1, DATA[T], DATA[Low], "")</f>
        <v>104855</v>
      </c>
      <c r="AI565" s="31">
        <f xml:space="preserve"> _xlfn.XLOOKUP(DATA[[#This Row],[T]]-1, DATA[T], DATA[High], "")</f>
        <v>106585</v>
      </c>
      <c r="AJ565" s="31">
        <f xml:space="preserve"> _xlfn.XLOOKUP(DATA[[#This Row],[T]]-1, DATA[T], DATA[Price], "")</f>
        <v>105681</v>
      </c>
      <c r="AK565" s="33">
        <f xml:space="preserve"> IFERROR(DATA[[#This Row],[Prev Close]] - DATA[[#This Row],[Prev Open]], "")</f>
        <v>31</v>
      </c>
      <c r="AL565" s="33">
        <f xml:space="preserve"> IFERROR(DATA[[#This Row],[Prev High]] - DATA[[#This Row],[Prev Low]], "")</f>
        <v>1730</v>
      </c>
      <c r="AM565" s="33">
        <f xml:space="preserve"> SIGN(DATA[[#This Row],[Prev Change]] &lt; 0)</f>
        <v>0</v>
      </c>
      <c r="AN565" s="33">
        <f xml:space="preserve"> SIGN(DATA[[#This Row],[Prev Change]] &gt;= 0)</f>
        <v>1</v>
      </c>
      <c r="AO565" s="28">
        <f xml:space="preserve"> IFERROR(MAX(0, DATA[[#This Row],[High]] - DATA[[#This Row],[Prev High]]), "")</f>
        <v>0</v>
      </c>
      <c r="AP565" s="28">
        <f xml:space="preserve"> IFERROR(MAX(0, DATA[[#This Row],[Prev Low]] - DATA[[#This Row],[Low]]), "")</f>
        <v>680</v>
      </c>
      <c r="AQ565" s="10">
        <f xml:space="preserve"> (DATA[[#This Row],[Prev Low]] &lt; DATA[[#This Row],[Open]]) * (DATA[[#This Row],[Open]] &lt; DATA[[#This Row],[Prev High]])</f>
        <v>1</v>
      </c>
      <c r="AR565" s="10">
        <f xml:space="preserve"> SIGN(DATA[[#This Row],[Open]] &lt; DATA[[#This Row],[Prev Low]])</f>
        <v>0</v>
      </c>
      <c r="AS565" s="10">
        <f xml:space="preserve"> SIGN(DATA[[#This Row],[Prev Low]] &lt; DATA[[#This Row],[Open]])</f>
        <v>1</v>
      </c>
      <c r="AT565" s="10">
        <f xml:space="preserve"> SIGN(DATA[[#This Row],[Open]] &lt; DATA[[#This Row],[Prev High]])</f>
        <v>1</v>
      </c>
      <c r="AU565" s="10">
        <f xml:space="preserve"> SIGN(DATA[[#This Row],[Prev High]] &lt; DATA[[#This Row],[Open]])</f>
        <v>0</v>
      </c>
      <c r="AV565" s="10">
        <f xml:space="preserve"> SIGN(DATA[[#This Row],[Low]] &lt; DATA[[#This Row],[Prev Low]])</f>
        <v>1</v>
      </c>
      <c r="AW565" s="10">
        <f xml:space="preserve"> SIGN(DATA[[#This Row],[Prev Low]] &lt; DATA[[#This Row],[Low]])</f>
        <v>0</v>
      </c>
      <c r="AX565" s="10">
        <f xml:space="preserve"> SIGN(DATA[[#This Row],[High]] &lt; DATA[[#This Row],[Prev High]])</f>
        <v>1</v>
      </c>
      <c r="AY565" s="10">
        <f xml:space="preserve"> SIGN(DATA[[#This Row],[Prev High]] &lt; DATA[[#This Row],[High]])</f>
        <v>0</v>
      </c>
      <c r="AZ565" s="10">
        <f xml:space="preserve"> (DATA[[#This Row],[Prev Low]] &lt; DATA[[#This Row],[Close]]) * (DATA[[#This Row],[Close]] &lt; DATA[[#This Row],[Prev High]])</f>
        <v>0</v>
      </c>
      <c r="BA565" s="10">
        <f xml:space="preserve"> SIGN(DATA[[#This Row],[Close]] &lt; DATA[[#This Row],[Prev Low]])</f>
        <v>1</v>
      </c>
      <c r="BB565" s="10">
        <f xml:space="preserve"> SIGN(DATA[[#This Row],[Prev Low]] &lt; DATA[[#This Row],[Close]])</f>
        <v>0</v>
      </c>
      <c r="BC565" s="10">
        <f xml:space="preserve"> SIGN(DATA[[#This Row],[Close]] &lt; DATA[[#This Row],[Prev High]])</f>
        <v>1</v>
      </c>
      <c r="BD565" s="10">
        <f xml:space="preserve"> SIGN(DATA[[#This Row],[Prev High]] &lt; DATA[[#This Row],[Close]])</f>
        <v>0</v>
      </c>
    </row>
    <row r="566" spans="14:56" x14ac:dyDescent="0.25">
      <c r="N566" s="16">
        <f xml:space="preserve"> ROW() - ROW(DATA[[#Headers],[Row]])</f>
        <v>564</v>
      </c>
      <c r="O566" s="13"/>
      <c r="P566" s="20">
        <v>45040</v>
      </c>
      <c r="Q566" s="21">
        <v>105681</v>
      </c>
      <c r="R566" s="21">
        <v>105650</v>
      </c>
      <c r="S566" s="21">
        <v>106585</v>
      </c>
      <c r="T566" s="21">
        <v>104855</v>
      </c>
      <c r="U566" s="13" t="s">
        <v>508</v>
      </c>
      <c r="V566" s="14">
        <v>-3.5999999999999999E-3</v>
      </c>
      <c r="W566" s="23"/>
      <c r="X566" s="23">
        <f xml:space="preserve"> (1 - DATA[[#This Row],[Row]])</f>
        <v>-563</v>
      </c>
      <c r="Y566" s="24">
        <f xml:space="preserve"> DATA[[#This Row],[Src Data]]</f>
        <v>45040</v>
      </c>
      <c r="Z566" s="23">
        <f xml:space="preserve"> WEEKDAY(DATA[[#This Row],[Date]])</f>
        <v>2</v>
      </c>
      <c r="AA566" s="26">
        <f xml:space="preserve"> DATA[[#This Row],[Src Último]]</f>
        <v>105681</v>
      </c>
      <c r="AB566" s="28">
        <f xml:space="preserve"> DATA[[#This Row],[Src Abertura]]</f>
        <v>105650</v>
      </c>
      <c r="AC566" s="28">
        <f xml:space="preserve"> DATA[[#This Row],[Src Mínima]]</f>
        <v>104855</v>
      </c>
      <c r="AD566" s="28">
        <f xml:space="preserve"> DATA[[#This Row],[Src Máxima]]</f>
        <v>106585</v>
      </c>
      <c r="AE566" s="28">
        <f xml:space="preserve"> DATA[[#This Row],[Src Último]]</f>
        <v>105681</v>
      </c>
      <c r="AF566" s="40">
        <f xml:space="preserve"> (DATA[[#This Row],[High]] - DATA[[#This Row],[Low]])</f>
        <v>1730</v>
      </c>
      <c r="AG566" s="31">
        <f xml:space="preserve"> _xlfn.XLOOKUP(DATA[[#This Row],[T]]-1, DATA[T], DATA[Open], "")</f>
        <v>105500</v>
      </c>
      <c r="AH566" s="31">
        <f xml:space="preserve"> _xlfn.XLOOKUP(DATA[[#This Row],[T]]-1, DATA[T], DATA[Low], "")</f>
        <v>104735</v>
      </c>
      <c r="AI566" s="31">
        <f xml:space="preserve"> _xlfn.XLOOKUP(DATA[[#This Row],[T]]-1, DATA[T], DATA[High], "")</f>
        <v>106420</v>
      </c>
      <c r="AJ566" s="31">
        <f xml:space="preserve"> _xlfn.XLOOKUP(DATA[[#This Row],[T]]-1, DATA[T], DATA[Price], "")</f>
        <v>106065</v>
      </c>
      <c r="AK566" s="33">
        <f xml:space="preserve"> IFERROR(DATA[[#This Row],[Prev Close]] - DATA[[#This Row],[Prev Open]], "")</f>
        <v>565</v>
      </c>
      <c r="AL566" s="33">
        <f xml:space="preserve"> IFERROR(DATA[[#This Row],[Prev High]] - DATA[[#This Row],[Prev Low]], "")</f>
        <v>1685</v>
      </c>
      <c r="AM566" s="33">
        <f xml:space="preserve"> SIGN(DATA[[#This Row],[Prev Change]] &lt; 0)</f>
        <v>0</v>
      </c>
      <c r="AN566" s="33">
        <f xml:space="preserve"> SIGN(DATA[[#This Row],[Prev Change]] &gt;= 0)</f>
        <v>1</v>
      </c>
      <c r="AO566" s="28">
        <f xml:space="preserve"> IFERROR(MAX(0, DATA[[#This Row],[High]] - DATA[[#This Row],[Prev High]]), "")</f>
        <v>165</v>
      </c>
      <c r="AP566" s="28">
        <f xml:space="preserve"> IFERROR(MAX(0, DATA[[#This Row],[Prev Low]] - DATA[[#This Row],[Low]]), "")</f>
        <v>0</v>
      </c>
      <c r="AQ566" s="10">
        <f xml:space="preserve"> (DATA[[#This Row],[Prev Low]] &lt; DATA[[#This Row],[Open]]) * (DATA[[#This Row],[Open]] &lt; DATA[[#This Row],[Prev High]])</f>
        <v>1</v>
      </c>
      <c r="AR566" s="10">
        <f xml:space="preserve"> SIGN(DATA[[#This Row],[Open]] &lt; DATA[[#This Row],[Prev Low]])</f>
        <v>0</v>
      </c>
      <c r="AS566" s="10">
        <f xml:space="preserve"> SIGN(DATA[[#This Row],[Prev Low]] &lt; DATA[[#This Row],[Open]])</f>
        <v>1</v>
      </c>
      <c r="AT566" s="10">
        <f xml:space="preserve"> SIGN(DATA[[#This Row],[Open]] &lt; DATA[[#This Row],[Prev High]])</f>
        <v>1</v>
      </c>
      <c r="AU566" s="10">
        <f xml:space="preserve"> SIGN(DATA[[#This Row],[Prev High]] &lt; DATA[[#This Row],[Open]])</f>
        <v>0</v>
      </c>
      <c r="AV566" s="10">
        <f xml:space="preserve"> SIGN(DATA[[#This Row],[Low]] &lt; DATA[[#This Row],[Prev Low]])</f>
        <v>0</v>
      </c>
      <c r="AW566" s="10">
        <f xml:space="preserve"> SIGN(DATA[[#This Row],[Prev Low]] &lt; DATA[[#This Row],[Low]])</f>
        <v>1</v>
      </c>
      <c r="AX566" s="10">
        <f xml:space="preserve"> SIGN(DATA[[#This Row],[High]] &lt; DATA[[#This Row],[Prev High]])</f>
        <v>0</v>
      </c>
      <c r="AY566" s="10">
        <f xml:space="preserve"> SIGN(DATA[[#This Row],[Prev High]] &lt; DATA[[#This Row],[High]])</f>
        <v>1</v>
      </c>
      <c r="AZ566" s="10">
        <f xml:space="preserve"> (DATA[[#This Row],[Prev Low]] &lt; DATA[[#This Row],[Close]]) * (DATA[[#This Row],[Close]] &lt; DATA[[#This Row],[Prev High]])</f>
        <v>1</v>
      </c>
      <c r="BA566" s="10">
        <f xml:space="preserve"> SIGN(DATA[[#This Row],[Close]] &lt; DATA[[#This Row],[Prev Low]])</f>
        <v>0</v>
      </c>
      <c r="BB566" s="10">
        <f xml:space="preserve"> SIGN(DATA[[#This Row],[Prev Low]] &lt; DATA[[#This Row],[Close]])</f>
        <v>1</v>
      </c>
      <c r="BC566" s="10">
        <f xml:space="preserve"> SIGN(DATA[[#This Row],[Close]] &lt; DATA[[#This Row],[Prev High]])</f>
        <v>1</v>
      </c>
      <c r="BD566" s="10">
        <f xml:space="preserve"> SIGN(DATA[[#This Row],[Prev High]] &lt; DATA[[#This Row],[Close]])</f>
        <v>0</v>
      </c>
    </row>
    <row r="567" spans="14:56" x14ac:dyDescent="0.25">
      <c r="N567" s="16">
        <f xml:space="preserve"> ROW() - ROW(DATA[[#Headers],[Row]])</f>
        <v>565</v>
      </c>
      <c r="O567" s="13"/>
      <c r="P567" s="20">
        <v>45036</v>
      </c>
      <c r="Q567" s="21">
        <v>106065</v>
      </c>
      <c r="R567" s="21">
        <v>105500</v>
      </c>
      <c r="S567" s="21">
        <v>106420</v>
      </c>
      <c r="T567" s="21">
        <v>104735</v>
      </c>
      <c r="U567" s="13" t="s">
        <v>509</v>
      </c>
      <c r="V567" s="14">
        <v>4.4000000000000003E-3</v>
      </c>
      <c r="W567" s="23"/>
      <c r="X567" s="23">
        <f xml:space="preserve"> (1 - DATA[[#This Row],[Row]])</f>
        <v>-564</v>
      </c>
      <c r="Y567" s="24">
        <f xml:space="preserve"> DATA[[#This Row],[Src Data]]</f>
        <v>45036</v>
      </c>
      <c r="Z567" s="23">
        <f xml:space="preserve"> WEEKDAY(DATA[[#This Row],[Date]])</f>
        <v>5</v>
      </c>
      <c r="AA567" s="26">
        <f xml:space="preserve"> DATA[[#This Row],[Src Último]]</f>
        <v>106065</v>
      </c>
      <c r="AB567" s="28">
        <f xml:space="preserve"> DATA[[#This Row],[Src Abertura]]</f>
        <v>105500</v>
      </c>
      <c r="AC567" s="28">
        <f xml:space="preserve"> DATA[[#This Row],[Src Mínima]]</f>
        <v>104735</v>
      </c>
      <c r="AD567" s="28">
        <f xml:space="preserve"> DATA[[#This Row],[Src Máxima]]</f>
        <v>106420</v>
      </c>
      <c r="AE567" s="28">
        <f xml:space="preserve"> DATA[[#This Row],[Src Último]]</f>
        <v>106065</v>
      </c>
      <c r="AF567" s="40">
        <f xml:space="preserve"> (DATA[[#This Row],[High]] - DATA[[#This Row],[Low]])</f>
        <v>1685</v>
      </c>
      <c r="AG567" s="31">
        <f xml:space="preserve"> _xlfn.XLOOKUP(DATA[[#This Row],[T]]-1, DATA[T], DATA[Open], "")</f>
        <v>106930</v>
      </c>
      <c r="AH567" s="31">
        <f xml:space="preserve"> _xlfn.XLOOKUP(DATA[[#This Row],[T]]-1, DATA[T], DATA[Low], "")</f>
        <v>105315</v>
      </c>
      <c r="AI567" s="31">
        <f xml:space="preserve"> _xlfn.XLOOKUP(DATA[[#This Row],[T]]-1, DATA[T], DATA[High], "")</f>
        <v>107150</v>
      </c>
      <c r="AJ567" s="31">
        <f xml:space="preserve"> _xlfn.XLOOKUP(DATA[[#This Row],[T]]-1, DATA[T], DATA[Price], "")</f>
        <v>105604</v>
      </c>
      <c r="AK567" s="33">
        <f xml:space="preserve"> IFERROR(DATA[[#This Row],[Prev Close]] - DATA[[#This Row],[Prev Open]], "")</f>
        <v>-1326</v>
      </c>
      <c r="AL567" s="33">
        <f xml:space="preserve"> IFERROR(DATA[[#This Row],[Prev High]] - DATA[[#This Row],[Prev Low]], "")</f>
        <v>1835</v>
      </c>
      <c r="AM567" s="33">
        <f xml:space="preserve"> SIGN(DATA[[#This Row],[Prev Change]] &lt; 0)</f>
        <v>1</v>
      </c>
      <c r="AN567" s="33">
        <f xml:space="preserve"> SIGN(DATA[[#This Row],[Prev Change]] &gt;= 0)</f>
        <v>0</v>
      </c>
      <c r="AO567" s="28">
        <f xml:space="preserve"> IFERROR(MAX(0, DATA[[#This Row],[High]] - DATA[[#This Row],[Prev High]]), "")</f>
        <v>0</v>
      </c>
      <c r="AP567" s="28">
        <f xml:space="preserve"> IFERROR(MAX(0, DATA[[#This Row],[Prev Low]] - DATA[[#This Row],[Low]]), "")</f>
        <v>580</v>
      </c>
      <c r="AQ567" s="10">
        <f xml:space="preserve"> (DATA[[#This Row],[Prev Low]] &lt; DATA[[#This Row],[Open]]) * (DATA[[#This Row],[Open]] &lt; DATA[[#This Row],[Prev High]])</f>
        <v>1</v>
      </c>
      <c r="AR567" s="10">
        <f xml:space="preserve"> SIGN(DATA[[#This Row],[Open]] &lt; DATA[[#This Row],[Prev Low]])</f>
        <v>0</v>
      </c>
      <c r="AS567" s="10">
        <f xml:space="preserve"> SIGN(DATA[[#This Row],[Prev Low]] &lt; DATA[[#This Row],[Open]])</f>
        <v>1</v>
      </c>
      <c r="AT567" s="10">
        <f xml:space="preserve"> SIGN(DATA[[#This Row],[Open]] &lt; DATA[[#This Row],[Prev High]])</f>
        <v>1</v>
      </c>
      <c r="AU567" s="10">
        <f xml:space="preserve"> SIGN(DATA[[#This Row],[Prev High]] &lt; DATA[[#This Row],[Open]])</f>
        <v>0</v>
      </c>
      <c r="AV567" s="10">
        <f xml:space="preserve"> SIGN(DATA[[#This Row],[Low]] &lt; DATA[[#This Row],[Prev Low]])</f>
        <v>1</v>
      </c>
      <c r="AW567" s="10">
        <f xml:space="preserve"> SIGN(DATA[[#This Row],[Prev Low]] &lt; DATA[[#This Row],[Low]])</f>
        <v>0</v>
      </c>
      <c r="AX567" s="10">
        <f xml:space="preserve"> SIGN(DATA[[#This Row],[High]] &lt; DATA[[#This Row],[Prev High]])</f>
        <v>1</v>
      </c>
      <c r="AY567" s="10">
        <f xml:space="preserve"> SIGN(DATA[[#This Row],[Prev High]] &lt; DATA[[#This Row],[High]])</f>
        <v>0</v>
      </c>
      <c r="AZ567" s="10">
        <f xml:space="preserve"> (DATA[[#This Row],[Prev Low]] &lt; DATA[[#This Row],[Close]]) * (DATA[[#This Row],[Close]] &lt; DATA[[#This Row],[Prev High]])</f>
        <v>1</v>
      </c>
      <c r="BA567" s="10">
        <f xml:space="preserve"> SIGN(DATA[[#This Row],[Close]] &lt; DATA[[#This Row],[Prev Low]])</f>
        <v>0</v>
      </c>
      <c r="BB567" s="10">
        <f xml:space="preserve"> SIGN(DATA[[#This Row],[Prev Low]] &lt; DATA[[#This Row],[Close]])</f>
        <v>1</v>
      </c>
      <c r="BC567" s="10">
        <f xml:space="preserve"> SIGN(DATA[[#This Row],[Close]] &lt; DATA[[#This Row],[Prev High]])</f>
        <v>1</v>
      </c>
      <c r="BD567" s="10">
        <f xml:space="preserve"> SIGN(DATA[[#This Row],[Prev High]] &lt; DATA[[#This Row],[Close]])</f>
        <v>0</v>
      </c>
    </row>
    <row r="568" spans="14:56" x14ac:dyDescent="0.25">
      <c r="N568" s="16">
        <f xml:space="preserve"> ROW() - ROW(DATA[[#Headers],[Row]])</f>
        <v>566</v>
      </c>
      <c r="O568" s="13"/>
      <c r="P568" s="20">
        <v>45035</v>
      </c>
      <c r="Q568" s="21">
        <v>105604</v>
      </c>
      <c r="R568" s="21">
        <v>106930</v>
      </c>
      <c r="S568" s="21">
        <v>107150</v>
      </c>
      <c r="T568" s="21">
        <v>105315</v>
      </c>
      <c r="U568" s="13" t="s">
        <v>162</v>
      </c>
      <c r="V568" s="14">
        <v>-2.3099999999999999E-2</v>
      </c>
      <c r="W568" s="23"/>
      <c r="X568" s="23">
        <f xml:space="preserve"> (1 - DATA[[#This Row],[Row]])</f>
        <v>-565</v>
      </c>
      <c r="Y568" s="24">
        <f xml:space="preserve"> DATA[[#This Row],[Src Data]]</f>
        <v>45035</v>
      </c>
      <c r="Z568" s="23">
        <f xml:space="preserve"> WEEKDAY(DATA[[#This Row],[Date]])</f>
        <v>4</v>
      </c>
      <c r="AA568" s="26">
        <f xml:space="preserve"> DATA[[#This Row],[Src Último]]</f>
        <v>105604</v>
      </c>
      <c r="AB568" s="28">
        <f xml:space="preserve"> DATA[[#This Row],[Src Abertura]]</f>
        <v>106930</v>
      </c>
      <c r="AC568" s="28">
        <f xml:space="preserve"> DATA[[#This Row],[Src Mínima]]</f>
        <v>105315</v>
      </c>
      <c r="AD568" s="28">
        <f xml:space="preserve"> DATA[[#This Row],[Src Máxima]]</f>
        <v>107150</v>
      </c>
      <c r="AE568" s="28">
        <f xml:space="preserve"> DATA[[#This Row],[Src Último]]</f>
        <v>105604</v>
      </c>
      <c r="AF568" s="40">
        <f xml:space="preserve"> (DATA[[#This Row],[High]] - DATA[[#This Row],[Low]])</f>
        <v>1835</v>
      </c>
      <c r="AG568" s="31">
        <f xml:space="preserve"> _xlfn.XLOOKUP(DATA[[#This Row],[T]]-1, DATA[T], DATA[Open], "")</f>
        <v>108420</v>
      </c>
      <c r="AH568" s="31">
        <f xml:space="preserve"> _xlfn.XLOOKUP(DATA[[#This Row],[T]]-1, DATA[T], DATA[Low], "")</f>
        <v>106925</v>
      </c>
      <c r="AI568" s="31">
        <f xml:space="preserve"> _xlfn.XLOOKUP(DATA[[#This Row],[T]]-1, DATA[T], DATA[High], "")</f>
        <v>109375</v>
      </c>
      <c r="AJ568" s="31">
        <f xml:space="preserve"> _xlfn.XLOOKUP(DATA[[#This Row],[T]]-1, DATA[T], DATA[Price], "")</f>
        <v>108097</v>
      </c>
      <c r="AK568" s="33">
        <f xml:space="preserve"> IFERROR(DATA[[#This Row],[Prev Close]] - DATA[[#This Row],[Prev Open]], "")</f>
        <v>-323</v>
      </c>
      <c r="AL568" s="33">
        <f xml:space="preserve"> IFERROR(DATA[[#This Row],[Prev High]] - DATA[[#This Row],[Prev Low]], "")</f>
        <v>2450</v>
      </c>
      <c r="AM568" s="33">
        <f xml:space="preserve"> SIGN(DATA[[#This Row],[Prev Change]] &lt; 0)</f>
        <v>1</v>
      </c>
      <c r="AN568" s="33">
        <f xml:space="preserve"> SIGN(DATA[[#This Row],[Prev Change]] &gt;= 0)</f>
        <v>0</v>
      </c>
      <c r="AO568" s="28">
        <f xml:space="preserve"> IFERROR(MAX(0, DATA[[#This Row],[High]] - DATA[[#This Row],[Prev High]]), "")</f>
        <v>0</v>
      </c>
      <c r="AP568" s="28">
        <f xml:space="preserve"> IFERROR(MAX(0, DATA[[#This Row],[Prev Low]] - DATA[[#This Row],[Low]]), "")</f>
        <v>1610</v>
      </c>
      <c r="AQ568" s="10">
        <f xml:space="preserve"> (DATA[[#This Row],[Prev Low]] &lt; DATA[[#This Row],[Open]]) * (DATA[[#This Row],[Open]] &lt; DATA[[#This Row],[Prev High]])</f>
        <v>1</v>
      </c>
      <c r="AR568" s="10">
        <f xml:space="preserve"> SIGN(DATA[[#This Row],[Open]] &lt; DATA[[#This Row],[Prev Low]])</f>
        <v>0</v>
      </c>
      <c r="AS568" s="10">
        <f xml:space="preserve"> SIGN(DATA[[#This Row],[Prev Low]] &lt; DATA[[#This Row],[Open]])</f>
        <v>1</v>
      </c>
      <c r="AT568" s="10">
        <f xml:space="preserve"> SIGN(DATA[[#This Row],[Open]] &lt; DATA[[#This Row],[Prev High]])</f>
        <v>1</v>
      </c>
      <c r="AU568" s="10">
        <f xml:space="preserve"> SIGN(DATA[[#This Row],[Prev High]] &lt; DATA[[#This Row],[Open]])</f>
        <v>0</v>
      </c>
      <c r="AV568" s="10">
        <f xml:space="preserve"> SIGN(DATA[[#This Row],[Low]] &lt; DATA[[#This Row],[Prev Low]])</f>
        <v>1</v>
      </c>
      <c r="AW568" s="10">
        <f xml:space="preserve"> SIGN(DATA[[#This Row],[Prev Low]] &lt; DATA[[#This Row],[Low]])</f>
        <v>0</v>
      </c>
      <c r="AX568" s="10">
        <f xml:space="preserve"> SIGN(DATA[[#This Row],[High]] &lt; DATA[[#This Row],[Prev High]])</f>
        <v>1</v>
      </c>
      <c r="AY568" s="10">
        <f xml:space="preserve"> SIGN(DATA[[#This Row],[Prev High]] &lt; DATA[[#This Row],[High]])</f>
        <v>0</v>
      </c>
      <c r="AZ568" s="10">
        <f xml:space="preserve"> (DATA[[#This Row],[Prev Low]] &lt; DATA[[#This Row],[Close]]) * (DATA[[#This Row],[Close]] &lt; DATA[[#This Row],[Prev High]])</f>
        <v>0</v>
      </c>
      <c r="BA568" s="10">
        <f xml:space="preserve"> SIGN(DATA[[#This Row],[Close]] &lt; DATA[[#This Row],[Prev Low]])</f>
        <v>1</v>
      </c>
      <c r="BB568" s="10">
        <f xml:space="preserve"> SIGN(DATA[[#This Row],[Prev Low]] &lt; DATA[[#This Row],[Close]])</f>
        <v>0</v>
      </c>
      <c r="BC568" s="10">
        <f xml:space="preserve"> SIGN(DATA[[#This Row],[Close]] &lt; DATA[[#This Row],[Prev High]])</f>
        <v>1</v>
      </c>
      <c r="BD568" s="10">
        <f xml:space="preserve"> SIGN(DATA[[#This Row],[Prev High]] &lt; DATA[[#This Row],[Close]])</f>
        <v>0</v>
      </c>
    </row>
    <row r="569" spans="14:56" x14ac:dyDescent="0.25">
      <c r="N569" s="16">
        <f xml:space="preserve"> ROW() - ROW(DATA[[#Headers],[Row]])</f>
        <v>567</v>
      </c>
      <c r="O569" s="13"/>
      <c r="P569" s="20">
        <v>45034</v>
      </c>
      <c r="Q569" s="21">
        <v>108097</v>
      </c>
      <c r="R569" s="21">
        <v>108420</v>
      </c>
      <c r="S569" s="21">
        <v>109375</v>
      </c>
      <c r="T569" s="21">
        <v>106925</v>
      </c>
      <c r="U569" s="13" t="s">
        <v>270</v>
      </c>
      <c r="V569" s="14">
        <v>6.9999999999999999E-4</v>
      </c>
      <c r="W569" s="23"/>
      <c r="X569" s="23">
        <f xml:space="preserve"> (1 - DATA[[#This Row],[Row]])</f>
        <v>-566</v>
      </c>
      <c r="Y569" s="24">
        <f xml:space="preserve"> DATA[[#This Row],[Src Data]]</f>
        <v>45034</v>
      </c>
      <c r="Z569" s="23">
        <f xml:space="preserve"> WEEKDAY(DATA[[#This Row],[Date]])</f>
        <v>3</v>
      </c>
      <c r="AA569" s="26">
        <f xml:space="preserve"> DATA[[#This Row],[Src Último]]</f>
        <v>108097</v>
      </c>
      <c r="AB569" s="28">
        <f xml:space="preserve"> DATA[[#This Row],[Src Abertura]]</f>
        <v>108420</v>
      </c>
      <c r="AC569" s="28">
        <f xml:space="preserve"> DATA[[#This Row],[Src Mínima]]</f>
        <v>106925</v>
      </c>
      <c r="AD569" s="28">
        <f xml:space="preserve"> DATA[[#This Row],[Src Máxima]]</f>
        <v>109375</v>
      </c>
      <c r="AE569" s="28">
        <f xml:space="preserve"> DATA[[#This Row],[Src Último]]</f>
        <v>108097</v>
      </c>
      <c r="AF569" s="40">
        <f xml:space="preserve"> (DATA[[#This Row],[High]] - DATA[[#This Row],[Low]])</f>
        <v>2450</v>
      </c>
      <c r="AG569" s="31">
        <f xml:space="preserve"> _xlfn.XLOOKUP(DATA[[#This Row],[T]]-1, DATA[T], DATA[Open], "")</f>
        <v>108880</v>
      </c>
      <c r="AH569" s="31">
        <f xml:space="preserve"> _xlfn.XLOOKUP(DATA[[#This Row],[T]]-1, DATA[T], DATA[Low], "")</f>
        <v>107545</v>
      </c>
      <c r="AI569" s="31">
        <f xml:space="preserve"> _xlfn.XLOOKUP(DATA[[#This Row],[T]]-1, DATA[T], DATA[High], "")</f>
        <v>108900</v>
      </c>
      <c r="AJ569" s="31">
        <f xml:space="preserve"> _xlfn.XLOOKUP(DATA[[#This Row],[T]]-1, DATA[T], DATA[Price], "")</f>
        <v>108023</v>
      </c>
      <c r="AK569" s="33">
        <f xml:space="preserve"> IFERROR(DATA[[#This Row],[Prev Close]] - DATA[[#This Row],[Prev Open]], "")</f>
        <v>-857</v>
      </c>
      <c r="AL569" s="33">
        <f xml:space="preserve"> IFERROR(DATA[[#This Row],[Prev High]] - DATA[[#This Row],[Prev Low]], "")</f>
        <v>1355</v>
      </c>
      <c r="AM569" s="33">
        <f xml:space="preserve"> SIGN(DATA[[#This Row],[Prev Change]] &lt; 0)</f>
        <v>1</v>
      </c>
      <c r="AN569" s="33">
        <f xml:space="preserve"> SIGN(DATA[[#This Row],[Prev Change]] &gt;= 0)</f>
        <v>0</v>
      </c>
      <c r="AO569" s="28">
        <f xml:space="preserve"> IFERROR(MAX(0, DATA[[#This Row],[High]] - DATA[[#This Row],[Prev High]]), "")</f>
        <v>475</v>
      </c>
      <c r="AP569" s="28">
        <f xml:space="preserve"> IFERROR(MAX(0, DATA[[#This Row],[Prev Low]] - DATA[[#This Row],[Low]]), "")</f>
        <v>620</v>
      </c>
      <c r="AQ569" s="10">
        <f xml:space="preserve"> (DATA[[#This Row],[Prev Low]] &lt; DATA[[#This Row],[Open]]) * (DATA[[#This Row],[Open]] &lt; DATA[[#This Row],[Prev High]])</f>
        <v>1</v>
      </c>
      <c r="AR569" s="10">
        <f xml:space="preserve"> SIGN(DATA[[#This Row],[Open]] &lt; DATA[[#This Row],[Prev Low]])</f>
        <v>0</v>
      </c>
      <c r="AS569" s="10">
        <f xml:space="preserve"> SIGN(DATA[[#This Row],[Prev Low]] &lt; DATA[[#This Row],[Open]])</f>
        <v>1</v>
      </c>
      <c r="AT569" s="10">
        <f xml:space="preserve"> SIGN(DATA[[#This Row],[Open]] &lt; DATA[[#This Row],[Prev High]])</f>
        <v>1</v>
      </c>
      <c r="AU569" s="10">
        <f xml:space="preserve"> SIGN(DATA[[#This Row],[Prev High]] &lt; DATA[[#This Row],[Open]])</f>
        <v>0</v>
      </c>
      <c r="AV569" s="10">
        <f xml:space="preserve"> SIGN(DATA[[#This Row],[Low]] &lt; DATA[[#This Row],[Prev Low]])</f>
        <v>1</v>
      </c>
      <c r="AW569" s="10">
        <f xml:space="preserve"> SIGN(DATA[[#This Row],[Prev Low]] &lt; DATA[[#This Row],[Low]])</f>
        <v>0</v>
      </c>
      <c r="AX569" s="10">
        <f xml:space="preserve"> SIGN(DATA[[#This Row],[High]] &lt; DATA[[#This Row],[Prev High]])</f>
        <v>0</v>
      </c>
      <c r="AY569" s="10">
        <f xml:space="preserve"> SIGN(DATA[[#This Row],[Prev High]] &lt; DATA[[#This Row],[High]])</f>
        <v>1</v>
      </c>
      <c r="AZ569" s="10">
        <f xml:space="preserve"> (DATA[[#This Row],[Prev Low]] &lt; DATA[[#This Row],[Close]]) * (DATA[[#This Row],[Close]] &lt; DATA[[#This Row],[Prev High]])</f>
        <v>1</v>
      </c>
      <c r="BA569" s="10">
        <f xml:space="preserve"> SIGN(DATA[[#This Row],[Close]] &lt; DATA[[#This Row],[Prev Low]])</f>
        <v>0</v>
      </c>
      <c r="BB569" s="10">
        <f xml:space="preserve"> SIGN(DATA[[#This Row],[Prev Low]] &lt; DATA[[#This Row],[Close]])</f>
        <v>1</v>
      </c>
      <c r="BC569" s="10">
        <f xml:space="preserve"> SIGN(DATA[[#This Row],[Close]] &lt; DATA[[#This Row],[Prev High]])</f>
        <v>1</v>
      </c>
      <c r="BD569" s="10">
        <f xml:space="preserve"> SIGN(DATA[[#This Row],[Prev High]] &lt; DATA[[#This Row],[Close]])</f>
        <v>0</v>
      </c>
    </row>
    <row r="570" spans="14:56" x14ac:dyDescent="0.25">
      <c r="N570" s="16">
        <f xml:space="preserve"> ROW() - ROW(DATA[[#Headers],[Row]])</f>
        <v>568</v>
      </c>
      <c r="O570" s="13"/>
      <c r="P570" s="20">
        <v>45033</v>
      </c>
      <c r="Q570" s="21">
        <v>108023</v>
      </c>
      <c r="R570" s="21">
        <v>108880</v>
      </c>
      <c r="S570" s="21">
        <v>108900</v>
      </c>
      <c r="T570" s="21">
        <v>107545</v>
      </c>
      <c r="U570" s="13" t="s">
        <v>113</v>
      </c>
      <c r="V570" s="14">
        <v>-3.5000000000000001E-3</v>
      </c>
      <c r="W570" s="23"/>
      <c r="X570" s="23">
        <f xml:space="preserve"> (1 - DATA[[#This Row],[Row]])</f>
        <v>-567</v>
      </c>
      <c r="Y570" s="24">
        <f xml:space="preserve"> DATA[[#This Row],[Src Data]]</f>
        <v>45033</v>
      </c>
      <c r="Z570" s="23">
        <f xml:space="preserve"> WEEKDAY(DATA[[#This Row],[Date]])</f>
        <v>2</v>
      </c>
      <c r="AA570" s="26">
        <f xml:space="preserve"> DATA[[#This Row],[Src Último]]</f>
        <v>108023</v>
      </c>
      <c r="AB570" s="28">
        <f xml:space="preserve"> DATA[[#This Row],[Src Abertura]]</f>
        <v>108880</v>
      </c>
      <c r="AC570" s="28">
        <f xml:space="preserve"> DATA[[#This Row],[Src Mínima]]</f>
        <v>107545</v>
      </c>
      <c r="AD570" s="28">
        <f xml:space="preserve"> DATA[[#This Row],[Src Máxima]]</f>
        <v>108900</v>
      </c>
      <c r="AE570" s="28">
        <f xml:space="preserve"> DATA[[#This Row],[Src Último]]</f>
        <v>108023</v>
      </c>
      <c r="AF570" s="40">
        <f xml:space="preserve"> (DATA[[#This Row],[High]] - DATA[[#This Row],[Low]])</f>
        <v>1355</v>
      </c>
      <c r="AG570" s="31">
        <f xml:space="preserve"> _xlfn.XLOOKUP(DATA[[#This Row],[T]]-1, DATA[T], DATA[Open], "")</f>
        <v>108250</v>
      </c>
      <c r="AH570" s="31">
        <f xml:space="preserve"> _xlfn.XLOOKUP(DATA[[#This Row],[T]]-1, DATA[T], DATA[Low], "")</f>
        <v>106765</v>
      </c>
      <c r="AI570" s="31">
        <f xml:space="preserve"> _xlfn.XLOOKUP(DATA[[#This Row],[T]]-1, DATA[T], DATA[High], "")</f>
        <v>108850</v>
      </c>
      <c r="AJ570" s="31">
        <f xml:space="preserve"> _xlfn.XLOOKUP(DATA[[#This Row],[T]]-1, DATA[T], DATA[Price], "")</f>
        <v>108403</v>
      </c>
      <c r="AK570" s="33">
        <f xml:space="preserve"> IFERROR(DATA[[#This Row],[Prev Close]] - DATA[[#This Row],[Prev Open]], "")</f>
        <v>153</v>
      </c>
      <c r="AL570" s="33">
        <f xml:space="preserve"> IFERROR(DATA[[#This Row],[Prev High]] - DATA[[#This Row],[Prev Low]], "")</f>
        <v>2085</v>
      </c>
      <c r="AM570" s="33">
        <f xml:space="preserve"> SIGN(DATA[[#This Row],[Prev Change]] &lt; 0)</f>
        <v>0</v>
      </c>
      <c r="AN570" s="33">
        <f xml:space="preserve"> SIGN(DATA[[#This Row],[Prev Change]] &gt;= 0)</f>
        <v>1</v>
      </c>
      <c r="AO570" s="28">
        <f xml:space="preserve"> IFERROR(MAX(0, DATA[[#This Row],[High]] - DATA[[#This Row],[Prev High]]), "")</f>
        <v>50</v>
      </c>
      <c r="AP570" s="28">
        <f xml:space="preserve"> IFERROR(MAX(0, DATA[[#This Row],[Prev Low]] - DATA[[#This Row],[Low]]), "")</f>
        <v>0</v>
      </c>
      <c r="AQ570" s="10">
        <f xml:space="preserve"> (DATA[[#This Row],[Prev Low]] &lt; DATA[[#This Row],[Open]]) * (DATA[[#This Row],[Open]] &lt; DATA[[#This Row],[Prev High]])</f>
        <v>0</v>
      </c>
      <c r="AR570" s="10">
        <f xml:space="preserve"> SIGN(DATA[[#This Row],[Open]] &lt; DATA[[#This Row],[Prev Low]])</f>
        <v>0</v>
      </c>
      <c r="AS570" s="10">
        <f xml:space="preserve"> SIGN(DATA[[#This Row],[Prev Low]] &lt; DATA[[#This Row],[Open]])</f>
        <v>1</v>
      </c>
      <c r="AT570" s="10">
        <f xml:space="preserve"> SIGN(DATA[[#This Row],[Open]] &lt; DATA[[#This Row],[Prev High]])</f>
        <v>0</v>
      </c>
      <c r="AU570" s="10">
        <f xml:space="preserve"> SIGN(DATA[[#This Row],[Prev High]] &lt; DATA[[#This Row],[Open]])</f>
        <v>1</v>
      </c>
      <c r="AV570" s="10">
        <f xml:space="preserve"> SIGN(DATA[[#This Row],[Low]] &lt; DATA[[#This Row],[Prev Low]])</f>
        <v>0</v>
      </c>
      <c r="AW570" s="10">
        <f xml:space="preserve"> SIGN(DATA[[#This Row],[Prev Low]] &lt; DATA[[#This Row],[Low]])</f>
        <v>1</v>
      </c>
      <c r="AX570" s="10">
        <f xml:space="preserve"> SIGN(DATA[[#This Row],[High]] &lt; DATA[[#This Row],[Prev High]])</f>
        <v>0</v>
      </c>
      <c r="AY570" s="10">
        <f xml:space="preserve"> SIGN(DATA[[#This Row],[Prev High]] &lt; DATA[[#This Row],[High]])</f>
        <v>1</v>
      </c>
      <c r="AZ570" s="10">
        <f xml:space="preserve"> (DATA[[#This Row],[Prev Low]] &lt; DATA[[#This Row],[Close]]) * (DATA[[#This Row],[Close]] &lt; DATA[[#This Row],[Prev High]])</f>
        <v>1</v>
      </c>
      <c r="BA570" s="10">
        <f xml:space="preserve"> SIGN(DATA[[#This Row],[Close]] &lt; DATA[[#This Row],[Prev Low]])</f>
        <v>0</v>
      </c>
      <c r="BB570" s="10">
        <f xml:space="preserve"> SIGN(DATA[[#This Row],[Prev Low]] &lt; DATA[[#This Row],[Close]])</f>
        <v>1</v>
      </c>
      <c r="BC570" s="10">
        <f xml:space="preserve"> SIGN(DATA[[#This Row],[Close]] &lt; DATA[[#This Row],[Prev High]])</f>
        <v>1</v>
      </c>
      <c r="BD570" s="10">
        <f xml:space="preserve"> SIGN(DATA[[#This Row],[Prev High]] &lt; DATA[[#This Row],[Close]])</f>
        <v>0</v>
      </c>
    </row>
    <row r="571" spans="14:56" x14ac:dyDescent="0.25">
      <c r="N571" s="16">
        <f xml:space="preserve"> ROW() - ROW(DATA[[#Headers],[Row]])</f>
        <v>569</v>
      </c>
      <c r="O571" s="13"/>
      <c r="P571" s="20">
        <v>45030</v>
      </c>
      <c r="Q571" s="21">
        <v>108403</v>
      </c>
      <c r="R571" s="21">
        <v>108250</v>
      </c>
      <c r="S571" s="21">
        <v>108850</v>
      </c>
      <c r="T571" s="21">
        <v>106765</v>
      </c>
      <c r="U571" s="13" t="s">
        <v>91</v>
      </c>
      <c r="V571" s="14">
        <v>-1.4E-3</v>
      </c>
      <c r="W571" s="23"/>
      <c r="X571" s="23">
        <f xml:space="preserve"> (1 - DATA[[#This Row],[Row]])</f>
        <v>-568</v>
      </c>
      <c r="Y571" s="24">
        <f xml:space="preserve"> DATA[[#This Row],[Src Data]]</f>
        <v>45030</v>
      </c>
      <c r="Z571" s="23">
        <f xml:space="preserve"> WEEKDAY(DATA[[#This Row],[Date]])</f>
        <v>6</v>
      </c>
      <c r="AA571" s="26">
        <f xml:space="preserve"> DATA[[#This Row],[Src Último]]</f>
        <v>108403</v>
      </c>
      <c r="AB571" s="28">
        <f xml:space="preserve"> DATA[[#This Row],[Src Abertura]]</f>
        <v>108250</v>
      </c>
      <c r="AC571" s="28">
        <f xml:space="preserve"> DATA[[#This Row],[Src Mínima]]</f>
        <v>106765</v>
      </c>
      <c r="AD571" s="28">
        <f xml:space="preserve"> DATA[[#This Row],[Src Máxima]]</f>
        <v>108850</v>
      </c>
      <c r="AE571" s="28">
        <f xml:space="preserve"> DATA[[#This Row],[Src Último]]</f>
        <v>108403</v>
      </c>
      <c r="AF571" s="40">
        <f xml:space="preserve"> (DATA[[#This Row],[High]] - DATA[[#This Row],[Low]])</f>
        <v>2085</v>
      </c>
      <c r="AG571" s="31">
        <f xml:space="preserve"> _xlfn.XLOOKUP(DATA[[#This Row],[T]]-1, DATA[T], DATA[Open], "")</f>
        <v>109000</v>
      </c>
      <c r="AH571" s="31">
        <f xml:space="preserve"> _xlfn.XLOOKUP(DATA[[#This Row],[T]]-1, DATA[T], DATA[Low], "")</f>
        <v>108215</v>
      </c>
      <c r="AI571" s="31">
        <f xml:space="preserve"> _xlfn.XLOOKUP(DATA[[#This Row],[T]]-1, DATA[T], DATA[High], "")</f>
        <v>109400</v>
      </c>
      <c r="AJ571" s="31">
        <f xml:space="preserve"> _xlfn.XLOOKUP(DATA[[#This Row],[T]]-1, DATA[T], DATA[Price], "")</f>
        <v>108550</v>
      </c>
      <c r="AK571" s="33">
        <f xml:space="preserve"> IFERROR(DATA[[#This Row],[Prev Close]] - DATA[[#This Row],[Prev Open]], "")</f>
        <v>-450</v>
      </c>
      <c r="AL571" s="33">
        <f xml:space="preserve"> IFERROR(DATA[[#This Row],[Prev High]] - DATA[[#This Row],[Prev Low]], "")</f>
        <v>1185</v>
      </c>
      <c r="AM571" s="33">
        <f xml:space="preserve"> SIGN(DATA[[#This Row],[Prev Change]] &lt; 0)</f>
        <v>1</v>
      </c>
      <c r="AN571" s="33">
        <f xml:space="preserve"> SIGN(DATA[[#This Row],[Prev Change]] &gt;= 0)</f>
        <v>0</v>
      </c>
      <c r="AO571" s="28">
        <f xml:space="preserve"> IFERROR(MAX(0, DATA[[#This Row],[High]] - DATA[[#This Row],[Prev High]]), "")</f>
        <v>0</v>
      </c>
      <c r="AP571" s="28">
        <f xml:space="preserve"> IFERROR(MAX(0, DATA[[#This Row],[Prev Low]] - DATA[[#This Row],[Low]]), "")</f>
        <v>1450</v>
      </c>
      <c r="AQ571" s="10">
        <f xml:space="preserve"> (DATA[[#This Row],[Prev Low]] &lt; DATA[[#This Row],[Open]]) * (DATA[[#This Row],[Open]] &lt; DATA[[#This Row],[Prev High]])</f>
        <v>1</v>
      </c>
      <c r="AR571" s="10">
        <f xml:space="preserve"> SIGN(DATA[[#This Row],[Open]] &lt; DATA[[#This Row],[Prev Low]])</f>
        <v>0</v>
      </c>
      <c r="AS571" s="10">
        <f xml:space="preserve"> SIGN(DATA[[#This Row],[Prev Low]] &lt; DATA[[#This Row],[Open]])</f>
        <v>1</v>
      </c>
      <c r="AT571" s="10">
        <f xml:space="preserve"> SIGN(DATA[[#This Row],[Open]] &lt; DATA[[#This Row],[Prev High]])</f>
        <v>1</v>
      </c>
      <c r="AU571" s="10">
        <f xml:space="preserve"> SIGN(DATA[[#This Row],[Prev High]] &lt; DATA[[#This Row],[Open]])</f>
        <v>0</v>
      </c>
      <c r="AV571" s="10">
        <f xml:space="preserve"> SIGN(DATA[[#This Row],[Low]] &lt; DATA[[#This Row],[Prev Low]])</f>
        <v>1</v>
      </c>
      <c r="AW571" s="10">
        <f xml:space="preserve"> SIGN(DATA[[#This Row],[Prev Low]] &lt; DATA[[#This Row],[Low]])</f>
        <v>0</v>
      </c>
      <c r="AX571" s="10">
        <f xml:space="preserve"> SIGN(DATA[[#This Row],[High]] &lt; DATA[[#This Row],[Prev High]])</f>
        <v>1</v>
      </c>
      <c r="AY571" s="10">
        <f xml:space="preserve"> SIGN(DATA[[#This Row],[Prev High]] &lt; DATA[[#This Row],[High]])</f>
        <v>0</v>
      </c>
      <c r="AZ571" s="10">
        <f xml:space="preserve"> (DATA[[#This Row],[Prev Low]] &lt; DATA[[#This Row],[Close]]) * (DATA[[#This Row],[Close]] &lt; DATA[[#This Row],[Prev High]])</f>
        <v>1</v>
      </c>
      <c r="BA571" s="10">
        <f xml:space="preserve"> SIGN(DATA[[#This Row],[Close]] &lt; DATA[[#This Row],[Prev Low]])</f>
        <v>0</v>
      </c>
      <c r="BB571" s="10">
        <f xml:space="preserve"> SIGN(DATA[[#This Row],[Prev Low]] &lt; DATA[[#This Row],[Close]])</f>
        <v>1</v>
      </c>
      <c r="BC571" s="10">
        <f xml:space="preserve"> SIGN(DATA[[#This Row],[Close]] &lt; DATA[[#This Row],[Prev High]])</f>
        <v>1</v>
      </c>
      <c r="BD571" s="10">
        <f xml:space="preserve"> SIGN(DATA[[#This Row],[Prev High]] &lt; DATA[[#This Row],[Close]])</f>
        <v>0</v>
      </c>
    </row>
    <row r="572" spans="14:56" x14ac:dyDescent="0.25">
      <c r="N572" s="16">
        <f xml:space="preserve"> ROW() - ROW(DATA[[#Headers],[Row]])</f>
        <v>570</v>
      </c>
      <c r="O572" s="13"/>
      <c r="P572" s="20">
        <v>45029</v>
      </c>
      <c r="Q572" s="21">
        <v>108550</v>
      </c>
      <c r="R572" s="21">
        <v>109000</v>
      </c>
      <c r="S572" s="21">
        <v>109400</v>
      </c>
      <c r="T572" s="21">
        <v>108215</v>
      </c>
      <c r="U572" s="13" t="s">
        <v>266</v>
      </c>
      <c r="V572" s="14">
        <v>7.9000000000000008E-3</v>
      </c>
      <c r="W572" s="23"/>
      <c r="X572" s="23">
        <f xml:space="preserve"> (1 - DATA[[#This Row],[Row]])</f>
        <v>-569</v>
      </c>
      <c r="Y572" s="24">
        <f xml:space="preserve"> DATA[[#This Row],[Src Data]]</f>
        <v>45029</v>
      </c>
      <c r="Z572" s="23">
        <f xml:space="preserve"> WEEKDAY(DATA[[#This Row],[Date]])</f>
        <v>5</v>
      </c>
      <c r="AA572" s="26">
        <f xml:space="preserve"> DATA[[#This Row],[Src Último]]</f>
        <v>108550</v>
      </c>
      <c r="AB572" s="28">
        <f xml:space="preserve"> DATA[[#This Row],[Src Abertura]]</f>
        <v>109000</v>
      </c>
      <c r="AC572" s="28">
        <f xml:space="preserve"> DATA[[#This Row],[Src Mínima]]</f>
        <v>108215</v>
      </c>
      <c r="AD572" s="28">
        <f xml:space="preserve"> DATA[[#This Row],[Src Máxima]]</f>
        <v>109400</v>
      </c>
      <c r="AE572" s="28">
        <f xml:space="preserve"> DATA[[#This Row],[Src Último]]</f>
        <v>108550</v>
      </c>
      <c r="AF572" s="40">
        <f xml:space="preserve"> (DATA[[#This Row],[High]] - DATA[[#This Row],[Low]])</f>
        <v>1185</v>
      </c>
      <c r="AG572" s="31">
        <f xml:space="preserve"> _xlfn.XLOOKUP(DATA[[#This Row],[T]]-1, DATA[T], DATA[Open], "")</f>
        <v>106655</v>
      </c>
      <c r="AH572" s="31">
        <f xml:space="preserve"> _xlfn.XLOOKUP(DATA[[#This Row],[T]]-1, DATA[T], DATA[Low], "")</f>
        <v>106150</v>
      </c>
      <c r="AI572" s="31">
        <f xml:space="preserve"> _xlfn.XLOOKUP(DATA[[#This Row],[T]]-1, DATA[T], DATA[High], "")</f>
        <v>108220</v>
      </c>
      <c r="AJ572" s="31">
        <f xml:space="preserve"> _xlfn.XLOOKUP(DATA[[#This Row],[T]]-1, DATA[T], DATA[Price], "")</f>
        <v>107701</v>
      </c>
      <c r="AK572" s="33">
        <f xml:space="preserve"> IFERROR(DATA[[#This Row],[Prev Close]] - DATA[[#This Row],[Prev Open]], "")</f>
        <v>1046</v>
      </c>
      <c r="AL572" s="33">
        <f xml:space="preserve"> IFERROR(DATA[[#This Row],[Prev High]] - DATA[[#This Row],[Prev Low]], "")</f>
        <v>2070</v>
      </c>
      <c r="AM572" s="33">
        <f xml:space="preserve"> SIGN(DATA[[#This Row],[Prev Change]] &lt; 0)</f>
        <v>0</v>
      </c>
      <c r="AN572" s="33">
        <f xml:space="preserve"> SIGN(DATA[[#This Row],[Prev Change]] &gt;= 0)</f>
        <v>1</v>
      </c>
      <c r="AO572" s="28">
        <f xml:space="preserve"> IFERROR(MAX(0, DATA[[#This Row],[High]] - DATA[[#This Row],[Prev High]]), "")</f>
        <v>1180</v>
      </c>
      <c r="AP572" s="28">
        <f xml:space="preserve"> IFERROR(MAX(0, DATA[[#This Row],[Prev Low]] - DATA[[#This Row],[Low]]), "")</f>
        <v>0</v>
      </c>
      <c r="AQ572" s="10">
        <f xml:space="preserve"> (DATA[[#This Row],[Prev Low]] &lt; DATA[[#This Row],[Open]]) * (DATA[[#This Row],[Open]] &lt; DATA[[#This Row],[Prev High]])</f>
        <v>0</v>
      </c>
      <c r="AR572" s="10">
        <f xml:space="preserve"> SIGN(DATA[[#This Row],[Open]] &lt; DATA[[#This Row],[Prev Low]])</f>
        <v>0</v>
      </c>
      <c r="AS572" s="10">
        <f xml:space="preserve"> SIGN(DATA[[#This Row],[Prev Low]] &lt; DATA[[#This Row],[Open]])</f>
        <v>1</v>
      </c>
      <c r="AT572" s="10">
        <f xml:space="preserve"> SIGN(DATA[[#This Row],[Open]] &lt; DATA[[#This Row],[Prev High]])</f>
        <v>0</v>
      </c>
      <c r="AU572" s="10">
        <f xml:space="preserve"> SIGN(DATA[[#This Row],[Prev High]] &lt; DATA[[#This Row],[Open]])</f>
        <v>1</v>
      </c>
      <c r="AV572" s="10">
        <f xml:space="preserve"> SIGN(DATA[[#This Row],[Low]] &lt; DATA[[#This Row],[Prev Low]])</f>
        <v>0</v>
      </c>
      <c r="AW572" s="10">
        <f xml:space="preserve"> SIGN(DATA[[#This Row],[Prev Low]] &lt; DATA[[#This Row],[Low]])</f>
        <v>1</v>
      </c>
      <c r="AX572" s="10">
        <f xml:space="preserve"> SIGN(DATA[[#This Row],[High]] &lt; DATA[[#This Row],[Prev High]])</f>
        <v>0</v>
      </c>
      <c r="AY572" s="10">
        <f xml:space="preserve"> SIGN(DATA[[#This Row],[Prev High]] &lt; DATA[[#This Row],[High]])</f>
        <v>1</v>
      </c>
      <c r="AZ572" s="10">
        <f xml:space="preserve"> (DATA[[#This Row],[Prev Low]] &lt; DATA[[#This Row],[Close]]) * (DATA[[#This Row],[Close]] &lt; DATA[[#This Row],[Prev High]])</f>
        <v>0</v>
      </c>
      <c r="BA572" s="10">
        <f xml:space="preserve"> SIGN(DATA[[#This Row],[Close]] &lt; DATA[[#This Row],[Prev Low]])</f>
        <v>0</v>
      </c>
      <c r="BB572" s="10">
        <f xml:space="preserve"> SIGN(DATA[[#This Row],[Prev Low]] &lt; DATA[[#This Row],[Close]])</f>
        <v>1</v>
      </c>
      <c r="BC572" s="10">
        <f xml:space="preserve"> SIGN(DATA[[#This Row],[Close]] &lt; DATA[[#This Row],[Prev High]])</f>
        <v>0</v>
      </c>
      <c r="BD572" s="10">
        <f xml:space="preserve"> SIGN(DATA[[#This Row],[Prev High]] &lt; DATA[[#This Row],[Close]])</f>
        <v>1</v>
      </c>
    </row>
    <row r="573" spans="14:56" x14ac:dyDescent="0.25">
      <c r="N573" s="16">
        <f xml:space="preserve"> ROW() - ROW(DATA[[#Headers],[Row]])</f>
        <v>571</v>
      </c>
      <c r="O573" s="13"/>
      <c r="P573" s="20">
        <v>45028</v>
      </c>
      <c r="Q573" s="21">
        <v>107701</v>
      </c>
      <c r="R573" s="21">
        <v>106655</v>
      </c>
      <c r="S573" s="21">
        <v>108220</v>
      </c>
      <c r="T573" s="21">
        <v>106150</v>
      </c>
      <c r="U573" s="13" t="s">
        <v>510</v>
      </c>
      <c r="V573" s="14">
        <v>1.23E-2</v>
      </c>
      <c r="W573" s="23"/>
      <c r="X573" s="23">
        <f xml:space="preserve"> (1 - DATA[[#This Row],[Row]])</f>
        <v>-570</v>
      </c>
      <c r="Y573" s="24">
        <f xml:space="preserve"> DATA[[#This Row],[Src Data]]</f>
        <v>45028</v>
      </c>
      <c r="Z573" s="23">
        <f xml:space="preserve"> WEEKDAY(DATA[[#This Row],[Date]])</f>
        <v>4</v>
      </c>
      <c r="AA573" s="26">
        <f xml:space="preserve"> DATA[[#This Row],[Src Último]]</f>
        <v>107701</v>
      </c>
      <c r="AB573" s="28">
        <f xml:space="preserve"> DATA[[#This Row],[Src Abertura]]</f>
        <v>106655</v>
      </c>
      <c r="AC573" s="28">
        <f xml:space="preserve"> DATA[[#This Row],[Src Mínima]]</f>
        <v>106150</v>
      </c>
      <c r="AD573" s="28">
        <f xml:space="preserve"> DATA[[#This Row],[Src Máxima]]</f>
        <v>108220</v>
      </c>
      <c r="AE573" s="28">
        <f xml:space="preserve"> DATA[[#This Row],[Src Último]]</f>
        <v>107701</v>
      </c>
      <c r="AF573" s="40">
        <f xml:space="preserve"> (DATA[[#This Row],[High]] - DATA[[#This Row],[Low]])</f>
        <v>2070</v>
      </c>
      <c r="AG573" s="31">
        <f xml:space="preserve"> _xlfn.XLOOKUP(DATA[[#This Row],[T]]-1, DATA[T], DATA[Open], "")</f>
        <v>102500</v>
      </c>
      <c r="AH573" s="31">
        <f xml:space="preserve"> _xlfn.XLOOKUP(DATA[[#This Row],[T]]-1, DATA[T], DATA[Low], "")</f>
        <v>102440</v>
      </c>
      <c r="AI573" s="31">
        <f xml:space="preserve"> _xlfn.XLOOKUP(DATA[[#This Row],[T]]-1, DATA[T], DATA[High], "")</f>
        <v>106580</v>
      </c>
      <c r="AJ573" s="31">
        <f xml:space="preserve"> _xlfn.XLOOKUP(DATA[[#This Row],[T]]-1, DATA[T], DATA[Price], "")</f>
        <v>106395</v>
      </c>
      <c r="AK573" s="33">
        <f xml:space="preserve"> IFERROR(DATA[[#This Row],[Prev Close]] - DATA[[#This Row],[Prev Open]], "")</f>
        <v>3895</v>
      </c>
      <c r="AL573" s="33">
        <f xml:space="preserve"> IFERROR(DATA[[#This Row],[Prev High]] - DATA[[#This Row],[Prev Low]], "")</f>
        <v>4140</v>
      </c>
      <c r="AM573" s="33">
        <f xml:space="preserve"> SIGN(DATA[[#This Row],[Prev Change]] &lt; 0)</f>
        <v>0</v>
      </c>
      <c r="AN573" s="33">
        <f xml:space="preserve"> SIGN(DATA[[#This Row],[Prev Change]] &gt;= 0)</f>
        <v>1</v>
      </c>
      <c r="AO573" s="28">
        <f xml:space="preserve"> IFERROR(MAX(0, DATA[[#This Row],[High]] - DATA[[#This Row],[Prev High]]), "")</f>
        <v>1640</v>
      </c>
      <c r="AP573" s="28">
        <f xml:space="preserve"> IFERROR(MAX(0, DATA[[#This Row],[Prev Low]] - DATA[[#This Row],[Low]]), "")</f>
        <v>0</v>
      </c>
      <c r="AQ573" s="10">
        <f xml:space="preserve"> (DATA[[#This Row],[Prev Low]] &lt; DATA[[#This Row],[Open]]) * (DATA[[#This Row],[Open]] &lt; DATA[[#This Row],[Prev High]])</f>
        <v>0</v>
      </c>
      <c r="AR573" s="10">
        <f xml:space="preserve"> SIGN(DATA[[#This Row],[Open]] &lt; DATA[[#This Row],[Prev Low]])</f>
        <v>0</v>
      </c>
      <c r="AS573" s="10">
        <f xml:space="preserve"> SIGN(DATA[[#This Row],[Prev Low]] &lt; DATA[[#This Row],[Open]])</f>
        <v>1</v>
      </c>
      <c r="AT573" s="10">
        <f xml:space="preserve"> SIGN(DATA[[#This Row],[Open]] &lt; DATA[[#This Row],[Prev High]])</f>
        <v>0</v>
      </c>
      <c r="AU573" s="10">
        <f xml:space="preserve"> SIGN(DATA[[#This Row],[Prev High]] &lt; DATA[[#This Row],[Open]])</f>
        <v>1</v>
      </c>
      <c r="AV573" s="10">
        <f xml:space="preserve"> SIGN(DATA[[#This Row],[Low]] &lt; DATA[[#This Row],[Prev Low]])</f>
        <v>0</v>
      </c>
      <c r="AW573" s="10">
        <f xml:space="preserve"> SIGN(DATA[[#This Row],[Prev Low]] &lt; DATA[[#This Row],[Low]])</f>
        <v>1</v>
      </c>
      <c r="AX573" s="10">
        <f xml:space="preserve"> SIGN(DATA[[#This Row],[High]] &lt; DATA[[#This Row],[Prev High]])</f>
        <v>0</v>
      </c>
      <c r="AY573" s="10">
        <f xml:space="preserve"> SIGN(DATA[[#This Row],[Prev High]] &lt; DATA[[#This Row],[High]])</f>
        <v>1</v>
      </c>
      <c r="AZ573" s="10">
        <f xml:space="preserve"> (DATA[[#This Row],[Prev Low]] &lt; DATA[[#This Row],[Close]]) * (DATA[[#This Row],[Close]] &lt; DATA[[#This Row],[Prev High]])</f>
        <v>0</v>
      </c>
      <c r="BA573" s="10">
        <f xml:space="preserve"> SIGN(DATA[[#This Row],[Close]] &lt; DATA[[#This Row],[Prev Low]])</f>
        <v>0</v>
      </c>
      <c r="BB573" s="10">
        <f xml:space="preserve"> SIGN(DATA[[#This Row],[Prev Low]] &lt; DATA[[#This Row],[Close]])</f>
        <v>1</v>
      </c>
      <c r="BC573" s="10">
        <f xml:space="preserve"> SIGN(DATA[[#This Row],[Close]] &lt; DATA[[#This Row],[Prev High]])</f>
        <v>0</v>
      </c>
      <c r="BD573" s="10">
        <f xml:space="preserve"> SIGN(DATA[[#This Row],[Prev High]] &lt; DATA[[#This Row],[Close]])</f>
        <v>1</v>
      </c>
    </row>
    <row r="574" spans="14:56" x14ac:dyDescent="0.25">
      <c r="N574" s="16">
        <f xml:space="preserve"> ROW() - ROW(DATA[[#Headers],[Row]])</f>
        <v>572</v>
      </c>
      <c r="O574" s="13"/>
      <c r="P574" s="20">
        <v>45027</v>
      </c>
      <c r="Q574" s="21">
        <v>106395</v>
      </c>
      <c r="R574" s="21">
        <v>102500</v>
      </c>
      <c r="S574" s="21">
        <v>106580</v>
      </c>
      <c r="T574" s="21">
        <v>102440</v>
      </c>
      <c r="U574" s="13" t="s">
        <v>511</v>
      </c>
      <c r="V574" s="14">
        <v>4.3200000000000002E-2</v>
      </c>
      <c r="W574" s="23"/>
      <c r="X574" s="23">
        <f xml:space="preserve"> (1 - DATA[[#This Row],[Row]])</f>
        <v>-571</v>
      </c>
      <c r="Y574" s="24">
        <f xml:space="preserve"> DATA[[#This Row],[Src Data]]</f>
        <v>45027</v>
      </c>
      <c r="Z574" s="23">
        <f xml:space="preserve"> WEEKDAY(DATA[[#This Row],[Date]])</f>
        <v>3</v>
      </c>
      <c r="AA574" s="26">
        <f xml:space="preserve"> DATA[[#This Row],[Src Último]]</f>
        <v>106395</v>
      </c>
      <c r="AB574" s="28">
        <f xml:space="preserve"> DATA[[#This Row],[Src Abertura]]</f>
        <v>102500</v>
      </c>
      <c r="AC574" s="28">
        <f xml:space="preserve"> DATA[[#This Row],[Src Mínima]]</f>
        <v>102440</v>
      </c>
      <c r="AD574" s="28">
        <f xml:space="preserve"> DATA[[#This Row],[Src Máxima]]</f>
        <v>106580</v>
      </c>
      <c r="AE574" s="28">
        <f xml:space="preserve"> DATA[[#This Row],[Src Último]]</f>
        <v>106395</v>
      </c>
      <c r="AF574" s="40">
        <f xml:space="preserve"> (DATA[[#This Row],[High]] - DATA[[#This Row],[Low]])</f>
        <v>4140</v>
      </c>
      <c r="AG574" s="31">
        <f xml:space="preserve"> _xlfn.XLOOKUP(DATA[[#This Row],[T]]-1, DATA[T], DATA[Open], "")</f>
        <v>101130</v>
      </c>
      <c r="AH574" s="31">
        <f xml:space="preserve"> _xlfn.XLOOKUP(DATA[[#This Row],[T]]-1, DATA[T], DATA[Low], "")</f>
        <v>100845</v>
      </c>
      <c r="AI574" s="31">
        <f xml:space="preserve"> _xlfn.XLOOKUP(DATA[[#This Row],[T]]-1, DATA[T], DATA[High], "")</f>
        <v>102350</v>
      </c>
      <c r="AJ574" s="31">
        <f xml:space="preserve"> _xlfn.XLOOKUP(DATA[[#This Row],[T]]-1, DATA[T], DATA[Price], "")</f>
        <v>101985</v>
      </c>
      <c r="AK574" s="33">
        <f xml:space="preserve"> IFERROR(DATA[[#This Row],[Prev Close]] - DATA[[#This Row],[Prev Open]], "")</f>
        <v>855</v>
      </c>
      <c r="AL574" s="33">
        <f xml:space="preserve"> IFERROR(DATA[[#This Row],[Prev High]] - DATA[[#This Row],[Prev Low]], "")</f>
        <v>1505</v>
      </c>
      <c r="AM574" s="33">
        <f xml:space="preserve"> SIGN(DATA[[#This Row],[Prev Change]] &lt; 0)</f>
        <v>0</v>
      </c>
      <c r="AN574" s="33">
        <f xml:space="preserve"> SIGN(DATA[[#This Row],[Prev Change]] &gt;= 0)</f>
        <v>1</v>
      </c>
      <c r="AO574" s="28">
        <f xml:space="preserve"> IFERROR(MAX(0, DATA[[#This Row],[High]] - DATA[[#This Row],[Prev High]]), "")</f>
        <v>4230</v>
      </c>
      <c r="AP574" s="28">
        <f xml:space="preserve"> IFERROR(MAX(0, DATA[[#This Row],[Prev Low]] - DATA[[#This Row],[Low]]), "")</f>
        <v>0</v>
      </c>
      <c r="AQ574" s="10">
        <f xml:space="preserve"> (DATA[[#This Row],[Prev Low]] &lt; DATA[[#This Row],[Open]]) * (DATA[[#This Row],[Open]] &lt; DATA[[#This Row],[Prev High]])</f>
        <v>0</v>
      </c>
      <c r="AR574" s="10">
        <f xml:space="preserve"> SIGN(DATA[[#This Row],[Open]] &lt; DATA[[#This Row],[Prev Low]])</f>
        <v>0</v>
      </c>
      <c r="AS574" s="10">
        <f xml:space="preserve"> SIGN(DATA[[#This Row],[Prev Low]] &lt; DATA[[#This Row],[Open]])</f>
        <v>1</v>
      </c>
      <c r="AT574" s="10">
        <f xml:space="preserve"> SIGN(DATA[[#This Row],[Open]] &lt; DATA[[#This Row],[Prev High]])</f>
        <v>0</v>
      </c>
      <c r="AU574" s="10">
        <f xml:space="preserve"> SIGN(DATA[[#This Row],[Prev High]] &lt; DATA[[#This Row],[Open]])</f>
        <v>1</v>
      </c>
      <c r="AV574" s="10">
        <f xml:space="preserve"> SIGN(DATA[[#This Row],[Low]] &lt; DATA[[#This Row],[Prev Low]])</f>
        <v>0</v>
      </c>
      <c r="AW574" s="10">
        <f xml:space="preserve"> SIGN(DATA[[#This Row],[Prev Low]] &lt; DATA[[#This Row],[Low]])</f>
        <v>1</v>
      </c>
      <c r="AX574" s="10">
        <f xml:space="preserve"> SIGN(DATA[[#This Row],[High]] &lt; DATA[[#This Row],[Prev High]])</f>
        <v>0</v>
      </c>
      <c r="AY574" s="10">
        <f xml:space="preserve"> SIGN(DATA[[#This Row],[Prev High]] &lt; DATA[[#This Row],[High]])</f>
        <v>1</v>
      </c>
      <c r="AZ574" s="10">
        <f xml:space="preserve"> (DATA[[#This Row],[Prev Low]] &lt; DATA[[#This Row],[Close]]) * (DATA[[#This Row],[Close]] &lt; DATA[[#This Row],[Prev High]])</f>
        <v>0</v>
      </c>
      <c r="BA574" s="10">
        <f xml:space="preserve"> SIGN(DATA[[#This Row],[Close]] &lt; DATA[[#This Row],[Prev Low]])</f>
        <v>0</v>
      </c>
      <c r="BB574" s="10">
        <f xml:space="preserve"> SIGN(DATA[[#This Row],[Prev Low]] &lt; DATA[[#This Row],[Close]])</f>
        <v>1</v>
      </c>
      <c r="BC574" s="10">
        <f xml:space="preserve"> SIGN(DATA[[#This Row],[Close]] &lt; DATA[[#This Row],[Prev High]])</f>
        <v>0</v>
      </c>
      <c r="BD574" s="10">
        <f xml:space="preserve"> SIGN(DATA[[#This Row],[Prev High]] &lt; DATA[[#This Row],[Close]])</f>
        <v>1</v>
      </c>
    </row>
    <row r="575" spans="14:56" x14ac:dyDescent="0.25">
      <c r="N575" s="16">
        <f xml:space="preserve"> ROW() - ROW(DATA[[#Headers],[Row]])</f>
        <v>573</v>
      </c>
      <c r="O575" s="13"/>
      <c r="P575" s="20">
        <v>45026</v>
      </c>
      <c r="Q575" s="21">
        <v>101985</v>
      </c>
      <c r="R575" s="21">
        <v>101130</v>
      </c>
      <c r="S575" s="21">
        <v>102350</v>
      </c>
      <c r="T575" s="21">
        <v>100845</v>
      </c>
      <c r="U575" s="13" t="s">
        <v>194</v>
      </c>
      <c r="V575" s="14">
        <v>0.01</v>
      </c>
      <c r="W575" s="23"/>
      <c r="X575" s="23">
        <f xml:space="preserve"> (1 - DATA[[#This Row],[Row]])</f>
        <v>-572</v>
      </c>
      <c r="Y575" s="24">
        <f xml:space="preserve"> DATA[[#This Row],[Src Data]]</f>
        <v>45026</v>
      </c>
      <c r="Z575" s="23">
        <f xml:space="preserve"> WEEKDAY(DATA[[#This Row],[Date]])</f>
        <v>2</v>
      </c>
      <c r="AA575" s="26">
        <f xml:space="preserve"> DATA[[#This Row],[Src Último]]</f>
        <v>101985</v>
      </c>
      <c r="AB575" s="28">
        <f xml:space="preserve"> DATA[[#This Row],[Src Abertura]]</f>
        <v>101130</v>
      </c>
      <c r="AC575" s="28">
        <f xml:space="preserve"> DATA[[#This Row],[Src Mínima]]</f>
        <v>100845</v>
      </c>
      <c r="AD575" s="28">
        <f xml:space="preserve"> DATA[[#This Row],[Src Máxima]]</f>
        <v>102350</v>
      </c>
      <c r="AE575" s="28">
        <f xml:space="preserve"> DATA[[#This Row],[Src Último]]</f>
        <v>101985</v>
      </c>
      <c r="AF575" s="40">
        <f xml:space="preserve"> (DATA[[#This Row],[High]] - DATA[[#This Row],[Low]])</f>
        <v>1505</v>
      </c>
      <c r="AG575" s="31">
        <f xml:space="preserve"> _xlfn.XLOOKUP(DATA[[#This Row],[T]]-1, DATA[T], DATA[Open], "")</f>
        <v>101000</v>
      </c>
      <c r="AH575" s="31">
        <f xml:space="preserve"> _xlfn.XLOOKUP(DATA[[#This Row],[T]]-1, DATA[T], DATA[Low], "")</f>
        <v>100505</v>
      </c>
      <c r="AI575" s="31">
        <f xml:space="preserve"> _xlfn.XLOOKUP(DATA[[#This Row],[T]]-1, DATA[T], DATA[High], "")</f>
        <v>101720</v>
      </c>
      <c r="AJ575" s="31">
        <f xml:space="preserve"> _xlfn.XLOOKUP(DATA[[#This Row],[T]]-1, DATA[T], DATA[Price], "")</f>
        <v>100980</v>
      </c>
      <c r="AK575" s="33">
        <f xml:space="preserve"> IFERROR(DATA[[#This Row],[Prev Close]] - DATA[[#This Row],[Prev Open]], "")</f>
        <v>-20</v>
      </c>
      <c r="AL575" s="33">
        <f xml:space="preserve"> IFERROR(DATA[[#This Row],[Prev High]] - DATA[[#This Row],[Prev Low]], "")</f>
        <v>1215</v>
      </c>
      <c r="AM575" s="33">
        <f xml:space="preserve"> SIGN(DATA[[#This Row],[Prev Change]] &lt; 0)</f>
        <v>1</v>
      </c>
      <c r="AN575" s="33">
        <f xml:space="preserve"> SIGN(DATA[[#This Row],[Prev Change]] &gt;= 0)</f>
        <v>0</v>
      </c>
      <c r="AO575" s="28">
        <f xml:space="preserve"> IFERROR(MAX(0, DATA[[#This Row],[High]] - DATA[[#This Row],[Prev High]]), "")</f>
        <v>630</v>
      </c>
      <c r="AP575" s="28">
        <f xml:space="preserve"> IFERROR(MAX(0, DATA[[#This Row],[Prev Low]] - DATA[[#This Row],[Low]]), "")</f>
        <v>0</v>
      </c>
      <c r="AQ575" s="10">
        <f xml:space="preserve"> (DATA[[#This Row],[Prev Low]] &lt; DATA[[#This Row],[Open]]) * (DATA[[#This Row],[Open]] &lt; DATA[[#This Row],[Prev High]])</f>
        <v>1</v>
      </c>
      <c r="AR575" s="10">
        <f xml:space="preserve"> SIGN(DATA[[#This Row],[Open]] &lt; DATA[[#This Row],[Prev Low]])</f>
        <v>0</v>
      </c>
      <c r="AS575" s="10">
        <f xml:space="preserve"> SIGN(DATA[[#This Row],[Prev Low]] &lt; DATA[[#This Row],[Open]])</f>
        <v>1</v>
      </c>
      <c r="AT575" s="10">
        <f xml:space="preserve"> SIGN(DATA[[#This Row],[Open]] &lt; DATA[[#This Row],[Prev High]])</f>
        <v>1</v>
      </c>
      <c r="AU575" s="10">
        <f xml:space="preserve"> SIGN(DATA[[#This Row],[Prev High]] &lt; DATA[[#This Row],[Open]])</f>
        <v>0</v>
      </c>
      <c r="AV575" s="10">
        <f xml:space="preserve"> SIGN(DATA[[#This Row],[Low]] &lt; DATA[[#This Row],[Prev Low]])</f>
        <v>0</v>
      </c>
      <c r="AW575" s="10">
        <f xml:space="preserve"> SIGN(DATA[[#This Row],[Prev Low]] &lt; DATA[[#This Row],[Low]])</f>
        <v>1</v>
      </c>
      <c r="AX575" s="10">
        <f xml:space="preserve"> SIGN(DATA[[#This Row],[High]] &lt; DATA[[#This Row],[Prev High]])</f>
        <v>0</v>
      </c>
      <c r="AY575" s="10">
        <f xml:space="preserve"> SIGN(DATA[[#This Row],[Prev High]] &lt; DATA[[#This Row],[High]])</f>
        <v>1</v>
      </c>
      <c r="AZ575" s="10">
        <f xml:space="preserve"> (DATA[[#This Row],[Prev Low]] &lt; DATA[[#This Row],[Close]]) * (DATA[[#This Row],[Close]] &lt; DATA[[#This Row],[Prev High]])</f>
        <v>0</v>
      </c>
      <c r="BA575" s="10">
        <f xml:space="preserve"> SIGN(DATA[[#This Row],[Close]] &lt; DATA[[#This Row],[Prev Low]])</f>
        <v>0</v>
      </c>
      <c r="BB575" s="10">
        <f xml:space="preserve"> SIGN(DATA[[#This Row],[Prev Low]] &lt; DATA[[#This Row],[Close]])</f>
        <v>1</v>
      </c>
      <c r="BC575" s="10">
        <f xml:space="preserve"> SIGN(DATA[[#This Row],[Close]] &lt; DATA[[#This Row],[Prev High]])</f>
        <v>0</v>
      </c>
      <c r="BD575" s="10">
        <f xml:space="preserve"> SIGN(DATA[[#This Row],[Prev High]] &lt; DATA[[#This Row],[Close]])</f>
        <v>1</v>
      </c>
    </row>
    <row r="576" spans="14:56" x14ac:dyDescent="0.25">
      <c r="N576" s="16">
        <f xml:space="preserve"> ROW() - ROW(DATA[[#Headers],[Row]])</f>
        <v>574</v>
      </c>
      <c r="O576" s="13"/>
      <c r="P576" s="20">
        <v>45022</v>
      </c>
      <c r="Q576" s="21">
        <v>100980</v>
      </c>
      <c r="R576" s="21">
        <v>101000</v>
      </c>
      <c r="S576" s="21">
        <v>101720</v>
      </c>
      <c r="T576" s="21">
        <v>100505</v>
      </c>
      <c r="U576" s="13" t="s">
        <v>512</v>
      </c>
      <c r="V576" s="14">
        <v>-8.0000000000000004E-4</v>
      </c>
      <c r="W576" s="23"/>
      <c r="X576" s="23">
        <f xml:space="preserve"> (1 - DATA[[#This Row],[Row]])</f>
        <v>-573</v>
      </c>
      <c r="Y576" s="24">
        <f xml:space="preserve"> DATA[[#This Row],[Src Data]]</f>
        <v>45022</v>
      </c>
      <c r="Z576" s="23">
        <f xml:space="preserve"> WEEKDAY(DATA[[#This Row],[Date]])</f>
        <v>5</v>
      </c>
      <c r="AA576" s="26">
        <f xml:space="preserve"> DATA[[#This Row],[Src Último]]</f>
        <v>100980</v>
      </c>
      <c r="AB576" s="28">
        <f xml:space="preserve"> DATA[[#This Row],[Src Abertura]]</f>
        <v>101000</v>
      </c>
      <c r="AC576" s="28">
        <f xml:space="preserve"> DATA[[#This Row],[Src Mínima]]</f>
        <v>100505</v>
      </c>
      <c r="AD576" s="28">
        <f xml:space="preserve"> DATA[[#This Row],[Src Máxima]]</f>
        <v>101720</v>
      </c>
      <c r="AE576" s="28">
        <f xml:space="preserve"> DATA[[#This Row],[Src Último]]</f>
        <v>100980</v>
      </c>
      <c r="AF576" s="40">
        <f xml:space="preserve"> (DATA[[#This Row],[High]] - DATA[[#This Row],[Low]])</f>
        <v>1215</v>
      </c>
      <c r="AG576" s="31">
        <f xml:space="preserve"> _xlfn.XLOOKUP(DATA[[#This Row],[T]]-1, DATA[T], DATA[Open], "")</f>
        <v>102155</v>
      </c>
      <c r="AH576" s="31">
        <f xml:space="preserve"> _xlfn.XLOOKUP(DATA[[#This Row],[T]]-1, DATA[T], DATA[Low], "")</f>
        <v>100055</v>
      </c>
      <c r="AI576" s="31">
        <f xml:space="preserve"> _xlfn.XLOOKUP(DATA[[#This Row],[T]]-1, DATA[T], DATA[High], "")</f>
        <v>102355</v>
      </c>
      <c r="AJ576" s="31">
        <f xml:space="preserve"> _xlfn.XLOOKUP(DATA[[#This Row],[T]]-1, DATA[T], DATA[Price], "")</f>
        <v>101064</v>
      </c>
      <c r="AK576" s="33">
        <f xml:space="preserve"> IFERROR(DATA[[#This Row],[Prev Close]] - DATA[[#This Row],[Prev Open]], "")</f>
        <v>-1091</v>
      </c>
      <c r="AL576" s="33">
        <f xml:space="preserve"> IFERROR(DATA[[#This Row],[Prev High]] - DATA[[#This Row],[Prev Low]], "")</f>
        <v>2300</v>
      </c>
      <c r="AM576" s="33">
        <f xml:space="preserve"> SIGN(DATA[[#This Row],[Prev Change]] &lt; 0)</f>
        <v>1</v>
      </c>
      <c r="AN576" s="33">
        <f xml:space="preserve"> SIGN(DATA[[#This Row],[Prev Change]] &gt;= 0)</f>
        <v>0</v>
      </c>
      <c r="AO576" s="28">
        <f xml:space="preserve"> IFERROR(MAX(0, DATA[[#This Row],[High]] - DATA[[#This Row],[Prev High]]), "")</f>
        <v>0</v>
      </c>
      <c r="AP576" s="28">
        <f xml:space="preserve"> IFERROR(MAX(0, DATA[[#This Row],[Prev Low]] - DATA[[#This Row],[Low]]), "")</f>
        <v>0</v>
      </c>
      <c r="AQ576" s="10">
        <f xml:space="preserve"> (DATA[[#This Row],[Prev Low]] &lt; DATA[[#This Row],[Open]]) * (DATA[[#This Row],[Open]] &lt; DATA[[#This Row],[Prev High]])</f>
        <v>1</v>
      </c>
      <c r="AR576" s="10">
        <f xml:space="preserve"> SIGN(DATA[[#This Row],[Open]] &lt; DATA[[#This Row],[Prev Low]])</f>
        <v>0</v>
      </c>
      <c r="AS576" s="10">
        <f xml:space="preserve"> SIGN(DATA[[#This Row],[Prev Low]] &lt; DATA[[#This Row],[Open]])</f>
        <v>1</v>
      </c>
      <c r="AT576" s="10">
        <f xml:space="preserve"> SIGN(DATA[[#This Row],[Open]] &lt; DATA[[#This Row],[Prev High]])</f>
        <v>1</v>
      </c>
      <c r="AU576" s="10">
        <f xml:space="preserve"> SIGN(DATA[[#This Row],[Prev High]] &lt; DATA[[#This Row],[Open]])</f>
        <v>0</v>
      </c>
      <c r="AV576" s="10">
        <f xml:space="preserve"> SIGN(DATA[[#This Row],[Low]] &lt; DATA[[#This Row],[Prev Low]])</f>
        <v>0</v>
      </c>
      <c r="AW576" s="10">
        <f xml:space="preserve"> SIGN(DATA[[#This Row],[Prev Low]] &lt; DATA[[#This Row],[Low]])</f>
        <v>1</v>
      </c>
      <c r="AX576" s="10">
        <f xml:space="preserve"> SIGN(DATA[[#This Row],[High]] &lt; DATA[[#This Row],[Prev High]])</f>
        <v>1</v>
      </c>
      <c r="AY576" s="10">
        <f xml:space="preserve"> SIGN(DATA[[#This Row],[Prev High]] &lt; DATA[[#This Row],[High]])</f>
        <v>0</v>
      </c>
      <c r="AZ576" s="10">
        <f xml:space="preserve"> (DATA[[#This Row],[Prev Low]] &lt; DATA[[#This Row],[Close]]) * (DATA[[#This Row],[Close]] &lt; DATA[[#This Row],[Prev High]])</f>
        <v>1</v>
      </c>
      <c r="BA576" s="10">
        <f xml:space="preserve"> SIGN(DATA[[#This Row],[Close]] &lt; DATA[[#This Row],[Prev Low]])</f>
        <v>0</v>
      </c>
      <c r="BB576" s="10">
        <f xml:space="preserve"> SIGN(DATA[[#This Row],[Prev Low]] &lt; DATA[[#This Row],[Close]])</f>
        <v>1</v>
      </c>
      <c r="BC576" s="10">
        <f xml:space="preserve"> SIGN(DATA[[#This Row],[Close]] &lt; DATA[[#This Row],[Prev High]])</f>
        <v>1</v>
      </c>
      <c r="BD576" s="10">
        <f xml:space="preserve"> SIGN(DATA[[#This Row],[Prev High]] &lt; DATA[[#This Row],[Close]])</f>
        <v>0</v>
      </c>
    </row>
    <row r="577" spans="14:56" x14ac:dyDescent="0.25">
      <c r="N577" s="16">
        <f xml:space="preserve"> ROW() - ROW(DATA[[#Headers],[Row]])</f>
        <v>575</v>
      </c>
      <c r="O577" s="13"/>
      <c r="P577" s="20">
        <v>45021</v>
      </c>
      <c r="Q577" s="21">
        <v>101064</v>
      </c>
      <c r="R577" s="21">
        <v>102155</v>
      </c>
      <c r="S577" s="21">
        <v>102355</v>
      </c>
      <c r="T577" s="21">
        <v>100055</v>
      </c>
      <c r="U577" s="13" t="s">
        <v>263</v>
      </c>
      <c r="V577" s="14">
        <v>-1.12E-2</v>
      </c>
      <c r="W577" s="23"/>
      <c r="X577" s="23">
        <f xml:space="preserve"> (1 - DATA[[#This Row],[Row]])</f>
        <v>-574</v>
      </c>
      <c r="Y577" s="24">
        <f xml:space="preserve"> DATA[[#This Row],[Src Data]]</f>
        <v>45021</v>
      </c>
      <c r="Z577" s="23">
        <f xml:space="preserve"> WEEKDAY(DATA[[#This Row],[Date]])</f>
        <v>4</v>
      </c>
      <c r="AA577" s="26">
        <f xml:space="preserve"> DATA[[#This Row],[Src Último]]</f>
        <v>101064</v>
      </c>
      <c r="AB577" s="28">
        <f xml:space="preserve"> DATA[[#This Row],[Src Abertura]]</f>
        <v>102155</v>
      </c>
      <c r="AC577" s="28">
        <f xml:space="preserve"> DATA[[#This Row],[Src Mínima]]</f>
        <v>100055</v>
      </c>
      <c r="AD577" s="28">
        <f xml:space="preserve"> DATA[[#This Row],[Src Máxima]]</f>
        <v>102355</v>
      </c>
      <c r="AE577" s="28">
        <f xml:space="preserve"> DATA[[#This Row],[Src Último]]</f>
        <v>101064</v>
      </c>
      <c r="AF577" s="40">
        <f xml:space="preserve"> (DATA[[#This Row],[High]] - DATA[[#This Row],[Low]])</f>
        <v>2300</v>
      </c>
      <c r="AG577" s="31">
        <f xml:space="preserve"> _xlfn.XLOOKUP(DATA[[#This Row],[T]]-1, DATA[T], DATA[Open], "")</f>
        <v>102185</v>
      </c>
      <c r="AH577" s="31">
        <f xml:space="preserve"> _xlfn.XLOOKUP(DATA[[#This Row],[T]]-1, DATA[T], DATA[Low], "")</f>
        <v>101780</v>
      </c>
      <c r="AI577" s="31">
        <f xml:space="preserve"> _xlfn.XLOOKUP(DATA[[#This Row],[T]]-1, DATA[T], DATA[High], "")</f>
        <v>103320</v>
      </c>
      <c r="AJ577" s="31">
        <f xml:space="preserve"> _xlfn.XLOOKUP(DATA[[#This Row],[T]]-1, DATA[T], DATA[Price], "")</f>
        <v>102211</v>
      </c>
      <c r="AK577" s="33">
        <f xml:space="preserve"> IFERROR(DATA[[#This Row],[Prev Close]] - DATA[[#This Row],[Prev Open]], "")</f>
        <v>26</v>
      </c>
      <c r="AL577" s="33">
        <f xml:space="preserve"> IFERROR(DATA[[#This Row],[Prev High]] - DATA[[#This Row],[Prev Low]], "")</f>
        <v>1540</v>
      </c>
      <c r="AM577" s="33">
        <f xml:space="preserve"> SIGN(DATA[[#This Row],[Prev Change]] &lt; 0)</f>
        <v>0</v>
      </c>
      <c r="AN577" s="33">
        <f xml:space="preserve"> SIGN(DATA[[#This Row],[Prev Change]] &gt;= 0)</f>
        <v>1</v>
      </c>
      <c r="AO577" s="28">
        <f xml:space="preserve"> IFERROR(MAX(0, DATA[[#This Row],[High]] - DATA[[#This Row],[Prev High]]), "")</f>
        <v>0</v>
      </c>
      <c r="AP577" s="28">
        <f xml:space="preserve"> IFERROR(MAX(0, DATA[[#This Row],[Prev Low]] - DATA[[#This Row],[Low]]), "")</f>
        <v>1725</v>
      </c>
      <c r="AQ577" s="10">
        <f xml:space="preserve"> (DATA[[#This Row],[Prev Low]] &lt; DATA[[#This Row],[Open]]) * (DATA[[#This Row],[Open]] &lt; DATA[[#This Row],[Prev High]])</f>
        <v>1</v>
      </c>
      <c r="AR577" s="10">
        <f xml:space="preserve"> SIGN(DATA[[#This Row],[Open]] &lt; DATA[[#This Row],[Prev Low]])</f>
        <v>0</v>
      </c>
      <c r="AS577" s="10">
        <f xml:space="preserve"> SIGN(DATA[[#This Row],[Prev Low]] &lt; DATA[[#This Row],[Open]])</f>
        <v>1</v>
      </c>
      <c r="AT577" s="10">
        <f xml:space="preserve"> SIGN(DATA[[#This Row],[Open]] &lt; DATA[[#This Row],[Prev High]])</f>
        <v>1</v>
      </c>
      <c r="AU577" s="10">
        <f xml:space="preserve"> SIGN(DATA[[#This Row],[Prev High]] &lt; DATA[[#This Row],[Open]])</f>
        <v>0</v>
      </c>
      <c r="AV577" s="10">
        <f xml:space="preserve"> SIGN(DATA[[#This Row],[Low]] &lt; DATA[[#This Row],[Prev Low]])</f>
        <v>1</v>
      </c>
      <c r="AW577" s="10">
        <f xml:space="preserve"> SIGN(DATA[[#This Row],[Prev Low]] &lt; DATA[[#This Row],[Low]])</f>
        <v>0</v>
      </c>
      <c r="AX577" s="10">
        <f xml:space="preserve"> SIGN(DATA[[#This Row],[High]] &lt; DATA[[#This Row],[Prev High]])</f>
        <v>1</v>
      </c>
      <c r="AY577" s="10">
        <f xml:space="preserve"> SIGN(DATA[[#This Row],[Prev High]] &lt; DATA[[#This Row],[High]])</f>
        <v>0</v>
      </c>
      <c r="AZ577" s="10">
        <f xml:space="preserve"> (DATA[[#This Row],[Prev Low]] &lt; DATA[[#This Row],[Close]]) * (DATA[[#This Row],[Close]] &lt; DATA[[#This Row],[Prev High]])</f>
        <v>0</v>
      </c>
      <c r="BA577" s="10">
        <f xml:space="preserve"> SIGN(DATA[[#This Row],[Close]] &lt; DATA[[#This Row],[Prev Low]])</f>
        <v>1</v>
      </c>
      <c r="BB577" s="10">
        <f xml:space="preserve"> SIGN(DATA[[#This Row],[Prev Low]] &lt; DATA[[#This Row],[Close]])</f>
        <v>0</v>
      </c>
      <c r="BC577" s="10">
        <f xml:space="preserve"> SIGN(DATA[[#This Row],[Close]] &lt; DATA[[#This Row],[Prev High]])</f>
        <v>1</v>
      </c>
      <c r="BD577" s="10">
        <f xml:space="preserve"> SIGN(DATA[[#This Row],[Prev High]] &lt; DATA[[#This Row],[Close]])</f>
        <v>0</v>
      </c>
    </row>
    <row r="578" spans="14:56" x14ac:dyDescent="0.25">
      <c r="N578" s="16">
        <f xml:space="preserve"> ROW() - ROW(DATA[[#Headers],[Row]])</f>
        <v>576</v>
      </c>
      <c r="O578" s="13"/>
      <c r="P578" s="20">
        <v>45020</v>
      </c>
      <c r="Q578" s="21">
        <v>102211</v>
      </c>
      <c r="R578" s="21">
        <v>102185</v>
      </c>
      <c r="S578" s="21">
        <v>103320</v>
      </c>
      <c r="T578" s="21">
        <v>101780</v>
      </c>
      <c r="U578" s="13" t="s">
        <v>499</v>
      </c>
      <c r="V578" s="14">
        <v>4.0000000000000001E-3</v>
      </c>
      <c r="W578" s="23"/>
      <c r="X578" s="23">
        <f xml:space="preserve"> (1 - DATA[[#This Row],[Row]])</f>
        <v>-575</v>
      </c>
      <c r="Y578" s="24">
        <f xml:space="preserve"> DATA[[#This Row],[Src Data]]</f>
        <v>45020</v>
      </c>
      <c r="Z578" s="23">
        <f xml:space="preserve"> WEEKDAY(DATA[[#This Row],[Date]])</f>
        <v>3</v>
      </c>
      <c r="AA578" s="26">
        <f xml:space="preserve"> DATA[[#This Row],[Src Último]]</f>
        <v>102211</v>
      </c>
      <c r="AB578" s="28">
        <f xml:space="preserve"> DATA[[#This Row],[Src Abertura]]</f>
        <v>102185</v>
      </c>
      <c r="AC578" s="28">
        <f xml:space="preserve"> DATA[[#This Row],[Src Mínima]]</f>
        <v>101780</v>
      </c>
      <c r="AD578" s="28">
        <f xml:space="preserve"> DATA[[#This Row],[Src Máxima]]</f>
        <v>103320</v>
      </c>
      <c r="AE578" s="28">
        <f xml:space="preserve"> DATA[[#This Row],[Src Último]]</f>
        <v>102211</v>
      </c>
      <c r="AF578" s="40">
        <f xml:space="preserve"> (DATA[[#This Row],[High]] - DATA[[#This Row],[Low]])</f>
        <v>1540</v>
      </c>
      <c r="AG578" s="31">
        <f xml:space="preserve"> _xlfn.XLOOKUP(DATA[[#This Row],[T]]-1, DATA[T], DATA[Open], "")</f>
        <v>102240</v>
      </c>
      <c r="AH578" s="31">
        <f xml:space="preserve"> _xlfn.XLOOKUP(DATA[[#This Row],[T]]-1, DATA[T], DATA[Low], "")</f>
        <v>100860</v>
      </c>
      <c r="AI578" s="31">
        <f xml:space="preserve"> _xlfn.XLOOKUP(DATA[[#This Row],[T]]-1, DATA[T], DATA[High], "")</f>
        <v>102500</v>
      </c>
      <c r="AJ578" s="31">
        <f xml:space="preserve"> _xlfn.XLOOKUP(DATA[[#This Row],[T]]-1, DATA[T], DATA[Price], "")</f>
        <v>101805</v>
      </c>
      <c r="AK578" s="33">
        <f xml:space="preserve"> IFERROR(DATA[[#This Row],[Prev Close]] - DATA[[#This Row],[Prev Open]], "")</f>
        <v>-435</v>
      </c>
      <c r="AL578" s="33">
        <f xml:space="preserve"> IFERROR(DATA[[#This Row],[Prev High]] - DATA[[#This Row],[Prev Low]], "")</f>
        <v>1640</v>
      </c>
      <c r="AM578" s="33">
        <f xml:space="preserve"> SIGN(DATA[[#This Row],[Prev Change]] &lt; 0)</f>
        <v>1</v>
      </c>
      <c r="AN578" s="33">
        <f xml:space="preserve"> SIGN(DATA[[#This Row],[Prev Change]] &gt;= 0)</f>
        <v>0</v>
      </c>
      <c r="AO578" s="28">
        <f xml:space="preserve"> IFERROR(MAX(0, DATA[[#This Row],[High]] - DATA[[#This Row],[Prev High]]), "")</f>
        <v>820</v>
      </c>
      <c r="AP578" s="28">
        <f xml:space="preserve"> IFERROR(MAX(0, DATA[[#This Row],[Prev Low]] - DATA[[#This Row],[Low]]), "")</f>
        <v>0</v>
      </c>
      <c r="AQ578" s="10">
        <f xml:space="preserve"> (DATA[[#This Row],[Prev Low]] &lt; DATA[[#This Row],[Open]]) * (DATA[[#This Row],[Open]] &lt; DATA[[#This Row],[Prev High]])</f>
        <v>1</v>
      </c>
      <c r="AR578" s="10">
        <f xml:space="preserve"> SIGN(DATA[[#This Row],[Open]] &lt; DATA[[#This Row],[Prev Low]])</f>
        <v>0</v>
      </c>
      <c r="AS578" s="10">
        <f xml:space="preserve"> SIGN(DATA[[#This Row],[Prev Low]] &lt; DATA[[#This Row],[Open]])</f>
        <v>1</v>
      </c>
      <c r="AT578" s="10">
        <f xml:space="preserve"> SIGN(DATA[[#This Row],[Open]] &lt; DATA[[#This Row],[Prev High]])</f>
        <v>1</v>
      </c>
      <c r="AU578" s="10">
        <f xml:space="preserve"> SIGN(DATA[[#This Row],[Prev High]] &lt; DATA[[#This Row],[Open]])</f>
        <v>0</v>
      </c>
      <c r="AV578" s="10">
        <f xml:space="preserve"> SIGN(DATA[[#This Row],[Low]] &lt; DATA[[#This Row],[Prev Low]])</f>
        <v>0</v>
      </c>
      <c r="AW578" s="10">
        <f xml:space="preserve"> SIGN(DATA[[#This Row],[Prev Low]] &lt; DATA[[#This Row],[Low]])</f>
        <v>1</v>
      </c>
      <c r="AX578" s="10">
        <f xml:space="preserve"> SIGN(DATA[[#This Row],[High]] &lt; DATA[[#This Row],[Prev High]])</f>
        <v>0</v>
      </c>
      <c r="AY578" s="10">
        <f xml:space="preserve"> SIGN(DATA[[#This Row],[Prev High]] &lt; DATA[[#This Row],[High]])</f>
        <v>1</v>
      </c>
      <c r="AZ578" s="10">
        <f xml:space="preserve"> (DATA[[#This Row],[Prev Low]] &lt; DATA[[#This Row],[Close]]) * (DATA[[#This Row],[Close]] &lt; DATA[[#This Row],[Prev High]])</f>
        <v>1</v>
      </c>
      <c r="BA578" s="10">
        <f xml:space="preserve"> SIGN(DATA[[#This Row],[Close]] &lt; DATA[[#This Row],[Prev Low]])</f>
        <v>0</v>
      </c>
      <c r="BB578" s="10">
        <f xml:space="preserve"> SIGN(DATA[[#This Row],[Prev Low]] &lt; DATA[[#This Row],[Close]])</f>
        <v>1</v>
      </c>
      <c r="BC578" s="10">
        <f xml:space="preserve"> SIGN(DATA[[#This Row],[Close]] &lt; DATA[[#This Row],[Prev High]])</f>
        <v>1</v>
      </c>
      <c r="BD578" s="10">
        <f xml:space="preserve"> SIGN(DATA[[#This Row],[Prev High]] &lt; DATA[[#This Row],[Close]])</f>
        <v>0</v>
      </c>
    </row>
    <row r="579" spans="14:56" x14ac:dyDescent="0.25">
      <c r="N579" s="16">
        <f xml:space="preserve"> ROW() - ROW(DATA[[#Headers],[Row]])</f>
        <v>577</v>
      </c>
      <c r="O579" s="13"/>
      <c r="P579" s="20">
        <v>45019</v>
      </c>
      <c r="Q579" s="21">
        <v>101805</v>
      </c>
      <c r="R579" s="21">
        <v>102240</v>
      </c>
      <c r="S579" s="21">
        <v>102500</v>
      </c>
      <c r="T579" s="21">
        <v>100860</v>
      </c>
      <c r="U579" s="13" t="s">
        <v>513</v>
      </c>
      <c r="V579" s="14">
        <v>-3.2000000000000002E-3</v>
      </c>
      <c r="W579" s="23"/>
      <c r="X579" s="23">
        <f xml:space="preserve"> (1 - DATA[[#This Row],[Row]])</f>
        <v>-576</v>
      </c>
      <c r="Y579" s="24">
        <f xml:space="preserve"> DATA[[#This Row],[Src Data]]</f>
        <v>45019</v>
      </c>
      <c r="Z579" s="23">
        <f xml:space="preserve"> WEEKDAY(DATA[[#This Row],[Date]])</f>
        <v>2</v>
      </c>
      <c r="AA579" s="26">
        <f xml:space="preserve"> DATA[[#This Row],[Src Último]]</f>
        <v>101805</v>
      </c>
      <c r="AB579" s="28">
        <f xml:space="preserve"> DATA[[#This Row],[Src Abertura]]</f>
        <v>102240</v>
      </c>
      <c r="AC579" s="28">
        <f xml:space="preserve"> DATA[[#This Row],[Src Mínima]]</f>
        <v>100860</v>
      </c>
      <c r="AD579" s="28">
        <f xml:space="preserve"> DATA[[#This Row],[Src Máxima]]</f>
        <v>102500</v>
      </c>
      <c r="AE579" s="28">
        <f xml:space="preserve"> DATA[[#This Row],[Src Último]]</f>
        <v>101805</v>
      </c>
      <c r="AF579" s="40">
        <f xml:space="preserve"> (DATA[[#This Row],[High]] - DATA[[#This Row],[Low]])</f>
        <v>1640</v>
      </c>
      <c r="AG579" s="31">
        <f xml:space="preserve"> _xlfn.XLOOKUP(DATA[[#This Row],[T]]-1, DATA[T], DATA[Open], "")</f>
        <v>104000</v>
      </c>
      <c r="AH579" s="31">
        <f xml:space="preserve"> _xlfn.XLOOKUP(DATA[[#This Row],[T]]-1, DATA[T], DATA[Low], "")</f>
        <v>101750</v>
      </c>
      <c r="AI579" s="31">
        <f xml:space="preserve"> _xlfn.XLOOKUP(DATA[[#This Row],[T]]-1, DATA[T], DATA[High], "")</f>
        <v>104675</v>
      </c>
      <c r="AJ579" s="31">
        <f xml:space="preserve"> _xlfn.XLOOKUP(DATA[[#This Row],[T]]-1, DATA[T], DATA[Price], "")</f>
        <v>102128</v>
      </c>
      <c r="AK579" s="33">
        <f xml:space="preserve"> IFERROR(DATA[[#This Row],[Prev Close]] - DATA[[#This Row],[Prev Open]], "")</f>
        <v>-1872</v>
      </c>
      <c r="AL579" s="33">
        <f xml:space="preserve"> IFERROR(DATA[[#This Row],[Prev High]] - DATA[[#This Row],[Prev Low]], "")</f>
        <v>2925</v>
      </c>
      <c r="AM579" s="33">
        <f xml:space="preserve"> SIGN(DATA[[#This Row],[Prev Change]] &lt; 0)</f>
        <v>1</v>
      </c>
      <c r="AN579" s="33">
        <f xml:space="preserve"> SIGN(DATA[[#This Row],[Prev Change]] &gt;= 0)</f>
        <v>0</v>
      </c>
      <c r="AO579" s="28">
        <f xml:space="preserve"> IFERROR(MAX(0, DATA[[#This Row],[High]] - DATA[[#This Row],[Prev High]]), "")</f>
        <v>0</v>
      </c>
      <c r="AP579" s="28">
        <f xml:space="preserve"> IFERROR(MAX(0, DATA[[#This Row],[Prev Low]] - DATA[[#This Row],[Low]]), "")</f>
        <v>890</v>
      </c>
      <c r="AQ579" s="10">
        <f xml:space="preserve"> (DATA[[#This Row],[Prev Low]] &lt; DATA[[#This Row],[Open]]) * (DATA[[#This Row],[Open]] &lt; DATA[[#This Row],[Prev High]])</f>
        <v>1</v>
      </c>
      <c r="AR579" s="10">
        <f xml:space="preserve"> SIGN(DATA[[#This Row],[Open]] &lt; DATA[[#This Row],[Prev Low]])</f>
        <v>0</v>
      </c>
      <c r="AS579" s="10">
        <f xml:space="preserve"> SIGN(DATA[[#This Row],[Prev Low]] &lt; DATA[[#This Row],[Open]])</f>
        <v>1</v>
      </c>
      <c r="AT579" s="10">
        <f xml:space="preserve"> SIGN(DATA[[#This Row],[Open]] &lt; DATA[[#This Row],[Prev High]])</f>
        <v>1</v>
      </c>
      <c r="AU579" s="10">
        <f xml:space="preserve"> SIGN(DATA[[#This Row],[Prev High]] &lt; DATA[[#This Row],[Open]])</f>
        <v>0</v>
      </c>
      <c r="AV579" s="10">
        <f xml:space="preserve"> SIGN(DATA[[#This Row],[Low]] &lt; DATA[[#This Row],[Prev Low]])</f>
        <v>1</v>
      </c>
      <c r="AW579" s="10">
        <f xml:space="preserve"> SIGN(DATA[[#This Row],[Prev Low]] &lt; DATA[[#This Row],[Low]])</f>
        <v>0</v>
      </c>
      <c r="AX579" s="10">
        <f xml:space="preserve"> SIGN(DATA[[#This Row],[High]] &lt; DATA[[#This Row],[Prev High]])</f>
        <v>1</v>
      </c>
      <c r="AY579" s="10">
        <f xml:space="preserve"> SIGN(DATA[[#This Row],[Prev High]] &lt; DATA[[#This Row],[High]])</f>
        <v>0</v>
      </c>
      <c r="AZ579" s="10">
        <f xml:space="preserve"> (DATA[[#This Row],[Prev Low]] &lt; DATA[[#This Row],[Close]]) * (DATA[[#This Row],[Close]] &lt; DATA[[#This Row],[Prev High]])</f>
        <v>1</v>
      </c>
      <c r="BA579" s="10">
        <f xml:space="preserve"> SIGN(DATA[[#This Row],[Close]] &lt; DATA[[#This Row],[Prev Low]])</f>
        <v>0</v>
      </c>
      <c r="BB579" s="10">
        <f xml:space="preserve"> SIGN(DATA[[#This Row],[Prev Low]] &lt; DATA[[#This Row],[Close]])</f>
        <v>1</v>
      </c>
      <c r="BC579" s="10">
        <f xml:space="preserve"> SIGN(DATA[[#This Row],[Close]] &lt; DATA[[#This Row],[Prev High]])</f>
        <v>1</v>
      </c>
      <c r="BD579" s="10">
        <f xml:space="preserve"> SIGN(DATA[[#This Row],[Prev High]] &lt; DATA[[#This Row],[Close]])</f>
        <v>0</v>
      </c>
    </row>
    <row r="580" spans="14:56" x14ac:dyDescent="0.25">
      <c r="N580" s="16">
        <f xml:space="preserve"> ROW() - ROW(DATA[[#Headers],[Row]])</f>
        <v>578</v>
      </c>
      <c r="O580" s="13"/>
      <c r="P580" s="20">
        <v>45016</v>
      </c>
      <c r="Q580" s="21">
        <v>102128</v>
      </c>
      <c r="R580" s="21">
        <v>104000</v>
      </c>
      <c r="S580" s="21">
        <v>104675</v>
      </c>
      <c r="T580" s="21">
        <v>101750</v>
      </c>
      <c r="U580" s="13" t="s">
        <v>514</v>
      </c>
      <c r="V580" s="14">
        <v>-1.9300000000000001E-2</v>
      </c>
      <c r="W580" s="23"/>
      <c r="X580" s="23">
        <f xml:space="preserve"> (1 - DATA[[#This Row],[Row]])</f>
        <v>-577</v>
      </c>
      <c r="Y580" s="24">
        <f xml:space="preserve"> DATA[[#This Row],[Src Data]]</f>
        <v>45016</v>
      </c>
      <c r="Z580" s="23">
        <f xml:space="preserve"> WEEKDAY(DATA[[#This Row],[Date]])</f>
        <v>6</v>
      </c>
      <c r="AA580" s="26">
        <f xml:space="preserve"> DATA[[#This Row],[Src Último]]</f>
        <v>102128</v>
      </c>
      <c r="AB580" s="28">
        <f xml:space="preserve"> DATA[[#This Row],[Src Abertura]]</f>
        <v>104000</v>
      </c>
      <c r="AC580" s="28">
        <f xml:space="preserve"> DATA[[#This Row],[Src Mínima]]</f>
        <v>101750</v>
      </c>
      <c r="AD580" s="28">
        <f xml:space="preserve"> DATA[[#This Row],[Src Máxima]]</f>
        <v>104675</v>
      </c>
      <c r="AE580" s="28">
        <f xml:space="preserve"> DATA[[#This Row],[Src Último]]</f>
        <v>102128</v>
      </c>
      <c r="AF580" s="40">
        <f xml:space="preserve"> (DATA[[#This Row],[High]] - DATA[[#This Row],[Low]])</f>
        <v>2925</v>
      </c>
      <c r="AG580" s="31">
        <f xml:space="preserve"> _xlfn.XLOOKUP(DATA[[#This Row],[T]]-1, DATA[T], DATA[Open], "")</f>
        <v>103680</v>
      </c>
      <c r="AH580" s="31">
        <f xml:space="preserve"> _xlfn.XLOOKUP(DATA[[#This Row],[T]]-1, DATA[T], DATA[Low], "")</f>
        <v>103030</v>
      </c>
      <c r="AI580" s="31">
        <f xml:space="preserve"> _xlfn.XLOOKUP(DATA[[#This Row],[T]]-1, DATA[T], DATA[High], "")</f>
        <v>104535</v>
      </c>
      <c r="AJ580" s="31">
        <f xml:space="preserve"> _xlfn.XLOOKUP(DATA[[#This Row],[T]]-1, DATA[T], DATA[Price], "")</f>
        <v>104141</v>
      </c>
      <c r="AK580" s="33">
        <f xml:space="preserve"> IFERROR(DATA[[#This Row],[Prev Close]] - DATA[[#This Row],[Prev Open]], "")</f>
        <v>461</v>
      </c>
      <c r="AL580" s="33">
        <f xml:space="preserve"> IFERROR(DATA[[#This Row],[Prev High]] - DATA[[#This Row],[Prev Low]], "")</f>
        <v>1505</v>
      </c>
      <c r="AM580" s="33">
        <f xml:space="preserve"> SIGN(DATA[[#This Row],[Prev Change]] &lt; 0)</f>
        <v>0</v>
      </c>
      <c r="AN580" s="33">
        <f xml:space="preserve"> SIGN(DATA[[#This Row],[Prev Change]] &gt;= 0)</f>
        <v>1</v>
      </c>
      <c r="AO580" s="28">
        <f xml:space="preserve"> IFERROR(MAX(0, DATA[[#This Row],[High]] - DATA[[#This Row],[Prev High]]), "")</f>
        <v>140</v>
      </c>
      <c r="AP580" s="28">
        <f xml:space="preserve"> IFERROR(MAX(0, DATA[[#This Row],[Prev Low]] - DATA[[#This Row],[Low]]), "")</f>
        <v>1280</v>
      </c>
      <c r="AQ580" s="10">
        <f xml:space="preserve"> (DATA[[#This Row],[Prev Low]] &lt; DATA[[#This Row],[Open]]) * (DATA[[#This Row],[Open]] &lt; DATA[[#This Row],[Prev High]])</f>
        <v>1</v>
      </c>
      <c r="AR580" s="10">
        <f xml:space="preserve"> SIGN(DATA[[#This Row],[Open]] &lt; DATA[[#This Row],[Prev Low]])</f>
        <v>0</v>
      </c>
      <c r="AS580" s="10">
        <f xml:space="preserve"> SIGN(DATA[[#This Row],[Prev Low]] &lt; DATA[[#This Row],[Open]])</f>
        <v>1</v>
      </c>
      <c r="AT580" s="10">
        <f xml:space="preserve"> SIGN(DATA[[#This Row],[Open]] &lt; DATA[[#This Row],[Prev High]])</f>
        <v>1</v>
      </c>
      <c r="AU580" s="10">
        <f xml:space="preserve"> SIGN(DATA[[#This Row],[Prev High]] &lt; DATA[[#This Row],[Open]])</f>
        <v>0</v>
      </c>
      <c r="AV580" s="10">
        <f xml:space="preserve"> SIGN(DATA[[#This Row],[Low]] &lt; DATA[[#This Row],[Prev Low]])</f>
        <v>1</v>
      </c>
      <c r="AW580" s="10">
        <f xml:space="preserve"> SIGN(DATA[[#This Row],[Prev Low]] &lt; DATA[[#This Row],[Low]])</f>
        <v>0</v>
      </c>
      <c r="AX580" s="10">
        <f xml:space="preserve"> SIGN(DATA[[#This Row],[High]] &lt; DATA[[#This Row],[Prev High]])</f>
        <v>0</v>
      </c>
      <c r="AY580" s="10">
        <f xml:space="preserve"> SIGN(DATA[[#This Row],[Prev High]] &lt; DATA[[#This Row],[High]])</f>
        <v>1</v>
      </c>
      <c r="AZ580" s="10">
        <f xml:space="preserve"> (DATA[[#This Row],[Prev Low]] &lt; DATA[[#This Row],[Close]]) * (DATA[[#This Row],[Close]] &lt; DATA[[#This Row],[Prev High]])</f>
        <v>0</v>
      </c>
      <c r="BA580" s="10">
        <f xml:space="preserve"> SIGN(DATA[[#This Row],[Close]] &lt; DATA[[#This Row],[Prev Low]])</f>
        <v>1</v>
      </c>
      <c r="BB580" s="10">
        <f xml:space="preserve"> SIGN(DATA[[#This Row],[Prev Low]] &lt; DATA[[#This Row],[Close]])</f>
        <v>0</v>
      </c>
      <c r="BC580" s="10">
        <f xml:space="preserve"> SIGN(DATA[[#This Row],[Close]] &lt; DATA[[#This Row],[Prev High]])</f>
        <v>1</v>
      </c>
      <c r="BD580" s="10">
        <f xml:space="preserve"> SIGN(DATA[[#This Row],[Prev High]] &lt; DATA[[#This Row],[Close]])</f>
        <v>0</v>
      </c>
    </row>
    <row r="581" spans="14:56" x14ac:dyDescent="0.25">
      <c r="N581" s="16">
        <f xml:space="preserve"> ROW() - ROW(DATA[[#Headers],[Row]])</f>
        <v>579</v>
      </c>
      <c r="O581" s="13"/>
      <c r="P581" s="20">
        <v>45015</v>
      </c>
      <c r="Q581" s="21">
        <v>104141</v>
      </c>
      <c r="R581" s="21">
        <v>103680</v>
      </c>
      <c r="S581" s="21">
        <v>104535</v>
      </c>
      <c r="T581" s="21">
        <v>103030</v>
      </c>
      <c r="U581" s="13" t="s">
        <v>515</v>
      </c>
      <c r="V581" s="14">
        <v>1.8599999999999998E-2</v>
      </c>
      <c r="W581" s="23"/>
      <c r="X581" s="23">
        <f xml:space="preserve"> (1 - DATA[[#This Row],[Row]])</f>
        <v>-578</v>
      </c>
      <c r="Y581" s="24">
        <f xml:space="preserve"> DATA[[#This Row],[Src Data]]</f>
        <v>45015</v>
      </c>
      <c r="Z581" s="23">
        <f xml:space="preserve"> WEEKDAY(DATA[[#This Row],[Date]])</f>
        <v>5</v>
      </c>
      <c r="AA581" s="26">
        <f xml:space="preserve"> DATA[[#This Row],[Src Último]]</f>
        <v>104141</v>
      </c>
      <c r="AB581" s="28">
        <f xml:space="preserve"> DATA[[#This Row],[Src Abertura]]</f>
        <v>103680</v>
      </c>
      <c r="AC581" s="28">
        <f xml:space="preserve"> DATA[[#This Row],[Src Mínima]]</f>
        <v>103030</v>
      </c>
      <c r="AD581" s="28">
        <f xml:space="preserve"> DATA[[#This Row],[Src Máxima]]</f>
        <v>104535</v>
      </c>
      <c r="AE581" s="28">
        <f xml:space="preserve"> DATA[[#This Row],[Src Último]]</f>
        <v>104141</v>
      </c>
      <c r="AF581" s="40">
        <f xml:space="preserve"> (DATA[[#This Row],[High]] - DATA[[#This Row],[Low]])</f>
        <v>1505</v>
      </c>
      <c r="AG581" s="31">
        <f xml:space="preserve"> _xlfn.XLOOKUP(DATA[[#This Row],[T]]-1, DATA[T], DATA[Open], "")</f>
        <v>102250</v>
      </c>
      <c r="AH581" s="31">
        <f xml:space="preserve"> _xlfn.XLOOKUP(DATA[[#This Row],[T]]-1, DATA[T], DATA[Low], "")</f>
        <v>100560</v>
      </c>
      <c r="AI581" s="31">
        <f xml:space="preserve"> _xlfn.XLOOKUP(DATA[[#This Row],[T]]-1, DATA[T], DATA[High], "")</f>
        <v>102675</v>
      </c>
      <c r="AJ581" s="31">
        <f xml:space="preserve"> _xlfn.XLOOKUP(DATA[[#This Row],[T]]-1, DATA[T], DATA[Price], "")</f>
        <v>102240</v>
      </c>
      <c r="AK581" s="33">
        <f xml:space="preserve"> IFERROR(DATA[[#This Row],[Prev Close]] - DATA[[#This Row],[Prev Open]], "")</f>
        <v>-10</v>
      </c>
      <c r="AL581" s="33">
        <f xml:space="preserve"> IFERROR(DATA[[#This Row],[Prev High]] - DATA[[#This Row],[Prev Low]], "")</f>
        <v>2115</v>
      </c>
      <c r="AM581" s="33">
        <f xml:space="preserve"> SIGN(DATA[[#This Row],[Prev Change]] &lt; 0)</f>
        <v>1</v>
      </c>
      <c r="AN581" s="33">
        <f xml:space="preserve"> SIGN(DATA[[#This Row],[Prev Change]] &gt;= 0)</f>
        <v>0</v>
      </c>
      <c r="AO581" s="28">
        <f xml:space="preserve"> IFERROR(MAX(0, DATA[[#This Row],[High]] - DATA[[#This Row],[Prev High]]), "")</f>
        <v>1860</v>
      </c>
      <c r="AP581" s="28">
        <f xml:space="preserve"> IFERROR(MAX(0, DATA[[#This Row],[Prev Low]] - DATA[[#This Row],[Low]]), "")</f>
        <v>0</v>
      </c>
      <c r="AQ581" s="10">
        <f xml:space="preserve"> (DATA[[#This Row],[Prev Low]] &lt; DATA[[#This Row],[Open]]) * (DATA[[#This Row],[Open]] &lt; DATA[[#This Row],[Prev High]])</f>
        <v>0</v>
      </c>
      <c r="AR581" s="10">
        <f xml:space="preserve"> SIGN(DATA[[#This Row],[Open]] &lt; DATA[[#This Row],[Prev Low]])</f>
        <v>0</v>
      </c>
      <c r="AS581" s="10">
        <f xml:space="preserve"> SIGN(DATA[[#This Row],[Prev Low]] &lt; DATA[[#This Row],[Open]])</f>
        <v>1</v>
      </c>
      <c r="AT581" s="10">
        <f xml:space="preserve"> SIGN(DATA[[#This Row],[Open]] &lt; DATA[[#This Row],[Prev High]])</f>
        <v>0</v>
      </c>
      <c r="AU581" s="10">
        <f xml:space="preserve"> SIGN(DATA[[#This Row],[Prev High]] &lt; DATA[[#This Row],[Open]])</f>
        <v>1</v>
      </c>
      <c r="AV581" s="10">
        <f xml:space="preserve"> SIGN(DATA[[#This Row],[Low]] &lt; DATA[[#This Row],[Prev Low]])</f>
        <v>0</v>
      </c>
      <c r="AW581" s="10">
        <f xml:space="preserve"> SIGN(DATA[[#This Row],[Prev Low]] &lt; DATA[[#This Row],[Low]])</f>
        <v>1</v>
      </c>
      <c r="AX581" s="10">
        <f xml:space="preserve"> SIGN(DATA[[#This Row],[High]] &lt; DATA[[#This Row],[Prev High]])</f>
        <v>0</v>
      </c>
      <c r="AY581" s="10">
        <f xml:space="preserve"> SIGN(DATA[[#This Row],[Prev High]] &lt; DATA[[#This Row],[High]])</f>
        <v>1</v>
      </c>
      <c r="AZ581" s="10">
        <f xml:space="preserve"> (DATA[[#This Row],[Prev Low]] &lt; DATA[[#This Row],[Close]]) * (DATA[[#This Row],[Close]] &lt; DATA[[#This Row],[Prev High]])</f>
        <v>0</v>
      </c>
      <c r="BA581" s="10">
        <f xml:space="preserve"> SIGN(DATA[[#This Row],[Close]] &lt; DATA[[#This Row],[Prev Low]])</f>
        <v>0</v>
      </c>
      <c r="BB581" s="10">
        <f xml:space="preserve"> SIGN(DATA[[#This Row],[Prev Low]] &lt; DATA[[#This Row],[Close]])</f>
        <v>1</v>
      </c>
      <c r="BC581" s="10">
        <f xml:space="preserve"> SIGN(DATA[[#This Row],[Close]] &lt; DATA[[#This Row],[Prev High]])</f>
        <v>0</v>
      </c>
      <c r="BD581" s="10">
        <f xml:space="preserve"> SIGN(DATA[[#This Row],[Prev High]] &lt; DATA[[#This Row],[Close]])</f>
        <v>1</v>
      </c>
    </row>
    <row r="582" spans="14:56" x14ac:dyDescent="0.25">
      <c r="N582" s="16">
        <f xml:space="preserve"> ROW() - ROW(DATA[[#Headers],[Row]])</f>
        <v>580</v>
      </c>
      <c r="O582" s="13"/>
      <c r="P582" s="20">
        <v>45014</v>
      </c>
      <c r="Q582" s="21">
        <v>102240</v>
      </c>
      <c r="R582" s="21">
        <v>102250</v>
      </c>
      <c r="S582" s="21">
        <v>102675</v>
      </c>
      <c r="T582" s="21">
        <v>100560</v>
      </c>
      <c r="U582" s="13" t="s">
        <v>161</v>
      </c>
      <c r="V582" s="14">
        <v>5.5999999999999999E-3</v>
      </c>
      <c r="W582" s="23"/>
      <c r="X582" s="23">
        <f xml:space="preserve"> (1 - DATA[[#This Row],[Row]])</f>
        <v>-579</v>
      </c>
      <c r="Y582" s="24">
        <f xml:space="preserve"> DATA[[#This Row],[Src Data]]</f>
        <v>45014</v>
      </c>
      <c r="Z582" s="23">
        <f xml:space="preserve"> WEEKDAY(DATA[[#This Row],[Date]])</f>
        <v>4</v>
      </c>
      <c r="AA582" s="26">
        <f xml:space="preserve"> DATA[[#This Row],[Src Último]]</f>
        <v>102240</v>
      </c>
      <c r="AB582" s="28">
        <f xml:space="preserve"> DATA[[#This Row],[Src Abertura]]</f>
        <v>102250</v>
      </c>
      <c r="AC582" s="28">
        <f xml:space="preserve"> DATA[[#This Row],[Src Mínima]]</f>
        <v>100560</v>
      </c>
      <c r="AD582" s="28">
        <f xml:space="preserve"> DATA[[#This Row],[Src Máxima]]</f>
        <v>102675</v>
      </c>
      <c r="AE582" s="28">
        <f xml:space="preserve"> DATA[[#This Row],[Src Último]]</f>
        <v>102240</v>
      </c>
      <c r="AF582" s="40">
        <f xml:space="preserve"> (DATA[[#This Row],[High]] - DATA[[#This Row],[Low]])</f>
        <v>2115</v>
      </c>
      <c r="AG582" s="31">
        <f xml:space="preserve"> _xlfn.XLOOKUP(DATA[[#This Row],[T]]-1, DATA[T], DATA[Open], "")</f>
        <v>100100</v>
      </c>
      <c r="AH582" s="31">
        <f xml:space="preserve"> _xlfn.XLOOKUP(DATA[[#This Row],[T]]-1, DATA[T], DATA[Low], "")</f>
        <v>99770</v>
      </c>
      <c r="AI582" s="31">
        <f xml:space="preserve"> _xlfn.XLOOKUP(DATA[[#This Row],[T]]-1, DATA[T], DATA[High], "")</f>
        <v>102065</v>
      </c>
      <c r="AJ582" s="31">
        <f xml:space="preserve"> _xlfn.XLOOKUP(DATA[[#This Row],[T]]-1, DATA[T], DATA[Price], "")</f>
        <v>101670</v>
      </c>
      <c r="AK582" s="33">
        <f xml:space="preserve"> IFERROR(DATA[[#This Row],[Prev Close]] - DATA[[#This Row],[Prev Open]], "")</f>
        <v>1570</v>
      </c>
      <c r="AL582" s="33">
        <f xml:space="preserve"> IFERROR(DATA[[#This Row],[Prev High]] - DATA[[#This Row],[Prev Low]], "")</f>
        <v>2295</v>
      </c>
      <c r="AM582" s="33">
        <f xml:space="preserve"> SIGN(DATA[[#This Row],[Prev Change]] &lt; 0)</f>
        <v>0</v>
      </c>
      <c r="AN582" s="33">
        <f xml:space="preserve"> SIGN(DATA[[#This Row],[Prev Change]] &gt;= 0)</f>
        <v>1</v>
      </c>
      <c r="AO582" s="28">
        <f xml:space="preserve"> IFERROR(MAX(0, DATA[[#This Row],[High]] - DATA[[#This Row],[Prev High]]), "")</f>
        <v>610</v>
      </c>
      <c r="AP582" s="28">
        <f xml:space="preserve"> IFERROR(MAX(0, DATA[[#This Row],[Prev Low]] - DATA[[#This Row],[Low]]), "")</f>
        <v>0</v>
      </c>
      <c r="AQ582" s="10">
        <f xml:space="preserve"> (DATA[[#This Row],[Prev Low]] &lt; DATA[[#This Row],[Open]]) * (DATA[[#This Row],[Open]] &lt; DATA[[#This Row],[Prev High]])</f>
        <v>0</v>
      </c>
      <c r="AR582" s="10">
        <f xml:space="preserve"> SIGN(DATA[[#This Row],[Open]] &lt; DATA[[#This Row],[Prev Low]])</f>
        <v>0</v>
      </c>
      <c r="AS582" s="10">
        <f xml:space="preserve"> SIGN(DATA[[#This Row],[Prev Low]] &lt; DATA[[#This Row],[Open]])</f>
        <v>1</v>
      </c>
      <c r="AT582" s="10">
        <f xml:space="preserve"> SIGN(DATA[[#This Row],[Open]] &lt; DATA[[#This Row],[Prev High]])</f>
        <v>0</v>
      </c>
      <c r="AU582" s="10">
        <f xml:space="preserve"> SIGN(DATA[[#This Row],[Prev High]] &lt; DATA[[#This Row],[Open]])</f>
        <v>1</v>
      </c>
      <c r="AV582" s="10">
        <f xml:space="preserve"> SIGN(DATA[[#This Row],[Low]] &lt; DATA[[#This Row],[Prev Low]])</f>
        <v>0</v>
      </c>
      <c r="AW582" s="10">
        <f xml:space="preserve"> SIGN(DATA[[#This Row],[Prev Low]] &lt; DATA[[#This Row],[Low]])</f>
        <v>1</v>
      </c>
      <c r="AX582" s="10">
        <f xml:space="preserve"> SIGN(DATA[[#This Row],[High]] &lt; DATA[[#This Row],[Prev High]])</f>
        <v>0</v>
      </c>
      <c r="AY582" s="10">
        <f xml:space="preserve"> SIGN(DATA[[#This Row],[Prev High]] &lt; DATA[[#This Row],[High]])</f>
        <v>1</v>
      </c>
      <c r="AZ582" s="10">
        <f xml:space="preserve"> (DATA[[#This Row],[Prev Low]] &lt; DATA[[#This Row],[Close]]) * (DATA[[#This Row],[Close]] &lt; DATA[[#This Row],[Prev High]])</f>
        <v>0</v>
      </c>
      <c r="BA582" s="10">
        <f xml:space="preserve"> SIGN(DATA[[#This Row],[Close]] &lt; DATA[[#This Row],[Prev Low]])</f>
        <v>0</v>
      </c>
      <c r="BB582" s="10">
        <f xml:space="preserve"> SIGN(DATA[[#This Row],[Prev Low]] &lt; DATA[[#This Row],[Close]])</f>
        <v>1</v>
      </c>
      <c r="BC582" s="10">
        <f xml:space="preserve"> SIGN(DATA[[#This Row],[Close]] &lt; DATA[[#This Row],[Prev High]])</f>
        <v>0</v>
      </c>
      <c r="BD582" s="10">
        <f xml:space="preserve"> SIGN(DATA[[#This Row],[Prev High]] &lt; DATA[[#This Row],[Close]])</f>
        <v>1</v>
      </c>
    </row>
    <row r="583" spans="14:56" x14ac:dyDescent="0.25">
      <c r="N583" s="16">
        <f xml:space="preserve"> ROW() - ROW(DATA[[#Headers],[Row]])</f>
        <v>581</v>
      </c>
      <c r="O583" s="13"/>
      <c r="P583" s="20">
        <v>45013</v>
      </c>
      <c r="Q583" s="21">
        <v>101670</v>
      </c>
      <c r="R583" s="21">
        <v>100100</v>
      </c>
      <c r="S583" s="21">
        <v>102065</v>
      </c>
      <c r="T583" s="21">
        <v>99770</v>
      </c>
      <c r="U583" s="13" t="s">
        <v>372</v>
      </c>
      <c r="V583" s="14">
        <v>1.52E-2</v>
      </c>
      <c r="W583" s="23"/>
      <c r="X583" s="23">
        <f xml:space="preserve"> (1 - DATA[[#This Row],[Row]])</f>
        <v>-580</v>
      </c>
      <c r="Y583" s="24">
        <f xml:space="preserve"> DATA[[#This Row],[Src Data]]</f>
        <v>45013</v>
      </c>
      <c r="Z583" s="23">
        <f xml:space="preserve"> WEEKDAY(DATA[[#This Row],[Date]])</f>
        <v>3</v>
      </c>
      <c r="AA583" s="26">
        <f xml:space="preserve"> DATA[[#This Row],[Src Último]]</f>
        <v>101670</v>
      </c>
      <c r="AB583" s="28">
        <f xml:space="preserve"> DATA[[#This Row],[Src Abertura]]</f>
        <v>100100</v>
      </c>
      <c r="AC583" s="28">
        <f xml:space="preserve"> DATA[[#This Row],[Src Mínima]]</f>
        <v>99770</v>
      </c>
      <c r="AD583" s="28">
        <f xml:space="preserve"> DATA[[#This Row],[Src Máxima]]</f>
        <v>102065</v>
      </c>
      <c r="AE583" s="28">
        <f xml:space="preserve"> DATA[[#This Row],[Src Último]]</f>
        <v>101670</v>
      </c>
      <c r="AF583" s="40">
        <f xml:space="preserve"> (DATA[[#This Row],[High]] - DATA[[#This Row],[Low]])</f>
        <v>2295</v>
      </c>
      <c r="AG583" s="31">
        <f xml:space="preserve"> _xlfn.XLOOKUP(DATA[[#This Row],[T]]-1, DATA[T], DATA[Open], "")</f>
        <v>99955</v>
      </c>
      <c r="AH583" s="31">
        <f xml:space="preserve"> _xlfn.XLOOKUP(DATA[[#This Row],[T]]-1, DATA[T], DATA[Low], "")</f>
        <v>99525</v>
      </c>
      <c r="AI583" s="31">
        <f xml:space="preserve"> _xlfn.XLOOKUP(DATA[[#This Row],[T]]-1, DATA[T], DATA[High], "")</f>
        <v>100525</v>
      </c>
      <c r="AJ583" s="31">
        <f xml:space="preserve"> _xlfn.XLOOKUP(DATA[[#This Row],[T]]-1, DATA[T], DATA[Price], "")</f>
        <v>100149</v>
      </c>
      <c r="AK583" s="33">
        <f xml:space="preserve"> IFERROR(DATA[[#This Row],[Prev Close]] - DATA[[#This Row],[Prev Open]], "")</f>
        <v>194</v>
      </c>
      <c r="AL583" s="33">
        <f xml:space="preserve"> IFERROR(DATA[[#This Row],[Prev High]] - DATA[[#This Row],[Prev Low]], "")</f>
        <v>1000</v>
      </c>
      <c r="AM583" s="33">
        <f xml:space="preserve"> SIGN(DATA[[#This Row],[Prev Change]] &lt; 0)</f>
        <v>0</v>
      </c>
      <c r="AN583" s="33">
        <f xml:space="preserve"> SIGN(DATA[[#This Row],[Prev Change]] &gt;= 0)</f>
        <v>1</v>
      </c>
      <c r="AO583" s="28">
        <f xml:space="preserve"> IFERROR(MAX(0, DATA[[#This Row],[High]] - DATA[[#This Row],[Prev High]]), "")</f>
        <v>1540</v>
      </c>
      <c r="AP583" s="28">
        <f xml:space="preserve"> IFERROR(MAX(0, DATA[[#This Row],[Prev Low]] - DATA[[#This Row],[Low]]), "")</f>
        <v>0</v>
      </c>
      <c r="AQ583" s="10">
        <f xml:space="preserve"> (DATA[[#This Row],[Prev Low]] &lt; DATA[[#This Row],[Open]]) * (DATA[[#This Row],[Open]] &lt; DATA[[#This Row],[Prev High]])</f>
        <v>1</v>
      </c>
      <c r="AR583" s="10">
        <f xml:space="preserve"> SIGN(DATA[[#This Row],[Open]] &lt; DATA[[#This Row],[Prev Low]])</f>
        <v>0</v>
      </c>
      <c r="AS583" s="10">
        <f xml:space="preserve"> SIGN(DATA[[#This Row],[Prev Low]] &lt; DATA[[#This Row],[Open]])</f>
        <v>1</v>
      </c>
      <c r="AT583" s="10">
        <f xml:space="preserve"> SIGN(DATA[[#This Row],[Open]] &lt; DATA[[#This Row],[Prev High]])</f>
        <v>1</v>
      </c>
      <c r="AU583" s="10">
        <f xml:space="preserve"> SIGN(DATA[[#This Row],[Prev High]] &lt; DATA[[#This Row],[Open]])</f>
        <v>0</v>
      </c>
      <c r="AV583" s="10">
        <f xml:space="preserve"> SIGN(DATA[[#This Row],[Low]] &lt; DATA[[#This Row],[Prev Low]])</f>
        <v>0</v>
      </c>
      <c r="AW583" s="10">
        <f xml:space="preserve"> SIGN(DATA[[#This Row],[Prev Low]] &lt; DATA[[#This Row],[Low]])</f>
        <v>1</v>
      </c>
      <c r="AX583" s="10">
        <f xml:space="preserve"> SIGN(DATA[[#This Row],[High]] &lt; DATA[[#This Row],[Prev High]])</f>
        <v>0</v>
      </c>
      <c r="AY583" s="10">
        <f xml:space="preserve"> SIGN(DATA[[#This Row],[Prev High]] &lt; DATA[[#This Row],[High]])</f>
        <v>1</v>
      </c>
      <c r="AZ583" s="10">
        <f xml:space="preserve"> (DATA[[#This Row],[Prev Low]] &lt; DATA[[#This Row],[Close]]) * (DATA[[#This Row],[Close]] &lt; DATA[[#This Row],[Prev High]])</f>
        <v>0</v>
      </c>
      <c r="BA583" s="10">
        <f xml:space="preserve"> SIGN(DATA[[#This Row],[Close]] &lt; DATA[[#This Row],[Prev Low]])</f>
        <v>0</v>
      </c>
      <c r="BB583" s="10">
        <f xml:space="preserve"> SIGN(DATA[[#This Row],[Prev Low]] &lt; DATA[[#This Row],[Close]])</f>
        <v>1</v>
      </c>
      <c r="BC583" s="10">
        <f xml:space="preserve"> SIGN(DATA[[#This Row],[Close]] &lt; DATA[[#This Row],[Prev High]])</f>
        <v>0</v>
      </c>
      <c r="BD583" s="10">
        <f xml:space="preserve"> SIGN(DATA[[#This Row],[Prev High]] &lt; DATA[[#This Row],[Close]])</f>
        <v>1</v>
      </c>
    </row>
    <row r="584" spans="14:56" x14ac:dyDescent="0.25">
      <c r="N584" s="16">
        <f xml:space="preserve"> ROW() - ROW(DATA[[#Headers],[Row]])</f>
        <v>582</v>
      </c>
      <c r="O584" s="13"/>
      <c r="P584" s="20">
        <v>45012</v>
      </c>
      <c r="Q584" s="21">
        <v>100149</v>
      </c>
      <c r="R584" s="21">
        <v>99955</v>
      </c>
      <c r="S584" s="21">
        <v>100525</v>
      </c>
      <c r="T584" s="21">
        <v>99525</v>
      </c>
      <c r="U584" s="13" t="s">
        <v>209</v>
      </c>
      <c r="V584" s="14">
        <v>6.6E-3</v>
      </c>
      <c r="W584" s="23"/>
      <c r="X584" s="23">
        <f xml:space="preserve"> (1 - DATA[[#This Row],[Row]])</f>
        <v>-581</v>
      </c>
      <c r="Y584" s="24">
        <f xml:space="preserve"> DATA[[#This Row],[Src Data]]</f>
        <v>45012</v>
      </c>
      <c r="Z584" s="23">
        <f xml:space="preserve"> WEEKDAY(DATA[[#This Row],[Date]])</f>
        <v>2</v>
      </c>
      <c r="AA584" s="26">
        <f xml:space="preserve"> DATA[[#This Row],[Src Último]]</f>
        <v>100149</v>
      </c>
      <c r="AB584" s="28">
        <f xml:space="preserve"> DATA[[#This Row],[Src Abertura]]</f>
        <v>99955</v>
      </c>
      <c r="AC584" s="28">
        <f xml:space="preserve"> DATA[[#This Row],[Src Mínima]]</f>
        <v>99525</v>
      </c>
      <c r="AD584" s="28">
        <f xml:space="preserve"> DATA[[#This Row],[Src Máxima]]</f>
        <v>100525</v>
      </c>
      <c r="AE584" s="28">
        <f xml:space="preserve"> DATA[[#This Row],[Src Último]]</f>
        <v>100149</v>
      </c>
      <c r="AF584" s="40">
        <f xml:space="preserve"> (DATA[[#This Row],[High]] - DATA[[#This Row],[Low]])</f>
        <v>1000</v>
      </c>
      <c r="AG584" s="31">
        <f xml:space="preserve"> _xlfn.XLOOKUP(DATA[[#This Row],[T]]-1, DATA[T], DATA[Open], "")</f>
        <v>97350</v>
      </c>
      <c r="AH584" s="31">
        <f xml:space="preserve"> _xlfn.XLOOKUP(DATA[[#This Row],[T]]-1, DATA[T], DATA[Low], "")</f>
        <v>97250</v>
      </c>
      <c r="AI584" s="31">
        <f xml:space="preserve"> _xlfn.XLOOKUP(DATA[[#This Row],[T]]-1, DATA[T], DATA[High], "")</f>
        <v>99870</v>
      </c>
      <c r="AJ584" s="31">
        <f xml:space="preserve"> _xlfn.XLOOKUP(DATA[[#This Row],[T]]-1, DATA[T], DATA[Price], "")</f>
        <v>99496</v>
      </c>
      <c r="AK584" s="33">
        <f xml:space="preserve"> IFERROR(DATA[[#This Row],[Prev Close]] - DATA[[#This Row],[Prev Open]], "")</f>
        <v>2146</v>
      </c>
      <c r="AL584" s="33">
        <f xml:space="preserve"> IFERROR(DATA[[#This Row],[Prev High]] - DATA[[#This Row],[Prev Low]], "")</f>
        <v>2620</v>
      </c>
      <c r="AM584" s="33">
        <f xml:space="preserve"> SIGN(DATA[[#This Row],[Prev Change]] &lt; 0)</f>
        <v>0</v>
      </c>
      <c r="AN584" s="33">
        <f xml:space="preserve"> SIGN(DATA[[#This Row],[Prev Change]] &gt;= 0)</f>
        <v>1</v>
      </c>
      <c r="AO584" s="28">
        <f xml:space="preserve"> IFERROR(MAX(0, DATA[[#This Row],[High]] - DATA[[#This Row],[Prev High]]), "")</f>
        <v>655</v>
      </c>
      <c r="AP584" s="28">
        <f xml:space="preserve"> IFERROR(MAX(0, DATA[[#This Row],[Prev Low]] - DATA[[#This Row],[Low]]), "")</f>
        <v>0</v>
      </c>
      <c r="AQ584" s="10">
        <f xml:space="preserve"> (DATA[[#This Row],[Prev Low]] &lt; DATA[[#This Row],[Open]]) * (DATA[[#This Row],[Open]] &lt; DATA[[#This Row],[Prev High]])</f>
        <v>0</v>
      </c>
      <c r="AR584" s="10">
        <f xml:space="preserve"> SIGN(DATA[[#This Row],[Open]] &lt; DATA[[#This Row],[Prev Low]])</f>
        <v>0</v>
      </c>
      <c r="AS584" s="10">
        <f xml:space="preserve"> SIGN(DATA[[#This Row],[Prev Low]] &lt; DATA[[#This Row],[Open]])</f>
        <v>1</v>
      </c>
      <c r="AT584" s="10">
        <f xml:space="preserve"> SIGN(DATA[[#This Row],[Open]] &lt; DATA[[#This Row],[Prev High]])</f>
        <v>0</v>
      </c>
      <c r="AU584" s="10">
        <f xml:space="preserve"> SIGN(DATA[[#This Row],[Prev High]] &lt; DATA[[#This Row],[Open]])</f>
        <v>1</v>
      </c>
      <c r="AV584" s="10">
        <f xml:space="preserve"> SIGN(DATA[[#This Row],[Low]] &lt; DATA[[#This Row],[Prev Low]])</f>
        <v>0</v>
      </c>
      <c r="AW584" s="10">
        <f xml:space="preserve"> SIGN(DATA[[#This Row],[Prev Low]] &lt; DATA[[#This Row],[Low]])</f>
        <v>1</v>
      </c>
      <c r="AX584" s="10">
        <f xml:space="preserve"> SIGN(DATA[[#This Row],[High]] &lt; DATA[[#This Row],[Prev High]])</f>
        <v>0</v>
      </c>
      <c r="AY584" s="10">
        <f xml:space="preserve"> SIGN(DATA[[#This Row],[Prev High]] &lt; DATA[[#This Row],[High]])</f>
        <v>1</v>
      </c>
      <c r="AZ584" s="10">
        <f xml:space="preserve"> (DATA[[#This Row],[Prev Low]] &lt; DATA[[#This Row],[Close]]) * (DATA[[#This Row],[Close]] &lt; DATA[[#This Row],[Prev High]])</f>
        <v>0</v>
      </c>
      <c r="BA584" s="10">
        <f xml:space="preserve"> SIGN(DATA[[#This Row],[Close]] &lt; DATA[[#This Row],[Prev Low]])</f>
        <v>0</v>
      </c>
      <c r="BB584" s="10">
        <f xml:space="preserve"> SIGN(DATA[[#This Row],[Prev Low]] &lt; DATA[[#This Row],[Close]])</f>
        <v>1</v>
      </c>
      <c r="BC584" s="10">
        <f xml:space="preserve"> SIGN(DATA[[#This Row],[Close]] &lt; DATA[[#This Row],[Prev High]])</f>
        <v>0</v>
      </c>
      <c r="BD584" s="10">
        <f xml:space="preserve"> SIGN(DATA[[#This Row],[Prev High]] &lt; DATA[[#This Row],[Close]])</f>
        <v>1</v>
      </c>
    </row>
    <row r="585" spans="14:56" x14ac:dyDescent="0.25">
      <c r="N585" s="16">
        <f xml:space="preserve"> ROW() - ROW(DATA[[#Headers],[Row]])</f>
        <v>583</v>
      </c>
      <c r="O585" s="13"/>
      <c r="P585" s="20">
        <v>45009</v>
      </c>
      <c r="Q585" s="21">
        <v>99496</v>
      </c>
      <c r="R585" s="21">
        <v>97350</v>
      </c>
      <c r="S585" s="21">
        <v>99870</v>
      </c>
      <c r="T585" s="21">
        <v>97250</v>
      </c>
      <c r="U585" s="13" t="s">
        <v>464</v>
      </c>
      <c r="V585" s="14">
        <v>1.14E-2</v>
      </c>
      <c r="W585" s="23"/>
      <c r="X585" s="23">
        <f xml:space="preserve"> (1 - DATA[[#This Row],[Row]])</f>
        <v>-582</v>
      </c>
      <c r="Y585" s="24">
        <f xml:space="preserve"> DATA[[#This Row],[Src Data]]</f>
        <v>45009</v>
      </c>
      <c r="Z585" s="23">
        <f xml:space="preserve"> WEEKDAY(DATA[[#This Row],[Date]])</f>
        <v>6</v>
      </c>
      <c r="AA585" s="26">
        <f xml:space="preserve"> DATA[[#This Row],[Src Último]]</f>
        <v>99496</v>
      </c>
      <c r="AB585" s="28">
        <f xml:space="preserve"> DATA[[#This Row],[Src Abertura]]</f>
        <v>97350</v>
      </c>
      <c r="AC585" s="28">
        <f xml:space="preserve"> DATA[[#This Row],[Src Mínima]]</f>
        <v>97250</v>
      </c>
      <c r="AD585" s="28">
        <f xml:space="preserve"> DATA[[#This Row],[Src Máxima]]</f>
        <v>99870</v>
      </c>
      <c r="AE585" s="28">
        <f xml:space="preserve"> DATA[[#This Row],[Src Último]]</f>
        <v>99496</v>
      </c>
      <c r="AF585" s="40">
        <f xml:space="preserve"> (DATA[[#This Row],[High]] - DATA[[#This Row],[Low]])</f>
        <v>2620</v>
      </c>
      <c r="AG585" s="31">
        <f xml:space="preserve"> _xlfn.XLOOKUP(DATA[[#This Row],[T]]-1, DATA[T], DATA[Open], "")</f>
        <v>100755</v>
      </c>
      <c r="AH585" s="31">
        <f xml:space="preserve"> _xlfn.XLOOKUP(DATA[[#This Row],[T]]-1, DATA[T], DATA[Low], "")</f>
        <v>97440</v>
      </c>
      <c r="AI585" s="31">
        <f xml:space="preserve"> _xlfn.XLOOKUP(DATA[[#This Row],[T]]-1, DATA[T], DATA[High], "")</f>
        <v>101780</v>
      </c>
      <c r="AJ585" s="31">
        <f xml:space="preserve"> _xlfn.XLOOKUP(DATA[[#This Row],[T]]-1, DATA[T], DATA[Price], "")</f>
        <v>98371</v>
      </c>
      <c r="AK585" s="33">
        <f xml:space="preserve"> IFERROR(DATA[[#This Row],[Prev Close]] - DATA[[#This Row],[Prev Open]], "")</f>
        <v>-2384</v>
      </c>
      <c r="AL585" s="33">
        <f xml:space="preserve"> IFERROR(DATA[[#This Row],[Prev High]] - DATA[[#This Row],[Prev Low]], "")</f>
        <v>4340</v>
      </c>
      <c r="AM585" s="33">
        <f xml:space="preserve"> SIGN(DATA[[#This Row],[Prev Change]] &lt; 0)</f>
        <v>1</v>
      </c>
      <c r="AN585" s="33">
        <f xml:space="preserve"> SIGN(DATA[[#This Row],[Prev Change]] &gt;= 0)</f>
        <v>0</v>
      </c>
      <c r="AO585" s="28">
        <f xml:space="preserve"> IFERROR(MAX(0, DATA[[#This Row],[High]] - DATA[[#This Row],[Prev High]]), "")</f>
        <v>0</v>
      </c>
      <c r="AP585" s="28">
        <f xml:space="preserve"> IFERROR(MAX(0, DATA[[#This Row],[Prev Low]] - DATA[[#This Row],[Low]]), "")</f>
        <v>190</v>
      </c>
      <c r="AQ585" s="10">
        <f xml:space="preserve"> (DATA[[#This Row],[Prev Low]] &lt; DATA[[#This Row],[Open]]) * (DATA[[#This Row],[Open]] &lt; DATA[[#This Row],[Prev High]])</f>
        <v>0</v>
      </c>
      <c r="AR585" s="10">
        <f xml:space="preserve"> SIGN(DATA[[#This Row],[Open]] &lt; DATA[[#This Row],[Prev Low]])</f>
        <v>1</v>
      </c>
      <c r="AS585" s="10">
        <f xml:space="preserve"> SIGN(DATA[[#This Row],[Prev Low]] &lt; DATA[[#This Row],[Open]])</f>
        <v>0</v>
      </c>
      <c r="AT585" s="10">
        <f xml:space="preserve"> SIGN(DATA[[#This Row],[Open]] &lt; DATA[[#This Row],[Prev High]])</f>
        <v>1</v>
      </c>
      <c r="AU585" s="10">
        <f xml:space="preserve"> SIGN(DATA[[#This Row],[Prev High]] &lt; DATA[[#This Row],[Open]])</f>
        <v>0</v>
      </c>
      <c r="AV585" s="10">
        <f xml:space="preserve"> SIGN(DATA[[#This Row],[Low]] &lt; DATA[[#This Row],[Prev Low]])</f>
        <v>1</v>
      </c>
      <c r="AW585" s="10">
        <f xml:space="preserve"> SIGN(DATA[[#This Row],[Prev Low]] &lt; DATA[[#This Row],[Low]])</f>
        <v>0</v>
      </c>
      <c r="AX585" s="10">
        <f xml:space="preserve"> SIGN(DATA[[#This Row],[High]] &lt; DATA[[#This Row],[Prev High]])</f>
        <v>1</v>
      </c>
      <c r="AY585" s="10">
        <f xml:space="preserve"> SIGN(DATA[[#This Row],[Prev High]] &lt; DATA[[#This Row],[High]])</f>
        <v>0</v>
      </c>
      <c r="AZ585" s="10">
        <f xml:space="preserve"> (DATA[[#This Row],[Prev Low]] &lt; DATA[[#This Row],[Close]]) * (DATA[[#This Row],[Close]] &lt; DATA[[#This Row],[Prev High]])</f>
        <v>1</v>
      </c>
      <c r="BA585" s="10">
        <f xml:space="preserve"> SIGN(DATA[[#This Row],[Close]] &lt; DATA[[#This Row],[Prev Low]])</f>
        <v>0</v>
      </c>
      <c r="BB585" s="10">
        <f xml:space="preserve"> SIGN(DATA[[#This Row],[Prev Low]] &lt; DATA[[#This Row],[Close]])</f>
        <v>1</v>
      </c>
      <c r="BC585" s="10">
        <f xml:space="preserve"> SIGN(DATA[[#This Row],[Close]] &lt; DATA[[#This Row],[Prev High]])</f>
        <v>1</v>
      </c>
      <c r="BD585" s="10">
        <f xml:space="preserve"> SIGN(DATA[[#This Row],[Prev High]] &lt; DATA[[#This Row],[Close]])</f>
        <v>0</v>
      </c>
    </row>
    <row r="586" spans="14:56" x14ac:dyDescent="0.25">
      <c r="N586" s="16">
        <f xml:space="preserve"> ROW() - ROW(DATA[[#Headers],[Row]])</f>
        <v>584</v>
      </c>
      <c r="O586" s="13"/>
      <c r="P586" s="20">
        <v>45008</v>
      </c>
      <c r="Q586" s="21">
        <v>98371</v>
      </c>
      <c r="R586" s="21">
        <v>100755</v>
      </c>
      <c r="S586" s="21">
        <v>101780</v>
      </c>
      <c r="T586" s="21">
        <v>97440</v>
      </c>
      <c r="U586" s="13" t="s">
        <v>263</v>
      </c>
      <c r="V586" s="14">
        <v>-2.4400000000000002E-2</v>
      </c>
      <c r="W586" s="23"/>
      <c r="X586" s="23">
        <f xml:space="preserve"> (1 - DATA[[#This Row],[Row]])</f>
        <v>-583</v>
      </c>
      <c r="Y586" s="24">
        <f xml:space="preserve"> DATA[[#This Row],[Src Data]]</f>
        <v>45008</v>
      </c>
      <c r="Z586" s="23">
        <f xml:space="preserve"> WEEKDAY(DATA[[#This Row],[Date]])</f>
        <v>5</v>
      </c>
      <c r="AA586" s="26">
        <f xml:space="preserve"> DATA[[#This Row],[Src Último]]</f>
        <v>98371</v>
      </c>
      <c r="AB586" s="28">
        <f xml:space="preserve"> DATA[[#This Row],[Src Abertura]]</f>
        <v>100755</v>
      </c>
      <c r="AC586" s="28">
        <f xml:space="preserve"> DATA[[#This Row],[Src Mínima]]</f>
        <v>97440</v>
      </c>
      <c r="AD586" s="28">
        <f xml:space="preserve"> DATA[[#This Row],[Src Máxima]]</f>
        <v>101780</v>
      </c>
      <c r="AE586" s="28">
        <f xml:space="preserve"> DATA[[#This Row],[Src Último]]</f>
        <v>98371</v>
      </c>
      <c r="AF586" s="40">
        <f xml:space="preserve"> (DATA[[#This Row],[High]] - DATA[[#This Row],[Low]])</f>
        <v>4340</v>
      </c>
      <c r="AG586" s="31">
        <f xml:space="preserve"> _xlfn.XLOOKUP(DATA[[#This Row],[T]]-1, DATA[T], DATA[Open], "")</f>
        <v>101750</v>
      </c>
      <c r="AH586" s="31">
        <f xml:space="preserve"> _xlfn.XLOOKUP(DATA[[#This Row],[T]]-1, DATA[T], DATA[Low], "")</f>
        <v>100675</v>
      </c>
      <c r="AI586" s="31">
        <f xml:space="preserve"> _xlfn.XLOOKUP(DATA[[#This Row],[T]]-1, DATA[T], DATA[High], "")</f>
        <v>102650</v>
      </c>
      <c r="AJ586" s="31">
        <f xml:space="preserve"> _xlfn.XLOOKUP(DATA[[#This Row],[T]]-1, DATA[T], DATA[Price], "")</f>
        <v>100833</v>
      </c>
      <c r="AK586" s="33">
        <f xml:space="preserve"> IFERROR(DATA[[#This Row],[Prev Close]] - DATA[[#This Row],[Prev Open]], "")</f>
        <v>-917</v>
      </c>
      <c r="AL586" s="33">
        <f xml:space="preserve"> IFERROR(DATA[[#This Row],[Prev High]] - DATA[[#This Row],[Prev Low]], "")</f>
        <v>1975</v>
      </c>
      <c r="AM586" s="33">
        <f xml:space="preserve"> SIGN(DATA[[#This Row],[Prev Change]] &lt; 0)</f>
        <v>1</v>
      </c>
      <c r="AN586" s="33">
        <f xml:space="preserve"> SIGN(DATA[[#This Row],[Prev Change]] &gt;= 0)</f>
        <v>0</v>
      </c>
      <c r="AO586" s="28">
        <f xml:space="preserve"> IFERROR(MAX(0, DATA[[#This Row],[High]] - DATA[[#This Row],[Prev High]]), "")</f>
        <v>0</v>
      </c>
      <c r="AP586" s="28">
        <f xml:space="preserve"> IFERROR(MAX(0, DATA[[#This Row],[Prev Low]] - DATA[[#This Row],[Low]]), "")</f>
        <v>3235</v>
      </c>
      <c r="AQ586" s="10">
        <f xml:space="preserve"> (DATA[[#This Row],[Prev Low]] &lt; DATA[[#This Row],[Open]]) * (DATA[[#This Row],[Open]] &lt; DATA[[#This Row],[Prev High]])</f>
        <v>1</v>
      </c>
      <c r="AR586" s="10">
        <f xml:space="preserve"> SIGN(DATA[[#This Row],[Open]] &lt; DATA[[#This Row],[Prev Low]])</f>
        <v>0</v>
      </c>
      <c r="AS586" s="10">
        <f xml:space="preserve"> SIGN(DATA[[#This Row],[Prev Low]] &lt; DATA[[#This Row],[Open]])</f>
        <v>1</v>
      </c>
      <c r="AT586" s="10">
        <f xml:space="preserve"> SIGN(DATA[[#This Row],[Open]] &lt; DATA[[#This Row],[Prev High]])</f>
        <v>1</v>
      </c>
      <c r="AU586" s="10">
        <f xml:space="preserve"> SIGN(DATA[[#This Row],[Prev High]] &lt; DATA[[#This Row],[Open]])</f>
        <v>0</v>
      </c>
      <c r="AV586" s="10">
        <f xml:space="preserve"> SIGN(DATA[[#This Row],[Low]] &lt; DATA[[#This Row],[Prev Low]])</f>
        <v>1</v>
      </c>
      <c r="AW586" s="10">
        <f xml:space="preserve"> SIGN(DATA[[#This Row],[Prev Low]] &lt; DATA[[#This Row],[Low]])</f>
        <v>0</v>
      </c>
      <c r="AX586" s="10">
        <f xml:space="preserve"> SIGN(DATA[[#This Row],[High]] &lt; DATA[[#This Row],[Prev High]])</f>
        <v>1</v>
      </c>
      <c r="AY586" s="10">
        <f xml:space="preserve"> SIGN(DATA[[#This Row],[Prev High]] &lt; DATA[[#This Row],[High]])</f>
        <v>0</v>
      </c>
      <c r="AZ586" s="10">
        <f xml:space="preserve"> (DATA[[#This Row],[Prev Low]] &lt; DATA[[#This Row],[Close]]) * (DATA[[#This Row],[Close]] &lt; DATA[[#This Row],[Prev High]])</f>
        <v>0</v>
      </c>
      <c r="BA586" s="10">
        <f xml:space="preserve"> SIGN(DATA[[#This Row],[Close]] &lt; DATA[[#This Row],[Prev Low]])</f>
        <v>1</v>
      </c>
      <c r="BB586" s="10">
        <f xml:space="preserve"> SIGN(DATA[[#This Row],[Prev Low]] &lt; DATA[[#This Row],[Close]])</f>
        <v>0</v>
      </c>
      <c r="BC586" s="10">
        <f xml:space="preserve"> SIGN(DATA[[#This Row],[Close]] &lt; DATA[[#This Row],[Prev High]])</f>
        <v>1</v>
      </c>
      <c r="BD586" s="10">
        <f xml:space="preserve"> SIGN(DATA[[#This Row],[Prev High]] &lt; DATA[[#This Row],[Close]])</f>
        <v>0</v>
      </c>
    </row>
    <row r="587" spans="14:56" x14ac:dyDescent="0.25">
      <c r="N587" s="16">
        <f xml:space="preserve"> ROW() - ROW(DATA[[#Headers],[Row]])</f>
        <v>585</v>
      </c>
      <c r="O587" s="13"/>
      <c r="P587" s="20">
        <v>45007</v>
      </c>
      <c r="Q587" s="21">
        <v>100833</v>
      </c>
      <c r="R587" s="21">
        <v>101750</v>
      </c>
      <c r="S587" s="21">
        <v>102650</v>
      </c>
      <c r="T587" s="21">
        <v>100675</v>
      </c>
      <c r="U587" s="13" t="s">
        <v>253</v>
      </c>
      <c r="V587" s="14">
        <v>-9.1999999999999998E-3</v>
      </c>
      <c r="W587" s="23"/>
      <c r="X587" s="23">
        <f xml:space="preserve"> (1 - DATA[[#This Row],[Row]])</f>
        <v>-584</v>
      </c>
      <c r="Y587" s="24">
        <f xml:space="preserve"> DATA[[#This Row],[Src Data]]</f>
        <v>45007</v>
      </c>
      <c r="Z587" s="23">
        <f xml:space="preserve"> WEEKDAY(DATA[[#This Row],[Date]])</f>
        <v>4</v>
      </c>
      <c r="AA587" s="26">
        <f xml:space="preserve"> DATA[[#This Row],[Src Último]]</f>
        <v>100833</v>
      </c>
      <c r="AB587" s="28">
        <f xml:space="preserve"> DATA[[#This Row],[Src Abertura]]</f>
        <v>101750</v>
      </c>
      <c r="AC587" s="28">
        <f xml:space="preserve"> DATA[[#This Row],[Src Mínima]]</f>
        <v>100675</v>
      </c>
      <c r="AD587" s="28">
        <f xml:space="preserve"> DATA[[#This Row],[Src Máxima]]</f>
        <v>102650</v>
      </c>
      <c r="AE587" s="28">
        <f xml:space="preserve"> DATA[[#This Row],[Src Último]]</f>
        <v>100833</v>
      </c>
      <c r="AF587" s="40">
        <f xml:space="preserve"> (DATA[[#This Row],[High]] - DATA[[#This Row],[Low]])</f>
        <v>1975</v>
      </c>
      <c r="AG587" s="31">
        <f xml:space="preserve"> _xlfn.XLOOKUP(DATA[[#This Row],[T]]-1, DATA[T], DATA[Open], "")</f>
        <v>102430</v>
      </c>
      <c r="AH587" s="31">
        <f xml:space="preserve"> _xlfn.XLOOKUP(DATA[[#This Row],[T]]-1, DATA[T], DATA[Low], "")</f>
        <v>101535</v>
      </c>
      <c r="AI587" s="31">
        <f xml:space="preserve"> _xlfn.XLOOKUP(DATA[[#This Row],[T]]-1, DATA[T], DATA[High], "")</f>
        <v>102500</v>
      </c>
      <c r="AJ587" s="31">
        <f xml:space="preserve"> _xlfn.XLOOKUP(DATA[[#This Row],[T]]-1, DATA[T], DATA[Price], "")</f>
        <v>101770</v>
      </c>
      <c r="AK587" s="33">
        <f xml:space="preserve"> IFERROR(DATA[[#This Row],[Prev Close]] - DATA[[#This Row],[Prev Open]], "")</f>
        <v>-660</v>
      </c>
      <c r="AL587" s="33">
        <f xml:space="preserve"> IFERROR(DATA[[#This Row],[Prev High]] - DATA[[#This Row],[Prev Low]], "")</f>
        <v>965</v>
      </c>
      <c r="AM587" s="33">
        <f xml:space="preserve"> SIGN(DATA[[#This Row],[Prev Change]] &lt; 0)</f>
        <v>1</v>
      </c>
      <c r="AN587" s="33">
        <f xml:space="preserve"> SIGN(DATA[[#This Row],[Prev Change]] &gt;= 0)</f>
        <v>0</v>
      </c>
      <c r="AO587" s="28">
        <f xml:space="preserve"> IFERROR(MAX(0, DATA[[#This Row],[High]] - DATA[[#This Row],[Prev High]]), "")</f>
        <v>150</v>
      </c>
      <c r="AP587" s="28">
        <f xml:space="preserve"> IFERROR(MAX(0, DATA[[#This Row],[Prev Low]] - DATA[[#This Row],[Low]]), "")</f>
        <v>860</v>
      </c>
      <c r="AQ587" s="10">
        <f xml:space="preserve"> (DATA[[#This Row],[Prev Low]] &lt; DATA[[#This Row],[Open]]) * (DATA[[#This Row],[Open]] &lt; DATA[[#This Row],[Prev High]])</f>
        <v>1</v>
      </c>
      <c r="AR587" s="10">
        <f xml:space="preserve"> SIGN(DATA[[#This Row],[Open]] &lt; DATA[[#This Row],[Prev Low]])</f>
        <v>0</v>
      </c>
      <c r="AS587" s="10">
        <f xml:space="preserve"> SIGN(DATA[[#This Row],[Prev Low]] &lt; DATA[[#This Row],[Open]])</f>
        <v>1</v>
      </c>
      <c r="AT587" s="10">
        <f xml:space="preserve"> SIGN(DATA[[#This Row],[Open]] &lt; DATA[[#This Row],[Prev High]])</f>
        <v>1</v>
      </c>
      <c r="AU587" s="10">
        <f xml:space="preserve"> SIGN(DATA[[#This Row],[Prev High]] &lt; DATA[[#This Row],[Open]])</f>
        <v>0</v>
      </c>
      <c r="AV587" s="10">
        <f xml:space="preserve"> SIGN(DATA[[#This Row],[Low]] &lt; DATA[[#This Row],[Prev Low]])</f>
        <v>1</v>
      </c>
      <c r="AW587" s="10">
        <f xml:space="preserve"> SIGN(DATA[[#This Row],[Prev Low]] &lt; DATA[[#This Row],[Low]])</f>
        <v>0</v>
      </c>
      <c r="AX587" s="10">
        <f xml:space="preserve"> SIGN(DATA[[#This Row],[High]] &lt; DATA[[#This Row],[Prev High]])</f>
        <v>0</v>
      </c>
      <c r="AY587" s="10">
        <f xml:space="preserve"> SIGN(DATA[[#This Row],[Prev High]] &lt; DATA[[#This Row],[High]])</f>
        <v>1</v>
      </c>
      <c r="AZ587" s="10">
        <f xml:space="preserve"> (DATA[[#This Row],[Prev Low]] &lt; DATA[[#This Row],[Close]]) * (DATA[[#This Row],[Close]] &lt; DATA[[#This Row],[Prev High]])</f>
        <v>0</v>
      </c>
      <c r="BA587" s="10">
        <f xml:space="preserve"> SIGN(DATA[[#This Row],[Close]] &lt; DATA[[#This Row],[Prev Low]])</f>
        <v>1</v>
      </c>
      <c r="BB587" s="10">
        <f xml:space="preserve"> SIGN(DATA[[#This Row],[Prev Low]] &lt; DATA[[#This Row],[Close]])</f>
        <v>0</v>
      </c>
      <c r="BC587" s="10">
        <f xml:space="preserve"> SIGN(DATA[[#This Row],[Close]] &lt; DATA[[#This Row],[Prev High]])</f>
        <v>1</v>
      </c>
      <c r="BD587" s="10">
        <f xml:space="preserve"> SIGN(DATA[[#This Row],[Prev High]] &lt; DATA[[#This Row],[Close]])</f>
        <v>0</v>
      </c>
    </row>
    <row r="588" spans="14:56" x14ac:dyDescent="0.25">
      <c r="N588" s="16">
        <f xml:space="preserve"> ROW() - ROW(DATA[[#Headers],[Row]])</f>
        <v>586</v>
      </c>
      <c r="O588" s="13"/>
      <c r="P588" s="20">
        <v>45006</v>
      </c>
      <c r="Q588" s="21">
        <v>101770</v>
      </c>
      <c r="R588" s="21">
        <v>102430</v>
      </c>
      <c r="S588" s="21">
        <v>102500</v>
      </c>
      <c r="T588" s="21">
        <v>101535</v>
      </c>
      <c r="U588" s="13" t="s">
        <v>111</v>
      </c>
      <c r="V588" s="14">
        <v>1E-3</v>
      </c>
      <c r="W588" s="23"/>
      <c r="X588" s="23">
        <f xml:space="preserve"> (1 - DATA[[#This Row],[Row]])</f>
        <v>-585</v>
      </c>
      <c r="Y588" s="24">
        <f xml:space="preserve"> DATA[[#This Row],[Src Data]]</f>
        <v>45006</v>
      </c>
      <c r="Z588" s="23">
        <f xml:space="preserve"> WEEKDAY(DATA[[#This Row],[Date]])</f>
        <v>3</v>
      </c>
      <c r="AA588" s="26">
        <f xml:space="preserve"> DATA[[#This Row],[Src Último]]</f>
        <v>101770</v>
      </c>
      <c r="AB588" s="28">
        <f xml:space="preserve"> DATA[[#This Row],[Src Abertura]]</f>
        <v>102430</v>
      </c>
      <c r="AC588" s="28">
        <f xml:space="preserve"> DATA[[#This Row],[Src Mínima]]</f>
        <v>101535</v>
      </c>
      <c r="AD588" s="28">
        <f xml:space="preserve"> DATA[[#This Row],[Src Máxima]]</f>
        <v>102500</v>
      </c>
      <c r="AE588" s="28">
        <f xml:space="preserve"> DATA[[#This Row],[Src Último]]</f>
        <v>101770</v>
      </c>
      <c r="AF588" s="40">
        <f xml:space="preserve"> (DATA[[#This Row],[High]] - DATA[[#This Row],[Low]])</f>
        <v>965</v>
      </c>
      <c r="AG588" s="31">
        <f xml:space="preserve"> _xlfn.XLOOKUP(DATA[[#This Row],[T]]-1, DATA[T], DATA[Open], "")</f>
        <v>102760</v>
      </c>
      <c r="AH588" s="31">
        <f xml:space="preserve"> _xlfn.XLOOKUP(DATA[[#This Row],[T]]-1, DATA[T], DATA[Low], "")</f>
        <v>101315</v>
      </c>
      <c r="AI588" s="31">
        <f xml:space="preserve"> _xlfn.XLOOKUP(DATA[[#This Row],[T]]-1, DATA[T], DATA[High], "")</f>
        <v>103080</v>
      </c>
      <c r="AJ588" s="31">
        <f xml:space="preserve"> _xlfn.XLOOKUP(DATA[[#This Row],[T]]-1, DATA[T], DATA[Price], "")</f>
        <v>101666</v>
      </c>
      <c r="AK588" s="33">
        <f xml:space="preserve"> IFERROR(DATA[[#This Row],[Prev Close]] - DATA[[#This Row],[Prev Open]], "")</f>
        <v>-1094</v>
      </c>
      <c r="AL588" s="33">
        <f xml:space="preserve"> IFERROR(DATA[[#This Row],[Prev High]] - DATA[[#This Row],[Prev Low]], "")</f>
        <v>1765</v>
      </c>
      <c r="AM588" s="33">
        <f xml:space="preserve"> SIGN(DATA[[#This Row],[Prev Change]] &lt; 0)</f>
        <v>1</v>
      </c>
      <c r="AN588" s="33">
        <f xml:space="preserve"> SIGN(DATA[[#This Row],[Prev Change]] &gt;= 0)</f>
        <v>0</v>
      </c>
      <c r="AO588" s="28">
        <f xml:space="preserve"> IFERROR(MAX(0, DATA[[#This Row],[High]] - DATA[[#This Row],[Prev High]]), "")</f>
        <v>0</v>
      </c>
      <c r="AP588" s="28">
        <f xml:space="preserve"> IFERROR(MAX(0, DATA[[#This Row],[Prev Low]] - DATA[[#This Row],[Low]]), "")</f>
        <v>0</v>
      </c>
      <c r="AQ588" s="10">
        <f xml:space="preserve"> (DATA[[#This Row],[Prev Low]] &lt; DATA[[#This Row],[Open]]) * (DATA[[#This Row],[Open]] &lt; DATA[[#This Row],[Prev High]])</f>
        <v>1</v>
      </c>
      <c r="AR588" s="10">
        <f xml:space="preserve"> SIGN(DATA[[#This Row],[Open]] &lt; DATA[[#This Row],[Prev Low]])</f>
        <v>0</v>
      </c>
      <c r="AS588" s="10">
        <f xml:space="preserve"> SIGN(DATA[[#This Row],[Prev Low]] &lt; DATA[[#This Row],[Open]])</f>
        <v>1</v>
      </c>
      <c r="AT588" s="10">
        <f xml:space="preserve"> SIGN(DATA[[#This Row],[Open]] &lt; DATA[[#This Row],[Prev High]])</f>
        <v>1</v>
      </c>
      <c r="AU588" s="10">
        <f xml:space="preserve"> SIGN(DATA[[#This Row],[Prev High]] &lt; DATA[[#This Row],[Open]])</f>
        <v>0</v>
      </c>
      <c r="AV588" s="10">
        <f xml:space="preserve"> SIGN(DATA[[#This Row],[Low]] &lt; DATA[[#This Row],[Prev Low]])</f>
        <v>0</v>
      </c>
      <c r="AW588" s="10">
        <f xml:space="preserve"> SIGN(DATA[[#This Row],[Prev Low]] &lt; DATA[[#This Row],[Low]])</f>
        <v>1</v>
      </c>
      <c r="AX588" s="10">
        <f xml:space="preserve"> SIGN(DATA[[#This Row],[High]] &lt; DATA[[#This Row],[Prev High]])</f>
        <v>1</v>
      </c>
      <c r="AY588" s="10">
        <f xml:space="preserve"> SIGN(DATA[[#This Row],[Prev High]] &lt; DATA[[#This Row],[High]])</f>
        <v>0</v>
      </c>
      <c r="AZ588" s="10">
        <f xml:space="preserve"> (DATA[[#This Row],[Prev Low]] &lt; DATA[[#This Row],[Close]]) * (DATA[[#This Row],[Close]] &lt; DATA[[#This Row],[Prev High]])</f>
        <v>1</v>
      </c>
      <c r="BA588" s="10">
        <f xml:space="preserve"> SIGN(DATA[[#This Row],[Close]] &lt; DATA[[#This Row],[Prev Low]])</f>
        <v>0</v>
      </c>
      <c r="BB588" s="10">
        <f xml:space="preserve"> SIGN(DATA[[#This Row],[Prev Low]] &lt; DATA[[#This Row],[Close]])</f>
        <v>1</v>
      </c>
      <c r="BC588" s="10">
        <f xml:space="preserve"> SIGN(DATA[[#This Row],[Close]] &lt; DATA[[#This Row],[Prev High]])</f>
        <v>1</v>
      </c>
      <c r="BD588" s="10">
        <f xml:space="preserve"> SIGN(DATA[[#This Row],[Prev High]] &lt; DATA[[#This Row],[Close]])</f>
        <v>0</v>
      </c>
    </row>
    <row r="589" spans="14:56" x14ac:dyDescent="0.25">
      <c r="N589" s="16">
        <f xml:space="preserve"> ROW() - ROW(DATA[[#Headers],[Row]])</f>
        <v>587</v>
      </c>
      <c r="O589" s="13"/>
      <c r="P589" s="20">
        <v>45005</v>
      </c>
      <c r="Q589" s="21">
        <v>101666</v>
      </c>
      <c r="R589" s="21">
        <v>102760</v>
      </c>
      <c r="S589" s="21">
        <v>103080</v>
      </c>
      <c r="T589" s="21">
        <v>101315</v>
      </c>
      <c r="U589" s="13" t="s">
        <v>397</v>
      </c>
      <c r="V589" s="14">
        <v>-1.2800000000000001E-2</v>
      </c>
      <c r="W589" s="23"/>
      <c r="X589" s="23">
        <f xml:space="preserve"> (1 - DATA[[#This Row],[Row]])</f>
        <v>-586</v>
      </c>
      <c r="Y589" s="24">
        <f xml:space="preserve"> DATA[[#This Row],[Src Data]]</f>
        <v>45005</v>
      </c>
      <c r="Z589" s="23">
        <f xml:space="preserve"> WEEKDAY(DATA[[#This Row],[Date]])</f>
        <v>2</v>
      </c>
      <c r="AA589" s="26">
        <f xml:space="preserve"> DATA[[#This Row],[Src Último]]</f>
        <v>101666</v>
      </c>
      <c r="AB589" s="28">
        <f xml:space="preserve"> DATA[[#This Row],[Src Abertura]]</f>
        <v>102760</v>
      </c>
      <c r="AC589" s="28">
        <f xml:space="preserve"> DATA[[#This Row],[Src Mínima]]</f>
        <v>101315</v>
      </c>
      <c r="AD589" s="28">
        <f xml:space="preserve"> DATA[[#This Row],[Src Máxima]]</f>
        <v>103080</v>
      </c>
      <c r="AE589" s="28">
        <f xml:space="preserve"> DATA[[#This Row],[Src Último]]</f>
        <v>101666</v>
      </c>
      <c r="AF589" s="40">
        <f xml:space="preserve"> (DATA[[#This Row],[High]] - DATA[[#This Row],[Low]])</f>
        <v>1765</v>
      </c>
      <c r="AG589" s="31">
        <f xml:space="preserve"> _xlfn.XLOOKUP(DATA[[#This Row],[T]]-1, DATA[T], DATA[Open], "")</f>
        <v>104275</v>
      </c>
      <c r="AH589" s="31">
        <f xml:space="preserve"> _xlfn.XLOOKUP(DATA[[#This Row],[T]]-1, DATA[T], DATA[Low], "")</f>
        <v>102335</v>
      </c>
      <c r="AI589" s="31">
        <f xml:space="preserve"> _xlfn.XLOOKUP(DATA[[#This Row],[T]]-1, DATA[T], DATA[High], "")</f>
        <v>104335</v>
      </c>
      <c r="AJ589" s="31">
        <f xml:space="preserve"> _xlfn.XLOOKUP(DATA[[#This Row],[T]]-1, DATA[T], DATA[Price], "")</f>
        <v>102986</v>
      </c>
      <c r="AK589" s="33">
        <f xml:space="preserve"> IFERROR(DATA[[#This Row],[Prev Close]] - DATA[[#This Row],[Prev Open]], "")</f>
        <v>-1289</v>
      </c>
      <c r="AL589" s="33">
        <f xml:space="preserve"> IFERROR(DATA[[#This Row],[Prev High]] - DATA[[#This Row],[Prev Low]], "")</f>
        <v>2000</v>
      </c>
      <c r="AM589" s="33">
        <f xml:space="preserve"> SIGN(DATA[[#This Row],[Prev Change]] &lt; 0)</f>
        <v>1</v>
      </c>
      <c r="AN589" s="33">
        <f xml:space="preserve"> SIGN(DATA[[#This Row],[Prev Change]] &gt;= 0)</f>
        <v>0</v>
      </c>
      <c r="AO589" s="28">
        <f xml:space="preserve"> IFERROR(MAX(0, DATA[[#This Row],[High]] - DATA[[#This Row],[Prev High]]), "")</f>
        <v>0</v>
      </c>
      <c r="AP589" s="28">
        <f xml:space="preserve"> IFERROR(MAX(0, DATA[[#This Row],[Prev Low]] - DATA[[#This Row],[Low]]), "")</f>
        <v>1020</v>
      </c>
      <c r="AQ589" s="10">
        <f xml:space="preserve"> (DATA[[#This Row],[Prev Low]] &lt; DATA[[#This Row],[Open]]) * (DATA[[#This Row],[Open]] &lt; DATA[[#This Row],[Prev High]])</f>
        <v>1</v>
      </c>
      <c r="AR589" s="10">
        <f xml:space="preserve"> SIGN(DATA[[#This Row],[Open]] &lt; DATA[[#This Row],[Prev Low]])</f>
        <v>0</v>
      </c>
      <c r="AS589" s="10">
        <f xml:space="preserve"> SIGN(DATA[[#This Row],[Prev Low]] &lt; DATA[[#This Row],[Open]])</f>
        <v>1</v>
      </c>
      <c r="AT589" s="10">
        <f xml:space="preserve"> SIGN(DATA[[#This Row],[Open]] &lt; DATA[[#This Row],[Prev High]])</f>
        <v>1</v>
      </c>
      <c r="AU589" s="10">
        <f xml:space="preserve"> SIGN(DATA[[#This Row],[Prev High]] &lt; DATA[[#This Row],[Open]])</f>
        <v>0</v>
      </c>
      <c r="AV589" s="10">
        <f xml:space="preserve"> SIGN(DATA[[#This Row],[Low]] &lt; DATA[[#This Row],[Prev Low]])</f>
        <v>1</v>
      </c>
      <c r="AW589" s="10">
        <f xml:space="preserve"> SIGN(DATA[[#This Row],[Prev Low]] &lt; DATA[[#This Row],[Low]])</f>
        <v>0</v>
      </c>
      <c r="AX589" s="10">
        <f xml:space="preserve"> SIGN(DATA[[#This Row],[High]] &lt; DATA[[#This Row],[Prev High]])</f>
        <v>1</v>
      </c>
      <c r="AY589" s="10">
        <f xml:space="preserve"> SIGN(DATA[[#This Row],[Prev High]] &lt; DATA[[#This Row],[High]])</f>
        <v>0</v>
      </c>
      <c r="AZ589" s="10">
        <f xml:space="preserve"> (DATA[[#This Row],[Prev Low]] &lt; DATA[[#This Row],[Close]]) * (DATA[[#This Row],[Close]] &lt; DATA[[#This Row],[Prev High]])</f>
        <v>0</v>
      </c>
      <c r="BA589" s="10">
        <f xml:space="preserve"> SIGN(DATA[[#This Row],[Close]] &lt; DATA[[#This Row],[Prev Low]])</f>
        <v>1</v>
      </c>
      <c r="BB589" s="10">
        <f xml:space="preserve"> SIGN(DATA[[#This Row],[Prev Low]] &lt; DATA[[#This Row],[Close]])</f>
        <v>0</v>
      </c>
      <c r="BC589" s="10">
        <f xml:space="preserve"> SIGN(DATA[[#This Row],[Close]] &lt; DATA[[#This Row],[Prev High]])</f>
        <v>1</v>
      </c>
      <c r="BD589" s="10">
        <f xml:space="preserve"> SIGN(DATA[[#This Row],[Prev High]] &lt; DATA[[#This Row],[Close]])</f>
        <v>0</v>
      </c>
    </row>
    <row r="590" spans="14:56" x14ac:dyDescent="0.25">
      <c r="N590" s="16">
        <f xml:space="preserve"> ROW() - ROW(DATA[[#Headers],[Row]])</f>
        <v>588</v>
      </c>
      <c r="O590" s="13"/>
      <c r="P590" s="20">
        <v>45002</v>
      </c>
      <c r="Q590" s="21">
        <v>102986</v>
      </c>
      <c r="R590" s="21">
        <v>104275</v>
      </c>
      <c r="S590" s="21">
        <v>104335</v>
      </c>
      <c r="T590" s="21">
        <v>102335</v>
      </c>
      <c r="U590" s="13" t="s">
        <v>178</v>
      </c>
      <c r="V590" s="14">
        <v>-1.21E-2</v>
      </c>
      <c r="W590" s="23"/>
      <c r="X590" s="23">
        <f xml:space="preserve"> (1 - DATA[[#This Row],[Row]])</f>
        <v>-587</v>
      </c>
      <c r="Y590" s="24">
        <f xml:space="preserve"> DATA[[#This Row],[Src Data]]</f>
        <v>45002</v>
      </c>
      <c r="Z590" s="23">
        <f xml:space="preserve"> WEEKDAY(DATA[[#This Row],[Date]])</f>
        <v>6</v>
      </c>
      <c r="AA590" s="26">
        <f xml:space="preserve"> DATA[[#This Row],[Src Último]]</f>
        <v>102986</v>
      </c>
      <c r="AB590" s="28">
        <f xml:space="preserve"> DATA[[#This Row],[Src Abertura]]</f>
        <v>104275</v>
      </c>
      <c r="AC590" s="28">
        <f xml:space="preserve"> DATA[[#This Row],[Src Mínima]]</f>
        <v>102335</v>
      </c>
      <c r="AD590" s="28">
        <f xml:space="preserve"> DATA[[#This Row],[Src Máxima]]</f>
        <v>104335</v>
      </c>
      <c r="AE590" s="28">
        <f xml:space="preserve"> DATA[[#This Row],[Src Último]]</f>
        <v>102986</v>
      </c>
      <c r="AF590" s="40">
        <f xml:space="preserve"> (DATA[[#This Row],[High]] - DATA[[#This Row],[Low]])</f>
        <v>2000</v>
      </c>
      <c r="AG590" s="31">
        <f xml:space="preserve"> _xlfn.XLOOKUP(DATA[[#This Row],[T]]-1, DATA[T], DATA[Open], "")</f>
        <v>103590</v>
      </c>
      <c r="AH590" s="31">
        <f xml:space="preserve"> _xlfn.XLOOKUP(DATA[[#This Row],[T]]-1, DATA[T], DATA[Low], "")</f>
        <v>103220</v>
      </c>
      <c r="AI590" s="31">
        <f xml:space="preserve"> _xlfn.XLOOKUP(DATA[[#This Row],[T]]-1, DATA[T], DATA[High], "")</f>
        <v>104775</v>
      </c>
      <c r="AJ590" s="31">
        <f xml:space="preserve"> _xlfn.XLOOKUP(DATA[[#This Row],[T]]-1, DATA[T], DATA[Price], "")</f>
        <v>104248</v>
      </c>
      <c r="AK590" s="33">
        <f xml:space="preserve"> IFERROR(DATA[[#This Row],[Prev Close]] - DATA[[#This Row],[Prev Open]], "")</f>
        <v>658</v>
      </c>
      <c r="AL590" s="33">
        <f xml:space="preserve"> IFERROR(DATA[[#This Row],[Prev High]] - DATA[[#This Row],[Prev Low]], "")</f>
        <v>1555</v>
      </c>
      <c r="AM590" s="33">
        <f xml:space="preserve"> SIGN(DATA[[#This Row],[Prev Change]] &lt; 0)</f>
        <v>0</v>
      </c>
      <c r="AN590" s="33">
        <f xml:space="preserve"> SIGN(DATA[[#This Row],[Prev Change]] &gt;= 0)</f>
        <v>1</v>
      </c>
      <c r="AO590" s="28">
        <f xml:space="preserve"> IFERROR(MAX(0, DATA[[#This Row],[High]] - DATA[[#This Row],[Prev High]]), "")</f>
        <v>0</v>
      </c>
      <c r="AP590" s="28">
        <f xml:space="preserve"> IFERROR(MAX(0, DATA[[#This Row],[Prev Low]] - DATA[[#This Row],[Low]]), "")</f>
        <v>885</v>
      </c>
      <c r="AQ590" s="10">
        <f xml:space="preserve"> (DATA[[#This Row],[Prev Low]] &lt; DATA[[#This Row],[Open]]) * (DATA[[#This Row],[Open]] &lt; DATA[[#This Row],[Prev High]])</f>
        <v>1</v>
      </c>
      <c r="AR590" s="10">
        <f xml:space="preserve"> SIGN(DATA[[#This Row],[Open]] &lt; DATA[[#This Row],[Prev Low]])</f>
        <v>0</v>
      </c>
      <c r="AS590" s="10">
        <f xml:space="preserve"> SIGN(DATA[[#This Row],[Prev Low]] &lt; DATA[[#This Row],[Open]])</f>
        <v>1</v>
      </c>
      <c r="AT590" s="10">
        <f xml:space="preserve"> SIGN(DATA[[#This Row],[Open]] &lt; DATA[[#This Row],[Prev High]])</f>
        <v>1</v>
      </c>
      <c r="AU590" s="10">
        <f xml:space="preserve"> SIGN(DATA[[#This Row],[Prev High]] &lt; DATA[[#This Row],[Open]])</f>
        <v>0</v>
      </c>
      <c r="AV590" s="10">
        <f xml:space="preserve"> SIGN(DATA[[#This Row],[Low]] &lt; DATA[[#This Row],[Prev Low]])</f>
        <v>1</v>
      </c>
      <c r="AW590" s="10">
        <f xml:space="preserve"> SIGN(DATA[[#This Row],[Prev Low]] &lt; DATA[[#This Row],[Low]])</f>
        <v>0</v>
      </c>
      <c r="AX590" s="10">
        <f xml:space="preserve"> SIGN(DATA[[#This Row],[High]] &lt; DATA[[#This Row],[Prev High]])</f>
        <v>1</v>
      </c>
      <c r="AY590" s="10">
        <f xml:space="preserve"> SIGN(DATA[[#This Row],[Prev High]] &lt; DATA[[#This Row],[High]])</f>
        <v>0</v>
      </c>
      <c r="AZ590" s="10">
        <f xml:space="preserve"> (DATA[[#This Row],[Prev Low]] &lt; DATA[[#This Row],[Close]]) * (DATA[[#This Row],[Close]] &lt; DATA[[#This Row],[Prev High]])</f>
        <v>0</v>
      </c>
      <c r="BA590" s="10">
        <f xml:space="preserve"> SIGN(DATA[[#This Row],[Close]] &lt; DATA[[#This Row],[Prev Low]])</f>
        <v>1</v>
      </c>
      <c r="BB590" s="10">
        <f xml:space="preserve"> SIGN(DATA[[#This Row],[Prev Low]] &lt; DATA[[#This Row],[Close]])</f>
        <v>0</v>
      </c>
      <c r="BC590" s="10">
        <f xml:space="preserve"> SIGN(DATA[[#This Row],[Close]] &lt; DATA[[#This Row],[Prev High]])</f>
        <v>1</v>
      </c>
      <c r="BD590" s="10">
        <f xml:space="preserve"> SIGN(DATA[[#This Row],[Prev High]] &lt; DATA[[#This Row],[Close]])</f>
        <v>0</v>
      </c>
    </row>
    <row r="591" spans="14:56" x14ac:dyDescent="0.25">
      <c r="N591" s="16">
        <f xml:space="preserve"> ROW() - ROW(DATA[[#Headers],[Row]])</f>
        <v>589</v>
      </c>
      <c r="O591" s="13"/>
      <c r="P591" s="20">
        <v>45001</v>
      </c>
      <c r="Q591" s="21">
        <v>104248</v>
      </c>
      <c r="R591" s="21">
        <v>103590</v>
      </c>
      <c r="S591" s="21">
        <v>104775</v>
      </c>
      <c r="T591" s="21">
        <v>103220</v>
      </c>
      <c r="U591" s="13" t="s">
        <v>176</v>
      </c>
      <c r="V591" s="14">
        <v>6.6E-3</v>
      </c>
      <c r="W591" s="23"/>
      <c r="X591" s="23">
        <f xml:space="preserve"> (1 - DATA[[#This Row],[Row]])</f>
        <v>-588</v>
      </c>
      <c r="Y591" s="24">
        <f xml:space="preserve"> DATA[[#This Row],[Src Data]]</f>
        <v>45001</v>
      </c>
      <c r="Z591" s="23">
        <f xml:space="preserve"> WEEKDAY(DATA[[#This Row],[Date]])</f>
        <v>5</v>
      </c>
      <c r="AA591" s="26">
        <f xml:space="preserve"> DATA[[#This Row],[Src Último]]</f>
        <v>104248</v>
      </c>
      <c r="AB591" s="28">
        <f xml:space="preserve"> DATA[[#This Row],[Src Abertura]]</f>
        <v>103590</v>
      </c>
      <c r="AC591" s="28">
        <f xml:space="preserve"> DATA[[#This Row],[Src Mínima]]</f>
        <v>103220</v>
      </c>
      <c r="AD591" s="28">
        <f xml:space="preserve"> DATA[[#This Row],[Src Máxima]]</f>
        <v>104775</v>
      </c>
      <c r="AE591" s="28">
        <f xml:space="preserve"> DATA[[#This Row],[Src Último]]</f>
        <v>104248</v>
      </c>
      <c r="AF591" s="40">
        <f xml:space="preserve"> (DATA[[#This Row],[High]] - DATA[[#This Row],[Low]])</f>
        <v>1555</v>
      </c>
      <c r="AG591" s="31">
        <f xml:space="preserve"> _xlfn.XLOOKUP(DATA[[#This Row],[T]]-1, DATA[T], DATA[Open], "")</f>
        <v>102700</v>
      </c>
      <c r="AH591" s="31">
        <f xml:space="preserve"> _xlfn.XLOOKUP(DATA[[#This Row],[T]]-1, DATA[T], DATA[Low], "")</f>
        <v>101485</v>
      </c>
      <c r="AI591" s="31">
        <f xml:space="preserve"> _xlfn.XLOOKUP(DATA[[#This Row],[T]]-1, DATA[T], DATA[High], "")</f>
        <v>103935</v>
      </c>
      <c r="AJ591" s="31">
        <f xml:space="preserve"> _xlfn.XLOOKUP(DATA[[#This Row],[T]]-1, DATA[T], DATA[Price], "")</f>
        <v>103562</v>
      </c>
      <c r="AK591" s="33">
        <f xml:space="preserve"> IFERROR(DATA[[#This Row],[Prev Close]] - DATA[[#This Row],[Prev Open]], "")</f>
        <v>862</v>
      </c>
      <c r="AL591" s="33">
        <f xml:space="preserve"> IFERROR(DATA[[#This Row],[Prev High]] - DATA[[#This Row],[Prev Low]], "")</f>
        <v>2450</v>
      </c>
      <c r="AM591" s="33">
        <f xml:space="preserve"> SIGN(DATA[[#This Row],[Prev Change]] &lt; 0)</f>
        <v>0</v>
      </c>
      <c r="AN591" s="33">
        <f xml:space="preserve"> SIGN(DATA[[#This Row],[Prev Change]] &gt;= 0)</f>
        <v>1</v>
      </c>
      <c r="AO591" s="28">
        <f xml:space="preserve"> IFERROR(MAX(0, DATA[[#This Row],[High]] - DATA[[#This Row],[Prev High]]), "")</f>
        <v>840</v>
      </c>
      <c r="AP591" s="28">
        <f xml:space="preserve"> IFERROR(MAX(0, DATA[[#This Row],[Prev Low]] - DATA[[#This Row],[Low]]), "")</f>
        <v>0</v>
      </c>
      <c r="AQ591" s="10">
        <f xml:space="preserve"> (DATA[[#This Row],[Prev Low]] &lt; DATA[[#This Row],[Open]]) * (DATA[[#This Row],[Open]] &lt; DATA[[#This Row],[Prev High]])</f>
        <v>1</v>
      </c>
      <c r="AR591" s="10">
        <f xml:space="preserve"> SIGN(DATA[[#This Row],[Open]] &lt; DATA[[#This Row],[Prev Low]])</f>
        <v>0</v>
      </c>
      <c r="AS591" s="10">
        <f xml:space="preserve"> SIGN(DATA[[#This Row],[Prev Low]] &lt; DATA[[#This Row],[Open]])</f>
        <v>1</v>
      </c>
      <c r="AT591" s="10">
        <f xml:space="preserve"> SIGN(DATA[[#This Row],[Open]] &lt; DATA[[#This Row],[Prev High]])</f>
        <v>1</v>
      </c>
      <c r="AU591" s="10">
        <f xml:space="preserve"> SIGN(DATA[[#This Row],[Prev High]] &lt; DATA[[#This Row],[Open]])</f>
        <v>0</v>
      </c>
      <c r="AV591" s="10">
        <f xml:space="preserve"> SIGN(DATA[[#This Row],[Low]] &lt; DATA[[#This Row],[Prev Low]])</f>
        <v>0</v>
      </c>
      <c r="AW591" s="10">
        <f xml:space="preserve"> SIGN(DATA[[#This Row],[Prev Low]] &lt; DATA[[#This Row],[Low]])</f>
        <v>1</v>
      </c>
      <c r="AX591" s="10">
        <f xml:space="preserve"> SIGN(DATA[[#This Row],[High]] &lt; DATA[[#This Row],[Prev High]])</f>
        <v>0</v>
      </c>
      <c r="AY591" s="10">
        <f xml:space="preserve"> SIGN(DATA[[#This Row],[Prev High]] &lt; DATA[[#This Row],[High]])</f>
        <v>1</v>
      </c>
      <c r="AZ591" s="10">
        <f xml:space="preserve"> (DATA[[#This Row],[Prev Low]] &lt; DATA[[#This Row],[Close]]) * (DATA[[#This Row],[Close]] &lt; DATA[[#This Row],[Prev High]])</f>
        <v>0</v>
      </c>
      <c r="BA591" s="10">
        <f xml:space="preserve"> SIGN(DATA[[#This Row],[Close]] &lt; DATA[[#This Row],[Prev Low]])</f>
        <v>0</v>
      </c>
      <c r="BB591" s="10">
        <f xml:space="preserve"> SIGN(DATA[[#This Row],[Prev Low]] &lt; DATA[[#This Row],[Close]])</f>
        <v>1</v>
      </c>
      <c r="BC591" s="10">
        <f xml:space="preserve"> SIGN(DATA[[#This Row],[Close]] &lt; DATA[[#This Row],[Prev High]])</f>
        <v>0</v>
      </c>
      <c r="BD591" s="10">
        <f xml:space="preserve"> SIGN(DATA[[#This Row],[Prev High]] &lt; DATA[[#This Row],[Close]])</f>
        <v>1</v>
      </c>
    </row>
    <row r="592" spans="14:56" x14ac:dyDescent="0.25">
      <c r="N592" s="16">
        <f xml:space="preserve"> ROW() - ROW(DATA[[#Headers],[Row]])</f>
        <v>590</v>
      </c>
      <c r="O592" s="13"/>
      <c r="P592" s="20">
        <v>45000</v>
      </c>
      <c r="Q592" s="21">
        <v>103562</v>
      </c>
      <c r="R592" s="21">
        <v>102700</v>
      </c>
      <c r="S592" s="21">
        <v>103935</v>
      </c>
      <c r="T592" s="21">
        <v>101485</v>
      </c>
      <c r="U592" s="13" t="s">
        <v>516</v>
      </c>
      <c r="V592" s="14">
        <v>-2.8E-3</v>
      </c>
      <c r="W592" s="23"/>
      <c r="X592" s="23">
        <f xml:space="preserve"> (1 - DATA[[#This Row],[Row]])</f>
        <v>-589</v>
      </c>
      <c r="Y592" s="24">
        <f xml:space="preserve"> DATA[[#This Row],[Src Data]]</f>
        <v>45000</v>
      </c>
      <c r="Z592" s="23">
        <f xml:space="preserve"> WEEKDAY(DATA[[#This Row],[Date]])</f>
        <v>4</v>
      </c>
      <c r="AA592" s="26">
        <f xml:space="preserve"> DATA[[#This Row],[Src Último]]</f>
        <v>103562</v>
      </c>
      <c r="AB592" s="28">
        <f xml:space="preserve"> DATA[[#This Row],[Src Abertura]]</f>
        <v>102700</v>
      </c>
      <c r="AC592" s="28">
        <f xml:space="preserve"> DATA[[#This Row],[Src Mínima]]</f>
        <v>101485</v>
      </c>
      <c r="AD592" s="28">
        <f xml:space="preserve"> DATA[[#This Row],[Src Máxima]]</f>
        <v>103935</v>
      </c>
      <c r="AE592" s="28">
        <f xml:space="preserve"> DATA[[#This Row],[Src Último]]</f>
        <v>103562</v>
      </c>
      <c r="AF592" s="40">
        <f xml:space="preserve"> (DATA[[#This Row],[High]] - DATA[[#This Row],[Low]])</f>
        <v>2450</v>
      </c>
      <c r="AG592" s="31">
        <f xml:space="preserve"> _xlfn.XLOOKUP(DATA[[#This Row],[T]]-1, DATA[T], DATA[Open], "")</f>
        <v>104650</v>
      </c>
      <c r="AH592" s="31">
        <f xml:space="preserve"> _xlfn.XLOOKUP(DATA[[#This Row],[T]]-1, DATA[T], DATA[Low], "")</f>
        <v>103385</v>
      </c>
      <c r="AI592" s="31">
        <f xml:space="preserve"> _xlfn.XLOOKUP(DATA[[#This Row],[T]]-1, DATA[T], DATA[High], "")</f>
        <v>105145</v>
      </c>
      <c r="AJ592" s="31">
        <f xml:space="preserve"> _xlfn.XLOOKUP(DATA[[#This Row],[T]]-1, DATA[T], DATA[Price], "")</f>
        <v>103851</v>
      </c>
      <c r="AK592" s="33">
        <f xml:space="preserve"> IFERROR(DATA[[#This Row],[Prev Close]] - DATA[[#This Row],[Prev Open]], "")</f>
        <v>-799</v>
      </c>
      <c r="AL592" s="33">
        <f xml:space="preserve"> IFERROR(DATA[[#This Row],[Prev High]] - DATA[[#This Row],[Prev Low]], "")</f>
        <v>1760</v>
      </c>
      <c r="AM592" s="33">
        <f xml:space="preserve"> SIGN(DATA[[#This Row],[Prev Change]] &lt; 0)</f>
        <v>1</v>
      </c>
      <c r="AN592" s="33">
        <f xml:space="preserve"> SIGN(DATA[[#This Row],[Prev Change]] &gt;= 0)</f>
        <v>0</v>
      </c>
      <c r="AO592" s="28">
        <f xml:space="preserve"> IFERROR(MAX(0, DATA[[#This Row],[High]] - DATA[[#This Row],[Prev High]]), "")</f>
        <v>0</v>
      </c>
      <c r="AP592" s="28">
        <f xml:space="preserve"> IFERROR(MAX(0, DATA[[#This Row],[Prev Low]] - DATA[[#This Row],[Low]]), "")</f>
        <v>1900</v>
      </c>
      <c r="AQ592" s="10">
        <f xml:space="preserve"> (DATA[[#This Row],[Prev Low]] &lt; DATA[[#This Row],[Open]]) * (DATA[[#This Row],[Open]] &lt; DATA[[#This Row],[Prev High]])</f>
        <v>0</v>
      </c>
      <c r="AR592" s="10">
        <f xml:space="preserve"> SIGN(DATA[[#This Row],[Open]] &lt; DATA[[#This Row],[Prev Low]])</f>
        <v>1</v>
      </c>
      <c r="AS592" s="10">
        <f xml:space="preserve"> SIGN(DATA[[#This Row],[Prev Low]] &lt; DATA[[#This Row],[Open]])</f>
        <v>0</v>
      </c>
      <c r="AT592" s="10">
        <f xml:space="preserve"> SIGN(DATA[[#This Row],[Open]] &lt; DATA[[#This Row],[Prev High]])</f>
        <v>1</v>
      </c>
      <c r="AU592" s="10">
        <f xml:space="preserve"> SIGN(DATA[[#This Row],[Prev High]] &lt; DATA[[#This Row],[Open]])</f>
        <v>0</v>
      </c>
      <c r="AV592" s="10">
        <f xml:space="preserve"> SIGN(DATA[[#This Row],[Low]] &lt; DATA[[#This Row],[Prev Low]])</f>
        <v>1</v>
      </c>
      <c r="AW592" s="10">
        <f xml:space="preserve"> SIGN(DATA[[#This Row],[Prev Low]] &lt; DATA[[#This Row],[Low]])</f>
        <v>0</v>
      </c>
      <c r="AX592" s="10">
        <f xml:space="preserve"> SIGN(DATA[[#This Row],[High]] &lt; DATA[[#This Row],[Prev High]])</f>
        <v>1</v>
      </c>
      <c r="AY592" s="10">
        <f xml:space="preserve"> SIGN(DATA[[#This Row],[Prev High]] &lt; DATA[[#This Row],[High]])</f>
        <v>0</v>
      </c>
      <c r="AZ592" s="10">
        <f xml:space="preserve"> (DATA[[#This Row],[Prev Low]] &lt; DATA[[#This Row],[Close]]) * (DATA[[#This Row],[Close]] &lt; DATA[[#This Row],[Prev High]])</f>
        <v>1</v>
      </c>
      <c r="BA592" s="10">
        <f xml:space="preserve"> SIGN(DATA[[#This Row],[Close]] &lt; DATA[[#This Row],[Prev Low]])</f>
        <v>0</v>
      </c>
      <c r="BB592" s="10">
        <f xml:space="preserve"> SIGN(DATA[[#This Row],[Prev Low]] &lt; DATA[[#This Row],[Close]])</f>
        <v>1</v>
      </c>
      <c r="BC592" s="10">
        <f xml:space="preserve"> SIGN(DATA[[#This Row],[Close]] &lt; DATA[[#This Row],[Prev High]])</f>
        <v>1</v>
      </c>
      <c r="BD592" s="10">
        <f xml:space="preserve"> SIGN(DATA[[#This Row],[Prev High]] &lt; DATA[[#This Row],[Close]])</f>
        <v>0</v>
      </c>
    </row>
    <row r="593" spans="14:56" x14ac:dyDescent="0.25">
      <c r="N593" s="16">
        <f xml:space="preserve"> ROW() - ROW(DATA[[#Headers],[Row]])</f>
        <v>591</v>
      </c>
      <c r="O593" s="13"/>
      <c r="P593" s="20">
        <v>44999</v>
      </c>
      <c r="Q593" s="21">
        <v>103851</v>
      </c>
      <c r="R593" s="21">
        <v>104650</v>
      </c>
      <c r="S593" s="21">
        <v>105145</v>
      </c>
      <c r="T593" s="21">
        <v>103385</v>
      </c>
      <c r="U593" s="13" t="s">
        <v>517</v>
      </c>
      <c r="V593" s="14">
        <v>-2.3E-3</v>
      </c>
      <c r="W593" s="23"/>
      <c r="X593" s="23">
        <f xml:space="preserve"> (1 - DATA[[#This Row],[Row]])</f>
        <v>-590</v>
      </c>
      <c r="Y593" s="24">
        <f xml:space="preserve"> DATA[[#This Row],[Src Data]]</f>
        <v>44999</v>
      </c>
      <c r="Z593" s="23">
        <f xml:space="preserve"> WEEKDAY(DATA[[#This Row],[Date]])</f>
        <v>3</v>
      </c>
      <c r="AA593" s="26">
        <f xml:space="preserve"> DATA[[#This Row],[Src Último]]</f>
        <v>103851</v>
      </c>
      <c r="AB593" s="28">
        <f xml:space="preserve"> DATA[[#This Row],[Src Abertura]]</f>
        <v>104650</v>
      </c>
      <c r="AC593" s="28">
        <f xml:space="preserve"> DATA[[#This Row],[Src Mínima]]</f>
        <v>103385</v>
      </c>
      <c r="AD593" s="28">
        <f xml:space="preserve"> DATA[[#This Row],[Src Máxima]]</f>
        <v>105145</v>
      </c>
      <c r="AE593" s="28">
        <f xml:space="preserve"> DATA[[#This Row],[Src Último]]</f>
        <v>103851</v>
      </c>
      <c r="AF593" s="40">
        <f xml:space="preserve"> (DATA[[#This Row],[High]] - DATA[[#This Row],[Low]])</f>
        <v>1760</v>
      </c>
      <c r="AG593" s="31">
        <f xml:space="preserve"> _xlfn.XLOOKUP(DATA[[#This Row],[T]]-1, DATA[T], DATA[Open], "")</f>
        <v>104550</v>
      </c>
      <c r="AH593" s="31">
        <f xml:space="preserve"> _xlfn.XLOOKUP(DATA[[#This Row],[T]]-1, DATA[T], DATA[Low], "")</f>
        <v>103135</v>
      </c>
      <c r="AI593" s="31">
        <f xml:space="preserve"> _xlfn.XLOOKUP(DATA[[#This Row],[T]]-1, DATA[T], DATA[High], "")</f>
        <v>104925</v>
      </c>
      <c r="AJ593" s="31">
        <f xml:space="preserve"> _xlfn.XLOOKUP(DATA[[#This Row],[T]]-1, DATA[T], DATA[Price], "")</f>
        <v>104092</v>
      </c>
      <c r="AK593" s="33">
        <f xml:space="preserve"> IFERROR(DATA[[#This Row],[Prev Close]] - DATA[[#This Row],[Prev Open]], "")</f>
        <v>-458</v>
      </c>
      <c r="AL593" s="33">
        <f xml:space="preserve"> IFERROR(DATA[[#This Row],[Prev High]] - DATA[[#This Row],[Prev Low]], "")</f>
        <v>1790</v>
      </c>
      <c r="AM593" s="33">
        <f xml:space="preserve"> SIGN(DATA[[#This Row],[Prev Change]] &lt; 0)</f>
        <v>1</v>
      </c>
      <c r="AN593" s="33">
        <f xml:space="preserve"> SIGN(DATA[[#This Row],[Prev Change]] &gt;= 0)</f>
        <v>0</v>
      </c>
      <c r="AO593" s="28">
        <f xml:space="preserve"> IFERROR(MAX(0, DATA[[#This Row],[High]] - DATA[[#This Row],[Prev High]]), "")</f>
        <v>220</v>
      </c>
      <c r="AP593" s="28">
        <f xml:space="preserve"> IFERROR(MAX(0, DATA[[#This Row],[Prev Low]] - DATA[[#This Row],[Low]]), "")</f>
        <v>0</v>
      </c>
      <c r="AQ593" s="10">
        <f xml:space="preserve"> (DATA[[#This Row],[Prev Low]] &lt; DATA[[#This Row],[Open]]) * (DATA[[#This Row],[Open]] &lt; DATA[[#This Row],[Prev High]])</f>
        <v>1</v>
      </c>
      <c r="AR593" s="10">
        <f xml:space="preserve"> SIGN(DATA[[#This Row],[Open]] &lt; DATA[[#This Row],[Prev Low]])</f>
        <v>0</v>
      </c>
      <c r="AS593" s="10">
        <f xml:space="preserve"> SIGN(DATA[[#This Row],[Prev Low]] &lt; DATA[[#This Row],[Open]])</f>
        <v>1</v>
      </c>
      <c r="AT593" s="10">
        <f xml:space="preserve"> SIGN(DATA[[#This Row],[Open]] &lt; DATA[[#This Row],[Prev High]])</f>
        <v>1</v>
      </c>
      <c r="AU593" s="10">
        <f xml:space="preserve"> SIGN(DATA[[#This Row],[Prev High]] &lt; DATA[[#This Row],[Open]])</f>
        <v>0</v>
      </c>
      <c r="AV593" s="10">
        <f xml:space="preserve"> SIGN(DATA[[#This Row],[Low]] &lt; DATA[[#This Row],[Prev Low]])</f>
        <v>0</v>
      </c>
      <c r="AW593" s="10">
        <f xml:space="preserve"> SIGN(DATA[[#This Row],[Prev Low]] &lt; DATA[[#This Row],[Low]])</f>
        <v>1</v>
      </c>
      <c r="AX593" s="10">
        <f xml:space="preserve"> SIGN(DATA[[#This Row],[High]] &lt; DATA[[#This Row],[Prev High]])</f>
        <v>0</v>
      </c>
      <c r="AY593" s="10">
        <f xml:space="preserve"> SIGN(DATA[[#This Row],[Prev High]] &lt; DATA[[#This Row],[High]])</f>
        <v>1</v>
      </c>
      <c r="AZ593" s="10">
        <f xml:space="preserve"> (DATA[[#This Row],[Prev Low]] &lt; DATA[[#This Row],[Close]]) * (DATA[[#This Row],[Close]] &lt; DATA[[#This Row],[Prev High]])</f>
        <v>1</v>
      </c>
      <c r="BA593" s="10">
        <f xml:space="preserve"> SIGN(DATA[[#This Row],[Close]] &lt; DATA[[#This Row],[Prev Low]])</f>
        <v>0</v>
      </c>
      <c r="BB593" s="10">
        <f xml:space="preserve"> SIGN(DATA[[#This Row],[Prev Low]] &lt; DATA[[#This Row],[Close]])</f>
        <v>1</v>
      </c>
      <c r="BC593" s="10">
        <f xml:space="preserve"> SIGN(DATA[[#This Row],[Close]] &lt; DATA[[#This Row],[Prev High]])</f>
        <v>1</v>
      </c>
      <c r="BD593" s="10">
        <f xml:space="preserve"> SIGN(DATA[[#This Row],[Prev High]] &lt; DATA[[#This Row],[Close]])</f>
        <v>0</v>
      </c>
    </row>
    <row r="594" spans="14:56" x14ac:dyDescent="0.25">
      <c r="N594" s="16">
        <f xml:space="preserve"> ROW() - ROW(DATA[[#Headers],[Row]])</f>
        <v>592</v>
      </c>
      <c r="O594" s="13"/>
      <c r="P594" s="20">
        <v>44998</v>
      </c>
      <c r="Q594" s="21">
        <v>104092</v>
      </c>
      <c r="R594" s="21">
        <v>104550</v>
      </c>
      <c r="S594" s="21">
        <v>104925</v>
      </c>
      <c r="T594" s="21">
        <v>103135</v>
      </c>
      <c r="U594" s="13" t="s">
        <v>518</v>
      </c>
      <c r="V594" s="14">
        <v>-4.7000000000000002E-3</v>
      </c>
      <c r="W594" s="23"/>
      <c r="X594" s="23">
        <f xml:space="preserve"> (1 - DATA[[#This Row],[Row]])</f>
        <v>-591</v>
      </c>
      <c r="Y594" s="24">
        <f xml:space="preserve"> DATA[[#This Row],[Src Data]]</f>
        <v>44998</v>
      </c>
      <c r="Z594" s="23">
        <f xml:space="preserve"> WEEKDAY(DATA[[#This Row],[Date]])</f>
        <v>2</v>
      </c>
      <c r="AA594" s="26">
        <f xml:space="preserve"> DATA[[#This Row],[Src Último]]</f>
        <v>104092</v>
      </c>
      <c r="AB594" s="28">
        <f xml:space="preserve"> DATA[[#This Row],[Src Abertura]]</f>
        <v>104550</v>
      </c>
      <c r="AC594" s="28">
        <f xml:space="preserve"> DATA[[#This Row],[Src Mínima]]</f>
        <v>103135</v>
      </c>
      <c r="AD594" s="28">
        <f xml:space="preserve"> DATA[[#This Row],[Src Máxima]]</f>
        <v>104925</v>
      </c>
      <c r="AE594" s="28">
        <f xml:space="preserve"> DATA[[#This Row],[Src Último]]</f>
        <v>104092</v>
      </c>
      <c r="AF594" s="40">
        <f xml:space="preserve"> (DATA[[#This Row],[High]] - DATA[[#This Row],[Low]])</f>
        <v>1790</v>
      </c>
      <c r="AG594" s="31">
        <f xml:space="preserve"> _xlfn.XLOOKUP(DATA[[#This Row],[T]]-1, DATA[T], DATA[Open], "")</f>
        <v>106025</v>
      </c>
      <c r="AH594" s="31">
        <f xml:space="preserve"> _xlfn.XLOOKUP(DATA[[#This Row],[T]]-1, DATA[T], DATA[Low], "")</f>
        <v>104155</v>
      </c>
      <c r="AI594" s="31">
        <f xml:space="preserve"> _xlfn.XLOOKUP(DATA[[#This Row],[T]]-1, DATA[T], DATA[High], "")</f>
        <v>106150</v>
      </c>
      <c r="AJ594" s="31">
        <f xml:space="preserve"> _xlfn.XLOOKUP(DATA[[#This Row],[T]]-1, DATA[T], DATA[Price], "")</f>
        <v>104580</v>
      </c>
      <c r="AK594" s="33">
        <f xml:space="preserve"> IFERROR(DATA[[#This Row],[Prev Close]] - DATA[[#This Row],[Prev Open]], "")</f>
        <v>-1445</v>
      </c>
      <c r="AL594" s="33">
        <f xml:space="preserve"> IFERROR(DATA[[#This Row],[Prev High]] - DATA[[#This Row],[Prev Low]], "")</f>
        <v>1995</v>
      </c>
      <c r="AM594" s="33">
        <f xml:space="preserve"> SIGN(DATA[[#This Row],[Prev Change]] &lt; 0)</f>
        <v>1</v>
      </c>
      <c r="AN594" s="33">
        <f xml:space="preserve"> SIGN(DATA[[#This Row],[Prev Change]] &gt;= 0)</f>
        <v>0</v>
      </c>
      <c r="AO594" s="28">
        <f xml:space="preserve"> IFERROR(MAX(0, DATA[[#This Row],[High]] - DATA[[#This Row],[Prev High]]), "")</f>
        <v>0</v>
      </c>
      <c r="AP594" s="28">
        <f xml:space="preserve"> IFERROR(MAX(0, DATA[[#This Row],[Prev Low]] - DATA[[#This Row],[Low]]), "")</f>
        <v>1020</v>
      </c>
      <c r="AQ594" s="10">
        <f xml:space="preserve"> (DATA[[#This Row],[Prev Low]] &lt; DATA[[#This Row],[Open]]) * (DATA[[#This Row],[Open]] &lt; DATA[[#This Row],[Prev High]])</f>
        <v>1</v>
      </c>
      <c r="AR594" s="10">
        <f xml:space="preserve"> SIGN(DATA[[#This Row],[Open]] &lt; DATA[[#This Row],[Prev Low]])</f>
        <v>0</v>
      </c>
      <c r="AS594" s="10">
        <f xml:space="preserve"> SIGN(DATA[[#This Row],[Prev Low]] &lt; DATA[[#This Row],[Open]])</f>
        <v>1</v>
      </c>
      <c r="AT594" s="10">
        <f xml:space="preserve"> SIGN(DATA[[#This Row],[Open]] &lt; DATA[[#This Row],[Prev High]])</f>
        <v>1</v>
      </c>
      <c r="AU594" s="10">
        <f xml:space="preserve"> SIGN(DATA[[#This Row],[Prev High]] &lt; DATA[[#This Row],[Open]])</f>
        <v>0</v>
      </c>
      <c r="AV594" s="10">
        <f xml:space="preserve"> SIGN(DATA[[#This Row],[Low]] &lt; DATA[[#This Row],[Prev Low]])</f>
        <v>1</v>
      </c>
      <c r="AW594" s="10">
        <f xml:space="preserve"> SIGN(DATA[[#This Row],[Prev Low]] &lt; DATA[[#This Row],[Low]])</f>
        <v>0</v>
      </c>
      <c r="AX594" s="10">
        <f xml:space="preserve"> SIGN(DATA[[#This Row],[High]] &lt; DATA[[#This Row],[Prev High]])</f>
        <v>1</v>
      </c>
      <c r="AY594" s="10">
        <f xml:space="preserve"> SIGN(DATA[[#This Row],[Prev High]] &lt; DATA[[#This Row],[High]])</f>
        <v>0</v>
      </c>
      <c r="AZ594" s="10">
        <f xml:space="preserve"> (DATA[[#This Row],[Prev Low]] &lt; DATA[[#This Row],[Close]]) * (DATA[[#This Row],[Close]] &lt; DATA[[#This Row],[Prev High]])</f>
        <v>0</v>
      </c>
      <c r="BA594" s="10">
        <f xml:space="preserve"> SIGN(DATA[[#This Row],[Close]] &lt; DATA[[#This Row],[Prev Low]])</f>
        <v>1</v>
      </c>
      <c r="BB594" s="10">
        <f xml:space="preserve"> SIGN(DATA[[#This Row],[Prev Low]] &lt; DATA[[#This Row],[Close]])</f>
        <v>0</v>
      </c>
      <c r="BC594" s="10">
        <f xml:space="preserve"> SIGN(DATA[[#This Row],[Close]] &lt; DATA[[#This Row],[Prev High]])</f>
        <v>1</v>
      </c>
      <c r="BD594" s="10">
        <f xml:space="preserve"> SIGN(DATA[[#This Row],[Prev High]] &lt; DATA[[#This Row],[Close]])</f>
        <v>0</v>
      </c>
    </row>
    <row r="595" spans="14:56" x14ac:dyDescent="0.25">
      <c r="N595" s="16">
        <f xml:space="preserve"> ROW() - ROW(DATA[[#Headers],[Row]])</f>
        <v>593</v>
      </c>
      <c r="O595" s="13"/>
      <c r="P595" s="20">
        <v>44995</v>
      </c>
      <c r="Q595" s="21">
        <v>104580</v>
      </c>
      <c r="R595" s="21">
        <v>106025</v>
      </c>
      <c r="S595" s="21">
        <v>106150</v>
      </c>
      <c r="T595" s="21">
        <v>104155</v>
      </c>
      <c r="U595" s="13" t="s">
        <v>519</v>
      </c>
      <c r="V595" s="14">
        <v>-1.4500000000000001E-2</v>
      </c>
      <c r="W595" s="23"/>
      <c r="X595" s="23">
        <f xml:space="preserve"> (1 - DATA[[#This Row],[Row]])</f>
        <v>-592</v>
      </c>
      <c r="Y595" s="24">
        <f xml:space="preserve"> DATA[[#This Row],[Src Data]]</f>
        <v>44995</v>
      </c>
      <c r="Z595" s="23">
        <f xml:space="preserve"> WEEKDAY(DATA[[#This Row],[Date]])</f>
        <v>6</v>
      </c>
      <c r="AA595" s="26">
        <f xml:space="preserve"> DATA[[#This Row],[Src Último]]</f>
        <v>104580</v>
      </c>
      <c r="AB595" s="28">
        <f xml:space="preserve"> DATA[[#This Row],[Src Abertura]]</f>
        <v>106025</v>
      </c>
      <c r="AC595" s="28">
        <f xml:space="preserve"> DATA[[#This Row],[Src Mínima]]</f>
        <v>104155</v>
      </c>
      <c r="AD595" s="28">
        <f xml:space="preserve"> DATA[[#This Row],[Src Máxima]]</f>
        <v>106150</v>
      </c>
      <c r="AE595" s="28">
        <f xml:space="preserve"> DATA[[#This Row],[Src Último]]</f>
        <v>104580</v>
      </c>
      <c r="AF595" s="40">
        <f xml:space="preserve"> (DATA[[#This Row],[High]] - DATA[[#This Row],[Low]])</f>
        <v>1995</v>
      </c>
      <c r="AG595" s="31">
        <f xml:space="preserve"> _xlfn.XLOOKUP(DATA[[#This Row],[T]]-1, DATA[T], DATA[Open], "")</f>
        <v>107650</v>
      </c>
      <c r="AH595" s="31">
        <f xml:space="preserve"> _xlfn.XLOOKUP(DATA[[#This Row],[T]]-1, DATA[T], DATA[Low], "")</f>
        <v>105865</v>
      </c>
      <c r="AI595" s="31">
        <f xml:space="preserve"> _xlfn.XLOOKUP(DATA[[#This Row],[T]]-1, DATA[T], DATA[High], "")</f>
        <v>107970</v>
      </c>
      <c r="AJ595" s="31">
        <f xml:space="preserve"> _xlfn.XLOOKUP(DATA[[#This Row],[T]]-1, DATA[T], DATA[Price], "")</f>
        <v>106118</v>
      </c>
      <c r="AK595" s="33">
        <f xml:space="preserve"> IFERROR(DATA[[#This Row],[Prev Close]] - DATA[[#This Row],[Prev Open]], "")</f>
        <v>-1532</v>
      </c>
      <c r="AL595" s="33">
        <f xml:space="preserve"> IFERROR(DATA[[#This Row],[Prev High]] - DATA[[#This Row],[Prev Low]], "")</f>
        <v>2105</v>
      </c>
      <c r="AM595" s="33">
        <f xml:space="preserve"> SIGN(DATA[[#This Row],[Prev Change]] &lt; 0)</f>
        <v>1</v>
      </c>
      <c r="AN595" s="33">
        <f xml:space="preserve"> SIGN(DATA[[#This Row],[Prev Change]] &gt;= 0)</f>
        <v>0</v>
      </c>
      <c r="AO595" s="28">
        <f xml:space="preserve"> IFERROR(MAX(0, DATA[[#This Row],[High]] - DATA[[#This Row],[Prev High]]), "")</f>
        <v>0</v>
      </c>
      <c r="AP595" s="28">
        <f xml:space="preserve"> IFERROR(MAX(0, DATA[[#This Row],[Prev Low]] - DATA[[#This Row],[Low]]), "")</f>
        <v>1710</v>
      </c>
      <c r="AQ595" s="10">
        <f xml:space="preserve"> (DATA[[#This Row],[Prev Low]] &lt; DATA[[#This Row],[Open]]) * (DATA[[#This Row],[Open]] &lt; DATA[[#This Row],[Prev High]])</f>
        <v>1</v>
      </c>
      <c r="AR595" s="10">
        <f xml:space="preserve"> SIGN(DATA[[#This Row],[Open]] &lt; DATA[[#This Row],[Prev Low]])</f>
        <v>0</v>
      </c>
      <c r="AS595" s="10">
        <f xml:space="preserve"> SIGN(DATA[[#This Row],[Prev Low]] &lt; DATA[[#This Row],[Open]])</f>
        <v>1</v>
      </c>
      <c r="AT595" s="10">
        <f xml:space="preserve"> SIGN(DATA[[#This Row],[Open]] &lt; DATA[[#This Row],[Prev High]])</f>
        <v>1</v>
      </c>
      <c r="AU595" s="10">
        <f xml:space="preserve"> SIGN(DATA[[#This Row],[Prev High]] &lt; DATA[[#This Row],[Open]])</f>
        <v>0</v>
      </c>
      <c r="AV595" s="10">
        <f xml:space="preserve"> SIGN(DATA[[#This Row],[Low]] &lt; DATA[[#This Row],[Prev Low]])</f>
        <v>1</v>
      </c>
      <c r="AW595" s="10">
        <f xml:space="preserve"> SIGN(DATA[[#This Row],[Prev Low]] &lt; DATA[[#This Row],[Low]])</f>
        <v>0</v>
      </c>
      <c r="AX595" s="10">
        <f xml:space="preserve"> SIGN(DATA[[#This Row],[High]] &lt; DATA[[#This Row],[Prev High]])</f>
        <v>1</v>
      </c>
      <c r="AY595" s="10">
        <f xml:space="preserve"> SIGN(DATA[[#This Row],[Prev High]] &lt; DATA[[#This Row],[High]])</f>
        <v>0</v>
      </c>
      <c r="AZ595" s="10">
        <f xml:space="preserve"> (DATA[[#This Row],[Prev Low]] &lt; DATA[[#This Row],[Close]]) * (DATA[[#This Row],[Close]] &lt; DATA[[#This Row],[Prev High]])</f>
        <v>0</v>
      </c>
      <c r="BA595" s="10">
        <f xml:space="preserve"> SIGN(DATA[[#This Row],[Close]] &lt; DATA[[#This Row],[Prev Low]])</f>
        <v>1</v>
      </c>
      <c r="BB595" s="10">
        <f xml:space="preserve"> SIGN(DATA[[#This Row],[Prev Low]] &lt; DATA[[#This Row],[Close]])</f>
        <v>0</v>
      </c>
      <c r="BC595" s="10">
        <f xml:space="preserve"> SIGN(DATA[[#This Row],[Close]] &lt; DATA[[#This Row],[Prev High]])</f>
        <v>1</v>
      </c>
      <c r="BD595" s="10">
        <f xml:space="preserve"> SIGN(DATA[[#This Row],[Prev High]] &lt; DATA[[#This Row],[Close]])</f>
        <v>0</v>
      </c>
    </row>
    <row r="596" spans="14:56" x14ac:dyDescent="0.25">
      <c r="N596" s="16">
        <f xml:space="preserve"> ROW() - ROW(DATA[[#Headers],[Row]])</f>
        <v>594</v>
      </c>
      <c r="O596" s="13"/>
      <c r="P596" s="20">
        <v>44994</v>
      </c>
      <c r="Q596" s="21">
        <v>106118</v>
      </c>
      <c r="R596" s="21">
        <v>107650</v>
      </c>
      <c r="S596" s="21">
        <v>107970</v>
      </c>
      <c r="T596" s="21">
        <v>105865</v>
      </c>
      <c r="U596" s="13" t="s">
        <v>520</v>
      </c>
      <c r="V596" s="14">
        <v>-1.5699999999999999E-2</v>
      </c>
      <c r="W596" s="23"/>
      <c r="X596" s="23">
        <f xml:space="preserve"> (1 - DATA[[#This Row],[Row]])</f>
        <v>-593</v>
      </c>
      <c r="Y596" s="24">
        <f xml:space="preserve"> DATA[[#This Row],[Src Data]]</f>
        <v>44994</v>
      </c>
      <c r="Z596" s="23">
        <f xml:space="preserve"> WEEKDAY(DATA[[#This Row],[Date]])</f>
        <v>5</v>
      </c>
      <c r="AA596" s="26">
        <f xml:space="preserve"> DATA[[#This Row],[Src Último]]</f>
        <v>106118</v>
      </c>
      <c r="AB596" s="28">
        <f xml:space="preserve"> DATA[[#This Row],[Src Abertura]]</f>
        <v>107650</v>
      </c>
      <c r="AC596" s="28">
        <f xml:space="preserve"> DATA[[#This Row],[Src Mínima]]</f>
        <v>105865</v>
      </c>
      <c r="AD596" s="28">
        <f xml:space="preserve"> DATA[[#This Row],[Src Máxima]]</f>
        <v>107970</v>
      </c>
      <c r="AE596" s="28">
        <f xml:space="preserve"> DATA[[#This Row],[Src Último]]</f>
        <v>106118</v>
      </c>
      <c r="AF596" s="40">
        <f xml:space="preserve"> (DATA[[#This Row],[High]] - DATA[[#This Row],[Low]])</f>
        <v>2105</v>
      </c>
      <c r="AG596" s="31">
        <f xml:space="preserve"> _xlfn.XLOOKUP(DATA[[#This Row],[T]]-1, DATA[T], DATA[Open], "")</f>
        <v>105740</v>
      </c>
      <c r="AH596" s="31">
        <f xml:space="preserve"> _xlfn.XLOOKUP(DATA[[#This Row],[T]]-1, DATA[T], DATA[Low], "")</f>
        <v>105425</v>
      </c>
      <c r="AI596" s="31">
        <f xml:space="preserve"> _xlfn.XLOOKUP(DATA[[#This Row],[T]]-1, DATA[T], DATA[High], "")</f>
        <v>107960</v>
      </c>
      <c r="AJ596" s="31">
        <f xml:space="preserve"> _xlfn.XLOOKUP(DATA[[#This Row],[T]]-1, DATA[T], DATA[Price], "")</f>
        <v>107808</v>
      </c>
      <c r="AK596" s="33">
        <f xml:space="preserve"> IFERROR(DATA[[#This Row],[Prev Close]] - DATA[[#This Row],[Prev Open]], "")</f>
        <v>2068</v>
      </c>
      <c r="AL596" s="33">
        <f xml:space="preserve"> IFERROR(DATA[[#This Row],[Prev High]] - DATA[[#This Row],[Prev Low]], "")</f>
        <v>2535</v>
      </c>
      <c r="AM596" s="33">
        <f xml:space="preserve"> SIGN(DATA[[#This Row],[Prev Change]] &lt; 0)</f>
        <v>0</v>
      </c>
      <c r="AN596" s="33">
        <f xml:space="preserve"> SIGN(DATA[[#This Row],[Prev Change]] &gt;= 0)</f>
        <v>1</v>
      </c>
      <c r="AO596" s="28">
        <f xml:space="preserve"> IFERROR(MAX(0, DATA[[#This Row],[High]] - DATA[[#This Row],[Prev High]]), "")</f>
        <v>10</v>
      </c>
      <c r="AP596" s="28">
        <f xml:space="preserve"> IFERROR(MAX(0, DATA[[#This Row],[Prev Low]] - DATA[[#This Row],[Low]]), "")</f>
        <v>0</v>
      </c>
      <c r="AQ596" s="10">
        <f xml:space="preserve"> (DATA[[#This Row],[Prev Low]] &lt; DATA[[#This Row],[Open]]) * (DATA[[#This Row],[Open]] &lt; DATA[[#This Row],[Prev High]])</f>
        <v>1</v>
      </c>
      <c r="AR596" s="10">
        <f xml:space="preserve"> SIGN(DATA[[#This Row],[Open]] &lt; DATA[[#This Row],[Prev Low]])</f>
        <v>0</v>
      </c>
      <c r="AS596" s="10">
        <f xml:space="preserve"> SIGN(DATA[[#This Row],[Prev Low]] &lt; DATA[[#This Row],[Open]])</f>
        <v>1</v>
      </c>
      <c r="AT596" s="10">
        <f xml:space="preserve"> SIGN(DATA[[#This Row],[Open]] &lt; DATA[[#This Row],[Prev High]])</f>
        <v>1</v>
      </c>
      <c r="AU596" s="10">
        <f xml:space="preserve"> SIGN(DATA[[#This Row],[Prev High]] &lt; DATA[[#This Row],[Open]])</f>
        <v>0</v>
      </c>
      <c r="AV596" s="10">
        <f xml:space="preserve"> SIGN(DATA[[#This Row],[Low]] &lt; DATA[[#This Row],[Prev Low]])</f>
        <v>0</v>
      </c>
      <c r="AW596" s="10">
        <f xml:space="preserve"> SIGN(DATA[[#This Row],[Prev Low]] &lt; DATA[[#This Row],[Low]])</f>
        <v>1</v>
      </c>
      <c r="AX596" s="10">
        <f xml:space="preserve"> SIGN(DATA[[#This Row],[High]] &lt; DATA[[#This Row],[Prev High]])</f>
        <v>0</v>
      </c>
      <c r="AY596" s="10">
        <f xml:space="preserve"> SIGN(DATA[[#This Row],[Prev High]] &lt; DATA[[#This Row],[High]])</f>
        <v>1</v>
      </c>
      <c r="AZ596" s="10">
        <f xml:space="preserve"> (DATA[[#This Row],[Prev Low]] &lt; DATA[[#This Row],[Close]]) * (DATA[[#This Row],[Close]] &lt; DATA[[#This Row],[Prev High]])</f>
        <v>1</v>
      </c>
      <c r="BA596" s="10">
        <f xml:space="preserve"> SIGN(DATA[[#This Row],[Close]] &lt; DATA[[#This Row],[Prev Low]])</f>
        <v>0</v>
      </c>
      <c r="BB596" s="10">
        <f xml:space="preserve"> SIGN(DATA[[#This Row],[Prev Low]] &lt; DATA[[#This Row],[Close]])</f>
        <v>1</v>
      </c>
      <c r="BC596" s="10">
        <f xml:space="preserve"> SIGN(DATA[[#This Row],[Close]] &lt; DATA[[#This Row],[Prev High]])</f>
        <v>1</v>
      </c>
      <c r="BD596" s="10">
        <f xml:space="preserve"> SIGN(DATA[[#This Row],[Prev High]] &lt; DATA[[#This Row],[Close]])</f>
        <v>0</v>
      </c>
    </row>
    <row r="597" spans="14:56" x14ac:dyDescent="0.25">
      <c r="N597" s="16">
        <f xml:space="preserve"> ROW() - ROW(DATA[[#Headers],[Row]])</f>
        <v>595</v>
      </c>
      <c r="O597" s="13"/>
      <c r="P597" s="20">
        <v>44993</v>
      </c>
      <c r="Q597" s="21">
        <v>107808</v>
      </c>
      <c r="R597" s="21">
        <v>105740</v>
      </c>
      <c r="S597" s="21">
        <v>107960</v>
      </c>
      <c r="T597" s="21">
        <v>105425</v>
      </c>
      <c r="U597" s="13" t="s">
        <v>393</v>
      </c>
      <c r="V597" s="14">
        <v>2.29E-2</v>
      </c>
      <c r="W597" s="23"/>
      <c r="X597" s="23">
        <f xml:space="preserve"> (1 - DATA[[#This Row],[Row]])</f>
        <v>-594</v>
      </c>
      <c r="Y597" s="24">
        <f xml:space="preserve"> DATA[[#This Row],[Src Data]]</f>
        <v>44993</v>
      </c>
      <c r="Z597" s="23">
        <f xml:space="preserve"> WEEKDAY(DATA[[#This Row],[Date]])</f>
        <v>4</v>
      </c>
      <c r="AA597" s="26">
        <f xml:space="preserve"> DATA[[#This Row],[Src Último]]</f>
        <v>107808</v>
      </c>
      <c r="AB597" s="28">
        <f xml:space="preserve"> DATA[[#This Row],[Src Abertura]]</f>
        <v>105740</v>
      </c>
      <c r="AC597" s="28">
        <f xml:space="preserve"> DATA[[#This Row],[Src Mínima]]</f>
        <v>105425</v>
      </c>
      <c r="AD597" s="28">
        <f xml:space="preserve"> DATA[[#This Row],[Src Máxima]]</f>
        <v>107960</v>
      </c>
      <c r="AE597" s="28">
        <f xml:space="preserve"> DATA[[#This Row],[Src Último]]</f>
        <v>107808</v>
      </c>
      <c r="AF597" s="40">
        <f xml:space="preserve"> (DATA[[#This Row],[High]] - DATA[[#This Row],[Low]])</f>
        <v>2535</v>
      </c>
      <c r="AG597" s="31">
        <f xml:space="preserve"> _xlfn.XLOOKUP(DATA[[#This Row],[T]]-1, DATA[T], DATA[Open], "")</f>
        <v>106055</v>
      </c>
      <c r="AH597" s="31">
        <f xml:space="preserve"> _xlfn.XLOOKUP(DATA[[#This Row],[T]]-1, DATA[T], DATA[Low], "")</f>
        <v>104615</v>
      </c>
      <c r="AI597" s="31">
        <f xml:space="preserve"> _xlfn.XLOOKUP(DATA[[#This Row],[T]]-1, DATA[T], DATA[High], "")</f>
        <v>106350</v>
      </c>
      <c r="AJ597" s="31">
        <f xml:space="preserve"> _xlfn.XLOOKUP(DATA[[#This Row],[T]]-1, DATA[T], DATA[Price], "")</f>
        <v>105398</v>
      </c>
      <c r="AK597" s="33">
        <f xml:space="preserve"> IFERROR(DATA[[#This Row],[Prev Close]] - DATA[[#This Row],[Prev Open]], "")</f>
        <v>-657</v>
      </c>
      <c r="AL597" s="33">
        <f xml:space="preserve"> IFERROR(DATA[[#This Row],[Prev High]] - DATA[[#This Row],[Prev Low]], "")</f>
        <v>1735</v>
      </c>
      <c r="AM597" s="33">
        <f xml:space="preserve"> SIGN(DATA[[#This Row],[Prev Change]] &lt; 0)</f>
        <v>1</v>
      </c>
      <c r="AN597" s="33">
        <f xml:space="preserve"> SIGN(DATA[[#This Row],[Prev Change]] &gt;= 0)</f>
        <v>0</v>
      </c>
      <c r="AO597" s="28">
        <f xml:space="preserve"> IFERROR(MAX(0, DATA[[#This Row],[High]] - DATA[[#This Row],[Prev High]]), "")</f>
        <v>1610</v>
      </c>
      <c r="AP597" s="28">
        <f xml:space="preserve"> IFERROR(MAX(0, DATA[[#This Row],[Prev Low]] - DATA[[#This Row],[Low]]), "")</f>
        <v>0</v>
      </c>
      <c r="AQ597" s="10">
        <f xml:space="preserve"> (DATA[[#This Row],[Prev Low]] &lt; DATA[[#This Row],[Open]]) * (DATA[[#This Row],[Open]] &lt; DATA[[#This Row],[Prev High]])</f>
        <v>1</v>
      </c>
      <c r="AR597" s="10">
        <f xml:space="preserve"> SIGN(DATA[[#This Row],[Open]] &lt; DATA[[#This Row],[Prev Low]])</f>
        <v>0</v>
      </c>
      <c r="AS597" s="10">
        <f xml:space="preserve"> SIGN(DATA[[#This Row],[Prev Low]] &lt; DATA[[#This Row],[Open]])</f>
        <v>1</v>
      </c>
      <c r="AT597" s="10">
        <f xml:space="preserve"> SIGN(DATA[[#This Row],[Open]] &lt; DATA[[#This Row],[Prev High]])</f>
        <v>1</v>
      </c>
      <c r="AU597" s="10">
        <f xml:space="preserve"> SIGN(DATA[[#This Row],[Prev High]] &lt; DATA[[#This Row],[Open]])</f>
        <v>0</v>
      </c>
      <c r="AV597" s="10">
        <f xml:space="preserve"> SIGN(DATA[[#This Row],[Low]] &lt; DATA[[#This Row],[Prev Low]])</f>
        <v>0</v>
      </c>
      <c r="AW597" s="10">
        <f xml:space="preserve"> SIGN(DATA[[#This Row],[Prev Low]] &lt; DATA[[#This Row],[Low]])</f>
        <v>1</v>
      </c>
      <c r="AX597" s="10">
        <f xml:space="preserve"> SIGN(DATA[[#This Row],[High]] &lt; DATA[[#This Row],[Prev High]])</f>
        <v>0</v>
      </c>
      <c r="AY597" s="10">
        <f xml:space="preserve"> SIGN(DATA[[#This Row],[Prev High]] &lt; DATA[[#This Row],[High]])</f>
        <v>1</v>
      </c>
      <c r="AZ597" s="10">
        <f xml:space="preserve"> (DATA[[#This Row],[Prev Low]] &lt; DATA[[#This Row],[Close]]) * (DATA[[#This Row],[Close]] &lt; DATA[[#This Row],[Prev High]])</f>
        <v>0</v>
      </c>
      <c r="BA597" s="10">
        <f xml:space="preserve"> SIGN(DATA[[#This Row],[Close]] &lt; DATA[[#This Row],[Prev Low]])</f>
        <v>0</v>
      </c>
      <c r="BB597" s="10">
        <f xml:space="preserve"> SIGN(DATA[[#This Row],[Prev Low]] &lt; DATA[[#This Row],[Close]])</f>
        <v>1</v>
      </c>
      <c r="BC597" s="10">
        <f xml:space="preserve"> SIGN(DATA[[#This Row],[Close]] &lt; DATA[[#This Row],[Prev High]])</f>
        <v>0</v>
      </c>
      <c r="BD597" s="10">
        <f xml:space="preserve"> SIGN(DATA[[#This Row],[Prev High]] &lt; DATA[[#This Row],[Close]])</f>
        <v>1</v>
      </c>
    </row>
    <row r="598" spans="14:56" x14ac:dyDescent="0.25">
      <c r="N598" s="16">
        <f xml:space="preserve"> ROW() - ROW(DATA[[#Headers],[Row]])</f>
        <v>596</v>
      </c>
      <c r="O598" s="13"/>
      <c r="P598" s="20">
        <v>44992</v>
      </c>
      <c r="Q598" s="21">
        <v>105398</v>
      </c>
      <c r="R598" s="21">
        <v>106055</v>
      </c>
      <c r="S598" s="21">
        <v>106350</v>
      </c>
      <c r="T598" s="21">
        <v>104615</v>
      </c>
      <c r="U598" s="13" t="s">
        <v>521</v>
      </c>
      <c r="V598" s="14">
        <v>-6.4000000000000003E-3</v>
      </c>
      <c r="W598" s="23"/>
      <c r="X598" s="23">
        <f xml:space="preserve"> (1 - DATA[[#This Row],[Row]])</f>
        <v>-595</v>
      </c>
      <c r="Y598" s="24">
        <f xml:space="preserve"> DATA[[#This Row],[Src Data]]</f>
        <v>44992</v>
      </c>
      <c r="Z598" s="23">
        <f xml:space="preserve"> WEEKDAY(DATA[[#This Row],[Date]])</f>
        <v>3</v>
      </c>
      <c r="AA598" s="26">
        <f xml:space="preserve"> DATA[[#This Row],[Src Último]]</f>
        <v>105398</v>
      </c>
      <c r="AB598" s="28">
        <f xml:space="preserve"> DATA[[#This Row],[Src Abertura]]</f>
        <v>106055</v>
      </c>
      <c r="AC598" s="28">
        <f xml:space="preserve"> DATA[[#This Row],[Src Mínima]]</f>
        <v>104615</v>
      </c>
      <c r="AD598" s="28">
        <f xml:space="preserve"> DATA[[#This Row],[Src Máxima]]</f>
        <v>106350</v>
      </c>
      <c r="AE598" s="28">
        <f xml:space="preserve"> DATA[[#This Row],[Src Último]]</f>
        <v>105398</v>
      </c>
      <c r="AF598" s="40">
        <f xml:space="preserve"> (DATA[[#This Row],[High]] - DATA[[#This Row],[Low]])</f>
        <v>1735</v>
      </c>
      <c r="AG598" s="31">
        <f xml:space="preserve"> _xlfn.XLOOKUP(DATA[[#This Row],[T]]-1, DATA[T], DATA[Open], "")</f>
        <v>104800</v>
      </c>
      <c r="AH598" s="31">
        <f xml:space="preserve"> _xlfn.XLOOKUP(DATA[[#This Row],[T]]-1, DATA[T], DATA[Low], "")</f>
        <v>104310</v>
      </c>
      <c r="AI598" s="31">
        <f xml:space="preserve"> _xlfn.XLOOKUP(DATA[[#This Row],[T]]-1, DATA[T], DATA[High], "")</f>
        <v>106450</v>
      </c>
      <c r="AJ598" s="31">
        <f xml:space="preserve"> _xlfn.XLOOKUP(DATA[[#This Row],[T]]-1, DATA[T], DATA[Price], "")</f>
        <v>106074</v>
      </c>
      <c r="AK598" s="33">
        <f xml:space="preserve"> IFERROR(DATA[[#This Row],[Prev Close]] - DATA[[#This Row],[Prev Open]], "")</f>
        <v>1274</v>
      </c>
      <c r="AL598" s="33">
        <f xml:space="preserve"> IFERROR(DATA[[#This Row],[Prev High]] - DATA[[#This Row],[Prev Low]], "")</f>
        <v>2140</v>
      </c>
      <c r="AM598" s="33">
        <f xml:space="preserve"> SIGN(DATA[[#This Row],[Prev Change]] &lt; 0)</f>
        <v>0</v>
      </c>
      <c r="AN598" s="33">
        <f xml:space="preserve"> SIGN(DATA[[#This Row],[Prev Change]] &gt;= 0)</f>
        <v>1</v>
      </c>
      <c r="AO598" s="28">
        <f xml:space="preserve"> IFERROR(MAX(0, DATA[[#This Row],[High]] - DATA[[#This Row],[Prev High]]), "")</f>
        <v>0</v>
      </c>
      <c r="AP598" s="28">
        <f xml:space="preserve"> IFERROR(MAX(0, DATA[[#This Row],[Prev Low]] - DATA[[#This Row],[Low]]), "")</f>
        <v>0</v>
      </c>
      <c r="AQ598" s="10">
        <f xml:space="preserve"> (DATA[[#This Row],[Prev Low]] &lt; DATA[[#This Row],[Open]]) * (DATA[[#This Row],[Open]] &lt; DATA[[#This Row],[Prev High]])</f>
        <v>1</v>
      </c>
      <c r="AR598" s="10">
        <f xml:space="preserve"> SIGN(DATA[[#This Row],[Open]] &lt; DATA[[#This Row],[Prev Low]])</f>
        <v>0</v>
      </c>
      <c r="AS598" s="10">
        <f xml:space="preserve"> SIGN(DATA[[#This Row],[Prev Low]] &lt; DATA[[#This Row],[Open]])</f>
        <v>1</v>
      </c>
      <c r="AT598" s="10">
        <f xml:space="preserve"> SIGN(DATA[[#This Row],[Open]] &lt; DATA[[#This Row],[Prev High]])</f>
        <v>1</v>
      </c>
      <c r="AU598" s="10">
        <f xml:space="preserve"> SIGN(DATA[[#This Row],[Prev High]] &lt; DATA[[#This Row],[Open]])</f>
        <v>0</v>
      </c>
      <c r="AV598" s="10">
        <f xml:space="preserve"> SIGN(DATA[[#This Row],[Low]] &lt; DATA[[#This Row],[Prev Low]])</f>
        <v>0</v>
      </c>
      <c r="AW598" s="10">
        <f xml:space="preserve"> SIGN(DATA[[#This Row],[Prev Low]] &lt; DATA[[#This Row],[Low]])</f>
        <v>1</v>
      </c>
      <c r="AX598" s="10">
        <f xml:space="preserve"> SIGN(DATA[[#This Row],[High]] &lt; DATA[[#This Row],[Prev High]])</f>
        <v>1</v>
      </c>
      <c r="AY598" s="10">
        <f xml:space="preserve"> SIGN(DATA[[#This Row],[Prev High]] &lt; DATA[[#This Row],[High]])</f>
        <v>0</v>
      </c>
      <c r="AZ598" s="10">
        <f xml:space="preserve"> (DATA[[#This Row],[Prev Low]] &lt; DATA[[#This Row],[Close]]) * (DATA[[#This Row],[Close]] &lt; DATA[[#This Row],[Prev High]])</f>
        <v>1</v>
      </c>
      <c r="BA598" s="10">
        <f xml:space="preserve"> SIGN(DATA[[#This Row],[Close]] &lt; DATA[[#This Row],[Prev Low]])</f>
        <v>0</v>
      </c>
      <c r="BB598" s="10">
        <f xml:space="preserve"> SIGN(DATA[[#This Row],[Prev Low]] &lt; DATA[[#This Row],[Close]])</f>
        <v>1</v>
      </c>
      <c r="BC598" s="10">
        <f xml:space="preserve"> SIGN(DATA[[#This Row],[Close]] &lt; DATA[[#This Row],[Prev High]])</f>
        <v>1</v>
      </c>
      <c r="BD598" s="10">
        <f xml:space="preserve"> SIGN(DATA[[#This Row],[Prev High]] &lt; DATA[[#This Row],[Close]])</f>
        <v>0</v>
      </c>
    </row>
    <row r="599" spans="14:56" x14ac:dyDescent="0.25">
      <c r="N599" s="16">
        <f xml:space="preserve"> ROW() - ROW(DATA[[#Headers],[Row]])</f>
        <v>597</v>
      </c>
      <c r="O599" s="13"/>
      <c r="P599" s="20">
        <v>44991</v>
      </c>
      <c r="Q599" s="21">
        <v>106074</v>
      </c>
      <c r="R599" s="21">
        <v>104800</v>
      </c>
      <c r="S599" s="21">
        <v>106450</v>
      </c>
      <c r="T599" s="21">
        <v>104310</v>
      </c>
      <c r="U599" s="13" t="s">
        <v>522</v>
      </c>
      <c r="V599" s="14">
        <v>1.01E-2</v>
      </c>
      <c r="W599" s="23"/>
      <c r="X599" s="23">
        <f xml:space="preserve"> (1 - DATA[[#This Row],[Row]])</f>
        <v>-596</v>
      </c>
      <c r="Y599" s="24">
        <f xml:space="preserve"> DATA[[#This Row],[Src Data]]</f>
        <v>44991</v>
      </c>
      <c r="Z599" s="23">
        <f xml:space="preserve"> WEEKDAY(DATA[[#This Row],[Date]])</f>
        <v>2</v>
      </c>
      <c r="AA599" s="26">
        <f xml:space="preserve"> DATA[[#This Row],[Src Último]]</f>
        <v>106074</v>
      </c>
      <c r="AB599" s="28">
        <f xml:space="preserve"> DATA[[#This Row],[Src Abertura]]</f>
        <v>104800</v>
      </c>
      <c r="AC599" s="28">
        <f xml:space="preserve"> DATA[[#This Row],[Src Mínima]]</f>
        <v>104310</v>
      </c>
      <c r="AD599" s="28">
        <f xml:space="preserve"> DATA[[#This Row],[Src Máxima]]</f>
        <v>106450</v>
      </c>
      <c r="AE599" s="28">
        <f xml:space="preserve"> DATA[[#This Row],[Src Último]]</f>
        <v>106074</v>
      </c>
      <c r="AF599" s="40">
        <f xml:space="preserve"> (DATA[[#This Row],[High]] - DATA[[#This Row],[Low]])</f>
        <v>2140</v>
      </c>
      <c r="AG599" s="31">
        <f xml:space="preserve"> _xlfn.XLOOKUP(DATA[[#This Row],[T]]-1, DATA[T], DATA[Open], "")</f>
        <v>104820</v>
      </c>
      <c r="AH599" s="31">
        <f xml:space="preserve"> _xlfn.XLOOKUP(DATA[[#This Row],[T]]-1, DATA[T], DATA[Low], "")</f>
        <v>104555</v>
      </c>
      <c r="AI599" s="31">
        <f xml:space="preserve"> _xlfn.XLOOKUP(DATA[[#This Row],[T]]-1, DATA[T], DATA[High], "")</f>
        <v>105775</v>
      </c>
      <c r="AJ599" s="31">
        <f xml:space="preserve"> _xlfn.XLOOKUP(DATA[[#This Row],[T]]-1, DATA[T], DATA[Price], "")</f>
        <v>105012</v>
      </c>
      <c r="AK599" s="33">
        <f xml:space="preserve"> IFERROR(DATA[[#This Row],[Prev Close]] - DATA[[#This Row],[Prev Open]], "")</f>
        <v>192</v>
      </c>
      <c r="AL599" s="33">
        <f xml:space="preserve"> IFERROR(DATA[[#This Row],[Prev High]] - DATA[[#This Row],[Prev Low]], "")</f>
        <v>1220</v>
      </c>
      <c r="AM599" s="33">
        <f xml:space="preserve"> SIGN(DATA[[#This Row],[Prev Change]] &lt; 0)</f>
        <v>0</v>
      </c>
      <c r="AN599" s="33">
        <f xml:space="preserve"> SIGN(DATA[[#This Row],[Prev Change]] &gt;= 0)</f>
        <v>1</v>
      </c>
      <c r="AO599" s="28">
        <f xml:space="preserve"> IFERROR(MAX(0, DATA[[#This Row],[High]] - DATA[[#This Row],[Prev High]]), "")</f>
        <v>675</v>
      </c>
      <c r="AP599" s="28">
        <f xml:space="preserve"> IFERROR(MAX(0, DATA[[#This Row],[Prev Low]] - DATA[[#This Row],[Low]]), "")</f>
        <v>245</v>
      </c>
      <c r="AQ599" s="10">
        <f xml:space="preserve"> (DATA[[#This Row],[Prev Low]] &lt; DATA[[#This Row],[Open]]) * (DATA[[#This Row],[Open]] &lt; DATA[[#This Row],[Prev High]])</f>
        <v>1</v>
      </c>
      <c r="AR599" s="10">
        <f xml:space="preserve"> SIGN(DATA[[#This Row],[Open]] &lt; DATA[[#This Row],[Prev Low]])</f>
        <v>0</v>
      </c>
      <c r="AS599" s="10">
        <f xml:space="preserve"> SIGN(DATA[[#This Row],[Prev Low]] &lt; DATA[[#This Row],[Open]])</f>
        <v>1</v>
      </c>
      <c r="AT599" s="10">
        <f xml:space="preserve"> SIGN(DATA[[#This Row],[Open]] &lt; DATA[[#This Row],[Prev High]])</f>
        <v>1</v>
      </c>
      <c r="AU599" s="10">
        <f xml:space="preserve"> SIGN(DATA[[#This Row],[Prev High]] &lt; DATA[[#This Row],[Open]])</f>
        <v>0</v>
      </c>
      <c r="AV599" s="10">
        <f xml:space="preserve"> SIGN(DATA[[#This Row],[Low]] &lt; DATA[[#This Row],[Prev Low]])</f>
        <v>1</v>
      </c>
      <c r="AW599" s="10">
        <f xml:space="preserve"> SIGN(DATA[[#This Row],[Prev Low]] &lt; DATA[[#This Row],[Low]])</f>
        <v>0</v>
      </c>
      <c r="AX599" s="10">
        <f xml:space="preserve"> SIGN(DATA[[#This Row],[High]] &lt; DATA[[#This Row],[Prev High]])</f>
        <v>0</v>
      </c>
      <c r="AY599" s="10">
        <f xml:space="preserve"> SIGN(DATA[[#This Row],[Prev High]] &lt; DATA[[#This Row],[High]])</f>
        <v>1</v>
      </c>
      <c r="AZ599" s="10">
        <f xml:space="preserve"> (DATA[[#This Row],[Prev Low]] &lt; DATA[[#This Row],[Close]]) * (DATA[[#This Row],[Close]] &lt; DATA[[#This Row],[Prev High]])</f>
        <v>0</v>
      </c>
      <c r="BA599" s="10">
        <f xml:space="preserve"> SIGN(DATA[[#This Row],[Close]] &lt; DATA[[#This Row],[Prev Low]])</f>
        <v>0</v>
      </c>
      <c r="BB599" s="10">
        <f xml:space="preserve"> SIGN(DATA[[#This Row],[Prev Low]] &lt; DATA[[#This Row],[Close]])</f>
        <v>1</v>
      </c>
      <c r="BC599" s="10">
        <f xml:space="preserve"> SIGN(DATA[[#This Row],[Close]] &lt; DATA[[#This Row],[Prev High]])</f>
        <v>0</v>
      </c>
      <c r="BD599" s="10">
        <f xml:space="preserve"> SIGN(DATA[[#This Row],[Prev High]] &lt; DATA[[#This Row],[Close]])</f>
        <v>1</v>
      </c>
    </row>
    <row r="600" spans="14:56" x14ac:dyDescent="0.25">
      <c r="N600" s="16">
        <f xml:space="preserve"> ROW() - ROW(DATA[[#Headers],[Row]])</f>
        <v>598</v>
      </c>
      <c r="O600" s="13"/>
      <c r="P600" s="20">
        <v>44988</v>
      </c>
      <c r="Q600" s="21">
        <v>105012</v>
      </c>
      <c r="R600" s="21">
        <v>104820</v>
      </c>
      <c r="S600" s="21">
        <v>105775</v>
      </c>
      <c r="T600" s="21">
        <v>104555</v>
      </c>
      <c r="U600" s="13" t="s">
        <v>523</v>
      </c>
      <c r="V600" s="14">
        <v>4.1999999999999997E-3</v>
      </c>
      <c r="W600" s="23"/>
      <c r="X600" s="23">
        <f xml:space="preserve"> (1 - DATA[[#This Row],[Row]])</f>
        <v>-597</v>
      </c>
      <c r="Y600" s="24">
        <f xml:space="preserve"> DATA[[#This Row],[Src Data]]</f>
        <v>44988</v>
      </c>
      <c r="Z600" s="23">
        <f xml:space="preserve"> WEEKDAY(DATA[[#This Row],[Date]])</f>
        <v>6</v>
      </c>
      <c r="AA600" s="26">
        <f xml:space="preserve"> DATA[[#This Row],[Src Último]]</f>
        <v>105012</v>
      </c>
      <c r="AB600" s="28">
        <f xml:space="preserve"> DATA[[#This Row],[Src Abertura]]</f>
        <v>104820</v>
      </c>
      <c r="AC600" s="28">
        <f xml:space="preserve"> DATA[[#This Row],[Src Mínima]]</f>
        <v>104555</v>
      </c>
      <c r="AD600" s="28">
        <f xml:space="preserve"> DATA[[#This Row],[Src Máxima]]</f>
        <v>105775</v>
      </c>
      <c r="AE600" s="28">
        <f xml:space="preserve"> DATA[[#This Row],[Src Último]]</f>
        <v>105012</v>
      </c>
      <c r="AF600" s="40">
        <f xml:space="preserve"> (DATA[[#This Row],[High]] - DATA[[#This Row],[Low]])</f>
        <v>1220</v>
      </c>
      <c r="AG600" s="31">
        <f xml:space="preserve"> _xlfn.XLOOKUP(DATA[[#This Row],[T]]-1, DATA[T], DATA[Open], "")</f>
        <v>106110</v>
      </c>
      <c r="AH600" s="31">
        <f xml:space="preserve"> _xlfn.XLOOKUP(DATA[[#This Row],[T]]-1, DATA[T], DATA[Low], "")</f>
        <v>104430</v>
      </c>
      <c r="AI600" s="31">
        <f xml:space="preserve"> _xlfn.XLOOKUP(DATA[[#This Row],[T]]-1, DATA[T], DATA[High], "")</f>
        <v>106260</v>
      </c>
      <c r="AJ600" s="31">
        <f xml:space="preserve"> _xlfn.XLOOKUP(DATA[[#This Row],[T]]-1, DATA[T], DATA[Price], "")</f>
        <v>104578</v>
      </c>
      <c r="AK600" s="33">
        <f xml:space="preserve"> IFERROR(DATA[[#This Row],[Prev Close]] - DATA[[#This Row],[Prev Open]], "")</f>
        <v>-1532</v>
      </c>
      <c r="AL600" s="33">
        <f xml:space="preserve"> IFERROR(DATA[[#This Row],[Prev High]] - DATA[[#This Row],[Prev Low]], "")</f>
        <v>1830</v>
      </c>
      <c r="AM600" s="33">
        <f xml:space="preserve"> SIGN(DATA[[#This Row],[Prev Change]] &lt; 0)</f>
        <v>1</v>
      </c>
      <c r="AN600" s="33">
        <f xml:space="preserve"> SIGN(DATA[[#This Row],[Prev Change]] &gt;= 0)</f>
        <v>0</v>
      </c>
      <c r="AO600" s="28">
        <f xml:space="preserve"> IFERROR(MAX(0, DATA[[#This Row],[High]] - DATA[[#This Row],[Prev High]]), "")</f>
        <v>0</v>
      </c>
      <c r="AP600" s="28">
        <f xml:space="preserve"> IFERROR(MAX(0, DATA[[#This Row],[Prev Low]] - DATA[[#This Row],[Low]]), "")</f>
        <v>0</v>
      </c>
      <c r="AQ600" s="10">
        <f xml:space="preserve"> (DATA[[#This Row],[Prev Low]] &lt; DATA[[#This Row],[Open]]) * (DATA[[#This Row],[Open]] &lt; DATA[[#This Row],[Prev High]])</f>
        <v>1</v>
      </c>
      <c r="AR600" s="10">
        <f xml:space="preserve"> SIGN(DATA[[#This Row],[Open]] &lt; DATA[[#This Row],[Prev Low]])</f>
        <v>0</v>
      </c>
      <c r="AS600" s="10">
        <f xml:space="preserve"> SIGN(DATA[[#This Row],[Prev Low]] &lt; DATA[[#This Row],[Open]])</f>
        <v>1</v>
      </c>
      <c r="AT600" s="10">
        <f xml:space="preserve"> SIGN(DATA[[#This Row],[Open]] &lt; DATA[[#This Row],[Prev High]])</f>
        <v>1</v>
      </c>
      <c r="AU600" s="10">
        <f xml:space="preserve"> SIGN(DATA[[#This Row],[Prev High]] &lt; DATA[[#This Row],[Open]])</f>
        <v>0</v>
      </c>
      <c r="AV600" s="10">
        <f xml:space="preserve"> SIGN(DATA[[#This Row],[Low]] &lt; DATA[[#This Row],[Prev Low]])</f>
        <v>0</v>
      </c>
      <c r="AW600" s="10">
        <f xml:space="preserve"> SIGN(DATA[[#This Row],[Prev Low]] &lt; DATA[[#This Row],[Low]])</f>
        <v>1</v>
      </c>
      <c r="AX600" s="10">
        <f xml:space="preserve"> SIGN(DATA[[#This Row],[High]] &lt; DATA[[#This Row],[Prev High]])</f>
        <v>1</v>
      </c>
      <c r="AY600" s="10">
        <f xml:space="preserve"> SIGN(DATA[[#This Row],[Prev High]] &lt; DATA[[#This Row],[High]])</f>
        <v>0</v>
      </c>
      <c r="AZ600" s="10">
        <f xml:space="preserve"> (DATA[[#This Row],[Prev Low]] &lt; DATA[[#This Row],[Close]]) * (DATA[[#This Row],[Close]] &lt; DATA[[#This Row],[Prev High]])</f>
        <v>1</v>
      </c>
      <c r="BA600" s="10">
        <f xml:space="preserve"> SIGN(DATA[[#This Row],[Close]] &lt; DATA[[#This Row],[Prev Low]])</f>
        <v>0</v>
      </c>
      <c r="BB600" s="10">
        <f xml:space="preserve"> SIGN(DATA[[#This Row],[Prev Low]] &lt; DATA[[#This Row],[Close]])</f>
        <v>1</v>
      </c>
      <c r="BC600" s="10">
        <f xml:space="preserve"> SIGN(DATA[[#This Row],[Close]] &lt; DATA[[#This Row],[Prev High]])</f>
        <v>1</v>
      </c>
      <c r="BD600" s="10">
        <f xml:space="preserve"> SIGN(DATA[[#This Row],[Prev High]] &lt; DATA[[#This Row],[Close]])</f>
        <v>0</v>
      </c>
    </row>
    <row r="601" spans="14:56" x14ac:dyDescent="0.25">
      <c r="N601" s="16">
        <f xml:space="preserve"> ROW() - ROW(DATA[[#Headers],[Row]])</f>
        <v>599</v>
      </c>
      <c r="O601" s="13"/>
      <c r="P601" s="20">
        <v>44987</v>
      </c>
      <c r="Q601" s="21">
        <v>104578</v>
      </c>
      <c r="R601" s="21">
        <v>106110</v>
      </c>
      <c r="S601" s="21">
        <v>106260</v>
      </c>
      <c r="T601" s="21">
        <v>104430</v>
      </c>
      <c r="U601" s="13" t="s">
        <v>239</v>
      </c>
      <c r="V601" s="14">
        <v>-1.14E-2</v>
      </c>
      <c r="W601" s="23"/>
      <c r="X601" s="23">
        <f xml:space="preserve"> (1 - DATA[[#This Row],[Row]])</f>
        <v>-598</v>
      </c>
      <c r="Y601" s="24">
        <f xml:space="preserve"> DATA[[#This Row],[Src Data]]</f>
        <v>44987</v>
      </c>
      <c r="Z601" s="23">
        <f xml:space="preserve"> WEEKDAY(DATA[[#This Row],[Date]])</f>
        <v>5</v>
      </c>
      <c r="AA601" s="26">
        <f xml:space="preserve"> DATA[[#This Row],[Src Último]]</f>
        <v>104578</v>
      </c>
      <c r="AB601" s="28">
        <f xml:space="preserve"> DATA[[#This Row],[Src Abertura]]</f>
        <v>106110</v>
      </c>
      <c r="AC601" s="28">
        <f xml:space="preserve"> DATA[[#This Row],[Src Mínima]]</f>
        <v>104430</v>
      </c>
      <c r="AD601" s="28">
        <f xml:space="preserve"> DATA[[#This Row],[Src Máxima]]</f>
        <v>106260</v>
      </c>
      <c r="AE601" s="28">
        <f xml:space="preserve"> DATA[[#This Row],[Src Último]]</f>
        <v>104578</v>
      </c>
      <c r="AF601" s="40">
        <f xml:space="preserve"> (DATA[[#This Row],[High]] - DATA[[#This Row],[Low]])</f>
        <v>1830</v>
      </c>
      <c r="AG601" s="31">
        <f xml:space="preserve"> _xlfn.XLOOKUP(DATA[[#This Row],[T]]-1, DATA[T], DATA[Open], "")</f>
        <v>106360</v>
      </c>
      <c r="AH601" s="31">
        <f xml:space="preserve"> _xlfn.XLOOKUP(DATA[[#This Row],[T]]-1, DATA[T], DATA[Low], "")</f>
        <v>104375</v>
      </c>
      <c r="AI601" s="31">
        <f xml:space="preserve"> _xlfn.XLOOKUP(DATA[[#This Row],[T]]-1, DATA[T], DATA[High], "")</f>
        <v>106695</v>
      </c>
      <c r="AJ601" s="31">
        <f xml:space="preserve"> _xlfn.XLOOKUP(DATA[[#This Row],[T]]-1, DATA[T], DATA[Price], "")</f>
        <v>105786</v>
      </c>
      <c r="AK601" s="33">
        <f xml:space="preserve"> IFERROR(DATA[[#This Row],[Prev Close]] - DATA[[#This Row],[Prev Open]], "")</f>
        <v>-574</v>
      </c>
      <c r="AL601" s="33">
        <f xml:space="preserve"> IFERROR(DATA[[#This Row],[Prev High]] - DATA[[#This Row],[Prev Low]], "")</f>
        <v>2320</v>
      </c>
      <c r="AM601" s="33">
        <f xml:space="preserve"> SIGN(DATA[[#This Row],[Prev Change]] &lt; 0)</f>
        <v>1</v>
      </c>
      <c r="AN601" s="33">
        <f xml:space="preserve"> SIGN(DATA[[#This Row],[Prev Change]] &gt;= 0)</f>
        <v>0</v>
      </c>
      <c r="AO601" s="28">
        <f xml:space="preserve"> IFERROR(MAX(0, DATA[[#This Row],[High]] - DATA[[#This Row],[Prev High]]), "")</f>
        <v>0</v>
      </c>
      <c r="AP601" s="28">
        <f xml:space="preserve"> IFERROR(MAX(0, DATA[[#This Row],[Prev Low]] - DATA[[#This Row],[Low]]), "")</f>
        <v>0</v>
      </c>
      <c r="AQ601" s="10">
        <f xml:space="preserve"> (DATA[[#This Row],[Prev Low]] &lt; DATA[[#This Row],[Open]]) * (DATA[[#This Row],[Open]] &lt; DATA[[#This Row],[Prev High]])</f>
        <v>1</v>
      </c>
      <c r="AR601" s="10">
        <f xml:space="preserve"> SIGN(DATA[[#This Row],[Open]] &lt; DATA[[#This Row],[Prev Low]])</f>
        <v>0</v>
      </c>
      <c r="AS601" s="10">
        <f xml:space="preserve"> SIGN(DATA[[#This Row],[Prev Low]] &lt; DATA[[#This Row],[Open]])</f>
        <v>1</v>
      </c>
      <c r="AT601" s="10">
        <f xml:space="preserve"> SIGN(DATA[[#This Row],[Open]] &lt; DATA[[#This Row],[Prev High]])</f>
        <v>1</v>
      </c>
      <c r="AU601" s="10">
        <f xml:space="preserve"> SIGN(DATA[[#This Row],[Prev High]] &lt; DATA[[#This Row],[Open]])</f>
        <v>0</v>
      </c>
      <c r="AV601" s="10">
        <f xml:space="preserve"> SIGN(DATA[[#This Row],[Low]] &lt; DATA[[#This Row],[Prev Low]])</f>
        <v>0</v>
      </c>
      <c r="AW601" s="10">
        <f xml:space="preserve"> SIGN(DATA[[#This Row],[Prev Low]] &lt; DATA[[#This Row],[Low]])</f>
        <v>1</v>
      </c>
      <c r="AX601" s="10">
        <f xml:space="preserve"> SIGN(DATA[[#This Row],[High]] &lt; DATA[[#This Row],[Prev High]])</f>
        <v>1</v>
      </c>
      <c r="AY601" s="10">
        <f xml:space="preserve"> SIGN(DATA[[#This Row],[Prev High]] &lt; DATA[[#This Row],[High]])</f>
        <v>0</v>
      </c>
      <c r="AZ601" s="10">
        <f xml:space="preserve"> (DATA[[#This Row],[Prev Low]] &lt; DATA[[#This Row],[Close]]) * (DATA[[#This Row],[Close]] &lt; DATA[[#This Row],[Prev High]])</f>
        <v>1</v>
      </c>
      <c r="BA601" s="10">
        <f xml:space="preserve"> SIGN(DATA[[#This Row],[Close]] &lt; DATA[[#This Row],[Prev Low]])</f>
        <v>0</v>
      </c>
      <c r="BB601" s="10">
        <f xml:space="preserve"> SIGN(DATA[[#This Row],[Prev Low]] &lt; DATA[[#This Row],[Close]])</f>
        <v>1</v>
      </c>
      <c r="BC601" s="10">
        <f xml:space="preserve"> SIGN(DATA[[#This Row],[Close]] &lt; DATA[[#This Row],[Prev High]])</f>
        <v>1</v>
      </c>
      <c r="BD601" s="10">
        <f xml:space="preserve"> SIGN(DATA[[#This Row],[Prev High]] &lt; DATA[[#This Row],[Close]])</f>
        <v>0</v>
      </c>
    </row>
    <row r="602" spans="14:56" x14ac:dyDescent="0.25">
      <c r="N602" s="16">
        <f xml:space="preserve"> ROW() - ROW(DATA[[#Headers],[Row]])</f>
        <v>600</v>
      </c>
      <c r="O602" s="13"/>
      <c r="P602" s="20">
        <v>44986</v>
      </c>
      <c r="Q602" s="21">
        <v>105786</v>
      </c>
      <c r="R602" s="21">
        <v>106360</v>
      </c>
      <c r="S602" s="21">
        <v>106695</v>
      </c>
      <c r="T602" s="21">
        <v>104375</v>
      </c>
      <c r="U602" s="13" t="s">
        <v>524</v>
      </c>
      <c r="V602" s="14">
        <v>-3.5000000000000001E-3</v>
      </c>
      <c r="W602" s="23"/>
      <c r="X602" s="23">
        <f xml:space="preserve"> (1 - DATA[[#This Row],[Row]])</f>
        <v>-599</v>
      </c>
      <c r="Y602" s="24">
        <f xml:space="preserve"> DATA[[#This Row],[Src Data]]</f>
        <v>44986</v>
      </c>
      <c r="Z602" s="23">
        <f xml:space="preserve"> WEEKDAY(DATA[[#This Row],[Date]])</f>
        <v>4</v>
      </c>
      <c r="AA602" s="26">
        <f xml:space="preserve"> DATA[[#This Row],[Src Último]]</f>
        <v>105786</v>
      </c>
      <c r="AB602" s="28">
        <f xml:space="preserve"> DATA[[#This Row],[Src Abertura]]</f>
        <v>106360</v>
      </c>
      <c r="AC602" s="28">
        <f xml:space="preserve"> DATA[[#This Row],[Src Mínima]]</f>
        <v>104375</v>
      </c>
      <c r="AD602" s="28">
        <f xml:space="preserve"> DATA[[#This Row],[Src Máxima]]</f>
        <v>106695</v>
      </c>
      <c r="AE602" s="28">
        <f xml:space="preserve"> DATA[[#This Row],[Src Último]]</f>
        <v>105786</v>
      </c>
      <c r="AF602" s="40">
        <f xml:space="preserve"> (DATA[[#This Row],[High]] - DATA[[#This Row],[Low]])</f>
        <v>2320</v>
      </c>
      <c r="AG602" s="31">
        <f xml:space="preserve"> _xlfn.XLOOKUP(DATA[[#This Row],[T]]-1, DATA[T], DATA[Open], "")</f>
        <v>107100</v>
      </c>
      <c r="AH602" s="31">
        <f xml:space="preserve"> _xlfn.XLOOKUP(DATA[[#This Row],[T]]-1, DATA[T], DATA[Low], "")</f>
        <v>105975</v>
      </c>
      <c r="AI602" s="31">
        <f xml:space="preserve"> _xlfn.XLOOKUP(DATA[[#This Row],[T]]-1, DATA[T], DATA[High], "")</f>
        <v>108265</v>
      </c>
      <c r="AJ602" s="31">
        <f xml:space="preserve"> _xlfn.XLOOKUP(DATA[[#This Row],[T]]-1, DATA[T], DATA[Price], "")</f>
        <v>106156</v>
      </c>
      <c r="AK602" s="33">
        <f xml:space="preserve"> IFERROR(DATA[[#This Row],[Prev Close]] - DATA[[#This Row],[Prev Open]], "")</f>
        <v>-944</v>
      </c>
      <c r="AL602" s="33">
        <f xml:space="preserve"> IFERROR(DATA[[#This Row],[Prev High]] - DATA[[#This Row],[Prev Low]], "")</f>
        <v>2290</v>
      </c>
      <c r="AM602" s="33">
        <f xml:space="preserve"> SIGN(DATA[[#This Row],[Prev Change]] &lt; 0)</f>
        <v>1</v>
      </c>
      <c r="AN602" s="33">
        <f xml:space="preserve"> SIGN(DATA[[#This Row],[Prev Change]] &gt;= 0)</f>
        <v>0</v>
      </c>
      <c r="AO602" s="28">
        <f xml:space="preserve"> IFERROR(MAX(0, DATA[[#This Row],[High]] - DATA[[#This Row],[Prev High]]), "")</f>
        <v>0</v>
      </c>
      <c r="AP602" s="28">
        <f xml:space="preserve"> IFERROR(MAX(0, DATA[[#This Row],[Prev Low]] - DATA[[#This Row],[Low]]), "")</f>
        <v>1600</v>
      </c>
      <c r="AQ602" s="10">
        <f xml:space="preserve"> (DATA[[#This Row],[Prev Low]] &lt; DATA[[#This Row],[Open]]) * (DATA[[#This Row],[Open]] &lt; DATA[[#This Row],[Prev High]])</f>
        <v>1</v>
      </c>
      <c r="AR602" s="10">
        <f xml:space="preserve"> SIGN(DATA[[#This Row],[Open]] &lt; DATA[[#This Row],[Prev Low]])</f>
        <v>0</v>
      </c>
      <c r="AS602" s="10">
        <f xml:space="preserve"> SIGN(DATA[[#This Row],[Prev Low]] &lt; DATA[[#This Row],[Open]])</f>
        <v>1</v>
      </c>
      <c r="AT602" s="10">
        <f xml:space="preserve"> SIGN(DATA[[#This Row],[Open]] &lt; DATA[[#This Row],[Prev High]])</f>
        <v>1</v>
      </c>
      <c r="AU602" s="10">
        <f xml:space="preserve"> SIGN(DATA[[#This Row],[Prev High]] &lt; DATA[[#This Row],[Open]])</f>
        <v>0</v>
      </c>
      <c r="AV602" s="10">
        <f xml:space="preserve"> SIGN(DATA[[#This Row],[Low]] &lt; DATA[[#This Row],[Prev Low]])</f>
        <v>1</v>
      </c>
      <c r="AW602" s="10">
        <f xml:space="preserve"> SIGN(DATA[[#This Row],[Prev Low]] &lt; DATA[[#This Row],[Low]])</f>
        <v>0</v>
      </c>
      <c r="AX602" s="10">
        <f xml:space="preserve"> SIGN(DATA[[#This Row],[High]] &lt; DATA[[#This Row],[Prev High]])</f>
        <v>1</v>
      </c>
      <c r="AY602" s="10">
        <f xml:space="preserve"> SIGN(DATA[[#This Row],[Prev High]] &lt; DATA[[#This Row],[High]])</f>
        <v>0</v>
      </c>
      <c r="AZ602" s="10">
        <f xml:space="preserve"> (DATA[[#This Row],[Prev Low]] &lt; DATA[[#This Row],[Close]]) * (DATA[[#This Row],[Close]] &lt; DATA[[#This Row],[Prev High]])</f>
        <v>0</v>
      </c>
      <c r="BA602" s="10">
        <f xml:space="preserve"> SIGN(DATA[[#This Row],[Close]] &lt; DATA[[#This Row],[Prev Low]])</f>
        <v>1</v>
      </c>
      <c r="BB602" s="10">
        <f xml:space="preserve"> SIGN(DATA[[#This Row],[Prev Low]] &lt; DATA[[#This Row],[Close]])</f>
        <v>0</v>
      </c>
      <c r="BC602" s="10">
        <f xml:space="preserve"> SIGN(DATA[[#This Row],[Close]] &lt; DATA[[#This Row],[Prev High]])</f>
        <v>1</v>
      </c>
      <c r="BD602" s="10">
        <f xml:space="preserve"> SIGN(DATA[[#This Row],[Prev High]] &lt; DATA[[#This Row],[Close]])</f>
        <v>0</v>
      </c>
    </row>
    <row r="603" spans="14:56" x14ac:dyDescent="0.25">
      <c r="N603" s="16">
        <f xml:space="preserve"> ROW() - ROW(DATA[[#Headers],[Row]])</f>
        <v>601</v>
      </c>
      <c r="O603" s="13"/>
      <c r="P603" s="20">
        <v>44985</v>
      </c>
      <c r="Q603" s="21">
        <v>106156</v>
      </c>
      <c r="R603" s="21">
        <v>107100</v>
      </c>
      <c r="S603" s="21">
        <v>108265</v>
      </c>
      <c r="T603" s="21">
        <v>105975</v>
      </c>
      <c r="U603" s="13" t="s">
        <v>504</v>
      </c>
      <c r="V603" s="14">
        <v>-9.1000000000000004E-3</v>
      </c>
      <c r="W603" s="23"/>
      <c r="X603" s="23">
        <f xml:space="preserve"> (1 - DATA[[#This Row],[Row]])</f>
        <v>-600</v>
      </c>
      <c r="Y603" s="24">
        <f xml:space="preserve"> DATA[[#This Row],[Src Data]]</f>
        <v>44985</v>
      </c>
      <c r="Z603" s="23">
        <f xml:space="preserve"> WEEKDAY(DATA[[#This Row],[Date]])</f>
        <v>3</v>
      </c>
      <c r="AA603" s="26">
        <f xml:space="preserve"> DATA[[#This Row],[Src Último]]</f>
        <v>106156</v>
      </c>
      <c r="AB603" s="28">
        <f xml:space="preserve"> DATA[[#This Row],[Src Abertura]]</f>
        <v>107100</v>
      </c>
      <c r="AC603" s="28">
        <f xml:space="preserve"> DATA[[#This Row],[Src Mínima]]</f>
        <v>105975</v>
      </c>
      <c r="AD603" s="28">
        <f xml:space="preserve"> DATA[[#This Row],[Src Máxima]]</f>
        <v>108265</v>
      </c>
      <c r="AE603" s="28">
        <f xml:space="preserve"> DATA[[#This Row],[Src Último]]</f>
        <v>106156</v>
      </c>
      <c r="AF603" s="40">
        <f xml:space="preserve"> (DATA[[#This Row],[High]] - DATA[[#This Row],[Low]])</f>
        <v>2290</v>
      </c>
      <c r="AG603" s="31">
        <f xml:space="preserve"> _xlfn.XLOOKUP(DATA[[#This Row],[T]]-1, DATA[T], DATA[Open], "")</f>
        <v>107955</v>
      </c>
      <c r="AH603" s="31">
        <f xml:space="preserve"> _xlfn.XLOOKUP(DATA[[#This Row],[T]]-1, DATA[T], DATA[Low], "")</f>
        <v>106660</v>
      </c>
      <c r="AI603" s="31">
        <f xml:space="preserve"> _xlfn.XLOOKUP(DATA[[#This Row],[T]]-1, DATA[T], DATA[High], "")</f>
        <v>108045</v>
      </c>
      <c r="AJ603" s="31">
        <f xml:space="preserve"> _xlfn.XLOOKUP(DATA[[#This Row],[T]]-1, DATA[T], DATA[Price], "")</f>
        <v>107131</v>
      </c>
      <c r="AK603" s="33">
        <f xml:space="preserve"> IFERROR(DATA[[#This Row],[Prev Close]] - DATA[[#This Row],[Prev Open]], "")</f>
        <v>-824</v>
      </c>
      <c r="AL603" s="33">
        <f xml:space="preserve"> IFERROR(DATA[[#This Row],[Prev High]] - DATA[[#This Row],[Prev Low]], "")</f>
        <v>1385</v>
      </c>
      <c r="AM603" s="33">
        <f xml:space="preserve"> SIGN(DATA[[#This Row],[Prev Change]] &lt; 0)</f>
        <v>1</v>
      </c>
      <c r="AN603" s="33">
        <f xml:space="preserve"> SIGN(DATA[[#This Row],[Prev Change]] &gt;= 0)</f>
        <v>0</v>
      </c>
      <c r="AO603" s="28">
        <f xml:space="preserve"> IFERROR(MAX(0, DATA[[#This Row],[High]] - DATA[[#This Row],[Prev High]]), "")</f>
        <v>220</v>
      </c>
      <c r="AP603" s="28">
        <f xml:space="preserve"> IFERROR(MAX(0, DATA[[#This Row],[Prev Low]] - DATA[[#This Row],[Low]]), "")</f>
        <v>685</v>
      </c>
      <c r="AQ603" s="10">
        <f xml:space="preserve"> (DATA[[#This Row],[Prev Low]] &lt; DATA[[#This Row],[Open]]) * (DATA[[#This Row],[Open]] &lt; DATA[[#This Row],[Prev High]])</f>
        <v>1</v>
      </c>
      <c r="AR603" s="10">
        <f xml:space="preserve"> SIGN(DATA[[#This Row],[Open]] &lt; DATA[[#This Row],[Prev Low]])</f>
        <v>0</v>
      </c>
      <c r="AS603" s="10">
        <f xml:space="preserve"> SIGN(DATA[[#This Row],[Prev Low]] &lt; DATA[[#This Row],[Open]])</f>
        <v>1</v>
      </c>
      <c r="AT603" s="10">
        <f xml:space="preserve"> SIGN(DATA[[#This Row],[Open]] &lt; DATA[[#This Row],[Prev High]])</f>
        <v>1</v>
      </c>
      <c r="AU603" s="10">
        <f xml:space="preserve"> SIGN(DATA[[#This Row],[Prev High]] &lt; DATA[[#This Row],[Open]])</f>
        <v>0</v>
      </c>
      <c r="AV603" s="10">
        <f xml:space="preserve"> SIGN(DATA[[#This Row],[Low]] &lt; DATA[[#This Row],[Prev Low]])</f>
        <v>1</v>
      </c>
      <c r="AW603" s="10">
        <f xml:space="preserve"> SIGN(DATA[[#This Row],[Prev Low]] &lt; DATA[[#This Row],[Low]])</f>
        <v>0</v>
      </c>
      <c r="AX603" s="10">
        <f xml:space="preserve"> SIGN(DATA[[#This Row],[High]] &lt; DATA[[#This Row],[Prev High]])</f>
        <v>0</v>
      </c>
      <c r="AY603" s="10">
        <f xml:space="preserve"> SIGN(DATA[[#This Row],[Prev High]] &lt; DATA[[#This Row],[High]])</f>
        <v>1</v>
      </c>
      <c r="AZ603" s="10">
        <f xml:space="preserve"> (DATA[[#This Row],[Prev Low]] &lt; DATA[[#This Row],[Close]]) * (DATA[[#This Row],[Close]] &lt; DATA[[#This Row],[Prev High]])</f>
        <v>0</v>
      </c>
      <c r="BA603" s="10">
        <f xml:space="preserve"> SIGN(DATA[[#This Row],[Close]] &lt; DATA[[#This Row],[Prev Low]])</f>
        <v>1</v>
      </c>
      <c r="BB603" s="10">
        <f xml:space="preserve"> SIGN(DATA[[#This Row],[Prev Low]] &lt; DATA[[#This Row],[Close]])</f>
        <v>0</v>
      </c>
      <c r="BC603" s="10">
        <f xml:space="preserve"> SIGN(DATA[[#This Row],[Close]] &lt; DATA[[#This Row],[Prev High]])</f>
        <v>1</v>
      </c>
      <c r="BD603" s="10">
        <f xml:space="preserve"> SIGN(DATA[[#This Row],[Prev High]] &lt; DATA[[#This Row],[Close]])</f>
        <v>0</v>
      </c>
    </row>
    <row r="604" spans="14:56" x14ac:dyDescent="0.25">
      <c r="N604" s="16">
        <f xml:space="preserve"> ROW() - ROW(DATA[[#Headers],[Row]])</f>
        <v>602</v>
      </c>
      <c r="O604" s="13"/>
      <c r="P604" s="20">
        <v>44984</v>
      </c>
      <c r="Q604" s="21">
        <v>107131</v>
      </c>
      <c r="R604" s="21">
        <v>107955</v>
      </c>
      <c r="S604" s="21">
        <v>108045</v>
      </c>
      <c r="T604" s="21">
        <v>106660</v>
      </c>
      <c r="U604" s="13" t="s">
        <v>324</v>
      </c>
      <c r="V604" s="14">
        <v>-2.0999999999999999E-3</v>
      </c>
      <c r="W604" s="23"/>
      <c r="X604" s="23">
        <f xml:space="preserve"> (1 - DATA[[#This Row],[Row]])</f>
        <v>-601</v>
      </c>
      <c r="Y604" s="24">
        <f xml:space="preserve"> DATA[[#This Row],[Src Data]]</f>
        <v>44984</v>
      </c>
      <c r="Z604" s="23">
        <f xml:space="preserve"> WEEKDAY(DATA[[#This Row],[Date]])</f>
        <v>2</v>
      </c>
      <c r="AA604" s="26">
        <f xml:space="preserve"> DATA[[#This Row],[Src Último]]</f>
        <v>107131</v>
      </c>
      <c r="AB604" s="28">
        <f xml:space="preserve"> DATA[[#This Row],[Src Abertura]]</f>
        <v>107955</v>
      </c>
      <c r="AC604" s="28">
        <f xml:space="preserve"> DATA[[#This Row],[Src Mínima]]</f>
        <v>106660</v>
      </c>
      <c r="AD604" s="28">
        <f xml:space="preserve"> DATA[[#This Row],[Src Máxima]]</f>
        <v>108045</v>
      </c>
      <c r="AE604" s="28">
        <f xml:space="preserve"> DATA[[#This Row],[Src Último]]</f>
        <v>107131</v>
      </c>
      <c r="AF604" s="40">
        <f xml:space="preserve"> (DATA[[#This Row],[High]] - DATA[[#This Row],[Low]])</f>
        <v>1385</v>
      </c>
      <c r="AG604" s="31">
        <f xml:space="preserve"> _xlfn.XLOOKUP(DATA[[#This Row],[T]]-1, DATA[T], DATA[Open], "")</f>
        <v>108600</v>
      </c>
      <c r="AH604" s="31">
        <f xml:space="preserve"> _xlfn.XLOOKUP(DATA[[#This Row],[T]]-1, DATA[T], DATA[Low], "")</f>
        <v>106805</v>
      </c>
      <c r="AI604" s="31">
        <f xml:space="preserve"> _xlfn.XLOOKUP(DATA[[#This Row],[T]]-1, DATA[T], DATA[High], "")</f>
        <v>109100</v>
      </c>
      <c r="AJ604" s="31">
        <f xml:space="preserve"> _xlfn.XLOOKUP(DATA[[#This Row],[T]]-1, DATA[T], DATA[Price], "")</f>
        <v>107355</v>
      </c>
      <c r="AK604" s="33">
        <f xml:space="preserve"> IFERROR(DATA[[#This Row],[Prev Close]] - DATA[[#This Row],[Prev Open]], "")</f>
        <v>-1245</v>
      </c>
      <c r="AL604" s="33">
        <f xml:space="preserve"> IFERROR(DATA[[#This Row],[Prev High]] - DATA[[#This Row],[Prev Low]], "")</f>
        <v>2295</v>
      </c>
      <c r="AM604" s="33">
        <f xml:space="preserve"> SIGN(DATA[[#This Row],[Prev Change]] &lt; 0)</f>
        <v>1</v>
      </c>
      <c r="AN604" s="33">
        <f xml:space="preserve"> SIGN(DATA[[#This Row],[Prev Change]] &gt;= 0)</f>
        <v>0</v>
      </c>
      <c r="AO604" s="28">
        <f xml:space="preserve"> IFERROR(MAX(0, DATA[[#This Row],[High]] - DATA[[#This Row],[Prev High]]), "")</f>
        <v>0</v>
      </c>
      <c r="AP604" s="28">
        <f xml:space="preserve"> IFERROR(MAX(0, DATA[[#This Row],[Prev Low]] - DATA[[#This Row],[Low]]), "")</f>
        <v>145</v>
      </c>
      <c r="AQ604" s="10">
        <f xml:space="preserve"> (DATA[[#This Row],[Prev Low]] &lt; DATA[[#This Row],[Open]]) * (DATA[[#This Row],[Open]] &lt; DATA[[#This Row],[Prev High]])</f>
        <v>1</v>
      </c>
      <c r="AR604" s="10">
        <f xml:space="preserve"> SIGN(DATA[[#This Row],[Open]] &lt; DATA[[#This Row],[Prev Low]])</f>
        <v>0</v>
      </c>
      <c r="AS604" s="10">
        <f xml:space="preserve"> SIGN(DATA[[#This Row],[Prev Low]] &lt; DATA[[#This Row],[Open]])</f>
        <v>1</v>
      </c>
      <c r="AT604" s="10">
        <f xml:space="preserve"> SIGN(DATA[[#This Row],[Open]] &lt; DATA[[#This Row],[Prev High]])</f>
        <v>1</v>
      </c>
      <c r="AU604" s="10">
        <f xml:space="preserve"> SIGN(DATA[[#This Row],[Prev High]] &lt; DATA[[#This Row],[Open]])</f>
        <v>0</v>
      </c>
      <c r="AV604" s="10">
        <f xml:space="preserve"> SIGN(DATA[[#This Row],[Low]] &lt; DATA[[#This Row],[Prev Low]])</f>
        <v>1</v>
      </c>
      <c r="AW604" s="10">
        <f xml:space="preserve"> SIGN(DATA[[#This Row],[Prev Low]] &lt; DATA[[#This Row],[Low]])</f>
        <v>0</v>
      </c>
      <c r="AX604" s="10">
        <f xml:space="preserve"> SIGN(DATA[[#This Row],[High]] &lt; DATA[[#This Row],[Prev High]])</f>
        <v>1</v>
      </c>
      <c r="AY604" s="10">
        <f xml:space="preserve"> SIGN(DATA[[#This Row],[Prev High]] &lt; DATA[[#This Row],[High]])</f>
        <v>0</v>
      </c>
      <c r="AZ604" s="10">
        <f xml:space="preserve"> (DATA[[#This Row],[Prev Low]] &lt; DATA[[#This Row],[Close]]) * (DATA[[#This Row],[Close]] &lt; DATA[[#This Row],[Prev High]])</f>
        <v>1</v>
      </c>
      <c r="BA604" s="10">
        <f xml:space="preserve"> SIGN(DATA[[#This Row],[Close]] &lt; DATA[[#This Row],[Prev Low]])</f>
        <v>0</v>
      </c>
      <c r="BB604" s="10">
        <f xml:space="preserve"> SIGN(DATA[[#This Row],[Prev Low]] &lt; DATA[[#This Row],[Close]])</f>
        <v>1</v>
      </c>
      <c r="BC604" s="10">
        <f xml:space="preserve"> SIGN(DATA[[#This Row],[Close]] &lt; DATA[[#This Row],[Prev High]])</f>
        <v>1</v>
      </c>
      <c r="BD604" s="10">
        <f xml:space="preserve"> SIGN(DATA[[#This Row],[Prev High]] &lt; DATA[[#This Row],[Close]])</f>
        <v>0</v>
      </c>
    </row>
    <row r="605" spans="14:56" x14ac:dyDescent="0.25">
      <c r="N605" s="16">
        <f xml:space="preserve"> ROW() - ROW(DATA[[#Headers],[Row]])</f>
        <v>603</v>
      </c>
      <c r="O605" s="13"/>
      <c r="P605" s="20">
        <v>44981</v>
      </c>
      <c r="Q605" s="21">
        <v>107355</v>
      </c>
      <c r="R605" s="21">
        <v>108600</v>
      </c>
      <c r="S605" s="21">
        <v>109100</v>
      </c>
      <c r="T605" s="21">
        <v>106805</v>
      </c>
      <c r="U605" s="13" t="s">
        <v>366</v>
      </c>
      <c r="V605" s="14">
        <v>-1.7100000000000001E-2</v>
      </c>
      <c r="W605" s="23"/>
      <c r="X605" s="23">
        <f xml:space="preserve"> (1 - DATA[[#This Row],[Row]])</f>
        <v>-602</v>
      </c>
      <c r="Y605" s="24">
        <f xml:space="preserve"> DATA[[#This Row],[Src Data]]</f>
        <v>44981</v>
      </c>
      <c r="Z605" s="23">
        <f xml:space="preserve"> WEEKDAY(DATA[[#This Row],[Date]])</f>
        <v>6</v>
      </c>
      <c r="AA605" s="26">
        <f xml:space="preserve"> DATA[[#This Row],[Src Último]]</f>
        <v>107355</v>
      </c>
      <c r="AB605" s="28">
        <f xml:space="preserve"> DATA[[#This Row],[Src Abertura]]</f>
        <v>108600</v>
      </c>
      <c r="AC605" s="28">
        <f xml:space="preserve"> DATA[[#This Row],[Src Mínima]]</f>
        <v>106805</v>
      </c>
      <c r="AD605" s="28">
        <f xml:space="preserve"> DATA[[#This Row],[Src Máxima]]</f>
        <v>109100</v>
      </c>
      <c r="AE605" s="28">
        <f xml:space="preserve"> DATA[[#This Row],[Src Último]]</f>
        <v>107355</v>
      </c>
      <c r="AF605" s="40">
        <f xml:space="preserve"> (DATA[[#This Row],[High]] - DATA[[#This Row],[Low]])</f>
        <v>2295</v>
      </c>
      <c r="AG605" s="31">
        <f xml:space="preserve"> _xlfn.XLOOKUP(DATA[[#This Row],[T]]-1, DATA[T], DATA[Open], "")</f>
        <v>109110</v>
      </c>
      <c r="AH605" s="31">
        <f xml:space="preserve"> _xlfn.XLOOKUP(DATA[[#This Row],[T]]-1, DATA[T], DATA[Low], "")</f>
        <v>108210</v>
      </c>
      <c r="AI605" s="31">
        <f xml:space="preserve"> _xlfn.XLOOKUP(DATA[[#This Row],[T]]-1, DATA[T], DATA[High], "")</f>
        <v>110365</v>
      </c>
      <c r="AJ605" s="31">
        <f xml:space="preserve"> _xlfn.XLOOKUP(DATA[[#This Row],[T]]-1, DATA[T], DATA[Price], "")</f>
        <v>109220</v>
      </c>
      <c r="AK605" s="33">
        <f xml:space="preserve"> IFERROR(DATA[[#This Row],[Prev Close]] - DATA[[#This Row],[Prev Open]], "")</f>
        <v>110</v>
      </c>
      <c r="AL605" s="33">
        <f xml:space="preserve"> IFERROR(DATA[[#This Row],[Prev High]] - DATA[[#This Row],[Prev Low]], "")</f>
        <v>2155</v>
      </c>
      <c r="AM605" s="33">
        <f xml:space="preserve"> SIGN(DATA[[#This Row],[Prev Change]] &lt; 0)</f>
        <v>0</v>
      </c>
      <c r="AN605" s="33">
        <f xml:space="preserve"> SIGN(DATA[[#This Row],[Prev Change]] &gt;= 0)</f>
        <v>1</v>
      </c>
      <c r="AO605" s="28">
        <f xml:space="preserve"> IFERROR(MAX(0, DATA[[#This Row],[High]] - DATA[[#This Row],[Prev High]]), "")</f>
        <v>0</v>
      </c>
      <c r="AP605" s="28">
        <f xml:space="preserve"> IFERROR(MAX(0, DATA[[#This Row],[Prev Low]] - DATA[[#This Row],[Low]]), "")</f>
        <v>1405</v>
      </c>
      <c r="AQ605" s="10">
        <f xml:space="preserve"> (DATA[[#This Row],[Prev Low]] &lt; DATA[[#This Row],[Open]]) * (DATA[[#This Row],[Open]] &lt; DATA[[#This Row],[Prev High]])</f>
        <v>1</v>
      </c>
      <c r="AR605" s="10">
        <f xml:space="preserve"> SIGN(DATA[[#This Row],[Open]] &lt; DATA[[#This Row],[Prev Low]])</f>
        <v>0</v>
      </c>
      <c r="AS605" s="10">
        <f xml:space="preserve"> SIGN(DATA[[#This Row],[Prev Low]] &lt; DATA[[#This Row],[Open]])</f>
        <v>1</v>
      </c>
      <c r="AT605" s="10">
        <f xml:space="preserve"> SIGN(DATA[[#This Row],[Open]] &lt; DATA[[#This Row],[Prev High]])</f>
        <v>1</v>
      </c>
      <c r="AU605" s="10">
        <f xml:space="preserve"> SIGN(DATA[[#This Row],[Prev High]] &lt; DATA[[#This Row],[Open]])</f>
        <v>0</v>
      </c>
      <c r="AV605" s="10">
        <f xml:space="preserve"> SIGN(DATA[[#This Row],[Low]] &lt; DATA[[#This Row],[Prev Low]])</f>
        <v>1</v>
      </c>
      <c r="AW605" s="10">
        <f xml:space="preserve"> SIGN(DATA[[#This Row],[Prev Low]] &lt; DATA[[#This Row],[Low]])</f>
        <v>0</v>
      </c>
      <c r="AX605" s="10">
        <f xml:space="preserve"> SIGN(DATA[[#This Row],[High]] &lt; DATA[[#This Row],[Prev High]])</f>
        <v>1</v>
      </c>
      <c r="AY605" s="10">
        <f xml:space="preserve"> SIGN(DATA[[#This Row],[Prev High]] &lt; DATA[[#This Row],[High]])</f>
        <v>0</v>
      </c>
      <c r="AZ605" s="10">
        <f xml:space="preserve"> (DATA[[#This Row],[Prev Low]] &lt; DATA[[#This Row],[Close]]) * (DATA[[#This Row],[Close]] &lt; DATA[[#This Row],[Prev High]])</f>
        <v>0</v>
      </c>
      <c r="BA605" s="10">
        <f xml:space="preserve"> SIGN(DATA[[#This Row],[Close]] &lt; DATA[[#This Row],[Prev Low]])</f>
        <v>1</v>
      </c>
      <c r="BB605" s="10">
        <f xml:space="preserve"> SIGN(DATA[[#This Row],[Prev Low]] &lt; DATA[[#This Row],[Close]])</f>
        <v>0</v>
      </c>
      <c r="BC605" s="10">
        <f xml:space="preserve"> SIGN(DATA[[#This Row],[Close]] &lt; DATA[[#This Row],[Prev High]])</f>
        <v>1</v>
      </c>
      <c r="BD605" s="10">
        <f xml:space="preserve"> SIGN(DATA[[#This Row],[Prev High]] &lt; DATA[[#This Row],[Close]])</f>
        <v>0</v>
      </c>
    </row>
    <row r="606" spans="14:56" x14ac:dyDescent="0.25">
      <c r="N606" s="16">
        <f xml:space="preserve"> ROW() - ROW(DATA[[#Headers],[Row]])</f>
        <v>604</v>
      </c>
      <c r="O606" s="13"/>
      <c r="P606" s="20">
        <v>44980</v>
      </c>
      <c r="Q606" s="21">
        <v>109220</v>
      </c>
      <c r="R606" s="21">
        <v>109110</v>
      </c>
      <c r="S606" s="21">
        <v>110365</v>
      </c>
      <c r="T606" s="21">
        <v>108210</v>
      </c>
      <c r="U606" s="13" t="s">
        <v>139</v>
      </c>
      <c r="V606" s="14">
        <v>4.1000000000000003E-3</v>
      </c>
      <c r="W606" s="23"/>
      <c r="X606" s="23">
        <f xml:space="preserve"> (1 - DATA[[#This Row],[Row]])</f>
        <v>-603</v>
      </c>
      <c r="Y606" s="24">
        <f xml:space="preserve"> DATA[[#This Row],[Src Data]]</f>
        <v>44980</v>
      </c>
      <c r="Z606" s="23">
        <f xml:space="preserve"> WEEKDAY(DATA[[#This Row],[Date]])</f>
        <v>5</v>
      </c>
      <c r="AA606" s="26">
        <f xml:space="preserve"> DATA[[#This Row],[Src Último]]</f>
        <v>109220</v>
      </c>
      <c r="AB606" s="28">
        <f xml:space="preserve"> DATA[[#This Row],[Src Abertura]]</f>
        <v>109110</v>
      </c>
      <c r="AC606" s="28">
        <f xml:space="preserve"> DATA[[#This Row],[Src Mínima]]</f>
        <v>108210</v>
      </c>
      <c r="AD606" s="28">
        <f xml:space="preserve"> DATA[[#This Row],[Src Máxima]]</f>
        <v>110365</v>
      </c>
      <c r="AE606" s="28">
        <f xml:space="preserve"> DATA[[#This Row],[Src Último]]</f>
        <v>109220</v>
      </c>
      <c r="AF606" s="40">
        <f xml:space="preserve"> (DATA[[#This Row],[High]] - DATA[[#This Row],[Low]])</f>
        <v>2155</v>
      </c>
      <c r="AG606" s="31">
        <f xml:space="preserve"> _xlfn.XLOOKUP(DATA[[#This Row],[T]]-1, DATA[T], DATA[Open], "")</f>
        <v>109885</v>
      </c>
      <c r="AH606" s="31">
        <f xml:space="preserve"> _xlfn.XLOOKUP(DATA[[#This Row],[T]]-1, DATA[T], DATA[Low], "")</f>
        <v>108275</v>
      </c>
      <c r="AI606" s="31">
        <f xml:space="preserve"> _xlfn.XLOOKUP(DATA[[#This Row],[T]]-1, DATA[T], DATA[High], "")</f>
        <v>109915</v>
      </c>
      <c r="AJ606" s="31">
        <f xml:space="preserve"> _xlfn.XLOOKUP(DATA[[#This Row],[T]]-1, DATA[T], DATA[Price], "")</f>
        <v>108772</v>
      </c>
      <c r="AK606" s="33">
        <f xml:space="preserve"> IFERROR(DATA[[#This Row],[Prev Close]] - DATA[[#This Row],[Prev Open]], "")</f>
        <v>-1113</v>
      </c>
      <c r="AL606" s="33">
        <f xml:space="preserve"> IFERROR(DATA[[#This Row],[Prev High]] - DATA[[#This Row],[Prev Low]], "")</f>
        <v>1640</v>
      </c>
      <c r="AM606" s="33">
        <f xml:space="preserve"> SIGN(DATA[[#This Row],[Prev Change]] &lt; 0)</f>
        <v>1</v>
      </c>
      <c r="AN606" s="33">
        <f xml:space="preserve"> SIGN(DATA[[#This Row],[Prev Change]] &gt;= 0)</f>
        <v>0</v>
      </c>
      <c r="AO606" s="28">
        <f xml:space="preserve"> IFERROR(MAX(0, DATA[[#This Row],[High]] - DATA[[#This Row],[Prev High]]), "")</f>
        <v>450</v>
      </c>
      <c r="AP606" s="28">
        <f xml:space="preserve"> IFERROR(MAX(0, DATA[[#This Row],[Prev Low]] - DATA[[#This Row],[Low]]), "")</f>
        <v>65</v>
      </c>
      <c r="AQ606" s="10">
        <f xml:space="preserve"> (DATA[[#This Row],[Prev Low]] &lt; DATA[[#This Row],[Open]]) * (DATA[[#This Row],[Open]] &lt; DATA[[#This Row],[Prev High]])</f>
        <v>1</v>
      </c>
      <c r="AR606" s="10">
        <f xml:space="preserve"> SIGN(DATA[[#This Row],[Open]] &lt; DATA[[#This Row],[Prev Low]])</f>
        <v>0</v>
      </c>
      <c r="AS606" s="10">
        <f xml:space="preserve"> SIGN(DATA[[#This Row],[Prev Low]] &lt; DATA[[#This Row],[Open]])</f>
        <v>1</v>
      </c>
      <c r="AT606" s="10">
        <f xml:space="preserve"> SIGN(DATA[[#This Row],[Open]] &lt; DATA[[#This Row],[Prev High]])</f>
        <v>1</v>
      </c>
      <c r="AU606" s="10">
        <f xml:space="preserve"> SIGN(DATA[[#This Row],[Prev High]] &lt; DATA[[#This Row],[Open]])</f>
        <v>0</v>
      </c>
      <c r="AV606" s="10">
        <f xml:space="preserve"> SIGN(DATA[[#This Row],[Low]] &lt; DATA[[#This Row],[Prev Low]])</f>
        <v>1</v>
      </c>
      <c r="AW606" s="10">
        <f xml:space="preserve"> SIGN(DATA[[#This Row],[Prev Low]] &lt; DATA[[#This Row],[Low]])</f>
        <v>0</v>
      </c>
      <c r="AX606" s="10">
        <f xml:space="preserve"> SIGN(DATA[[#This Row],[High]] &lt; DATA[[#This Row],[Prev High]])</f>
        <v>0</v>
      </c>
      <c r="AY606" s="10">
        <f xml:space="preserve"> SIGN(DATA[[#This Row],[Prev High]] &lt; DATA[[#This Row],[High]])</f>
        <v>1</v>
      </c>
      <c r="AZ606" s="10">
        <f xml:space="preserve"> (DATA[[#This Row],[Prev Low]] &lt; DATA[[#This Row],[Close]]) * (DATA[[#This Row],[Close]] &lt; DATA[[#This Row],[Prev High]])</f>
        <v>1</v>
      </c>
      <c r="BA606" s="10">
        <f xml:space="preserve"> SIGN(DATA[[#This Row],[Close]] &lt; DATA[[#This Row],[Prev Low]])</f>
        <v>0</v>
      </c>
      <c r="BB606" s="10">
        <f xml:space="preserve"> SIGN(DATA[[#This Row],[Prev Low]] &lt; DATA[[#This Row],[Close]])</f>
        <v>1</v>
      </c>
      <c r="BC606" s="10">
        <f xml:space="preserve"> SIGN(DATA[[#This Row],[Close]] &lt; DATA[[#This Row],[Prev High]])</f>
        <v>1</v>
      </c>
      <c r="BD606" s="10">
        <f xml:space="preserve"> SIGN(DATA[[#This Row],[Prev High]] &lt; DATA[[#This Row],[Close]])</f>
        <v>0</v>
      </c>
    </row>
    <row r="607" spans="14:56" x14ac:dyDescent="0.25">
      <c r="N607" s="16">
        <f xml:space="preserve"> ROW() - ROW(DATA[[#Headers],[Row]])</f>
        <v>605</v>
      </c>
      <c r="O607" s="13"/>
      <c r="P607" s="20">
        <v>44979</v>
      </c>
      <c r="Q607" s="21">
        <v>108772</v>
      </c>
      <c r="R607" s="21">
        <v>109885</v>
      </c>
      <c r="S607" s="21">
        <v>109915</v>
      </c>
      <c r="T607" s="21">
        <v>108275</v>
      </c>
      <c r="U607" s="13" t="s">
        <v>525</v>
      </c>
      <c r="V607" s="14">
        <v>-1.89E-2</v>
      </c>
      <c r="W607" s="23"/>
      <c r="X607" s="23">
        <f xml:space="preserve"> (1 - DATA[[#This Row],[Row]])</f>
        <v>-604</v>
      </c>
      <c r="Y607" s="24">
        <f xml:space="preserve"> DATA[[#This Row],[Src Data]]</f>
        <v>44979</v>
      </c>
      <c r="Z607" s="23">
        <f xml:space="preserve"> WEEKDAY(DATA[[#This Row],[Date]])</f>
        <v>4</v>
      </c>
      <c r="AA607" s="26">
        <f xml:space="preserve"> DATA[[#This Row],[Src Último]]</f>
        <v>108772</v>
      </c>
      <c r="AB607" s="28">
        <f xml:space="preserve"> DATA[[#This Row],[Src Abertura]]</f>
        <v>109885</v>
      </c>
      <c r="AC607" s="28">
        <f xml:space="preserve"> DATA[[#This Row],[Src Mínima]]</f>
        <v>108275</v>
      </c>
      <c r="AD607" s="28">
        <f xml:space="preserve"> DATA[[#This Row],[Src Máxima]]</f>
        <v>109915</v>
      </c>
      <c r="AE607" s="28">
        <f xml:space="preserve"> DATA[[#This Row],[Src Último]]</f>
        <v>108772</v>
      </c>
      <c r="AF607" s="40">
        <f xml:space="preserve"> (DATA[[#This Row],[High]] - DATA[[#This Row],[Low]])</f>
        <v>1640</v>
      </c>
      <c r="AG607" s="31">
        <f xml:space="preserve"> _xlfn.XLOOKUP(DATA[[#This Row],[T]]-1, DATA[T], DATA[Open], "")</f>
        <v>111245</v>
      </c>
      <c r="AH607" s="31">
        <f xml:space="preserve"> _xlfn.XLOOKUP(DATA[[#This Row],[T]]-1, DATA[T], DATA[Low], "")</f>
        <v>110675</v>
      </c>
      <c r="AI607" s="31">
        <f xml:space="preserve"> _xlfn.XLOOKUP(DATA[[#This Row],[T]]-1, DATA[T], DATA[High], "")</f>
        <v>111635</v>
      </c>
      <c r="AJ607" s="31">
        <f xml:space="preserve"> _xlfn.XLOOKUP(DATA[[#This Row],[T]]-1, DATA[T], DATA[Price], "")</f>
        <v>110868</v>
      </c>
      <c r="AK607" s="33">
        <f xml:space="preserve"> IFERROR(DATA[[#This Row],[Prev Close]] - DATA[[#This Row],[Prev Open]], "")</f>
        <v>-377</v>
      </c>
      <c r="AL607" s="33">
        <f xml:space="preserve"> IFERROR(DATA[[#This Row],[Prev High]] - DATA[[#This Row],[Prev Low]], "")</f>
        <v>960</v>
      </c>
      <c r="AM607" s="33">
        <f xml:space="preserve"> SIGN(DATA[[#This Row],[Prev Change]] &lt; 0)</f>
        <v>1</v>
      </c>
      <c r="AN607" s="33">
        <f xml:space="preserve"> SIGN(DATA[[#This Row],[Prev Change]] &gt;= 0)</f>
        <v>0</v>
      </c>
      <c r="AO607" s="28">
        <f xml:space="preserve"> IFERROR(MAX(0, DATA[[#This Row],[High]] - DATA[[#This Row],[Prev High]]), "")</f>
        <v>0</v>
      </c>
      <c r="AP607" s="28">
        <f xml:space="preserve"> IFERROR(MAX(0, DATA[[#This Row],[Prev Low]] - DATA[[#This Row],[Low]]), "")</f>
        <v>2400</v>
      </c>
      <c r="AQ607" s="10">
        <f xml:space="preserve"> (DATA[[#This Row],[Prev Low]] &lt; DATA[[#This Row],[Open]]) * (DATA[[#This Row],[Open]] &lt; DATA[[#This Row],[Prev High]])</f>
        <v>0</v>
      </c>
      <c r="AR607" s="10">
        <f xml:space="preserve"> SIGN(DATA[[#This Row],[Open]] &lt; DATA[[#This Row],[Prev Low]])</f>
        <v>1</v>
      </c>
      <c r="AS607" s="10">
        <f xml:space="preserve"> SIGN(DATA[[#This Row],[Prev Low]] &lt; DATA[[#This Row],[Open]])</f>
        <v>0</v>
      </c>
      <c r="AT607" s="10">
        <f xml:space="preserve"> SIGN(DATA[[#This Row],[Open]] &lt; DATA[[#This Row],[Prev High]])</f>
        <v>1</v>
      </c>
      <c r="AU607" s="10">
        <f xml:space="preserve"> SIGN(DATA[[#This Row],[Prev High]] &lt; DATA[[#This Row],[Open]])</f>
        <v>0</v>
      </c>
      <c r="AV607" s="10">
        <f xml:space="preserve"> SIGN(DATA[[#This Row],[Low]] &lt; DATA[[#This Row],[Prev Low]])</f>
        <v>1</v>
      </c>
      <c r="AW607" s="10">
        <f xml:space="preserve"> SIGN(DATA[[#This Row],[Prev Low]] &lt; DATA[[#This Row],[Low]])</f>
        <v>0</v>
      </c>
      <c r="AX607" s="10">
        <f xml:space="preserve"> SIGN(DATA[[#This Row],[High]] &lt; DATA[[#This Row],[Prev High]])</f>
        <v>1</v>
      </c>
      <c r="AY607" s="10">
        <f xml:space="preserve"> SIGN(DATA[[#This Row],[Prev High]] &lt; DATA[[#This Row],[High]])</f>
        <v>0</v>
      </c>
      <c r="AZ607" s="10">
        <f xml:space="preserve"> (DATA[[#This Row],[Prev Low]] &lt; DATA[[#This Row],[Close]]) * (DATA[[#This Row],[Close]] &lt; DATA[[#This Row],[Prev High]])</f>
        <v>0</v>
      </c>
      <c r="BA607" s="10">
        <f xml:space="preserve"> SIGN(DATA[[#This Row],[Close]] &lt; DATA[[#This Row],[Prev Low]])</f>
        <v>1</v>
      </c>
      <c r="BB607" s="10">
        <f xml:space="preserve"> SIGN(DATA[[#This Row],[Prev Low]] &lt; DATA[[#This Row],[Close]])</f>
        <v>0</v>
      </c>
      <c r="BC607" s="10">
        <f xml:space="preserve"> SIGN(DATA[[#This Row],[Close]] &lt; DATA[[#This Row],[Prev High]])</f>
        <v>1</v>
      </c>
      <c r="BD607" s="10">
        <f xml:space="preserve"> SIGN(DATA[[#This Row],[Prev High]] &lt; DATA[[#This Row],[Close]])</f>
        <v>0</v>
      </c>
    </row>
    <row r="608" spans="14:56" x14ac:dyDescent="0.25">
      <c r="N608" s="16">
        <f xml:space="preserve"> ROW() - ROW(DATA[[#Headers],[Row]])</f>
        <v>606</v>
      </c>
      <c r="O608" s="13"/>
      <c r="P608" s="20">
        <v>44974</v>
      </c>
      <c r="Q608" s="21">
        <v>110868</v>
      </c>
      <c r="R608" s="21">
        <v>111245</v>
      </c>
      <c r="S608" s="21">
        <v>111635</v>
      </c>
      <c r="T608" s="21">
        <v>110675</v>
      </c>
      <c r="U608" s="13" t="s">
        <v>284</v>
      </c>
      <c r="V608" s="14">
        <v>-7.7999999999999996E-3</v>
      </c>
      <c r="W608" s="23"/>
      <c r="X608" s="23">
        <f xml:space="preserve"> (1 - DATA[[#This Row],[Row]])</f>
        <v>-605</v>
      </c>
      <c r="Y608" s="24">
        <f xml:space="preserve"> DATA[[#This Row],[Src Data]]</f>
        <v>44974</v>
      </c>
      <c r="Z608" s="23">
        <f xml:space="preserve"> WEEKDAY(DATA[[#This Row],[Date]])</f>
        <v>6</v>
      </c>
      <c r="AA608" s="26">
        <f xml:space="preserve"> DATA[[#This Row],[Src Último]]</f>
        <v>110868</v>
      </c>
      <c r="AB608" s="28">
        <f xml:space="preserve"> DATA[[#This Row],[Src Abertura]]</f>
        <v>111245</v>
      </c>
      <c r="AC608" s="28">
        <f xml:space="preserve"> DATA[[#This Row],[Src Mínima]]</f>
        <v>110675</v>
      </c>
      <c r="AD608" s="28">
        <f xml:space="preserve"> DATA[[#This Row],[Src Máxima]]</f>
        <v>111635</v>
      </c>
      <c r="AE608" s="28">
        <f xml:space="preserve"> DATA[[#This Row],[Src Último]]</f>
        <v>110868</v>
      </c>
      <c r="AF608" s="40">
        <f xml:space="preserve"> (DATA[[#This Row],[High]] - DATA[[#This Row],[Low]])</f>
        <v>960</v>
      </c>
      <c r="AG608" s="31">
        <f xml:space="preserve"> _xlfn.XLOOKUP(DATA[[#This Row],[T]]-1, DATA[T], DATA[Open], "")</f>
        <v>111540</v>
      </c>
      <c r="AH608" s="31">
        <f xml:space="preserve"> _xlfn.XLOOKUP(DATA[[#This Row],[T]]-1, DATA[T], DATA[Low], "")</f>
        <v>110075</v>
      </c>
      <c r="AI608" s="31">
        <f xml:space="preserve"> _xlfn.XLOOKUP(DATA[[#This Row],[T]]-1, DATA[T], DATA[High], "")</f>
        <v>112255</v>
      </c>
      <c r="AJ608" s="31">
        <f xml:space="preserve"> _xlfn.XLOOKUP(DATA[[#This Row],[T]]-1, DATA[T], DATA[Price], "")</f>
        <v>111745</v>
      </c>
      <c r="AK608" s="33">
        <f xml:space="preserve"> IFERROR(DATA[[#This Row],[Prev Close]] - DATA[[#This Row],[Prev Open]], "")</f>
        <v>205</v>
      </c>
      <c r="AL608" s="33">
        <f xml:space="preserve"> IFERROR(DATA[[#This Row],[Prev High]] - DATA[[#This Row],[Prev Low]], "")</f>
        <v>2180</v>
      </c>
      <c r="AM608" s="33">
        <f xml:space="preserve"> SIGN(DATA[[#This Row],[Prev Change]] &lt; 0)</f>
        <v>0</v>
      </c>
      <c r="AN608" s="33">
        <f xml:space="preserve"> SIGN(DATA[[#This Row],[Prev Change]] &gt;= 0)</f>
        <v>1</v>
      </c>
      <c r="AO608" s="28">
        <f xml:space="preserve"> IFERROR(MAX(0, DATA[[#This Row],[High]] - DATA[[#This Row],[Prev High]]), "")</f>
        <v>0</v>
      </c>
      <c r="AP608" s="28">
        <f xml:space="preserve"> IFERROR(MAX(0, DATA[[#This Row],[Prev Low]] - DATA[[#This Row],[Low]]), "")</f>
        <v>0</v>
      </c>
      <c r="AQ608" s="10">
        <f xml:space="preserve"> (DATA[[#This Row],[Prev Low]] &lt; DATA[[#This Row],[Open]]) * (DATA[[#This Row],[Open]] &lt; DATA[[#This Row],[Prev High]])</f>
        <v>1</v>
      </c>
      <c r="AR608" s="10">
        <f xml:space="preserve"> SIGN(DATA[[#This Row],[Open]] &lt; DATA[[#This Row],[Prev Low]])</f>
        <v>0</v>
      </c>
      <c r="AS608" s="10">
        <f xml:space="preserve"> SIGN(DATA[[#This Row],[Prev Low]] &lt; DATA[[#This Row],[Open]])</f>
        <v>1</v>
      </c>
      <c r="AT608" s="10">
        <f xml:space="preserve"> SIGN(DATA[[#This Row],[Open]] &lt; DATA[[#This Row],[Prev High]])</f>
        <v>1</v>
      </c>
      <c r="AU608" s="10">
        <f xml:space="preserve"> SIGN(DATA[[#This Row],[Prev High]] &lt; DATA[[#This Row],[Open]])</f>
        <v>0</v>
      </c>
      <c r="AV608" s="10">
        <f xml:space="preserve"> SIGN(DATA[[#This Row],[Low]] &lt; DATA[[#This Row],[Prev Low]])</f>
        <v>0</v>
      </c>
      <c r="AW608" s="10">
        <f xml:space="preserve"> SIGN(DATA[[#This Row],[Prev Low]] &lt; DATA[[#This Row],[Low]])</f>
        <v>1</v>
      </c>
      <c r="AX608" s="10">
        <f xml:space="preserve"> SIGN(DATA[[#This Row],[High]] &lt; DATA[[#This Row],[Prev High]])</f>
        <v>1</v>
      </c>
      <c r="AY608" s="10">
        <f xml:space="preserve"> SIGN(DATA[[#This Row],[Prev High]] &lt; DATA[[#This Row],[High]])</f>
        <v>0</v>
      </c>
      <c r="AZ608" s="10">
        <f xml:space="preserve"> (DATA[[#This Row],[Prev Low]] &lt; DATA[[#This Row],[Close]]) * (DATA[[#This Row],[Close]] &lt; DATA[[#This Row],[Prev High]])</f>
        <v>1</v>
      </c>
      <c r="BA608" s="10">
        <f xml:space="preserve"> SIGN(DATA[[#This Row],[Close]] &lt; DATA[[#This Row],[Prev Low]])</f>
        <v>0</v>
      </c>
      <c r="BB608" s="10">
        <f xml:space="preserve"> SIGN(DATA[[#This Row],[Prev Low]] &lt; DATA[[#This Row],[Close]])</f>
        <v>1</v>
      </c>
      <c r="BC608" s="10">
        <f xml:space="preserve"> SIGN(DATA[[#This Row],[Close]] &lt; DATA[[#This Row],[Prev High]])</f>
        <v>1</v>
      </c>
      <c r="BD608" s="10">
        <f xml:space="preserve"> SIGN(DATA[[#This Row],[Prev High]] &lt; DATA[[#This Row],[Close]])</f>
        <v>0</v>
      </c>
    </row>
    <row r="609" spans="14:56" x14ac:dyDescent="0.25">
      <c r="N609" s="16">
        <f xml:space="preserve"> ROW() - ROW(DATA[[#Headers],[Row]])</f>
        <v>607</v>
      </c>
      <c r="O609" s="13"/>
      <c r="P609" s="20">
        <v>44973</v>
      </c>
      <c r="Q609" s="21">
        <v>111745</v>
      </c>
      <c r="R609" s="21">
        <v>111540</v>
      </c>
      <c r="S609" s="21">
        <v>112255</v>
      </c>
      <c r="T609" s="21">
        <v>110075</v>
      </c>
      <c r="U609" s="13" t="s">
        <v>526</v>
      </c>
      <c r="V609" s="14">
        <v>1.77E-2</v>
      </c>
      <c r="W609" s="23"/>
      <c r="X609" s="23">
        <f xml:space="preserve"> (1 - DATA[[#This Row],[Row]])</f>
        <v>-606</v>
      </c>
      <c r="Y609" s="24">
        <f xml:space="preserve"> DATA[[#This Row],[Src Data]]</f>
        <v>44973</v>
      </c>
      <c r="Z609" s="23">
        <f xml:space="preserve"> WEEKDAY(DATA[[#This Row],[Date]])</f>
        <v>5</v>
      </c>
      <c r="AA609" s="26">
        <f xml:space="preserve"> DATA[[#This Row],[Src Último]]</f>
        <v>111745</v>
      </c>
      <c r="AB609" s="28">
        <f xml:space="preserve"> DATA[[#This Row],[Src Abertura]]</f>
        <v>111540</v>
      </c>
      <c r="AC609" s="28">
        <f xml:space="preserve"> DATA[[#This Row],[Src Mínima]]</f>
        <v>110075</v>
      </c>
      <c r="AD609" s="28">
        <f xml:space="preserve"> DATA[[#This Row],[Src Máxima]]</f>
        <v>112255</v>
      </c>
      <c r="AE609" s="28">
        <f xml:space="preserve"> DATA[[#This Row],[Src Último]]</f>
        <v>111745</v>
      </c>
      <c r="AF609" s="40">
        <f xml:space="preserve"> (DATA[[#This Row],[High]] - DATA[[#This Row],[Low]])</f>
        <v>2180</v>
      </c>
      <c r="AG609" s="31">
        <f xml:space="preserve"> _xlfn.XLOOKUP(DATA[[#This Row],[T]]-1, DATA[T], DATA[Open], "")</f>
        <v>108040</v>
      </c>
      <c r="AH609" s="31">
        <f xml:space="preserve"> _xlfn.XLOOKUP(DATA[[#This Row],[T]]-1, DATA[T], DATA[Low], "")</f>
        <v>107210</v>
      </c>
      <c r="AI609" s="31">
        <f xml:space="preserve"> _xlfn.XLOOKUP(DATA[[#This Row],[T]]-1, DATA[T], DATA[High], "")</f>
        <v>110180</v>
      </c>
      <c r="AJ609" s="31">
        <f xml:space="preserve"> _xlfn.XLOOKUP(DATA[[#This Row],[T]]-1, DATA[T], DATA[Price], "")</f>
        <v>109805</v>
      </c>
      <c r="AK609" s="33">
        <f xml:space="preserve"> IFERROR(DATA[[#This Row],[Prev Close]] - DATA[[#This Row],[Prev Open]], "")</f>
        <v>1765</v>
      </c>
      <c r="AL609" s="33">
        <f xml:space="preserve"> IFERROR(DATA[[#This Row],[Prev High]] - DATA[[#This Row],[Prev Low]], "")</f>
        <v>2970</v>
      </c>
      <c r="AM609" s="33">
        <f xml:space="preserve"> SIGN(DATA[[#This Row],[Prev Change]] &lt; 0)</f>
        <v>0</v>
      </c>
      <c r="AN609" s="33">
        <f xml:space="preserve"> SIGN(DATA[[#This Row],[Prev Change]] &gt;= 0)</f>
        <v>1</v>
      </c>
      <c r="AO609" s="28">
        <f xml:space="preserve"> IFERROR(MAX(0, DATA[[#This Row],[High]] - DATA[[#This Row],[Prev High]]), "")</f>
        <v>2075</v>
      </c>
      <c r="AP609" s="28">
        <f xml:space="preserve"> IFERROR(MAX(0, DATA[[#This Row],[Prev Low]] - DATA[[#This Row],[Low]]), "")</f>
        <v>0</v>
      </c>
      <c r="AQ609" s="10">
        <f xml:space="preserve"> (DATA[[#This Row],[Prev Low]] &lt; DATA[[#This Row],[Open]]) * (DATA[[#This Row],[Open]] &lt; DATA[[#This Row],[Prev High]])</f>
        <v>0</v>
      </c>
      <c r="AR609" s="10">
        <f xml:space="preserve"> SIGN(DATA[[#This Row],[Open]] &lt; DATA[[#This Row],[Prev Low]])</f>
        <v>0</v>
      </c>
      <c r="AS609" s="10">
        <f xml:space="preserve"> SIGN(DATA[[#This Row],[Prev Low]] &lt; DATA[[#This Row],[Open]])</f>
        <v>1</v>
      </c>
      <c r="AT609" s="10">
        <f xml:space="preserve"> SIGN(DATA[[#This Row],[Open]] &lt; DATA[[#This Row],[Prev High]])</f>
        <v>0</v>
      </c>
      <c r="AU609" s="10">
        <f xml:space="preserve"> SIGN(DATA[[#This Row],[Prev High]] &lt; DATA[[#This Row],[Open]])</f>
        <v>1</v>
      </c>
      <c r="AV609" s="10">
        <f xml:space="preserve"> SIGN(DATA[[#This Row],[Low]] &lt; DATA[[#This Row],[Prev Low]])</f>
        <v>0</v>
      </c>
      <c r="AW609" s="10">
        <f xml:space="preserve"> SIGN(DATA[[#This Row],[Prev Low]] &lt; DATA[[#This Row],[Low]])</f>
        <v>1</v>
      </c>
      <c r="AX609" s="10">
        <f xml:space="preserve"> SIGN(DATA[[#This Row],[High]] &lt; DATA[[#This Row],[Prev High]])</f>
        <v>0</v>
      </c>
      <c r="AY609" s="10">
        <f xml:space="preserve"> SIGN(DATA[[#This Row],[Prev High]] &lt; DATA[[#This Row],[High]])</f>
        <v>1</v>
      </c>
      <c r="AZ609" s="10">
        <f xml:space="preserve"> (DATA[[#This Row],[Prev Low]] &lt; DATA[[#This Row],[Close]]) * (DATA[[#This Row],[Close]] &lt; DATA[[#This Row],[Prev High]])</f>
        <v>0</v>
      </c>
      <c r="BA609" s="10">
        <f xml:space="preserve"> SIGN(DATA[[#This Row],[Close]] &lt; DATA[[#This Row],[Prev Low]])</f>
        <v>0</v>
      </c>
      <c r="BB609" s="10">
        <f xml:space="preserve"> SIGN(DATA[[#This Row],[Prev Low]] &lt; DATA[[#This Row],[Close]])</f>
        <v>1</v>
      </c>
      <c r="BC609" s="10">
        <f xml:space="preserve"> SIGN(DATA[[#This Row],[Close]] &lt; DATA[[#This Row],[Prev High]])</f>
        <v>0</v>
      </c>
      <c r="BD609" s="10">
        <f xml:space="preserve"> SIGN(DATA[[#This Row],[Prev High]] &lt; DATA[[#This Row],[Close]])</f>
        <v>1</v>
      </c>
    </row>
    <row r="610" spans="14:56" x14ac:dyDescent="0.25">
      <c r="N610" s="16">
        <f xml:space="preserve"> ROW() - ROW(DATA[[#Headers],[Row]])</f>
        <v>608</v>
      </c>
      <c r="O610" s="13"/>
      <c r="P610" s="20">
        <v>44972</v>
      </c>
      <c r="Q610" s="21">
        <v>109805</v>
      </c>
      <c r="R610" s="21">
        <v>108040</v>
      </c>
      <c r="S610" s="21">
        <v>110180</v>
      </c>
      <c r="T610" s="21">
        <v>107210</v>
      </c>
      <c r="U610" s="13" t="s">
        <v>527</v>
      </c>
      <c r="V610" s="14">
        <v>1.8700000000000001E-2</v>
      </c>
      <c r="W610" s="23"/>
      <c r="X610" s="23">
        <f xml:space="preserve"> (1 - DATA[[#This Row],[Row]])</f>
        <v>-607</v>
      </c>
      <c r="Y610" s="24">
        <f xml:space="preserve"> DATA[[#This Row],[Src Data]]</f>
        <v>44972</v>
      </c>
      <c r="Z610" s="23">
        <f xml:space="preserve"> WEEKDAY(DATA[[#This Row],[Date]])</f>
        <v>4</v>
      </c>
      <c r="AA610" s="26">
        <f xml:space="preserve"> DATA[[#This Row],[Src Último]]</f>
        <v>109805</v>
      </c>
      <c r="AB610" s="28">
        <f xml:space="preserve"> DATA[[#This Row],[Src Abertura]]</f>
        <v>108040</v>
      </c>
      <c r="AC610" s="28">
        <f xml:space="preserve"> DATA[[#This Row],[Src Mínima]]</f>
        <v>107210</v>
      </c>
      <c r="AD610" s="28">
        <f xml:space="preserve"> DATA[[#This Row],[Src Máxima]]</f>
        <v>110180</v>
      </c>
      <c r="AE610" s="28">
        <f xml:space="preserve"> DATA[[#This Row],[Src Último]]</f>
        <v>109805</v>
      </c>
      <c r="AF610" s="40">
        <f xml:space="preserve"> (DATA[[#This Row],[High]] - DATA[[#This Row],[Low]])</f>
        <v>2970</v>
      </c>
      <c r="AG610" s="31">
        <f xml:space="preserve"> _xlfn.XLOOKUP(DATA[[#This Row],[T]]-1, DATA[T], DATA[Open], "")</f>
        <v>109350</v>
      </c>
      <c r="AH610" s="31">
        <f xml:space="preserve"> _xlfn.XLOOKUP(DATA[[#This Row],[T]]-1, DATA[T], DATA[Low], "")</f>
        <v>107550</v>
      </c>
      <c r="AI610" s="31">
        <f xml:space="preserve"> _xlfn.XLOOKUP(DATA[[#This Row],[T]]-1, DATA[T], DATA[High], "")</f>
        <v>109745</v>
      </c>
      <c r="AJ610" s="31">
        <f xml:space="preserve"> _xlfn.XLOOKUP(DATA[[#This Row],[T]]-1, DATA[T], DATA[Price], "")</f>
        <v>107792</v>
      </c>
      <c r="AK610" s="33">
        <f xml:space="preserve"> IFERROR(DATA[[#This Row],[Prev Close]] - DATA[[#This Row],[Prev Open]], "")</f>
        <v>-1558</v>
      </c>
      <c r="AL610" s="33">
        <f xml:space="preserve"> IFERROR(DATA[[#This Row],[Prev High]] - DATA[[#This Row],[Prev Low]], "")</f>
        <v>2195</v>
      </c>
      <c r="AM610" s="33">
        <f xml:space="preserve"> SIGN(DATA[[#This Row],[Prev Change]] &lt; 0)</f>
        <v>1</v>
      </c>
      <c r="AN610" s="33">
        <f xml:space="preserve"> SIGN(DATA[[#This Row],[Prev Change]] &gt;= 0)</f>
        <v>0</v>
      </c>
      <c r="AO610" s="28">
        <f xml:space="preserve"> IFERROR(MAX(0, DATA[[#This Row],[High]] - DATA[[#This Row],[Prev High]]), "")</f>
        <v>435</v>
      </c>
      <c r="AP610" s="28">
        <f xml:space="preserve"> IFERROR(MAX(0, DATA[[#This Row],[Prev Low]] - DATA[[#This Row],[Low]]), "")</f>
        <v>340</v>
      </c>
      <c r="AQ610" s="10">
        <f xml:space="preserve"> (DATA[[#This Row],[Prev Low]] &lt; DATA[[#This Row],[Open]]) * (DATA[[#This Row],[Open]] &lt; DATA[[#This Row],[Prev High]])</f>
        <v>1</v>
      </c>
      <c r="AR610" s="10">
        <f xml:space="preserve"> SIGN(DATA[[#This Row],[Open]] &lt; DATA[[#This Row],[Prev Low]])</f>
        <v>0</v>
      </c>
      <c r="AS610" s="10">
        <f xml:space="preserve"> SIGN(DATA[[#This Row],[Prev Low]] &lt; DATA[[#This Row],[Open]])</f>
        <v>1</v>
      </c>
      <c r="AT610" s="10">
        <f xml:space="preserve"> SIGN(DATA[[#This Row],[Open]] &lt; DATA[[#This Row],[Prev High]])</f>
        <v>1</v>
      </c>
      <c r="AU610" s="10">
        <f xml:space="preserve"> SIGN(DATA[[#This Row],[Prev High]] &lt; DATA[[#This Row],[Open]])</f>
        <v>0</v>
      </c>
      <c r="AV610" s="10">
        <f xml:space="preserve"> SIGN(DATA[[#This Row],[Low]] &lt; DATA[[#This Row],[Prev Low]])</f>
        <v>1</v>
      </c>
      <c r="AW610" s="10">
        <f xml:space="preserve"> SIGN(DATA[[#This Row],[Prev Low]] &lt; DATA[[#This Row],[Low]])</f>
        <v>0</v>
      </c>
      <c r="AX610" s="10">
        <f xml:space="preserve"> SIGN(DATA[[#This Row],[High]] &lt; DATA[[#This Row],[Prev High]])</f>
        <v>0</v>
      </c>
      <c r="AY610" s="10">
        <f xml:space="preserve"> SIGN(DATA[[#This Row],[Prev High]] &lt; DATA[[#This Row],[High]])</f>
        <v>1</v>
      </c>
      <c r="AZ610" s="10">
        <f xml:space="preserve"> (DATA[[#This Row],[Prev Low]] &lt; DATA[[#This Row],[Close]]) * (DATA[[#This Row],[Close]] &lt; DATA[[#This Row],[Prev High]])</f>
        <v>0</v>
      </c>
      <c r="BA610" s="10">
        <f xml:space="preserve"> SIGN(DATA[[#This Row],[Close]] &lt; DATA[[#This Row],[Prev Low]])</f>
        <v>0</v>
      </c>
      <c r="BB610" s="10">
        <f xml:space="preserve"> SIGN(DATA[[#This Row],[Prev Low]] &lt; DATA[[#This Row],[Close]])</f>
        <v>1</v>
      </c>
      <c r="BC610" s="10">
        <f xml:space="preserve"> SIGN(DATA[[#This Row],[Close]] &lt; DATA[[#This Row],[Prev High]])</f>
        <v>0</v>
      </c>
      <c r="BD610" s="10">
        <f xml:space="preserve"> SIGN(DATA[[#This Row],[Prev High]] &lt; DATA[[#This Row],[Close]])</f>
        <v>1</v>
      </c>
    </row>
    <row r="611" spans="14:56" x14ac:dyDescent="0.25">
      <c r="N611" s="16">
        <f xml:space="preserve"> ROW() - ROW(DATA[[#Headers],[Row]])</f>
        <v>609</v>
      </c>
      <c r="O611" s="13"/>
      <c r="P611" s="20">
        <v>44971</v>
      </c>
      <c r="Q611" s="21">
        <v>107792</v>
      </c>
      <c r="R611" s="21">
        <v>109350</v>
      </c>
      <c r="S611" s="21">
        <v>109745</v>
      </c>
      <c r="T611" s="21">
        <v>107550</v>
      </c>
      <c r="U611" s="13" t="s">
        <v>452</v>
      </c>
      <c r="V611" s="14">
        <v>-1.12E-2</v>
      </c>
      <c r="W611" s="23"/>
      <c r="X611" s="23">
        <f xml:space="preserve"> (1 - DATA[[#This Row],[Row]])</f>
        <v>-608</v>
      </c>
      <c r="Y611" s="24">
        <f xml:space="preserve"> DATA[[#This Row],[Src Data]]</f>
        <v>44971</v>
      </c>
      <c r="Z611" s="23">
        <f xml:space="preserve"> WEEKDAY(DATA[[#This Row],[Date]])</f>
        <v>3</v>
      </c>
      <c r="AA611" s="26">
        <f xml:space="preserve"> DATA[[#This Row],[Src Último]]</f>
        <v>107792</v>
      </c>
      <c r="AB611" s="28">
        <f xml:space="preserve"> DATA[[#This Row],[Src Abertura]]</f>
        <v>109350</v>
      </c>
      <c r="AC611" s="28">
        <f xml:space="preserve"> DATA[[#This Row],[Src Mínima]]</f>
        <v>107550</v>
      </c>
      <c r="AD611" s="28">
        <f xml:space="preserve"> DATA[[#This Row],[Src Máxima]]</f>
        <v>109745</v>
      </c>
      <c r="AE611" s="28">
        <f xml:space="preserve"> DATA[[#This Row],[Src Último]]</f>
        <v>107792</v>
      </c>
      <c r="AF611" s="40">
        <f xml:space="preserve"> (DATA[[#This Row],[High]] - DATA[[#This Row],[Low]])</f>
        <v>2195</v>
      </c>
      <c r="AG611" s="31">
        <f xml:space="preserve"> _xlfn.XLOOKUP(DATA[[#This Row],[T]]-1, DATA[T], DATA[Open], "")</f>
        <v>108175</v>
      </c>
      <c r="AH611" s="31">
        <f xml:space="preserve"> _xlfn.XLOOKUP(DATA[[#This Row],[T]]-1, DATA[T], DATA[Low], "")</f>
        <v>107470</v>
      </c>
      <c r="AI611" s="31">
        <f xml:space="preserve"> _xlfn.XLOOKUP(DATA[[#This Row],[T]]-1, DATA[T], DATA[High], "")</f>
        <v>109350</v>
      </c>
      <c r="AJ611" s="31">
        <f xml:space="preserve"> _xlfn.XLOOKUP(DATA[[#This Row],[T]]-1, DATA[T], DATA[Price], "")</f>
        <v>109011</v>
      </c>
      <c r="AK611" s="33">
        <f xml:space="preserve"> IFERROR(DATA[[#This Row],[Prev Close]] - DATA[[#This Row],[Prev Open]], "")</f>
        <v>836</v>
      </c>
      <c r="AL611" s="33">
        <f xml:space="preserve"> IFERROR(DATA[[#This Row],[Prev High]] - DATA[[#This Row],[Prev Low]], "")</f>
        <v>1880</v>
      </c>
      <c r="AM611" s="33">
        <f xml:space="preserve"> SIGN(DATA[[#This Row],[Prev Change]] &lt; 0)</f>
        <v>0</v>
      </c>
      <c r="AN611" s="33">
        <f xml:space="preserve"> SIGN(DATA[[#This Row],[Prev Change]] &gt;= 0)</f>
        <v>1</v>
      </c>
      <c r="AO611" s="28">
        <f xml:space="preserve"> IFERROR(MAX(0, DATA[[#This Row],[High]] - DATA[[#This Row],[Prev High]]), "")</f>
        <v>395</v>
      </c>
      <c r="AP611" s="28">
        <f xml:space="preserve"> IFERROR(MAX(0, DATA[[#This Row],[Prev Low]] - DATA[[#This Row],[Low]]), "")</f>
        <v>0</v>
      </c>
      <c r="AQ611" s="10">
        <f xml:space="preserve"> (DATA[[#This Row],[Prev Low]] &lt; DATA[[#This Row],[Open]]) * (DATA[[#This Row],[Open]] &lt; DATA[[#This Row],[Prev High]])</f>
        <v>0</v>
      </c>
      <c r="AR611" s="10">
        <f xml:space="preserve"> SIGN(DATA[[#This Row],[Open]] &lt; DATA[[#This Row],[Prev Low]])</f>
        <v>0</v>
      </c>
      <c r="AS611" s="10">
        <f xml:space="preserve"> SIGN(DATA[[#This Row],[Prev Low]] &lt; DATA[[#This Row],[Open]])</f>
        <v>1</v>
      </c>
      <c r="AT611" s="10">
        <f xml:space="preserve"> SIGN(DATA[[#This Row],[Open]] &lt; DATA[[#This Row],[Prev High]])</f>
        <v>0</v>
      </c>
      <c r="AU611" s="10">
        <f xml:space="preserve"> SIGN(DATA[[#This Row],[Prev High]] &lt; DATA[[#This Row],[Open]])</f>
        <v>0</v>
      </c>
      <c r="AV611" s="10">
        <f xml:space="preserve"> SIGN(DATA[[#This Row],[Low]] &lt; DATA[[#This Row],[Prev Low]])</f>
        <v>0</v>
      </c>
      <c r="AW611" s="10">
        <f xml:space="preserve"> SIGN(DATA[[#This Row],[Prev Low]] &lt; DATA[[#This Row],[Low]])</f>
        <v>1</v>
      </c>
      <c r="AX611" s="10">
        <f xml:space="preserve"> SIGN(DATA[[#This Row],[High]] &lt; DATA[[#This Row],[Prev High]])</f>
        <v>0</v>
      </c>
      <c r="AY611" s="10">
        <f xml:space="preserve"> SIGN(DATA[[#This Row],[Prev High]] &lt; DATA[[#This Row],[High]])</f>
        <v>1</v>
      </c>
      <c r="AZ611" s="10">
        <f xml:space="preserve"> (DATA[[#This Row],[Prev Low]] &lt; DATA[[#This Row],[Close]]) * (DATA[[#This Row],[Close]] &lt; DATA[[#This Row],[Prev High]])</f>
        <v>1</v>
      </c>
      <c r="BA611" s="10">
        <f xml:space="preserve"> SIGN(DATA[[#This Row],[Close]] &lt; DATA[[#This Row],[Prev Low]])</f>
        <v>0</v>
      </c>
      <c r="BB611" s="10">
        <f xml:space="preserve"> SIGN(DATA[[#This Row],[Prev Low]] &lt; DATA[[#This Row],[Close]])</f>
        <v>1</v>
      </c>
      <c r="BC611" s="10">
        <f xml:space="preserve"> SIGN(DATA[[#This Row],[Close]] &lt; DATA[[#This Row],[Prev High]])</f>
        <v>1</v>
      </c>
      <c r="BD611" s="10">
        <f xml:space="preserve"> SIGN(DATA[[#This Row],[Prev High]] &lt; DATA[[#This Row],[Close]])</f>
        <v>0</v>
      </c>
    </row>
    <row r="612" spans="14:56" x14ac:dyDescent="0.25">
      <c r="N612" s="16">
        <f xml:space="preserve"> ROW() - ROW(DATA[[#Headers],[Row]])</f>
        <v>610</v>
      </c>
      <c r="O612" s="13"/>
      <c r="P612" s="20">
        <v>44970</v>
      </c>
      <c r="Q612" s="21">
        <v>109011</v>
      </c>
      <c r="R612" s="21">
        <v>108175</v>
      </c>
      <c r="S612" s="21">
        <v>109350</v>
      </c>
      <c r="T612" s="21">
        <v>107470</v>
      </c>
      <c r="U612" s="13" t="s">
        <v>515</v>
      </c>
      <c r="V612" s="14">
        <v>6.8999999999999999E-3</v>
      </c>
      <c r="W612" s="23"/>
      <c r="X612" s="23">
        <f xml:space="preserve"> (1 - DATA[[#This Row],[Row]])</f>
        <v>-609</v>
      </c>
      <c r="Y612" s="24">
        <f xml:space="preserve"> DATA[[#This Row],[Src Data]]</f>
        <v>44970</v>
      </c>
      <c r="Z612" s="23">
        <f xml:space="preserve"> WEEKDAY(DATA[[#This Row],[Date]])</f>
        <v>2</v>
      </c>
      <c r="AA612" s="26">
        <f xml:space="preserve"> DATA[[#This Row],[Src Último]]</f>
        <v>109011</v>
      </c>
      <c r="AB612" s="28">
        <f xml:space="preserve"> DATA[[#This Row],[Src Abertura]]</f>
        <v>108175</v>
      </c>
      <c r="AC612" s="28">
        <f xml:space="preserve"> DATA[[#This Row],[Src Mínima]]</f>
        <v>107470</v>
      </c>
      <c r="AD612" s="28">
        <f xml:space="preserve"> DATA[[#This Row],[Src Máxima]]</f>
        <v>109350</v>
      </c>
      <c r="AE612" s="28">
        <f xml:space="preserve"> DATA[[#This Row],[Src Último]]</f>
        <v>109011</v>
      </c>
      <c r="AF612" s="40">
        <f xml:space="preserve"> (DATA[[#This Row],[High]] - DATA[[#This Row],[Low]])</f>
        <v>1880</v>
      </c>
      <c r="AG612" s="31">
        <f xml:space="preserve"> _xlfn.XLOOKUP(DATA[[#This Row],[T]]-1, DATA[T], DATA[Open], "")</f>
        <v>107650</v>
      </c>
      <c r="AH612" s="31">
        <f xml:space="preserve"> _xlfn.XLOOKUP(DATA[[#This Row],[T]]-1, DATA[T], DATA[Low], "")</f>
        <v>107120</v>
      </c>
      <c r="AI612" s="31">
        <f xml:space="preserve"> _xlfn.XLOOKUP(DATA[[#This Row],[T]]-1, DATA[T], DATA[High], "")</f>
        <v>108800</v>
      </c>
      <c r="AJ612" s="31">
        <f xml:space="preserve"> _xlfn.XLOOKUP(DATA[[#This Row],[T]]-1, DATA[T], DATA[Price], "")</f>
        <v>108266</v>
      </c>
      <c r="AK612" s="33">
        <f xml:space="preserve"> IFERROR(DATA[[#This Row],[Prev Close]] - DATA[[#This Row],[Prev Open]], "")</f>
        <v>616</v>
      </c>
      <c r="AL612" s="33">
        <f xml:space="preserve"> IFERROR(DATA[[#This Row],[Prev High]] - DATA[[#This Row],[Prev Low]], "")</f>
        <v>1680</v>
      </c>
      <c r="AM612" s="33">
        <f xml:space="preserve"> SIGN(DATA[[#This Row],[Prev Change]] &lt; 0)</f>
        <v>0</v>
      </c>
      <c r="AN612" s="33">
        <f xml:space="preserve"> SIGN(DATA[[#This Row],[Prev Change]] &gt;= 0)</f>
        <v>1</v>
      </c>
      <c r="AO612" s="28">
        <f xml:space="preserve"> IFERROR(MAX(0, DATA[[#This Row],[High]] - DATA[[#This Row],[Prev High]]), "")</f>
        <v>550</v>
      </c>
      <c r="AP612" s="28">
        <f xml:space="preserve"> IFERROR(MAX(0, DATA[[#This Row],[Prev Low]] - DATA[[#This Row],[Low]]), "")</f>
        <v>0</v>
      </c>
      <c r="AQ612" s="10">
        <f xml:space="preserve"> (DATA[[#This Row],[Prev Low]] &lt; DATA[[#This Row],[Open]]) * (DATA[[#This Row],[Open]] &lt; DATA[[#This Row],[Prev High]])</f>
        <v>1</v>
      </c>
      <c r="AR612" s="10">
        <f xml:space="preserve"> SIGN(DATA[[#This Row],[Open]] &lt; DATA[[#This Row],[Prev Low]])</f>
        <v>0</v>
      </c>
      <c r="AS612" s="10">
        <f xml:space="preserve"> SIGN(DATA[[#This Row],[Prev Low]] &lt; DATA[[#This Row],[Open]])</f>
        <v>1</v>
      </c>
      <c r="AT612" s="10">
        <f xml:space="preserve"> SIGN(DATA[[#This Row],[Open]] &lt; DATA[[#This Row],[Prev High]])</f>
        <v>1</v>
      </c>
      <c r="AU612" s="10">
        <f xml:space="preserve"> SIGN(DATA[[#This Row],[Prev High]] &lt; DATA[[#This Row],[Open]])</f>
        <v>0</v>
      </c>
      <c r="AV612" s="10">
        <f xml:space="preserve"> SIGN(DATA[[#This Row],[Low]] &lt; DATA[[#This Row],[Prev Low]])</f>
        <v>0</v>
      </c>
      <c r="AW612" s="10">
        <f xml:space="preserve"> SIGN(DATA[[#This Row],[Prev Low]] &lt; DATA[[#This Row],[Low]])</f>
        <v>1</v>
      </c>
      <c r="AX612" s="10">
        <f xml:space="preserve"> SIGN(DATA[[#This Row],[High]] &lt; DATA[[#This Row],[Prev High]])</f>
        <v>0</v>
      </c>
      <c r="AY612" s="10">
        <f xml:space="preserve"> SIGN(DATA[[#This Row],[Prev High]] &lt; DATA[[#This Row],[High]])</f>
        <v>1</v>
      </c>
      <c r="AZ612" s="10">
        <f xml:space="preserve"> (DATA[[#This Row],[Prev Low]] &lt; DATA[[#This Row],[Close]]) * (DATA[[#This Row],[Close]] &lt; DATA[[#This Row],[Prev High]])</f>
        <v>0</v>
      </c>
      <c r="BA612" s="10">
        <f xml:space="preserve"> SIGN(DATA[[#This Row],[Close]] &lt; DATA[[#This Row],[Prev Low]])</f>
        <v>0</v>
      </c>
      <c r="BB612" s="10">
        <f xml:space="preserve"> SIGN(DATA[[#This Row],[Prev Low]] &lt; DATA[[#This Row],[Close]])</f>
        <v>1</v>
      </c>
      <c r="BC612" s="10">
        <f xml:space="preserve"> SIGN(DATA[[#This Row],[Close]] &lt; DATA[[#This Row],[Prev High]])</f>
        <v>0</v>
      </c>
      <c r="BD612" s="10">
        <f xml:space="preserve"> SIGN(DATA[[#This Row],[Prev High]] &lt; DATA[[#This Row],[Close]])</f>
        <v>1</v>
      </c>
    </row>
    <row r="613" spans="14:56" x14ac:dyDescent="0.25">
      <c r="N613" s="16">
        <f xml:space="preserve"> ROW() - ROW(DATA[[#Headers],[Row]])</f>
        <v>611</v>
      </c>
      <c r="O613" s="13"/>
      <c r="P613" s="20">
        <v>44967</v>
      </c>
      <c r="Q613" s="21">
        <v>108266</v>
      </c>
      <c r="R613" s="21">
        <v>107650</v>
      </c>
      <c r="S613" s="21">
        <v>108800</v>
      </c>
      <c r="T613" s="21">
        <v>107120</v>
      </c>
      <c r="U613" s="13" t="s">
        <v>400</v>
      </c>
      <c r="V613" s="14">
        <v>1E-4</v>
      </c>
      <c r="W613" s="23"/>
      <c r="X613" s="23">
        <f xml:space="preserve"> (1 - DATA[[#This Row],[Row]])</f>
        <v>-610</v>
      </c>
      <c r="Y613" s="24">
        <f xml:space="preserve"> DATA[[#This Row],[Src Data]]</f>
        <v>44967</v>
      </c>
      <c r="Z613" s="23">
        <f xml:space="preserve"> WEEKDAY(DATA[[#This Row],[Date]])</f>
        <v>6</v>
      </c>
      <c r="AA613" s="26">
        <f xml:space="preserve"> DATA[[#This Row],[Src Último]]</f>
        <v>108266</v>
      </c>
      <c r="AB613" s="28">
        <f xml:space="preserve"> DATA[[#This Row],[Src Abertura]]</f>
        <v>107650</v>
      </c>
      <c r="AC613" s="28">
        <f xml:space="preserve"> DATA[[#This Row],[Src Mínima]]</f>
        <v>107120</v>
      </c>
      <c r="AD613" s="28">
        <f xml:space="preserve"> DATA[[#This Row],[Src Máxima]]</f>
        <v>108800</v>
      </c>
      <c r="AE613" s="28">
        <f xml:space="preserve"> DATA[[#This Row],[Src Último]]</f>
        <v>108266</v>
      </c>
      <c r="AF613" s="40">
        <f xml:space="preserve"> (DATA[[#This Row],[High]] - DATA[[#This Row],[Low]])</f>
        <v>1680</v>
      </c>
      <c r="AG613" s="31">
        <f xml:space="preserve"> _xlfn.XLOOKUP(DATA[[#This Row],[T]]-1, DATA[T], DATA[Open], "")</f>
        <v>110845</v>
      </c>
      <c r="AH613" s="31">
        <f xml:space="preserve"> _xlfn.XLOOKUP(DATA[[#This Row],[T]]-1, DATA[T], DATA[Low], "")</f>
        <v>107920</v>
      </c>
      <c r="AI613" s="31">
        <f xml:space="preserve"> _xlfn.XLOOKUP(DATA[[#This Row],[T]]-1, DATA[T], DATA[High], "")</f>
        <v>110870</v>
      </c>
      <c r="AJ613" s="31">
        <f xml:space="preserve"> _xlfn.XLOOKUP(DATA[[#This Row],[T]]-1, DATA[T], DATA[Price], "")</f>
        <v>108251</v>
      </c>
      <c r="AK613" s="33">
        <f xml:space="preserve"> IFERROR(DATA[[#This Row],[Prev Close]] - DATA[[#This Row],[Prev Open]], "")</f>
        <v>-2594</v>
      </c>
      <c r="AL613" s="33">
        <f xml:space="preserve"> IFERROR(DATA[[#This Row],[Prev High]] - DATA[[#This Row],[Prev Low]], "")</f>
        <v>2950</v>
      </c>
      <c r="AM613" s="33">
        <f xml:space="preserve"> SIGN(DATA[[#This Row],[Prev Change]] &lt; 0)</f>
        <v>1</v>
      </c>
      <c r="AN613" s="33">
        <f xml:space="preserve"> SIGN(DATA[[#This Row],[Prev Change]] &gt;= 0)</f>
        <v>0</v>
      </c>
      <c r="AO613" s="28">
        <f xml:space="preserve"> IFERROR(MAX(0, DATA[[#This Row],[High]] - DATA[[#This Row],[Prev High]]), "")</f>
        <v>0</v>
      </c>
      <c r="AP613" s="28">
        <f xml:space="preserve"> IFERROR(MAX(0, DATA[[#This Row],[Prev Low]] - DATA[[#This Row],[Low]]), "")</f>
        <v>800</v>
      </c>
      <c r="AQ613" s="10">
        <f xml:space="preserve"> (DATA[[#This Row],[Prev Low]] &lt; DATA[[#This Row],[Open]]) * (DATA[[#This Row],[Open]] &lt; DATA[[#This Row],[Prev High]])</f>
        <v>0</v>
      </c>
      <c r="AR613" s="10">
        <f xml:space="preserve"> SIGN(DATA[[#This Row],[Open]] &lt; DATA[[#This Row],[Prev Low]])</f>
        <v>1</v>
      </c>
      <c r="AS613" s="10">
        <f xml:space="preserve"> SIGN(DATA[[#This Row],[Prev Low]] &lt; DATA[[#This Row],[Open]])</f>
        <v>0</v>
      </c>
      <c r="AT613" s="10">
        <f xml:space="preserve"> SIGN(DATA[[#This Row],[Open]] &lt; DATA[[#This Row],[Prev High]])</f>
        <v>1</v>
      </c>
      <c r="AU613" s="10">
        <f xml:space="preserve"> SIGN(DATA[[#This Row],[Prev High]] &lt; DATA[[#This Row],[Open]])</f>
        <v>0</v>
      </c>
      <c r="AV613" s="10">
        <f xml:space="preserve"> SIGN(DATA[[#This Row],[Low]] &lt; DATA[[#This Row],[Prev Low]])</f>
        <v>1</v>
      </c>
      <c r="AW613" s="10">
        <f xml:space="preserve"> SIGN(DATA[[#This Row],[Prev Low]] &lt; DATA[[#This Row],[Low]])</f>
        <v>0</v>
      </c>
      <c r="AX613" s="10">
        <f xml:space="preserve"> SIGN(DATA[[#This Row],[High]] &lt; DATA[[#This Row],[Prev High]])</f>
        <v>1</v>
      </c>
      <c r="AY613" s="10">
        <f xml:space="preserve"> SIGN(DATA[[#This Row],[Prev High]] &lt; DATA[[#This Row],[High]])</f>
        <v>0</v>
      </c>
      <c r="AZ613" s="10">
        <f xml:space="preserve"> (DATA[[#This Row],[Prev Low]] &lt; DATA[[#This Row],[Close]]) * (DATA[[#This Row],[Close]] &lt; DATA[[#This Row],[Prev High]])</f>
        <v>1</v>
      </c>
      <c r="BA613" s="10">
        <f xml:space="preserve"> SIGN(DATA[[#This Row],[Close]] &lt; DATA[[#This Row],[Prev Low]])</f>
        <v>0</v>
      </c>
      <c r="BB613" s="10">
        <f xml:space="preserve"> SIGN(DATA[[#This Row],[Prev Low]] &lt; DATA[[#This Row],[Close]])</f>
        <v>1</v>
      </c>
      <c r="BC613" s="10">
        <f xml:space="preserve"> SIGN(DATA[[#This Row],[Close]] &lt; DATA[[#This Row],[Prev High]])</f>
        <v>1</v>
      </c>
      <c r="BD613" s="10">
        <f xml:space="preserve"> SIGN(DATA[[#This Row],[Prev High]] &lt; DATA[[#This Row],[Close]])</f>
        <v>0</v>
      </c>
    </row>
    <row r="614" spans="14:56" x14ac:dyDescent="0.25">
      <c r="N614" s="16">
        <f xml:space="preserve"> ROW() - ROW(DATA[[#Headers],[Row]])</f>
        <v>612</v>
      </c>
      <c r="O614" s="13"/>
      <c r="P614" s="20">
        <v>44966</v>
      </c>
      <c r="Q614" s="21">
        <v>108251</v>
      </c>
      <c r="R614" s="21">
        <v>110845</v>
      </c>
      <c r="S614" s="21">
        <v>110870</v>
      </c>
      <c r="T614" s="21">
        <v>107920</v>
      </c>
      <c r="U614" s="13" t="s">
        <v>528</v>
      </c>
      <c r="V614" s="14">
        <v>-1.7299999999999999E-2</v>
      </c>
      <c r="W614" s="23"/>
      <c r="X614" s="23">
        <f xml:space="preserve"> (1 - DATA[[#This Row],[Row]])</f>
        <v>-611</v>
      </c>
      <c r="Y614" s="24">
        <f xml:space="preserve"> DATA[[#This Row],[Src Data]]</f>
        <v>44966</v>
      </c>
      <c r="Z614" s="23">
        <f xml:space="preserve"> WEEKDAY(DATA[[#This Row],[Date]])</f>
        <v>5</v>
      </c>
      <c r="AA614" s="26">
        <f xml:space="preserve"> DATA[[#This Row],[Src Último]]</f>
        <v>108251</v>
      </c>
      <c r="AB614" s="28">
        <f xml:space="preserve"> DATA[[#This Row],[Src Abertura]]</f>
        <v>110845</v>
      </c>
      <c r="AC614" s="28">
        <f xml:space="preserve"> DATA[[#This Row],[Src Mínima]]</f>
        <v>107920</v>
      </c>
      <c r="AD614" s="28">
        <f xml:space="preserve"> DATA[[#This Row],[Src Máxima]]</f>
        <v>110870</v>
      </c>
      <c r="AE614" s="28">
        <f xml:space="preserve"> DATA[[#This Row],[Src Último]]</f>
        <v>108251</v>
      </c>
      <c r="AF614" s="40">
        <f xml:space="preserve"> (DATA[[#This Row],[High]] - DATA[[#This Row],[Low]])</f>
        <v>2950</v>
      </c>
      <c r="AG614" s="31">
        <f xml:space="preserve"> _xlfn.XLOOKUP(DATA[[#This Row],[T]]-1, DATA[T], DATA[Open], "")</f>
        <v>108500</v>
      </c>
      <c r="AH614" s="31">
        <f xml:space="preserve"> _xlfn.XLOOKUP(DATA[[#This Row],[T]]-1, DATA[T], DATA[Low], "")</f>
        <v>108450</v>
      </c>
      <c r="AI614" s="31">
        <f xml:space="preserve"> _xlfn.XLOOKUP(DATA[[#This Row],[T]]-1, DATA[T], DATA[High], "")</f>
        <v>110485</v>
      </c>
      <c r="AJ614" s="31">
        <f xml:space="preserve"> _xlfn.XLOOKUP(DATA[[#This Row],[T]]-1, DATA[T], DATA[Price], "")</f>
        <v>110158</v>
      </c>
      <c r="AK614" s="33">
        <f xml:space="preserve"> IFERROR(DATA[[#This Row],[Prev Close]] - DATA[[#This Row],[Prev Open]], "")</f>
        <v>1658</v>
      </c>
      <c r="AL614" s="33">
        <f xml:space="preserve"> IFERROR(DATA[[#This Row],[Prev High]] - DATA[[#This Row],[Prev Low]], "")</f>
        <v>2035</v>
      </c>
      <c r="AM614" s="33">
        <f xml:space="preserve"> SIGN(DATA[[#This Row],[Prev Change]] &lt; 0)</f>
        <v>0</v>
      </c>
      <c r="AN614" s="33">
        <f xml:space="preserve"> SIGN(DATA[[#This Row],[Prev Change]] &gt;= 0)</f>
        <v>1</v>
      </c>
      <c r="AO614" s="28">
        <f xml:space="preserve"> IFERROR(MAX(0, DATA[[#This Row],[High]] - DATA[[#This Row],[Prev High]]), "")</f>
        <v>385</v>
      </c>
      <c r="AP614" s="28">
        <f xml:space="preserve"> IFERROR(MAX(0, DATA[[#This Row],[Prev Low]] - DATA[[#This Row],[Low]]), "")</f>
        <v>530</v>
      </c>
      <c r="AQ614" s="10">
        <f xml:space="preserve"> (DATA[[#This Row],[Prev Low]] &lt; DATA[[#This Row],[Open]]) * (DATA[[#This Row],[Open]] &lt; DATA[[#This Row],[Prev High]])</f>
        <v>0</v>
      </c>
      <c r="AR614" s="10">
        <f xml:space="preserve"> SIGN(DATA[[#This Row],[Open]] &lt; DATA[[#This Row],[Prev Low]])</f>
        <v>0</v>
      </c>
      <c r="AS614" s="10">
        <f xml:space="preserve"> SIGN(DATA[[#This Row],[Prev Low]] &lt; DATA[[#This Row],[Open]])</f>
        <v>1</v>
      </c>
      <c r="AT614" s="10">
        <f xml:space="preserve"> SIGN(DATA[[#This Row],[Open]] &lt; DATA[[#This Row],[Prev High]])</f>
        <v>0</v>
      </c>
      <c r="AU614" s="10">
        <f xml:space="preserve"> SIGN(DATA[[#This Row],[Prev High]] &lt; DATA[[#This Row],[Open]])</f>
        <v>1</v>
      </c>
      <c r="AV614" s="10">
        <f xml:space="preserve"> SIGN(DATA[[#This Row],[Low]] &lt; DATA[[#This Row],[Prev Low]])</f>
        <v>1</v>
      </c>
      <c r="AW614" s="10">
        <f xml:space="preserve"> SIGN(DATA[[#This Row],[Prev Low]] &lt; DATA[[#This Row],[Low]])</f>
        <v>0</v>
      </c>
      <c r="AX614" s="10">
        <f xml:space="preserve"> SIGN(DATA[[#This Row],[High]] &lt; DATA[[#This Row],[Prev High]])</f>
        <v>0</v>
      </c>
      <c r="AY614" s="10">
        <f xml:space="preserve"> SIGN(DATA[[#This Row],[Prev High]] &lt; DATA[[#This Row],[High]])</f>
        <v>1</v>
      </c>
      <c r="AZ614" s="10">
        <f xml:space="preserve"> (DATA[[#This Row],[Prev Low]] &lt; DATA[[#This Row],[Close]]) * (DATA[[#This Row],[Close]] &lt; DATA[[#This Row],[Prev High]])</f>
        <v>0</v>
      </c>
      <c r="BA614" s="10">
        <f xml:space="preserve"> SIGN(DATA[[#This Row],[Close]] &lt; DATA[[#This Row],[Prev Low]])</f>
        <v>1</v>
      </c>
      <c r="BB614" s="10">
        <f xml:space="preserve"> SIGN(DATA[[#This Row],[Prev Low]] &lt; DATA[[#This Row],[Close]])</f>
        <v>0</v>
      </c>
      <c r="BC614" s="10">
        <f xml:space="preserve"> SIGN(DATA[[#This Row],[Close]] &lt; DATA[[#This Row],[Prev High]])</f>
        <v>1</v>
      </c>
      <c r="BD614" s="10">
        <f xml:space="preserve"> SIGN(DATA[[#This Row],[Prev High]] &lt; DATA[[#This Row],[Close]])</f>
        <v>0</v>
      </c>
    </row>
    <row r="615" spans="14:56" x14ac:dyDescent="0.25">
      <c r="N615" s="16">
        <f xml:space="preserve"> ROW() - ROW(DATA[[#Headers],[Row]])</f>
        <v>613</v>
      </c>
      <c r="O615" s="13"/>
      <c r="P615" s="20">
        <v>44965</v>
      </c>
      <c r="Q615" s="21">
        <v>110158</v>
      </c>
      <c r="R615" s="21">
        <v>108500</v>
      </c>
      <c r="S615" s="21">
        <v>110485</v>
      </c>
      <c r="T615" s="21">
        <v>108450</v>
      </c>
      <c r="U615" s="13" t="s">
        <v>529</v>
      </c>
      <c r="V615" s="14">
        <v>1.9900000000000001E-2</v>
      </c>
      <c r="W615" s="23"/>
      <c r="X615" s="23">
        <f xml:space="preserve"> (1 - DATA[[#This Row],[Row]])</f>
        <v>-612</v>
      </c>
      <c r="Y615" s="24">
        <f xml:space="preserve"> DATA[[#This Row],[Src Data]]</f>
        <v>44965</v>
      </c>
      <c r="Z615" s="23">
        <f xml:space="preserve"> WEEKDAY(DATA[[#This Row],[Date]])</f>
        <v>4</v>
      </c>
      <c r="AA615" s="26">
        <f xml:space="preserve"> DATA[[#This Row],[Src Último]]</f>
        <v>110158</v>
      </c>
      <c r="AB615" s="28">
        <f xml:space="preserve"> DATA[[#This Row],[Src Abertura]]</f>
        <v>108500</v>
      </c>
      <c r="AC615" s="28">
        <f xml:space="preserve"> DATA[[#This Row],[Src Mínima]]</f>
        <v>108450</v>
      </c>
      <c r="AD615" s="28">
        <f xml:space="preserve"> DATA[[#This Row],[Src Máxima]]</f>
        <v>110485</v>
      </c>
      <c r="AE615" s="28">
        <f xml:space="preserve"> DATA[[#This Row],[Src Último]]</f>
        <v>110158</v>
      </c>
      <c r="AF615" s="40">
        <f xml:space="preserve"> (DATA[[#This Row],[High]] - DATA[[#This Row],[Low]])</f>
        <v>2035</v>
      </c>
      <c r="AG615" s="31">
        <f xml:space="preserve"> _xlfn.XLOOKUP(DATA[[#This Row],[T]]-1, DATA[T], DATA[Open], "")</f>
        <v>109355</v>
      </c>
      <c r="AH615" s="31">
        <f xml:space="preserve"> _xlfn.XLOOKUP(DATA[[#This Row],[T]]-1, DATA[T], DATA[Low], "")</f>
        <v>107435</v>
      </c>
      <c r="AI615" s="31">
        <f xml:space="preserve"> _xlfn.XLOOKUP(DATA[[#This Row],[T]]-1, DATA[T], DATA[High], "")</f>
        <v>109695</v>
      </c>
      <c r="AJ615" s="31">
        <f xml:space="preserve"> _xlfn.XLOOKUP(DATA[[#This Row],[T]]-1, DATA[T], DATA[Price], "")</f>
        <v>108010</v>
      </c>
      <c r="AK615" s="33">
        <f xml:space="preserve"> IFERROR(DATA[[#This Row],[Prev Close]] - DATA[[#This Row],[Prev Open]], "")</f>
        <v>-1345</v>
      </c>
      <c r="AL615" s="33">
        <f xml:space="preserve"> IFERROR(DATA[[#This Row],[Prev High]] - DATA[[#This Row],[Prev Low]], "")</f>
        <v>2260</v>
      </c>
      <c r="AM615" s="33">
        <f xml:space="preserve"> SIGN(DATA[[#This Row],[Prev Change]] &lt; 0)</f>
        <v>1</v>
      </c>
      <c r="AN615" s="33">
        <f xml:space="preserve"> SIGN(DATA[[#This Row],[Prev Change]] &gt;= 0)</f>
        <v>0</v>
      </c>
      <c r="AO615" s="28">
        <f xml:space="preserve"> IFERROR(MAX(0, DATA[[#This Row],[High]] - DATA[[#This Row],[Prev High]]), "")</f>
        <v>790</v>
      </c>
      <c r="AP615" s="28">
        <f xml:space="preserve"> IFERROR(MAX(0, DATA[[#This Row],[Prev Low]] - DATA[[#This Row],[Low]]), "")</f>
        <v>0</v>
      </c>
      <c r="AQ615" s="10">
        <f xml:space="preserve"> (DATA[[#This Row],[Prev Low]] &lt; DATA[[#This Row],[Open]]) * (DATA[[#This Row],[Open]] &lt; DATA[[#This Row],[Prev High]])</f>
        <v>1</v>
      </c>
      <c r="AR615" s="10">
        <f xml:space="preserve"> SIGN(DATA[[#This Row],[Open]] &lt; DATA[[#This Row],[Prev Low]])</f>
        <v>0</v>
      </c>
      <c r="AS615" s="10">
        <f xml:space="preserve"> SIGN(DATA[[#This Row],[Prev Low]] &lt; DATA[[#This Row],[Open]])</f>
        <v>1</v>
      </c>
      <c r="AT615" s="10">
        <f xml:space="preserve"> SIGN(DATA[[#This Row],[Open]] &lt; DATA[[#This Row],[Prev High]])</f>
        <v>1</v>
      </c>
      <c r="AU615" s="10">
        <f xml:space="preserve"> SIGN(DATA[[#This Row],[Prev High]] &lt; DATA[[#This Row],[Open]])</f>
        <v>0</v>
      </c>
      <c r="AV615" s="10">
        <f xml:space="preserve"> SIGN(DATA[[#This Row],[Low]] &lt; DATA[[#This Row],[Prev Low]])</f>
        <v>0</v>
      </c>
      <c r="AW615" s="10">
        <f xml:space="preserve"> SIGN(DATA[[#This Row],[Prev Low]] &lt; DATA[[#This Row],[Low]])</f>
        <v>1</v>
      </c>
      <c r="AX615" s="10">
        <f xml:space="preserve"> SIGN(DATA[[#This Row],[High]] &lt; DATA[[#This Row],[Prev High]])</f>
        <v>0</v>
      </c>
      <c r="AY615" s="10">
        <f xml:space="preserve"> SIGN(DATA[[#This Row],[Prev High]] &lt; DATA[[#This Row],[High]])</f>
        <v>1</v>
      </c>
      <c r="AZ615" s="10">
        <f xml:space="preserve"> (DATA[[#This Row],[Prev Low]] &lt; DATA[[#This Row],[Close]]) * (DATA[[#This Row],[Close]] &lt; DATA[[#This Row],[Prev High]])</f>
        <v>0</v>
      </c>
      <c r="BA615" s="10">
        <f xml:space="preserve"> SIGN(DATA[[#This Row],[Close]] &lt; DATA[[#This Row],[Prev Low]])</f>
        <v>0</v>
      </c>
      <c r="BB615" s="10">
        <f xml:space="preserve"> SIGN(DATA[[#This Row],[Prev Low]] &lt; DATA[[#This Row],[Close]])</f>
        <v>1</v>
      </c>
      <c r="BC615" s="10">
        <f xml:space="preserve"> SIGN(DATA[[#This Row],[Close]] &lt; DATA[[#This Row],[Prev High]])</f>
        <v>0</v>
      </c>
      <c r="BD615" s="10">
        <f xml:space="preserve"> SIGN(DATA[[#This Row],[Prev High]] &lt; DATA[[#This Row],[Close]])</f>
        <v>1</v>
      </c>
    </row>
    <row r="616" spans="14:56" x14ac:dyDescent="0.25">
      <c r="N616" s="16">
        <f xml:space="preserve"> ROW() - ROW(DATA[[#Headers],[Row]])</f>
        <v>614</v>
      </c>
      <c r="O616" s="13"/>
      <c r="P616" s="20">
        <v>44964</v>
      </c>
      <c r="Q616" s="21">
        <v>108010</v>
      </c>
      <c r="R616" s="21">
        <v>109355</v>
      </c>
      <c r="S616" s="21">
        <v>109695</v>
      </c>
      <c r="T616" s="21">
        <v>107435</v>
      </c>
      <c r="U616" s="13" t="s">
        <v>530</v>
      </c>
      <c r="V616" s="14">
        <v>-9.4999999999999998E-3</v>
      </c>
      <c r="W616" s="23"/>
      <c r="X616" s="23">
        <f xml:space="preserve"> (1 - DATA[[#This Row],[Row]])</f>
        <v>-613</v>
      </c>
      <c r="Y616" s="24">
        <f xml:space="preserve"> DATA[[#This Row],[Src Data]]</f>
        <v>44964</v>
      </c>
      <c r="Z616" s="23">
        <f xml:space="preserve"> WEEKDAY(DATA[[#This Row],[Date]])</f>
        <v>3</v>
      </c>
      <c r="AA616" s="26">
        <f xml:space="preserve"> DATA[[#This Row],[Src Último]]</f>
        <v>108010</v>
      </c>
      <c r="AB616" s="28">
        <f xml:space="preserve"> DATA[[#This Row],[Src Abertura]]</f>
        <v>109355</v>
      </c>
      <c r="AC616" s="28">
        <f xml:space="preserve"> DATA[[#This Row],[Src Mínima]]</f>
        <v>107435</v>
      </c>
      <c r="AD616" s="28">
        <f xml:space="preserve"> DATA[[#This Row],[Src Máxima]]</f>
        <v>109695</v>
      </c>
      <c r="AE616" s="28">
        <f xml:space="preserve"> DATA[[#This Row],[Src Último]]</f>
        <v>108010</v>
      </c>
      <c r="AF616" s="40">
        <f xml:space="preserve"> (DATA[[#This Row],[High]] - DATA[[#This Row],[Low]])</f>
        <v>2260</v>
      </c>
      <c r="AG616" s="31">
        <f xml:space="preserve"> _xlfn.XLOOKUP(DATA[[#This Row],[T]]-1, DATA[T], DATA[Open], "")</f>
        <v>108350</v>
      </c>
      <c r="AH616" s="31">
        <f xml:space="preserve"> _xlfn.XLOOKUP(DATA[[#This Row],[T]]-1, DATA[T], DATA[Low], "")</f>
        <v>107700</v>
      </c>
      <c r="AI616" s="31">
        <f xml:space="preserve"> _xlfn.XLOOKUP(DATA[[#This Row],[T]]-1, DATA[T], DATA[High], "")</f>
        <v>109195</v>
      </c>
      <c r="AJ616" s="31">
        <f xml:space="preserve"> _xlfn.XLOOKUP(DATA[[#This Row],[T]]-1, DATA[T], DATA[Price], "")</f>
        <v>109046</v>
      </c>
      <c r="AK616" s="33">
        <f xml:space="preserve"> IFERROR(DATA[[#This Row],[Prev Close]] - DATA[[#This Row],[Prev Open]], "")</f>
        <v>696</v>
      </c>
      <c r="AL616" s="33">
        <f xml:space="preserve"> IFERROR(DATA[[#This Row],[Prev High]] - DATA[[#This Row],[Prev Low]], "")</f>
        <v>1495</v>
      </c>
      <c r="AM616" s="33">
        <f xml:space="preserve"> SIGN(DATA[[#This Row],[Prev Change]] &lt; 0)</f>
        <v>0</v>
      </c>
      <c r="AN616" s="33">
        <f xml:space="preserve"> SIGN(DATA[[#This Row],[Prev Change]] &gt;= 0)</f>
        <v>1</v>
      </c>
      <c r="AO616" s="28">
        <f xml:space="preserve"> IFERROR(MAX(0, DATA[[#This Row],[High]] - DATA[[#This Row],[Prev High]]), "")</f>
        <v>500</v>
      </c>
      <c r="AP616" s="28">
        <f xml:space="preserve"> IFERROR(MAX(0, DATA[[#This Row],[Prev Low]] - DATA[[#This Row],[Low]]), "")</f>
        <v>265</v>
      </c>
      <c r="AQ616" s="10">
        <f xml:space="preserve"> (DATA[[#This Row],[Prev Low]] &lt; DATA[[#This Row],[Open]]) * (DATA[[#This Row],[Open]] &lt; DATA[[#This Row],[Prev High]])</f>
        <v>0</v>
      </c>
      <c r="AR616" s="10">
        <f xml:space="preserve"> SIGN(DATA[[#This Row],[Open]] &lt; DATA[[#This Row],[Prev Low]])</f>
        <v>0</v>
      </c>
      <c r="AS616" s="10">
        <f xml:space="preserve"> SIGN(DATA[[#This Row],[Prev Low]] &lt; DATA[[#This Row],[Open]])</f>
        <v>1</v>
      </c>
      <c r="AT616" s="10">
        <f xml:space="preserve"> SIGN(DATA[[#This Row],[Open]] &lt; DATA[[#This Row],[Prev High]])</f>
        <v>0</v>
      </c>
      <c r="AU616" s="10">
        <f xml:space="preserve"> SIGN(DATA[[#This Row],[Prev High]] &lt; DATA[[#This Row],[Open]])</f>
        <v>1</v>
      </c>
      <c r="AV616" s="10">
        <f xml:space="preserve"> SIGN(DATA[[#This Row],[Low]] &lt; DATA[[#This Row],[Prev Low]])</f>
        <v>1</v>
      </c>
      <c r="AW616" s="10">
        <f xml:space="preserve"> SIGN(DATA[[#This Row],[Prev Low]] &lt; DATA[[#This Row],[Low]])</f>
        <v>0</v>
      </c>
      <c r="AX616" s="10">
        <f xml:space="preserve"> SIGN(DATA[[#This Row],[High]] &lt; DATA[[#This Row],[Prev High]])</f>
        <v>0</v>
      </c>
      <c r="AY616" s="10">
        <f xml:space="preserve"> SIGN(DATA[[#This Row],[Prev High]] &lt; DATA[[#This Row],[High]])</f>
        <v>1</v>
      </c>
      <c r="AZ616" s="10">
        <f xml:space="preserve"> (DATA[[#This Row],[Prev Low]] &lt; DATA[[#This Row],[Close]]) * (DATA[[#This Row],[Close]] &lt; DATA[[#This Row],[Prev High]])</f>
        <v>1</v>
      </c>
      <c r="BA616" s="10">
        <f xml:space="preserve"> SIGN(DATA[[#This Row],[Close]] &lt; DATA[[#This Row],[Prev Low]])</f>
        <v>0</v>
      </c>
      <c r="BB616" s="10">
        <f xml:space="preserve"> SIGN(DATA[[#This Row],[Prev Low]] &lt; DATA[[#This Row],[Close]])</f>
        <v>1</v>
      </c>
      <c r="BC616" s="10">
        <f xml:space="preserve"> SIGN(DATA[[#This Row],[Close]] &lt; DATA[[#This Row],[Prev High]])</f>
        <v>1</v>
      </c>
      <c r="BD616" s="10">
        <f xml:space="preserve"> SIGN(DATA[[#This Row],[Prev High]] &lt; DATA[[#This Row],[Close]])</f>
        <v>0</v>
      </c>
    </row>
    <row r="617" spans="14:56" x14ac:dyDescent="0.25">
      <c r="N617" s="16">
        <f xml:space="preserve"> ROW() - ROW(DATA[[#Headers],[Row]])</f>
        <v>615</v>
      </c>
      <c r="O617" s="13"/>
      <c r="P617" s="20">
        <v>44963</v>
      </c>
      <c r="Q617" s="21">
        <v>109046</v>
      </c>
      <c r="R617" s="21">
        <v>108350</v>
      </c>
      <c r="S617" s="21">
        <v>109195</v>
      </c>
      <c r="T617" s="21">
        <v>107700</v>
      </c>
      <c r="U617" s="13" t="s">
        <v>531</v>
      </c>
      <c r="V617" s="14">
        <v>1.6999999999999999E-3</v>
      </c>
      <c r="W617" s="23"/>
      <c r="X617" s="23">
        <f xml:space="preserve"> (1 - DATA[[#This Row],[Row]])</f>
        <v>-614</v>
      </c>
      <c r="Y617" s="24">
        <f xml:space="preserve"> DATA[[#This Row],[Src Data]]</f>
        <v>44963</v>
      </c>
      <c r="Z617" s="23">
        <f xml:space="preserve"> WEEKDAY(DATA[[#This Row],[Date]])</f>
        <v>2</v>
      </c>
      <c r="AA617" s="26">
        <f xml:space="preserve"> DATA[[#This Row],[Src Último]]</f>
        <v>109046</v>
      </c>
      <c r="AB617" s="28">
        <f xml:space="preserve"> DATA[[#This Row],[Src Abertura]]</f>
        <v>108350</v>
      </c>
      <c r="AC617" s="28">
        <f xml:space="preserve"> DATA[[#This Row],[Src Mínima]]</f>
        <v>107700</v>
      </c>
      <c r="AD617" s="28">
        <f xml:space="preserve"> DATA[[#This Row],[Src Máxima]]</f>
        <v>109195</v>
      </c>
      <c r="AE617" s="28">
        <f xml:space="preserve"> DATA[[#This Row],[Src Último]]</f>
        <v>109046</v>
      </c>
      <c r="AF617" s="40">
        <f xml:space="preserve"> (DATA[[#This Row],[High]] - DATA[[#This Row],[Low]])</f>
        <v>1495</v>
      </c>
      <c r="AG617" s="31">
        <f xml:space="preserve"> _xlfn.XLOOKUP(DATA[[#This Row],[T]]-1, DATA[T], DATA[Open], "")</f>
        <v>109850</v>
      </c>
      <c r="AH617" s="31">
        <f xml:space="preserve"> _xlfn.XLOOKUP(DATA[[#This Row],[T]]-1, DATA[T], DATA[Low], "")</f>
        <v>108465</v>
      </c>
      <c r="AI617" s="31">
        <f xml:space="preserve"> _xlfn.XLOOKUP(DATA[[#This Row],[T]]-1, DATA[T], DATA[High], "")</f>
        <v>110965</v>
      </c>
      <c r="AJ617" s="31">
        <f xml:space="preserve"> _xlfn.XLOOKUP(DATA[[#This Row],[T]]-1, DATA[T], DATA[Price], "")</f>
        <v>108857</v>
      </c>
      <c r="AK617" s="33">
        <f xml:space="preserve"> IFERROR(DATA[[#This Row],[Prev Close]] - DATA[[#This Row],[Prev Open]], "")</f>
        <v>-993</v>
      </c>
      <c r="AL617" s="33">
        <f xml:space="preserve"> IFERROR(DATA[[#This Row],[Prev High]] - DATA[[#This Row],[Prev Low]], "")</f>
        <v>2500</v>
      </c>
      <c r="AM617" s="33">
        <f xml:space="preserve"> SIGN(DATA[[#This Row],[Prev Change]] &lt; 0)</f>
        <v>1</v>
      </c>
      <c r="AN617" s="33">
        <f xml:space="preserve"> SIGN(DATA[[#This Row],[Prev Change]] &gt;= 0)</f>
        <v>0</v>
      </c>
      <c r="AO617" s="28">
        <f xml:space="preserve"> IFERROR(MAX(0, DATA[[#This Row],[High]] - DATA[[#This Row],[Prev High]]), "")</f>
        <v>0</v>
      </c>
      <c r="AP617" s="28">
        <f xml:space="preserve"> IFERROR(MAX(0, DATA[[#This Row],[Prev Low]] - DATA[[#This Row],[Low]]), "")</f>
        <v>765</v>
      </c>
      <c r="AQ617" s="10">
        <f xml:space="preserve"> (DATA[[#This Row],[Prev Low]] &lt; DATA[[#This Row],[Open]]) * (DATA[[#This Row],[Open]] &lt; DATA[[#This Row],[Prev High]])</f>
        <v>0</v>
      </c>
      <c r="AR617" s="10">
        <f xml:space="preserve"> SIGN(DATA[[#This Row],[Open]] &lt; DATA[[#This Row],[Prev Low]])</f>
        <v>1</v>
      </c>
      <c r="AS617" s="10">
        <f xml:space="preserve"> SIGN(DATA[[#This Row],[Prev Low]] &lt; DATA[[#This Row],[Open]])</f>
        <v>0</v>
      </c>
      <c r="AT617" s="10">
        <f xml:space="preserve"> SIGN(DATA[[#This Row],[Open]] &lt; DATA[[#This Row],[Prev High]])</f>
        <v>1</v>
      </c>
      <c r="AU617" s="10">
        <f xml:space="preserve"> SIGN(DATA[[#This Row],[Prev High]] &lt; DATA[[#This Row],[Open]])</f>
        <v>0</v>
      </c>
      <c r="AV617" s="10">
        <f xml:space="preserve"> SIGN(DATA[[#This Row],[Low]] &lt; DATA[[#This Row],[Prev Low]])</f>
        <v>1</v>
      </c>
      <c r="AW617" s="10">
        <f xml:space="preserve"> SIGN(DATA[[#This Row],[Prev Low]] &lt; DATA[[#This Row],[Low]])</f>
        <v>0</v>
      </c>
      <c r="AX617" s="10">
        <f xml:space="preserve"> SIGN(DATA[[#This Row],[High]] &lt; DATA[[#This Row],[Prev High]])</f>
        <v>1</v>
      </c>
      <c r="AY617" s="10">
        <f xml:space="preserve"> SIGN(DATA[[#This Row],[Prev High]] &lt; DATA[[#This Row],[High]])</f>
        <v>0</v>
      </c>
      <c r="AZ617" s="10">
        <f xml:space="preserve"> (DATA[[#This Row],[Prev Low]] &lt; DATA[[#This Row],[Close]]) * (DATA[[#This Row],[Close]] &lt; DATA[[#This Row],[Prev High]])</f>
        <v>1</v>
      </c>
      <c r="BA617" s="10">
        <f xml:space="preserve"> SIGN(DATA[[#This Row],[Close]] &lt; DATA[[#This Row],[Prev Low]])</f>
        <v>0</v>
      </c>
      <c r="BB617" s="10">
        <f xml:space="preserve"> SIGN(DATA[[#This Row],[Prev Low]] &lt; DATA[[#This Row],[Close]])</f>
        <v>1</v>
      </c>
      <c r="BC617" s="10">
        <f xml:space="preserve"> SIGN(DATA[[#This Row],[Close]] &lt; DATA[[#This Row],[Prev High]])</f>
        <v>1</v>
      </c>
      <c r="BD617" s="10">
        <f xml:space="preserve"> SIGN(DATA[[#This Row],[Prev High]] &lt; DATA[[#This Row],[Close]])</f>
        <v>0</v>
      </c>
    </row>
    <row r="618" spans="14:56" x14ac:dyDescent="0.25">
      <c r="N618" s="16">
        <f xml:space="preserve"> ROW() - ROW(DATA[[#Headers],[Row]])</f>
        <v>616</v>
      </c>
      <c r="O618" s="13"/>
      <c r="P618" s="20">
        <v>44960</v>
      </c>
      <c r="Q618" s="21">
        <v>108857</v>
      </c>
      <c r="R618" s="21">
        <v>109850</v>
      </c>
      <c r="S618" s="21">
        <v>110965</v>
      </c>
      <c r="T618" s="21">
        <v>108465</v>
      </c>
      <c r="U618" s="13" t="s">
        <v>346</v>
      </c>
      <c r="V618" s="14">
        <v>-1.43E-2</v>
      </c>
      <c r="W618" s="23"/>
      <c r="X618" s="23">
        <f xml:space="preserve"> (1 - DATA[[#This Row],[Row]])</f>
        <v>-615</v>
      </c>
      <c r="Y618" s="24">
        <f xml:space="preserve"> DATA[[#This Row],[Src Data]]</f>
        <v>44960</v>
      </c>
      <c r="Z618" s="23">
        <f xml:space="preserve"> WEEKDAY(DATA[[#This Row],[Date]])</f>
        <v>6</v>
      </c>
      <c r="AA618" s="26">
        <f xml:space="preserve"> DATA[[#This Row],[Src Último]]</f>
        <v>108857</v>
      </c>
      <c r="AB618" s="28">
        <f xml:space="preserve"> DATA[[#This Row],[Src Abertura]]</f>
        <v>109850</v>
      </c>
      <c r="AC618" s="28">
        <f xml:space="preserve"> DATA[[#This Row],[Src Mínima]]</f>
        <v>108465</v>
      </c>
      <c r="AD618" s="28">
        <f xml:space="preserve"> DATA[[#This Row],[Src Máxima]]</f>
        <v>110965</v>
      </c>
      <c r="AE618" s="28">
        <f xml:space="preserve"> DATA[[#This Row],[Src Último]]</f>
        <v>108857</v>
      </c>
      <c r="AF618" s="40">
        <f xml:space="preserve"> (DATA[[#This Row],[High]] - DATA[[#This Row],[Low]])</f>
        <v>2500</v>
      </c>
      <c r="AG618" s="31">
        <f xml:space="preserve"> _xlfn.XLOOKUP(DATA[[#This Row],[T]]-1, DATA[T], DATA[Open], "")</f>
        <v>112100</v>
      </c>
      <c r="AH618" s="31">
        <f xml:space="preserve"> _xlfn.XLOOKUP(DATA[[#This Row],[T]]-1, DATA[T], DATA[Low], "")</f>
        <v>110100</v>
      </c>
      <c r="AI618" s="31">
        <f xml:space="preserve"> _xlfn.XLOOKUP(DATA[[#This Row],[T]]-1, DATA[T], DATA[High], "")</f>
        <v>113445</v>
      </c>
      <c r="AJ618" s="31">
        <f xml:space="preserve"> _xlfn.XLOOKUP(DATA[[#This Row],[T]]-1, DATA[T], DATA[Price], "")</f>
        <v>110431</v>
      </c>
      <c r="AK618" s="33">
        <f xml:space="preserve"> IFERROR(DATA[[#This Row],[Prev Close]] - DATA[[#This Row],[Prev Open]], "")</f>
        <v>-1669</v>
      </c>
      <c r="AL618" s="33">
        <f xml:space="preserve"> IFERROR(DATA[[#This Row],[Prev High]] - DATA[[#This Row],[Prev Low]], "")</f>
        <v>3345</v>
      </c>
      <c r="AM618" s="33">
        <f xml:space="preserve"> SIGN(DATA[[#This Row],[Prev Change]] &lt; 0)</f>
        <v>1</v>
      </c>
      <c r="AN618" s="33">
        <f xml:space="preserve"> SIGN(DATA[[#This Row],[Prev Change]] &gt;= 0)</f>
        <v>0</v>
      </c>
      <c r="AO618" s="28">
        <f xml:space="preserve"> IFERROR(MAX(0, DATA[[#This Row],[High]] - DATA[[#This Row],[Prev High]]), "")</f>
        <v>0</v>
      </c>
      <c r="AP618" s="28">
        <f xml:space="preserve"> IFERROR(MAX(0, DATA[[#This Row],[Prev Low]] - DATA[[#This Row],[Low]]), "")</f>
        <v>1635</v>
      </c>
      <c r="AQ618" s="10">
        <f xml:space="preserve"> (DATA[[#This Row],[Prev Low]] &lt; DATA[[#This Row],[Open]]) * (DATA[[#This Row],[Open]] &lt; DATA[[#This Row],[Prev High]])</f>
        <v>0</v>
      </c>
      <c r="AR618" s="10">
        <f xml:space="preserve"> SIGN(DATA[[#This Row],[Open]] &lt; DATA[[#This Row],[Prev Low]])</f>
        <v>1</v>
      </c>
      <c r="AS618" s="10">
        <f xml:space="preserve"> SIGN(DATA[[#This Row],[Prev Low]] &lt; DATA[[#This Row],[Open]])</f>
        <v>0</v>
      </c>
      <c r="AT618" s="10">
        <f xml:space="preserve"> SIGN(DATA[[#This Row],[Open]] &lt; DATA[[#This Row],[Prev High]])</f>
        <v>1</v>
      </c>
      <c r="AU618" s="10">
        <f xml:space="preserve"> SIGN(DATA[[#This Row],[Prev High]] &lt; DATA[[#This Row],[Open]])</f>
        <v>0</v>
      </c>
      <c r="AV618" s="10">
        <f xml:space="preserve"> SIGN(DATA[[#This Row],[Low]] &lt; DATA[[#This Row],[Prev Low]])</f>
        <v>1</v>
      </c>
      <c r="AW618" s="10">
        <f xml:space="preserve"> SIGN(DATA[[#This Row],[Prev Low]] &lt; DATA[[#This Row],[Low]])</f>
        <v>0</v>
      </c>
      <c r="AX618" s="10">
        <f xml:space="preserve"> SIGN(DATA[[#This Row],[High]] &lt; DATA[[#This Row],[Prev High]])</f>
        <v>1</v>
      </c>
      <c r="AY618" s="10">
        <f xml:space="preserve"> SIGN(DATA[[#This Row],[Prev High]] &lt; DATA[[#This Row],[High]])</f>
        <v>0</v>
      </c>
      <c r="AZ618" s="10">
        <f xml:space="preserve"> (DATA[[#This Row],[Prev Low]] &lt; DATA[[#This Row],[Close]]) * (DATA[[#This Row],[Close]] &lt; DATA[[#This Row],[Prev High]])</f>
        <v>0</v>
      </c>
      <c r="BA618" s="10">
        <f xml:space="preserve"> SIGN(DATA[[#This Row],[Close]] &lt; DATA[[#This Row],[Prev Low]])</f>
        <v>1</v>
      </c>
      <c r="BB618" s="10">
        <f xml:space="preserve"> SIGN(DATA[[#This Row],[Prev Low]] &lt; DATA[[#This Row],[Close]])</f>
        <v>0</v>
      </c>
      <c r="BC618" s="10">
        <f xml:space="preserve"> SIGN(DATA[[#This Row],[Close]] &lt; DATA[[#This Row],[Prev High]])</f>
        <v>1</v>
      </c>
      <c r="BD618" s="10">
        <f xml:space="preserve"> SIGN(DATA[[#This Row],[Prev High]] &lt; DATA[[#This Row],[Close]])</f>
        <v>0</v>
      </c>
    </row>
    <row r="619" spans="14:56" x14ac:dyDescent="0.25">
      <c r="N619" s="16">
        <f xml:space="preserve"> ROW() - ROW(DATA[[#Headers],[Row]])</f>
        <v>617</v>
      </c>
      <c r="O619" s="13"/>
      <c r="P619" s="20">
        <v>44959</v>
      </c>
      <c r="Q619" s="21">
        <v>110431</v>
      </c>
      <c r="R619" s="21">
        <v>112100</v>
      </c>
      <c r="S619" s="21">
        <v>113445</v>
      </c>
      <c r="T619" s="21">
        <v>110100</v>
      </c>
      <c r="U619" s="13" t="s">
        <v>308</v>
      </c>
      <c r="V619" s="14">
        <v>-1.84E-2</v>
      </c>
      <c r="W619" s="23"/>
      <c r="X619" s="23">
        <f xml:space="preserve"> (1 - DATA[[#This Row],[Row]])</f>
        <v>-616</v>
      </c>
      <c r="Y619" s="24">
        <f xml:space="preserve"> DATA[[#This Row],[Src Data]]</f>
        <v>44959</v>
      </c>
      <c r="Z619" s="23">
        <f xml:space="preserve"> WEEKDAY(DATA[[#This Row],[Date]])</f>
        <v>5</v>
      </c>
      <c r="AA619" s="26">
        <f xml:space="preserve"> DATA[[#This Row],[Src Último]]</f>
        <v>110431</v>
      </c>
      <c r="AB619" s="28">
        <f xml:space="preserve"> DATA[[#This Row],[Src Abertura]]</f>
        <v>112100</v>
      </c>
      <c r="AC619" s="28">
        <f xml:space="preserve"> DATA[[#This Row],[Src Mínima]]</f>
        <v>110100</v>
      </c>
      <c r="AD619" s="28">
        <f xml:space="preserve"> DATA[[#This Row],[Src Máxima]]</f>
        <v>113445</v>
      </c>
      <c r="AE619" s="28">
        <f xml:space="preserve"> DATA[[#This Row],[Src Último]]</f>
        <v>110431</v>
      </c>
      <c r="AF619" s="40">
        <f xml:space="preserve"> (DATA[[#This Row],[High]] - DATA[[#This Row],[Low]])</f>
        <v>3345</v>
      </c>
      <c r="AG619" s="31">
        <f xml:space="preserve"> _xlfn.XLOOKUP(DATA[[#This Row],[T]]-1, DATA[T], DATA[Open], "")</f>
        <v>113860</v>
      </c>
      <c r="AH619" s="31">
        <f xml:space="preserve"> _xlfn.XLOOKUP(DATA[[#This Row],[T]]-1, DATA[T], DATA[Low], "")</f>
        <v>111155</v>
      </c>
      <c r="AI619" s="31">
        <f xml:space="preserve"> _xlfn.XLOOKUP(DATA[[#This Row],[T]]-1, DATA[T], DATA[High], "")</f>
        <v>114110</v>
      </c>
      <c r="AJ619" s="31">
        <f xml:space="preserve"> _xlfn.XLOOKUP(DATA[[#This Row],[T]]-1, DATA[T], DATA[Price], "")</f>
        <v>112503</v>
      </c>
      <c r="AK619" s="33">
        <f xml:space="preserve"> IFERROR(DATA[[#This Row],[Prev Close]] - DATA[[#This Row],[Prev Open]], "")</f>
        <v>-1357</v>
      </c>
      <c r="AL619" s="33">
        <f xml:space="preserve"> IFERROR(DATA[[#This Row],[Prev High]] - DATA[[#This Row],[Prev Low]], "")</f>
        <v>2955</v>
      </c>
      <c r="AM619" s="33">
        <f xml:space="preserve"> SIGN(DATA[[#This Row],[Prev Change]] &lt; 0)</f>
        <v>1</v>
      </c>
      <c r="AN619" s="33">
        <f xml:space="preserve"> SIGN(DATA[[#This Row],[Prev Change]] &gt;= 0)</f>
        <v>0</v>
      </c>
      <c r="AO619" s="28">
        <f xml:space="preserve"> IFERROR(MAX(0, DATA[[#This Row],[High]] - DATA[[#This Row],[Prev High]]), "")</f>
        <v>0</v>
      </c>
      <c r="AP619" s="28">
        <f xml:space="preserve"> IFERROR(MAX(0, DATA[[#This Row],[Prev Low]] - DATA[[#This Row],[Low]]), "")</f>
        <v>1055</v>
      </c>
      <c r="AQ619" s="10">
        <f xml:space="preserve"> (DATA[[#This Row],[Prev Low]] &lt; DATA[[#This Row],[Open]]) * (DATA[[#This Row],[Open]] &lt; DATA[[#This Row],[Prev High]])</f>
        <v>1</v>
      </c>
      <c r="AR619" s="10">
        <f xml:space="preserve"> SIGN(DATA[[#This Row],[Open]] &lt; DATA[[#This Row],[Prev Low]])</f>
        <v>0</v>
      </c>
      <c r="AS619" s="10">
        <f xml:space="preserve"> SIGN(DATA[[#This Row],[Prev Low]] &lt; DATA[[#This Row],[Open]])</f>
        <v>1</v>
      </c>
      <c r="AT619" s="10">
        <f xml:space="preserve"> SIGN(DATA[[#This Row],[Open]] &lt; DATA[[#This Row],[Prev High]])</f>
        <v>1</v>
      </c>
      <c r="AU619" s="10">
        <f xml:space="preserve"> SIGN(DATA[[#This Row],[Prev High]] &lt; DATA[[#This Row],[Open]])</f>
        <v>0</v>
      </c>
      <c r="AV619" s="10">
        <f xml:space="preserve"> SIGN(DATA[[#This Row],[Low]] &lt; DATA[[#This Row],[Prev Low]])</f>
        <v>1</v>
      </c>
      <c r="AW619" s="10">
        <f xml:space="preserve"> SIGN(DATA[[#This Row],[Prev Low]] &lt; DATA[[#This Row],[Low]])</f>
        <v>0</v>
      </c>
      <c r="AX619" s="10">
        <f xml:space="preserve"> SIGN(DATA[[#This Row],[High]] &lt; DATA[[#This Row],[Prev High]])</f>
        <v>1</v>
      </c>
      <c r="AY619" s="10">
        <f xml:space="preserve"> SIGN(DATA[[#This Row],[Prev High]] &lt; DATA[[#This Row],[High]])</f>
        <v>0</v>
      </c>
      <c r="AZ619" s="10">
        <f xml:space="preserve"> (DATA[[#This Row],[Prev Low]] &lt; DATA[[#This Row],[Close]]) * (DATA[[#This Row],[Close]] &lt; DATA[[#This Row],[Prev High]])</f>
        <v>0</v>
      </c>
      <c r="BA619" s="10">
        <f xml:space="preserve"> SIGN(DATA[[#This Row],[Close]] &lt; DATA[[#This Row],[Prev Low]])</f>
        <v>1</v>
      </c>
      <c r="BB619" s="10">
        <f xml:space="preserve"> SIGN(DATA[[#This Row],[Prev Low]] &lt; DATA[[#This Row],[Close]])</f>
        <v>0</v>
      </c>
      <c r="BC619" s="10">
        <f xml:space="preserve"> SIGN(DATA[[#This Row],[Close]] &lt; DATA[[#This Row],[Prev High]])</f>
        <v>1</v>
      </c>
      <c r="BD619" s="10">
        <f xml:space="preserve"> SIGN(DATA[[#This Row],[Prev High]] &lt; DATA[[#This Row],[Close]])</f>
        <v>0</v>
      </c>
    </row>
    <row r="620" spans="14:56" x14ac:dyDescent="0.25">
      <c r="N620" s="16">
        <f xml:space="preserve"> ROW() - ROW(DATA[[#Headers],[Row]])</f>
        <v>618</v>
      </c>
      <c r="O620" s="13"/>
      <c r="P620" s="20">
        <v>44958</v>
      </c>
      <c r="Q620" s="21">
        <v>112503</v>
      </c>
      <c r="R620" s="21">
        <v>113860</v>
      </c>
      <c r="S620" s="21">
        <v>114110</v>
      </c>
      <c r="T620" s="21">
        <v>111155</v>
      </c>
      <c r="U620" s="13" t="s">
        <v>532</v>
      </c>
      <c r="V620" s="14">
        <v>-1.44E-2</v>
      </c>
      <c r="W620" s="23"/>
      <c r="X620" s="23">
        <f xml:space="preserve"> (1 - DATA[[#This Row],[Row]])</f>
        <v>-617</v>
      </c>
      <c r="Y620" s="24">
        <f xml:space="preserve"> DATA[[#This Row],[Src Data]]</f>
        <v>44958</v>
      </c>
      <c r="Z620" s="23">
        <f xml:space="preserve"> WEEKDAY(DATA[[#This Row],[Date]])</f>
        <v>4</v>
      </c>
      <c r="AA620" s="26">
        <f xml:space="preserve"> DATA[[#This Row],[Src Último]]</f>
        <v>112503</v>
      </c>
      <c r="AB620" s="28">
        <f xml:space="preserve"> DATA[[#This Row],[Src Abertura]]</f>
        <v>113860</v>
      </c>
      <c r="AC620" s="28">
        <f xml:space="preserve"> DATA[[#This Row],[Src Mínima]]</f>
        <v>111155</v>
      </c>
      <c r="AD620" s="28">
        <f xml:space="preserve"> DATA[[#This Row],[Src Máxima]]</f>
        <v>114110</v>
      </c>
      <c r="AE620" s="28">
        <f xml:space="preserve"> DATA[[#This Row],[Src Último]]</f>
        <v>112503</v>
      </c>
      <c r="AF620" s="40">
        <f xml:space="preserve"> (DATA[[#This Row],[High]] - DATA[[#This Row],[Low]])</f>
        <v>2955</v>
      </c>
      <c r="AG620" s="31">
        <f xml:space="preserve"> _xlfn.XLOOKUP(DATA[[#This Row],[T]]-1, DATA[T], DATA[Open], "")</f>
        <v>112655</v>
      </c>
      <c r="AH620" s="31">
        <f xml:space="preserve"> _xlfn.XLOOKUP(DATA[[#This Row],[T]]-1, DATA[T], DATA[Low], "")</f>
        <v>112490</v>
      </c>
      <c r="AI620" s="31">
        <f xml:space="preserve"> _xlfn.XLOOKUP(DATA[[#This Row],[T]]-1, DATA[T], DATA[High], "")</f>
        <v>114265</v>
      </c>
      <c r="AJ620" s="31">
        <f xml:space="preserve"> _xlfn.XLOOKUP(DATA[[#This Row],[T]]-1, DATA[T], DATA[Price], "")</f>
        <v>114150</v>
      </c>
      <c r="AK620" s="33">
        <f xml:space="preserve"> IFERROR(DATA[[#This Row],[Prev Close]] - DATA[[#This Row],[Prev Open]], "")</f>
        <v>1495</v>
      </c>
      <c r="AL620" s="33">
        <f xml:space="preserve"> IFERROR(DATA[[#This Row],[Prev High]] - DATA[[#This Row],[Prev Low]], "")</f>
        <v>1775</v>
      </c>
      <c r="AM620" s="33">
        <f xml:space="preserve"> SIGN(DATA[[#This Row],[Prev Change]] &lt; 0)</f>
        <v>0</v>
      </c>
      <c r="AN620" s="33">
        <f xml:space="preserve"> SIGN(DATA[[#This Row],[Prev Change]] &gt;= 0)</f>
        <v>1</v>
      </c>
      <c r="AO620" s="28">
        <f xml:space="preserve"> IFERROR(MAX(0, DATA[[#This Row],[High]] - DATA[[#This Row],[Prev High]]), "")</f>
        <v>0</v>
      </c>
      <c r="AP620" s="28">
        <f xml:space="preserve"> IFERROR(MAX(0, DATA[[#This Row],[Prev Low]] - DATA[[#This Row],[Low]]), "")</f>
        <v>1335</v>
      </c>
      <c r="AQ620" s="10">
        <f xml:space="preserve"> (DATA[[#This Row],[Prev Low]] &lt; DATA[[#This Row],[Open]]) * (DATA[[#This Row],[Open]] &lt; DATA[[#This Row],[Prev High]])</f>
        <v>1</v>
      </c>
      <c r="AR620" s="10">
        <f xml:space="preserve"> SIGN(DATA[[#This Row],[Open]] &lt; DATA[[#This Row],[Prev Low]])</f>
        <v>0</v>
      </c>
      <c r="AS620" s="10">
        <f xml:space="preserve"> SIGN(DATA[[#This Row],[Prev Low]] &lt; DATA[[#This Row],[Open]])</f>
        <v>1</v>
      </c>
      <c r="AT620" s="10">
        <f xml:space="preserve"> SIGN(DATA[[#This Row],[Open]] &lt; DATA[[#This Row],[Prev High]])</f>
        <v>1</v>
      </c>
      <c r="AU620" s="10">
        <f xml:space="preserve"> SIGN(DATA[[#This Row],[Prev High]] &lt; DATA[[#This Row],[Open]])</f>
        <v>0</v>
      </c>
      <c r="AV620" s="10">
        <f xml:space="preserve"> SIGN(DATA[[#This Row],[Low]] &lt; DATA[[#This Row],[Prev Low]])</f>
        <v>1</v>
      </c>
      <c r="AW620" s="10">
        <f xml:space="preserve"> SIGN(DATA[[#This Row],[Prev Low]] &lt; DATA[[#This Row],[Low]])</f>
        <v>0</v>
      </c>
      <c r="AX620" s="10">
        <f xml:space="preserve"> SIGN(DATA[[#This Row],[High]] &lt; DATA[[#This Row],[Prev High]])</f>
        <v>1</v>
      </c>
      <c r="AY620" s="10">
        <f xml:space="preserve"> SIGN(DATA[[#This Row],[Prev High]] &lt; DATA[[#This Row],[High]])</f>
        <v>0</v>
      </c>
      <c r="AZ620" s="10">
        <f xml:space="preserve"> (DATA[[#This Row],[Prev Low]] &lt; DATA[[#This Row],[Close]]) * (DATA[[#This Row],[Close]] &lt; DATA[[#This Row],[Prev High]])</f>
        <v>1</v>
      </c>
      <c r="BA620" s="10">
        <f xml:space="preserve"> SIGN(DATA[[#This Row],[Close]] &lt; DATA[[#This Row],[Prev Low]])</f>
        <v>0</v>
      </c>
      <c r="BB620" s="10">
        <f xml:space="preserve"> SIGN(DATA[[#This Row],[Prev Low]] &lt; DATA[[#This Row],[Close]])</f>
        <v>1</v>
      </c>
      <c r="BC620" s="10">
        <f xml:space="preserve"> SIGN(DATA[[#This Row],[Close]] &lt; DATA[[#This Row],[Prev High]])</f>
        <v>1</v>
      </c>
      <c r="BD620" s="10">
        <f xml:space="preserve"> SIGN(DATA[[#This Row],[Prev High]] &lt; DATA[[#This Row],[Close]])</f>
        <v>0</v>
      </c>
    </row>
    <row r="621" spans="14:56" x14ac:dyDescent="0.25">
      <c r="N621" s="16">
        <f xml:space="preserve"> ROW() - ROW(DATA[[#Headers],[Row]])</f>
        <v>619</v>
      </c>
      <c r="O621" s="13"/>
      <c r="P621" s="20">
        <v>44957</v>
      </c>
      <c r="Q621" s="21">
        <v>114150</v>
      </c>
      <c r="R621" s="21">
        <v>112655</v>
      </c>
      <c r="S621" s="21">
        <v>114265</v>
      </c>
      <c r="T621" s="21">
        <v>112490</v>
      </c>
      <c r="U621" s="13" t="s">
        <v>457</v>
      </c>
      <c r="V621" s="14">
        <v>1.1599999999999999E-2</v>
      </c>
      <c r="W621" s="23"/>
      <c r="X621" s="23">
        <f xml:space="preserve"> (1 - DATA[[#This Row],[Row]])</f>
        <v>-618</v>
      </c>
      <c r="Y621" s="24">
        <f xml:space="preserve"> DATA[[#This Row],[Src Data]]</f>
        <v>44957</v>
      </c>
      <c r="Z621" s="23">
        <f xml:space="preserve"> WEEKDAY(DATA[[#This Row],[Date]])</f>
        <v>3</v>
      </c>
      <c r="AA621" s="26">
        <f xml:space="preserve"> DATA[[#This Row],[Src Último]]</f>
        <v>114150</v>
      </c>
      <c r="AB621" s="28">
        <f xml:space="preserve"> DATA[[#This Row],[Src Abertura]]</f>
        <v>112655</v>
      </c>
      <c r="AC621" s="28">
        <f xml:space="preserve"> DATA[[#This Row],[Src Mínima]]</f>
        <v>112490</v>
      </c>
      <c r="AD621" s="28">
        <f xml:space="preserve"> DATA[[#This Row],[Src Máxima]]</f>
        <v>114265</v>
      </c>
      <c r="AE621" s="28">
        <f xml:space="preserve"> DATA[[#This Row],[Src Último]]</f>
        <v>114150</v>
      </c>
      <c r="AF621" s="40">
        <f xml:space="preserve"> (DATA[[#This Row],[High]] - DATA[[#This Row],[Low]])</f>
        <v>1775</v>
      </c>
      <c r="AG621" s="31">
        <f xml:space="preserve"> _xlfn.XLOOKUP(DATA[[#This Row],[T]]-1, DATA[T], DATA[Open], "")</f>
        <v>112610</v>
      </c>
      <c r="AH621" s="31">
        <f xml:space="preserve"> _xlfn.XLOOKUP(DATA[[#This Row],[T]]-1, DATA[T], DATA[Low], "")</f>
        <v>112375</v>
      </c>
      <c r="AI621" s="31">
        <f xml:space="preserve"> _xlfn.XLOOKUP(DATA[[#This Row],[T]]-1, DATA[T], DATA[High], "")</f>
        <v>113625</v>
      </c>
      <c r="AJ621" s="31">
        <f xml:space="preserve"> _xlfn.XLOOKUP(DATA[[#This Row],[T]]-1, DATA[T], DATA[Price], "")</f>
        <v>112837</v>
      </c>
      <c r="AK621" s="33">
        <f xml:space="preserve"> IFERROR(DATA[[#This Row],[Prev Close]] - DATA[[#This Row],[Prev Open]], "")</f>
        <v>227</v>
      </c>
      <c r="AL621" s="33">
        <f xml:space="preserve"> IFERROR(DATA[[#This Row],[Prev High]] - DATA[[#This Row],[Prev Low]], "")</f>
        <v>1250</v>
      </c>
      <c r="AM621" s="33">
        <f xml:space="preserve"> SIGN(DATA[[#This Row],[Prev Change]] &lt; 0)</f>
        <v>0</v>
      </c>
      <c r="AN621" s="33">
        <f xml:space="preserve"> SIGN(DATA[[#This Row],[Prev Change]] &gt;= 0)</f>
        <v>1</v>
      </c>
      <c r="AO621" s="28">
        <f xml:space="preserve"> IFERROR(MAX(0, DATA[[#This Row],[High]] - DATA[[#This Row],[Prev High]]), "")</f>
        <v>640</v>
      </c>
      <c r="AP621" s="28">
        <f xml:space="preserve"> IFERROR(MAX(0, DATA[[#This Row],[Prev Low]] - DATA[[#This Row],[Low]]), "")</f>
        <v>0</v>
      </c>
      <c r="AQ621" s="10">
        <f xml:space="preserve"> (DATA[[#This Row],[Prev Low]] &lt; DATA[[#This Row],[Open]]) * (DATA[[#This Row],[Open]] &lt; DATA[[#This Row],[Prev High]])</f>
        <v>1</v>
      </c>
      <c r="AR621" s="10">
        <f xml:space="preserve"> SIGN(DATA[[#This Row],[Open]] &lt; DATA[[#This Row],[Prev Low]])</f>
        <v>0</v>
      </c>
      <c r="AS621" s="10">
        <f xml:space="preserve"> SIGN(DATA[[#This Row],[Prev Low]] &lt; DATA[[#This Row],[Open]])</f>
        <v>1</v>
      </c>
      <c r="AT621" s="10">
        <f xml:space="preserve"> SIGN(DATA[[#This Row],[Open]] &lt; DATA[[#This Row],[Prev High]])</f>
        <v>1</v>
      </c>
      <c r="AU621" s="10">
        <f xml:space="preserve"> SIGN(DATA[[#This Row],[Prev High]] &lt; DATA[[#This Row],[Open]])</f>
        <v>0</v>
      </c>
      <c r="AV621" s="10">
        <f xml:space="preserve"> SIGN(DATA[[#This Row],[Low]] &lt; DATA[[#This Row],[Prev Low]])</f>
        <v>0</v>
      </c>
      <c r="AW621" s="10">
        <f xml:space="preserve"> SIGN(DATA[[#This Row],[Prev Low]] &lt; DATA[[#This Row],[Low]])</f>
        <v>1</v>
      </c>
      <c r="AX621" s="10">
        <f xml:space="preserve"> SIGN(DATA[[#This Row],[High]] &lt; DATA[[#This Row],[Prev High]])</f>
        <v>0</v>
      </c>
      <c r="AY621" s="10">
        <f xml:space="preserve"> SIGN(DATA[[#This Row],[Prev High]] &lt; DATA[[#This Row],[High]])</f>
        <v>1</v>
      </c>
      <c r="AZ621" s="10">
        <f xml:space="preserve"> (DATA[[#This Row],[Prev Low]] &lt; DATA[[#This Row],[Close]]) * (DATA[[#This Row],[Close]] &lt; DATA[[#This Row],[Prev High]])</f>
        <v>0</v>
      </c>
      <c r="BA621" s="10">
        <f xml:space="preserve"> SIGN(DATA[[#This Row],[Close]] &lt; DATA[[#This Row],[Prev Low]])</f>
        <v>0</v>
      </c>
      <c r="BB621" s="10">
        <f xml:space="preserve"> SIGN(DATA[[#This Row],[Prev Low]] &lt; DATA[[#This Row],[Close]])</f>
        <v>1</v>
      </c>
      <c r="BC621" s="10">
        <f xml:space="preserve"> SIGN(DATA[[#This Row],[Close]] &lt; DATA[[#This Row],[Prev High]])</f>
        <v>0</v>
      </c>
      <c r="BD621" s="10">
        <f xml:space="preserve"> SIGN(DATA[[#This Row],[Prev High]] &lt; DATA[[#This Row],[Close]])</f>
        <v>1</v>
      </c>
    </row>
    <row r="622" spans="14:56" x14ac:dyDescent="0.25">
      <c r="N622" s="16">
        <f xml:space="preserve"> ROW() - ROW(DATA[[#Headers],[Row]])</f>
        <v>620</v>
      </c>
      <c r="O622" s="13"/>
      <c r="P622" s="20">
        <v>44956</v>
      </c>
      <c r="Q622" s="21">
        <v>112837</v>
      </c>
      <c r="R622" s="21">
        <v>112610</v>
      </c>
      <c r="S622" s="21">
        <v>113625</v>
      </c>
      <c r="T622" s="21">
        <v>112375</v>
      </c>
      <c r="U622" s="13" t="s">
        <v>339</v>
      </c>
      <c r="V622" s="14">
        <v>-1.1999999999999999E-3</v>
      </c>
      <c r="W622" s="23"/>
      <c r="X622" s="23">
        <f xml:space="preserve"> (1 - DATA[[#This Row],[Row]])</f>
        <v>-619</v>
      </c>
      <c r="Y622" s="24">
        <f xml:space="preserve"> DATA[[#This Row],[Src Data]]</f>
        <v>44956</v>
      </c>
      <c r="Z622" s="23">
        <f xml:space="preserve"> WEEKDAY(DATA[[#This Row],[Date]])</f>
        <v>2</v>
      </c>
      <c r="AA622" s="26">
        <f xml:space="preserve"> DATA[[#This Row],[Src Último]]</f>
        <v>112837</v>
      </c>
      <c r="AB622" s="28">
        <f xml:space="preserve"> DATA[[#This Row],[Src Abertura]]</f>
        <v>112610</v>
      </c>
      <c r="AC622" s="28">
        <f xml:space="preserve"> DATA[[#This Row],[Src Mínima]]</f>
        <v>112375</v>
      </c>
      <c r="AD622" s="28">
        <f xml:space="preserve"> DATA[[#This Row],[Src Máxima]]</f>
        <v>113625</v>
      </c>
      <c r="AE622" s="28">
        <f xml:space="preserve"> DATA[[#This Row],[Src Último]]</f>
        <v>112837</v>
      </c>
      <c r="AF622" s="40">
        <f xml:space="preserve"> (DATA[[#This Row],[High]] - DATA[[#This Row],[Low]])</f>
        <v>1250</v>
      </c>
      <c r="AG622" s="31">
        <f xml:space="preserve"> _xlfn.XLOOKUP(DATA[[#This Row],[T]]-1, DATA[T], DATA[Open], "")</f>
        <v>114830</v>
      </c>
      <c r="AH622" s="31">
        <f xml:space="preserve"> _xlfn.XLOOKUP(DATA[[#This Row],[T]]-1, DATA[T], DATA[Low], "")</f>
        <v>112625</v>
      </c>
      <c r="AI622" s="31">
        <f xml:space="preserve"> _xlfn.XLOOKUP(DATA[[#This Row],[T]]-1, DATA[T], DATA[High], "")</f>
        <v>115070</v>
      </c>
      <c r="AJ622" s="31">
        <f xml:space="preserve"> _xlfn.XLOOKUP(DATA[[#This Row],[T]]-1, DATA[T], DATA[Price], "")</f>
        <v>112971</v>
      </c>
      <c r="AK622" s="33">
        <f xml:space="preserve"> IFERROR(DATA[[#This Row],[Prev Close]] - DATA[[#This Row],[Prev Open]], "")</f>
        <v>-1859</v>
      </c>
      <c r="AL622" s="33">
        <f xml:space="preserve"> IFERROR(DATA[[#This Row],[Prev High]] - DATA[[#This Row],[Prev Low]], "")</f>
        <v>2445</v>
      </c>
      <c r="AM622" s="33">
        <f xml:space="preserve"> SIGN(DATA[[#This Row],[Prev Change]] &lt; 0)</f>
        <v>1</v>
      </c>
      <c r="AN622" s="33">
        <f xml:space="preserve"> SIGN(DATA[[#This Row],[Prev Change]] &gt;= 0)</f>
        <v>0</v>
      </c>
      <c r="AO622" s="28">
        <f xml:space="preserve"> IFERROR(MAX(0, DATA[[#This Row],[High]] - DATA[[#This Row],[Prev High]]), "")</f>
        <v>0</v>
      </c>
      <c r="AP622" s="28">
        <f xml:space="preserve"> IFERROR(MAX(0, DATA[[#This Row],[Prev Low]] - DATA[[#This Row],[Low]]), "")</f>
        <v>250</v>
      </c>
      <c r="AQ622" s="10">
        <f xml:space="preserve"> (DATA[[#This Row],[Prev Low]] &lt; DATA[[#This Row],[Open]]) * (DATA[[#This Row],[Open]] &lt; DATA[[#This Row],[Prev High]])</f>
        <v>0</v>
      </c>
      <c r="AR622" s="10">
        <f xml:space="preserve"> SIGN(DATA[[#This Row],[Open]] &lt; DATA[[#This Row],[Prev Low]])</f>
        <v>1</v>
      </c>
      <c r="AS622" s="10">
        <f xml:space="preserve"> SIGN(DATA[[#This Row],[Prev Low]] &lt; DATA[[#This Row],[Open]])</f>
        <v>0</v>
      </c>
      <c r="AT622" s="10">
        <f xml:space="preserve"> SIGN(DATA[[#This Row],[Open]] &lt; DATA[[#This Row],[Prev High]])</f>
        <v>1</v>
      </c>
      <c r="AU622" s="10">
        <f xml:space="preserve"> SIGN(DATA[[#This Row],[Prev High]] &lt; DATA[[#This Row],[Open]])</f>
        <v>0</v>
      </c>
      <c r="AV622" s="10">
        <f xml:space="preserve"> SIGN(DATA[[#This Row],[Low]] &lt; DATA[[#This Row],[Prev Low]])</f>
        <v>1</v>
      </c>
      <c r="AW622" s="10">
        <f xml:space="preserve"> SIGN(DATA[[#This Row],[Prev Low]] &lt; DATA[[#This Row],[Low]])</f>
        <v>0</v>
      </c>
      <c r="AX622" s="10">
        <f xml:space="preserve"> SIGN(DATA[[#This Row],[High]] &lt; DATA[[#This Row],[Prev High]])</f>
        <v>1</v>
      </c>
      <c r="AY622" s="10">
        <f xml:space="preserve"> SIGN(DATA[[#This Row],[Prev High]] &lt; DATA[[#This Row],[High]])</f>
        <v>0</v>
      </c>
      <c r="AZ622" s="10">
        <f xml:space="preserve"> (DATA[[#This Row],[Prev Low]] &lt; DATA[[#This Row],[Close]]) * (DATA[[#This Row],[Close]] &lt; DATA[[#This Row],[Prev High]])</f>
        <v>1</v>
      </c>
      <c r="BA622" s="10">
        <f xml:space="preserve"> SIGN(DATA[[#This Row],[Close]] &lt; DATA[[#This Row],[Prev Low]])</f>
        <v>0</v>
      </c>
      <c r="BB622" s="10">
        <f xml:space="preserve"> SIGN(DATA[[#This Row],[Prev Low]] &lt; DATA[[#This Row],[Close]])</f>
        <v>1</v>
      </c>
      <c r="BC622" s="10">
        <f xml:space="preserve"> SIGN(DATA[[#This Row],[Close]] &lt; DATA[[#This Row],[Prev High]])</f>
        <v>1</v>
      </c>
      <c r="BD622" s="10">
        <f xml:space="preserve"> SIGN(DATA[[#This Row],[Prev High]] &lt; DATA[[#This Row],[Close]])</f>
        <v>0</v>
      </c>
    </row>
    <row r="623" spans="14:56" x14ac:dyDescent="0.25">
      <c r="N623" s="16">
        <f xml:space="preserve"> ROW() - ROW(DATA[[#Headers],[Row]])</f>
        <v>621</v>
      </c>
      <c r="O623" s="13"/>
      <c r="P623" s="20">
        <v>44953</v>
      </c>
      <c r="Q623" s="21">
        <v>112971</v>
      </c>
      <c r="R623" s="21">
        <v>114830</v>
      </c>
      <c r="S623" s="21">
        <v>115070</v>
      </c>
      <c r="T623" s="21">
        <v>112625</v>
      </c>
      <c r="U623" s="13" t="s">
        <v>533</v>
      </c>
      <c r="V623" s="14">
        <v>-1.66E-2</v>
      </c>
      <c r="W623" s="23"/>
      <c r="X623" s="23">
        <f xml:space="preserve"> (1 - DATA[[#This Row],[Row]])</f>
        <v>-620</v>
      </c>
      <c r="Y623" s="24">
        <f xml:space="preserve"> DATA[[#This Row],[Src Data]]</f>
        <v>44953</v>
      </c>
      <c r="Z623" s="23">
        <f xml:space="preserve"> WEEKDAY(DATA[[#This Row],[Date]])</f>
        <v>6</v>
      </c>
      <c r="AA623" s="26">
        <f xml:space="preserve"> DATA[[#This Row],[Src Último]]</f>
        <v>112971</v>
      </c>
      <c r="AB623" s="28">
        <f xml:space="preserve"> DATA[[#This Row],[Src Abertura]]</f>
        <v>114830</v>
      </c>
      <c r="AC623" s="28">
        <f xml:space="preserve"> DATA[[#This Row],[Src Mínima]]</f>
        <v>112625</v>
      </c>
      <c r="AD623" s="28">
        <f xml:space="preserve"> DATA[[#This Row],[Src Máxima]]</f>
        <v>115070</v>
      </c>
      <c r="AE623" s="28">
        <f xml:space="preserve"> DATA[[#This Row],[Src Último]]</f>
        <v>112971</v>
      </c>
      <c r="AF623" s="40">
        <f xml:space="preserve"> (DATA[[#This Row],[High]] - DATA[[#This Row],[Low]])</f>
        <v>2445</v>
      </c>
      <c r="AG623" s="31">
        <f xml:space="preserve"> _xlfn.XLOOKUP(DATA[[#This Row],[T]]-1, DATA[T], DATA[Open], "")</f>
        <v>115045</v>
      </c>
      <c r="AH623" s="31">
        <f xml:space="preserve"> _xlfn.XLOOKUP(DATA[[#This Row],[T]]-1, DATA[T], DATA[Low], "")</f>
        <v>114270</v>
      </c>
      <c r="AI623" s="31">
        <f xml:space="preserve"> _xlfn.XLOOKUP(DATA[[#This Row],[T]]-1, DATA[T], DATA[High], "")</f>
        <v>115585</v>
      </c>
      <c r="AJ623" s="31">
        <f xml:space="preserve"> _xlfn.XLOOKUP(DATA[[#This Row],[T]]-1, DATA[T], DATA[Price], "")</f>
        <v>114879</v>
      </c>
      <c r="AK623" s="33">
        <f xml:space="preserve"> IFERROR(DATA[[#This Row],[Prev Close]] - DATA[[#This Row],[Prev Open]], "")</f>
        <v>-166</v>
      </c>
      <c r="AL623" s="33">
        <f xml:space="preserve"> IFERROR(DATA[[#This Row],[Prev High]] - DATA[[#This Row],[Prev Low]], "")</f>
        <v>1315</v>
      </c>
      <c r="AM623" s="33">
        <f xml:space="preserve"> SIGN(DATA[[#This Row],[Prev Change]] &lt; 0)</f>
        <v>1</v>
      </c>
      <c r="AN623" s="33">
        <f xml:space="preserve"> SIGN(DATA[[#This Row],[Prev Change]] &gt;= 0)</f>
        <v>0</v>
      </c>
      <c r="AO623" s="28">
        <f xml:space="preserve"> IFERROR(MAX(0, DATA[[#This Row],[High]] - DATA[[#This Row],[Prev High]]), "")</f>
        <v>0</v>
      </c>
      <c r="AP623" s="28">
        <f xml:space="preserve"> IFERROR(MAX(0, DATA[[#This Row],[Prev Low]] - DATA[[#This Row],[Low]]), "")</f>
        <v>1645</v>
      </c>
      <c r="AQ623" s="10">
        <f xml:space="preserve"> (DATA[[#This Row],[Prev Low]] &lt; DATA[[#This Row],[Open]]) * (DATA[[#This Row],[Open]] &lt; DATA[[#This Row],[Prev High]])</f>
        <v>1</v>
      </c>
      <c r="AR623" s="10">
        <f xml:space="preserve"> SIGN(DATA[[#This Row],[Open]] &lt; DATA[[#This Row],[Prev Low]])</f>
        <v>0</v>
      </c>
      <c r="AS623" s="10">
        <f xml:space="preserve"> SIGN(DATA[[#This Row],[Prev Low]] &lt; DATA[[#This Row],[Open]])</f>
        <v>1</v>
      </c>
      <c r="AT623" s="10">
        <f xml:space="preserve"> SIGN(DATA[[#This Row],[Open]] &lt; DATA[[#This Row],[Prev High]])</f>
        <v>1</v>
      </c>
      <c r="AU623" s="10">
        <f xml:space="preserve"> SIGN(DATA[[#This Row],[Prev High]] &lt; DATA[[#This Row],[Open]])</f>
        <v>0</v>
      </c>
      <c r="AV623" s="10">
        <f xml:space="preserve"> SIGN(DATA[[#This Row],[Low]] &lt; DATA[[#This Row],[Prev Low]])</f>
        <v>1</v>
      </c>
      <c r="AW623" s="10">
        <f xml:space="preserve"> SIGN(DATA[[#This Row],[Prev Low]] &lt; DATA[[#This Row],[Low]])</f>
        <v>0</v>
      </c>
      <c r="AX623" s="10">
        <f xml:space="preserve"> SIGN(DATA[[#This Row],[High]] &lt; DATA[[#This Row],[Prev High]])</f>
        <v>1</v>
      </c>
      <c r="AY623" s="10">
        <f xml:space="preserve"> SIGN(DATA[[#This Row],[Prev High]] &lt; DATA[[#This Row],[High]])</f>
        <v>0</v>
      </c>
      <c r="AZ623" s="10">
        <f xml:space="preserve"> (DATA[[#This Row],[Prev Low]] &lt; DATA[[#This Row],[Close]]) * (DATA[[#This Row],[Close]] &lt; DATA[[#This Row],[Prev High]])</f>
        <v>0</v>
      </c>
      <c r="BA623" s="10">
        <f xml:space="preserve"> SIGN(DATA[[#This Row],[Close]] &lt; DATA[[#This Row],[Prev Low]])</f>
        <v>1</v>
      </c>
      <c r="BB623" s="10">
        <f xml:space="preserve"> SIGN(DATA[[#This Row],[Prev Low]] &lt; DATA[[#This Row],[Close]])</f>
        <v>0</v>
      </c>
      <c r="BC623" s="10">
        <f xml:space="preserve"> SIGN(DATA[[#This Row],[Close]] &lt; DATA[[#This Row],[Prev High]])</f>
        <v>1</v>
      </c>
      <c r="BD623" s="10">
        <f xml:space="preserve"> SIGN(DATA[[#This Row],[Prev High]] &lt; DATA[[#This Row],[Close]])</f>
        <v>0</v>
      </c>
    </row>
    <row r="624" spans="14:56" x14ac:dyDescent="0.25">
      <c r="N624" s="16">
        <f xml:space="preserve"> ROW() - ROW(DATA[[#Headers],[Row]])</f>
        <v>622</v>
      </c>
      <c r="O624" s="13"/>
      <c r="P624" s="20">
        <v>44952</v>
      </c>
      <c r="Q624" s="21">
        <v>114879</v>
      </c>
      <c r="R624" s="21">
        <v>115045</v>
      </c>
      <c r="S624" s="21">
        <v>115585</v>
      </c>
      <c r="T624" s="21">
        <v>114270</v>
      </c>
      <c r="U624" s="13" t="s">
        <v>280</v>
      </c>
      <c r="V624" s="14">
        <v>-1.8E-3</v>
      </c>
      <c r="W624" s="23"/>
      <c r="X624" s="23">
        <f xml:space="preserve"> (1 - DATA[[#This Row],[Row]])</f>
        <v>-621</v>
      </c>
      <c r="Y624" s="24">
        <f xml:space="preserve"> DATA[[#This Row],[Src Data]]</f>
        <v>44952</v>
      </c>
      <c r="Z624" s="23">
        <f xml:space="preserve"> WEEKDAY(DATA[[#This Row],[Date]])</f>
        <v>5</v>
      </c>
      <c r="AA624" s="26">
        <f xml:space="preserve"> DATA[[#This Row],[Src Último]]</f>
        <v>114879</v>
      </c>
      <c r="AB624" s="28">
        <f xml:space="preserve"> DATA[[#This Row],[Src Abertura]]</f>
        <v>115045</v>
      </c>
      <c r="AC624" s="28">
        <f xml:space="preserve"> DATA[[#This Row],[Src Mínima]]</f>
        <v>114270</v>
      </c>
      <c r="AD624" s="28">
        <f xml:space="preserve"> DATA[[#This Row],[Src Máxima]]</f>
        <v>115585</v>
      </c>
      <c r="AE624" s="28">
        <f xml:space="preserve"> DATA[[#This Row],[Src Último]]</f>
        <v>114879</v>
      </c>
      <c r="AF624" s="40">
        <f xml:space="preserve"> (DATA[[#This Row],[High]] - DATA[[#This Row],[Low]])</f>
        <v>1315</v>
      </c>
      <c r="AG624" s="31">
        <f xml:space="preserve"> _xlfn.XLOOKUP(DATA[[#This Row],[T]]-1, DATA[T], DATA[Open], "")</f>
        <v>113475</v>
      </c>
      <c r="AH624" s="31">
        <f xml:space="preserve"> _xlfn.XLOOKUP(DATA[[#This Row],[T]]-1, DATA[T], DATA[Low], "")</f>
        <v>112585</v>
      </c>
      <c r="AI624" s="31">
        <f xml:space="preserve"> _xlfn.XLOOKUP(DATA[[#This Row],[T]]-1, DATA[T], DATA[High], "")</f>
        <v>115235</v>
      </c>
      <c r="AJ624" s="31">
        <f xml:space="preserve"> _xlfn.XLOOKUP(DATA[[#This Row],[T]]-1, DATA[T], DATA[Price], "")</f>
        <v>115089</v>
      </c>
      <c r="AK624" s="33">
        <f xml:space="preserve"> IFERROR(DATA[[#This Row],[Prev Close]] - DATA[[#This Row],[Prev Open]], "")</f>
        <v>1614</v>
      </c>
      <c r="AL624" s="33">
        <f xml:space="preserve"> IFERROR(DATA[[#This Row],[Prev High]] - DATA[[#This Row],[Prev Low]], "")</f>
        <v>2650</v>
      </c>
      <c r="AM624" s="33">
        <f xml:space="preserve"> SIGN(DATA[[#This Row],[Prev Change]] &lt; 0)</f>
        <v>0</v>
      </c>
      <c r="AN624" s="33">
        <f xml:space="preserve"> SIGN(DATA[[#This Row],[Prev Change]] &gt;= 0)</f>
        <v>1</v>
      </c>
      <c r="AO624" s="28">
        <f xml:space="preserve"> IFERROR(MAX(0, DATA[[#This Row],[High]] - DATA[[#This Row],[Prev High]]), "")</f>
        <v>350</v>
      </c>
      <c r="AP624" s="28">
        <f xml:space="preserve"> IFERROR(MAX(0, DATA[[#This Row],[Prev Low]] - DATA[[#This Row],[Low]]), "")</f>
        <v>0</v>
      </c>
      <c r="AQ624" s="10">
        <f xml:space="preserve"> (DATA[[#This Row],[Prev Low]] &lt; DATA[[#This Row],[Open]]) * (DATA[[#This Row],[Open]] &lt; DATA[[#This Row],[Prev High]])</f>
        <v>1</v>
      </c>
      <c r="AR624" s="10">
        <f xml:space="preserve"> SIGN(DATA[[#This Row],[Open]] &lt; DATA[[#This Row],[Prev Low]])</f>
        <v>0</v>
      </c>
      <c r="AS624" s="10">
        <f xml:space="preserve"> SIGN(DATA[[#This Row],[Prev Low]] &lt; DATA[[#This Row],[Open]])</f>
        <v>1</v>
      </c>
      <c r="AT624" s="10">
        <f xml:space="preserve"> SIGN(DATA[[#This Row],[Open]] &lt; DATA[[#This Row],[Prev High]])</f>
        <v>1</v>
      </c>
      <c r="AU624" s="10">
        <f xml:space="preserve"> SIGN(DATA[[#This Row],[Prev High]] &lt; DATA[[#This Row],[Open]])</f>
        <v>0</v>
      </c>
      <c r="AV624" s="10">
        <f xml:space="preserve"> SIGN(DATA[[#This Row],[Low]] &lt; DATA[[#This Row],[Prev Low]])</f>
        <v>0</v>
      </c>
      <c r="AW624" s="10">
        <f xml:space="preserve"> SIGN(DATA[[#This Row],[Prev Low]] &lt; DATA[[#This Row],[Low]])</f>
        <v>1</v>
      </c>
      <c r="AX624" s="10">
        <f xml:space="preserve"> SIGN(DATA[[#This Row],[High]] &lt; DATA[[#This Row],[Prev High]])</f>
        <v>0</v>
      </c>
      <c r="AY624" s="10">
        <f xml:space="preserve"> SIGN(DATA[[#This Row],[Prev High]] &lt; DATA[[#This Row],[High]])</f>
        <v>1</v>
      </c>
      <c r="AZ624" s="10">
        <f xml:space="preserve"> (DATA[[#This Row],[Prev Low]] &lt; DATA[[#This Row],[Close]]) * (DATA[[#This Row],[Close]] &lt; DATA[[#This Row],[Prev High]])</f>
        <v>1</v>
      </c>
      <c r="BA624" s="10">
        <f xml:space="preserve"> SIGN(DATA[[#This Row],[Close]] &lt; DATA[[#This Row],[Prev Low]])</f>
        <v>0</v>
      </c>
      <c r="BB624" s="10">
        <f xml:space="preserve"> SIGN(DATA[[#This Row],[Prev Low]] &lt; DATA[[#This Row],[Close]])</f>
        <v>1</v>
      </c>
      <c r="BC624" s="10">
        <f xml:space="preserve"> SIGN(DATA[[#This Row],[Close]] &lt; DATA[[#This Row],[Prev High]])</f>
        <v>1</v>
      </c>
      <c r="BD624" s="10">
        <f xml:space="preserve"> SIGN(DATA[[#This Row],[Prev High]] &lt; DATA[[#This Row],[Close]])</f>
        <v>0</v>
      </c>
    </row>
    <row r="625" spans="14:56" x14ac:dyDescent="0.25">
      <c r="N625" s="16">
        <f xml:space="preserve"> ROW() - ROW(DATA[[#Headers],[Row]])</f>
        <v>623</v>
      </c>
      <c r="O625" s="13"/>
      <c r="P625" s="20">
        <v>44951</v>
      </c>
      <c r="Q625" s="21">
        <v>115089</v>
      </c>
      <c r="R625" s="21">
        <v>113475</v>
      </c>
      <c r="S625" s="21">
        <v>115235</v>
      </c>
      <c r="T625" s="21">
        <v>112585</v>
      </c>
      <c r="U625" s="13" t="s">
        <v>514</v>
      </c>
      <c r="V625" s="14">
        <v>1.04E-2</v>
      </c>
      <c r="W625" s="23"/>
      <c r="X625" s="23">
        <f xml:space="preserve"> (1 - DATA[[#This Row],[Row]])</f>
        <v>-622</v>
      </c>
      <c r="Y625" s="24">
        <f xml:space="preserve"> DATA[[#This Row],[Src Data]]</f>
        <v>44951</v>
      </c>
      <c r="Z625" s="23">
        <f xml:space="preserve"> WEEKDAY(DATA[[#This Row],[Date]])</f>
        <v>4</v>
      </c>
      <c r="AA625" s="26">
        <f xml:space="preserve"> DATA[[#This Row],[Src Último]]</f>
        <v>115089</v>
      </c>
      <c r="AB625" s="28">
        <f xml:space="preserve"> DATA[[#This Row],[Src Abertura]]</f>
        <v>113475</v>
      </c>
      <c r="AC625" s="28">
        <f xml:space="preserve"> DATA[[#This Row],[Src Mínima]]</f>
        <v>112585</v>
      </c>
      <c r="AD625" s="28">
        <f xml:space="preserve"> DATA[[#This Row],[Src Máxima]]</f>
        <v>115235</v>
      </c>
      <c r="AE625" s="28">
        <f xml:space="preserve"> DATA[[#This Row],[Src Último]]</f>
        <v>115089</v>
      </c>
      <c r="AF625" s="40">
        <f xml:space="preserve"> (DATA[[#This Row],[High]] - DATA[[#This Row],[Low]])</f>
        <v>2650</v>
      </c>
      <c r="AG625" s="31">
        <f xml:space="preserve"> _xlfn.XLOOKUP(DATA[[#This Row],[T]]-1, DATA[T], DATA[Open], "")</f>
        <v>112065</v>
      </c>
      <c r="AH625" s="31">
        <f xml:space="preserve"> _xlfn.XLOOKUP(DATA[[#This Row],[T]]-1, DATA[T], DATA[Low], "")</f>
        <v>111870</v>
      </c>
      <c r="AI625" s="31">
        <f xml:space="preserve"> _xlfn.XLOOKUP(DATA[[#This Row],[T]]-1, DATA[T], DATA[High], "")</f>
        <v>114000</v>
      </c>
      <c r="AJ625" s="31">
        <f xml:space="preserve"> _xlfn.XLOOKUP(DATA[[#This Row],[T]]-1, DATA[T], DATA[Price], "")</f>
        <v>113899</v>
      </c>
      <c r="AK625" s="33">
        <f xml:space="preserve"> IFERROR(DATA[[#This Row],[Prev Close]] - DATA[[#This Row],[Prev Open]], "")</f>
        <v>1834</v>
      </c>
      <c r="AL625" s="33">
        <f xml:space="preserve"> IFERROR(DATA[[#This Row],[Prev High]] - DATA[[#This Row],[Prev Low]], "")</f>
        <v>2130</v>
      </c>
      <c r="AM625" s="33">
        <f xml:space="preserve"> SIGN(DATA[[#This Row],[Prev Change]] &lt; 0)</f>
        <v>0</v>
      </c>
      <c r="AN625" s="33">
        <f xml:space="preserve"> SIGN(DATA[[#This Row],[Prev Change]] &gt;= 0)</f>
        <v>1</v>
      </c>
      <c r="AO625" s="28">
        <f xml:space="preserve"> IFERROR(MAX(0, DATA[[#This Row],[High]] - DATA[[#This Row],[Prev High]]), "")</f>
        <v>1235</v>
      </c>
      <c r="AP625" s="28">
        <f xml:space="preserve"> IFERROR(MAX(0, DATA[[#This Row],[Prev Low]] - DATA[[#This Row],[Low]]), "")</f>
        <v>0</v>
      </c>
      <c r="AQ625" s="10">
        <f xml:space="preserve"> (DATA[[#This Row],[Prev Low]] &lt; DATA[[#This Row],[Open]]) * (DATA[[#This Row],[Open]] &lt; DATA[[#This Row],[Prev High]])</f>
        <v>1</v>
      </c>
      <c r="AR625" s="10">
        <f xml:space="preserve"> SIGN(DATA[[#This Row],[Open]] &lt; DATA[[#This Row],[Prev Low]])</f>
        <v>0</v>
      </c>
      <c r="AS625" s="10">
        <f xml:space="preserve"> SIGN(DATA[[#This Row],[Prev Low]] &lt; DATA[[#This Row],[Open]])</f>
        <v>1</v>
      </c>
      <c r="AT625" s="10">
        <f xml:space="preserve"> SIGN(DATA[[#This Row],[Open]] &lt; DATA[[#This Row],[Prev High]])</f>
        <v>1</v>
      </c>
      <c r="AU625" s="10">
        <f xml:space="preserve"> SIGN(DATA[[#This Row],[Prev High]] &lt; DATA[[#This Row],[Open]])</f>
        <v>0</v>
      </c>
      <c r="AV625" s="10">
        <f xml:space="preserve"> SIGN(DATA[[#This Row],[Low]] &lt; DATA[[#This Row],[Prev Low]])</f>
        <v>0</v>
      </c>
      <c r="AW625" s="10">
        <f xml:space="preserve"> SIGN(DATA[[#This Row],[Prev Low]] &lt; DATA[[#This Row],[Low]])</f>
        <v>1</v>
      </c>
      <c r="AX625" s="10">
        <f xml:space="preserve"> SIGN(DATA[[#This Row],[High]] &lt; DATA[[#This Row],[Prev High]])</f>
        <v>0</v>
      </c>
      <c r="AY625" s="10">
        <f xml:space="preserve"> SIGN(DATA[[#This Row],[Prev High]] &lt; DATA[[#This Row],[High]])</f>
        <v>1</v>
      </c>
      <c r="AZ625" s="10">
        <f xml:space="preserve"> (DATA[[#This Row],[Prev Low]] &lt; DATA[[#This Row],[Close]]) * (DATA[[#This Row],[Close]] &lt; DATA[[#This Row],[Prev High]])</f>
        <v>0</v>
      </c>
      <c r="BA625" s="10">
        <f xml:space="preserve"> SIGN(DATA[[#This Row],[Close]] &lt; DATA[[#This Row],[Prev Low]])</f>
        <v>0</v>
      </c>
      <c r="BB625" s="10">
        <f xml:space="preserve"> SIGN(DATA[[#This Row],[Prev Low]] &lt; DATA[[#This Row],[Close]])</f>
        <v>1</v>
      </c>
      <c r="BC625" s="10">
        <f xml:space="preserve"> SIGN(DATA[[#This Row],[Close]] &lt; DATA[[#This Row],[Prev High]])</f>
        <v>0</v>
      </c>
      <c r="BD625" s="10">
        <f xml:space="preserve"> SIGN(DATA[[#This Row],[Prev High]] &lt; DATA[[#This Row],[Close]])</f>
        <v>1</v>
      </c>
    </row>
    <row r="626" spans="14:56" x14ac:dyDescent="0.25">
      <c r="N626" s="16">
        <f xml:space="preserve"> ROW() - ROW(DATA[[#Headers],[Row]])</f>
        <v>624</v>
      </c>
      <c r="O626" s="13"/>
      <c r="P626" s="20">
        <v>44950</v>
      </c>
      <c r="Q626" s="21">
        <v>113899</v>
      </c>
      <c r="R626" s="21">
        <v>112065</v>
      </c>
      <c r="S626" s="21">
        <v>114000</v>
      </c>
      <c r="T626" s="21">
        <v>111870</v>
      </c>
      <c r="U626" s="13" t="s">
        <v>98</v>
      </c>
      <c r="V626" s="14">
        <v>1.1900000000000001E-2</v>
      </c>
      <c r="W626" s="23"/>
      <c r="X626" s="23">
        <f xml:space="preserve"> (1 - DATA[[#This Row],[Row]])</f>
        <v>-623</v>
      </c>
      <c r="Y626" s="24">
        <f xml:space="preserve"> DATA[[#This Row],[Src Data]]</f>
        <v>44950</v>
      </c>
      <c r="Z626" s="23">
        <f xml:space="preserve"> WEEKDAY(DATA[[#This Row],[Date]])</f>
        <v>3</v>
      </c>
      <c r="AA626" s="26">
        <f xml:space="preserve"> DATA[[#This Row],[Src Último]]</f>
        <v>113899</v>
      </c>
      <c r="AB626" s="28">
        <f xml:space="preserve"> DATA[[#This Row],[Src Abertura]]</f>
        <v>112065</v>
      </c>
      <c r="AC626" s="28">
        <f xml:space="preserve"> DATA[[#This Row],[Src Mínima]]</f>
        <v>111870</v>
      </c>
      <c r="AD626" s="28">
        <f xml:space="preserve"> DATA[[#This Row],[Src Máxima]]</f>
        <v>114000</v>
      </c>
      <c r="AE626" s="28">
        <f xml:space="preserve"> DATA[[#This Row],[Src Último]]</f>
        <v>113899</v>
      </c>
      <c r="AF626" s="40">
        <f xml:space="preserve"> (DATA[[#This Row],[High]] - DATA[[#This Row],[Low]])</f>
        <v>2130</v>
      </c>
      <c r="AG626" s="31">
        <f xml:space="preserve"> _xlfn.XLOOKUP(DATA[[#This Row],[T]]-1, DATA[T], DATA[Open], "")</f>
        <v>113200</v>
      </c>
      <c r="AH626" s="31">
        <f xml:space="preserve"> _xlfn.XLOOKUP(DATA[[#This Row],[T]]-1, DATA[T], DATA[Low], "")</f>
        <v>112305</v>
      </c>
      <c r="AI626" s="31">
        <f xml:space="preserve"> _xlfn.XLOOKUP(DATA[[#This Row],[T]]-1, DATA[T], DATA[High], "")</f>
        <v>113880</v>
      </c>
      <c r="AJ626" s="31">
        <f xml:space="preserve"> _xlfn.XLOOKUP(DATA[[#This Row],[T]]-1, DATA[T], DATA[Price], "")</f>
        <v>112555</v>
      </c>
      <c r="AK626" s="33">
        <f xml:space="preserve"> IFERROR(DATA[[#This Row],[Prev Close]] - DATA[[#This Row],[Prev Open]], "")</f>
        <v>-645</v>
      </c>
      <c r="AL626" s="33">
        <f xml:space="preserve"> IFERROR(DATA[[#This Row],[Prev High]] - DATA[[#This Row],[Prev Low]], "")</f>
        <v>1575</v>
      </c>
      <c r="AM626" s="33">
        <f xml:space="preserve"> SIGN(DATA[[#This Row],[Prev Change]] &lt; 0)</f>
        <v>1</v>
      </c>
      <c r="AN626" s="33">
        <f xml:space="preserve"> SIGN(DATA[[#This Row],[Prev Change]] &gt;= 0)</f>
        <v>0</v>
      </c>
      <c r="AO626" s="28">
        <f xml:space="preserve"> IFERROR(MAX(0, DATA[[#This Row],[High]] - DATA[[#This Row],[Prev High]]), "")</f>
        <v>120</v>
      </c>
      <c r="AP626" s="28">
        <f xml:space="preserve"> IFERROR(MAX(0, DATA[[#This Row],[Prev Low]] - DATA[[#This Row],[Low]]), "")</f>
        <v>435</v>
      </c>
      <c r="AQ626" s="10">
        <f xml:space="preserve"> (DATA[[#This Row],[Prev Low]] &lt; DATA[[#This Row],[Open]]) * (DATA[[#This Row],[Open]] &lt; DATA[[#This Row],[Prev High]])</f>
        <v>0</v>
      </c>
      <c r="AR626" s="10">
        <f xml:space="preserve"> SIGN(DATA[[#This Row],[Open]] &lt; DATA[[#This Row],[Prev Low]])</f>
        <v>1</v>
      </c>
      <c r="AS626" s="10">
        <f xml:space="preserve"> SIGN(DATA[[#This Row],[Prev Low]] &lt; DATA[[#This Row],[Open]])</f>
        <v>0</v>
      </c>
      <c r="AT626" s="10">
        <f xml:space="preserve"> SIGN(DATA[[#This Row],[Open]] &lt; DATA[[#This Row],[Prev High]])</f>
        <v>1</v>
      </c>
      <c r="AU626" s="10">
        <f xml:space="preserve"> SIGN(DATA[[#This Row],[Prev High]] &lt; DATA[[#This Row],[Open]])</f>
        <v>0</v>
      </c>
      <c r="AV626" s="10">
        <f xml:space="preserve"> SIGN(DATA[[#This Row],[Low]] &lt; DATA[[#This Row],[Prev Low]])</f>
        <v>1</v>
      </c>
      <c r="AW626" s="10">
        <f xml:space="preserve"> SIGN(DATA[[#This Row],[Prev Low]] &lt; DATA[[#This Row],[Low]])</f>
        <v>0</v>
      </c>
      <c r="AX626" s="10">
        <f xml:space="preserve"> SIGN(DATA[[#This Row],[High]] &lt; DATA[[#This Row],[Prev High]])</f>
        <v>0</v>
      </c>
      <c r="AY626" s="10">
        <f xml:space="preserve"> SIGN(DATA[[#This Row],[Prev High]] &lt; DATA[[#This Row],[High]])</f>
        <v>1</v>
      </c>
      <c r="AZ626" s="10">
        <f xml:space="preserve"> (DATA[[#This Row],[Prev Low]] &lt; DATA[[#This Row],[Close]]) * (DATA[[#This Row],[Close]] &lt; DATA[[#This Row],[Prev High]])</f>
        <v>0</v>
      </c>
      <c r="BA626" s="10">
        <f xml:space="preserve"> SIGN(DATA[[#This Row],[Close]] &lt; DATA[[#This Row],[Prev Low]])</f>
        <v>0</v>
      </c>
      <c r="BB626" s="10">
        <f xml:space="preserve"> SIGN(DATA[[#This Row],[Prev Low]] &lt; DATA[[#This Row],[Close]])</f>
        <v>1</v>
      </c>
      <c r="BC626" s="10">
        <f xml:space="preserve"> SIGN(DATA[[#This Row],[Close]] &lt; DATA[[#This Row],[Prev High]])</f>
        <v>0</v>
      </c>
      <c r="BD626" s="10">
        <f xml:space="preserve"> SIGN(DATA[[#This Row],[Prev High]] &lt; DATA[[#This Row],[Close]])</f>
        <v>1</v>
      </c>
    </row>
    <row r="627" spans="14:56" x14ac:dyDescent="0.25">
      <c r="N627" s="16">
        <f xml:space="preserve"> ROW() - ROW(DATA[[#Headers],[Row]])</f>
        <v>625</v>
      </c>
      <c r="O627" s="13"/>
      <c r="P627" s="20">
        <v>44949</v>
      </c>
      <c r="Q627" s="21">
        <v>112555</v>
      </c>
      <c r="R627" s="21">
        <v>113200</v>
      </c>
      <c r="S627" s="21">
        <v>113880</v>
      </c>
      <c r="T627" s="21">
        <v>112305</v>
      </c>
      <c r="U627" s="13" t="s">
        <v>399</v>
      </c>
      <c r="V627" s="14">
        <v>-2.8999999999999998E-3</v>
      </c>
      <c r="W627" s="23"/>
      <c r="X627" s="23">
        <f xml:space="preserve"> (1 - DATA[[#This Row],[Row]])</f>
        <v>-624</v>
      </c>
      <c r="Y627" s="24">
        <f xml:space="preserve"> DATA[[#This Row],[Src Data]]</f>
        <v>44949</v>
      </c>
      <c r="Z627" s="23">
        <f xml:space="preserve"> WEEKDAY(DATA[[#This Row],[Date]])</f>
        <v>2</v>
      </c>
      <c r="AA627" s="26">
        <f xml:space="preserve"> DATA[[#This Row],[Src Último]]</f>
        <v>112555</v>
      </c>
      <c r="AB627" s="28">
        <f xml:space="preserve"> DATA[[#This Row],[Src Abertura]]</f>
        <v>113200</v>
      </c>
      <c r="AC627" s="28">
        <f xml:space="preserve"> DATA[[#This Row],[Src Mínima]]</f>
        <v>112305</v>
      </c>
      <c r="AD627" s="28">
        <f xml:space="preserve"> DATA[[#This Row],[Src Máxima]]</f>
        <v>113880</v>
      </c>
      <c r="AE627" s="28">
        <f xml:space="preserve"> DATA[[#This Row],[Src Último]]</f>
        <v>112555</v>
      </c>
      <c r="AF627" s="40">
        <f xml:space="preserve"> (DATA[[#This Row],[High]] - DATA[[#This Row],[Low]])</f>
        <v>1575</v>
      </c>
      <c r="AG627" s="31">
        <f xml:space="preserve"> _xlfn.XLOOKUP(DATA[[#This Row],[T]]-1, DATA[T], DATA[Open], "")</f>
        <v>113880</v>
      </c>
      <c r="AH627" s="31">
        <f xml:space="preserve"> _xlfn.XLOOKUP(DATA[[#This Row],[T]]-1, DATA[T], DATA[Low], "")</f>
        <v>112545</v>
      </c>
      <c r="AI627" s="31">
        <f xml:space="preserve"> _xlfn.XLOOKUP(DATA[[#This Row],[T]]-1, DATA[T], DATA[High], "")</f>
        <v>114010</v>
      </c>
      <c r="AJ627" s="31">
        <f xml:space="preserve"> _xlfn.XLOOKUP(DATA[[#This Row],[T]]-1, DATA[T], DATA[Price], "")</f>
        <v>112881</v>
      </c>
      <c r="AK627" s="33">
        <f xml:space="preserve"> IFERROR(DATA[[#This Row],[Prev Close]] - DATA[[#This Row],[Prev Open]], "")</f>
        <v>-999</v>
      </c>
      <c r="AL627" s="33">
        <f xml:space="preserve"> IFERROR(DATA[[#This Row],[Prev High]] - DATA[[#This Row],[Prev Low]], "")</f>
        <v>1465</v>
      </c>
      <c r="AM627" s="33">
        <f xml:space="preserve"> SIGN(DATA[[#This Row],[Prev Change]] &lt; 0)</f>
        <v>1</v>
      </c>
      <c r="AN627" s="33">
        <f xml:space="preserve"> SIGN(DATA[[#This Row],[Prev Change]] &gt;= 0)</f>
        <v>0</v>
      </c>
      <c r="AO627" s="28">
        <f xml:space="preserve"> IFERROR(MAX(0, DATA[[#This Row],[High]] - DATA[[#This Row],[Prev High]]), "")</f>
        <v>0</v>
      </c>
      <c r="AP627" s="28">
        <f xml:space="preserve"> IFERROR(MAX(0, DATA[[#This Row],[Prev Low]] - DATA[[#This Row],[Low]]), "")</f>
        <v>240</v>
      </c>
      <c r="AQ627" s="10">
        <f xml:space="preserve"> (DATA[[#This Row],[Prev Low]] &lt; DATA[[#This Row],[Open]]) * (DATA[[#This Row],[Open]] &lt; DATA[[#This Row],[Prev High]])</f>
        <v>1</v>
      </c>
      <c r="AR627" s="10">
        <f xml:space="preserve"> SIGN(DATA[[#This Row],[Open]] &lt; DATA[[#This Row],[Prev Low]])</f>
        <v>0</v>
      </c>
      <c r="AS627" s="10">
        <f xml:space="preserve"> SIGN(DATA[[#This Row],[Prev Low]] &lt; DATA[[#This Row],[Open]])</f>
        <v>1</v>
      </c>
      <c r="AT627" s="10">
        <f xml:space="preserve"> SIGN(DATA[[#This Row],[Open]] &lt; DATA[[#This Row],[Prev High]])</f>
        <v>1</v>
      </c>
      <c r="AU627" s="10">
        <f xml:space="preserve"> SIGN(DATA[[#This Row],[Prev High]] &lt; DATA[[#This Row],[Open]])</f>
        <v>0</v>
      </c>
      <c r="AV627" s="10">
        <f xml:space="preserve"> SIGN(DATA[[#This Row],[Low]] &lt; DATA[[#This Row],[Prev Low]])</f>
        <v>1</v>
      </c>
      <c r="AW627" s="10">
        <f xml:space="preserve"> SIGN(DATA[[#This Row],[Prev Low]] &lt; DATA[[#This Row],[Low]])</f>
        <v>0</v>
      </c>
      <c r="AX627" s="10">
        <f xml:space="preserve"> SIGN(DATA[[#This Row],[High]] &lt; DATA[[#This Row],[Prev High]])</f>
        <v>1</v>
      </c>
      <c r="AY627" s="10">
        <f xml:space="preserve"> SIGN(DATA[[#This Row],[Prev High]] &lt; DATA[[#This Row],[High]])</f>
        <v>0</v>
      </c>
      <c r="AZ627" s="10">
        <f xml:space="preserve"> (DATA[[#This Row],[Prev Low]] &lt; DATA[[#This Row],[Close]]) * (DATA[[#This Row],[Close]] &lt; DATA[[#This Row],[Prev High]])</f>
        <v>1</v>
      </c>
      <c r="BA627" s="10">
        <f xml:space="preserve"> SIGN(DATA[[#This Row],[Close]] &lt; DATA[[#This Row],[Prev Low]])</f>
        <v>0</v>
      </c>
      <c r="BB627" s="10">
        <f xml:space="preserve"> SIGN(DATA[[#This Row],[Prev Low]] &lt; DATA[[#This Row],[Close]])</f>
        <v>1</v>
      </c>
      <c r="BC627" s="10">
        <f xml:space="preserve"> SIGN(DATA[[#This Row],[Close]] &lt; DATA[[#This Row],[Prev High]])</f>
        <v>1</v>
      </c>
      <c r="BD627" s="10">
        <f xml:space="preserve"> SIGN(DATA[[#This Row],[Prev High]] &lt; DATA[[#This Row],[Close]])</f>
        <v>0</v>
      </c>
    </row>
    <row r="628" spans="14:56" x14ac:dyDescent="0.25">
      <c r="N628" s="16">
        <f xml:space="preserve"> ROW() - ROW(DATA[[#Headers],[Row]])</f>
        <v>626</v>
      </c>
      <c r="O628" s="13"/>
      <c r="P628" s="20">
        <v>44946</v>
      </c>
      <c r="Q628" s="21">
        <v>112881</v>
      </c>
      <c r="R628" s="21">
        <v>113880</v>
      </c>
      <c r="S628" s="21">
        <v>114010</v>
      </c>
      <c r="T628" s="21">
        <v>112545</v>
      </c>
      <c r="U628" s="13" t="s">
        <v>284</v>
      </c>
      <c r="V628" s="14">
        <v>-7.7000000000000002E-3</v>
      </c>
      <c r="W628" s="23"/>
      <c r="X628" s="23">
        <f xml:space="preserve"> (1 - DATA[[#This Row],[Row]])</f>
        <v>-625</v>
      </c>
      <c r="Y628" s="24">
        <f xml:space="preserve"> DATA[[#This Row],[Src Data]]</f>
        <v>44946</v>
      </c>
      <c r="Z628" s="23">
        <f xml:space="preserve"> WEEKDAY(DATA[[#This Row],[Date]])</f>
        <v>6</v>
      </c>
      <c r="AA628" s="26">
        <f xml:space="preserve"> DATA[[#This Row],[Src Último]]</f>
        <v>112881</v>
      </c>
      <c r="AB628" s="28">
        <f xml:space="preserve"> DATA[[#This Row],[Src Abertura]]</f>
        <v>113880</v>
      </c>
      <c r="AC628" s="28">
        <f xml:space="preserve"> DATA[[#This Row],[Src Mínima]]</f>
        <v>112545</v>
      </c>
      <c r="AD628" s="28">
        <f xml:space="preserve"> DATA[[#This Row],[Src Máxima]]</f>
        <v>114010</v>
      </c>
      <c r="AE628" s="28">
        <f xml:space="preserve"> DATA[[#This Row],[Src Último]]</f>
        <v>112881</v>
      </c>
      <c r="AF628" s="40">
        <f xml:space="preserve"> (DATA[[#This Row],[High]] - DATA[[#This Row],[Low]])</f>
        <v>1465</v>
      </c>
      <c r="AG628" s="31">
        <f xml:space="preserve"> _xlfn.XLOOKUP(DATA[[#This Row],[T]]-1, DATA[T], DATA[Open], "")</f>
        <v>111750</v>
      </c>
      <c r="AH628" s="31">
        <f xml:space="preserve"> _xlfn.XLOOKUP(DATA[[#This Row],[T]]-1, DATA[T], DATA[Low], "")</f>
        <v>111505</v>
      </c>
      <c r="AI628" s="31">
        <f xml:space="preserve"> _xlfn.XLOOKUP(DATA[[#This Row],[T]]-1, DATA[T], DATA[High], "")</f>
        <v>114170</v>
      </c>
      <c r="AJ628" s="31">
        <f xml:space="preserve"> _xlfn.XLOOKUP(DATA[[#This Row],[T]]-1, DATA[T], DATA[Price], "")</f>
        <v>113755</v>
      </c>
      <c r="AK628" s="33">
        <f xml:space="preserve"> IFERROR(DATA[[#This Row],[Prev Close]] - DATA[[#This Row],[Prev Open]], "")</f>
        <v>2005</v>
      </c>
      <c r="AL628" s="33">
        <f xml:space="preserve"> IFERROR(DATA[[#This Row],[Prev High]] - DATA[[#This Row],[Prev Low]], "")</f>
        <v>2665</v>
      </c>
      <c r="AM628" s="33">
        <f xml:space="preserve"> SIGN(DATA[[#This Row],[Prev Change]] &lt; 0)</f>
        <v>0</v>
      </c>
      <c r="AN628" s="33">
        <f xml:space="preserve"> SIGN(DATA[[#This Row],[Prev Change]] &gt;= 0)</f>
        <v>1</v>
      </c>
      <c r="AO628" s="28">
        <f xml:space="preserve"> IFERROR(MAX(0, DATA[[#This Row],[High]] - DATA[[#This Row],[Prev High]]), "")</f>
        <v>0</v>
      </c>
      <c r="AP628" s="28">
        <f xml:space="preserve"> IFERROR(MAX(0, DATA[[#This Row],[Prev Low]] - DATA[[#This Row],[Low]]), "")</f>
        <v>0</v>
      </c>
      <c r="AQ628" s="10">
        <f xml:space="preserve"> (DATA[[#This Row],[Prev Low]] &lt; DATA[[#This Row],[Open]]) * (DATA[[#This Row],[Open]] &lt; DATA[[#This Row],[Prev High]])</f>
        <v>1</v>
      </c>
      <c r="AR628" s="10">
        <f xml:space="preserve"> SIGN(DATA[[#This Row],[Open]] &lt; DATA[[#This Row],[Prev Low]])</f>
        <v>0</v>
      </c>
      <c r="AS628" s="10">
        <f xml:space="preserve"> SIGN(DATA[[#This Row],[Prev Low]] &lt; DATA[[#This Row],[Open]])</f>
        <v>1</v>
      </c>
      <c r="AT628" s="10">
        <f xml:space="preserve"> SIGN(DATA[[#This Row],[Open]] &lt; DATA[[#This Row],[Prev High]])</f>
        <v>1</v>
      </c>
      <c r="AU628" s="10">
        <f xml:space="preserve"> SIGN(DATA[[#This Row],[Prev High]] &lt; DATA[[#This Row],[Open]])</f>
        <v>0</v>
      </c>
      <c r="AV628" s="10">
        <f xml:space="preserve"> SIGN(DATA[[#This Row],[Low]] &lt; DATA[[#This Row],[Prev Low]])</f>
        <v>0</v>
      </c>
      <c r="AW628" s="10">
        <f xml:space="preserve"> SIGN(DATA[[#This Row],[Prev Low]] &lt; DATA[[#This Row],[Low]])</f>
        <v>1</v>
      </c>
      <c r="AX628" s="10">
        <f xml:space="preserve"> SIGN(DATA[[#This Row],[High]] &lt; DATA[[#This Row],[Prev High]])</f>
        <v>1</v>
      </c>
      <c r="AY628" s="10">
        <f xml:space="preserve"> SIGN(DATA[[#This Row],[Prev High]] &lt; DATA[[#This Row],[High]])</f>
        <v>0</v>
      </c>
      <c r="AZ628" s="10">
        <f xml:space="preserve"> (DATA[[#This Row],[Prev Low]] &lt; DATA[[#This Row],[Close]]) * (DATA[[#This Row],[Close]] &lt; DATA[[#This Row],[Prev High]])</f>
        <v>1</v>
      </c>
      <c r="BA628" s="10">
        <f xml:space="preserve"> SIGN(DATA[[#This Row],[Close]] &lt; DATA[[#This Row],[Prev Low]])</f>
        <v>0</v>
      </c>
      <c r="BB628" s="10">
        <f xml:space="preserve"> SIGN(DATA[[#This Row],[Prev Low]] &lt; DATA[[#This Row],[Close]])</f>
        <v>1</v>
      </c>
      <c r="BC628" s="10">
        <f xml:space="preserve"> SIGN(DATA[[#This Row],[Close]] &lt; DATA[[#This Row],[Prev High]])</f>
        <v>1</v>
      </c>
      <c r="BD628" s="10">
        <f xml:space="preserve"> SIGN(DATA[[#This Row],[Prev High]] &lt; DATA[[#This Row],[Close]])</f>
        <v>0</v>
      </c>
    </row>
    <row r="629" spans="14:56" x14ac:dyDescent="0.25">
      <c r="N629" s="16">
        <f xml:space="preserve"> ROW() - ROW(DATA[[#Headers],[Row]])</f>
        <v>627</v>
      </c>
      <c r="O629" s="13"/>
      <c r="P629" s="20">
        <v>44945</v>
      </c>
      <c r="Q629" s="21">
        <v>113755</v>
      </c>
      <c r="R629" s="21">
        <v>111750</v>
      </c>
      <c r="S629" s="21">
        <v>114170</v>
      </c>
      <c r="T629" s="21">
        <v>111505</v>
      </c>
      <c r="U629" s="13" t="s">
        <v>495</v>
      </c>
      <c r="V629" s="14">
        <v>5.4999999999999997E-3</v>
      </c>
      <c r="W629" s="23"/>
      <c r="X629" s="23">
        <f xml:space="preserve"> (1 - DATA[[#This Row],[Row]])</f>
        <v>-626</v>
      </c>
      <c r="Y629" s="24">
        <f xml:space="preserve"> DATA[[#This Row],[Src Data]]</f>
        <v>44945</v>
      </c>
      <c r="Z629" s="23">
        <f xml:space="preserve"> WEEKDAY(DATA[[#This Row],[Date]])</f>
        <v>5</v>
      </c>
      <c r="AA629" s="26">
        <f xml:space="preserve"> DATA[[#This Row],[Src Último]]</f>
        <v>113755</v>
      </c>
      <c r="AB629" s="28">
        <f xml:space="preserve"> DATA[[#This Row],[Src Abertura]]</f>
        <v>111750</v>
      </c>
      <c r="AC629" s="28">
        <f xml:space="preserve"> DATA[[#This Row],[Src Mínima]]</f>
        <v>111505</v>
      </c>
      <c r="AD629" s="28">
        <f xml:space="preserve"> DATA[[#This Row],[Src Máxima]]</f>
        <v>114170</v>
      </c>
      <c r="AE629" s="28">
        <f xml:space="preserve"> DATA[[#This Row],[Src Último]]</f>
        <v>113755</v>
      </c>
      <c r="AF629" s="40">
        <f xml:space="preserve"> (DATA[[#This Row],[High]] - DATA[[#This Row],[Low]])</f>
        <v>2665</v>
      </c>
      <c r="AG629" s="31">
        <f xml:space="preserve"> _xlfn.XLOOKUP(DATA[[#This Row],[T]]-1, DATA[T], DATA[Open], "")</f>
        <v>112920</v>
      </c>
      <c r="AH629" s="31">
        <f xml:space="preserve"> _xlfn.XLOOKUP(DATA[[#This Row],[T]]-1, DATA[T], DATA[Low], "")</f>
        <v>112830</v>
      </c>
      <c r="AI629" s="31">
        <f xml:space="preserve"> _xlfn.XLOOKUP(DATA[[#This Row],[T]]-1, DATA[T], DATA[High], "")</f>
        <v>114340</v>
      </c>
      <c r="AJ629" s="31">
        <f xml:space="preserve"> _xlfn.XLOOKUP(DATA[[#This Row],[T]]-1, DATA[T], DATA[Price], "")</f>
        <v>113136</v>
      </c>
      <c r="AK629" s="33">
        <f xml:space="preserve"> IFERROR(DATA[[#This Row],[Prev Close]] - DATA[[#This Row],[Prev Open]], "")</f>
        <v>216</v>
      </c>
      <c r="AL629" s="33">
        <f xml:space="preserve"> IFERROR(DATA[[#This Row],[Prev High]] - DATA[[#This Row],[Prev Low]], "")</f>
        <v>1510</v>
      </c>
      <c r="AM629" s="33">
        <f xml:space="preserve"> SIGN(DATA[[#This Row],[Prev Change]] &lt; 0)</f>
        <v>0</v>
      </c>
      <c r="AN629" s="33">
        <f xml:space="preserve"> SIGN(DATA[[#This Row],[Prev Change]] &gt;= 0)</f>
        <v>1</v>
      </c>
      <c r="AO629" s="28">
        <f xml:space="preserve"> IFERROR(MAX(0, DATA[[#This Row],[High]] - DATA[[#This Row],[Prev High]]), "")</f>
        <v>0</v>
      </c>
      <c r="AP629" s="28">
        <f xml:space="preserve"> IFERROR(MAX(0, DATA[[#This Row],[Prev Low]] - DATA[[#This Row],[Low]]), "")</f>
        <v>1325</v>
      </c>
      <c r="AQ629" s="10">
        <f xml:space="preserve"> (DATA[[#This Row],[Prev Low]] &lt; DATA[[#This Row],[Open]]) * (DATA[[#This Row],[Open]] &lt; DATA[[#This Row],[Prev High]])</f>
        <v>0</v>
      </c>
      <c r="AR629" s="10">
        <f xml:space="preserve"> SIGN(DATA[[#This Row],[Open]] &lt; DATA[[#This Row],[Prev Low]])</f>
        <v>1</v>
      </c>
      <c r="AS629" s="10">
        <f xml:space="preserve"> SIGN(DATA[[#This Row],[Prev Low]] &lt; DATA[[#This Row],[Open]])</f>
        <v>0</v>
      </c>
      <c r="AT629" s="10">
        <f xml:space="preserve"> SIGN(DATA[[#This Row],[Open]] &lt; DATA[[#This Row],[Prev High]])</f>
        <v>1</v>
      </c>
      <c r="AU629" s="10">
        <f xml:space="preserve"> SIGN(DATA[[#This Row],[Prev High]] &lt; DATA[[#This Row],[Open]])</f>
        <v>0</v>
      </c>
      <c r="AV629" s="10">
        <f xml:space="preserve"> SIGN(DATA[[#This Row],[Low]] &lt; DATA[[#This Row],[Prev Low]])</f>
        <v>1</v>
      </c>
      <c r="AW629" s="10">
        <f xml:space="preserve"> SIGN(DATA[[#This Row],[Prev Low]] &lt; DATA[[#This Row],[Low]])</f>
        <v>0</v>
      </c>
      <c r="AX629" s="10">
        <f xml:space="preserve"> SIGN(DATA[[#This Row],[High]] &lt; DATA[[#This Row],[Prev High]])</f>
        <v>1</v>
      </c>
      <c r="AY629" s="10">
        <f xml:space="preserve"> SIGN(DATA[[#This Row],[Prev High]] &lt; DATA[[#This Row],[High]])</f>
        <v>0</v>
      </c>
      <c r="AZ629" s="10">
        <f xml:space="preserve"> (DATA[[#This Row],[Prev Low]] &lt; DATA[[#This Row],[Close]]) * (DATA[[#This Row],[Close]] &lt; DATA[[#This Row],[Prev High]])</f>
        <v>1</v>
      </c>
      <c r="BA629" s="10">
        <f xml:space="preserve"> SIGN(DATA[[#This Row],[Close]] &lt; DATA[[#This Row],[Prev Low]])</f>
        <v>0</v>
      </c>
      <c r="BB629" s="10">
        <f xml:space="preserve"> SIGN(DATA[[#This Row],[Prev Low]] &lt; DATA[[#This Row],[Close]])</f>
        <v>1</v>
      </c>
      <c r="BC629" s="10">
        <f xml:space="preserve"> SIGN(DATA[[#This Row],[Close]] &lt; DATA[[#This Row],[Prev High]])</f>
        <v>1</v>
      </c>
      <c r="BD629" s="10">
        <f xml:space="preserve"> SIGN(DATA[[#This Row],[Prev High]] &lt; DATA[[#This Row],[Close]])</f>
        <v>0</v>
      </c>
    </row>
    <row r="630" spans="14:56" x14ac:dyDescent="0.25">
      <c r="N630" s="16">
        <f xml:space="preserve"> ROW() - ROW(DATA[[#Headers],[Row]])</f>
        <v>628</v>
      </c>
      <c r="O630" s="13"/>
      <c r="P630" s="20">
        <v>44944</v>
      </c>
      <c r="Q630" s="21">
        <v>113136</v>
      </c>
      <c r="R630" s="21">
        <v>112920</v>
      </c>
      <c r="S630" s="21">
        <v>114340</v>
      </c>
      <c r="T630" s="21">
        <v>112830</v>
      </c>
      <c r="U630" s="13" t="s">
        <v>358</v>
      </c>
      <c r="V630" s="14">
        <v>6.1999999999999998E-3</v>
      </c>
      <c r="W630" s="23"/>
      <c r="X630" s="23">
        <f xml:space="preserve"> (1 - DATA[[#This Row],[Row]])</f>
        <v>-627</v>
      </c>
      <c r="Y630" s="24">
        <f xml:space="preserve"> DATA[[#This Row],[Src Data]]</f>
        <v>44944</v>
      </c>
      <c r="Z630" s="23">
        <f xml:space="preserve"> WEEKDAY(DATA[[#This Row],[Date]])</f>
        <v>4</v>
      </c>
      <c r="AA630" s="26">
        <f xml:space="preserve"> DATA[[#This Row],[Src Último]]</f>
        <v>113136</v>
      </c>
      <c r="AB630" s="28">
        <f xml:space="preserve"> DATA[[#This Row],[Src Abertura]]</f>
        <v>112920</v>
      </c>
      <c r="AC630" s="28">
        <f xml:space="preserve"> DATA[[#This Row],[Src Mínima]]</f>
        <v>112830</v>
      </c>
      <c r="AD630" s="28">
        <f xml:space="preserve"> DATA[[#This Row],[Src Máxima]]</f>
        <v>114340</v>
      </c>
      <c r="AE630" s="28">
        <f xml:space="preserve"> DATA[[#This Row],[Src Último]]</f>
        <v>113136</v>
      </c>
      <c r="AF630" s="40">
        <f xml:space="preserve"> (DATA[[#This Row],[High]] - DATA[[#This Row],[Low]])</f>
        <v>1510</v>
      </c>
      <c r="AG630" s="31">
        <f xml:space="preserve"> _xlfn.XLOOKUP(DATA[[#This Row],[T]]-1, DATA[T], DATA[Open], "")</f>
        <v>110000</v>
      </c>
      <c r="AH630" s="31">
        <f xml:space="preserve"> _xlfn.XLOOKUP(DATA[[#This Row],[T]]-1, DATA[T], DATA[Low], "")</f>
        <v>109940</v>
      </c>
      <c r="AI630" s="31">
        <f xml:space="preserve"> _xlfn.XLOOKUP(DATA[[#This Row],[T]]-1, DATA[T], DATA[High], "")</f>
        <v>112660</v>
      </c>
      <c r="AJ630" s="31">
        <f xml:space="preserve"> _xlfn.XLOOKUP(DATA[[#This Row],[T]]-1, DATA[T], DATA[Price], "")</f>
        <v>112438</v>
      </c>
      <c r="AK630" s="33">
        <f xml:space="preserve"> IFERROR(DATA[[#This Row],[Prev Close]] - DATA[[#This Row],[Prev Open]], "")</f>
        <v>2438</v>
      </c>
      <c r="AL630" s="33">
        <f xml:space="preserve"> IFERROR(DATA[[#This Row],[Prev High]] - DATA[[#This Row],[Prev Low]], "")</f>
        <v>2720</v>
      </c>
      <c r="AM630" s="33">
        <f xml:space="preserve"> SIGN(DATA[[#This Row],[Prev Change]] &lt; 0)</f>
        <v>0</v>
      </c>
      <c r="AN630" s="33">
        <f xml:space="preserve"> SIGN(DATA[[#This Row],[Prev Change]] &gt;= 0)</f>
        <v>1</v>
      </c>
      <c r="AO630" s="28">
        <f xml:space="preserve"> IFERROR(MAX(0, DATA[[#This Row],[High]] - DATA[[#This Row],[Prev High]]), "")</f>
        <v>1680</v>
      </c>
      <c r="AP630" s="28">
        <f xml:space="preserve"> IFERROR(MAX(0, DATA[[#This Row],[Prev Low]] - DATA[[#This Row],[Low]]), "")</f>
        <v>0</v>
      </c>
      <c r="AQ630" s="10">
        <f xml:space="preserve"> (DATA[[#This Row],[Prev Low]] &lt; DATA[[#This Row],[Open]]) * (DATA[[#This Row],[Open]] &lt; DATA[[#This Row],[Prev High]])</f>
        <v>0</v>
      </c>
      <c r="AR630" s="10">
        <f xml:space="preserve"> SIGN(DATA[[#This Row],[Open]] &lt; DATA[[#This Row],[Prev Low]])</f>
        <v>0</v>
      </c>
      <c r="AS630" s="10">
        <f xml:space="preserve"> SIGN(DATA[[#This Row],[Prev Low]] &lt; DATA[[#This Row],[Open]])</f>
        <v>1</v>
      </c>
      <c r="AT630" s="10">
        <f xml:space="preserve"> SIGN(DATA[[#This Row],[Open]] &lt; DATA[[#This Row],[Prev High]])</f>
        <v>0</v>
      </c>
      <c r="AU630" s="10">
        <f xml:space="preserve"> SIGN(DATA[[#This Row],[Prev High]] &lt; DATA[[#This Row],[Open]])</f>
        <v>1</v>
      </c>
      <c r="AV630" s="10">
        <f xml:space="preserve"> SIGN(DATA[[#This Row],[Low]] &lt; DATA[[#This Row],[Prev Low]])</f>
        <v>0</v>
      </c>
      <c r="AW630" s="10">
        <f xml:space="preserve"> SIGN(DATA[[#This Row],[Prev Low]] &lt; DATA[[#This Row],[Low]])</f>
        <v>1</v>
      </c>
      <c r="AX630" s="10">
        <f xml:space="preserve"> SIGN(DATA[[#This Row],[High]] &lt; DATA[[#This Row],[Prev High]])</f>
        <v>0</v>
      </c>
      <c r="AY630" s="10">
        <f xml:space="preserve"> SIGN(DATA[[#This Row],[Prev High]] &lt; DATA[[#This Row],[High]])</f>
        <v>1</v>
      </c>
      <c r="AZ630" s="10">
        <f xml:space="preserve"> (DATA[[#This Row],[Prev Low]] &lt; DATA[[#This Row],[Close]]) * (DATA[[#This Row],[Close]] &lt; DATA[[#This Row],[Prev High]])</f>
        <v>0</v>
      </c>
      <c r="BA630" s="10">
        <f xml:space="preserve"> SIGN(DATA[[#This Row],[Close]] &lt; DATA[[#This Row],[Prev Low]])</f>
        <v>0</v>
      </c>
      <c r="BB630" s="10">
        <f xml:space="preserve"> SIGN(DATA[[#This Row],[Prev Low]] &lt; DATA[[#This Row],[Close]])</f>
        <v>1</v>
      </c>
      <c r="BC630" s="10">
        <f xml:space="preserve"> SIGN(DATA[[#This Row],[Close]] &lt; DATA[[#This Row],[Prev High]])</f>
        <v>0</v>
      </c>
      <c r="BD630" s="10">
        <f xml:space="preserve"> SIGN(DATA[[#This Row],[Prev High]] &lt; DATA[[#This Row],[Close]])</f>
        <v>1</v>
      </c>
    </row>
    <row r="631" spans="14:56" x14ac:dyDescent="0.25">
      <c r="N631" s="16">
        <f xml:space="preserve"> ROW() - ROW(DATA[[#Headers],[Row]])</f>
        <v>629</v>
      </c>
      <c r="O631" s="13"/>
      <c r="P631" s="20">
        <v>44943</v>
      </c>
      <c r="Q631" s="21">
        <v>112438</v>
      </c>
      <c r="R631" s="21">
        <v>110000</v>
      </c>
      <c r="S631" s="21">
        <v>112660</v>
      </c>
      <c r="T631" s="21">
        <v>109940</v>
      </c>
      <c r="U631" s="13" t="s">
        <v>509</v>
      </c>
      <c r="V631" s="14">
        <v>2.1700000000000001E-2</v>
      </c>
      <c r="W631" s="23"/>
      <c r="X631" s="23">
        <f xml:space="preserve"> (1 - DATA[[#This Row],[Row]])</f>
        <v>-628</v>
      </c>
      <c r="Y631" s="24">
        <f xml:space="preserve"> DATA[[#This Row],[Src Data]]</f>
        <v>44943</v>
      </c>
      <c r="Z631" s="23">
        <f xml:space="preserve"> WEEKDAY(DATA[[#This Row],[Date]])</f>
        <v>3</v>
      </c>
      <c r="AA631" s="26">
        <f xml:space="preserve"> DATA[[#This Row],[Src Último]]</f>
        <v>112438</v>
      </c>
      <c r="AB631" s="28">
        <f xml:space="preserve"> DATA[[#This Row],[Src Abertura]]</f>
        <v>110000</v>
      </c>
      <c r="AC631" s="28">
        <f xml:space="preserve"> DATA[[#This Row],[Src Mínima]]</f>
        <v>109940</v>
      </c>
      <c r="AD631" s="28">
        <f xml:space="preserve"> DATA[[#This Row],[Src Máxima]]</f>
        <v>112660</v>
      </c>
      <c r="AE631" s="28">
        <f xml:space="preserve"> DATA[[#This Row],[Src Último]]</f>
        <v>112438</v>
      </c>
      <c r="AF631" s="40">
        <f xml:space="preserve"> (DATA[[#This Row],[High]] - DATA[[#This Row],[Low]])</f>
        <v>2720</v>
      </c>
      <c r="AG631" s="31">
        <f xml:space="preserve"> _xlfn.XLOOKUP(DATA[[#This Row],[T]]-1, DATA[T], DATA[Open], "")</f>
        <v>111100</v>
      </c>
      <c r="AH631" s="31">
        <f xml:space="preserve"> _xlfn.XLOOKUP(DATA[[#This Row],[T]]-1, DATA[T], DATA[Low], "")</f>
        <v>109705</v>
      </c>
      <c r="AI631" s="31">
        <f xml:space="preserve"> _xlfn.XLOOKUP(DATA[[#This Row],[T]]-1, DATA[T], DATA[High], "")</f>
        <v>111640</v>
      </c>
      <c r="AJ631" s="31">
        <f xml:space="preserve"> _xlfn.XLOOKUP(DATA[[#This Row],[T]]-1, DATA[T], DATA[Price], "")</f>
        <v>110046</v>
      </c>
      <c r="AK631" s="33">
        <f xml:space="preserve"> IFERROR(DATA[[#This Row],[Prev Close]] - DATA[[#This Row],[Prev Open]], "")</f>
        <v>-1054</v>
      </c>
      <c r="AL631" s="33">
        <f xml:space="preserve"> IFERROR(DATA[[#This Row],[Prev High]] - DATA[[#This Row],[Prev Low]], "")</f>
        <v>1935</v>
      </c>
      <c r="AM631" s="33">
        <f xml:space="preserve"> SIGN(DATA[[#This Row],[Prev Change]] &lt; 0)</f>
        <v>1</v>
      </c>
      <c r="AN631" s="33">
        <f xml:space="preserve"> SIGN(DATA[[#This Row],[Prev Change]] &gt;= 0)</f>
        <v>0</v>
      </c>
      <c r="AO631" s="28">
        <f xml:space="preserve"> IFERROR(MAX(0, DATA[[#This Row],[High]] - DATA[[#This Row],[Prev High]]), "")</f>
        <v>1020</v>
      </c>
      <c r="AP631" s="28">
        <f xml:space="preserve"> IFERROR(MAX(0, DATA[[#This Row],[Prev Low]] - DATA[[#This Row],[Low]]), "")</f>
        <v>0</v>
      </c>
      <c r="AQ631" s="10">
        <f xml:space="preserve"> (DATA[[#This Row],[Prev Low]] &lt; DATA[[#This Row],[Open]]) * (DATA[[#This Row],[Open]] &lt; DATA[[#This Row],[Prev High]])</f>
        <v>1</v>
      </c>
      <c r="AR631" s="10">
        <f xml:space="preserve"> SIGN(DATA[[#This Row],[Open]] &lt; DATA[[#This Row],[Prev Low]])</f>
        <v>0</v>
      </c>
      <c r="AS631" s="10">
        <f xml:space="preserve"> SIGN(DATA[[#This Row],[Prev Low]] &lt; DATA[[#This Row],[Open]])</f>
        <v>1</v>
      </c>
      <c r="AT631" s="10">
        <f xml:space="preserve"> SIGN(DATA[[#This Row],[Open]] &lt; DATA[[#This Row],[Prev High]])</f>
        <v>1</v>
      </c>
      <c r="AU631" s="10">
        <f xml:space="preserve"> SIGN(DATA[[#This Row],[Prev High]] &lt; DATA[[#This Row],[Open]])</f>
        <v>0</v>
      </c>
      <c r="AV631" s="10">
        <f xml:space="preserve"> SIGN(DATA[[#This Row],[Low]] &lt; DATA[[#This Row],[Prev Low]])</f>
        <v>0</v>
      </c>
      <c r="AW631" s="10">
        <f xml:space="preserve"> SIGN(DATA[[#This Row],[Prev Low]] &lt; DATA[[#This Row],[Low]])</f>
        <v>1</v>
      </c>
      <c r="AX631" s="10">
        <f xml:space="preserve"> SIGN(DATA[[#This Row],[High]] &lt; DATA[[#This Row],[Prev High]])</f>
        <v>0</v>
      </c>
      <c r="AY631" s="10">
        <f xml:space="preserve"> SIGN(DATA[[#This Row],[Prev High]] &lt; DATA[[#This Row],[High]])</f>
        <v>1</v>
      </c>
      <c r="AZ631" s="10">
        <f xml:space="preserve"> (DATA[[#This Row],[Prev Low]] &lt; DATA[[#This Row],[Close]]) * (DATA[[#This Row],[Close]] &lt; DATA[[#This Row],[Prev High]])</f>
        <v>0</v>
      </c>
      <c r="BA631" s="10">
        <f xml:space="preserve"> SIGN(DATA[[#This Row],[Close]] &lt; DATA[[#This Row],[Prev Low]])</f>
        <v>0</v>
      </c>
      <c r="BB631" s="10">
        <f xml:space="preserve"> SIGN(DATA[[#This Row],[Prev Low]] &lt; DATA[[#This Row],[Close]])</f>
        <v>1</v>
      </c>
      <c r="BC631" s="10">
        <f xml:space="preserve"> SIGN(DATA[[#This Row],[Close]] &lt; DATA[[#This Row],[Prev High]])</f>
        <v>0</v>
      </c>
      <c r="BD631" s="10">
        <f xml:space="preserve"> SIGN(DATA[[#This Row],[Prev High]] &lt; DATA[[#This Row],[Close]])</f>
        <v>1</v>
      </c>
    </row>
    <row r="632" spans="14:56" x14ac:dyDescent="0.25">
      <c r="N632" s="16">
        <f xml:space="preserve"> ROW() - ROW(DATA[[#Headers],[Row]])</f>
        <v>630</v>
      </c>
      <c r="O632" s="13"/>
      <c r="P632" s="20">
        <v>44942</v>
      </c>
      <c r="Q632" s="21">
        <v>110046</v>
      </c>
      <c r="R632" s="21">
        <v>111100</v>
      </c>
      <c r="S632" s="21">
        <v>111640</v>
      </c>
      <c r="T632" s="21">
        <v>109705</v>
      </c>
      <c r="U632" s="13" t="s">
        <v>406</v>
      </c>
      <c r="V632" s="14">
        <v>-1.8200000000000001E-2</v>
      </c>
      <c r="W632" s="23"/>
      <c r="X632" s="23">
        <f xml:space="preserve"> (1 - DATA[[#This Row],[Row]])</f>
        <v>-629</v>
      </c>
      <c r="Y632" s="24">
        <f xml:space="preserve"> DATA[[#This Row],[Src Data]]</f>
        <v>44942</v>
      </c>
      <c r="Z632" s="23">
        <f xml:space="preserve"> WEEKDAY(DATA[[#This Row],[Date]])</f>
        <v>2</v>
      </c>
      <c r="AA632" s="26">
        <f xml:space="preserve"> DATA[[#This Row],[Src Último]]</f>
        <v>110046</v>
      </c>
      <c r="AB632" s="28">
        <f xml:space="preserve"> DATA[[#This Row],[Src Abertura]]</f>
        <v>111100</v>
      </c>
      <c r="AC632" s="28">
        <f xml:space="preserve"> DATA[[#This Row],[Src Mínima]]</f>
        <v>109705</v>
      </c>
      <c r="AD632" s="28">
        <f xml:space="preserve"> DATA[[#This Row],[Src Máxima]]</f>
        <v>111640</v>
      </c>
      <c r="AE632" s="28">
        <f xml:space="preserve"> DATA[[#This Row],[Src Último]]</f>
        <v>110046</v>
      </c>
      <c r="AF632" s="40">
        <f xml:space="preserve"> (DATA[[#This Row],[High]] - DATA[[#This Row],[Low]])</f>
        <v>1935</v>
      </c>
      <c r="AG632" s="31">
        <f xml:space="preserve"> _xlfn.XLOOKUP(DATA[[#This Row],[T]]-1, DATA[T], DATA[Open], "")</f>
        <v>112630</v>
      </c>
      <c r="AH632" s="31">
        <f xml:space="preserve"> _xlfn.XLOOKUP(DATA[[#This Row],[T]]-1, DATA[T], DATA[Low], "")</f>
        <v>111405</v>
      </c>
      <c r="AI632" s="31">
        <f xml:space="preserve"> _xlfn.XLOOKUP(DATA[[#This Row],[T]]-1, DATA[T], DATA[High], "")</f>
        <v>112895</v>
      </c>
      <c r="AJ632" s="31">
        <f xml:space="preserve"> _xlfn.XLOOKUP(DATA[[#This Row],[T]]-1, DATA[T], DATA[Price], "")</f>
        <v>112086</v>
      </c>
      <c r="AK632" s="33">
        <f xml:space="preserve"> IFERROR(DATA[[#This Row],[Prev Close]] - DATA[[#This Row],[Prev Open]], "")</f>
        <v>-544</v>
      </c>
      <c r="AL632" s="33">
        <f xml:space="preserve"> IFERROR(DATA[[#This Row],[Prev High]] - DATA[[#This Row],[Prev Low]], "")</f>
        <v>1490</v>
      </c>
      <c r="AM632" s="33">
        <f xml:space="preserve"> SIGN(DATA[[#This Row],[Prev Change]] &lt; 0)</f>
        <v>1</v>
      </c>
      <c r="AN632" s="33">
        <f xml:space="preserve"> SIGN(DATA[[#This Row],[Prev Change]] &gt;= 0)</f>
        <v>0</v>
      </c>
      <c r="AO632" s="28">
        <f xml:space="preserve"> IFERROR(MAX(0, DATA[[#This Row],[High]] - DATA[[#This Row],[Prev High]]), "")</f>
        <v>0</v>
      </c>
      <c r="AP632" s="28">
        <f xml:space="preserve"> IFERROR(MAX(0, DATA[[#This Row],[Prev Low]] - DATA[[#This Row],[Low]]), "")</f>
        <v>1700</v>
      </c>
      <c r="AQ632" s="10">
        <f xml:space="preserve"> (DATA[[#This Row],[Prev Low]] &lt; DATA[[#This Row],[Open]]) * (DATA[[#This Row],[Open]] &lt; DATA[[#This Row],[Prev High]])</f>
        <v>0</v>
      </c>
      <c r="AR632" s="10">
        <f xml:space="preserve"> SIGN(DATA[[#This Row],[Open]] &lt; DATA[[#This Row],[Prev Low]])</f>
        <v>1</v>
      </c>
      <c r="AS632" s="10">
        <f xml:space="preserve"> SIGN(DATA[[#This Row],[Prev Low]] &lt; DATA[[#This Row],[Open]])</f>
        <v>0</v>
      </c>
      <c r="AT632" s="10">
        <f xml:space="preserve"> SIGN(DATA[[#This Row],[Open]] &lt; DATA[[#This Row],[Prev High]])</f>
        <v>1</v>
      </c>
      <c r="AU632" s="10">
        <f xml:space="preserve"> SIGN(DATA[[#This Row],[Prev High]] &lt; DATA[[#This Row],[Open]])</f>
        <v>0</v>
      </c>
      <c r="AV632" s="10">
        <f xml:space="preserve"> SIGN(DATA[[#This Row],[Low]] &lt; DATA[[#This Row],[Prev Low]])</f>
        <v>1</v>
      </c>
      <c r="AW632" s="10">
        <f xml:space="preserve"> SIGN(DATA[[#This Row],[Prev Low]] &lt; DATA[[#This Row],[Low]])</f>
        <v>0</v>
      </c>
      <c r="AX632" s="10">
        <f xml:space="preserve"> SIGN(DATA[[#This Row],[High]] &lt; DATA[[#This Row],[Prev High]])</f>
        <v>1</v>
      </c>
      <c r="AY632" s="10">
        <f xml:space="preserve"> SIGN(DATA[[#This Row],[Prev High]] &lt; DATA[[#This Row],[High]])</f>
        <v>0</v>
      </c>
      <c r="AZ632" s="10">
        <f xml:space="preserve"> (DATA[[#This Row],[Prev Low]] &lt; DATA[[#This Row],[Close]]) * (DATA[[#This Row],[Close]] &lt; DATA[[#This Row],[Prev High]])</f>
        <v>0</v>
      </c>
      <c r="BA632" s="10">
        <f xml:space="preserve"> SIGN(DATA[[#This Row],[Close]] &lt; DATA[[#This Row],[Prev Low]])</f>
        <v>1</v>
      </c>
      <c r="BB632" s="10">
        <f xml:space="preserve"> SIGN(DATA[[#This Row],[Prev Low]] &lt; DATA[[#This Row],[Close]])</f>
        <v>0</v>
      </c>
      <c r="BC632" s="10">
        <f xml:space="preserve"> SIGN(DATA[[#This Row],[Close]] &lt; DATA[[#This Row],[Prev High]])</f>
        <v>1</v>
      </c>
      <c r="BD632" s="10">
        <f xml:space="preserve"> SIGN(DATA[[#This Row],[Prev High]] &lt; DATA[[#This Row],[Close]])</f>
        <v>0</v>
      </c>
    </row>
    <row r="633" spans="14:56" x14ac:dyDescent="0.25">
      <c r="N633" s="16">
        <f xml:space="preserve"> ROW() - ROW(DATA[[#Headers],[Row]])</f>
        <v>631</v>
      </c>
      <c r="O633" s="13"/>
      <c r="P633" s="20">
        <v>44939</v>
      </c>
      <c r="Q633" s="21">
        <v>112086</v>
      </c>
      <c r="R633" s="21">
        <v>112630</v>
      </c>
      <c r="S633" s="21">
        <v>112895</v>
      </c>
      <c r="T633" s="21">
        <v>111405</v>
      </c>
      <c r="U633" s="13" t="s">
        <v>339</v>
      </c>
      <c r="V633" s="14">
        <v>-8.3000000000000001E-3</v>
      </c>
      <c r="W633" s="23"/>
      <c r="X633" s="23">
        <f xml:space="preserve"> (1 - DATA[[#This Row],[Row]])</f>
        <v>-630</v>
      </c>
      <c r="Y633" s="24">
        <f xml:space="preserve"> DATA[[#This Row],[Src Data]]</f>
        <v>44939</v>
      </c>
      <c r="Z633" s="23">
        <f xml:space="preserve"> WEEKDAY(DATA[[#This Row],[Date]])</f>
        <v>6</v>
      </c>
      <c r="AA633" s="26">
        <f xml:space="preserve"> DATA[[#This Row],[Src Último]]</f>
        <v>112086</v>
      </c>
      <c r="AB633" s="28">
        <f xml:space="preserve"> DATA[[#This Row],[Src Abertura]]</f>
        <v>112630</v>
      </c>
      <c r="AC633" s="28">
        <f xml:space="preserve"> DATA[[#This Row],[Src Mínima]]</f>
        <v>111405</v>
      </c>
      <c r="AD633" s="28">
        <f xml:space="preserve"> DATA[[#This Row],[Src Máxima]]</f>
        <v>112895</v>
      </c>
      <c r="AE633" s="28">
        <f xml:space="preserve"> DATA[[#This Row],[Src Último]]</f>
        <v>112086</v>
      </c>
      <c r="AF633" s="40">
        <f xml:space="preserve"> (DATA[[#This Row],[High]] - DATA[[#This Row],[Low]])</f>
        <v>1490</v>
      </c>
      <c r="AG633" s="31">
        <f xml:space="preserve"> _xlfn.XLOOKUP(DATA[[#This Row],[T]]-1, DATA[T], DATA[Open], "")</f>
        <v>113200</v>
      </c>
      <c r="AH633" s="31">
        <f xml:space="preserve"> _xlfn.XLOOKUP(DATA[[#This Row],[T]]-1, DATA[T], DATA[Low], "")</f>
        <v>111695</v>
      </c>
      <c r="AI633" s="31">
        <f xml:space="preserve"> _xlfn.XLOOKUP(DATA[[#This Row],[T]]-1, DATA[T], DATA[High], "")</f>
        <v>114070</v>
      </c>
      <c r="AJ633" s="31">
        <f xml:space="preserve"> _xlfn.XLOOKUP(DATA[[#This Row],[T]]-1, DATA[T], DATA[Price], "")</f>
        <v>113028</v>
      </c>
      <c r="AK633" s="33">
        <f xml:space="preserve"> IFERROR(DATA[[#This Row],[Prev Close]] - DATA[[#This Row],[Prev Open]], "")</f>
        <v>-172</v>
      </c>
      <c r="AL633" s="33">
        <f xml:space="preserve"> IFERROR(DATA[[#This Row],[Prev High]] - DATA[[#This Row],[Prev Low]], "")</f>
        <v>2375</v>
      </c>
      <c r="AM633" s="33">
        <f xml:space="preserve"> SIGN(DATA[[#This Row],[Prev Change]] &lt; 0)</f>
        <v>1</v>
      </c>
      <c r="AN633" s="33">
        <f xml:space="preserve"> SIGN(DATA[[#This Row],[Prev Change]] &gt;= 0)</f>
        <v>0</v>
      </c>
      <c r="AO633" s="28">
        <f xml:space="preserve"> IFERROR(MAX(0, DATA[[#This Row],[High]] - DATA[[#This Row],[Prev High]]), "")</f>
        <v>0</v>
      </c>
      <c r="AP633" s="28">
        <f xml:space="preserve"> IFERROR(MAX(0, DATA[[#This Row],[Prev Low]] - DATA[[#This Row],[Low]]), "")</f>
        <v>290</v>
      </c>
      <c r="AQ633" s="10">
        <f xml:space="preserve"> (DATA[[#This Row],[Prev Low]] &lt; DATA[[#This Row],[Open]]) * (DATA[[#This Row],[Open]] &lt; DATA[[#This Row],[Prev High]])</f>
        <v>1</v>
      </c>
      <c r="AR633" s="10">
        <f xml:space="preserve"> SIGN(DATA[[#This Row],[Open]] &lt; DATA[[#This Row],[Prev Low]])</f>
        <v>0</v>
      </c>
      <c r="AS633" s="10">
        <f xml:space="preserve"> SIGN(DATA[[#This Row],[Prev Low]] &lt; DATA[[#This Row],[Open]])</f>
        <v>1</v>
      </c>
      <c r="AT633" s="10">
        <f xml:space="preserve"> SIGN(DATA[[#This Row],[Open]] &lt; DATA[[#This Row],[Prev High]])</f>
        <v>1</v>
      </c>
      <c r="AU633" s="10">
        <f xml:space="preserve"> SIGN(DATA[[#This Row],[Prev High]] &lt; DATA[[#This Row],[Open]])</f>
        <v>0</v>
      </c>
      <c r="AV633" s="10">
        <f xml:space="preserve"> SIGN(DATA[[#This Row],[Low]] &lt; DATA[[#This Row],[Prev Low]])</f>
        <v>1</v>
      </c>
      <c r="AW633" s="10">
        <f xml:space="preserve"> SIGN(DATA[[#This Row],[Prev Low]] &lt; DATA[[#This Row],[Low]])</f>
        <v>0</v>
      </c>
      <c r="AX633" s="10">
        <f xml:space="preserve"> SIGN(DATA[[#This Row],[High]] &lt; DATA[[#This Row],[Prev High]])</f>
        <v>1</v>
      </c>
      <c r="AY633" s="10">
        <f xml:space="preserve"> SIGN(DATA[[#This Row],[Prev High]] &lt; DATA[[#This Row],[High]])</f>
        <v>0</v>
      </c>
      <c r="AZ633" s="10">
        <f xml:space="preserve"> (DATA[[#This Row],[Prev Low]] &lt; DATA[[#This Row],[Close]]) * (DATA[[#This Row],[Close]] &lt; DATA[[#This Row],[Prev High]])</f>
        <v>1</v>
      </c>
      <c r="BA633" s="10">
        <f xml:space="preserve"> SIGN(DATA[[#This Row],[Close]] &lt; DATA[[#This Row],[Prev Low]])</f>
        <v>0</v>
      </c>
      <c r="BB633" s="10">
        <f xml:space="preserve"> SIGN(DATA[[#This Row],[Prev Low]] &lt; DATA[[#This Row],[Close]])</f>
        <v>1</v>
      </c>
      <c r="BC633" s="10">
        <f xml:space="preserve"> SIGN(DATA[[#This Row],[Close]] &lt; DATA[[#This Row],[Prev High]])</f>
        <v>1</v>
      </c>
      <c r="BD633" s="10">
        <f xml:space="preserve"> SIGN(DATA[[#This Row],[Prev High]] &lt; DATA[[#This Row],[Close]])</f>
        <v>0</v>
      </c>
    </row>
    <row r="634" spans="14:56" x14ac:dyDescent="0.25">
      <c r="N634" s="16">
        <f xml:space="preserve"> ROW() - ROW(DATA[[#Headers],[Row]])</f>
        <v>632</v>
      </c>
      <c r="O634" s="13"/>
      <c r="P634" s="20">
        <v>44938</v>
      </c>
      <c r="Q634" s="21">
        <v>113028</v>
      </c>
      <c r="R634" s="21">
        <v>113200</v>
      </c>
      <c r="S634" s="21">
        <v>114070</v>
      </c>
      <c r="T634" s="21">
        <v>111695</v>
      </c>
      <c r="U634" s="13" t="s">
        <v>534</v>
      </c>
      <c r="V634" s="14">
        <v>-7.6E-3</v>
      </c>
      <c r="W634" s="23"/>
      <c r="X634" s="23">
        <f xml:space="preserve"> (1 - DATA[[#This Row],[Row]])</f>
        <v>-631</v>
      </c>
      <c r="Y634" s="24">
        <f xml:space="preserve"> DATA[[#This Row],[Src Data]]</f>
        <v>44938</v>
      </c>
      <c r="Z634" s="23">
        <f xml:space="preserve"> WEEKDAY(DATA[[#This Row],[Date]])</f>
        <v>5</v>
      </c>
      <c r="AA634" s="26">
        <f xml:space="preserve"> DATA[[#This Row],[Src Último]]</f>
        <v>113028</v>
      </c>
      <c r="AB634" s="28">
        <f xml:space="preserve"> DATA[[#This Row],[Src Abertura]]</f>
        <v>113200</v>
      </c>
      <c r="AC634" s="28">
        <f xml:space="preserve"> DATA[[#This Row],[Src Mínima]]</f>
        <v>111695</v>
      </c>
      <c r="AD634" s="28">
        <f xml:space="preserve"> DATA[[#This Row],[Src Máxima]]</f>
        <v>114070</v>
      </c>
      <c r="AE634" s="28">
        <f xml:space="preserve"> DATA[[#This Row],[Src Último]]</f>
        <v>113028</v>
      </c>
      <c r="AF634" s="40">
        <f xml:space="preserve"> (DATA[[#This Row],[High]] - DATA[[#This Row],[Low]])</f>
        <v>2375</v>
      </c>
      <c r="AG634" s="31">
        <f xml:space="preserve"> _xlfn.XLOOKUP(DATA[[#This Row],[T]]-1, DATA[T], DATA[Open], "")</f>
        <v>111950</v>
      </c>
      <c r="AH634" s="31">
        <f xml:space="preserve"> _xlfn.XLOOKUP(DATA[[#This Row],[T]]-1, DATA[T], DATA[Low], "")</f>
        <v>111755</v>
      </c>
      <c r="AI634" s="31">
        <f xml:space="preserve"> _xlfn.XLOOKUP(DATA[[#This Row],[T]]-1, DATA[T], DATA[High], "")</f>
        <v>114190</v>
      </c>
      <c r="AJ634" s="31">
        <f xml:space="preserve"> _xlfn.XLOOKUP(DATA[[#This Row],[T]]-1, DATA[T], DATA[Price], "")</f>
        <v>113894</v>
      </c>
      <c r="AK634" s="33">
        <f xml:space="preserve"> IFERROR(DATA[[#This Row],[Prev Close]] - DATA[[#This Row],[Prev Open]], "")</f>
        <v>1944</v>
      </c>
      <c r="AL634" s="33">
        <f xml:space="preserve"> IFERROR(DATA[[#This Row],[Prev High]] - DATA[[#This Row],[Prev Low]], "")</f>
        <v>2435</v>
      </c>
      <c r="AM634" s="33">
        <f xml:space="preserve"> SIGN(DATA[[#This Row],[Prev Change]] &lt; 0)</f>
        <v>0</v>
      </c>
      <c r="AN634" s="33">
        <f xml:space="preserve"> SIGN(DATA[[#This Row],[Prev Change]] &gt;= 0)</f>
        <v>1</v>
      </c>
      <c r="AO634" s="28">
        <f xml:space="preserve"> IFERROR(MAX(0, DATA[[#This Row],[High]] - DATA[[#This Row],[Prev High]]), "")</f>
        <v>0</v>
      </c>
      <c r="AP634" s="28">
        <f xml:space="preserve"> IFERROR(MAX(0, DATA[[#This Row],[Prev Low]] - DATA[[#This Row],[Low]]), "")</f>
        <v>60</v>
      </c>
      <c r="AQ634" s="10">
        <f xml:space="preserve"> (DATA[[#This Row],[Prev Low]] &lt; DATA[[#This Row],[Open]]) * (DATA[[#This Row],[Open]] &lt; DATA[[#This Row],[Prev High]])</f>
        <v>1</v>
      </c>
      <c r="AR634" s="10">
        <f xml:space="preserve"> SIGN(DATA[[#This Row],[Open]] &lt; DATA[[#This Row],[Prev Low]])</f>
        <v>0</v>
      </c>
      <c r="AS634" s="10">
        <f xml:space="preserve"> SIGN(DATA[[#This Row],[Prev Low]] &lt; DATA[[#This Row],[Open]])</f>
        <v>1</v>
      </c>
      <c r="AT634" s="10">
        <f xml:space="preserve"> SIGN(DATA[[#This Row],[Open]] &lt; DATA[[#This Row],[Prev High]])</f>
        <v>1</v>
      </c>
      <c r="AU634" s="10">
        <f xml:space="preserve"> SIGN(DATA[[#This Row],[Prev High]] &lt; DATA[[#This Row],[Open]])</f>
        <v>0</v>
      </c>
      <c r="AV634" s="10">
        <f xml:space="preserve"> SIGN(DATA[[#This Row],[Low]] &lt; DATA[[#This Row],[Prev Low]])</f>
        <v>1</v>
      </c>
      <c r="AW634" s="10">
        <f xml:space="preserve"> SIGN(DATA[[#This Row],[Prev Low]] &lt; DATA[[#This Row],[Low]])</f>
        <v>0</v>
      </c>
      <c r="AX634" s="10">
        <f xml:space="preserve"> SIGN(DATA[[#This Row],[High]] &lt; DATA[[#This Row],[Prev High]])</f>
        <v>1</v>
      </c>
      <c r="AY634" s="10">
        <f xml:space="preserve"> SIGN(DATA[[#This Row],[Prev High]] &lt; DATA[[#This Row],[High]])</f>
        <v>0</v>
      </c>
      <c r="AZ634" s="10">
        <f xml:space="preserve"> (DATA[[#This Row],[Prev Low]] &lt; DATA[[#This Row],[Close]]) * (DATA[[#This Row],[Close]] &lt; DATA[[#This Row],[Prev High]])</f>
        <v>1</v>
      </c>
      <c r="BA634" s="10">
        <f xml:space="preserve"> SIGN(DATA[[#This Row],[Close]] &lt; DATA[[#This Row],[Prev Low]])</f>
        <v>0</v>
      </c>
      <c r="BB634" s="10">
        <f xml:space="preserve"> SIGN(DATA[[#This Row],[Prev Low]] &lt; DATA[[#This Row],[Close]])</f>
        <v>1</v>
      </c>
      <c r="BC634" s="10">
        <f xml:space="preserve"> SIGN(DATA[[#This Row],[Close]] &lt; DATA[[#This Row],[Prev High]])</f>
        <v>1</v>
      </c>
      <c r="BD634" s="10">
        <f xml:space="preserve"> SIGN(DATA[[#This Row],[Prev High]] &lt; DATA[[#This Row],[Close]])</f>
        <v>0</v>
      </c>
    </row>
    <row r="635" spans="14:56" x14ac:dyDescent="0.25">
      <c r="N635" s="16">
        <f xml:space="preserve"> ROW() - ROW(DATA[[#Headers],[Row]])</f>
        <v>633</v>
      </c>
      <c r="O635" s="13"/>
      <c r="P635" s="20">
        <v>44937</v>
      </c>
      <c r="Q635" s="21">
        <v>113894</v>
      </c>
      <c r="R635" s="21">
        <v>111950</v>
      </c>
      <c r="S635" s="21">
        <v>114190</v>
      </c>
      <c r="T635" s="21">
        <v>111755</v>
      </c>
      <c r="U635" s="13" t="s">
        <v>535</v>
      </c>
      <c r="V635" s="14">
        <v>1.6299999999999999E-2</v>
      </c>
      <c r="W635" s="23"/>
      <c r="X635" s="23">
        <f xml:space="preserve"> (1 - DATA[[#This Row],[Row]])</f>
        <v>-632</v>
      </c>
      <c r="Y635" s="24">
        <f xml:space="preserve"> DATA[[#This Row],[Src Data]]</f>
        <v>44937</v>
      </c>
      <c r="Z635" s="23">
        <f xml:space="preserve"> WEEKDAY(DATA[[#This Row],[Date]])</f>
        <v>4</v>
      </c>
      <c r="AA635" s="26">
        <f xml:space="preserve"> DATA[[#This Row],[Src Último]]</f>
        <v>113894</v>
      </c>
      <c r="AB635" s="28">
        <f xml:space="preserve"> DATA[[#This Row],[Src Abertura]]</f>
        <v>111950</v>
      </c>
      <c r="AC635" s="28">
        <f xml:space="preserve"> DATA[[#This Row],[Src Mínima]]</f>
        <v>111755</v>
      </c>
      <c r="AD635" s="28">
        <f xml:space="preserve"> DATA[[#This Row],[Src Máxima]]</f>
        <v>114190</v>
      </c>
      <c r="AE635" s="28">
        <f xml:space="preserve"> DATA[[#This Row],[Src Último]]</f>
        <v>113894</v>
      </c>
      <c r="AF635" s="40">
        <f xml:space="preserve"> (DATA[[#This Row],[High]] - DATA[[#This Row],[Low]])</f>
        <v>2435</v>
      </c>
      <c r="AG635" s="31">
        <f xml:space="preserve"> _xlfn.XLOOKUP(DATA[[#This Row],[T]]-1, DATA[T], DATA[Open], "")</f>
        <v>109750</v>
      </c>
      <c r="AH635" s="31">
        <f xml:space="preserve"> _xlfn.XLOOKUP(DATA[[#This Row],[T]]-1, DATA[T], DATA[Low], "")</f>
        <v>109375</v>
      </c>
      <c r="AI635" s="31">
        <f xml:space="preserve"> _xlfn.XLOOKUP(DATA[[#This Row],[T]]-1, DATA[T], DATA[High], "")</f>
        <v>112495</v>
      </c>
      <c r="AJ635" s="31">
        <f xml:space="preserve"> _xlfn.XLOOKUP(DATA[[#This Row],[T]]-1, DATA[T], DATA[Price], "")</f>
        <v>112064</v>
      </c>
      <c r="AK635" s="33">
        <f xml:space="preserve"> IFERROR(DATA[[#This Row],[Prev Close]] - DATA[[#This Row],[Prev Open]], "")</f>
        <v>2314</v>
      </c>
      <c r="AL635" s="33">
        <f xml:space="preserve"> IFERROR(DATA[[#This Row],[Prev High]] - DATA[[#This Row],[Prev Low]], "")</f>
        <v>3120</v>
      </c>
      <c r="AM635" s="33">
        <f xml:space="preserve"> SIGN(DATA[[#This Row],[Prev Change]] &lt; 0)</f>
        <v>0</v>
      </c>
      <c r="AN635" s="33">
        <f xml:space="preserve"> SIGN(DATA[[#This Row],[Prev Change]] &gt;= 0)</f>
        <v>1</v>
      </c>
      <c r="AO635" s="28">
        <f xml:space="preserve"> IFERROR(MAX(0, DATA[[#This Row],[High]] - DATA[[#This Row],[Prev High]]), "")</f>
        <v>1695</v>
      </c>
      <c r="AP635" s="28">
        <f xml:space="preserve"> IFERROR(MAX(0, DATA[[#This Row],[Prev Low]] - DATA[[#This Row],[Low]]), "")</f>
        <v>0</v>
      </c>
      <c r="AQ635" s="10">
        <f xml:space="preserve"> (DATA[[#This Row],[Prev Low]] &lt; DATA[[#This Row],[Open]]) * (DATA[[#This Row],[Open]] &lt; DATA[[#This Row],[Prev High]])</f>
        <v>1</v>
      </c>
      <c r="AR635" s="10">
        <f xml:space="preserve"> SIGN(DATA[[#This Row],[Open]] &lt; DATA[[#This Row],[Prev Low]])</f>
        <v>0</v>
      </c>
      <c r="AS635" s="10">
        <f xml:space="preserve"> SIGN(DATA[[#This Row],[Prev Low]] &lt; DATA[[#This Row],[Open]])</f>
        <v>1</v>
      </c>
      <c r="AT635" s="10">
        <f xml:space="preserve"> SIGN(DATA[[#This Row],[Open]] &lt; DATA[[#This Row],[Prev High]])</f>
        <v>1</v>
      </c>
      <c r="AU635" s="10">
        <f xml:space="preserve"> SIGN(DATA[[#This Row],[Prev High]] &lt; DATA[[#This Row],[Open]])</f>
        <v>0</v>
      </c>
      <c r="AV635" s="10">
        <f xml:space="preserve"> SIGN(DATA[[#This Row],[Low]] &lt; DATA[[#This Row],[Prev Low]])</f>
        <v>0</v>
      </c>
      <c r="AW635" s="10">
        <f xml:space="preserve"> SIGN(DATA[[#This Row],[Prev Low]] &lt; DATA[[#This Row],[Low]])</f>
        <v>1</v>
      </c>
      <c r="AX635" s="10">
        <f xml:space="preserve"> SIGN(DATA[[#This Row],[High]] &lt; DATA[[#This Row],[Prev High]])</f>
        <v>0</v>
      </c>
      <c r="AY635" s="10">
        <f xml:space="preserve"> SIGN(DATA[[#This Row],[Prev High]] &lt; DATA[[#This Row],[High]])</f>
        <v>1</v>
      </c>
      <c r="AZ635" s="10">
        <f xml:space="preserve"> (DATA[[#This Row],[Prev Low]] &lt; DATA[[#This Row],[Close]]) * (DATA[[#This Row],[Close]] &lt; DATA[[#This Row],[Prev High]])</f>
        <v>0</v>
      </c>
      <c r="BA635" s="10">
        <f xml:space="preserve"> SIGN(DATA[[#This Row],[Close]] &lt; DATA[[#This Row],[Prev Low]])</f>
        <v>0</v>
      </c>
      <c r="BB635" s="10">
        <f xml:space="preserve"> SIGN(DATA[[#This Row],[Prev Low]] &lt; DATA[[#This Row],[Close]])</f>
        <v>1</v>
      </c>
      <c r="BC635" s="10">
        <f xml:space="preserve"> SIGN(DATA[[#This Row],[Close]] &lt; DATA[[#This Row],[Prev High]])</f>
        <v>0</v>
      </c>
      <c r="BD635" s="10">
        <f xml:space="preserve"> SIGN(DATA[[#This Row],[Prev High]] &lt; DATA[[#This Row],[Close]])</f>
        <v>1</v>
      </c>
    </row>
    <row r="636" spans="14:56" x14ac:dyDescent="0.25">
      <c r="N636" s="16">
        <f xml:space="preserve"> ROW() - ROW(DATA[[#Headers],[Row]])</f>
        <v>634</v>
      </c>
      <c r="O636" s="13"/>
      <c r="P636" s="20">
        <v>44936</v>
      </c>
      <c r="Q636" s="21">
        <v>112064</v>
      </c>
      <c r="R636" s="21">
        <v>109750</v>
      </c>
      <c r="S636" s="21">
        <v>112495</v>
      </c>
      <c r="T636" s="21">
        <v>109375</v>
      </c>
      <c r="U636" s="13" t="s">
        <v>536</v>
      </c>
      <c r="V636" s="14">
        <v>1.7299999999999999E-2</v>
      </c>
      <c r="W636" s="23"/>
      <c r="X636" s="23">
        <f xml:space="preserve"> (1 - DATA[[#This Row],[Row]])</f>
        <v>-633</v>
      </c>
      <c r="Y636" s="24">
        <f xml:space="preserve"> DATA[[#This Row],[Src Data]]</f>
        <v>44936</v>
      </c>
      <c r="Z636" s="23">
        <f xml:space="preserve"> WEEKDAY(DATA[[#This Row],[Date]])</f>
        <v>3</v>
      </c>
      <c r="AA636" s="26">
        <f xml:space="preserve"> DATA[[#This Row],[Src Último]]</f>
        <v>112064</v>
      </c>
      <c r="AB636" s="28">
        <f xml:space="preserve"> DATA[[#This Row],[Src Abertura]]</f>
        <v>109750</v>
      </c>
      <c r="AC636" s="28">
        <f xml:space="preserve"> DATA[[#This Row],[Src Mínima]]</f>
        <v>109375</v>
      </c>
      <c r="AD636" s="28">
        <f xml:space="preserve"> DATA[[#This Row],[Src Máxima]]</f>
        <v>112495</v>
      </c>
      <c r="AE636" s="28">
        <f xml:space="preserve"> DATA[[#This Row],[Src Último]]</f>
        <v>112064</v>
      </c>
      <c r="AF636" s="40">
        <f xml:space="preserve"> (DATA[[#This Row],[High]] - DATA[[#This Row],[Low]])</f>
        <v>3120</v>
      </c>
      <c r="AG636" s="31">
        <f xml:space="preserve"> _xlfn.XLOOKUP(DATA[[#This Row],[T]]-1, DATA[T], DATA[Open], "")</f>
        <v>109335</v>
      </c>
      <c r="AH636" s="31">
        <f xml:space="preserve"> _xlfn.XLOOKUP(DATA[[#This Row],[T]]-1, DATA[T], DATA[Low], "")</f>
        <v>108800</v>
      </c>
      <c r="AI636" s="31">
        <f xml:space="preserve"> _xlfn.XLOOKUP(DATA[[#This Row],[T]]-1, DATA[T], DATA[High], "")</f>
        <v>111295</v>
      </c>
      <c r="AJ636" s="31">
        <f xml:space="preserve"> _xlfn.XLOOKUP(DATA[[#This Row],[T]]-1, DATA[T], DATA[Price], "")</f>
        <v>110160</v>
      </c>
      <c r="AK636" s="33">
        <f xml:space="preserve"> IFERROR(DATA[[#This Row],[Prev Close]] - DATA[[#This Row],[Prev Open]], "")</f>
        <v>825</v>
      </c>
      <c r="AL636" s="33">
        <f xml:space="preserve"> IFERROR(DATA[[#This Row],[Prev High]] - DATA[[#This Row],[Prev Low]], "")</f>
        <v>2495</v>
      </c>
      <c r="AM636" s="33">
        <f xml:space="preserve"> SIGN(DATA[[#This Row],[Prev Change]] &lt; 0)</f>
        <v>0</v>
      </c>
      <c r="AN636" s="33">
        <f xml:space="preserve"> SIGN(DATA[[#This Row],[Prev Change]] &gt;= 0)</f>
        <v>1</v>
      </c>
      <c r="AO636" s="28">
        <f xml:space="preserve"> IFERROR(MAX(0, DATA[[#This Row],[High]] - DATA[[#This Row],[Prev High]]), "")</f>
        <v>1200</v>
      </c>
      <c r="AP636" s="28">
        <f xml:space="preserve"> IFERROR(MAX(0, DATA[[#This Row],[Prev Low]] - DATA[[#This Row],[Low]]), "")</f>
        <v>0</v>
      </c>
      <c r="AQ636" s="10">
        <f xml:space="preserve"> (DATA[[#This Row],[Prev Low]] &lt; DATA[[#This Row],[Open]]) * (DATA[[#This Row],[Open]] &lt; DATA[[#This Row],[Prev High]])</f>
        <v>1</v>
      </c>
      <c r="AR636" s="10">
        <f xml:space="preserve"> SIGN(DATA[[#This Row],[Open]] &lt; DATA[[#This Row],[Prev Low]])</f>
        <v>0</v>
      </c>
      <c r="AS636" s="10">
        <f xml:space="preserve"> SIGN(DATA[[#This Row],[Prev Low]] &lt; DATA[[#This Row],[Open]])</f>
        <v>1</v>
      </c>
      <c r="AT636" s="10">
        <f xml:space="preserve"> SIGN(DATA[[#This Row],[Open]] &lt; DATA[[#This Row],[Prev High]])</f>
        <v>1</v>
      </c>
      <c r="AU636" s="10">
        <f xml:space="preserve"> SIGN(DATA[[#This Row],[Prev High]] &lt; DATA[[#This Row],[Open]])</f>
        <v>0</v>
      </c>
      <c r="AV636" s="10">
        <f xml:space="preserve"> SIGN(DATA[[#This Row],[Low]] &lt; DATA[[#This Row],[Prev Low]])</f>
        <v>0</v>
      </c>
      <c r="AW636" s="10">
        <f xml:space="preserve"> SIGN(DATA[[#This Row],[Prev Low]] &lt; DATA[[#This Row],[Low]])</f>
        <v>1</v>
      </c>
      <c r="AX636" s="10">
        <f xml:space="preserve"> SIGN(DATA[[#This Row],[High]] &lt; DATA[[#This Row],[Prev High]])</f>
        <v>0</v>
      </c>
      <c r="AY636" s="10">
        <f xml:space="preserve"> SIGN(DATA[[#This Row],[Prev High]] &lt; DATA[[#This Row],[High]])</f>
        <v>1</v>
      </c>
      <c r="AZ636" s="10">
        <f xml:space="preserve"> (DATA[[#This Row],[Prev Low]] &lt; DATA[[#This Row],[Close]]) * (DATA[[#This Row],[Close]] &lt; DATA[[#This Row],[Prev High]])</f>
        <v>0</v>
      </c>
      <c r="BA636" s="10">
        <f xml:space="preserve"> SIGN(DATA[[#This Row],[Close]] &lt; DATA[[#This Row],[Prev Low]])</f>
        <v>0</v>
      </c>
      <c r="BB636" s="10">
        <f xml:space="preserve"> SIGN(DATA[[#This Row],[Prev Low]] &lt; DATA[[#This Row],[Close]])</f>
        <v>1</v>
      </c>
      <c r="BC636" s="10">
        <f xml:space="preserve"> SIGN(DATA[[#This Row],[Close]] &lt; DATA[[#This Row],[Prev High]])</f>
        <v>0</v>
      </c>
      <c r="BD636" s="10">
        <f xml:space="preserve"> SIGN(DATA[[#This Row],[Prev High]] &lt; DATA[[#This Row],[Close]])</f>
        <v>1</v>
      </c>
    </row>
    <row r="637" spans="14:56" x14ac:dyDescent="0.25">
      <c r="N637" s="16">
        <f xml:space="preserve"> ROW() - ROW(DATA[[#Headers],[Row]])</f>
        <v>635</v>
      </c>
      <c r="O637" s="13"/>
      <c r="P637" s="20">
        <v>44935</v>
      </c>
      <c r="Q637" s="21">
        <v>110160</v>
      </c>
      <c r="R637" s="21">
        <v>109335</v>
      </c>
      <c r="S637" s="21">
        <v>111295</v>
      </c>
      <c r="T637" s="21">
        <v>108800</v>
      </c>
      <c r="U637" s="13" t="s">
        <v>301</v>
      </c>
      <c r="V637" s="14">
        <v>-1.9E-3</v>
      </c>
      <c r="W637" s="23"/>
      <c r="X637" s="23">
        <f xml:space="preserve"> (1 - DATA[[#This Row],[Row]])</f>
        <v>-634</v>
      </c>
      <c r="Y637" s="24">
        <f xml:space="preserve"> DATA[[#This Row],[Src Data]]</f>
        <v>44935</v>
      </c>
      <c r="Z637" s="23">
        <f xml:space="preserve"> WEEKDAY(DATA[[#This Row],[Date]])</f>
        <v>2</v>
      </c>
      <c r="AA637" s="26">
        <f xml:space="preserve"> DATA[[#This Row],[Src Último]]</f>
        <v>110160</v>
      </c>
      <c r="AB637" s="28">
        <f xml:space="preserve"> DATA[[#This Row],[Src Abertura]]</f>
        <v>109335</v>
      </c>
      <c r="AC637" s="28">
        <f xml:space="preserve"> DATA[[#This Row],[Src Mínima]]</f>
        <v>108800</v>
      </c>
      <c r="AD637" s="28">
        <f xml:space="preserve"> DATA[[#This Row],[Src Máxima]]</f>
        <v>111295</v>
      </c>
      <c r="AE637" s="28">
        <f xml:space="preserve"> DATA[[#This Row],[Src Último]]</f>
        <v>110160</v>
      </c>
      <c r="AF637" s="40">
        <f xml:space="preserve"> (DATA[[#This Row],[High]] - DATA[[#This Row],[Low]])</f>
        <v>2495</v>
      </c>
      <c r="AG637" s="31">
        <f xml:space="preserve"> _xlfn.XLOOKUP(DATA[[#This Row],[T]]-1, DATA[T], DATA[Open], "")</f>
        <v>109050</v>
      </c>
      <c r="AH637" s="31">
        <f xml:space="preserve"> _xlfn.XLOOKUP(DATA[[#This Row],[T]]-1, DATA[T], DATA[Low], "")</f>
        <v>108845</v>
      </c>
      <c r="AI637" s="31">
        <f xml:space="preserve"> _xlfn.XLOOKUP(DATA[[#This Row],[T]]-1, DATA[T], DATA[High], "")</f>
        <v>110815</v>
      </c>
      <c r="AJ637" s="31">
        <f xml:space="preserve"> _xlfn.XLOOKUP(DATA[[#This Row],[T]]-1, DATA[T], DATA[Price], "")</f>
        <v>110374</v>
      </c>
      <c r="AK637" s="33">
        <f xml:space="preserve"> IFERROR(DATA[[#This Row],[Prev Close]] - DATA[[#This Row],[Prev Open]], "")</f>
        <v>1324</v>
      </c>
      <c r="AL637" s="33">
        <f xml:space="preserve"> IFERROR(DATA[[#This Row],[Prev High]] - DATA[[#This Row],[Prev Low]], "")</f>
        <v>1970</v>
      </c>
      <c r="AM637" s="33">
        <f xml:space="preserve"> SIGN(DATA[[#This Row],[Prev Change]] &lt; 0)</f>
        <v>0</v>
      </c>
      <c r="AN637" s="33">
        <f xml:space="preserve"> SIGN(DATA[[#This Row],[Prev Change]] &gt;= 0)</f>
        <v>1</v>
      </c>
      <c r="AO637" s="28">
        <f xml:space="preserve"> IFERROR(MAX(0, DATA[[#This Row],[High]] - DATA[[#This Row],[Prev High]]), "")</f>
        <v>480</v>
      </c>
      <c r="AP637" s="28">
        <f xml:space="preserve"> IFERROR(MAX(0, DATA[[#This Row],[Prev Low]] - DATA[[#This Row],[Low]]), "")</f>
        <v>45</v>
      </c>
      <c r="AQ637" s="10">
        <f xml:space="preserve"> (DATA[[#This Row],[Prev Low]] &lt; DATA[[#This Row],[Open]]) * (DATA[[#This Row],[Open]] &lt; DATA[[#This Row],[Prev High]])</f>
        <v>1</v>
      </c>
      <c r="AR637" s="10">
        <f xml:space="preserve"> SIGN(DATA[[#This Row],[Open]] &lt; DATA[[#This Row],[Prev Low]])</f>
        <v>0</v>
      </c>
      <c r="AS637" s="10">
        <f xml:space="preserve"> SIGN(DATA[[#This Row],[Prev Low]] &lt; DATA[[#This Row],[Open]])</f>
        <v>1</v>
      </c>
      <c r="AT637" s="10">
        <f xml:space="preserve"> SIGN(DATA[[#This Row],[Open]] &lt; DATA[[#This Row],[Prev High]])</f>
        <v>1</v>
      </c>
      <c r="AU637" s="10">
        <f xml:space="preserve"> SIGN(DATA[[#This Row],[Prev High]] &lt; DATA[[#This Row],[Open]])</f>
        <v>0</v>
      </c>
      <c r="AV637" s="10">
        <f xml:space="preserve"> SIGN(DATA[[#This Row],[Low]] &lt; DATA[[#This Row],[Prev Low]])</f>
        <v>1</v>
      </c>
      <c r="AW637" s="10">
        <f xml:space="preserve"> SIGN(DATA[[#This Row],[Prev Low]] &lt; DATA[[#This Row],[Low]])</f>
        <v>0</v>
      </c>
      <c r="AX637" s="10">
        <f xml:space="preserve"> SIGN(DATA[[#This Row],[High]] &lt; DATA[[#This Row],[Prev High]])</f>
        <v>0</v>
      </c>
      <c r="AY637" s="10">
        <f xml:space="preserve"> SIGN(DATA[[#This Row],[Prev High]] &lt; DATA[[#This Row],[High]])</f>
        <v>1</v>
      </c>
      <c r="AZ637" s="10">
        <f xml:space="preserve"> (DATA[[#This Row],[Prev Low]] &lt; DATA[[#This Row],[Close]]) * (DATA[[#This Row],[Close]] &lt; DATA[[#This Row],[Prev High]])</f>
        <v>1</v>
      </c>
      <c r="BA637" s="10">
        <f xml:space="preserve"> SIGN(DATA[[#This Row],[Close]] &lt; DATA[[#This Row],[Prev Low]])</f>
        <v>0</v>
      </c>
      <c r="BB637" s="10">
        <f xml:space="preserve"> SIGN(DATA[[#This Row],[Prev Low]] &lt; DATA[[#This Row],[Close]])</f>
        <v>1</v>
      </c>
      <c r="BC637" s="10">
        <f xml:space="preserve"> SIGN(DATA[[#This Row],[Close]] &lt; DATA[[#This Row],[Prev High]])</f>
        <v>1</v>
      </c>
      <c r="BD637" s="10">
        <f xml:space="preserve"> SIGN(DATA[[#This Row],[Prev High]] &lt; DATA[[#This Row],[Close]])</f>
        <v>0</v>
      </c>
    </row>
    <row r="638" spans="14:56" x14ac:dyDescent="0.25">
      <c r="N638" s="16">
        <f xml:space="preserve"> ROW() - ROW(DATA[[#Headers],[Row]])</f>
        <v>636</v>
      </c>
      <c r="O638" s="13"/>
      <c r="P638" s="20">
        <v>44932</v>
      </c>
      <c r="Q638" s="21">
        <v>110374</v>
      </c>
      <c r="R638" s="21">
        <v>109050</v>
      </c>
      <c r="S638" s="21">
        <v>110815</v>
      </c>
      <c r="T638" s="21">
        <v>108845</v>
      </c>
      <c r="U638" s="13" t="s">
        <v>537</v>
      </c>
      <c r="V638" s="14">
        <v>1.26E-2</v>
      </c>
      <c r="W638" s="23"/>
      <c r="X638" s="23">
        <f xml:space="preserve"> (1 - DATA[[#This Row],[Row]])</f>
        <v>-635</v>
      </c>
      <c r="Y638" s="24">
        <f xml:space="preserve"> DATA[[#This Row],[Src Data]]</f>
        <v>44932</v>
      </c>
      <c r="Z638" s="23">
        <f xml:space="preserve"> WEEKDAY(DATA[[#This Row],[Date]])</f>
        <v>6</v>
      </c>
      <c r="AA638" s="26">
        <f xml:space="preserve"> DATA[[#This Row],[Src Último]]</f>
        <v>110374</v>
      </c>
      <c r="AB638" s="28">
        <f xml:space="preserve"> DATA[[#This Row],[Src Abertura]]</f>
        <v>109050</v>
      </c>
      <c r="AC638" s="28">
        <f xml:space="preserve"> DATA[[#This Row],[Src Mínima]]</f>
        <v>108845</v>
      </c>
      <c r="AD638" s="28">
        <f xml:space="preserve"> DATA[[#This Row],[Src Máxima]]</f>
        <v>110815</v>
      </c>
      <c r="AE638" s="28">
        <f xml:space="preserve"> DATA[[#This Row],[Src Último]]</f>
        <v>110374</v>
      </c>
      <c r="AF638" s="40">
        <f xml:space="preserve"> (DATA[[#This Row],[High]] - DATA[[#This Row],[Low]])</f>
        <v>1970</v>
      </c>
      <c r="AG638" s="31">
        <f xml:space="preserve"> _xlfn.XLOOKUP(DATA[[#This Row],[T]]-1, DATA[T], DATA[Open], "")</f>
        <v>107280</v>
      </c>
      <c r="AH638" s="31">
        <f xml:space="preserve"> _xlfn.XLOOKUP(DATA[[#This Row],[T]]-1, DATA[T], DATA[Low], "")</f>
        <v>106650</v>
      </c>
      <c r="AI638" s="31">
        <f xml:space="preserve"> _xlfn.XLOOKUP(DATA[[#This Row],[T]]-1, DATA[T], DATA[High], "")</f>
        <v>109200</v>
      </c>
      <c r="AJ638" s="31">
        <f xml:space="preserve"> _xlfn.XLOOKUP(DATA[[#This Row],[T]]-1, DATA[T], DATA[Price], "")</f>
        <v>109005</v>
      </c>
      <c r="AK638" s="33">
        <f xml:space="preserve"> IFERROR(DATA[[#This Row],[Prev Close]] - DATA[[#This Row],[Prev Open]], "")</f>
        <v>1725</v>
      </c>
      <c r="AL638" s="33">
        <f xml:space="preserve"> IFERROR(DATA[[#This Row],[Prev High]] - DATA[[#This Row],[Prev Low]], "")</f>
        <v>2550</v>
      </c>
      <c r="AM638" s="33">
        <f xml:space="preserve"> SIGN(DATA[[#This Row],[Prev Change]] &lt; 0)</f>
        <v>0</v>
      </c>
      <c r="AN638" s="33">
        <f xml:space="preserve"> SIGN(DATA[[#This Row],[Prev Change]] &gt;= 0)</f>
        <v>1</v>
      </c>
      <c r="AO638" s="28">
        <f xml:space="preserve"> IFERROR(MAX(0, DATA[[#This Row],[High]] - DATA[[#This Row],[Prev High]]), "")</f>
        <v>1615</v>
      </c>
      <c r="AP638" s="28">
        <f xml:space="preserve"> IFERROR(MAX(0, DATA[[#This Row],[Prev Low]] - DATA[[#This Row],[Low]]), "")</f>
        <v>0</v>
      </c>
      <c r="AQ638" s="10">
        <f xml:space="preserve"> (DATA[[#This Row],[Prev Low]] &lt; DATA[[#This Row],[Open]]) * (DATA[[#This Row],[Open]] &lt; DATA[[#This Row],[Prev High]])</f>
        <v>1</v>
      </c>
      <c r="AR638" s="10">
        <f xml:space="preserve"> SIGN(DATA[[#This Row],[Open]] &lt; DATA[[#This Row],[Prev Low]])</f>
        <v>0</v>
      </c>
      <c r="AS638" s="10">
        <f xml:space="preserve"> SIGN(DATA[[#This Row],[Prev Low]] &lt; DATA[[#This Row],[Open]])</f>
        <v>1</v>
      </c>
      <c r="AT638" s="10">
        <f xml:space="preserve"> SIGN(DATA[[#This Row],[Open]] &lt; DATA[[#This Row],[Prev High]])</f>
        <v>1</v>
      </c>
      <c r="AU638" s="10">
        <f xml:space="preserve"> SIGN(DATA[[#This Row],[Prev High]] &lt; DATA[[#This Row],[Open]])</f>
        <v>0</v>
      </c>
      <c r="AV638" s="10">
        <f xml:space="preserve"> SIGN(DATA[[#This Row],[Low]] &lt; DATA[[#This Row],[Prev Low]])</f>
        <v>0</v>
      </c>
      <c r="AW638" s="10">
        <f xml:space="preserve"> SIGN(DATA[[#This Row],[Prev Low]] &lt; DATA[[#This Row],[Low]])</f>
        <v>1</v>
      </c>
      <c r="AX638" s="10">
        <f xml:space="preserve"> SIGN(DATA[[#This Row],[High]] &lt; DATA[[#This Row],[Prev High]])</f>
        <v>0</v>
      </c>
      <c r="AY638" s="10">
        <f xml:space="preserve"> SIGN(DATA[[#This Row],[Prev High]] &lt; DATA[[#This Row],[High]])</f>
        <v>1</v>
      </c>
      <c r="AZ638" s="10">
        <f xml:space="preserve"> (DATA[[#This Row],[Prev Low]] &lt; DATA[[#This Row],[Close]]) * (DATA[[#This Row],[Close]] &lt; DATA[[#This Row],[Prev High]])</f>
        <v>0</v>
      </c>
      <c r="BA638" s="10">
        <f xml:space="preserve"> SIGN(DATA[[#This Row],[Close]] &lt; DATA[[#This Row],[Prev Low]])</f>
        <v>0</v>
      </c>
      <c r="BB638" s="10">
        <f xml:space="preserve"> SIGN(DATA[[#This Row],[Prev Low]] &lt; DATA[[#This Row],[Close]])</f>
        <v>1</v>
      </c>
      <c r="BC638" s="10">
        <f xml:space="preserve"> SIGN(DATA[[#This Row],[Close]] &lt; DATA[[#This Row],[Prev High]])</f>
        <v>0</v>
      </c>
      <c r="BD638" s="10">
        <f xml:space="preserve"> SIGN(DATA[[#This Row],[Prev High]] &lt; DATA[[#This Row],[Close]])</f>
        <v>1</v>
      </c>
    </row>
    <row r="639" spans="14:56" x14ac:dyDescent="0.25">
      <c r="N639" s="16">
        <f xml:space="preserve"> ROW() - ROW(DATA[[#Headers],[Row]])</f>
        <v>637</v>
      </c>
      <c r="O639" s="13"/>
      <c r="P639" s="20">
        <v>44931</v>
      </c>
      <c r="Q639" s="21">
        <v>109005</v>
      </c>
      <c r="R639" s="21">
        <v>107280</v>
      </c>
      <c r="S639" s="21">
        <v>109200</v>
      </c>
      <c r="T639" s="21">
        <v>106650</v>
      </c>
      <c r="U639" s="13" t="s">
        <v>523</v>
      </c>
      <c r="V639" s="14">
        <v>2.1000000000000001E-2</v>
      </c>
      <c r="W639" s="23"/>
      <c r="X639" s="23">
        <f xml:space="preserve"> (1 - DATA[[#This Row],[Row]])</f>
        <v>-636</v>
      </c>
      <c r="Y639" s="24">
        <f xml:space="preserve"> DATA[[#This Row],[Src Data]]</f>
        <v>44931</v>
      </c>
      <c r="Z639" s="23">
        <f xml:space="preserve"> WEEKDAY(DATA[[#This Row],[Date]])</f>
        <v>5</v>
      </c>
      <c r="AA639" s="26">
        <f xml:space="preserve"> DATA[[#This Row],[Src Último]]</f>
        <v>109005</v>
      </c>
      <c r="AB639" s="28">
        <f xml:space="preserve"> DATA[[#This Row],[Src Abertura]]</f>
        <v>107280</v>
      </c>
      <c r="AC639" s="28">
        <f xml:space="preserve"> DATA[[#This Row],[Src Mínima]]</f>
        <v>106650</v>
      </c>
      <c r="AD639" s="28">
        <f xml:space="preserve"> DATA[[#This Row],[Src Máxima]]</f>
        <v>109200</v>
      </c>
      <c r="AE639" s="28">
        <f xml:space="preserve"> DATA[[#This Row],[Src Último]]</f>
        <v>109005</v>
      </c>
      <c r="AF639" s="40">
        <f xml:space="preserve"> (DATA[[#This Row],[High]] - DATA[[#This Row],[Low]])</f>
        <v>2550</v>
      </c>
      <c r="AG639" s="31">
        <f xml:space="preserve"> _xlfn.XLOOKUP(DATA[[#This Row],[T]]-1, DATA[T], DATA[Open], "")</f>
        <v>105550</v>
      </c>
      <c r="AH639" s="31">
        <f xml:space="preserve"> _xlfn.XLOOKUP(DATA[[#This Row],[T]]-1, DATA[T], DATA[Low], "")</f>
        <v>105150</v>
      </c>
      <c r="AI639" s="31">
        <f xml:space="preserve"> _xlfn.XLOOKUP(DATA[[#This Row],[T]]-1, DATA[T], DATA[High], "")</f>
        <v>107070</v>
      </c>
      <c r="AJ639" s="31">
        <f xml:space="preserve"> _xlfn.XLOOKUP(DATA[[#This Row],[T]]-1, DATA[T], DATA[Price], "")</f>
        <v>106766</v>
      </c>
      <c r="AK639" s="33">
        <f xml:space="preserve"> IFERROR(DATA[[#This Row],[Prev Close]] - DATA[[#This Row],[Prev Open]], "")</f>
        <v>1216</v>
      </c>
      <c r="AL639" s="33">
        <f xml:space="preserve"> IFERROR(DATA[[#This Row],[Prev High]] - DATA[[#This Row],[Prev Low]], "")</f>
        <v>1920</v>
      </c>
      <c r="AM639" s="33">
        <f xml:space="preserve"> SIGN(DATA[[#This Row],[Prev Change]] &lt; 0)</f>
        <v>0</v>
      </c>
      <c r="AN639" s="33">
        <f xml:space="preserve"> SIGN(DATA[[#This Row],[Prev Change]] &gt;= 0)</f>
        <v>1</v>
      </c>
      <c r="AO639" s="28">
        <f xml:space="preserve"> IFERROR(MAX(0, DATA[[#This Row],[High]] - DATA[[#This Row],[Prev High]]), "")</f>
        <v>2130</v>
      </c>
      <c r="AP639" s="28">
        <f xml:space="preserve"> IFERROR(MAX(0, DATA[[#This Row],[Prev Low]] - DATA[[#This Row],[Low]]), "")</f>
        <v>0</v>
      </c>
      <c r="AQ639" s="10">
        <f xml:space="preserve"> (DATA[[#This Row],[Prev Low]] &lt; DATA[[#This Row],[Open]]) * (DATA[[#This Row],[Open]] &lt; DATA[[#This Row],[Prev High]])</f>
        <v>0</v>
      </c>
      <c r="AR639" s="10">
        <f xml:space="preserve"> SIGN(DATA[[#This Row],[Open]] &lt; DATA[[#This Row],[Prev Low]])</f>
        <v>0</v>
      </c>
      <c r="AS639" s="10">
        <f xml:space="preserve"> SIGN(DATA[[#This Row],[Prev Low]] &lt; DATA[[#This Row],[Open]])</f>
        <v>1</v>
      </c>
      <c r="AT639" s="10">
        <f xml:space="preserve"> SIGN(DATA[[#This Row],[Open]] &lt; DATA[[#This Row],[Prev High]])</f>
        <v>0</v>
      </c>
      <c r="AU639" s="10">
        <f xml:space="preserve"> SIGN(DATA[[#This Row],[Prev High]] &lt; DATA[[#This Row],[Open]])</f>
        <v>1</v>
      </c>
      <c r="AV639" s="10">
        <f xml:space="preserve"> SIGN(DATA[[#This Row],[Low]] &lt; DATA[[#This Row],[Prev Low]])</f>
        <v>0</v>
      </c>
      <c r="AW639" s="10">
        <f xml:space="preserve"> SIGN(DATA[[#This Row],[Prev Low]] &lt; DATA[[#This Row],[Low]])</f>
        <v>1</v>
      </c>
      <c r="AX639" s="10">
        <f xml:space="preserve"> SIGN(DATA[[#This Row],[High]] &lt; DATA[[#This Row],[Prev High]])</f>
        <v>0</v>
      </c>
      <c r="AY639" s="10">
        <f xml:space="preserve"> SIGN(DATA[[#This Row],[Prev High]] &lt; DATA[[#This Row],[High]])</f>
        <v>1</v>
      </c>
      <c r="AZ639" s="10">
        <f xml:space="preserve"> (DATA[[#This Row],[Prev Low]] &lt; DATA[[#This Row],[Close]]) * (DATA[[#This Row],[Close]] &lt; DATA[[#This Row],[Prev High]])</f>
        <v>0</v>
      </c>
      <c r="BA639" s="10">
        <f xml:space="preserve"> SIGN(DATA[[#This Row],[Close]] &lt; DATA[[#This Row],[Prev Low]])</f>
        <v>0</v>
      </c>
      <c r="BB639" s="10">
        <f xml:space="preserve"> SIGN(DATA[[#This Row],[Prev Low]] &lt; DATA[[#This Row],[Close]])</f>
        <v>1</v>
      </c>
      <c r="BC639" s="10">
        <f xml:space="preserve"> SIGN(DATA[[#This Row],[Close]] &lt; DATA[[#This Row],[Prev High]])</f>
        <v>0</v>
      </c>
      <c r="BD639" s="10">
        <f xml:space="preserve"> SIGN(DATA[[#This Row],[Prev High]] &lt; DATA[[#This Row],[Close]])</f>
        <v>1</v>
      </c>
    </row>
    <row r="640" spans="14:56" x14ac:dyDescent="0.25">
      <c r="N640" s="16">
        <f xml:space="preserve"> ROW() - ROW(DATA[[#Headers],[Row]])</f>
        <v>638</v>
      </c>
      <c r="O640" s="13"/>
      <c r="P640" s="20">
        <v>44930</v>
      </c>
      <c r="Q640" s="21">
        <v>106766</v>
      </c>
      <c r="R640" s="21">
        <v>105550</v>
      </c>
      <c r="S640" s="21">
        <v>107070</v>
      </c>
      <c r="T640" s="21">
        <v>105150</v>
      </c>
      <c r="U640" s="13" t="s">
        <v>538</v>
      </c>
      <c r="V640" s="14">
        <v>1.4E-2</v>
      </c>
      <c r="W640" s="23"/>
      <c r="X640" s="23">
        <f xml:space="preserve"> (1 - DATA[[#This Row],[Row]])</f>
        <v>-637</v>
      </c>
      <c r="Y640" s="24">
        <f xml:space="preserve"> DATA[[#This Row],[Src Data]]</f>
        <v>44930</v>
      </c>
      <c r="Z640" s="23">
        <f xml:space="preserve"> WEEKDAY(DATA[[#This Row],[Date]])</f>
        <v>4</v>
      </c>
      <c r="AA640" s="26">
        <f xml:space="preserve"> DATA[[#This Row],[Src Último]]</f>
        <v>106766</v>
      </c>
      <c r="AB640" s="28">
        <f xml:space="preserve"> DATA[[#This Row],[Src Abertura]]</f>
        <v>105550</v>
      </c>
      <c r="AC640" s="28">
        <f xml:space="preserve"> DATA[[#This Row],[Src Mínima]]</f>
        <v>105150</v>
      </c>
      <c r="AD640" s="28">
        <f xml:space="preserve"> DATA[[#This Row],[Src Máxima]]</f>
        <v>107070</v>
      </c>
      <c r="AE640" s="28">
        <f xml:space="preserve"> DATA[[#This Row],[Src Último]]</f>
        <v>106766</v>
      </c>
      <c r="AF640" s="40">
        <f xml:space="preserve"> (DATA[[#This Row],[High]] - DATA[[#This Row],[Low]])</f>
        <v>1920</v>
      </c>
      <c r="AG640" s="31">
        <f xml:space="preserve"> _xlfn.XLOOKUP(DATA[[#This Row],[T]]-1, DATA[T], DATA[Open], "")</f>
        <v>107950</v>
      </c>
      <c r="AH640" s="31">
        <f xml:space="preserve"> _xlfn.XLOOKUP(DATA[[#This Row],[T]]-1, DATA[T], DATA[Low], "")</f>
        <v>104970</v>
      </c>
      <c r="AI640" s="31">
        <f xml:space="preserve"> _xlfn.XLOOKUP(DATA[[#This Row],[T]]-1, DATA[T], DATA[High], "")</f>
        <v>108045</v>
      </c>
      <c r="AJ640" s="31">
        <f xml:space="preserve"> _xlfn.XLOOKUP(DATA[[#This Row],[T]]-1, DATA[T], DATA[Price], "")</f>
        <v>105296</v>
      </c>
      <c r="AK640" s="33">
        <f xml:space="preserve"> IFERROR(DATA[[#This Row],[Prev Close]] - DATA[[#This Row],[Prev Open]], "")</f>
        <v>-2654</v>
      </c>
      <c r="AL640" s="33">
        <f xml:space="preserve"> IFERROR(DATA[[#This Row],[Prev High]] - DATA[[#This Row],[Prev Low]], "")</f>
        <v>3075</v>
      </c>
      <c r="AM640" s="33">
        <f xml:space="preserve"> SIGN(DATA[[#This Row],[Prev Change]] &lt; 0)</f>
        <v>1</v>
      </c>
      <c r="AN640" s="33">
        <f xml:space="preserve"> SIGN(DATA[[#This Row],[Prev Change]] &gt;= 0)</f>
        <v>0</v>
      </c>
      <c r="AO640" s="28">
        <f xml:space="preserve"> IFERROR(MAX(0, DATA[[#This Row],[High]] - DATA[[#This Row],[Prev High]]), "")</f>
        <v>0</v>
      </c>
      <c r="AP640" s="28">
        <f xml:space="preserve"> IFERROR(MAX(0, DATA[[#This Row],[Prev Low]] - DATA[[#This Row],[Low]]), "")</f>
        <v>0</v>
      </c>
      <c r="AQ640" s="10">
        <f xml:space="preserve"> (DATA[[#This Row],[Prev Low]] &lt; DATA[[#This Row],[Open]]) * (DATA[[#This Row],[Open]] &lt; DATA[[#This Row],[Prev High]])</f>
        <v>1</v>
      </c>
      <c r="AR640" s="10">
        <f xml:space="preserve"> SIGN(DATA[[#This Row],[Open]] &lt; DATA[[#This Row],[Prev Low]])</f>
        <v>0</v>
      </c>
      <c r="AS640" s="10">
        <f xml:space="preserve"> SIGN(DATA[[#This Row],[Prev Low]] &lt; DATA[[#This Row],[Open]])</f>
        <v>1</v>
      </c>
      <c r="AT640" s="10">
        <f xml:space="preserve"> SIGN(DATA[[#This Row],[Open]] &lt; DATA[[#This Row],[Prev High]])</f>
        <v>1</v>
      </c>
      <c r="AU640" s="10">
        <f xml:space="preserve"> SIGN(DATA[[#This Row],[Prev High]] &lt; DATA[[#This Row],[Open]])</f>
        <v>0</v>
      </c>
      <c r="AV640" s="10">
        <f xml:space="preserve"> SIGN(DATA[[#This Row],[Low]] &lt; DATA[[#This Row],[Prev Low]])</f>
        <v>0</v>
      </c>
      <c r="AW640" s="10">
        <f xml:space="preserve"> SIGN(DATA[[#This Row],[Prev Low]] &lt; DATA[[#This Row],[Low]])</f>
        <v>1</v>
      </c>
      <c r="AX640" s="10">
        <f xml:space="preserve"> SIGN(DATA[[#This Row],[High]] &lt; DATA[[#This Row],[Prev High]])</f>
        <v>1</v>
      </c>
      <c r="AY640" s="10">
        <f xml:space="preserve"> SIGN(DATA[[#This Row],[Prev High]] &lt; DATA[[#This Row],[High]])</f>
        <v>0</v>
      </c>
      <c r="AZ640" s="10">
        <f xml:space="preserve"> (DATA[[#This Row],[Prev Low]] &lt; DATA[[#This Row],[Close]]) * (DATA[[#This Row],[Close]] &lt; DATA[[#This Row],[Prev High]])</f>
        <v>1</v>
      </c>
      <c r="BA640" s="10">
        <f xml:space="preserve"> SIGN(DATA[[#This Row],[Close]] &lt; DATA[[#This Row],[Prev Low]])</f>
        <v>0</v>
      </c>
      <c r="BB640" s="10">
        <f xml:space="preserve"> SIGN(DATA[[#This Row],[Prev Low]] &lt; DATA[[#This Row],[Close]])</f>
        <v>1</v>
      </c>
      <c r="BC640" s="10">
        <f xml:space="preserve"> SIGN(DATA[[#This Row],[Close]] &lt; DATA[[#This Row],[Prev High]])</f>
        <v>1</v>
      </c>
      <c r="BD640" s="10">
        <f xml:space="preserve"> SIGN(DATA[[#This Row],[Prev High]] &lt; DATA[[#This Row],[Close]])</f>
        <v>0</v>
      </c>
    </row>
    <row r="641" spans="14:56" x14ac:dyDescent="0.25">
      <c r="N641" s="16">
        <f xml:space="preserve"> ROW() - ROW(DATA[[#Headers],[Row]])</f>
        <v>639</v>
      </c>
      <c r="O641" s="13"/>
      <c r="P641" s="20">
        <v>44929</v>
      </c>
      <c r="Q641" s="21">
        <v>105296</v>
      </c>
      <c r="R641" s="21">
        <v>107950</v>
      </c>
      <c r="S641" s="21">
        <v>108045</v>
      </c>
      <c r="T641" s="21">
        <v>104970</v>
      </c>
      <c r="U641" s="13" t="s">
        <v>539</v>
      </c>
      <c r="V641" s="14">
        <v>-2.2200000000000001E-2</v>
      </c>
      <c r="W641" s="23"/>
      <c r="X641" s="23">
        <f xml:space="preserve"> (1 - DATA[[#This Row],[Row]])</f>
        <v>-638</v>
      </c>
      <c r="Y641" s="24">
        <f xml:space="preserve"> DATA[[#This Row],[Src Data]]</f>
        <v>44929</v>
      </c>
      <c r="Z641" s="23">
        <f xml:space="preserve"> WEEKDAY(DATA[[#This Row],[Date]])</f>
        <v>3</v>
      </c>
      <c r="AA641" s="26">
        <f xml:space="preserve"> DATA[[#This Row],[Src Último]]</f>
        <v>105296</v>
      </c>
      <c r="AB641" s="28">
        <f xml:space="preserve"> DATA[[#This Row],[Src Abertura]]</f>
        <v>107950</v>
      </c>
      <c r="AC641" s="28">
        <f xml:space="preserve"> DATA[[#This Row],[Src Mínima]]</f>
        <v>104970</v>
      </c>
      <c r="AD641" s="28">
        <f xml:space="preserve"> DATA[[#This Row],[Src Máxima]]</f>
        <v>108045</v>
      </c>
      <c r="AE641" s="28">
        <f xml:space="preserve"> DATA[[#This Row],[Src Último]]</f>
        <v>105296</v>
      </c>
      <c r="AF641" s="40">
        <f xml:space="preserve"> (DATA[[#This Row],[High]] - DATA[[#This Row],[Low]])</f>
        <v>3075</v>
      </c>
      <c r="AG641" s="31">
        <f xml:space="preserve"> _xlfn.XLOOKUP(DATA[[#This Row],[T]]-1, DATA[T], DATA[Open], "")</f>
        <v>110400</v>
      </c>
      <c r="AH641" s="31">
        <f xml:space="preserve"> _xlfn.XLOOKUP(DATA[[#This Row],[T]]-1, DATA[T], DATA[Low], "")</f>
        <v>107265</v>
      </c>
      <c r="AI641" s="31">
        <f xml:space="preserve"> _xlfn.XLOOKUP(DATA[[#This Row],[T]]-1, DATA[T], DATA[High], "")</f>
        <v>110585</v>
      </c>
      <c r="AJ641" s="31">
        <f xml:space="preserve"> _xlfn.XLOOKUP(DATA[[#This Row],[T]]-1, DATA[T], DATA[Price], "")</f>
        <v>107691</v>
      </c>
      <c r="AK641" s="33">
        <f xml:space="preserve"> IFERROR(DATA[[#This Row],[Prev Close]] - DATA[[#This Row],[Prev Open]], "")</f>
        <v>-2709</v>
      </c>
      <c r="AL641" s="33">
        <f xml:space="preserve"> IFERROR(DATA[[#This Row],[Prev High]] - DATA[[#This Row],[Prev Low]], "")</f>
        <v>3320</v>
      </c>
      <c r="AM641" s="33">
        <f xml:space="preserve"> SIGN(DATA[[#This Row],[Prev Change]] &lt; 0)</f>
        <v>1</v>
      </c>
      <c r="AN641" s="33">
        <f xml:space="preserve"> SIGN(DATA[[#This Row],[Prev Change]] &gt;= 0)</f>
        <v>0</v>
      </c>
      <c r="AO641" s="28">
        <f xml:space="preserve"> IFERROR(MAX(0, DATA[[#This Row],[High]] - DATA[[#This Row],[Prev High]]), "")</f>
        <v>0</v>
      </c>
      <c r="AP641" s="28">
        <f xml:space="preserve"> IFERROR(MAX(0, DATA[[#This Row],[Prev Low]] - DATA[[#This Row],[Low]]), "")</f>
        <v>2295</v>
      </c>
      <c r="AQ641" s="10">
        <f xml:space="preserve"> (DATA[[#This Row],[Prev Low]] &lt; DATA[[#This Row],[Open]]) * (DATA[[#This Row],[Open]] &lt; DATA[[#This Row],[Prev High]])</f>
        <v>1</v>
      </c>
      <c r="AR641" s="10">
        <f xml:space="preserve"> SIGN(DATA[[#This Row],[Open]] &lt; DATA[[#This Row],[Prev Low]])</f>
        <v>0</v>
      </c>
      <c r="AS641" s="10">
        <f xml:space="preserve"> SIGN(DATA[[#This Row],[Prev Low]] &lt; DATA[[#This Row],[Open]])</f>
        <v>1</v>
      </c>
      <c r="AT641" s="10">
        <f xml:space="preserve"> SIGN(DATA[[#This Row],[Open]] &lt; DATA[[#This Row],[Prev High]])</f>
        <v>1</v>
      </c>
      <c r="AU641" s="10">
        <f xml:space="preserve"> SIGN(DATA[[#This Row],[Prev High]] &lt; DATA[[#This Row],[Open]])</f>
        <v>0</v>
      </c>
      <c r="AV641" s="10">
        <f xml:space="preserve"> SIGN(DATA[[#This Row],[Low]] &lt; DATA[[#This Row],[Prev Low]])</f>
        <v>1</v>
      </c>
      <c r="AW641" s="10">
        <f xml:space="preserve"> SIGN(DATA[[#This Row],[Prev Low]] &lt; DATA[[#This Row],[Low]])</f>
        <v>0</v>
      </c>
      <c r="AX641" s="10">
        <f xml:space="preserve"> SIGN(DATA[[#This Row],[High]] &lt; DATA[[#This Row],[Prev High]])</f>
        <v>1</v>
      </c>
      <c r="AY641" s="10">
        <f xml:space="preserve"> SIGN(DATA[[#This Row],[Prev High]] &lt; DATA[[#This Row],[High]])</f>
        <v>0</v>
      </c>
      <c r="AZ641" s="10">
        <f xml:space="preserve"> (DATA[[#This Row],[Prev Low]] &lt; DATA[[#This Row],[Close]]) * (DATA[[#This Row],[Close]] &lt; DATA[[#This Row],[Prev High]])</f>
        <v>0</v>
      </c>
      <c r="BA641" s="10">
        <f xml:space="preserve"> SIGN(DATA[[#This Row],[Close]] &lt; DATA[[#This Row],[Prev Low]])</f>
        <v>1</v>
      </c>
      <c r="BB641" s="10">
        <f xml:space="preserve"> SIGN(DATA[[#This Row],[Prev Low]] &lt; DATA[[#This Row],[Close]])</f>
        <v>0</v>
      </c>
      <c r="BC641" s="10">
        <f xml:space="preserve"> SIGN(DATA[[#This Row],[Close]] &lt; DATA[[#This Row],[Prev High]])</f>
        <v>1</v>
      </c>
      <c r="BD641" s="10">
        <f xml:space="preserve"> SIGN(DATA[[#This Row],[Prev High]] &lt; DATA[[#This Row],[Close]])</f>
        <v>0</v>
      </c>
    </row>
    <row r="642" spans="14:56" x14ac:dyDescent="0.25">
      <c r="N642" s="16">
        <f xml:space="preserve"> ROW() - ROW(DATA[[#Headers],[Row]])</f>
        <v>640</v>
      </c>
      <c r="O642" s="13"/>
      <c r="P642" s="20">
        <v>44928</v>
      </c>
      <c r="Q642" s="21">
        <v>107691</v>
      </c>
      <c r="R642" s="21">
        <v>110400</v>
      </c>
      <c r="S642" s="21">
        <v>110585</v>
      </c>
      <c r="T642" s="21">
        <v>107265</v>
      </c>
      <c r="U642" s="13" t="s">
        <v>540</v>
      </c>
      <c r="V642" s="14">
        <v>-3.0700000000000002E-2</v>
      </c>
      <c r="W642" s="23"/>
      <c r="X642" s="23">
        <f xml:space="preserve"> (1 - DATA[[#This Row],[Row]])</f>
        <v>-639</v>
      </c>
      <c r="Y642" s="24">
        <f xml:space="preserve"> DATA[[#This Row],[Src Data]]</f>
        <v>44928</v>
      </c>
      <c r="Z642" s="23">
        <f xml:space="preserve"> WEEKDAY(DATA[[#This Row],[Date]])</f>
        <v>2</v>
      </c>
      <c r="AA642" s="26">
        <f xml:space="preserve"> DATA[[#This Row],[Src Último]]</f>
        <v>107691</v>
      </c>
      <c r="AB642" s="28">
        <f xml:space="preserve"> DATA[[#This Row],[Src Abertura]]</f>
        <v>110400</v>
      </c>
      <c r="AC642" s="28">
        <f xml:space="preserve"> DATA[[#This Row],[Src Mínima]]</f>
        <v>107265</v>
      </c>
      <c r="AD642" s="28">
        <f xml:space="preserve"> DATA[[#This Row],[Src Máxima]]</f>
        <v>110585</v>
      </c>
      <c r="AE642" s="28">
        <f xml:space="preserve"> DATA[[#This Row],[Src Último]]</f>
        <v>107691</v>
      </c>
      <c r="AF642" s="40">
        <f xml:space="preserve"> (DATA[[#This Row],[High]] - DATA[[#This Row],[Low]])</f>
        <v>3320</v>
      </c>
      <c r="AG642" s="31">
        <f xml:space="preserve"> _xlfn.XLOOKUP(DATA[[#This Row],[T]]-1, DATA[T], DATA[Open], "")</f>
        <v>112080</v>
      </c>
      <c r="AH642" s="31">
        <f xml:space="preserve"> _xlfn.XLOOKUP(DATA[[#This Row],[T]]-1, DATA[T], DATA[Low], "")</f>
        <v>110880</v>
      </c>
      <c r="AI642" s="31">
        <f xml:space="preserve"> _xlfn.XLOOKUP(DATA[[#This Row],[T]]-1, DATA[T], DATA[High], "")</f>
        <v>112850</v>
      </c>
      <c r="AJ642" s="31">
        <f xml:space="preserve"> _xlfn.XLOOKUP(DATA[[#This Row],[T]]-1, DATA[T], DATA[Price], "")</f>
        <v>111103</v>
      </c>
      <c r="AK642" s="33">
        <f xml:space="preserve"> IFERROR(DATA[[#This Row],[Prev Close]] - DATA[[#This Row],[Prev Open]], "")</f>
        <v>-977</v>
      </c>
      <c r="AL642" s="33">
        <f xml:space="preserve"> IFERROR(DATA[[#This Row],[Prev High]] - DATA[[#This Row],[Prev Low]], "")</f>
        <v>1970</v>
      </c>
      <c r="AM642" s="33">
        <f xml:space="preserve"> SIGN(DATA[[#This Row],[Prev Change]] &lt; 0)</f>
        <v>1</v>
      </c>
      <c r="AN642" s="33">
        <f xml:space="preserve"> SIGN(DATA[[#This Row],[Prev Change]] &gt;= 0)</f>
        <v>0</v>
      </c>
      <c r="AO642" s="28">
        <f xml:space="preserve"> IFERROR(MAX(0, DATA[[#This Row],[High]] - DATA[[#This Row],[Prev High]]), "")</f>
        <v>0</v>
      </c>
      <c r="AP642" s="28">
        <f xml:space="preserve"> IFERROR(MAX(0, DATA[[#This Row],[Prev Low]] - DATA[[#This Row],[Low]]), "")</f>
        <v>3615</v>
      </c>
      <c r="AQ642" s="10">
        <f xml:space="preserve"> (DATA[[#This Row],[Prev Low]] &lt; DATA[[#This Row],[Open]]) * (DATA[[#This Row],[Open]] &lt; DATA[[#This Row],[Prev High]])</f>
        <v>0</v>
      </c>
      <c r="AR642" s="10">
        <f xml:space="preserve"> SIGN(DATA[[#This Row],[Open]] &lt; DATA[[#This Row],[Prev Low]])</f>
        <v>1</v>
      </c>
      <c r="AS642" s="10">
        <f xml:space="preserve"> SIGN(DATA[[#This Row],[Prev Low]] &lt; DATA[[#This Row],[Open]])</f>
        <v>0</v>
      </c>
      <c r="AT642" s="10">
        <f xml:space="preserve"> SIGN(DATA[[#This Row],[Open]] &lt; DATA[[#This Row],[Prev High]])</f>
        <v>1</v>
      </c>
      <c r="AU642" s="10">
        <f xml:space="preserve"> SIGN(DATA[[#This Row],[Prev High]] &lt; DATA[[#This Row],[Open]])</f>
        <v>0</v>
      </c>
      <c r="AV642" s="10">
        <f xml:space="preserve"> SIGN(DATA[[#This Row],[Low]] &lt; DATA[[#This Row],[Prev Low]])</f>
        <v>1</v>
      </c>
      <c r="AW642" s="10">
        <f xml:space="preserve"> SIGN(DATA[[#This Row],[Prev Low]] &lt; DATA[[#This Row],[Low]])</f>
        <v>0</v>
      </c>
      <c r="AX642" s="10">
        <f xml:space="preserve"> SIGN(DATA[[#This Row],[High]] &lt; DATA[[#This Row],[Prev High]])</f>
        <v>1</v>
      </c>
      <c r="AY642" s="10">
        <f xml:space="preserve"> SIGN(DATA[[#This Row],[Prev High]] &lt; DATA[[#This Row],[High]])</f>
        <v>0</v>
      </c>
      <c r="AZ642" s="10">
        <f xml:space="preserve"> (DATA[[#This Row],[Prev Low]] &lt; DATA[[#This Row],[Close]]) * (DATA[[#This Row],[Close]] &lt; DATA[[#This Row],[Prev High]])</f>
        <v>0</v>
      </c>
      <c r="BA642" s="10">
        <f xml:space="preserve"> SIGN(DATA[[#This Row],[Close]] &lt; DATA[[#This Row],[Prev Low]])</f>
        <v>1</v>
      </c>
      <c r="BB642" s="10">
        <f xml:space="preserve"> SIGN(DATA[[#This Row],[Prev Low]] &lt; DATA[[#This Row],[Close]])</f>
        <v>0</v>
      </c>
      <c r="BC642" s="10">
        <f xml:space="preserve"> SIGN(DATA[[#This Row],[Close]] &lt; DATA[[#This Row],[Prev High]])</f>
        <v>1</v>
      </c>
      <c r="BD642" s="10">
        <f xml:space="preserve"> SIGN(DATA[[#This Row],[Prev High]] &lt; DATA[[#This Row],[Close]])</f>
        <v>0</v>
      </c>
    </row>
    <row r="643" spans="14:56" x14ac:dyDescent="0.25">
      <c r="N643" s="16">
        <f xml:space="preserve"> ROW() - ROW(DATA[[#Headers],[Row]])</f>
        <v>641</v>
      </c>
      <c r="O643" s="13"/>
      <c r="P643" s="20">
        <v>44924</v>
      </c>
      <c r="Q643" s="21">
        <v>111103</v>
      </c>
      <c r="R643" s="21">
        <v>112080</v>
      </c>
      <c r="S643" s="21">
        <v>112850</v>
      </c>
      <c r="T643" s="21">
        <v>110880</v>
      </c>
      <c r="U643" s="13" t="s">
        <v>541</v>
      </c>
      <c r="V643" s="14">
        <v>-8.8999999999999999E-3</v>
      </c>
      <c r="W643" s="23"/>
      <c r="X643" s="23">
        <f xml:space="preserve"> (1 - DATA[[#This Row],[Row]])</f>
        <v>-640</v>
      </c>
      <c r="Y643" s="24">
        <f xml:space="preserve"> DATA[[#This Row],[Src Data]]</f>
        <v>44924</v>
      </c>
      <c r="Z643" s="23">
        <f xml:space="preserve"> WEEKDAY(DATA[[#This Row],[Date]])</f>
        <v>5</v>
      </c>
      <c r="AA643" s="26">
        <f xml:space="preserve"> DATA[[#This Row],[Src Último]]</f>
        <v>111103</v>
      </c>
      <c r="AB643" s="28">
        <f xml:space="preserve"> DATA[[#This Row],[Src Abertura]]</f>
        <v>112080</v>
      </c>
      <c r="AC643" s="28">
        <f xml:space="preserve"> DATA[[#This Row],[Src Mínima]]</f>
        <v>110880</v>
      </c>
      <c r="AD643" s="28">
        <f xml:space="preserve"> DATA[[#This Row],[Src Máxima]]</f>
        <v>112850</v>
      </c>
      <c r="AE643" s="28">
        <f xml:space="preserve"> DATA[[#This Row],[Src Último]]</f>
        <v>111103</v>
      </c>
      <c r="AF643" s="40">
        <f xml:space="preserve"> (DATA[[#This Row],[High]] - DATA[[#This Row],[Low]])</f>
        <v>1970</v>
      </c>
      <c r="AG643" s="31">
        <f xml:space="preserve"> _xlfn.XLOOKUP(DATA[[#This Row],[T]]-1, DATA[T], DATA[Open], "")</f>
        <v>110380</v>
      </c>
      <c r="AH643" s="31">
        <f xml:space="preserve"> _xlfn.XLOOKUP(DATA[[#This Row],[T]]-1, DATA[T], DATA[Low], "")</f>
        <v>110200</v>
      </c>
      <c r="AI643" s="31">
        <f xml:space="preserve"> _xlfn.XLOOKUP(DATA[[#This Row],[T]]-1, DATA[T], DATA[High], "")</f>
        <v>112290</v>
      </c>
      <c r="AJ643" s="31">
        <f xml:space="preserve"> _xlfn.XLOOKUP(DATA[[#This Row],[T]]-1, DATA[T], DATA[Price], "")</f>
        <v>112102</v>
      </c>
      <c r="AK643" s="33">
        <f xml:space="preserve"> IFERROR(DATA[[#This Row],[Prev Close]] - DATA[[#This Row],[Prev Open]], "")</f>
        <v>1722</v>
      </c>
      <c r="AL643" s="33">
        <f xml:space="preserve"> IFERROR(DATA[[#This Row],[Prev High]] - DATA[[#This Row],[Prev Low]], "")</f>
        <v>2090</v>
      </c>
      <c r="AM643" s="33">
        <f xml:space="preserve"> SIGN(DATA[[#This Row],[Prev Change]] &lt; 0)</f>
        <v>0</v>
      </c>
      <c r="AN643" s="33">
        <f xml:space="preserve"> SIGN(DATA[[#This Row],[Prev Change]] &gt;= 0)</f>
        <v>1</v>
      </c>
      <c r="AO643" s="28">
        <f xml:space="preserve"> IFERROR(MAX(0, DATA[[#This Row],[High]] - DATA[[#This Row],[Prev High]]), "")</f>
        <v>560</v>
      </c>
      <c r="AP643" s="28">
        <f xml:space="preserve"> IFERROR(MAX(0, DATA[[#This Row],[Prev Low]] - DATA[[#This Row],[Low]]), "")</f>
        <v>0</v>
      </c>
      <c r="AQ643" s="10">
        <f xml:space="preserve"> (DATA[[#This Row],[Prev Low]] &lt; DATA[[#This Row],[Open]]) * (DATA[[#This Row],[Open]] &lt; DATA[[#This Row],[Prev High]])</f>
        <v>1</v>
      </c>
      <c r="AR643" s="10">
        <f xml:space="preserve"> SIGN(DATA[[#This Row],[Open]] &lt; DATA[[#This Row],[Prev Low]])</f>
        <v>0</v>
      </c>
      <c r="AS643" s="10">
        <f xml:space="preserve"> SIGN(DATA[[#This Row],[Prev Low]] &lt; DATA[[#This Row],[Open]])</f>
        <v>1</v>
      </c>
      <c r="AT643" s="10">
        <f xml:space="preserve"> SIGN(DATA[[#This Row],[Open]] &lt; DATA[[#This Row],[Prev High]])</f>
        <v>1</v>
      </c>
      <c r="AU643" s="10">
        <f xml:space="preserve"> SIGN(DATA[[#This Row],[Prev High]] &lt; DATA[[#This Row],[Open]])</f>
        <v>0</v>
      </c>
      <c r="AV643" s="10">
        <f xml:space="preserve"> SIGN(DATA[[#This Row],[Low]] &lt; DATA[[#This Row],[Prev Low]])</f>
        <v>0</v>
      </c>
      <c r="AW643" s="10">
        <f xml:space="preserve"> SIGN(DATA[[#This Row],[Prev Low]] &lt; DATA[[#This Row],[Low]])</f>
        <v>1</v>
      </c>
      <c r="AX643" s="10">
        <f xml:space="preserve"> SIGN(DATA[[#This Row],[High]] &lt; DATA[[#This Row],[Prev High]])</f>
        <v>0</v>
      </c>
      <c r="AY643" s="10">
        <f xml:space="preserve"> SIGN(DATA[[#This Row],[Prev High]] &lt; DATA[[#This Row],[High]])</f>
        <v>1</v>
      </c>
      <c r="AZ643" s="10">
        <f xml:space="preserve"> (DATA[[#This Row],[Prev Low]] &lt; DATA[[#This Row],[Close]]) * (DATA[[#This Row],[Close]] &lt; DATA[[#This Row],[Prev High]])</f>
        <v>1</v>
      </c>
      <c r="BA643" s="10">
        <f xml:space="preserve"> SIGN(DATA[[#This Row],[Close]] &lt; DATA[[#This Row],[Prev Low]])</f>
        <v>0</v>
      </c>
      <c r="BB643" s="10">
        <f xml:space="preserve"> SIGN(DATA[[#This Row],[Prev Low]] &lt; DATA[[#This Row],[Close]])</f>
        <v>1</v>
      </c>
      <c r="BC643" s="10">
        <f xml:space="preserve"> SIGN(DATA[[#This Row],[Close]] &lt; DATA[[#This Row],[Prev High]])</f>
        <v>1</v>
      </c>
      <c r="BD643" s="10">
        <f xml:space="preserve"> SIGN(DATA[[#This Row],[Prev High]] &lt; DATA[[#This Row],[Close]])</f>
        <v>0</v>
      </c>
    </row>
    <row r="644" spans="14:56" x14ac:dyDescent="0.25">
      <c r="N644" s="16">
        <f xml:space="preserve"> ROW() - ROW(DATA[[#Headers],[Row]])</f>
        <v>642</v>
      </c>
      <c r="O644" s="13"/>
      <c r="P644" s="20">
        <v>44923</v>
      </c>
      <c r="Q644" s="21">
        <v>112102</v>
      </c>
      <c r="R644" s="21">
        <v>110380</v>
      </c>
      <c r="S644" s="21">
        <v>112290</v>
      </c>
      <c r="T644" s="21">
        <v>110200</v>
      </c>
      <c r="U644" s="13" t="s">
        <v>542</v>
      </c>
      <c r="V644" s="14">
        <v>1.78E-2</v>
      </c>
      <c r="W644" s="23"/>
      <c r="X644" s="23">
        <f xml:space="preserve"> (1 - DATA[[#This Row],[Row]])</f>
        <v>-641</v>
      </c>
      <c r="Y644" s="24">
        <f xml:space="preserve"> DATA[[#This Row],[Src Data]]</f>
        <v>44923</v>
      </c>
      <c r="Z644" s="23">
        <f xml:space="preserve"> WEEKDAY(DATA[[#This Row],[Date]])</f>
        <v>4</v>
      </c>
      <c r="AA644" s="26">
        <f xml:space="preserve"> DATA[[#This Row],[Src Último]]</f>
        <v>112102</v>
      </c>
      <c r="AB644" s="28">
        <f xml:space="preserve"> DATA[[#This Row],[Src Abertura]]</f>
        <v>110380</v>
      </c>
      <c r="AC644" s="28">
        <f xml:space="preserve"> DATA[[#This Row],[Src Mínima]]</f>
        <v>110200</v>
      </c>
      <c r="AD644" s="28">
        <f xml:space="preserve"> DATA[[#This Row],[Src Máxima]]</f>
        <v>112290</v>
      </c>
      <c r="AE644" s="28">
        <f xml:space="preserve"> DATA[[#This Row],[Src Último]]</f>
        <v>112102</v>
      </c>
      <c r="AF644" s="40">
        <f xml:space="preserve"> (DATA[[#This Row],[High]] - DATA[[#This Row],[Low]])</f>
        <v>2090</v>
      </c>
      <c r="AG644" s="31">
        <f xml:space="preserve"> _xlfn.XLOOKUP(DATA[[#This Row],[T]]-1, DATA[T], DATA[Open], "")</f>
        <v>111175</v>
      </c>
      <c r="AH644" s="31">
        <f xml:space="preserve"> _xlfn.XLOOKUP(DATA[[#This Row],[T]]-1, DATA[T], DATA[Low], "")</f>
        <v>108945</v>
      </c>
      <c r="AI644" s="31">
        <f xml:space="preserve"> _xlfn.XLOOKUP(DATA[[#This Row],[T]]-1, DATA[T], DATA[High], "")</f>
        <v>111370</v>
      </c>
      <c r="AJ644" s="31">
        <f xml:space="preserve"> _xlfn.XLOOKUP(DATA[[#This Row],[T]]-1, DATA[T], DATA[Price], "")</f>
        <v>110144</v>
      </c>
      <c r="AK644" s="33">
        <f xml:space="preserve"> IFERROR(DATA[[#This Row],[Prev Close]] - DATA[[#This Row],[Prev Open]], "")</f>
        <v>-1031</v>
      </c>
      <c r="AL644" s="33">
        <f xml:space="preserve"> IFERROR(DATA[[#This Row],[Prev High]] - DATA[[#This Row],[Prev Low]], "")</f>
        <v>2425</v>
      </c>
      <c r="AM644" s="33">
        <f xml:space="preserve"> SIGN(DATA[[#This Row],[Prev Change]] &lt; 0)</f>
        <v>1</v>
      </c>
      <c r="AN644" s="33">
        <f xml:space="preserve"> SIGN(DATA[[#This Row],[Prev Change]] &gt;= 0)</f>
        <v>0</v>
      </c>
      <c r="AO644" s="28">
        <f xml:space="preserve"> IFERROR(MAX(0, DATA[[#This Row],[High]] - DATA[[#This Row],[Prev High]]), "")</f>
        <v>920</v>
      </c>
      <c r="AP644" s="28">
        <f xml:space="preserve"> IFERROR(MAX(0, DATA[[#This Row],[Prev Low]] - DATA[[#This Row],[Low]]), "")</f>
        <v>0</v>
      </c>
      <c r="AQ644" s="10">
        <f xml:space="preserve"> (DATA[[#This Row],[Prev Low]] &lt; DATA[[#This Row],[Open]]) * (DATA[[#This Row],[Open]] &lt; DATA[[#This Row],[Prev High]])</f>
        <v>1</v>
      </c>
      <c r="AR644" s="10">
        <f xml:space="preserve"> SIGN(DATA[[#This Row],[Open]] &lt; DATA[[#This Row],[Prev Low]])</f>
        <v>0</v>
      </c>
      <c r="AS644" s="10">
        <f xml:space="preserve"> SIGN(DATA[[#This Row],[Prev Low]] &lt; DATA[[#This Row],[Open]])</f>
        <v>1</v>
      </c>
      <c r="AT644" s="10">
        <f xml:space="preserve"> SIGN(DATA[[#This Row],[Open]] &lt; DATA[[#This Row],[Prev High]])</f>
        <v>1</v>
      </c>
      <c r="AU644" s="10">
        <f xml:space="preserve"> SIGN(DATA[[#This Row],[Prev High]] &lt; DATA[[#This Row],[Open]])</f>
        <v>0</v>
      </c>
      <c r="AV644" s="10">
        <f xml:space="preserve"> SIGN(DATA[[#This Row],[Low]] &lt; DATA[[#This Row],[Prev Low]])</f>
        <v>0</v>
      </c>
      <c r="AW644" s="10">
        <f xml:space="preserve"> SIGN(DATA[[#This Row],[Prev Low]] &lt; DATA[[#This Row],[Low]])</f>
        <v>1</v>
      </c>
      <c r="AX644" s="10">
        <f xml:space="preserve"> SIGN(DATA[[#This Row],[High]] &lt; DATA[[#This Row],[Prev High]])</f>
        <v>0</v>
      </c>
      <c r="AY644" s="10">
        <f xml:space="preserve"> SIGN(DATA[[#This Row],[Prev High]] &lt; DATA[[#This Row],[High]])</f>
        <v>1</v>
      </c>
      <c r="AZ644" s="10">
        <f xml:space="preserve"> (DATA[[#This Row],[Prev Low]] &lt; DATA[[#This Row],[Close]]) * (DATA[[#This Row],[Close]] &lt; DATA[[#This Row],[Prev High]])</f>
        <v>0</v>
      </c>
      <c r="BA644" s="10">
        <f xml:space="preserve"> SIGN(DATA[[#This Row],[Close]] &lt; DATA[[#This Row],[Prev Low]])</f>
        <v>0</v>
      </c>
      <c r="BB644" s="10">
        <f xml:space="preserve"> SIGN(DATA[[#This Row],[Prev Low]] &lt; DATA[[#This Row],[Close]])</f>
        <v>1</v>
      </c>
      <c r="BC644" s="10">
        <f xml:space="preserve"> SIGN(DATA[[#This Row],[Close]] &lt; DATA[[#This Row],[Prev High]])</f>
        <v>0</v>
      </c>
      <c r="BD644" s="10">
        <f xml:space="preserve"> SIGN(DATA[[#This Row],[Prev High]] &lt; DATA[[#This Row],[Close]])</f>
        <v>1</v>
      </c>
    </row>
    <row r="645" spans="14:56" x14ac:dyDescent="0.25">
      <c r="N645" s="16">
        <f xml:space="preserve"> ROW() - ROW(DATA[[#Headers],[Row]])</f>
        <v>643</v>
      </c>
      <c r="O645" s="13"/>
      <c r="P645" s="20">
        <v>44922</v>
      </c>
      <c r="Q645" s="21">
        <v>110144</v>
      </c>
      <c r="R645" s="21">
        <v>111175</v>
      </c>
      <c r="S645" s="21">
        <v>111370</v>
      </c>
      <c r="T645" s="21">
        <v>108945</v>
      </c>
      <c r="U645" s="13" t="s">
        <v>509</v>
      </c>
      <c r="V645" s="14">
        <v>-3.2000000000000002E-3</v>
      </c>
      <c r="W645" s="23"/>
      <c r="X645" s="23">
        <f xml:space="preserve"> (1 - DATA[[#This Row],[Row]])</f>
        <v>-642</v>
      </c>
      <c r="Y645" s="24">
        <f xml:space="preserve"> DATA[[#This Row],[Src Data]]</f>
        <v>44922</v>
      </c>
      <c r="Z645" s="23">
        <f xml:space="preserve"> WEEKDAY(DATA[[#This Row],[Date]])</f>
        <v>3</v>
      </c>
      <c r="AA645" s="26">
        <f xml:space="preserve"> DATA[[#This Row],[Src Último]]</f>
        <v>110144</v>
      </c>
      <c r="AB645" s="28">
        <f xml:space="preserve"> DATA[[#This Row],[Src Abertura]]</f>
        <v>111175</v>
      </c>
      <c r="AC645" s="28">
        <f xml:space="preserve"> DATA[[#This Row],[Src Mínima]]</f>
        <v>108945</v>
      </c>
      <c r="AD645" s="28">
        <f xml:space="preserve"> DATA[[#This Row],[Src Máxima]]</f>
        <v>111370</v>
      </c>
      <c r="AE645" s="28">
        <f xml:space="preserve"> DATA[[#This Row],[Src Último]]</f>
        <v>110144</v>
      </c>
      <c r="AF645" s="40">
        <f xml:space="preserve"> (DATA[[#This Row],[High]] - DATA[[#This Row],[Low]])</f>
        <v>2425</v>
      </c>
      <c r="AG645" s="31">
        <f xml:space="preserve"> _xlfn.XLOOKUP(DATA[[#This Row],[T]]-1, DATA[T], DATA[Open], "")</f>
        <v>111240</v>
      </c>
      <c r="AH645" s="31">
        <f xml:space="preserve"> _xlfn.XLOOKUP(DATA[[#This Row],[T]]-1, DATA[T], DATA[Low], "")</f>
        <v>109940</v>
      </c>
      <c r="AI645" s="31">
        <f xml:space="preserve"> _xlfn.XLOOKUP(DATA[[#This Row],[T]]-1, DATA[T], DATA[High], "")</f>
        <v>111775</v>
      </c>
      <c r="AJ645" s="31">
        <f xml:space="preserve"> _xlfn.XLOOKUP(DATA[[#This Row],[T]]-1, DATA[T], DATA[Price], "")</f>
        <v>110498</v>
      </c>
      <c r="AK645" s="33">
        <f xml:space="preserve"> IFERROR(DATA[[#This Row],[Prev Close]] - DATA[[#This Row],[Prev Open]], "")</f>
        <v>-742</v>
      </c>
      <c r="AL645" s="33">
        <f xml:space="preserve"> IFERROR(DATA[[#This Row],[Prev High]] - DATA[[#This Row],[Prev Low]], "")</f>
        <v>1835</v>
      </c>
      <c r="AM645" s="33">
        <f xml:space="preserve"> SIGN(DATA[[#This Row],[Prev Change]] &lt; 0)</f>
        <v>1</v>
      </c>
      <c r="AN645" s="33">
        <f xml:space="preserve"> SIGN(DATA[[#This Row],[Prev Change]] &gt;= 0)</f>
        <v>0</v>
      </c>
      <c r="AO645" s="28">
        <f xml:space="preserve"> IFERROR(MAX(0, DATA[[#This Row],[High]] - DATA[[#This Row],[Prev High]]), "")</f>
        <v>0</v>
      </c>
      <c r="AP645" s="28">
        <f xml:space="preserve"> IFERROR(MAX(0, DATA[[#This Row],[Prev Low]] - DATA[[#This Row],[Low]]), "")</f>
        <v>995</v>
      </c>
      <c r="AQ645" s="10">
        <f xml:space="preserve"> (DATA[[#This Row],[Prev Low]] &lt; DATA[[#This Row],[Open]]) * (DATA[[#This Row],[Open]] &lt; DATA[[#This Row],[Prev High]])</f>
        <v>1</v>
      </c>
      <c r="AR645" s="10">
        <f xml:space="preserve"> SIGN(DATA[[#This Row],[Open]] &lt; DATA[[#This Row],[Prev Low]])</f>
        <v>0</v>
      </c>
      <c r="AS645" s="10">
        <f xml:space="preserve"> SIGN(DATA[[#This Row],[Prev Low]] &lt; DATA[[#This Row],[Open]])</f>
        <v>1</v>
      </c>
      <c r="AT645" s="10">
        <f xml:space="preserve"> SIGN(DATA[[#This Row],[Open]] &lt; DATA[[#This Row],[Prev High]])</f>
        <v>1</v>
      </c>
      <c r="AU645" s="10">
        <f xml:space="preserve"> SIGN(DATA[[#This Row],[Prev High]] &lt; DATA[[#This Row],[Open]])</f>
        <v>0</v>
      </c>
      <c r="AV645" s="10">
        <f xml:space="preserve"> SIGN(DATA[[#This Row],[Low]] &lt; DATA[[#This Row],[Prev Low]])</f>
        <v>1</v>
      </c>
      <c r="AW645" s="10">
        <f xml:space="preserve"> SIGN(DATA[[#This Row],[Prev Low]] &lt; DATA[[#This Row],[Low]])</f>
        <v>0</v>
      </c>
      <c r="AX645" s="10">
        <f xml:space="preserve"> SIGN(DATA[[#This Row],[High]] &lt; DATA[[#This Row],[Prev High]])</f>
        <v>1</v>
      </c>
      <c r="AY645" s="10">
        <f xml:space="preserve"> SIGN(DATA[[#This Row],[Prev High]] &lt; DATA[[#This Row],[High]])</f>
        <v>0</v>
      </c>
      <c r="AZ645" s="10">
        <f xml:space="preserve"> (DATA[[#This Row],[Prev Low]] &lt; DATA[[#This Row],[Close]]) * (DATA[[#This Row],[Close]] &lt; DATA[[#This Row],[Prev High]])</f>
        <v>1</v>
      </c>
      <c r="BA645" s="10">
        <f xml:space="preserve"> SIGN(DATA[[#This Row],[Close]] &lt; DATA[[#This Row],[Prev Low]])</f>
        <v>0</v>
      </c>
      <c r="BB645" s="10">
        <f xml:space="preserve"> SIGN(DATA[[#This Row],[Prev Low]] &lt; DATA[[#This Row],[Close]])</f>
        <v>1</v>
      </c>
      <c r="BC645" s="10">
        <f xml:space="preserve"> SIGN(DATA[[#This Row],[Close]] &lt; DATA[[#This Row],[Prev High]])</f>
        <v>1</v>
      </c>
      <c r="BD645" s="10">
        <f xml:space="preserve"> SIGN(DATA[[#This Row],[Prev High]] &lt; DATA[[#This Row],[Close]])</f>
        <v>0</v>
      </c>
    </row>
    <row r="646" spans="14:56" x14ac:dyDescent="0.25">
      <c r="N646" s="16">
        <f xml:space="preserve"> ROW() - ROW(DATA[[#Headers],[Row]])</f>
        <v>644</v>
      </c>
      <c r="O646" s="13"/>
      <c r="P646" s="20">
        <v>44921</v>
      </c>
      <c r="Q646" s="21">
        <v>110498</v>
      </c>
      <c r="R646" s="21">
        <v>111240</v>
      </c>
      <c r="S646" s="21">
        <v>111775</v>
      </c>
      <c r="T646" s="21">
        <v>109940</v>
      </c>
      <c r="U646" s="13" t="s">
        <v>543</v>
      </c>
      <c r="V646" s="14">
        <v>-8.2000000000000007E-3</v>
      </c>
      <c r="W646" s="23"/>
      <c r="X646" s="23">
        <f xml:space="preserve"> (1 - DATA[[#This Row],[Row]])</f>
        <v>-643</v>
      </c>
      <c r="Y646" s="24">
        <f xml:space="preserve"> DATA[[#This Row],[Src Data]]</f>
        <v>44921</v>
      </c>
      <c r="Z646" s="23">
        <f xml:space="preserve"> WEEKDAY(DATA[[#This Row],[Date]])</f>
        <v>2</v>
      </c>
      <c r="AA646" s="26">
        <f xml:space="preserve"> DATA[[#This Row],[Src Último]]</f>
        <v>110498</v>
      </c>
      <c r="AB646" s="28">
        <f xml:space="preserve"> DATA[[#This Row],[Src Abertura]]</f>
        <v>111240</v>
      </c>
      <c r="AC646" s="28">
        <f xml:space="preserve"> DATA[[#This Row],[Src Mínima]]</f>
        <v>109940</v>
      </c>
      <c r="AD646" s="28">
        <f xml:space="preserve"> DATA[[#This Row],[Src Máxima]]</f>
        <v>111775</v>
      </c>
      <c r="AE646" s="28">
        <f xml:space="preserve"> DATA[[#This Row],[Src Último]]</f>
        <v>110498</v>
      </c>
      <c r="AF646" s="40">
        <f xml:space="preserve"> (DATA[[#This Row],[High]] - DATA[[#This Row],[Low]])</f>
        <v>1835</v>
      </c>
      <c r="AG646" s="31">
        <f xml:space="preserve"> _xlfn.XLOOKUP(DATA[[#This Row],[T]]-1, DATA[T], DATA[Open], "")</f>
        <v>109560</v>
      </c>
      <c r="AH646" s="31">
        <f xml:space="preserve"> _xlfn.XLOOKUP(DATA[[#This Row],[T]]-1, DATA[T], DATA[Low], "")</f>
        <v>109285</v>
      </c>
      <c r="AI646" s="31">
        <f xml:space="preserve"> _xlfn.XLOOKUP(DATA[[#This Row],[T]]-1, DATA[T], DATA[High], "")</f>
        <v>111825</v>
      </c>
      <c r="AJ646" s="31">
        <f xml:space="preserve"> _xlfn.XLOOKUP(DATA[[#This Row],[T]]-1, DATA[T], DATA[Price], "")</f>
        <v>111412</v>
      </c>
      <c r="AK646" s="33">
        <f xml:space="preserve"> IFERROR(DATA[[#This Row],[Prev Close]] - DATA[[#This Row],[Prev Open]], "")</f>
        <v>1852</v>
      </c>
      <c r="AL646" s="33">
        <f xml:space="preserve"> IFERROR(DATA[[#This Row],[Prev High]] - DATA[[#This Row],[Prev Low]], "")</f>
        <v>2540</v>
      </c>
      <c r="AM646" s="33">
        <f xml:space="preserve"> SIGN(DATA[[#This Row],[Prev Change]] &lt; 0)</f>
        <v>0</v>
      </c>
      <c r="AN646" s="33">
        <f xml:space="preserve"> SIGN(DATA[[#This Row],[Prev Change]] &gt;= 0)</f>
        <v>1</v>
      </c>
      <c r="AO646" s="28">
        <f xml:space="preserve"> IFERROR(MAX(0, DATA[[#This Row],[High]] - DATA[[#This Row],[Prev High]]), "")</f>
        <v>0</v>
      </c>
      <c r="AP646" s="28">
        <f xml:space="preserve"> IFERROR(MAX(0, DATA[[#This Row],[Prev Low]] - DATA[[#This Row],[Low]]), "")</f>
        <v>0</v>
      </c>
      <c r="AQ646" s="10">
        <f xml:space="preserve"> (DATA[[#This Row],[Prev Low]] &lt; DATA[[#This Row],[Open]]) * (DATA[[#This Row],[Open]] &lt; DATA[[#This Row],[Prev High]])</f>
        <v>1</v>
      </c>
      <c r="AR646" s="10">
        <f xml:space="preserve"> SIGN(DATA[[#This Row],[Open]] &lt; DATA[[#This Row],[Prev Low]])</f>
        <v>0</v>
      </c>
      <c r="AS646" s="10">
        <f xml:space="preserve"> SIGN(DATA[[#This Row],[Prev Low]] &lt; DATA[[#This Row],[Open]])</f>
        <v>1</v>
      </c>
      <c r="AT646" s="10">
        <f xml:space="preserve"> SIGN(DATA[[#This Row],[Open]] &lt; DATA[[#This Row],[Prev High]])</f>
        <v>1</v>
      </c>
      <c r="AU646" s="10">
        <f xml:space="preserve"> SIGN(DATA[[#This Row],[Prev High]] &lt; DATA[[#This Row],[Open]])</f>
        <v>0</v>
      </c>
      <c r="AV646" s="10">
        <f xml:space="preserve"> SIGN(DATA[[#This Row],[Low]] &lt; DATA[[#This Row],[Prev Low]])</f>
        <v>0</v>
      </c>
      <c r="AW646" s="10">
        <f xml:space="preserve"> SIGN(DATA[[#This Row],[Prev Low]] &lt; DATA[[#This Row],[Low]])</f>
        <v>1</v>
      </c>
      <c r="AX646" s="10">
        <f xml:space="preserve"> SIGN(DATA[[#This Row],[High]] &lt; DATA[[#This Row],[Prev High]])</f>
        <v>1</v>
      </c>
      <c r="AY646" s="10">
        <f xml:space="preserve"> SIGN(DATA[[#This Row],[Prev High]] &lt; DATA[[#This Row],[High]])</f>
        <v>0</v>
      </c>
      <c r="AZ646" s="10">
        <f xml:space="preserve"> (DATA[[#This Row],[Prev Low]] &lt; DATA[[#This Row],[Close]]) * (DATA[[#This Row],[Close]] &lt; DATA[[#This Row],[Prev High]])</f>
        <v>1</v>
      </c>
      <c r="BA646" s="10">
        <f xml:space="preserve"> SIGN(DATA[[#This Row],[Close]] &lt; DATA[[#This Row],[Prev Low]])</f>
        <v>0</v>
      </c>
      <c r="BB646" s="10">
        <f xml:space="preserve"> SIGN(DATA[[#This Row],[Prev Low]] &lt; DATA[[#This Row],[Close]])</f>
        <v>1</v>
      </c>
      <c r="BC646" s="10">
        <f xml:space="preserve"> SIGN(DATA[[#This Row],[Close]] &lt; DATA[[#This Row],[Prev High]])</f>
        <v>1</v>
      </c>
      <c r="BD646" s="10">
        <f xml:space="preserve"> SIGN(DATA[[#This Row],[Prev High]] &lt; DATA[[#This Row],[Close]])</f>
        <v>0</v>
      </c>
    </row>
    <row r="647" spans="14:56" x14ac:dyDescent="0.25">
      <c r="N647" s="16">
        <f xml:space="preserve"> ROW() - ROW(DATA[[#Headers],[Row]])</f>
        <v>645</v>
      </c>
      <c r="O647" s="13"/>
      <c r="P647" s="20">
        <v>44918</v>
      </c>
      <c r="Q647" s="21">
        <v>111412</v>
      </c>
      <c r="R647" s="21">
        <v>109560</v>
      </c>
      <c r="S647" s="21">
        <v>111825</v>
      </c>
      <c r="T647" s="21">
        <v>109285</v>
      </c>
      <c r="U647" s="13" t="s">
        <v>544</v>
      </c>
      <c r="V647" s="14">
        <v>1.9900000000000001E-2</v>
      </c>
      <c r="W647" s="23"/>
      <c r="X647" s="23">
        <f xml:space="preserve"> (1 - DATA[[#This Row],[Row]])</f>
        <v>-644</v>
      </c>
      <c r="Y647" s="24">
        <f xml:space="preserve"> DATA[[#This Row],[Src Data]]</f>
        <v>44918</v>
      </c>
      <c r="Z647" s="23">
        <f xml:space="preserve"> WEEKDAY(DATA[[#This Row],[Date]])</f>
        <v>6</v>
      </c>
      <c r="AA647" s="26">
        <f xml:space="preserve"> DATA[[#This Row],[Src Último]]</f>
        <v>111412</v>
      </c>
      <c r="AB647" s="28">
        <f xml:space="preserve"> DATA[[#This Row],[Src Abertura]]</f>
        <v>109560</v>
      </c>
      <c r="AC647" s="28">
        <f xml:space="preserve"> DATA[[#This Row],[Src Mínima]]</f>
        <v>109285</v>
      </c>
      <c r="AD647" s="28">
        <f xml:space="preserve"> DATA[[#This Row],[Src Máxima]]</f>
        <v>111825</v>
      </c>
      <c r="AE647" s="28">
        <f xml:space="preserve"> DATA[[#This Row],[Src Último]]</f>
        <v>111412</v>
      </c>
      <c r="AF647" s="40">
        <f xml:space="preserve"> (DATA[[#This Row],[High]] - DATA[[#This Row],[Low]])</f>
        <v>2540</v>
      </c>
      <c r="AG647" s="31">
        <f xml:space="preserve"> _xlfn.XLOOKUP(DATA[[#This Row],[T]]-1, DATA[T], DATA[Open], "")</f>
        <v>109000</v>
      </c>
      <c r="AH647" s="31">
        <f xml:space="preserve"> _xlfn.XLOOKUP(DATA[[#This Row],[T]]-1, DATA[T], DATA[Low], "")</f>
        <v>108190</v>
      </c>
      <c r="AI647" s="31">
        <f xml:space="preserve"> _xlfn.XLOOKUP(DATA[[#This Row],[T]]-1, DATA[T], DATA[High], "")</f>
        <v>110220</v>
      </c>
      <c r="AJ647" s="31">
        <f xml:space="preserve"> _xlfn.XLOOKUP(DATA[[#This Row],[T]]-1, DATA[T], DATA[Price], "")</f>
        <v>109238</v>
      </c>
      <c r="AK647" s="33">
        <f xml:space="preserve"> IFERROR(DATA[[#This Row],[Prev Close]] - DATA[[#This Row],[Prev Open]], "")</f>
        <v>238</v>
      </c>
      <c r="AL647" s="33">
        <f xml:space="preserve"> IFERROR(DATA[[#This Row],[Prev High]] - DATA[[#This Row],[Prev Low]], "")</f>
        <v>2030</v>
      </c>
      <c r="AM647" s="33">
        <f xml:space="preserve"> SIGN(DATA[[#This Row],[Prev Change]] &lt; 0)</f>
        <v>0</v>
      </c>
      <c r="AN647" s="33">
        <f xml:space="preserve"> SIGN(DATA[[#This Row],[Prev Change]] &gt;= 0)</f>
        <v>1</v>
      </c>
      <c r="AO647" s="28">
        <f xml:space="preserve"> IFERROR(MAX(0, DATA[[#This Row],[High]] - DATA[[#This Row],[Prev High]]), "")</f>
        <v>1605</v>
      </c>
      <c r="AP647" s="28">
        <f xml:space="preserve"> IFERROR(MAX(0, DATA[[#This Row],[Prev Low]] - DATA[[#This Row],[Low]]), "")</f>
        <v>0</v>
      </c>
      <c r="AQ647" s="10">
        <f xml:space="preserve"> (DATA[[#This Row],[Prev Low]] &lt; DATA[[#This Row],[Open]]) * (DATA[[#This Row],[Open]] &lt; DATA[[#This Row],[Prev High]])</f>
        <v>1</v>
      </c>
      <c r="AR647" s="10">
        <f xml:space="preserve"> SIGN(DATA[[#This Row],[Open]] &lt; DATA[[#This Row],[Prev Low]])</f>
        <v>0</v>
      </c>
      <c r="AS647" s="10">
        <f xml:space="preserve"> SIGN(DATA[[#This Row],[Prev Low]] &lt; DATA[[#This Row],[Open]])</f>
        <v>1</v>
      </c>
      <c r="AT647" s="10">
        <f xml:space="preserve"> SIGN(DATA[[#This Row],[Open]] &lt; DATA[[#This Row],[Prev High]])</f>
        <v>1</v>
      </c>
      <c r="AU647" s="10">
        <f xml:space="preserve"> SIGN(DATA[[#This Row],[Prev High]] &lt; DATA[[#This Row],[Open]])</f>
        <v>0</v>
      </c>
      <c r="AV647" s="10">
        <f xml:space="preserve"> SIGN(DATA[[#This Row],[Low]] &lt; DATA[[#This Row],[Prev Low]])</f>
        <v>0</v>
      </c>
      <c r="AW647" s="10">
        <f xml:space="preserve"> SIGN(DATA[[#This Row],[Prev Low]] &lt; DATA[[#This Row],[Low]])</f>
        <v>1</v>
      </c>
      <c r="AX647" s="10">
        <f xml:space="preserve"> SIGN(DATA[[#This Row],[High]] &lt; DATA[[#This Row],[Prev High]])</f>
        <v>0</v>
      </c>
      <c r="AY647" s="10">
        <f xml:space="preserve"> SIGN(DATA[[#This Row],[Prev High]] &lt; DATA[[#This Row],[High]])</f>
        <v>1</v>
      </c>
      <c r="AZ647" s="10">
        <f xml:space="preserve"> (DATA[[#This Row],[Prev Low]] &lt; DATA[[#This Row],[Close]]) * (DATA[[#This Row],[Close]] &lt; DATA[[#This Row],[Prev High]])</f>
        <v>0</v>
      </c>
      <c r="BA647" s="10">
        <f xml:space="preserve"> SIGN(DATA[[#This Row],[Close]] &lt; DATA[[#This Row],[Prev Low]])</f>
        <v>0</v>
      </c>
      <c r="BB647" s="10">
        <f xml:space="preserve"> SIGN(DATA[[#This Row],[Prev Low]] &lt; DATA[[#This Row],[Close]])</f>
        <v>1</v>
      </c>
      <c r="BC647" s="10">
        <f xml:space="preserve"> SIGN(DATA[[#This Row],[Close]] &lt; DATA[[#This Row],[Prev High]])</f>
        <v>0</v>
      </c>
      <c r="BD647" s="10">
        <f xml:space="preserve"> SIGN(DATA[[#This Row],[Prev High]] &lt; DATA[[#This Row],[Close]])</f>
        <v>1</v>
      </c>
    </row>
    <row r="648" spans="14:56" x14ac:dyDescent="0.25">
      <c r="N648" s="16">
        <f xml:space="preserve"> ROW() - ROW(DATA[[#Headers],[Row]])</f>
        <v>646</v>
      </c>
      <c r="O648" s="13"/>
      <c r="P648" s="20">
        <v>44917</v>
      </c>
      <c r="Q648" s="21">
        <v>109238</v>
      </c>
      <c r="R648" s="21">
        <v>109000</v>
      </c>
      <c r="S648" s="21">
        <v>110220</v>
      </c>
      <c r="T648" s="21">
        <v>108190</v>
      </c>
      <c r="U648" s="13" t="s">
        <v>324</v>
      </c>
      <c r="V648" s="14">
        <v>-1E-4</v>
      </c>
      <c r="W648" s="23"/>
      <c r="X648" s="23">
        <f xml:space="preserve"> (1 - DATA[[#This Row],[Row]])</f>
        <v>-645</v>
      </c>
      <c r="Y648" s="24">
        <f xml:space="preserve"> DATA[[#This Row],[Src Data]]</f>
        <v>44917</v>
      </c>
      <c r="Z648" s="23">
        <f xml:space="preserve"> WEEKDAY(DATA[[#This Row],[Date]])</f>
        <v>5</v>
      </c>
      <c r="AA648" s="26">
        <f xml:space="preserve"> DATA[[#This Row],[Src Último]]</f>
        <v>109238</v>
      </c>
      <c r="AB648" s="28">
        <f xml:space="preserve"> DATA[[#This Row],[Src Abertura]]</f>
        <v>109000</v>
      </c>
      <c r="AC648" s="28">
        <f xml:space="preserve"> DATA[[#This Row],[Src Mínima]]</f>
        <v>108190</v>
      </c>
      <c r="AD648" s="28">
        <f xml:space="preserve"> DATA[[#This Row],[Src Máxima]]</f>
        <v>110220</v>
      </c>
      <c r="AE648" s="28">
        <f xml:space="preserve"> DATA[[#This Row],[Src Último]]</f>
        <v>109238</v>
      </c>
      <c r="AF648" s="40">
        <f xml:space="preserve"> (DATA[[#This Row],[High]] - DATA[[#This Row],[Low]])</f>
        <v>2030</v>
      </c>
      <c r="AG648" s="31">
        <f xml:space="preserve"> _xlfn.XLOOKUP(DATA[[#This Row],[T]]-1, DATA[T], DATA[Open], "")</f>
        <v>109710</v>
      </c>
      <c r="AH648" s="31">
        <f xml:space="preserve"> _xlfn.XLOOKUP(DATA[[#This Row],[T]]-1, DATA[T], DATA[Low], "")</f>
        <v>107760</v>
      </c>
      <c r="AI648" s="31">
        <f xml:space="preserve"> _xlfn.XLOOKUP(DATA[[#This Row],[T]]-1, DATA[T], DATA[High], "")</f>
        <v>109810</v>
      </c>
      <c r="AJ648" s="31">
        <f xml:space="preserve"> _xlfn.XLOOKUP(DATA[[#This Row],[T]]-1, DATA[T], DATA[Price], "")</f>
        <v>109251</v>
      </c>
      <c r="AK648" s="33">
        <f xml:space="preserve"> IFERROR(DATA[[#This Row],[Prev Close]] - DATA[[#This Row],[Prev Open]], "")</f>
        <v>-459</v>
      </c>
      <c r="AL648" s="33">
        <f xml:space="preserve"> IFERROR(DATA[[#This Row],[Prev High]] - DATA[[#This Row],[Prev Low]], "")</f>
        <v>2050</v>
      </c>
      <c r="AM648" s="33">
        <f xml:space="preserve"> SIGN(DATA[[#This Row],[Prev Change]] &lt; 0)</f>
        <v>1</v>
      </c>
      <c r="AN648" s="33">
        <f xml:space="preserve"> SIGN(DATA[[#This Row],[Prev Change]] &gt;= 0)</f>
        <v>0</v>
      </c>
      <c r="AO648" s="28">
        <f xml:space="preserve"> IFERROR(MAX(0, DATA[[#This Row],[High]] - DATA[[#This Row],[Prev High]]), "")</f>
        <v>410</v>
      </c>
      <c r="AP648" s="28">
        <f xml:space="preserve"> IFERROR(MAX(0, DATA[[#This Row],[Prev Low]] - DATA[[#This Row],[Low]]), "")</f>
        <v>0</v>
      </c>
      <c r="AQ648" s="10">
        <f xml:space="preserve"> (DATA[[#This Row],[Prev Low]] &lt; DATA[[#This Row],[Open]]) * (DATA[[#This Row],[Open]] &lt; DATA[[#This Row],[Prev High]])</f>
        <v>1</v>
      </c>
      <c r="AR648" s="10">
        <f xml:space="preserve"> SIGN(DATA[[#This Row],[Open]] &lt; DATA[[#This Row],[Prev Low]])</f>
        <v>0</v>
      </c>
      <c r="AS648" s="10">
        <f xml:space="preserve"> SIGN(DATA[[#This Row],[Prev Low]] &lt; DATA[[#This Row],[Open]])</f>
        <v>1</v>
      </c>
      <c r="AT648" s="10">
        <f xml:space="preserve"> SIGN(DATA[[#This Row],[Open]] &lt; DATA[[#This Row],[Prev High]])</f>
        <v>1</v>
      </c>
      <c r="AU648" s="10">
        <f xml:space="preserve"> SIGN(DATA[[#This Row],[Prev High]] &lt; DATA[[#This Row],[Open]])</f>
        <v>0</v>
      </c>
      <c r="AV648" s="10">
        <f xml:space="preserve"> SIGN(DATA[[#This Row],[Low]] &lt; DATA[[#This Row],[Prev Low]])</f>
        <v>0</v>
      </c>
      <c r="AW648" s="10">
        <f xml:space="preserve"> SIGN(DATA[[#This Row],[Prev Low]] &lt; DATA[[#This Row],[Low]])</f>
        <v>1</v>
      </c>
      <c r="AX648" s="10">
        <f xml:space="preserve"> SIGN(DATA[[#This Row],[High]] &lt; DATA[[#This Row],[Prev High]])</f>
        <v>0</v>
      </c>
      <c r="AY648" s="10">
        <f xml:space="preserve"> SIGN(DATA[[#This Row],[Prev High]] &lt; DATA[[#This Row],[High]])</f>
        <v>1</v>
      </c>
      <c r="AZ648" s="10">
        <f xml:space="preserve"> (DATA[[#This Row],[Prev Low]] &lt; DATA[[#This Row],[Close]]) * (DATA[[#This Row],[Close]] &lt; DATA[[#This Row],[Prev High]])</f>
        <v>1</v>
      </c>
      <c r="BA648" s="10">
        <f xml:space="preserve"> SIGN(DATA[[#This Row],[Close]] &lt; DATA[[#This Row],[Prev Low]])</f>
        <v>0</v>
      </c>
      <c r="BB648" s="10">
        <f xml:space="preserve"> SIGN(DATA[[#This Row],[Prev Low]] &lt; DATA[[#This Row],[Close]])</f>
        <v>1</v>
      </c>
      <c r="BC648" s="10">
        <f xml:space="preserve"> SIGN(DATA[[#This Row],[Close]] &lt; DATA[[#This Row],[Prev High]])</f>
        <v>1</v>
      </c>
      <c r="BD648" s="10">
        <f xml:space="preserve"> SIGN(DATA[[#This Row],[Prev High]] &lt; DATA[[#This Row],[Close]])</f>
        <v>0</v>
      </c>
    </row>
    <row r="649" spans="14:56" x14ac:dyDescent="0.25">
      <c r="N649" s="16">
        <f xml:space="preserve"> ROW() - ROW(DATA[[#Headers],[Row]])</f>
        <v>647</v>
      </c>
      <c r="O649" s="13"/>
      <c r="P649" s="20">
        <v>44916</v>
      </c>
      <c r="Q649" s="21">
        <v>109251</v>
      </c>
      <c r="R649" s="21">
        <v>109710</v>
      </c>
      <c r="S649" s="21">
        <v>109810</v>
      </c>
      <c r="T649" s="21">
        <v>107760</v>
      </c>
      <c r="U649" s="13" t="s">
        <v>545</v>
      </c>
      <c r="V649" s="14">
        <v>3.0000000000000001E-3</v>
      </c>
      <c r="W649" s="23"/>
      <c r="X649" s="23">
        <f xml:space="preserve"> (1 - DATA[[#This Row],[Row]])</f>
        <v>-646</v>
      </c>
      <c r="Y649" s="24">
        <f xml:space="preserve"> DATA[[#This Row],[Src Data]]</f>
        <v>44916</v>
      </c>
      <c r="Z649" s="23">
        <f xml:space="preserve"> WEEKDAY(DATA[[#This Row],[Date]])</f>
        <v>4</v>
      </c>
      <c r="AA649" s="26">
        <f xml:space="preserve"> DATA[[#This Row],[Src Último]]</f>
        <v>109251</v>
      </c>
      <c r="AB649" s="28">
        <f xml:space="preserve"> DATA[[#This Row],[Src Abertura]]</f>
        <v>109710</v>
      </c>
      <c r="AC649" s="28">
        <f xml:space="preserve"> DATA[[#This Row],[Src Mínima]]</f>
        <v>107760</v>
      </c>
      <c r="AD649" s="28">
        <f xml:space="preserve"> DATA[[#This Row],[Src Máxima]]</f>
        <v>109810</v>
      </c>
      <c r="AE649" s="28">
        <f xml:space="preserve"> DATA[[#This Row],[Src Último]]</f>
        <v>109251</v>
      </c>
      <c r="AF649" s="40">
        <f xml:space="preserve"> (DATA[[#This Row],[High]] - DATA[[#This Row],[Low]])</f>
        <v>2050</v>
      </c>
      <c r="AG649" s="31">
        <f xml:space="preserve"> _xlfn.XLOOKUP(DATA[[#This Row],[T]]-1, DATA[T], DATA[Open], "")</f>
        <v>106705</v>
      </c>
      <c r="AH649" s="31">
        <f xml:space="preserve"> _xlfn.XLOOKUP(DATA[[#This Row],[T]]-1, DATA[T], DATA[Low], "")</f>
        <v>106160</v>
      </c>
      <c r="AI649" s="31">
        <f xml:space="preserve"> _xlfn.XLOOKUP(DATA[[#This Row],[T]]-1, DATA[T], DATA[High], "")</f>
        <v>109785</v>
      </c>
      <c r="AJ649" s="31">
        <f xml:space="preserve"> _xlfn.XLOOKUP(DATA[[#This Row],[T]]-1, DATA[T], DATA[Price], "")</f>
        <v>108925</v>
      </c>
      <c r="AK649" s="33">
        <f xml:space="preserve"> IFERROR(DATA[[#This Row],[Prev Close]] - DATA[[#This Row],[Prev Open]], "")</f>
        <v>2220</v>
      </c>
      <c r="AL649" s="33">
        <f xml:space="preserve"> IFERROR(DATA[[#This Row],[Prev High]] - DATA[[#This Row],[Prev Low]], "")</f>
        <v>3625</v>
      </c>
      <c r="AM649" s="33">
        <f xml:space="preserve"> SIGN(DATA[[#This Row],[Prev Change]] &lt; 0)</f>
        <v>0</v>
      </c>
      <c r="AN649" s="33">
        <f xml:space="preserve"> SIGN(DATA[[#This Row],[Prev Change]] &gt;= 0)</f>
        <v>1</v>
      </c>
      <c r="AO649" s="28">
        <f xml:space="preserve"> IFERROR(MAX(0, DATA[[#This Row],[High]] - DATA[[#This Row],[Prev High]]), "")</f>
        <v>25</v>
      </c>
      <c r="AP649" s="28">
        <f xml:space="preserve"> IFERROR(MAX(0, DATA[[#This Row],[Prev Low]] - DATA[[#This Row],[Low]]), "")</f>
        <v>0</v>
      </c>
      <c r="AQ649" s="10">
        <f xml:space="preserve"> (DATA[[#This Row],[Prev Low]] &lt; DATA[[#This Row],[Open]]) * (DATA[[#This Row],[Open]] &lt; DATA[[#This Row],[Prev High]])</f>
        <v>1</v>
      </c>
      <c r="AR649" s="10">
        <f xml:space="preserve"> SIGN(DATA[[#This Row],[Open]] &lt; DATA[[#This Row],[Prev Low]])</f>
        <v>0</v>
      </c>
      <c r="AS649" s="10">
        <f xml:space="preserve"> SIGN(DATA[[#This Row],[Prev Low]] &lt; DATA[[#This Row],[Open]])</f>
        <v>1</v>
      </c>
      <c r="AT649" s="10">
        <f xml:space="preserve"> SIGN(DATA[[#This Row],[Open]] &lt; DATA[[#This Row],[Prev High]])</f>
        <v>1</v>
      </c>
      <c r="AU649" s="10">
        <f xml:space="preserve"> SIGN(DATA[[#This Row],[Prev High]] &lt; DATA[[#This Row],[Open]])</f>
        <v>0</v>
      </c>
      <c r="AV649" s="10">
        <f xml:space="preserve"> SIGN(DATA[[#This Row],[Low]] &lt; DATA[[#This Row],[Prev Low]])</f>
        <v>0</v>
      </c>
      <c r="AW649" s="10">
        <f xml:space="preserve"> SIGN(DATA[[#This Row],[Prev Low]] &lt; DATA[[#This Row],[Low]])</f>
        <v>1</v>
      </c>
      <c r="AX649" s="10">
        <f xml:space="preserve"> SIGN(DATA[[#This Row],[High]] &lt; DATA[[#This Row],[Prev High]])</f>
        <v>0</v>
      </c>
      <c r="AY649" s="10">
        <f xml:space="preserve"> SIGN(DATA[[#This Row],[Prev High]] &lt; DATA[[#This Row],[High]])</f>
        <v>1</v>
      </c>
      <c r="AZ649" s="10">
        <f xml:space="preserve"> (DATA[[#This Row],[Prev Low]] &lt; DATA[[#This Row],[Close]]) * (DATA[[#This Row],[Close]] &lt; DATA[[#This Row],[Prev High]])</f>
        <v>1</v>
      </c>
      <c r="BA649" s="10">
        <f xml:space="preserve"> SIGN(DATA[[#This Row],[Close]] &lt; DATA[[#This Row],[Prev Low]])</f>
        <v>0</v>
      </c>
      <c r="BB649" s="10">
        <f xml:space="preserve"> SIGN(DATA[[#This Row],[Prev Low]] &lt; DATA[[#This Row],[Close]])</f>
        <v>1</v>
      </c>
      <c r="BC649" s="10">
        <f xml:space="preserve"> SIGN(DATA[[#This Row],[Close]] &lt; DATA[[#This Row],[Prev High]])</f>
        <v>1</v>
      </c>
      <c r="BD649" s="10">
        <f xml:space="preserve"> SIGN(DATA[[#This Row],[Prev High]] &lt; DATA[[#This Row],[Close]])</f>
        <v>0</v>
      </c>
    </row>
    <row r="650" spans="14:56" x14ac:dyDescent="0.25">
      <c r="N650" s="16">
        <f xml:space="preserve"> ROW() - ROW(DATA[[#Headers],[Row]])</f>
        <v>648</v>
      </c>
      <c r="O650" s="13"/>
      <c r="P650" s="20">
        <v>44915</v>
      </c>
      <c r="Q650" s="21">
        <v>108925</v>
      </c>
      <c r="R650" s="21">
        <v>106705</v>
      </c>
      <c r="S650" s="21">
        <v>109785</v>
      </c>
      <c r="T650" s="21">
        <v>106160</v>
      </c>
      <c r="U650" s="13" t="s">
        <v>334</v>
      </c>
      <c r="V650" s="14">
        <v>2.1100000000000001E-2</v>
      </c>
      <c r="W650" s="23"/>
      <c r="X650" s="23">
        <f xml:space="preserve"> (1 - DATA[[#This Row],[Row]])</f>
        <v>-647</v>
      </c>
      <c r="Y650" s="24">
        <f xml:space="preserve"> DATA[[#This Row],[Src Data]]</f>
        <v>44915</v>
      </c>
      <c r="Z650" s="23">
        <f xml:space="preserve"> WEEKDAY(DATA[[#This Row],[Date]])</f>
        <v>3</v>
      </c>
      <c r="AA650" s="26">
        <f xml:space="preserve"> DATA[[#This Row],[Src Último]]</f>
        <v>108925</v>
      </c>
      <c r="AB650" s="28">
        <f xml:space="preserve"> DATA[[#This Row],[Src Abertura]]</f>
        <v>106705</v>
      </c>
      <c r="AC650" s="28">
        <f xml:space="preserve"> DATA[[#This Row],[Src Mínima]]</f>
        <v>106160</v>
      </c>
      <c r="AD650" s="28">
        <f xml:space="preserve"> DATA[[#This Row],[Src Máxima]]</f>
        <v>109785</v>
      </c>
      <c r="AE650" s="28">
        <f xml:space="preserve"> DATA[[#This Row],[Src Último]]</f>
        <v>108925</v>
      </c>
      <c r="AF650" s="40">
        <f xml:space="preserve"> (DATA[[#This Row],[High]] - DATA[[#This Row],[Low]])</f>
        <v>3625</v>
      </c>
      <c r="AG650" s="31">
        <f xml:space="preserve"> _xlfn.XLOOKUP(DATA[[#This Row],[T]]-1, DATA[T], DATA[Open], "")</f>
        <v>105000</v>
      </c>
      <c r="AH650" s="31">
        <f xml:space="preserve"> _xlfn.XLOOKUP(DATA[[#This Row],[T]]-1, DATA[T], DATA[Low], "")</f>
        <v>104195</v>
      </c>
      <c r="AI650" s="31">
        <f xml:space="preserve"> _xlfn.XLOOKUP(DATA[[#This Row],[T]]-1, DATA[T], DATA[High], "")</f>
        <v>107045</v>
      </c>
      <c r="AJ650" s="31">
        <f xml:space="preserve"> _xlfn.XLOOKUP(DATA[[#This Row],[T]]-1, DATA[T], DATA[Price], "")</f>
        <v>106677</v>
      </c>
      <c r="AK650" s="33">
        <f xml:space="preserve"> IFERROR(DATA[[#This Row],[Prev Close]] - DATA[[#This Row],[Prev Open]], "")</f>
        <v>1677</v>
      </c>
      <c r="AL650" s="33">
        <f xml:space="preserve"> IFERROR(DATA[[#This Row],[Prev High]] - DATA[[#This Row],[Prev Low]], "")</f>
        <v>2850</v>
      </c>
      <c r="AM650" s="33">
        <f xml:space="preserve"> SIGN(DATA[[#This Row],[Prev Change]] &lt; 0)</f>
        <v>0</v>
      </c>
      <c r="AN650" s="33">
        <f xml:space="preserve"> SIGN(DATA[[#This Row],[Prev Change]] &gt;= 0)</f>
        <v>1</v>
      </c>
      <c r="AO650" s="28">
        <f xml:space="preserve"> IFERROR(MAX(0, DATA[[#This Row],[High]] - DATA[[#This Row],[Prev High]]), "")</f>
        <v>2740</v>
      </c>
      <c r="AP650" s="28">
        <f xml:space="preserve"> IFERROR(MAX(0, DATA[[#This Row],[Prev Low]] - DATA[[#This Row],[Low]]), "")</f>
        <v>0</v>
      </c>
      <c r="AQ650" s="10">
        <f xml:space="preserve"> (DATA[[#This Row],[Prev Low]] &lt; DATA[[#This Row],[Open]]) * (DATA[[#This Row],[Open]] &lt; DATA[[#This Row],[Prev High]])</f>
        <v>1</v>
      </c>
      <c r="AR650" s="10">
        <f xml:space="preserve"> SIGN(DATA[[#This Row],[Open]] &lt; DATA[[#This Row],[Prev Low]])</f>
        <v>0</v>
      </c>
      <c r="AS650" s="10">
        <f xml:space="preserve"> SIGN(DATA[[#This Row],[Prev Low]] &lt; DATA[[#This Row],[Open]])</f>
        <v>1</v>
      </c>
      <c r="AT650" s="10">
        <f xml:space="preserve"> SIGN(DATA[[#This Row],[Open]] &lt; DATA[[#This Row],[Prev High]])</f>
        <v>1</v>
      </c>
      <c r="AU650" s="10">
        <f xml:space="preserve"> SIGN(DATA[[#This Row],[Prev High]] &lt; DATA[[#This Row],[Open]])</f>
        <v>0</v>
      </c>
      <c r="AV650" s="10">
        <f xml:space="preserve"> SIGN(DATA[[#This Row],[Low]] &lt; DATA[[#This Row],[Prev Low]])</f>
        <v>0</v>
      </c>
      <c r="AW650" s="10">
        <f xml:space="preserve"> SIGN(DATA[[#This Row],[Prev Low]] &lt; DATA[[#This Row],[Low]])</f>
        <v>1</v>
      </c>
      <c r="AX650" s="10">
        <f xml:space="preserve"> SIGN(DATA[[#This Row],[High]] &lt; DATA[[#This Row],[Prev High]])</f>
        <v>0</v>
      </c>
      <c r="AY650" s="10">
        <f xml:space="preserve"> SIGN(DATA[[#This Row],[Prev High]] &lt; DATA[[#This Row],[High]])</f>
        <v>1</v>
      </c>
      <c r="AZ650" s="10">
        <f xml:space="preserve"> (DATA[[#This Row],[Prev Low]] &lt; DATA[[#This Row],[Close]]) * (DATA[[#This Row],[Close]] &lt; DATA[[#This Row],[Prev High]])</f>
        <v>0</v>
      </c>
      <c r="BA650" s="10">
        <f xml:space="preserve"> SIGN(DATA[[#This Row],[Close]] &lt; DATA[[#This Row],[Prev Low]])</f>
        <v>0</v>
      </c>
      <c r="BB650" s="10">
        <f xml:space="preserve"> SIGN(DATA[[#This Row],[Prev Low]] &lt; DATA[[#This Row],[Close]])</f>
        <v>1</v>
      </c>
      <c r="BC650" s="10">
        <f xml:space="preserve"> SIGN(DATA[[#This Row],[Close]] &lt; DATA[[#This Row],[Prev High]])</f>
        <v>0</v>
      </c>
      <c r="BD650" s="10">
        <f xml:space="preserve"> SIGN(DATA[[#This Row],[Prev High]] &lt; DATA[[#This Row],[Close]])</f>
        <v>1</v>
      </c>
    </row>
    <row r="651" spans="14:56" x14ac:dyDescent="0.25">
      <c r="N651" s="16">
        <f xml:space="preserve"> ROW() - ROW(DATA[[#Headers],[Row]])</f>
        <v>649</v>
      </c>
      <c r="O651" s="13"/>
      <c r="P651" s="20">
        <v>44914</v>
      </c>
      <c r="Q651" s="21">
        <v>106677</v>
      </c>
      <c r="R651" s="21">
        <v>105000</v>
      </c>
      <c r="S651" s="21">
        <v>107045</v>
      </c>
      <c r="T651" s="21">
        <v>104195</v>
      </c>
      <c r="U651" s="13" t="s">
        <v>480</v>
      </c>
      <c r="V651" s="14">
        <v>2.0400000000000001E-2</v>
      </c>
      <c r="W651" s="23"/>
      <c r="X651" s="23">
        <f xml:space="preserve"> (1 - DATA[[#This Row],[Row]])</f>
        <v>-648</v>
      </c>
      <c r="Y651" s="24">
        <f xml:space="preserve"> DATA[[#This Row],[Src Data]]</f>
        <v>44914</v>
      </c>
      <c r="Z651" s="23">
        <f xml:space="preserve"> WEEKDAY(DATA[[#This Row],[Date]])</f>
        <v>2</v>
      </c>
      <c r="AA651" s="26">
        <f xml:space="preserve"> DATA[[#This Row],[Src Último]]</f>
        <v>106677</v>
      </c>
      <c r="AB651" s="28">
        <f xml:space="preserve"> DATA[[#This Row],[Src Abertura]]</f>
        <v>105000</v>
      </c>
      <c r="AC651" s="28">
        <f xml:space="preserve"> DATA[[#This Row],[Src Mínima]]</f>
        <v>104195</v>
      </c>
      <c r="AD651" s="28">
        <f xml:space="preserve"> DATA[[#This Row],[Src Máxima]]</f>
        <v>107045</v>
      </c>
      <c r="AE651" s="28">
        <f xml:space="preserve"> DATA[[#This Row],[Src Último]]</f>
        <v>106677</v>
      </c>
      <c r="AF651" s="40">
        <f xml:space="preserve"> (DATA[[#This Row],[High]] - DATA[[#This Row],[Low]])</f>
        <v>2850</v>
      </c>
      <c r="AG651" s="31">
        <f xml:space="preserve"> _xlfn.XLOOKUP(DATA[[#This Row],[T]]-1, DATA[T], DATA[Open], "")</f>
        <v>105120</v>
      </c>
      <c r="AH651" s="31">
        <f xml:space="preserve"> _xlfn.XLOOKUP(DATA[[#This Row],[T]]-1, DATA[T], DATA[Low], "")</f>
        <v>104110</v>
      </c>
      <c r="AI651" s="31">
        <f xml:space="preserve"> _xlfn.XLOOKUP(DATA[[#This Row],[T]]-1, DATA[T], DATA[High], "")</f>
        <v>106010</v>
      </c>
      <c r="AJ651" s="31">
        <f xml:space="preserve"> _xlfn.XLOOKUP(DATA[[#This Row],[T]]-1, DATA[T], DATA[Price], "")</f>
        <v>104543</v>
      </c>
      <c r="AK651" s="33">
        <f xml:space="preserve"> IFERROR(DATA[[#This Row],[Prev Close]] - DATA[[#This Row],[Prev Open]], "")</f>
        <v>-577</v>
      </c>
      <c r="AL651" s="33">
        <f xml:space="preserve"> IFERROR(DATA[[#This Row],[Prev High]] - DATA[[#This Row],[Prev Low]], "")</f>
        <v>1900</v>
      </c>
      <c r="AM651" s="33">
        <f xml:space="preserve"> SIGN(DATA[[#This Row],[Prev Change]] &lt; 0)</f>
        <v>1</v>
      </c>
      <c r="AN651" s="33">
        <f xml:space="preserve"> SIGN(DATA[[#This Row],[Prev Change]] &gt;= 0)</f>
        <v>0</v>
      </c>
      <c r="AO651" s="28">
        <f xml:space="preserve"> IFERROR(MAX(0, DATA[[#This Row],[High]] - DATA[[#This Row],[Prev High]]), "")</f>
        <v>1035</v>
      </c>
      <c r="AP651" s="28">
        <f xml:space="preserve"> IFERROR(MAX(0, DATA[[#This Row],[Prev Low]] - DATA[[#This Row],[Low]]), "")</f>
        <v>0</v>
      </c>
      <c r="AQ651" s="10">
        <f xml:space="preserve"> (DATA[[#This Row],[Prev Low]] &lt; DATA[[#This Row],[Open]]) * (DATA[[#This Row],[Open]] &lt; DATA[[#This Row],[Prev High]])</f>
        <v>1</v>
      </c>
      <c r="AR651" s="10">
        <f xml:space="preserve"> SIGN(DATA[[#This Row],[Open]] &lt; DATA[[#This Row],[Prev Low]])</f>
        <v>0</v>
      </c>
      <c r="AS651" s="10">
        <f xml:space="preserve"> SIGN(DATA[[#This Row],[Prev Low]] &lt; DATA[[#This Row],[Open]])</f>
        <v>1</v>
      </c>
      <c r="AT651" s="10">
        <f xml:space="preserve"> SIGN(DATA[[#This Row],[Open]] &lt; DATA[[#This Row],[Prev High]])</f>
        <v>1</v>
      </c>
      <c r="AU651" s="10">
        <f xml:space="preserve"> SIGN(DATA[[#This Row],[Prev High]] &lt; DATA[[#This Row],[Open]])</f>
        <v>0</v>
      </c>
      <c r="AV651" s="10">
        <f xml:space="preserve"> SIGN(DATA[[#This Row],[Low]] &lt; DATA[[#This Row],[Prev Low]])</f>
        <v>0</v>
      </c>
      <c r="AW651" s="10">
        <f xml:space="preserve"> SIGN(DATA[[#This Row],[Prev Low]] &lt; DATA[[#This Row],[Low]])</f>
        <v>1</v>
      </c>
      <c r="AX651" s="10">
        <f xml:space="preserve"> SIGN(DATA[[#This Row],[High]] &lt; DATA[[#This Row],[Prev High]])</f>
        <v>0</v>
      </c>
      <c r="AY651" s="10">
        <f xml:space="preserve"> SIGN(DATA[[#This Row],[Prev High]] &lt; DATA[[#This Row],[High]])</f>
        <v>1</v>
      </c>
      <c r="AZ651" s="10">
        <f xml:space="preserve"> (DATA[[#This Row],[Prev Low]] &lt; DATA[[#This Row],[Close]]) * (DATA[[#This Row],[Close]] &lt; DATA[[#This Row],[Prev High]])</f>
        <v>0</v>
      </c>
      <c r="BA651" s="10">
        <f xml:space="preserve"> SIGN(DATA[[#This Row],[Close]] &lt; DATA[[#This Row],[Prev Low]])</f>
        <v>0</v>
      </c>
      <c r="BB651" s="10">
        <f xml:space="preserve"> SIGN(DATA[[#This Row],[Prev Low]] &lt; DATA[[#This Row],[Close]])</f>
        <v>1</v>
      </c>
      <c r="BC651" s="10">
        <f xml:space="preserve"> SIGN(DATA[[#This Row],[Close]] &lt; DATA[[#This Row],[Prev High]])</f>
        <v>0</v>
      </c>
      <c r="BD651" s="10">
        <f xml:space="preserve"> SIGN(DATA[[#This Row],[Prev High]] &lt; DATA[[#This Row],[Close]])</f>
        <v>1</v>
      </c>
    </row>
    <row r="652" spans="14:56" x14ac:dyDescent="0.25">
      <c r="N652" s="16">
        <f xml:space="preserve"> ROW() - ROW(DATA[[#Headers],[Row]])</f>
        <v>650</v>
      </c>
      <c r="O652" s="13"/>
      <c r="P652" s="20">
        <v>44911</v>
      </c>
      <c r="Q652" s="21">
        <v>104543</v>
      </c>
      <c r="R652" s="21">
        <v>105120</v>
      </c>
      <c r="S652" s="21">
        <v>106010</v>
      </c>
      <c r="T652" s="21">
        <v>104110</v>
      </c>
      <c r="U652" s="13" t="s">
        <v>546</v>
      </c>
      <c r="V652" s="14">
        <v>-1.0999999999999999E-2</v>
      </c>
      <c r="W652" s="23"/>
      <c r="X652" s="23">
        <f xml:space="preserve"> (1 - DATA[[#This Row],[Row]])</f>
        <v>-649</v>
      </c>
      <c r="Y652" s="24">
        <f xml:space="preserve"> DATA[[#This Row],[Src Data]]</f>
        <v>44911</v>
      </c>
      <c r="Z652" s="23">
        <f xml:space="preserve"> WEEKDAY(DATA[[#This Row],[Date]])</f>
        <v>6</v>
      </c>
      <c r="AA652" s="26">
        <f xml:space="preserve"> DATA[[#This Row],[Src Último]]</f>
        <v>104543</v>
      </c>
      <c r="AB652" s="28">
        <f xml:space="preserve"> DATA[[#This Row],[Src Abertura]]</f>
        <v>105120</v>
      </c>
      <c r="AC652" s="28">
        <f xml:space="preserve"> DATA[[#This Row],[Src Mínima]]</f>
        <v>104110</v>
      </c>
      <c r="AD652" s="28">
        <f xml:space="preserve"> DATA[[#This Row],[Src Máxima]]</f>
        <v>106010</v>
      </c>
      <c r="AE652" s="28">
        <f xml:space="preserve"> DATA[[#This Row],[Src Último]]</f>
        <v>104543</v>
      </c>
      <c r="AF652" s="40">
        <f xml:space="preserve"> (DATA[[#This Row],[High]] - DATA[[#This Row],[Low]])</f>
        <v>1900</v>
      </c>
      <c r="AG652" s="31">
        <f xml:space="preserve"> _xlfn.XLOOKUP(DATA[[#This Row],[T]]-1, DATA[T], DATA[Open], "")</f>
        <v>105030</v>
      </c>
      <c r="AH652" s="31">
        <f xml:space="preserve"> _xlfn.XLOOKUP(DATA[[#This Row],[T]]-1, DATA[T], DATA[Low], "")</f>
        <v>104700</v>
      </c>
      <c r="AI652" s="31">
        <f xml:space="preserve"> _xlfn.XLOOKUP(DATA[[#This Row],[T]]-1, DATA[T], DATA[High], "")</f>
        <v>107630</v>
      </c>
      <c r="AJ652" s="31">
        <f xml:space="preserve"> _xlfn.XLOOKUP(DATA[[#This Row],[T]]-1, DATA[T], DATA[Price], "")</f>
        <v>105710</v>
      </c>
      <c r="AK652" s="33">
        <f xml:space="preserve"> IFERROR(DATA[[#This Row],[Prev Close]] - DATA[[#This Row],[Prev Open]], "")</f>
        <v>680</v>
      </c>
      <c r="AL652" s="33">
        <f xml:space="preserve"> IFERROR(DATA[[#This Row],[Prev High]] - DATA[[#This Row],[Prev Low]], "")</f>
        <v>2930</v>
      </c>
      <c r="AM652" s="33">
        <f xml:space="preserve"> SIGN(DATA[[#This Row],[Prev Change]] &lt; 0)</f>
        <v>0</v>
      </c>
      <c r="AN652" s="33">
        <f xml:space="preserve"> SIGN(DATA[[#This Row],[Prev Change]] &gt;= 0)</f>
        <v>1</v>
      </c>
      <c r="AO652" s="28">
        <f xml:space="preserve"> IFERROR(MAX(0, DATA[[#This Row],[High]] - DATA[[#This Row],[Prev High]]), "")</f>
        <v>0</v>
      </c>
      <c r="AP652" s="28">
        <f xml:space="preserve"> IFERROR(MAX(0, DATA[[#This Row],[Prev Low]] - DATA[[#This Row],[Low]]), "")</f>
        <v>590</v>
      </c>
      <c r="AQ652" s="10">
        <f xml:space="preserve"> (DATA[[#This Row],[Prev Low]] &lt; DATA[[#This Row],[Open]]) * (DATA[[#This Row],[Open]] &lt; DATA[[#This Row],[Prev High]])</f>
        <v>1</v>
      </c>
      <c r="AR652" s="10">
        <f xml:space="preserve"> SIGN(DATA[[#This Row],[Open]] &lt; DATA[[#This Row],[Prev Low]])</f>
        <v>0</v>
      </c>
      <c r="AS652" s="10">
        <f xml:space="preserve"> SIGN(DATA[[#This Row],[Prev Low]] &lt; DATA[[#This Row],[Open]])</f>
        <v>1</v>
      </c>
      <c r="AT652" s="10">
        <f xml:space="preserve"> SIGN(DATA[[#This Row],[Open]] &lt; DATA[[#This Row],[Prev High]])</f>
        <v>1</v>
      </c>
      <c r="AU652" s="10">
        <f xml:space="preserve"> SIGN(DATA[[#This Row],[Prev High]] &lt; DATA[[#This Row],[Open]])</f>
        <v>0</v>
      </c>
      <c r="AV652" s="10">
        <f xml:space="preserve"> SIGN(DATA[[#This Row],[Low]] &lt; DATA[[#This Row],[Prev Low]])</f>
        <v>1</v>
      </c>
      <c r="AW652" s="10">
        <f xml:space="preserve"> SIGN(DATA[[#This Row],[Prev Low]] &lt; DATA[[#This Row],[Low]])</f>
        <v>0</v>
      </c>
      <c r="AX652" s="10">
        <f xml:space="preserve"> SIGN(DATA[[#This Row],[High]] &lt; DATA[[#This Row],[Prev High]])</f>
        <v>1</v>
      </c>
      <c r="AY652" s="10">
        <f xml:space="preserve"> SIGN(DATA[[#This Row],[Prev High]] &lt; DATA[[#This Row],[High]])</f>
        <v>0</v>
      </c>
      <c r="AZ652" s="10">
        <f xml:space="preserve"> (DATA[[#This Row],[Prev Low]] &lt; DATA[[#This Row],[Close]]) * (DATA[[#This Row],[Close]] &lt; DATA[[#This Row],[Prev High]])</f>
        <v>0</v>
      </c>
      <c r="BA652" s="10">
        <f xml:space="preserve"> SIGN(DATA[[#This Row],[Close]] &lt; DATA[[#This Row],[Prev Low]])</f>
        <v>1</v>
      </c>
      <c r="BB652" s="10">
        <f xml:space="preserve"> SIGN(DATA[[#This Row],[Prev Low]] &lt; DATA[[#This Row],[Close]])</f>
        <v>0</v>
      </c>
      <c r="BC652" s="10">
        <f xml:space="preserve"> SIGN(DATA[[#This Row],[Close]] &lt; DATA[[#This Row],[Prev High]])</f>
        <v>1</v>
      </c>
      <c r="BD652" s="10">
        <f xml:space="preserve"> SIGN(DATA[[#This Row],[Prev High]] &lt; DATA[[#This Row],[Close]])</f>
        <v>0</v>
      </c>
    </row>
    <row r="653" spans="14:56" x14ac:dyDescent="0.25">
      <c r="N653" s="16">
        <f xml:space="preserve"> ROW() - ROW(DATA[[#Headers],[Row]])</f>
        <v>651</v>
      </c>
      <c r="O653" s="13"/>
      <c r="P653" s="20">
        <v>44910</v>
      </c>
      <c r="Q653" s="21">
        <v>105710</v>
      </c>
      <c r="R653" s="21">
        <v>105030</v>
      </c>
      <c r="S653" s="21">
        <v>107630</v>
      </c>
      <c r="T653" s="21">
        <v>104700</v>
      </c>
      <c r="U653" s="13" t="s">
        <v>341</v>
      </c>
      <c r="V653" s="14">
        <v>2.06E-2</v>
      </c>
      <c r="W653" s="23"/>
      <c r="X653" s="23">
        <f xml:space="preserve"> (1 - DATA[[#This Row],[Row]])</f>
        <v>-650</v>
      </c>
      <c r="Y653" s="24">
        <f xml:space="preserve"> DATA[[#This Row],[Src Data]]</f>
        <v>44910</v>
      </c>
      <c r="Z653" s="23">
        <f xml:space="preserve"> WEEKDAY(DATA[[#This Row],[Date]])</f>
        <v>5</v>
      </c>
      <c r="AA653" s="26">
        <f xml:space="preserve"> DATA[[#This Row],[Src Último]]</f>
        <v>105710</v>
      </c>
      <c r="AB653" s="28">
        <f xml:space="preserve"> DATA[[#This Row],[Src Abertura]]</f>
        <v>105030</v>
      </c>
      <c r="AC653" s="28">
        <f xml:space="preserve"> DATA[[#This Row],[Src Mínima]]</f>
        <v>104700</v>
      </c>
      <c r="AD653" s="28">
        <f xml:space="preserve"> DATA[[#This Row],[Src Máxima]]</f>
        <v>107630</v>
      </c>
      <c r="AE653" s="28">
        <f xml:space="preserve"> DATA[[#This Row],[Src Último]]</f>
        <v>105710</v>
      </c>
      <c r="AF653" s="40">
        <f xml:space="preserve"> (DATA[[#This Row],[High]] - DATA[[#This Row],[Low]])</f>
        <v>2930</v>
      </c>
      <c r="AG653" s="31">
        <f xml:space="preserve"> _xlfn.XLOOKUP(DATA[[#This Row],[T]]-1, DATA[T], DATA[Open], "")</f>
        <v>103240</v>
      </c>
      <c r="AH653" s="31">
        <f xml:space="preserve"> _xlfn.XLOOKUP(DATA[[#This Row],[T]]-1, DATA[T], DATA[Low], "")</f>
        <v>101620</v>
      </c>
      <c r="AI653" s="31">
        <f xml:space="preserve"> _xlfn.XLOOKUP(DATA[[#This Row],[T]]-1, DATA[T], DATA[High], "")</f>
        <v>103675</v>
      </c>
      <c r="AJ653" s="31">
        <f xml:space="preserve"> _xlfn.XLOOKUP(DATA[[#This Row],[T]]-1, DATA[T], DATA[Price], "")</f>
        <v>103574</v>
      </c>
      <c r="AK653" s="33">
        <f xml:space="preserve"> IFERROR(DATA[[#This Row],[Prev Close]] - DATA[[#This Row],[Prev Open]], "")</f>
        <v>334</v>
      </c>
      <c r="AL653" s="33">
        <f xml:space="preserve"> IFERROR(DATA[[#This Row],[Prev High]] - DATA[[#This Row],[Prev Low]], "")</f>
        <v>2055</v>
      </c>
      <c r="AM653" s="33">
        <f xml:space="preserve"> SIGN(DATA[[#This Row],[Prev Change]] &lt; 0)</f>
        <v>0</v>
      </c>
      <c r="AN653" s="33">
        <f xml:space="preserve"> SIGN(DATA[[#This Row],[Prev Change]] &gt;= 0)</f>
        <v>1</v>
      </c>
      <c r="AO653" s="28">
        <f xml:space="preserve"> IFERROR(MAX(0, DATA[[#This Row],[High]] - DATA[[#This Row],[Prev High]]), "")</f>
        <v>3955</v>
      </c>
      <c r="AP653" s="28">
        <f xml:space="preserve"> IFERROR(MAX(0, DATA[[#This Row],[Prev Low]] - DATA[[#This Row],[Low]]), "")</f>
        <v>0</v>
      </c>
      <c r="AQ653" s="10">
        <f xml:space="preserve"> (DATA[[#This Row],[Prev Low]] &lt; DATA[[#This Row],[Open]]) * (DATA[[#This Row],[Open]] &lt; DATA[[#This Row],[Prev High]])</f>
        <v>0</v>
      </c>
      <c r="AR653" s="10">
        <f xml:space="preserve"> SIGN(DATA[[#This Row],[Open]] &lt; DATA[[#This Row],[Prev Low]])</f>
        <v>0</v>
      </c>
      <c r="AS653" s="10">
        <f xml:space="preserve"> SIGN(DATA[[#This Row],[Prev Low]] &lt; DATA[[#This Row],[Open]])</f>
        <v>1</v>
      </c>
      <c r="AT653" s="10">
        <f xml:space="preserve"> SIGN(DATA[[#This Row],[Open]] &lt; DATA[[#This Row],[Prev High]])</f>
        <v>0</v>
      </c>
      <c r="AU653" s="10">
        <f xml:space="preserve"> SIGN(DATA[[#This Row],[Prev High]] &lt; DATA[[#This Row],[Open]])</f>
        <v>1</v>
      </c>
      <c r="AV653" s="10">
        <f xml:space="preserve"> SIGN(DATA[[#This Row],[Low]] &lt; DATA[[#This Row],[Prev Low]])</f>
        <v>0</v>
      </c>
      <c r="AW653" s="10">
        <f xml:space="preserve"> SIGN(DATA[[#This Row],[Prev Low]] &lt; DATA[[#This Row],[Low]])</f>
        <v>1</v>
      </c>
      <c r="AX653" s="10">
        <f xml:space="preserve"> SIGN(DATA[[#This Row],[High]] &lt; DATA[[#This Row],[Prev High]])</f>
        <v>0</v>
      </c>
      <c r="AY653" s="10">
        <f xml:space="preserve"> SIGN(DATA[[#This Row],[Prev High]] &lt; DATA[[#This Row],[High]])</f>
        <v>1</v>
      </c>
      <c r="AZ653" s="10">
        <f xml:space="preserve"> (DATA[[#This Row],[Prev Low]] &lt; DATA[[#This Row],[Close]]) * (DATA[[#This Row],[Close]] &lt; DATA[[#This Row],[Prev High]])</f>
        <v>0</v>
      </c>
      <c r="BA653" s="10">
        <f xml:space="preserve"> SIGN(DATA[[#This Row],[Close]] &lt; DATA[[#This Row],[Prev Low]])</f>
        <v>0</v>
      </c>
      <c r="BB653" s="10">
        <f xml:space="preserve"> SIGN(DATA[[#This Row],[Prev Low]] &lt; DATA[[#This Row],[Close]])</f>
        <v>1</v>
      </c>
      <c r="BC653" s="10">
        <f xml:space="preserve"> SIGN(DATA[[#This Row],[Close]] &lt; DATA[[#This Row],[Prev High]])</f>
        <v>0</v>
      </c>
      <c r="BD653" s="10">
        <f xml:space="preserve"> SIGN(DATA[[#This Row],[Prev High]] &lt; DATA[[#This Row],[Close]])</f>
        <v>1</v>
      </c>
    </row>
    <row r="654" spans="14:56" x14ac:dyDescent="0.25">
      <c r="N654" s="16">
        <f xml:space="preserve"> ROW() - ROW(DATA[[#Headers],[Row]])</f>
        <v>652</v>
      </c>
      <c r="O654" s="13"/>
      <c r="P654" s="20">
        <v>44909</v>
      </c>
      <c r="Q654" s="21">
        <v>103574</v>
      </c>
      <c r="R654" s="21">
        <v>103240</v>
      </c>
      <c r="S654" s="21">
        <v>103675</v>
      </c>
      <c r="T654" s="21">
        <v>101620</v>
      </c>
      <c r="U654" s="13" t="s">
        <v>547</v>
      </c>
      <c r="V654" s="14">
        <v>2E-3</v>
      </c>
      <c r="W654" s="23"/>
      <c r="X654" s="23">
        <f xml:space="preserve"> (1 - DATA[[#This Row],[Row]])</f>
        <v>-651</v>
      </c>
      <c r="Y654" s="24">
        <f xml:space="preserve"> DATA[[#This Row],[Src Data]]</f>
        <v>44909</v>
      </c>
      <c r="Z654" s="23">
        <f xml:space="preserve"> WEEKDAY(DATA[[#This Row],[Date]])</f>
        <v>4</v>
      </c>
      <c r="AA654" s="26">
        <f xml:space="preserve"> DATA[[#This Row],[Src Último]]</f>
        <v>103574</v>
      </c>
      <c r="AB654" s="28">
        <f xml:space="preserve"> DATA[[#This Row],[Src Abertura]]</f>
        <v>103240</v>
      </c>
      <c r="AC654" s="28">
        <f xml:space="preserve"> DATA[[#This Row],[Src Mínima]]</f>
        <v>101620</v>
      </c>
      <c r="AD654" s="28">
        <f xml:space="preserve"> DATA[[#This Row],[Src Máxima]]</f>
        <v>103675</v>
      </c>
      <c r="AE654" s="28">
        <f xml:space="preserve"> DATA[[#This Row],[Src Último]]</f>
        <v>103574</v>
      </c>
      <c r="AF654" s="40">
        <f xml:space="preserve"> (DATA[[#This Row],[High]] - DATA[[#This Row],[Low]])</f>
        <v>2055</v>
      </c>
      <c r="AG654" s="31">
        <f xml:space="preserve"> _xlfn.XLOOKUP(DATA[[#This Row],[T]]-1, DATA[T], DATA[Open], "")</f>
        <v>104980</v>
      </c>
      <c r="AH654" s="31">
        <f xml:space="preserve"> _xlfn.XLOOKUP(DATA[[#This Row],[T]]-1, DATA[T], DATA[Low], "")</f>
        <v>103095</v>
      </c>
      <c r="AI654" s="31">
        <f xml:space="preserve"> _xlfn.XLOOKUP(DATA[[#This Row],[T]]-1, DATA[T], DATA[High], "")</f>
        <v>107000</v>
      </c>
      <c r="AJ654" s="31">
        <f xml:space="preserve"> _xlfn.XLOOKUP(DATA[[#This Row],[T]]-1, DATA[T], DATA[Price], "")</f>
        <v>103364</v>
      </c>
      <c r="AK654" s="33">
        <f xml:space="preserve"> IFERROR(DATA[[#This Row],[Prev Close]] - DATA[[#This Row],[Prev Open]], "")</f>
        <v>-1616</v>
      </c>
      <c r="AL654" s="33">
        <f xml:space="preserve"> IFERROR(DATA[[#This Row],[Prev High]] - DATA[[#This Row],[Prev Low]], "")</f>
        <v>3905</v>
      </c>
      <c r="AM654" s="33">
        <f xml:space="preserve"> SIGN(DATA[[#This Row],[Prev Change]] &lt; 0)</f>
        <v>1</v>
      </c>
      <c r="AN654" s="33">
        <f xml:space="preserve"> SIGN(DATA[[#This Row],[Prev Change]] &gt;= 0)</f>
        <v>0</v>
      </c>
      <c r="AO654" s="28">
        <f xml:space="preserve"> IFERROR(MAX(0, DATA[[#This Row],[High]] - DATA[[#This Row],[Prev High]]), "")</f>
        <v>0</v>
      </c>
      <c r="AP654" s="28">
        <f xml:space="preserve"> IFERROR(MAX(0, DATA[[#This Row],[Prev Low]] - DATA[[#This Row],[Low]]), "")</f>
        <v>1475</v>
      </c>
      <c r="AQ654" s="10">
        <f xml:space="preserve"> (DATA[[#This Row],[Prev Low]] &lt; DATA[[#This Row],[Open]]) * (DATA[[#This Row],[Open]] &lt; DATA[[#This Row],[Prev High]])</f>
        <v>1</v>
      </c>
      <c r="AR654" s="10">
        <f xml:space="preserve"> SIGN(DATA[[#This Row],[Open]] &lt; DATA[[#This Row],[Prev Low]])</f>
        <v>0</v>
      </c>
      <c r="AS654" s="10">
        <f xml:space="preserve"> SIGN(DATA[[#This Row],[Prev Low]] &lt; DATA[[#This Row],[Open]])</f>
        <v>1</v>
      </c>
      <c r="AT654" s="10">
        <f xml:space="preserve"> SIGN(DATA[[#This Row],[Open]] &lt; DATA[[#This Row],[Prev High]])</f>
        <v>1</v>
      </c>
      <c r="AU654" s="10">
        <f xml:space="preserve"> SIGN(DATA[[#This Row],[Prev High]] &lt; DATA[[#This Row],[Open]])</f>
        <v>0</v>
      </c>
      <c r="AV654" s="10">
        <f xml:space="preserve"> SIGN(DATA[[#This Row],[Low]] &lt; DATA[[#This Row],[Prev Low]])</f>
        <v>1</v>
      </c>
      <c r="AW654" s="10">
        <f xml:space="preserve"> SIGN(DATA[[#This Row],[Prev Low]] &lt; DATA[[#This Row],[Low]])</f>
        <v>0</v>
      </c>
      <c r="AX654" s="10">
        <f xml:space="preserve"> SIGN(DATA[[#This Row],[High]] &lt; DATA[[#This Row],[Prev High]])</f>
        <v>1</v>
      </c>
      <c r="AY654" s="10">
        <f xml:space="preserve"> SIGN(DATA[[#This Row],[Prev High]] &lt; DATA[[#This Row],[High]])</f>
        <v>0</v>
      </c>
      <c r="AZ654" s="10">
        <f xml:space="preserve"> (DATA[[#This Row],[Prev Low]] &lt; DATA[[#This Row],[Close]]) * (DATA[[#This Row],[Close]] &lt; DATA[[#This Row],[Prev High]])</f>
        <v>1</v>
      </c>
      <c r="BA654" s="10">
        <f xml:space="preserve"> SIGN(DATA[[#This Row],[Close]] &lt; DATA[[#This Row],[Prev Low]])</f>
        <v>0</v>
      </c>
      <c r="BB654" s="10">
        <f xml:space="preserve"> SIGN(DATA[[#This Row],[Prev Low]] &lt; DATA[[#This Row],[Close]])</f>
        <v>1</v>
      </c>
      <c r="BC654" s="10">
        <f xml:space="preserve"> SIGN(DATA[[#This Row],[Close]] &lt; DATA[[#This Row],[Prev High]])</f>
        <v>1</v>
      </c>
      <c r="BD654" s="10">
        <f xml:space="preserve"> SIGN(DATA[[#This Row],[Prev High]] &lt; DATA[[#This Row],[Close]])</f>
        <v>0</v>
      </c>
    </row>
    <row r="655" spans="14:56" x14ac:dyDescent="0.25">
      <c r="N655" s="16">
        <f xml:space="preserve"> ROW() - ROW(DATA[[#Headers],[Row]])</f>
        <v>653</v>
      </c>
      <c r="O655" s="13"/>
      <c r="P655" s="20">
        <v>44908</v>
      </c>
      <c r="Q655" s="21">
        <v>103364</v>
      </c>
      <c r="R655" s="21">
        <v>104980</v>
      </c>
      <c r="S655" s="21">
        <v>107000</v>
      </c>
      <c r="T655" s="21">
        <v>103095</v>
      </c>
      <c r="U655" s="13" t="s">
        <v>548</v>
      </c>
      <c r="V655" s="14">
        <v>-1.7899999999999999E-2</v>
      </c>
      <c r="W655" s="23"/>
      <c r="X655" s="23">
        <f xml:space="preserve"> (1 - DATA[[#This Row],[Row]])</f>
        <v>-652</v>
      </c>
      <c r="Y655" s="24">
        <f xml:space="preserve"> DATA[[#This Row],[Src Data]]</f>
        <v>44908</v>
      </c>
      <c r="Z655" s="23">
        <f xml:space="preserve"> WEEKDAY(DATA[[#This Row],[Date]])</f>
        <v>3</v>
      </c>
      <c r="AA655" s="26">
        <f xml:space="preserve"> DATA[[#This Row],[Src Último]]</f>
        <v>103364</v>
      </c>
      <c r="AB655" s="28">
        <f xml:space="preserve"> DATA[[#This Row],[Src Abertura]]</f>
        <v>104980</v>
      </c>
      <c r="AC655" s="28">
        <f xml:space="preserve"> DATA[[#This Row],[Src Mínima]]</f>
        <v>103095</v>
      </c>
      <c r="AD655" s="28">
        <f xml:space="preserve"> DATA[[#This Row],[Src Máxima]]</f>
        <v>107000</v>
      </c>
      <c r="AE655" s="28">
        <f xml:space="preserve"> DATA[[#This Row],[Src Último]]</f>
        <v>103364</v>
      </c>
      <c r="AF655" s="40">
        <f xml:space="preserve"> (DATA[[#This Row],[High]] - DATA[[#This Row],[Low]])</f>
        <v>3905</v>
      </c>
      <c r="AG655" s="31">
        <f xml:space="preserve"> _xlfn.XLOOKUP(DATA[[#This Row],[T]]-1, DATA[T], DATA[Open], "")</f>
        <v>107895</v>
      </c>
      <c r="AH655" s="31">
        <f xml:space="preserve"> _xlfn.XLOOKUP(DATA[[#This Row],[T]]-1, DATA[T], DATA[Low], "")</f>
        <v>103765</v>
      </c>
      <c r="AI655" s="31">
        <f xml:space="preserve"> _xlfn.XLOOKUP(DATA[[#This Row],[T]]-1, DATA[T], DATA[High], "")</f>
        <v>107895</v>
      </c>
      <c r="AJ655" s="31">
        <f xml:space="preserve"> _xlfn.XLOOKUP(DATA[[#This Row],[T]]-1, DATA[T], DATA[Price], "")</f>
        <v>105249</v>
      </c>
      <c r="AK655" s="33">
        <f xml:space="preserve"> IFERROR(DATA[[#This Row],[Prev Close]] - DATA[[#This Row],[Prev Open]], "")</f>
        <v>-2646</v>
      </c>
      <c r="AL655" s="33">
        <f xml:space="preserve"> IFERROR(DATA[[#This Row],[Prev High]] - DATA[[#This Row],[Prev Low]], "")</f>
        <v>4130</v>
      </c>
      <c r="AM655" s="33">
        <f xml:space="preserve"> SIGN(DATA[[#This Row],[Prev Change]] &lt; 0)</f>
        <v>1</v>
      </c>
      <c r="AN655" s="33">
        <f xml:space="preserve"> SIGN(DATA[[#This Row],[Prev Change]] &gt;= 0)</f>
        <v>0</v>
      </c>
      <c r="AO655" s="28">
        <f xml:space="preserve"> IFERROR(MAX(0, DATA[[#This Row],[High]] - DATA[[#This Row],[Prev High]]), "")</f>
        <v>0</v>
      </c>
      <c r="AP655" s="28">
        <f xml:space="preserve"> IFERROR(MAX(0, DATA[[#This Row],[Prev Low]] - DATA[[#This Row],[Low]]), "")</f>
        <v>670</v>
      </c>
      <c r="AQ655" s="10">
        <f xml:space="preserve"> (DATA[[#This Row],[Prev Low]] &lt; DATA[[#This Row],[Open]]) * (DATA[[#This Row],[Open]] &lt; DATA[[#This Row],[Prev High]])</f>
        <v>1</v>
      </c>
      <c r="AR655" s="10">
        <f xml:space="preserve"> SIGN(DATA[[#This Row],[Open]] &lt; DATA[[#This Row],[Prev Low]])</f>
        <v>0</v>
      </c>
      <c r="AS655" s="10">
        <f xml:space="preserve"> SIGN(DATA[[#This Row],[Prev Low]] &lt; DATA[[#This Row],[Open]])</f>
        <v>1</v>
      </c>
      <c r="AT655" s="10">
        <f xml:space="preserve"> SIGN(DATA[[#This Row],[Open]] &lt; DATA[[#This Row],[Prev High]])</f>
        <v>1</v>
      </c>
      <c r="AU655" s="10">
        <f xml:space="preserve"> SIGN(DATA[[#This Row],[Prev High]] &lt; DATA[[#This Row],[Open]])</f>
        <v>0</v>
      </c>
      <c r="AV655" s="10">
        <f xml:space="preserve"> SIGN(DATA[[#This Row],[Low]] &lt; DATA[[#This Row],[Prev Low]])</f>
        <v>1</v>
      </c>
      <c r="AW655" s="10">
        <f xml:space="preserve"> SIGN(DATA[[#This Row],[Prev Low]] &lt; DATA[[#This Row],[Low]])</f>
        <v>0</v>
      </c>
      <c r="AX655" s="10">
        <f xml:space="preserve"> SIGN(DATA[[#This Row],[High]] &lt; DATA[[#This Row],[Prev High]])</f>
        <v>1</v>
      </c>
      <c r="AY655" s="10">
        <f xml:space="preserve"> SIGN(DATA[[#This Row],[Prev High]] &lt; DATA[[#This Row],[High]])</f>
        <v>0</v>
      </c>
      <c r="AZ655" s="10">
        <f xml:space="preserve"> (DATA[[#This Row],[Prev Low]] &lt; DATA[[#This Row],[Close]]) * (DATA[[#This Row],[Close]] &lt; DATA[[#This Row],[Prev High]])</f>
        <v>0</v>
      </c>
      <c r="BA655" s="10">
        <f xml:space="preserve"> SIGN(DATA[[#This Row],[Close]] &lt; DATA[[#This Row],[Prev Low]])</f>
        <v>1</v>
      </c>
      <c r="BB655" s="10">
        <f xml:space="preserve"> SIGN(DATA[[#This Row],[Prev Low]] &lt; DATA[[#This Row],[Close]])</f>
        <v>0</v>
      </c>
      <c r="BC655" s="10">
        <f xml:space="preserve"> SIGN(DATA[[#This Row],[Close]] &lt; DATA[[#This Row],[Prev High]])</f>
        <v>1</v>
      </c>
      <c r="BD655" s="10">
        <f xml:space="preserve"> SIGN(DATA[[#This Row],[Prev High]] &lt; DATA[[#This Row],[Close]])</f>
        <v>0</v>
      </c>
    </row>
    <row r="656" spans="14:56" x14ac:dyDescent="0.25">
      <c r="N656" s="16">
        <f xml:space="preserve"> ROW() - ROW(DATA[[#Headers],[Row]])</f>
        <v>654</v>
      </c>
      <c r="O656" s="13"/>
      <c r="P656" s="20">
        <v>44907</v>
      </c>
      <c r="Q656" s="21">
        <v>105249</v>
      </c>
      <c r="R656" s="21">
        <v>107895</v>
      </c>
      <c r="S656" s="21">
        <v>107895</v>
      </c>
      <c r="T656" s="21">
        <v>103765</v>
      </c>
      <c r="U656" s="13" t="s">
        <v>452</v>
      </c>
      <c r="V656" s="14">
        <v>-2.1000000000000001E-2</v>
      </c>
      <c r="W656" s="23"/>
      <c r="X656" s="23">
        <f xml:space="preserve"> (1 - DATA[[#This Row],[Row]])</f>
        <v>-653</v>
      </c>
      <c r="Y656" s="24">
        <f xml:space="preserve"> DATA[[#This Row],[Src Data]]</f>
        <v>44907</v>
      </c>
      <c r="Z656" s="23">
        <f xml:space="preserve"> WEEKDAY(DATA[[#This Row],[Date]])</f>
        <v>2</v>
      </c>
      <c r="AA656" s="26">
        <f xml:space="preserve"> DATA[[#This Row],[Src Último]]</f>
        <v>105249</v>
      </c>
      <c r="AB656" s="28">
        <f xml:space="preserve"> DATA[[#This Row],[Src Abertura]]</f>
        <v>107895</v>
      </c>
      <c r="AC656" s="28">
        <f xml:space="preserve"> DATA[[#This Row],[Src Mínima]]</f>
        <v>103765</v>
      </c>
      <c r="AD656" s="28">
        <f xml:space="preserve"> DATA[[#This Row],[Src Máxima]]</f>
        <v>107895</v>
      </c>
      <c r="AE656" s="28">
        <f xml:space="preserve"> DATA[[#This Row],[Src Último]]</f>
        <v>105249</v>
      </c>
      <c r="AF656" s="40">
        <f xml:space="preserve"> (DATA[[#This Row],[High]] - DATA[[#This Row],[Low]])</f>
        <v>4130</v>
      </c>
      <c r="AG656" s="31">
        <f xml:space="preserve"> _xlfn.XLOOKUP(DATA[[#This Row],[T]]-1, DATA[T], DATA[Open], "")</f>
        <v>107880</v>
      </c>
      <c r="AH656" s="31">
        <f xml:space="preserve"> _xlfn.XLOOKUP(DATA[[#This Row],[T]]-1, DATA[T], DATA[Low], "")</f>
        <v>107135</v>
      </c>
      <c r="AI656" s="31">
        <f xml:space="preserve"> _xlfn.XLOOKUP(DATA[[#This Row],[T]]-1, DATA[T], DATA[High], "")</f>
        <v>108710</v>
      </c>
      <c r="AJ656" s="31">
        <f xml:space="preserve"> _xlfn.XLOOKUP(DATA[[#This Row],[T]]-1, DATA[T], DATA[Price], "")</f>
        <v>107510</v>
      </c>
      <c r="AK656" s="33">
        <f xml:space="preserve"> IFERROR(DATA[[#This Row],[Prev Close]] - DATA[[#This Row],[Prev Open]], "")</f>
        <v>-370</v>
      </c>
      <c r="AL656" s="33">
        <f xml:space="preserve"> IFERROR(DATA[[#This Row],[Prev High]] - DATA[[#This Row],[Prev Low]], "")</f>
        <v>1575</v>
      </c>
      <c r="AM656" s="33">
        <f xml:space="preserve"> SIGN(DATA[[#This Row],[Prev Change]] &lt; 0)</f>
        <v>1</v>
      </c>
      <c r="AN656" s="33">
        <f xml:space="preserve"> SIGN(DATA[[#This Row],[Prev Change]] &gt;= 0)</f>
        <v>0</v>
      </c>
      <c r="AO656" s="28">
        <f xml:space="preserve"> IFERROR(MAX(0, DATA[[#This Row],[High]] - DATA[[#This Row],[Prev High]]), "")</f>
        <v>0</v>
      </c>
      <c r="AP656" s="28">
        <f xml:space="preserve"> IFERROR(MAX(0, DATA[[#This Row],[Prev Low]] - DATA[[#This Row],[Low]]), "")</f>
        <v>3370</v>
      </c>
      <c r="AQ656" s="10">
        <f xml:space="preserve"> (DATA[[#This Row],[Prev Low]] &lt; DATA[[#This Row],[Open]]) * (DATA[[#This Row],[Open]] &lt; DATA[[#This Row],[Prev High]])</f>
        <v>1</v>
      </c>
      <c r="AR656" s="10">
        <f xml:space="preserve"> SIGN(DATA[[#This Row],[Open]] &lt; DATA[[#This Row],[Prev Low]])</f>
        <v>0</v>
      </c>
      <c r="AS656" s="10">
        <f xml:space="preserve"> SIGN(DATA[[#This Row],[Prev Low]] &lt; DATA[[#This Row],[Open]])</f>
        <v>1</v>
      </c>
      <c r="AT656" s="10">
        <f xml:space="preserve"> SIGN(DATA[[#This Row],[Open]] &lt; DATA[[#This Row],[Prev High]])</f>
        <v>1</v>
      </c>
      <c r="AU656" s="10">
        <f xml:space="preserve"> SIGN(DATA[[#This Row],[Prev High]] &lt; DATA[[#This Row],[Open]])</f>
        <v>0</v>
      </c>
      <c r="AV656" s="10">
        <f xml:space="preserve"> SIGN(DATA[[#This Row],[Low]] &lt; DATA[[#This Row],[Prev Low]])</f>
        <v>1</v>
      </c>
      <c r="AW656" s="10">
        <f xml:space="preserve"> SIGN(DATA[[#This Row],[Prev Low]] &lt; DATA[[#This Row],[Low]])</f>
        <v>0</v>
      </c>
      <c r="AX656" s="10">
        <f xml:space="preserve"> SIGN(DATA[[#This Row],[High]] &lt; DATA[[#This Row],[Prev High]])</f>
        <v>1</v>
      </c>
      <c r="AY656" s="10">
        <f xml:space="preserve"> SIGN(DATA[[#This Row],[Prev High]] &lt; DATA[[#This Row],[High]])</f>
        <v>0</v>
      </c>
      <c r="AZ656" s="10">
        <f xml:space="preserve"> (DATA[[#This Row],[Prev Low]] &lt; DATA[[#This Row],[Close]]) * (DATA[[#This Row],[Close]] &lt; DATA[[#This Row],[Prev High]])</f>
        <v>0</v>
      </c>
      <c r="BA656" s="10">
        <f xml:space="preserve"> SIGN(DATA[[#This Row],[Close]] &lt; DATA[[#This Row],[Prev Low]])</f>
        <v>1</v>
      </c>
      <c r="BB656" s="10">
        <f xml:space="preserve"> SIGN(DATA[[#This Row],[Prev Low]] &lt; DATA[[#This Row],[Close]])</f>
        <v>0</v>
      </c>
      <c r="BC656" s="10">
        <f xml:space="preserve"> SIGN(DATA[[#This Row],[Close]] &lt; DATA[[#This Row],[Prev High]])</f>
        <v>1</v>
      </c>
      <c r="BD656" s="10">
        <f xml:space="preserve"> SIGN(DATA[[#This Row],[Prev High]] &lt; DATA[[#This Row],[Close]])</f>
        <v>0</v>
      </c>
    </row>
    <row r="657" spans="14:56" x14ac:dyDescent="0.25">
      <c r="N657" s="16">
        <f xml:space="preserve"> ROW() - ROW(DATA[[#Headers],[Row]])</f>
        <v>655</v>
      </c>
      <c r="O657" s="13"/>
      <c r="P657" s="20">
        <v>44904</v>
      </c>
      <c r="Q657" s="21">
        <v>107510</v>
      </c>
      <c r="R657" s="21">
        <v>107880</v>
      </c>
      <c r="S657" s="21">
        <v>108710</v>
      </c>
      <c r="T657" s="21">
        <v>107135</v>
      </c>
      <c r="U657" s="13" t="s">
        <v>549</v>
      </c>
      <c r="V657" s="14">
        <v>1.9E-3</v>
      </c>
      <c r="W657" s="23"/>
      <c r="X657" s="23">
        <f xml:space="preserve"> (1 - DATA[[#This Row],[Row]])</f>
        <v>-654</v>
      </c>
      <c r="Y657" s="24">
        <f xml:space="preserve"> DATA[[#This Row],[Src Data]]</f>
        <v>44904</v>
      </c>
      <c r="Z657" s="23">
        <f xml:space="preserve"> WEEKDAY(DATA[[#This Row],[Date]])</f>
        <v>6</v>
      </c>
      <c r="AA657" s="26">
        <f xml:space="preserve"> DATA[[#This Row],[Src Último]]</f>
        <v>107510</v>
      </c>
      <c r="AB657" s="28">
        <f xml:space="preserve"> DATA[[#This Row],[Src Abertura]]</f>
        <v>107880</v>
      </c>
      <c r="AC657" s="28">
        <f xml:space="preserve"> DATA[[#This Row],[Src Mínima]]</f>
        <v>107135</v>
      </c>
      <c r="AD657" s="28">
        <f xml:space="preserve"> DATA[[#This Row],[Src Máxima]]</f>
        <v>108710</v>
      </c>
      <c r="AE657" s="28">
        <f xml:space="preserve"> DATA[[#This Row],[Src Último]]</f>
        <v>107510</v>
      </c>
      <c r="AF657" s="40">
        <f xml:space="preserve"> (DATA[[#This Row],[High]] - DATA[[#This Row],[Low]])</f>
        <v>1575</v>
      </c>
      <c r="AG657" s="31">
        <f xml:space="preserve"> _xlfn.XLOOKUP(DATA[[#This Row],[T]]-1, DATA[T], DATA[Open], "")</f>
        <v>109440</v>
      </c>
      <c r="AH657" s="31">
        <f xml:space="preserve"> _xlfn.XLOOKUP(DATA[[#This Row],[T]]-1, DATA[T], DATA[Low], "")</f>
        <v>106980</v>
      </c>
      <c r="AI657" s="31">
        <f xml:space="preserve"> _xlfn.XLOOKUP(DATA[[#This Row],[T]]-1, DATA[T], DATA[High], "")</f>
        <v>109745</v>
      </c>
      <c r="AJ657" s="31">
        <f xml:space="preserve"> _xlfn.XLOOKUP(DATA[[#This Row],[T]]-1, DATA[T], DATA[Price], "")</f>
        <v>107309</v>
      </c>
      <c r="AK657" s="33">
        <f xml:space="preserve"> IFERROR(DATA[[#This Row],[Prev Close]] - DATA[[#This Row],[Prev Open]], "")</f>
        <v>-2131</v>
      </c>
      <c r="AL657" s="33">
        <f xml:space="preserve"> IFERROR(DATA[[#This Row],[Prev High]] - DATA[[#This Row],[Prev Low]], "")</f>
        <v>2765</v>
      </c>
      <c r="AM657" s="33">
        <f xml:space="preserve"> SIGN(DATA[[#This Row],[Prev Change]] &lt; 0)</f>
        <v>1</v>
      </c>
      <c r="AN657" s="33">
        <f xml:space="preserve"> SIGN(DATA[[#This Row],[Prev Change]] &gt;= 0)</f>
        <v>0</v>
      </c>
      <c r="AO657" s="28">
        <f xml:space="preserve"> IFERROR(MAX(0, DATA[[#This Row],[High]] - DATA[[#This Row],[Prev High]]), "")</f>
        <v>0</v>
      </c>
      <c r="AP657" s="28">
        <f xml:space="preserve"> IFERROR(MAX(0, DATA[[#This Row],[Prev Low]] - DATA[[#This Row],[Low]]), "")</f>
        <v>0</v>
      </c>
      <c r="AQ657" s="10">
        <f xml:space="preserve"> (DATA[[#This Row],[Prev Low]] &lt; DATA[[#This Row],[Open]]) * (DATA[[#This Row],[Open]] &lt; DATA[[#This Row],[Prev High]])</f>
        <v>1</v>
      </c>
      <c r="AR657" s="10">
        <f xml:space="preserve"> SIGN(DATA[[#This Row],[Open]] &lt; DATA[[#This Row],[Prev Low]])</f>
        <v>0</v>
      </c>
      <c r="AS657" s="10">
        <f xml:space="preserve"> SIGN(DATA[[#This Row],[Prev Low]] &lt; DATA[[#This Row],[Open]])</f>
        <v>1</v>
      </c>
      <c r="AT657" s="10">
        <f xml:space="preserve"> SIGN(DATA[[#This Row],[Open]] &lt; DATA[[#This Row],[Prev High]])</f>
        <v>1</v>
      </c>
      <c r="AU657" s="10">
        <f xml:space="preserve"> SIGN(DATA[[#This Row],[Prev High]] &lt; DATA[[#This Row],[Open]])</f>
        <v>0</v>
      </c>
      <c r="AV657" s="10">
        <f xml:space="preserve"> SIGN(DATA[[#This Row],[Low]] &lt; DATA[[#This Row],[Prev Low]])</f>
        <v>0</v>
      </c>
      <c r="AW657" s="10">
        <f xml:space="preserve"> SIGN(DATA[[#This Row],[Prev Low]] &lt; DATA[[#This Row],[Low]])</f>
        <v>1</v>
      </c>
      <c r="AX657" s="10">
        <f xml:space="preserve"> SIGN(DATA[[#This Row],[High]] &lt; DATA[[#This Row],[Prev High]])</f>
        <v>1</v>
      </c>
      <c r="AY657" s="10">
        <f xml:space="preserve"> SIGN(DATA[[#This Row],[Prev High]] &lt; DATA[[#This Row],[High]])</f>
        <v>0</v>
      </c>
      <c r="AZ657" s="10">
        <f xml:space="preserve"> (DATA[[#This Row],[Prev Low]] &lt; DATA[[#This Row],[Close]]) * (DATA[[#This Row],[Close]] &lt; DATA[[#This Row],[Prev High]])</f>
        <v>1</v>
      </c>
      <c r="BA657" s="10">
        <f xml:space="preserve"> SIGN(DATA[[#This Row],[Close]] &lt; DATA[[#This Row],[Prev Low]])</f>
        <v>0</v>
      </c>
      <c r="BB657" s="10">
        <f xml:space="preserve"> SIGN(DATA[[#This Row],[Prev Low]] &lt; DATA[[#This Row],[Close]])</f>
        <v>1</v>
      </c>
      <c r="BC657" s="10">
        <f xml:space="preserve"> SIGN(DATA[[#This Row],[Close]] &lt; DATA[[#This Row],[Prev High]])</f>
        <v>1</v>
      </c>
      <c r="BD657" s="10">
        <f xml:space="preserve"> SIGN(DATA[[#This Row],[Prev High]] &lt; DATA[[#This Row],[Close]])</f>
        <v>0</v>
      </c>
    </row>
    <row r="658" spans="14:56" x14ac:dyDescent="0.25">
      <c r="N658" s="16">
        <f xml:space="preserve"> ROW() - ROW(DATA[[#Headers],[Row]])</f>
        <v>656</v>
      </c>
      <c r="O658" s="13"/>
      <c r="P658" s="20">
        <v>44903</v>
      </c>
      <c r="Q658" s="21">
        <v>107309</v>
      </c>
      <c r="R658" s="21">
        <v>109440</v>
      </c>
      <c r="S658" s="21">
        <v>109745</v>
      </c>
      <c r="T658" s="21">
        <v>106980</v>
      </c>
      <c r="U658" s="13" t="s">
        <v>444</v>
      </c>
      <c r="V658" s="14">
        <v>-1.9599999999999999E-2</v>
      </c>
      <c r="W658" s="23"/>
      <c r="X658" s="23">
        <f xml:space="preserve"> (1 - DATA[[#This Row],[Row]])</f>
        <v>-655</v>
      </c>
      <c r="Y658" s="24">
        <f xml:space="preserve"> DATA[[#This Row],[Src Data]]</f>
        <v>44903</v>
      </c>
      <c r="Z658" s="23">
        <f xml:space="preserve"> WEEKDAY(DATA[[#This Row],[Date]])</f>
        <v>5</v>
      </c>
      <c r="AA658" s="26">
        <f xml:space="preserve"> DATA[[#This Row],[Src Último]]</f>
        <v>107309</v>
      </c>
      <c r="AB658" s="28">
        <f xml:space="preserve"> DATA[[#This Row],[Src Abertura]]</f>
        <v>109440</v>
      </c>
      <c r="AC658" s="28">
        <f xml:space="preserve"> DATA[[#This Row],[Src Mínima]]</f>
        <v>106980</v>
      </c>
      <c r="AD658" s="28">
        <f xml:space="preserve"> DATA[[#This Row],[Src Máxima]]</f>
        <v>109745</v>
      </c>
      <c r="AE658" s="28">
        <f xml:space="preserve"> DATA[[#This Row],[Src Último]]</f>
        <v>107309</v>
      </c>
      <c r="AF658" s="40">
        <f xml:space="preserve"> (DATA[[#This Row],[High]] - DATA[[#This Row],[Low]])</f>
        <v>2765</v>
      </c>
      <c r="AG658" s="31">
        <f xml:space="preserve"> _xlfn.XLOOKUP(DATA[[#This Row],[T]]-1, DATA[T], DATA[Open], "")</f>
        <v>109770</v>
      </c>
      <c r="AH658" s="31">
        <f xml:space="preserve"> _xlfn.XLOOKUP(DATA[[#This Row],[T]]-1, DATA[T], DATA[Low], "")</f>
        <v>108760</v>
      </c>
      <c r="AI658" s="31">
        <f xml:space="preserve"> _xlfn.XLOOKUP(DATA[[#This Row],[T]]-1, DATA[T], DATA[High], "")</f>
        <v>110440</v>
      </c>
      <c r="AJ658" s="31">
        <f xml:space="preserve"> _xlfn.XLOOKUP(DATA[[#This Row],[T]]-1, DATA[T], DATA[Price], "")</f>
        <v>109458</v>
      </c>
      <c r="AK658" s="33">
        <f xml:space="preserve"> IFERROR(DATA[[#This Row],[Prev Close]] - DATA[[#This Row],[Prev Open]], "")</f>
        <v>-312</v>
      </c>
      <c r="AL658" s="33">
        <f xml:space="preserve"> IFERROR(DATA[[#This Row],[Prev High]] - DATA[[#This Row],[Prev Low]], "")</f>
        <v>1680</v>
      </c>
      <c r="AM658" s="33">
        <f xml:space="preserve"> SIGN(DATA[[#This Row],[Prev Change]] &lt; 0)</f>
        <v>1</v>
      </c>
      <c r="AN658" s="33">
        <f xml:space="preserve"> SIGN(DATA[[#This Row],[Prev Change]] &gt;= 0)</f>
        <v>0</v>
      </c>
      <c r="AO658" s="28">
        <f xml:space="preserve"> IFERROR(MAX(0, DATA[[#This Row],[High]] - DATA[[#This Row],[Prev High]]), "")</f>
        <v>0</v>
      </c>
      <c r="AP658" s="28">
        <f xml:space="preserve"> IFERROR(MAX(0, DATA[[#This Row],[Prev Low]] - DATA[[#This Row],[Low]]), "")</f>
        <v>1780</v>
      </c>
      <c r="AQ658" s="10">
        <f xml:space="preserve"> (DATA[[#This Row],[Prev Low]] &lt; DATA[[#This Row],[Open]]) * (DATA[[#This Row],[Open]] &lt; DATA[[#This Row],[Prev High]])</f>
        <v>1</v>
      </c>
      <c r="AR658" s="10">
        <f xml:space="preserve"> SIGN(DATA[[#This Row],[Open]] &lt; DATA[[#This Row],[Prev Low]])</f>
        <v>0</v>
      </c>
      <c r="AS658" s="10">
        <f xml:space="preserve"> SIGN(DATA[[#This Row],[Prev Low]] &lt; DATA[[#This Row],[Open]])</f>
        <v>1</v>
      </c>
      <c r="AT658" s="10">
        <f xml:space="preserve"> SIGN(DATA[[#This Row],[Open]] &lt; DATA[[#This Row],[Prev High]])</f>
        <v>1</v>
      </c>
      <c r="AU658" s="10">
        <f xml:space="preserve"> SIGN(DATA[[#This Row],[Prev High]] &lt; DATA[[#This Row],[Open]])</f>
        <v>0</v>
      </c>
      <c r="AV658" s="10">
        <f xml:space="preserve"> SIGN(DATA[[#This Row],[Low]] &lt; DATA[[#This Row],[Prev Low]])</f>
        <v>1</v>
      </c>
      <c r="AW658" s="10">
        <f xml:space="preserve"> SIGN(DATA[[#This Row],[Prev Low]] &lt; DATA[[#This Row],[Low]])</f>
        <v>0</v>
      </c>
      <c r="AX658" s="10">
        <f xml:space="preserve"> SIGN(DATA[[#This Row],[High]] &lt; DATA[[#This Row],[Prev High]])</f>
        <v>1</v>
      </c>
      <c r="AY658" s="10">
        <f xml:space="preserve"> SIGN(DATA[[#This Row],[Prev High]] &lt; DATA[[#This Row],[High]])</f>
        <v>0</v>
      </c>
      <c r="AZ658" s="10">
        <f xml:space="preserve"> (DATA[[#This Row],[Prev Low]] &lt; DATA[[#This Row],[Close]]) * (DATA[[#This Row],[Close]] &lt; DATA[[#This Row],[Prev High]])</f>
        <v>0</v>
      </c>
      <c r="BA658" s="10">
        <f xml:space="preserve"> SIGN(DATA[[#This Row],[Close]] &lt; DATA[[#This Row],[Prev Low]])</f>
        <v>1</v>
      </c>
      <c r="BB658" s="10">
        <f xml:space="preserve"> SIGN(DATA[[#This Row],[Prev Low]] &lt; DATA[[#This Row],[Close]])</f>
        <v>0</v>
      </c>
      <c r="BC658" s="10">
        <f xml:space="preserve"> SIGN(DATA[[#This Row],[Close]] &lt; DATA[[#This Row],[Prev High]])</f>
        <v>1</v>
      </c>
      <c r="BD658" s="10">
        <f xml:space="preserve"> SIGN(DATA[[#This Row],[Prev High]] &lt; DATA[[#This Row],[Close]])</f>
        <v>0</v>
      </c>
    </row>
    <row r="659" spans="14:56" x14ac:dyDescent="0.25">
      <c r="N659" s="16">
        <f xml:space="preserve"> ROW() - ROW(DATA[[#Headers],[Row]])</f>
        <v>657</v>
      </c>
      <c r="O659" s="13"/>
      <c r="P659" s="20">
        <v>44902</v>
      </c>
      <c r="Q659" s="21">
        <v>109458</v>
      </c>
      <c r="R659" s="21">
        <v>109770</v>
      </c>
      <c r="S659" s="21">
        <v>110440</v>
      </c>
      <c r="T659" s="21">
        <v>108760</v>
      </c>
      <c r="U659" s="13" t="s">
        <v>550</v>
      </c>
      <c r="V659" s="14">
        <v>-1.01E-2</v>
      </c>
      <c r="W659" s="23"/>
      <c r="X659" s="23">
        <f xml:space="preserve"> (1 - DATA[[#This Row],[Row]])</f>
        <v>-656</v>
      </c>
      <c r="Y659" s="24">
        <f xml:space="preserve"> DATA[[#This Row],[Src Data]]</f>
        <v>44902</v>
      </c>
      <c r="Z659" s="23">
        <f xml:space="preserve"> WEEKDAY(DATA[[#This Row],[Date]])</f>
        <v>4</v>
      </c>
      <c r="AA659" s="26">
        <f xml:space="preserve"> DATA[[#This Row],[Src Último]]</f>
        <v>109458</v>
      </c>
      <c r="AB659" s="28">
        <f xml:space="preserve"> DATA[[#This Row],[Src Abertura]]</f>
        <v>109770</v>
      </c>
      <c r="AC659" s="28">
        <f xml:space="preserve"> DATA[[#This Row],[Src Mínima]]</f>
        <v>108760</v>
      </c>
      <c r="AD659" s="28">
        <f xml:space="preserve"> DATA[[#This Row],[Src Máxima]]</f>
        <v>110440</v>
      </c>
      <c r="AE659" s="28">
        <f xml:space="preserve"> DATA[[#This Row],[Src Último]]</f>
        <v>109458</v>
      </c>
      <c r="AF659" s="40">
        <f xml:space="preserve"> (DATA[[#This Row],[High]] - DATA[[#This Row],[Low]])</f>
        <v>1680</v>
      </c>
      <c r="AG659" s="31">
        <f xml:space="preserve"> _xlfn.XLOOKUP(DATA[[#This Row],[T]]-1, DATA[T], DATA[Open], "")</f>
        <v>109770</v>
      </c>
      <c r="AH659" s="31">
        <f xml:space="preserve"> _xlfn.XLOOKUP(DATA[[#This Row],[T]]-1, DATA[T], DATA[Low], "")</f>
        <v>109405</v>
      </c>
      <c r="AI659" s="31">
        <f xml:space="preserve"> _xlfn.XLOOKUP(DATA[[#This Row],[T]]-1, DATA[T], DATA[High], "")</f>
        <v>110925</v>
      </c>
      <c r="AJ659" s="31">
        <f xml:space="preserve"> _xlfn.XLOOKUP(DATA[[#This Row],[T]]-1, DATA[T], DATA[Price], "")</f>
        <v>110570</v>
      </c>
      <c r="AK659" s="33">
        <f xml:space="preserve"> IFERROR(DATA[[#This Row],[Prev Close]] - DATA[[#This Row],[Prev Open]], "")</f>
        <v>800</v>
      </c>
      <c r="AL659" s="33">
        <f xml:space="preserve"> IFERROR(DATA[[#This Row],[Prev High]] - DATA[[#This Row],[Prev Low]], "")</f>
        <v>1520</v>
      </c>
      <c r="AM659" s="33">
        <f xml:space="preserve"> SIGN(DATA[[#This Row],[Prev Change]] &lt; 0)</f>
        <v>0</v>
      </c>
      <c r="AN659" s="33">
        <f xml:space="preserve"> SIGN(DATA[[#This Row],[Prev Change]] &gt;= 0)</f>
        <v>1</v>
      </c>
      <c r="AO659" s="28">
        <f xml:space="preserve"> IFERROR(MAX(0, DATA[[#This Row],[High]] - DATA[[#This Row],[Prev High]]), "")</f>
        <v>0</v>
      </c>
      <c r="AP659" s="28">
        <f xml:space="preserve"> IFERROR(MAX(0, DATA[[#This Row],[Prev Low]] - DATA[[#This Row],[Low]]), "")</f>
        <v>645</v>
      </c>
      <c r="AQ659" s="10">
        <f xml:space="preserve"> (DATA[[#This Row],[Prev Low]] &lt; DATA[[#This Row],[Open]]) * (DATA[[#This Row],[Open]] &lt; DATA[[#This Row],[Prev High]])</f>
        <v>1</v>
      </c>
      <c r="AR659" s="10">
        <f xml:space="preserve"> SIGN(DATA[[#This Row],[Open]] &lt; DATA[[#This Row],[Prev Low]])</f>
        <v>0</v>
      </c>
      <c r="AS659" s="10">
        <f xml:space="preserve"> SIGN(DATA[[#This Row],[Prev Low]] &lt; DATA[[#This Row],[Open]])</f>
        <v>1</v>
      </c>
      <c r="AT659" s="10">
        <f xml:space="preserve"> SIGN(DATA[[#This Row],[Open]] &lt; DATA[[#This Row],[Prev High]])</f>
        <v>1</v>
      </c>
      <c r="AU659" s="10">
        <f xml:space="preserve"> SIGN(DATA[[#This Row],[Prev High]] &lt; DATA[[#This Row],[Open]])</f>
        <v>0</v>
      </c>
      <c r="AV659" s="10">
        <f xml:space="preserve"> SIGN(DATA[[#This Row],[Low]] &lt; DATA[[#This Row],[Prev Low]])</f>
        <v>1</v>
      </c>
      <c r="AW659" s="10">
        <f xml:space="preserve"> SIGN(DATA[[#This Row],[Prev Low]] &lt; DATA[[#This Row],[Low]])</f>
        <v>0</v>
      </c>
      <c r="AX659" s="10">
        <f xml:space="preserve"> SIGN(DATA[[#This Row],[High]] &lt; DATA[[#This Row],[Prev High]])</f>
        <v>1</v>
      </c>
      <c r="AY659" s="10">
        <f xml:space="preserve"> SIGN(DATA[[#This Row],[Prev High]] &lt; DATA[[#This Row],[High]])</f>
        <v>0</v>
      </c>
      <c r="AZ659" s="10">
        <f xml:space="preserve"> (DATA[[#This Row],[Prev Low]] &lt; DATA[[#This Row],[Close]]) * (DATA[[#This Row],[Close]] &lt; DATA[[#This Row],[Prev High]])</f>
        <v>1</v>
      </c>
      <c r="BA659" s="10">
        <f xml:space="preserve"> SIGN(DATA[[#This Row],[Close]] &lt; DATA[[#This Row],[Prev Low]])</f>
        <v>0</v>
      </c>
      <c r="BB659" s="10">
        <f xml:space="preserve"> SIGN(DATA[[#This Row],[Prev Low]] &lt; DATA[[#This Row],[Close]])</f>
        <v>1</v>
      </c>
      <c r="BC659" s="10">
        <f xml:space="preserve"> SIGN(DATA[[#This Row],[Close]] &lt; DATA[[#This Row],[Prev High]])</f>
        <v>1</v>
      </c>
      <c r="BD659" s="10">
        <f xml:space="preserve"> SIGN(DATA[[#This Row],[Prev High]] &lt; DATA[[#This Row],[Close]])</f>
        <v>0</v>
      </c>
    </row>
    <row r="660" spans="14:56" x14ac:dyDescent="0.25">
      <c r="N660" s="16">
        <f xml:space="preserve"> ROW() - ROW(DATA[[#Headers],[Row]])</f>
        <v>658</v>
      </c>
      <c r="O660" s="13"/>
      <c r="P660" s="20">
        <v>44901</v>
      </c>
      <c r="Q660" s="21">
        <v>110570</v>
      </c>
      <c r="R660" s="21">
        <v>109770</v>
      </c>
      <c r="S660" s="21">
        <v>110925</v>
      </c>
      <c r="T660" s="21">
        <v>109405</v>
      </c>
      <c r="U660" s="13" t="s">
        <v>532</v>
      </c>
      <c r="V660" s="14">
        <v>8.6E-3</v>
      </c>
      <c r="W660" s="23"/>
      <c r="X660" s="23">
        <f xml:space="preserve"> (1 - DATA[[#This Row],[Row]])</f>
        <v>-657</v>
      </c>
      <c r="Y660" s="24">
        <f xml:space="preserve"> DATA[[#This Row],[Src Data]]</f>
        <v>44901</v>
      </c>
      <c r="Z660" s="23">
        <f xml:space="preserve"> WEEKDAY(DATA[[#This Row],[Date]])</f>
        <v>3</v>
      </c>
      <c r="AA660" s="26">
        <f xml:space="preserve"> DATA[[#This Row],[Src Último]]</f>
        <v>110570</v>
      </c>
      <c r="AB660" s="28">
        <f xml:space="preserve"> DATA[[#This Row],[Src Abertura]]</f>
        <v>109770</v>
      </c>
      <c r="AC660" s="28">
        <f xml:space="preserve"> DATA[[#This Row],[Src Mínima]]</f>
        <v>109405</v>
      </c>
      <c r="AD660" s="28">
        <f xml:space="preserve"> DATA[[#This Row],[Src Máxima]]</f>
        <v>110925</v>
      </c>
      <c r="AE660" s="28">
        <f xml:space="preserve"> DATA[[#This Row],[Src Último]]</f>
        <v>110570</v>
      </c>
      <c r="AF660" s="40">
        <f xml:space="preserve"> (DATA[[#This Row],[High]] - DATA[[#This Row],[Low]])</f>
        <v>1520</v>
      </c>
      <c r="AG660" s="31">
        <f xml:space="preserve"> _xlfn.XLOOKUP(DATA[[#This Row],[T]]-1, DATA[T], DATA[Open], "")</f>
        <v>112815</v>
      </c>
      <c r="AH660" s="31">
        <f xml:space="preserve"> _xlfn.XLOOKUP(DATA[[#This Row],[T]]-1, DATA[T], DATA[Low], "")</f>
        <v>109515</v>
      </c>
      <c r="AI660" s="31">
        <f xml:space="preserve"> _xlfn.XLOOKUP(DATA[[#This Row],[T]]-1, DATA[T], DATA[High], "")</f>
        <v>112840</v>
      </c>
      <c r="AJ660" s="31">
        <f xml:space="preserve"> _xlfn.XLOOKUP(DATA[[#This Row],[T]]-1, DATA[T], DATA[Price], "")</f>
        <v>109630</v>
      </c>
      <c r="AK660" s="33">
        <f xml:space="preserve"> IFERROR(DATA[[#This Row],[Prev Close]] - DATA[[#This Row],[Prev Open]], "")</f>
        <v>-3185</v>
      </c>
      <c r="AL660" s="33">
        <f xml:space="preserve"> IFERROR(DATA[[#This Row],[Prev High]] - DATA[[#This Row],[Prev Low]], "")</f>
        <v>3325</v>
      </c>
      <c r="AM660" s="33">
        <f xml:space="preserve"> SIGN(DATA[[#This Row],[Prev Change]] &lt; 0)</f>
        <v>1</v>
      </c>
      <c r="AN660" s="33">
        <f xml:space="preserve"> SIGN(DATA[[#This Row],[Prev Change]] &gt;= 0)</f>
        <v>0</v>
      </c>
      <c r="AO660" s="28">
        <f xml:space="preserve"> IFERROR(MAX(0, DATA[[#This Row],[High]] - DATA[[#This Row],[Prev High]]), "")</f>
        <v>0</v>
      </c>
      <c r="AP660" s="28">
        <f xml:space="preserve"> IFERROR(MAX(0, DATA[[#This Row],[Prev Low]] - DATA[[#This Row],[Low]]), "")</f>
        <v>110</v>
      </c>
      <c r="AQ660" s="10">
        <f xml:space="preserve"> (DATA[[#This Row],[Prev Low]] &lt; DATA[[#This Row],[Open]]) * (DATA[[#This Row],[Open]] &lt; DATA[[#This Row],[Prev High]])</f>
        <v>1</v>
      </c>
      <c r="AR660" s="10">
        <f xml:space="preserve"> SIGN(DATA[[#This Row],[Open]] &lt; DATA[[#This Row],[Prev Low]])</f>
        <v>0</v>
      </c>
      <c r="AS660" s="10">
        <f xml:space="preserve"> SIGN(DATA[[#This Row],[Prev Low]] &lt; DATA[[#This Row],[Open]])</f>
        <v>1</v>
      </c>
      <c r="AT660" s="10">
        <f xml:space="preserve"> SIGN(DATA[[#This Row],[Open]] &lt; DATA[[#This Row],[Prev High]])</f>
        <v>1</v>
      </c>
      <c r="AU660" s="10">
        <f xml:space="preserve"> SIGN(DATA[[#This Row],[Prev High]] &lt; DATA[[#This Row],[Open]])</f>
        <v>0</v>
      </c>
      <c r="AV660" s="10">
        <f xml:space="preserve"> SIGN(DATA[[#This Row],[Low]] &lt; DATA[[#This Row],[Prev Low]])</f>
        <v>1</v>
      </c>
      <c r="AW660" s="10">
        <f xml:space="preserve"> SIGN(DATA[[#This Row],[Prev Low]] &lt; DATA[[#This Row],[Low]])</f>
        <v>0</v>
      </c>
      <c r="AX660" s="10">
        <f xml:space="preserve"> SIGN(DATA[[#This Row],[High]] &lt; DATA[[#This Row],[Prev High]])</f>
        <v>1</v>
      </c>
      <c r="AY660" s="10">
        <f xml:space="preserve"> SIGN(DATA[[#This Row],[Prev High]] &lt; DATA[[#This Row],[High]])</f>
        <v>0</v>
      </c>
      <c r="AZ660" s="10">
        <f xml:space="preserve"> (DATA[[#This Row],[Prev Low]] &lt; DATA[[#This Row],[Close]]) * (DATA[[#This Row],[Close]] &lt; DATA[[#This Row],[Prev High]])</f>
        <v>1</v>
      </c>
      <c r="BA660" s="10">
        <f xml:space="preserve"> SIGN(DATA[[#This Row],[Close]] &lt; DATA[[#This Row],[Prev Low]])</f>
        <v>0</v>
      </c>
      <c r="BB660" s="10">
        <f xml:space="preserve"> SIGN(DATA[[#This Row],[Prev Low]] &lt; DATA[[#This Row],[Close]])</f>
        <v>1</v>
      </c>
      <c r="BC660" s="10">
        <f xml:space="preserve"> SIGN(DATA[[#This Row],[Close]] &lt; DATA[[#This Row],[Prev High]])</f>
        <v>1</v>
      </c>
      <c r="BD660" s="10">
        <f xml:space="preserve"> SIGN(DATA[[#This Row],[Prev High]] &lt; DATA[[#This Row],[Close]])</f>
        <v>0</v>
      </c>
    </row>
    <row r="661" spans="14:56" x14ac:dyDescent="0.25">
      <c r="N661" s="16">
        <f xml:space="preserve"> ROW() - ROW(DATA[[#Headers],[Row]])</f>
        <v>659</v>
      </c>
      <c r="O661" s="13"/>
      <c r="P661" s="20">
        <v>44900</v>
      </c>
      <c r="Q661" s="21">
        <v>109630</v>
      </c>
      <c r="R661" s="21">
        <v>112815</v>
      </c>
      <c r="S661" s="21">
        <v>112840</v>
      </c>
      <c r="T661" s="21">
        <v>109515</v>
      </c>
      <c r="U661" s="13" t="s">
        <v>293</v>
      </c>
      <c r="V661" s="14">
        <v>-2.3699999999999999E-2</v>
      </c>
      <c r="W661" s="23"/>
      <c r="X661" s="23">
        <f xml:space="preserve"> (1 - DATA[[#This Row],[Row]])</f>
        <v>-658</v>
      </c>
      <c r="Y661" s="24">
        <f xml:space="preserve"> DATA[[#This Row],[Src Data]]</f>
        <v>44900</v>
      </c>
      <c r="Z661" s="23">
        <f xml:space="preserve"> WEEKDAY(DATA[[#This Row],[Date]])</f>
        <v>2</v>
      </c>
      <c r="AA661" s="26">
        <f xml:space="preserve"> DATA[[#This Row],[Src Último]]</f>
        <v>109630</v>
      </c>
      <c r="AB661" s="28">
        <f xml:space="preserve"> DATA[[#This Row],[Src Abertura]]</f>
        <v>112815</v>
      </c>
      <c r="AC661" s="28">
        <f xml:space="preserve"> DATA[[#This Row],[Src Mínima]]</f>
        <v>109515</v>
      </c>
      <c r="AD661" s="28">
        <f xml:space="preserve"> DATA[[#This Row],[Src Máxima]]</f>
        <v>112840</v>
      </c>
      <c r="AE661" s="28">
        <f xml:space="preserve"> DATA[[#This Row],[Src Último]]</f>
        <v>109630</v>
      </c>
      <c r="AF661" s="40">
        <f xml:space="preserve"> (DATA[[#This Row],[High]] - DATA[[#This Row],[Low]])</f>
        <v>3325</v>
      </c>
      <c r="AG661" s="31">
        <f xml:space="preserve"> _xlfn.XLOOKUP(DATA[[#This Row],[T]]-1, DATA[T], DATA[Open], "")</f>
        <v>111500</v>
      </c>
      <c r="AH661" s="31">
        <f xml:space="preserve"> _xlfn.XLOOKUP(DATA[[#This Row],[T]]-1, DATA[T], DATA[Low], "")</f>
        <v>110225</v>
      </c>
      <c r="AI661" s="31">
        <f xml:space="preserve"> _xlfn.XLOOKUP(DATA[[#This Row],[T]]-1, DATA[T], DATA[High], "")</f>
        <v>114200</v>
      </c>
      <c r="AJ661" s="31">
        <f xml:space="preserve"> _xlfn.XLOOKUP(DATA[[#This Row],[T]]-1, DATA[T], DATA[Price], "")</f>
        <v>112293</v>
      </c>
      <c r="AK661" s="33">
        <f xml:space="preserve"> IFERROR(DATA[[#This Row],[Prev Close]] - DATA[[#This Row],[Prev Open]], "")</f>
        <v>793</v>
      </c>
      <c r="AL661" s="33">
        <f xml:space="preserve"> IFERROR(DATA[[#This Row],[Prev High]] - DATA[[#This Row],[Prev Low]], "")</f>
        <v>3975</v>
      </c>
      <c r="AM661" s="33">
        <f xml:space="preserve"> SIGN(DATA[[#This Row],[Prev Change]] &lt; 0)</f>
        <v>0</v>
      </c>
      <c r="AN661" s="33">
        <f xml:space="preserve"> SIGN(DATA[[#This Row],[Prev Change]] &gt;= 0)</f>
        <v>1</v>
      </c>
      <c r="AO661" s="28">
        <f xml:space="preserve"> IFERROR(MAX(0, DATA[[#This Row],[High]] - DATA[[#This Row],[Prev High]]), "")</f>
        <v>0</v>
      </c>
      <c r="AP661" s="28">
        <f xml:space="preserve"> IFERROR(MAX(0, DATA[[#This Row],[Prev Low]] - DATA[[#This Row],[Low]]), "")</f>
        <v>710</v>
      </c>
      <c r="AQ661" s="10">
        <f xml:space="preserve"> (DATA[[#This Row],[Prev Low]] &lt; DATA[[#This Row],[Open]]) * (DATA[[#This Row],[Open]] &lt; DATA[[#This Row],[Prev High]])</f>
        <v>1</v>
      </c>
      <c r="AR661" s="10">
        <f xml:space="preserve"> SIGN(DATA[[#This Row],[Open]] &lt; DATA[[#This Row],[Prev Low]])</f>
        <v>0</v>
      </c>
      <c r="AS661" s="10">
        <f xml:space="preserve"> SIGN(DATA[[#This Row],[Prev Low]] &lt; DATA[[#This Row],[Open]])</f>
        <v>1</v>
      </c>
      <c r="AT661" s="10">
        <f xml:space="preserve"> SIGN(DATA[[#This Row],[Open]] &lt; DATA[[#This Row],[Prev High]])</f>
        <v>1</v>
      </c>
      <c r="AU661" s="10">
        <f xml:space="preserve"> SIGN(DATA[[#This Row],[Prev High]] &lt; DATA[[#This Row],[Open]])</f>
        <v>0</v>
      </c>
      <c r="AV661" s="10">
        <f xml:space="preserve"> SIGN(DATA[[#This Row],[Low]] &lt; DATA[[#This Row],[Prev Low]])</f>
        <v>1</v>
      </c>
      <c r="AW661" s="10">
        <f xml:space="preserve"> SIGN(DATA[[#This Row],[Prev Low]] &lt; DATA[[#This Row],[Low]])</f>
        <v>0</v>
      </c>
      <c r="AX661" s="10">
        <f xml:space="preserve"> SIGN(DATA[[#This Row],[High]] &lt; DATA[[#This Row],[Prev High]])</f>
        <v>1</v>
      </c>
      <c r="AY661" s="10">
        <f xml:space="preserve"> SIGN(DATA[[#This Row],[Prev High]] &lt; DATA[[#This Row],[High]])</f>
        <v>0</v>
      </c>
      <c r="AZ661" s="10">
        <f xml:space="preserve"> (DATA[[#This Row],[Prev Low]] &lt; DATA[[#This Row],[Close]]) * (DATA[[#This Row],[Close]] &lt; DATA[[#This Row],[Prev High]])</f>
        <v>0</v>
      </c>
      <c r="BA661" s="10">
        <f xml:space="preserve"> SIGN(DATA[[#This Row],[Close]] &lt; DATA[[#This Row],[Prev Low]])</f>
        <v>1</v>
      </c>
      <c r="BB661" s="10">
        <f xml:space="preserve"> SIGN(DATA[[#This Row],[Prev Low]] &lt; DATA[[#This Row],[Close]])</f>
        <v>0</v>
      </c>
      <c r="BC661" s="10">
        <f xml:space="preserve"> SIGN(DATA[[#This Row],[Close]] &lt; DATA[[#This Row],[Prev High]])</f>
        <v>1</v>
      </c>
      <c r="BD661" s="10">
        <f xml:space="preserve"> SIGN(DATA[[#This Row],[Prev High]] &lt; DATA[[#This Row],[Close]])</f>
        <v>0</v>
      </c>
    </row>
    <row r="662" spans="14:56" x14ac:dyDescent="0.25">
      <c r="N662" s="16">
        <f xml:space="preserve"> ROW() - ROW(DATA[[#Headers],[Row]])</f>
        <v>660</v>
      </c>
      <c r="O662" s="13"/>
      <c r="P662" s="20">
        <v>44897</v>
      </c>
      <c r="Q662" s="21">
        <v>112293</v>
      </c>
      <c r="R662" s="21">
        <v>111500</v>
      </c>
      <c r="S662" s="21">
        <v>114200</v>
      </c>
      <c r="T662" s="21">
        <v>110225</v>
      </c>
      <c r="U662" s="13" t="s">
        <v>551</v>
      </c>
      <c r="V662" s="14">
        <v>8.2000000000000007E-3</v>
      </c>
      <c r="W662" s="23"/>
      <c r="X662" s="23">
        <f xml:space="preserve"> (1 - DATA[[#This Row],[Row]])</f>
        <v>-659</v>
      </c>
      <c r="Y662" s="24">
        <f xml:space="preserve"> DATA[[#This Row],[Src Data]]</f>
        <v>44897</v>
      </c>
      <c r="Z662" s="23">
        <f xml:space="preserve"> WEEKDAY(DATA[[#This Row],[Date]])</f>
        <v>6</v>
      </c>
      <c r="AA662" s="26">
        <f xml:space="preserve"> DATA[[#This Row],[Src Último]]</f>
        <v>112293</v>
      </c>
      <c r="AB662" s="28">
        <f xml:space="preserve"> DATA[[#This Row],[Src Abertura]]</f>
        <v>111500</v>
      </c>
      <c r="AC662" s="28">
        <f xml:space="preserve"> DATA[[#This Row],[Src Mínima]]</f>
        <v>110225</v>
      </c>
      <c r="AD662" s="28">
        <f xml:space="preserve"> DATA[[#This Row],[Src Máxima]]</f>
        <v>114200</v>
      </c>
      <c r="AE662" s="28">
        <f xml:space="preserve"> DATA[[#This Row],[Src Último]]</f>
        <v>112293</v>
      </c>
      <c r="AF662" s="40">
        <f xml:space="preserve"> (DATA[[#This Row],[High]] - DATA[[#This Row],[Low]])</f>
        <v>3975</v>
      </c>
      <c r="AG662" s="31">
        <f xml:space="preserve"> _xlfn.XLOOKUP(DATA[[#This Row],[T]]-1, DATA[T], DATA[Open], "")</f>
        <v>112500</v>
      </c>
      <c r="AH662" s="31">
        <f xml:space="preserve"> _xlfn.XLOOKUP(DATA[[#This Row],[T]]-1, DATA[T], DATA[Low], "")</f>
        <v>110905</v>
      </c>
      <c r="AI662" s="31">
        <f xml:space="preserve"> _xlfn.XLOOKUP(DATA[[#This Row],[T]]-1, DATA[T], DATA[High], "")</f>
        <v>112690</v>
      </c>
      <c r="AJ662" s="31">
        <f xml:space="preserve"> _xlfn.XLOOKUP(DATA[[#This Row],[T]]-1, DATA[T], DATA[Price], "")</f>
        <v>111380</v>
      </c>
      <c r="AK662" s="33">
        <f xml:space="preserve"> IFERROR(DATA[[#This Row],[Prev Close]] - DATA[[#This Row],[Prev Open]], "")</f>
        <v>-1120</v>
      </c>
      <c r="AL662" s="33">
        <f xml:space="preserve"> IFERROR(DATA[[#This Row],[Prev High]] - DATA[[#This Row],[Prev Low]], "")</f>
        <v>1785</v>
      </c>
      <c r="AM662" s="33">
        <f xml:space="preserve"> SIGN(DATA[[#This Row],[Prev Change]] &lt; 0)</f>
        <v>1</v>
      </c>
      <c r="AN662" s="33">
        <f xml:space="preserve"> SIGN(DATA[[#This Row],[Prev Change]] &gt;= 0)</f>
        <v>0</v>
      </c>
      <c r="AO662" s="28">
        <f xml:space="preserve"> IFERROR(MAX(0, DATA[[#This Row],[High]] - DATA[[#This Row],[Prev High]]), "")</f>
        <v>1510</v>
      </c>
      <c r="AP662" s="28">
        <f xml:space="preserve"> IFERROR(MAX(0, DATA[[#This Row],[Prev Low]] - DATA[[#This Row],[Low]]), "")</f>
        <v>680</v>
      </c>
      <c r="AQ662" s="10">
        <f xml:space="preserve"> (DATA[[#This Row],[Prev Low]] &lt; DATA[[#This Row],[Open]]) * (DATA[[#This Row],[Open]] &lt; DATA[[#This Row],[Prev High]])</f>
        <v>1</v>
      </c>
      <c r="AR662" s="10">
        <f xml:space="preserve"> SIGN(DATA[[#This Row],[Open]] &lt; DATA[[#This Row],[Prev Low]])</f>
        <v>0</v>
      </c>
      <c r="AS662" s="10">
        <f xml:space="preserve"> SIGN(DATA[[#This Row],[Prev Low]] &lt; DATA[[#This Row],[Open]])</f>
        <v>1</v>
      </c>
      <c r="AT662" s="10">
        <f xml:space="preserve"> SIGN(DATA[[#This Row],[Open]] &lt; DATA[[#This Row],[Prev High]])</f>
        <v>1</v>
      </c>
      <c r="AU662" s="10">
        <f xml:space="preserve"> SIGN(DATA[[#This Row],[Prev High]] &lt; DATA[[#This Row],[Open]])</f>
        <v>0</v>
      </c>
      <c r="AV662" s="10">
        <f xml:space="preserve"> SIGN(DATA[[#This Row],[Low]] &lt; DATA[[#This Row],[Prev Low]])</f>
        <v>1</v>
      </c>
      <c r="AW662" s="10">
        <f xml:space="preserve"> SIGN(DATA[[#This Row],[Prev Low]] &lt; DATA[[#This Row],[Low]])</f>
        <v>0</v>
      </c>
      <c r="AX662" s="10">
        <f xml:space="preserve"> SIGN(DATA[[#This Row],[High]] &lt; DATA[[#This Row],[Prev High]])</f>
        <v>0</v>
      </c>
      <c r="AY662" s="10">
        <f xml:space="preserve"> SIGN(DATA[[#This Row],[Prev High]] &lt; DATA[[#This Row],[High]])</f>
        <v>1</v>
      </c>
      <c r="AZ662" s="10">
        <f xml:space="preserve"> (DATA[[#This Row],[Prev Low]] &lt; DATA[[#This Row],[Close]]) * (DATA[[#This Row],[Close]] &lt; DATA[[#This Row],[Prev High]])</f>
        <v>1</v>
      </c>
      <c r="BA662" s="10">
        <f xml:space="preserve"> SIGN(DATA[[#This Row],[Close]] &lt; DATA[[#This Row],[Prev Low]])</f>
        <v>0</v>
      </c>
      <c r="BB662" s="10">
        <f xml:space="preserve"> SIGN(DATA[[#This Row],[Prev Low]] &lt; DATA[[#This Row],[Close]])</f>
        <v>1</v>
      </c>
      <c r="BC662" s="10">
        <f xml:space="preserve"> SIGN(DATA[[#This Row],[Close]] &lt; DATA[[#This Row],[Prev High]])</f>
        <v>1</v>
      </c>
      <c r="BD662" s="10">
        <f xml:space="preserve"> SIGN(DATA[[#This Row],[Prev High]] &lt; DATA[[#This Row],[Close]])</f>
        <v>0</v>
      </c>
    </row>
    <row r="663" spans="14:56" x14ac:dyDescent="0.25">
      <c r="N663" s="16">
        <f xml:space="preserve"> ROW() - ROW(DATA[[#Headers],[Row]])</f>
        <v>661</v>
      </c>
      <c r="O663" s="13"/>
      <c r="P663" s="20">
        <v>44896</v>
      </c>
      <c r="Q663" s="21">
        <v>111380</v>
      </c>
      <c r="R663" s="21">
        <v>112500</v>
      </c>
      <c r="S663" s="21">
        <v>112690</v>
      </c>
      <c r="T663" s="21">
        <v>110905</v>
      </c>
      <c r="U663" s="13" t="s">
        <v>552</v>
      </c>
      <c r="V663" s="14">
        <v>-1.2200000000000001E-2</v>
      </c>
      <c r="W663" s="23"/>
      <c r="X663" s="23">
        <f xml:space="preserve"> (1 - DATA[[#This Row],[Row]])</f>
        <v>-660</v>
      </c>
      <c r="Y663" s="24">
        <f xml:space="preserve"> DATA[[#This Row],[Src Data]]</f>
        <v>44896</v>
      </c>
      <c r="Z663" s="23">
        <f xml:space="preserve"> WEEKDAY(DATA[[#This Row],[Date]])</f>
        <v>5</v>
      </c>
      <c r="AA663" s="26">
        <f xml:space="preserve"> DATA[[#This Row],[Src Último]]</f>
        <v>111380</v>
      </c>
      <c r="AB663" s="28">
        <f xml:space="preserve"> DATA[[#This Row],[Src Abertura]]</f>
        <v>112500</v>
      </c>
      <c r="AC663" s="28">
        <f xml:space="preserve"> DATA[[#This Row],[Src Mínima]]</f>
        <v>110905</v>
      </c>
      <c r="AD663" s="28">
        <f xml:space="preserve"> DATA[[#This Row],[Src Máxima]]</f>
        <v>112690</v>
      </c>
      <c r="AE663" s="28">
        <f xml:space="preserve"> DATA[[#This Row],[Src Último]]</f>
        <v>111380</v>
      </c>
      <c r="AF663" s="40">
        <f xml:space="preserve"> (DATA[[#This Row],[High]] - DATA[[#This Row],[Low]])</f>
        <v>1785</v>
      </c>
      <c r="AG663" s="31">
        <f xml:space="preserve"> _xlfn.XLOOKUP(DATA[[#This Row],[T]]-1, DATA[T], DATA[Open], "")</f>
        <v>112000</v>
      </c>
      <c r="AH663" s="31">
        <f xml:space="preserve"> _xlfn.XLOOKUP(DATA[[#This Row],[T]]-1, DATA[T], DATA[Low], "")</f>
        <v>110600</v>
      </c>
      <c r="AI663" s="31">
        <f xml:space="preserve"> _xlfn.XLOOKUP(DATA[[#This Row],[T]]-1, DATA[T], DATA[High], "")</f>
        <v>113000</v>
      </c>
      <c r="AJ663" s="31">
        <f xml:space="preserve"> _xlfn.XLOOKUP(DATA[[#This Row],[T]]-1, DATA[T], DATA[Price], "")</f>
        <v>112753</v>
      </c>
      <c r="AK663" s="33">
        <f xml:space="preserve"> IFERROR(DATA[[#This Row],[Prev Close]] - DATA[[#This Row],[Prev Open]], "")</f>
        <v>753</v>
      </c>
      <c r="AL663" s="33">
        <f xml:space="preserve"> IFERROR(DATA[[#This Row],[Prev High]] - DATA[[#This Row],[Prev Low]], "")</f>
        <v>2400</v>
      </c>
      <c r="AM663" s="33">
        <f xml:space="preserve"> SIGN(DATA[[#This Row],[Prev Change]] &lt; 0)</f>
        <v>0</v>
      </c>
      <c r="AN663" s="33">
        <f xml:space="preserve"> SIGN(DATA[[#This Row],[Prev Change]] &gt;= 0)</f>
        <v>1</v>
      </c>
      <c r="AO663" s="28">
        <f xml:space="preserve"> IFERROR(MAX(0, DATA[[#This Row],[High]] - DATA[[#This Row],[Prev High]]), "")</f>
        <v>0</v>
      </c>
      <c r="AP663" s="28">
        <f xml:space="preserve"> IFERROR(MAX(0, DATA[[#This Row],[Prev Low]] - DATA[[#This Row],[Low]]), "")</f>
        <v>0</v>
      </c>
      <c r="AQ663" s="10">
        <f xml:space="preserve"> (DATA[[#This Row],[Prev Low]] &lt; DATA[[#This Row],[Open]]) * (DATA[[#This Row],[Open]] &lt; DATA[[#This Row],[Prev High]])</f>
        <v>1</v>
      </c>
      <c r="AR663" s="10">
        <f xml:space="preserve"> SIGN(DATA[[#This Row],[Open]] &lt; DATA[[#This Row],[Prev Low]])</f>
        <v>0</v>
      </c>
      <c r="AS663" s="10">
        <f xml:space="preserve"> SIGN(DATA[[#This Row],[Prev Low]] &lt; DATA[[#This Row],[Open]])</f>
        <v>1</v>
      </c>
      <c r="AT663" s="10">
        <f xml:space="preserve"> SIGN(DATA[[#This Row],[Open]] &lt; DATA[[#This Row],[Prev High]])</f>
        <v>1</v>
      </c>
      <c r="AU663" s="10">
        <f xml:space="preserve"> SIGN(DATA[[#This Row],[Prev High]] &lt; DATA[[#This Row],[Open]])</f>
        <v>0</v>
      </c>
      <c r="AV663" s="10">
        <f xml:space="preserve"> SIGN(DATA[[#This Row],[Low]] &lt; DATA[[#This Row],[Prev Low]])</f>
        <v>0</v>
      </c>
      <c r="AW663" s="10">
        <f xml:space="preserve"> SIGN(DATA[[#This Row],[Prev Low]] &lt; DATA[[#This Row],[Low]])</f>
        <v>1</v>
      </c>
      <c r="AX663" s="10">
        <f xml:space="preserve"> SIGN(DATA[[#This Row],[High]] &lt; DATA[[#This Row],[Prev High]])</f>
        <v>1</v>
      </c>
      <c r="AY663" s="10">
        <f xml:space="preserve"> SIGN(DATA[[#This Row],[Prev High]] &lt; DATA[[#This Row],[High]])</f>
        <v>0</v>
      </c>
      <c r="AZ663" s="10">
        <f xml:space="preserve"> (DATA[[#This Row],[Prev Low]] &lt; DATA[[#This Row],[Close]]) * (DATA[[#This Row],[Close]] &lt; DATA[[#This Row],[Prev High]])</f>
        <v>1</v>
      </c>
      <c r="BA663" s="10">
        <f xml:space="preserve"> SIGN(DATA[[#This Row],[Close]] &lt; DATA[[#This Row],[Prev Low]])</f>
        <v>0</v>
      </c>
      <c r="BB663" s="10">
        <f xml:space="preserve"> SIGN(DATA[[#This Row],[Prev Low]] &lt; DATA[[#This Row],[Close]])</f>
        <v>1</v>
      </c>
      <c r="BC663" s="10">
        <f xml:space="preserve"> SIGN(DATA[[#This Row],[Close]] &lt; DATA[[#This Row],[Prev High]])</f>
        <v>1</v>
      </c>
      <c r="BD663" s="10">
        <f xml:space="preserve"> SIGN(DATA[[#This Row],[Prev High]] &lt; DATA[[#This Row],[Close]])</f>
        <v>0</v>
      </c>
    </row>
    <row r="664" spans="14:56" x14ac:dyDescent="0.25">
      <c r="N664" s="16">
        <f xml:space="preserve"> ROW() - ROW(DATA[[#Headers],[Row]])</f>
        <v>662</v>
      </c>
      <c r="O664" s="13"/>
      <c r="P664" s="20">
        <v>44895</v>
      </c>
      <c r="Q664" s="21">
        <v>112753</v>
      </c>
      <c r="R664" s="21">
        <v>112000</v>
      </c>
      <c r="S664" s="21">
        <v>113000</v>
      </c>
      <c r="T664" s="21">
        <v>110600</v>
      </c>
      <c r="U664" s="13" t="s">
        <v>553</v>
      </c>
      <c r="V664" s="14">
        <v>1.0999999999999999E-2</v>
      </c>
      <c r="W664" s="23"/>
      <c r="X664" s="23">
        <f xml:space="preserve"> (1 - DATA[[#This Row],[Row]])</f>
        <v>-661</v>
      </c>
      <c r="Y664" s="24">
        <f xml:space="preserve"> DATA[[#This Row],[Src Data]]</f>
        <v>44895</v>
      </c>
      <c r="Z664" s="23">
        <f xml:space="preserve"> WEEKDAY(DATA[[#This Row],[Date]])</f>
        <v>4</v>
      </c>
      <c r="AA664" s="26">
        <f xml:space="preserve"> DATA[[#This Row],[Src Último]]</f>
        <v>112753</v>
      </c>
      <c r="AB664" s="28">
        <f xml:space="preserve"> DATA[[#This Row],[Src Abertura]]</f>
        <v>112000</v>
      </c>
      <c r="AC664" s="28">
        <f xml:space="preserve"> DATA[[#This Row],[Src Mínima]]</f>
        <v>110600</v>
      </c>
      <c r="AD664" s="28">
        <f xml:space="preserve"> DATA[[#This Row],[Src Máxima]]</f>
        <v>113000</v>
      </c>
      <c r="AE664" s="28">
        <f xml:space="preserve"> DATA[[#This Row],[Src Último]]</f>
        <v>112753</v>
      </c>
      <c r="AF664" s="40">
        <f xml:space="preserve"> (DATA[[#This Row],[High]] - DATA[[#This Row],[Low]])</f>
        <v>2400</v>
      </c>
      <c r="AG664" s="31">
        <f xml:space="preserve"> _xlfn.XLOOKUP(DATA[[#This Row],[T]]-1, DATA[T], DATA[Open], "")</f>
        <v>110150</v>
      </c>
      <c r="AH664" s="31">
        <f xml:space="preserve"> _xlfn.XLOOKUP(DATA[[#This Row],[T]]-1, DATA[T], DATA[Low], "")</f>
        <v>109755</v>
      </c>
      <c r="AI664" s="31">
        <f xml:space="preserve"> _xlfn.XLOOKUP(DATA[[#This Row],[T]]-1, DATA[T], DATA[High], "")</f>
        <v>112835</v>
      </c>
      <c r="AJ664" s="31">
        <f xml:space="preserve"> _xlfn.XLOOKUP(DATA[[#This Row],[T]]-1, DATA[T], DATA[Price], "")</f>
        <v>111529</v>
      </c>
      <c r="AK664" s="33">
        <f xml:space="preserve"> IFERROR(DATA[[#This Row],[Prev Close]] - DATA[[#This Row],[Prev Open]], "")</f>
        <v>1379</v>
      </c>
      <c r="AL664" s="33">
        <f xml:space="preserve"> IFERROR(DATA[[#This Row],[Prev High]] - DATA[[#This Row],[Prev Low]], "")</f>
        <v>3080</v>
      </c>
      <c r="AM664" s="33">
        <f xml:space="preserve"> SIGN(DATA[[#This Row],[Prev Change]] &lt; 0)</f>
        <v>0</v>
      </c>
      <c r="AN664" s="33">
        <f xml:space="preserve"> SIGN(DATA[[#This Row],[Prev Change]] &gt;= 0)</f>
        <v>1</v>
      </c>
      <c r="AO664" s="28">
        <f xml:space="preserve"> IFERROR(MAX(0, DATA[[#This Row],[High]] - DATA[[#This Row],[Prev High]]), "")</f>
        <v>165</v>
      </c>
      <c r="AP664" s="28">
        <f xml:space="preserve"> IFERROR(MAX(0, DATA[[#This Row],[Prev Low]] - DATA[[#This Row],[Low]]), "")</f>
        <v>0</v>
      </c>
      <c r="AQ664" s="10">
        <f xml:space="preserve"> (DATA[[#This Row],[Prev Low]] &lt; DATA[[#This Row],[Open]]) * (DATA[[#This Row],[Open]] &lt; DATA[[#This Row],[Prev High]])</f>
        <v>1</v>
      </c>
      <c r="AR664" s="10">
        <f xml:space="preserve"> SIGN(DATA[[#This Row],[Open]] &lt; DATA[[#This Row],[Prev Low]])</f>
        <v>0</v>
      </c>
      <c r="AS664" s="10">
        <f xml:space="preserve"> SIGN(DATA[[#This Row],[Prev Low]] &lt; DATA[[#This Row],[Open]])</f>
        <v>1</v>
      </c>
      <c r="AT664" s="10">
        <f xml:space="preserve"> SIGN(DATA[[#This Row],[Open]] &lt; DATA[[#This Row],[Prev High]])</f>
        <v>1</v>
      </c>
      <c r="AU664" s="10">
        <f xml:space="preserve"> SIGN(DATA[[#This Row],[Prev High]] &lt; DATA[[#This Row],[Open]])</f>
        <v>0</v>
      </c>
      <c r="AV664" s="10">
        <f xml:space="preserve"> SIGN(DATA[[#This Row],[Low]] &lt; DATA[[#This Row],[Prev Low]])</f>
        <v>0</v>
      </c>
      <c r="AW664" s="10">
        <f xml:space="preserve"> SIGN(DATA[[#This Row],[Prev Low]] &lt; DATA[[#This Row],[Low]])</f>
        <v>1</v>
      </c>
      <c r="AX664" s="10">
        <f xml:space="preserve"> SIGN(DATA[[#This Row],[High]] &lt; DATA[[#This Row],[Prev High]])</f>
        <v>0</v>
      </c>
      <c r="AY664" s="10">
        <f xml:space="preserve"> SIGN(DATA[[#This Row],[Prev High]] &lt; DATA[[#This Row],[High]])</f>
        <v>1</v>
      </c>
      <c r="AZ664" s="10">
        <f xml:space="preserve"> (DATA[[#This Row],[Prev Low]] &lt; DATA[[#This Row],[Close]]) * (DATA[[#This Row],[Close]] &lt; DATA[[#This Row],[Prev High]])</f>
        <v>1</v>
      </c>
      <c r="BA664" s="10">
        <f xml:space="preserve"> SIGN(DATA[[#This Row],[Close]] &lt; DATA[[#This Row],[Prev Low]])</f>
        <v>0</v>
      </c>
      <c r="BB664" s="10">
        <f xml:space="preserve"> SIGN(DATA[[#This Row],[Prev Low]] &lt; DATA[[#This Row],[Close]])</f>
        <v>1</v>
      </c>
      <c r="BC664" s="10">
        <f xml:space="preserve"> SIGN(DATA[[#This Row],[Close]] &lt; DATA[[#This Row],[Prev High]])</f>
        <v>1</v>
      </c>
      <c r="BD664" s="10">
        <f xml:space="preserve"> SIGN(DATA[[#This Row],[Prev High]] &lt; DATA[[#This Row],[Close]])</f>
        <v>0</v>
      </c>
    </row>
    <row r="665" spans="14:56" x14ac:dyDescent="0.25">
      <c r="N665" s="16">
        <f xml:space="preserve"> ROW() - ROW(DATA[[#Headers],[Row]])</f>
        <v>663</v>
      </c>
      <c r="O665" s="13"/>
      <c r="P665" s="20">
        <v>44894</v>
      </c>
      <c r="Q665" s="21">
        <v>111529</v>
      </c>
      <c r="R665" s="21">
        <v>110150</v>
      </c>
      <c r="S665" s="21">
        <v>112835</v>
      </c>
      <c r="T665" s="21">
        <v>109755</v>
      </c>
      <c r="U665" s="13" t="s">
        <v>554</v>
      </c>
      <c r="V665" s="14">
        <v>1.9699999999999999E-2</v>
      </c>
      <c r="W665" s="23"/>
      <c r="X665" s="23">
        <f xml:space="preserve"> (1 - DATA[[#This Row],[Row]])</f>
        <v>-662</v>
      </c>
      <c r="Y665" s="24">
        <f xml:space="preserve"> DATA[[#This Row],[Src Data]]</f>
        <v>44894</v>
      </c>
      <c r="Z665" s="23">
        <f xml:space="preserve"> WEEKDAY(DATA[[#This Row],[Date]])</f>
        <v>3</v>
      </c>
      <c r="AA665" s="26">
        <f xml:space="preserve"> DATA[[#This Row],[Src Último]]</f>
        <v>111529</v>
      </c>
      <c r="AB665" s="28">
        <f xml:space="preserve"> DATA[[#This Row],[Src Abertura]]</f>
        <v>110150</v>
      </c>
      <c r="AC665" s="28">
        <f xml:space="preserve"> DATA[[#This Row],[Src Mínima]]</f>
        <v>109755</v>
      </c>
      <c r="AD665" s="28">
        <f xml:space="preserve"> DATA[[#This Row],[Src Máxima]]</f>
        <v>112835</v>
      </c>
      <c r="AE665" s="28">
        <f xml:space="preserve"> DATA[[#This Row],[Src Último]]</f>
        <v>111529</v>
      </c>
      <c r="AF665" s="40">
        <f xml:space="preserve"> (DATA[[#This Row],[High]] - DATA[[#This Row],[Low]])</f>
        <v>3080</v>
      </c>
      <c r="AG665" s="31">
        <f xml:space="preserve"> _xlfn.XLOOKUP(DATA[[#This Row],[T]]-1, DATA[T], DATA[Open], "")</f>
        <v>108550</v>
      </c>
      <c r="AH665" s="31">
        <f xml:space="preserve"> _xlfn.XLOOKUP(DATA[[#This Row],[T]]-1, DATA[T], DATA[Low], "")</f>
        <v>107915</v>
      </c>
      <c r="AI665" s="31">
        <f xml:space="preserve"> _xlfn.XLOOKUP(DATA[[#This Row],[T]]-1, DATA[T], DATA[High], "")</f>
        <v>110075</v>
      </c>
      <c r="AJ665" s="31">
        <f xml:space="preserve"> _xlfn.XLOOKUP(DATA[[#This Row],[T]]-1, DATA[T], DATA[Price], "")</f>
        <v>109377</v>
      </c>
      <c r="AK665" s="33">
        <f xml:space="preserve"> IFERROR(DATA[[#This Row],[Prev Close]] - DATA[[#This Row],[Prev Open]], "")</f>
        <v>827</v>
      </c>
      <c r="AL665" s="33">
        <f xml:space="preserve"> IFERROR(DATA[[#This Row],[Prev High]] - DATA[[#This Row],[Prev Low]], "")</f>
        <v>2160</v>
      </c>
      <c r="AM665" s="33">
        <f xml:space="preserve"> SIGN(DATA[[#This Row],[Prev Change]] &lt; 0)</f>
        <v>0</v>
      </c>
      <c r="AN665" s="33">
        <f xml:space="preserve"> SIGN(DATA[[#This Row],[Prev Change]] &gt;= 0)</f>
        <v>1</v>
      </c>
      <c r="AO665" s="28">
        <f xml:space="preserve"> IFERROR(MAX(0, DATA[[#This Row],[High]] - DATA[[#This Row],[Prev High]]), "")</f>
        <v>2760</v>
      </c>
      <c r="AP665" s="28">
        <f xml:space="preserve"> IFERROR(MAX(0, DATA[[#This Row],[Prev Low]] - DATA[[#This Row],[Low]]), "")</f>
        <v>0</v>
      </c>
      <c r="AQ665" s="10">
        <f xml:space="preserve"> (DATA[[#This Row],[Prev Low]] &lt; DATA[[#This Row],[Open]]) * (DATA[[#This Row],[Open]] &lt; DATA[[#This Row],[Prev High]])</f>
        <v>0</v>
      </c>
      <c r="AR665" s="10">
        <f xml:space="preserve"> SIGN(DATA[[#This Row],[Open]] &lt; DATA[[#This Row],[Prev Low]])</f>
        <v>0</v>
      </c>
      <c r="AS665" s="10">
        <f xml:space="preserve"> SIGN(DATA[[#This Row],[Prev Low]] &lt; DATA[[#This Row],[Open]])</f>
        <v>1</v>
      </c>
      <c r="AT665" s="10">
        <f xml:space="preserve"> SIGN(DATA[[#This Row],[Open]] &lt; DATA[[#This Row],[Prev High]])</f>
        <v>0</v>
      </c>
      <c r="AU665" s="10">
        <f xml:space="preserve"> SIGN(DATA[[#This Row],[Prev High]] &lt; DATA[[#This Row],[Open]])</f>
        <v>1</v>
      </c>
      <c r="AV665" s="10">
        <f xml:space="preserve"> SIGN(DATA[[#This Row],[Low]] &lt; DATA[[#This Row],[Prev Low]])</f>
        <v>0</v>
      </c>
      <c r="AW665" s="10">
        <f xml:space="preserve"> SIGN(DATA[[#This Row],[Prev Low]] &lt; DATA[[#This Row],[Low]])</f>
        <v>1</v>
      </c>
      <c r="AX665" s="10">
        <f xml:space="preserve"> SIGN(DATA[[#This Row],[High]] &lt; DATA[[#This Row],[Prev High]])</f>
        <v>0</v>
      </c>
      <c r="AY665" s="10">
        <f xml:space="preserve"> SIGN(DATA[[#This Row],[Prev High]] &lt; DATA[[#This Row],[High]])</f>
        <v>1</v>
      </c>
      <c r="AZ665" s="10">
        <f xml:space="preserve"> (DATA[[#This Row],[Prev Low]] &lt; DATA[[#This Row],[Close]]) * (DATA[[#This Row],[Close]] &lt; DATA[[#This Row],[Prev High]])</f>
        <v>0</v>
      </c>
      <c r="BA665" s="10">
        <f xml:space="preserve"> SIGN(DATA[[#This Row],[Close]] &lt; DATA[[#This Row],[Prev Low]])</f>
        <v>0</v>
      </c>
      <c r="BB665" s="10">
        <f xml:space="preserve"> SIGN(DATA[[#This Row],[Prev Low]] &lt; DATA[[#This Row],[Close]])</f>
        <v>1</v>
      </c>
      <c r="BC665" s="10">
        <f xml:space="preserve"> SIGN(DATA[[#This Row],[Close]] &lt; DATA[[#This Row],[Prev High]])</f>
        <v>0</v>
      </c>
      <c r="BD665" s="10">
        <f xml:space="preserve"> SIGN(DATA[[#This Row],[Prev High]] &lt; DATA[[#This Row],[Close]])</f>
        <v>1</v>
      </c>
    </row>
    <row r="666" spans="14:56" x14ac:dyDescent="0.25">
      <c r="N666" s="16">
        <f xml:space="preserve"> ROW() - ROW(DATA[[#Headers],[Row]])</f>
        <v>664</v>
      </c>
      <c r="O666" s="13"/>
      <c r="P666" s="20">
        <v>44893</v>
      </c>
      <c r="Q666" s="21">
        <v>109377</v>
      </c>
      <c r="R666" s="21">
        <v>108550</v>
      </c>
      <c r="S666" s="21">
        <v>110075</v>
      </c>
      <c r="T666" s="21">
        <v>107915</v>
      </c>
      <c r="U666" s="13" t="s">
        <v>284</v>
      </c>
      <c r="V666" s="14">
        <v>-1.4E-3</v>
      </c>
      <c r="W666" s="23"/>
      <c r="X666" s="23">
        <f xml:space="preserve"> (1 - DATA[[#This Row],[Row]])</f>
        <v>-663</v>
      </c>
      <c r="Y666" s="24">
        <f xml:space="preserve"> DATA[[#This Row],[Src Data]]</f>
        <v>44893</v>
      </c>
      <c r="Z666" s="23">
        <f xml:space="preserve"> WEEKDAY(DATA[[#This Row],[Date]])</f>
        <v>2</v>
      </c>
      <c r="AA666" s="26">
        <f xml:space="preserve"> DATA[[#This Row],[Src Último]]</f>
        <v>109377</v>
      </c>
      <c r="AB666" s="28">
        <f xml:space="preserve"> DATA[[#This Row],[Src Abertura]]</f>
        <v>108550</v>
      </c>
      <c r="AC666" s="28">
        <f xml:space="preserve"> DATA[[#This Row],[Src Mínima]]</f>
        <v>107915</v>
      </c>
      <c r="AD666" s="28">
        <f xml:space="preserve"> DATA[[#This Row],[Src Máxima]]</f>
        <v>110075</v>
      </c>
      <c r="AE666" s="28">
        <f xml:space="preserve"> DATA[[#This Row],[Src Último]]</f>
        <v>109377</v>
      </c>
      <c r="AF666" s="40">
        <f xml:space="preserve"> (DATA[[#This Row],[High]] - DATA[[#This Row],[Low]])</f>
        <v>2160</v>
      </c>
      <c r="AG666" s="31">
        <f xml:space="preserve"> _xlfn.XLOOKUP(DATA[[#This Row],[T]]-1, DATA[T], DATA[Open], "")</f>
        <v>112280</v>
      </c>
      <c r="AH666" s="31">
        <f xml:space="preserve"> _xlfn.XLOOKUP(DATA[[#This Row],[T]]-1, DATA[T], DATA[Low], "")</f>
        <v>109110</v>
      </c>
      <c r="AI666" s="31">
        <f xml:space="preserve"> _xlfn.XLOOKUP(DATA[[#This Row],[T]]-1, DATA[T], DATA[High], "")</f>
        <v>113035</v>
      </c>
      <c r="AJ666" s="31">
        <f xml:space="preserve"> _xlfn.XLOOKUP(DATA[[#This Row],[T]]-1, DATA[T], DATA[Price], "")</f>
        <v>109531</v>
      </c>
      <c r="AK666" s="33">
        <f xml:space="preserve"> IFERROR(DATA[[#This Row],[Prev Close]] - DATA[[#This Row],[Prev Open]], "")</f>
        <v>-2749</v>
      </c>
      <c r="AL666" s="33">
        <f xml:space="preserve"> IFERROR(DATA[[#This Row],[Prev High]] - DATA[[#This Row],[Prev Low]], "")</f>
        <v>3925</v>
      </c>
      <c r="AM666" s="33">
        <f xml:space="preserve"> SIGN(DATA[[#This Row],[Prev Change]] &lt; 0)</f>
        <v>1</v>
      </c>
      <c r="AN666" s="33">
        <f xml:space="preserve"> SIGN(DATA[[#This Row],[Prev Change]] &gt;= 0)</f>
        <v>0</v>
      </c>
      <c r="AO666" s="28">
        <f xml:space="preserve"> IFERROR(MAX(0, DATA[[#This Row],[High]] - DATA[[#This Row],[Prev High]]), "")</f>
        <v>0</v>
      </c>
      <c r="AP666" s="28">
        <f xml:space="preserve"> IFERROR(MAX(0, DATA[[#This Row],[Prev Low]] - DATA[[#This Row],[Low]]), "")</f>
        <v>1195</v>
      </c>
      <c r="AQ666" s="10">
        <f xml:space="preserve"> (DATA[[#This Row],[Prev Low]] &lt; DATA[[#This Row],[Open]]) * (DATA[[#This Row],[Open]] &lt; DATA[[#This Row],[Prev High]])</f>
        <v>0</v>
      </c>
      <c r="AR666" s="10">
        <f xml:space="preserve"> SIGN(DATA[[#This Row],[Open]] &lt; DATA[[#This Row],[Prev Low]])</f>
        <v>1</v>
      </c>
      <c r="AS666" s="10">
        <f xml:space="preserve"> SIGN(DATA[[#This Row],[Prev Low]] &lt; DATA[[#This Row],[Open]])</f>
        <v>0</v>
      </c>
      <c r="AT666" s="10">
        <f xml:space="preserve"> SIGN(DATA[[#This Row],[Open]] &lt; DATA[[#This Row],[Prev High]])</f>
        <v>1</v>
      </c>
      <c r="AU666" s="10">
        <f xml:space="preserve"> SIGN(DATA[[#This Row],[Prev High]] &lt; DATA[[#This Row],[Open]])</f>
        <v>0</v>
      </c>
      <c r="AV666" s="10">
        <f xml:space="preserve"> SIGN(DATA[[#This Row],[Low]] &lt; DATA[[#This Row],[Prev Low]])</f>
        <v>1</v>
      </c>
      <c r="AW666" s="10">
        <f xml:space="preserve"> SIGN(DATA[[#This Row],[Prev Low]] &lt; DATA[[#This Row],[Low]])</f>
        <v>0</v>
      </c>
      <c r="AX666" s="10">
        <f xml:space="preserve"> SIGN(DATA[[#This Row],[High]] &lt; DATA[[#This Row],[Prev High]])</f>
        <v>1</v>
      </c>
      <c r="AY666" s="10">
        <f xml:space="preserve"> SIGN(DATA[[#This Row],[Prev High]] &lt; DATA[[#This Row],[High]])</f>
        <v>0</v>
      </c>
      <c r="AZ666" s="10">
        <f xml:space="preserve"> (DATA[[#This Row],[Prev Low]] &lt; DATA[[#This Row],[Close]]) * (DATA[[#This Row],[Close]] &lt; DATA[[#This Row],[Prev High]])</f>
        <v>1</v>
      </c>
      <c r="BA666" s="10">
        <f xml:space="preserve"> SIGN(DATA[[#This Row],[Close]] &lt; DATA[[#This Row],[Prev Low]])</f>
        <v>0</v>
      </c>
      <c r="BB666" s="10">
        <f xml:space="preserve"> SIGN(DATA[[#This Row],[Prev Low]] &lt; DATA[[#This Row],[Close]])</f>
        <v>1</v>
      </c>
      <c r="BC666" s="10">
        <f xml:space="preserve"> SIGN(DATA[[#This Row],[Close]] &lt; DATA[[#This Row],[Prev High]])</f>
        <v>1</v>
      </c>
      <c r="BD666" s="10">
        <f xml:space="preserve"> SIGN(DATA[[#This Row],[Prev High]] &lt; DATA[[#This Row],[Close]])</f>
        <v>0</v>
      </c>
    </row>
    <row r="667" spans="14:56" x14ac:dyDescent="0.25">
      <c r="N667" s="16">
        <f xml:space="preserve"> ROW() - ROW(DATA[[#Headers],[Row]])</f>
        <v>665</v>
      </c>
      <c r="O667" s="13"/>
      <c r="P667" s="20">
        <v>44890</v>
      </c>
      <c r="Q667" s="21">
        <v>109531</v>
      </c>
      <c r="R667" s="21">
        <v>112280</v>
      </c>
      <c r="S667" s="21">
        <v>113035</v>
      </c>
      <c r="T667" s="21">
        <v>109110</v>
      </c>
      <c r="U667" s="13" t="s">
        <v>147</v>
      </c>
      <c r="V667" s="14">
        <v>-2.7300000000000001E-2</v>
      </c>
      <c r="W667" s="23"/>
      <c r="X667" s="23">
        <f xml:space="preserve"> (1 - DATA[[#This Row],[Row]])</f>
        <v>-664</v>
      </c>
      <c r="Y667" s="24">
        <f xml:space="preserve"> DATA[[#This Row],[Src Data]]</f>
        <v>44890</v>
      </c>
      <c r="Z667" s="23">
        <f xml:space="preserve"> WEEKDAY(DATA[[#This Row],[Date]])</f>
        <v>6</v>
      </c>
      <c r="AA667" s="26">
        <f xml:space="preserve"> DATA[[#This Row],[Src Último]]</f>
        <v>109531</v>
      </c>
      <c r="AB667" s="28">
        <f xml:space="preserve"> DATA[[#This Row],[Src Abertura]]</f>
        <v>112280</v>
      </c>
      <c r="AC667" s="28">
        <f xml:space="preserve"> DATA[[#This Row],[Src Mínima]]</f>
        <v>109110</v>
      </c>
      <c r="AD667" s="28">
        <f xml:space="preserve"> DATA[[#This Row],[Src Máxima]]</f>
        <v>113035</v>
      </c>
      <c r="AE667" s="28">
        <f xml:space="preserve"> DATA[[#This Row],[Src Último]]</f>
        <v>109531</v>
      </c>
      <c r="AF667" s="40">
        <f xml:space="preserve"> (DATA[[#This Row],[High]] - DATA[[#This Row],[Low]])</f>
        <v>3925</v>
      </c>
      <c r="AG667" s="31">
        <f xml:space="preserve"> _xlfn.XLOOKUP(DATA[[#This Row],[T]]-1, DATA[T], DATA[Open], "")</f>
        <v>110380</v>
      </c>
      <c r="AH667" s="31">
        <f xml:space="preserve"> _xlfn.XLOOKUP(DATA[[#This Row],[T]]-1, DATA[T], DATA[Low], "")</f>
        <v>110055</v>
      </c>
      <c r="AI667" s="31">
        <f xml:space="preserve"> _xlfn.XLOOKUP(DATA[[#This Row],[T]]-1, DATA[T], DATA[High], "")</f>
        <v>113425</v>
      </c>
      <c r="AJ667" s="31">
        <f xml:space="preserve"> _xlfn.XLOOKUP(DATA[[#This Row],[T]]-1, DATA[T], DATA[Price], "")</f>
        <v>112609</v>
      </c>
      <c r="AK667" s="33">
        <f xml:space="preserve"> IFERROR(DATA[[#This Row],[Prev Close]] - DATA[[#This Row],[Prev Open]], "")</f>
        <v>2229</v>
      </c>
      <c r="AL667" s="33">
        <f xml:space="preserve"> IFERROR(DATA[[#This Row],[Prev High]] - DATA[[#This Row],[Prev Low]], "")</f>
        <v>3370</v>
      </c>
      <c r="AM667" s="33">
        <f xml:space="preserve"> SIGN(DATA[[#This Row],[Prev Change]] &lt; 0)</f>
        <v>0</v>
      </c>
      <c r="AN667" s="33">
        <f xml:space="preserve"> SIGN(DATA[[#This Row],[Prev Change]] &gt;= 0)</f>
        <v>1</v>
      </c>
      <c r="AO667" s="28">
        <f xml:space="preserve"> IFERROR(MAX(0, DATA[[#This Row],[High]] - DATA[[#This Row],[Prev High]]), "")</f>
        <v>0</v>
      </c>
      <c r="AP667" s="28">
        <f xml:space="preserve"> IFERROR(MAX(0, DATA[[#This Row],[Prev Low]] - DATA[[#This Row],[Low]]), "")</f>
        <v>945</v>
      </c>
      <c r="AQ667" s="10">
        <f xml:space="preserve"> (DATA[[#This Row],[Prev Low]] &lt; DATA[[#This Row],[Open]]) * (DATA[[#This Row],[Open]] &lt; DATA[[#This Row],[Prev High]])</f>
        <v>1</v>
      </c>
      <c r="AR667" s="10">
        <f xml:space="preserve"> SIGN(DATA[[#This Row],[Open]] &lt; DATA[[#This Row],[Prev Low]])</f>
        <v>0</v>
      </c>
      <c r="AS667" s="10">
        <f xml:space="preserve"> SIGN(DATA[[#This Row],[Prev Low]] &lt; DATA[[#This Row],[Open]])</f>
        <v>1</v>
      </c>
      <c r="AT667" s="10">
        <f xml:space="preserve"> SIGN(DATA[[#This Row],[Open]] &lt; DATA[[#This Row],[Prev High]])</f>
        <v>1</v>
      </c>
      <c r="AU667" s="10">
        <f xml:space="preserve"> SIGN(DATA[[#This Row],[Prev High]] &lt; DATA[[#This Row],[Open]])</f>
        <v>0</v>
      </c>
      <c r="AV667" s="10">
        <f xml:space="preserve"> SIGN(DATA[[#This Row],[Low]] &lt; DATA[[#This Row],[Prev Low]])</f>
        <v>1</v>
      </c>
      <c r="AW667" s="10">
        <f xml:space="preserve"> SIGN(DATA[[#This Row],[Prev Low]] &lt; DATA[[#This Row],[Low]])</f>
        <v>0</v>
      </c>
      <c r="AX667" s="10">
        <f xml:space="preserve"> SIGN(DATA[[#This Row],[High]] &lt; DATA[[#This Row],[Prev High]])</f>
        <v>1</v>
      </c>
      <c r="AY667" s="10">
        <f xml:space="preserve"> SIGN(DATA[[#This Row],[Prev High]] &lt; DATA[[#This Row],[High]])</f>
        <v>0</v>
      </c>
      <c r="AZ667" s="10">
        <f xml:space="preserve"> (DATA[[#This Row],[Prev Low]] &lt; DATA[[#This Row],[Close]]) * (DATA[[#This Row],[Close]] &lt; DATA[[#This Row],[Prev High]])</f>
        <v>0</v>
      </c>
      <c r="BA667" s="10">
        <f xml:space="preserve"> SIGN(DATA[[#This Row],[Close]] &lt; DATA[[#This Row],[Prev Low]])</f>
        <v>1</v>
      </c>
      <c r="BB667" s="10">
        <f xml:space="preserve"> SIGN(DATA[[#This Row],[Prev Low]] &lt; DATA[[#This Row],[Close]])</f>
        <v>0</v>
      </c>
      <c r="BC667" s="10">
        <f xml:space="preserve"> SIGN(DATA[[#This Row],[Close]] &lt; DATA[[#This Row],[Prev High]])</f>
        <v>1</v>
      </c>
      <c r="BD667" s="10">
        <f xml:space="preserve"> SIGN(DATA[[#This Row],[Prev High]] &lt; DATA[[#This Row],[Close]])</f>
        <v>0</v>
      </c>
    </row>
    <row r="668" spans="14:56" x14ac:dyDescent="0.25">
      <c r="N668" s="16">
        <f xml:space="preserve"> ROW() - ROW(DATA[[#Headers],[Row]])</f>
        <v>666</v>
      </c>
      <c r="O668" s="13"/>
      <c r="P668" s="20">
        <v>44889</v>
      </c>
      <c r="Q668" s="21">
        <v>112609</v>
      </c>
      <c r="R668" s="21">
        <v>110380</v>
      </c>
      <c r="S668" s="21">
        <v>113425</v>
      </c>
      <c r="T668" s="21">
        <v>110055</v>
      </c>
      <c r="U668" s="13" t="s">
        <v>245</v>
      </c>
      <c r="V668" s="14">
        <v>2.7900000000000001E-2</v>
      </c>
      <c r="W668" s="23"/>
      <c r="X668" s="23">
        <f xml:space="preserve"> (1 - DATA[[#This Row],[Row]])</f>
        <v>-665</v>
      </c>
      <c r="Y668" s="24">
        <f xml:space="preserve"> DATA[[#This Row],[Src Data]]</f>
        <v>44889</v>
      </c>
      <c r="Z668" s="23">
        <f xml:space="preserve"> WEEKDAY(DATA[[#This Row],[Date]])</f>
        <v>5</v>
      </c>
      <c r="AA668" s="26">
        <f xml:space="preserve"> DATA[[#This Row],[Src Último]]</f>
        <v>112609</v>
      </c>
      <c r="AB668" s="28">
        <f xml:space="preserve"> DATA[[#This Row],[Src Abertura]]</f>
        <v>110380</v>
      </c>
      <c r="AC668" s="28">
        <f xml:space="preserve"> DATA[[#This Row],[Src Mínima]]</f>
        <v>110055</v>
      </c>
      <c r="AD668" s="28">
        <f xml:space="preserve"> DATA[[#This Row],[Src Máxima]]</f>
        <v>113425</v>
      </c>
      <c r="AE668" s="28">
        <f xml:space="preserve"> DATA[[#This Row],[Src Último]]</f>
        <v>112609</v>
      </c>
      <c r="AF668" s="40">
        <f xml:space="preserve"> (DATA[[#This Row],[High]] - DATA[[#This Row],[Low]])</f>
        <v>3370</v>
      </c>
      <c r="AG668" s="31">
        <f xml:space="preserve"> _xlfn.XLOOKUP(DATA[[#This Row],[T]]-1, DATA[T], DATA[Open], "")</f>
        <v>109965</v>
      </c>
      <c r="AH668" s="31">
        <f xml:space="preserve"> _xlfn.XLOOKUP(DATA[[#This Row],[T]]-1, DATA[T], DATA[Low], "")</f>
        <v>108540</v>
      </c>
      <c r="AI668" s="31">
        <f xml:space="preserve"> _xlfn.XLOOKUP(DATA[[#This Row],[T]]-1, DATA[T], DATA[High], "")</f>
        <v>110175</v>
      </c>
      <c r="AJ668" s="31">
        <f xml:space="preserve"> _xlfn.XLOOKUP(DATA[[#This Row],[T]]-1, DATA[T], DATA[Price], "")</f>
        <v>109553</v>
      </c>
      <c r="AK668" s="33">
        <f xml:space="preserve"> IFERROR(DATA[[#This Row],[Prev Close]] - DATA[[#This Row],[Prev Open]], "")</f>
        <v>-412</v>
      </c>
      <c r="AL668" s="33">
        <f xml:space="preserve"> IFERROR(DATA[[#This Row],[Prev High]] - DATA[[#This Row],[Prev Low]], "")</f>
        <v>1635</v>
      </c>
      <c r="AM668" s="33">
        <f xml:space="preserve"> SIGN(DATA[[#This Row],[Prev Change]] &lt; 0)</f>
        <v>1</v>
      </c>
      <c r="AN668" s="33">
        <f xml:space="preserve"> SIGN(DATA[[#This Row],[Prev Change]] &gt;= 0)</f>
        <v>0</v>
      </c>
      <c r="AO668" s="28">
        <f xml:space="preserve"> IFERROR(MAX(0, DATA[[#This Row],[High]] - DATA[[#This Row],[Prev High]]), "")</f>
        <v>3250</v>
      </c>
      <c r="AP668" s="28">
        <f xml:space="preserve"> IFERROR(MAX(0, DATA[[#This Row],[Prev Low]] - DATA[[#This Row],[Low]]), "")</f>
        <v>0</v>
      </c>
      <c r="AQ668" s="10">
        <f xml:space="preserve"> (DATA[[#This Row],[Prev Low]] &lt; DATA[[#This Row],[Open]]) * (DATA[[#This Row],[Open]] &lt; DATA[[#This Row],[Prev High]])</f>
        <v>0</v>
      </c>
      <c r="AR668" s="10">
        <f xml:space="preserve"> SIGN(DATA[[#This Row],[Open]] &lt; DATA[[#This Row],[Prev Low]])</f>
        <v>0</v>
      </c>
      <c r="AS668" s="10">
        <f xml:space="preserve"> SIGN(DATA[[#This Row],[Prev Low]] &lt; DATA[[#This Row],[Open]])</f>
        <v>1</v>
      </c>
      <c r="AT668" s="10">
        <f xml:space="preserve"> SIGN(DATA[[#This Row],[Open]] &lt; DATA[[#This Row],[Prev High]])</f>
        <v>0</v>
      </c>
      <c r="AU668" s="10">
        <f xml:space="preserve"> SIGN(DATA[[#This Row],[Prev High]] &lt; DATA[[#This Row],[Open]])</f>
        <v>1</v>
      </c>
      <c r="AV668" s="10">
        <f xml:space="preserve"> SIGN(DATA[[#This Row],[Low]] &lt; DATA[[#This Row],[Prev Low]])</f>
        <v>0</v>
      </c>
      <c r="AW668" s="10">
        <f xml:space="preserve"> SIGN(DATA[[#This Row],[Prev Low]] &lt; DATA[[#This Row],[Low]])</f>
        <v>1</v>
      </c>
      <c r="AX668" s="10">
        <f xml:space="preserve"> SIGN(DATA[[#This Row],[High]] &lt; DATA[[#This Row],[Prev High]])</f>
        <v>0</v>
      </c>
      <c r="AY668" s="10">
        <f xml:space="preserve"> SIGN(DATA[[#This Row],[Prev High]] &lt; DATA[[#This Row],[High]])</f>
        <v>1</v>
      </c>
      <c r="AZ668" s="10">
        <f xml:space="preserve"> (DATA[[#This Row],[Prev Low]] &lt; DATA[[#This Row],[Close]]) * (DATA[[#This Row],[Close]] &lt; DATA[[#This Row],[Prev High]])</f>
        <v>0</v>
      </c>
      <c r="BA668" s="10">
        <f xml:space="preserve"> SIGN(DATA[[#This Row],[Close]] &lt; DATA[[#This Row],[Prev Low]])</f>
        <v>0</v>
      </c>
      <c r="BB668" s="10">
        <f xml:space="preserve"> SIGN(DATA[[#This Row],[Prev Low]] &lt; DATA[[#This Row],[Close]])</f>
        <v>1</v>
      </c>
      <c r="BC668" s="10">
        <f xml:space="preserve"> SIGN(DATA[[#This Row],[Close]] &lt; DATA[[#This Row],[Prev High]])</f>
        <v>0</v>
      </c>
      <c r="BD668" s="10">
        <f xml:space="preserve"> SIGN(DATA[[#This Row],[Prev High]] &lt; DATA[[#This Row],[Close]])</f>
        <v>1</v>
      </c>
    </row>
    <row r="669" spans="14:56" x14ac:dyDescent="0.25">
      <c r="N669" s="16">
        <f xml:space="preserve"> ROW() - ROW(DATA[[#Headers],[Row]])</f>
        <v>667</v>
      </c>
      <c r="O669" s="13"/>
      <c r="P669" s="20">
        <v>44888</v>
      </c>
      <c r="Q669" s="21">
        <v>109553</v>
      </c>
      <c r="R669" s="21">
        <v>109965</v>
      </c>
      <c r="S669" s="21">
        <v>110175</v>
      </c>
      <c r="T669" s="21">
        <v>108540</v>
      </c>
      <c r="U669" s="13" t="s">
        <v>524</v>
      </c>
      <c r="V669" s="14">
        <v>8.9999999999999998E-4</v>
      </c>
      <c r="W669" s="23"/>
      <c r="X669" s="23">
        <f xml:space="preserve"> (1 - DATA[[#This Row],[Row]])</f>
        <v>-666</v>
      </c>
      <c r="Y669" s="24">
        <f xml:space="preserve"> DATA[[#This Row],[Src Data]]</f>
        <v>44888</v>
      </c>
      <c r="Z669" s="23">
        <f xml:space="preserve"> WEEKDAY(DATA[[#This Row],[Date]])</f>
        <v>4</v>
      </c>
      <c r="AA669" s="26">
        <f xml:space="preserve"> DATA[[#This Row],[Src Último]]</f>
        <v>109553</v>
      </c>
      <c r="AB669" s="28">
        <f xml:space="preserve"> DATA[[#This Row],[Src Abertura]]</f>
        <v>109965</v>
      </c>
      <c r="AC669" s="28">
        <f xml:space="preserve"> DATA[[#This Row],[Src Mínima]]</f>
        <v>108540</v>
      </c>
      <c r="AD669" s="28">
        <f xml:space="preserve"> DATA[[#This Row],[Src Máxima]]</f>
        <v>110175</v>
      </c>
      <c r="AE669" s="28">
        <f xml:space="preserve"> DATA[[#This Row],[Src Último]]</f>
        <v>109553</v>
      </c>
      <c r="AF669" s="40">
        <f xml:space="preserve"> (DATA[[#This Row],[High]] - DATA[[#This Row],[Low]])</f>
        <v>1635</v>
      </c>
      <c r="AG669" s="31">
        <f xml:space="preserve"> _xlfn.XLOOKUP(DATA[[#This Row],[T]]-1, DATA[T], DATA[Open], "")</f>
        <v>110500</v>
      </c>
      <c r="AH669" s="31">
        <f xml:space="preserve"> _xlfn.XLOOKUP(DATA[[#This Row],[T]]-1, DATA[T], DATA[Low], "")</f>
        <v>108560</v>
      </c>
      <c r="AI669" s="31">
        <f xml:space="preserve"> _xlfn.XLOOKUP(DATA[[#This Row],[T]]-1, DATA[T], DATA[High], "")</f>
        <v>111425</v>
      </c>
      <c r="AJ669" s="31">
        <f xml:space="preserve"> _xlfn.XLOOKUP(DATA[[#This Row],[T]]-1, DATA[T], DATA[Price], "")</f>
        <v>109452</v>
      </c>
      <c r="AK669" s="33">
        <f xml:space="preserve"> IFERROR(DATA[[#This Row],[Prev Close]] - DATA[[#This Row],[Prev Open]], "")</f>
        <v>-1048</v>
      </c>
      <c r="AL669" s="33">
        <f xml:space="preserve"> IFERROR(DATA[[#This Row],[Prev High]] - DATA[[#This Row],[Prev Low]], "")</f>
        <v>2865</v>
      </c>
      <c r="AM669" s="33">
        <f xml:space="preserve"> SIGN(DATA[[#This Row],[Prev Change]] &lt; 0)</f>
        <v>1</v>
      </c>
      <c r="AN669" s="33">
        <f xml:space="preserve"> SIGN(DATA[[#This Row],[Prev Change]] &gt;= 0)</f>
        <v>0</v>
      </c>
      <c r="AO669" s="28">
        <f xml:space="preserve"> IFERROR(MAX(0, DATA[[#This Row],[High]] - DATA[[#This Row],[Prev High]]), "")</f>
        <v>0</v>
      </c>
      <c r="AP669" s="28">
        <f xml:space="preserve"> IFERROR(MAX(0, DATA[[#This Row],[Prev Low]] - DATA[[#This Row],[Low]]), "")</f>
        <v>20</v>
      </c>
      <c r="AQ669" s="10">
        <f xml:space="preserve"> (DATA[[#This Row],[Prev Low]] &lt; DATA[[#This Row],[Open]]) * (DATA[[#This Row],[Open]] &lt; DATA[[#This Row],[Prev High]])</f>
        <v>1</v>
      </c>
      <c r="AR669" s="10">
        <f xml:space="preserve"> SIGN(DATA[[#This Row],[Open]] &lt; DATA[[#This Row],[Prev Low]])</f>
        <v>0</v>
      </c>
      <c r="AS669" s="10">
        <f xml:space="preserve"> SIGN(DATA[[#This Row],[Prev Low]] &lt; DATA[[#This Row],[Open]])</f>
        <v>1</v>
      </c>
      <c r="AT669" s="10">
        <f xml:space="preserve"> SIGN(DATA[[#This Row],[Open]] &lt; DATA[[#This Row],[Prev High]])</f>
        <v>1</v>
      </c>
      <c r="AU669" s="10">
        <f xml:space="preserve"> SIGN(DATA[[#This Row],[Prev High]] &lt; DATA[[#This Row],[Open]])</f>
        <v>0</v>
      </c>
      <c r="AV669" s="10">
        <f xml:space="preserve"> SIGN(DATA[[#This Row],[Low]] &lt; DATA[[#This Row],[Prev Low]])</f>
        <v>1</v>
      </c>
      <c r="AW669" s="10">
        <f xml:space="preserve"> SIGN(DATA[[#This Row],[Prev Low]] &lt; DATA[[#This Row],[Low]])</f>
        <v>0</v>
      </c>
      <c r="AX669" s="10">
        <f xml:space="preserve"> SIGN(DATA[[#This Row],[High]] &lt; DATA[[#This Row],[Prev High]])</f>
        <v>1</v>
      </c>
      <c r="AY669" s="10">
        <f xml:space="preserve"> SIGN(DATA[[#This Row],[Prev High]] &lt; DATA[[#This Row],[High]])</f>
        <v>0</v>
      </c>
      <c r="AZ669" s="10">
        <f xml:space="preserve"> (DATA[[#This Row],[Prev Low]] &lt; DATA[[#This Row],[Close]]) * (DATA[[#This Row],[Close]] &lt; DATA[[#This Row],[Prev High]])</f>
        <v>1</v>
      </c>
      <c r="BA669" s="10">
        <f xml:space="preserve"> SIGN(DATA[[#This Row],[Close]] &lt; DATA[[#This Row],[Prev Low]])</f>
        <v>0</v>
      </c>
      <c r="BB669" s="10">
        <f xml:space="preserve"> SIGN(DATA[[#This Row],[Prev Low]] &lt; DATA[[#This Row],[Close]])</f>
        <v>1</v>
      </c>
      <c r="BC669" s="10">
        <f xml:space="preserve"> SIGN(DATA[[#This Row],[Close]] &lt; DATA[[#This Row],[Prev High]])</f>
        <v>1</v>
      </c>
      <c r="BD669" s="10">
        <f xml:space="preserve"> SIGN(DATA[[#This Row],[Prev High]] &lt; DATA[[#This Row],[Close]])</f>
        <v>0</v>
      </c>
    </row>
    <row r="670" spans="14:56" x14ac:dyDescent="0.25">
      <c r="N670" s="16">
        <f xml:space="preserve"> ROW() - ROW(DATA[[#Headers],[Row]])</f>
        <v>668</v>
      </c>
      <c r="O670" s="13"/>
      <c r="P670" s="20">
        <v>44887</v>
      </c>
      <c r="Q670" s="21">
        <v>109452</v>
      </c>
      <c r="R670" s="21">
        <v>110500</v>
      </c>
      <c r="S670" s="21">
        <v>111425</v>
      </c>
      <c r="T670" s="21">
        <v>108560</v>
      </c>
      <c r="U670" s="13" t="s">
        <v>555</v>
      </c>
      <c r="V670" s="14">
        <v>-1.12E-2</v>
      </c>
      <c r="W670" s="23"/>
      <c r="X670" s="23">
        <f xml:space="preserve"> (1 - DATA[[#This Row],[Row]])</f>
        <v>-667</v>
      </c>
      <c r="Y670" s="24">
        <f xml:space="preserve"> DATA[[#This Row],[Src Data]]</f>
        <v>44887</v>
      </c>
      <c r="Z670" s="23">
        <f xml:space="preserve"> WEEKDAY(DATA[[#This Row],[Date]])</f>
        <v>3</v>
      </c>
      <c r="AA670" s="26">
        <f xml:space="preserve"> DATA[[#This Row],[Src Último]]</f>
        <v>109452</v>
      </c>
      <c r="AB670" s="28">
        <f xml:space="preserve"> DATA[[#This Row],[Src Abertura]]</f>
        <v>110500</v>
      </c>
      <c r="AC670" s="28">
        <f xml:space="preserve"> DATA[[#This Row],[Src Mínima]]</f>
        <v>108560</v>
      </c>
      <c r="AD670" s="28">
        <f xml:space="preserve"> DATA[[#This Row],[Src Máxima]]</f>
        <v>111425</v>
      </c>
      <c r="AE670" s="28">
        <f xml:space="preserve"> DATA[[#This Row],[Src Último]]</f>
        <v>109452</v>
      </c>
      <c r="AF670" s="40">
        <f xml:space="preserve"> (DATA[[#This Row],[High]] - DATA[[#This Row],[Low]])</f>
        <v>2865</v>
      </c>
      <c r="AG670" s="31">
        <f xml:space="preserve"> _xlfn.XLOOKUP(DATA[[#This Row],[T]]-1, DATA[T], DATA[Open], "")</f>
        <v>109580</v>
      </c>
      <c r="AH670" s="31">
        <f xml:space="preserve"> _xlfn.XLOOKUP(DATA[[#This Row],[T]]-1, DATA[T], DATA[Low], "")</f>
        <v>108715</v>
      </c>
      <c r="AI670" s="31">
        <f xml:space="preserve"> _xlfn.XLOOKUP(DATA[[#This Row],[T]]-1, DATA[T], DATA[High], "")</f>
        <v>111110</v>
      </c>
      <c r="AJ670" s="31">
        <f xml:space="preserve"> _xlfn.XLOOKUP(DATA[[#This Row],[T]]-1, DATA[T], DATA[Price], "")</f>
        <v>110690</v>
      </c>
      <c r="AK670" s="33">
        <f xml:space="preserve"> IFERROR(DATA[[#This Row],[Prev Close]] - DATA[[#This Row],[Prev Open]], "")</f>
        <v>1110</v>
      </c>
      <c r="AL670" s="33">
        <f xml:space="preserve"> IFERROR(DATA[[#This Row],[Prev High]] - DATA[[#This Row],[Prev Low]], "")</f>
        <v>2395</v>
      </c>
      <c r="AM670" s="33">
        <f xml:space="preserve"> SIGN(DATA[[#This Row],[Prev Change]] &lt; 0)</f>
        <v>0</v>
      </c>
      <c r="AN670" s="33">
        <f xml:space="preserve"> SIGN(DATA[[#This Row],[Prev Change]] &gt;= 0)</f>
        <v>1</v>
      </c>
      <c r="AO670" s="28">
        <f xml:space="preserve"> IFERROR(MAX(0, DATA[[#This Row],[High]] - DATA[[#This Row],[Prev High]]), "")</f>
        <v>315</v>
      </c>
      <c r="AP670" s="28">
        <f xml:space="preserve"> IFERROR(MAX(0, DATA[[#This Row],[Prev Low]] - DATA[[#This Row],[Low]]), "")</f>
        <v>155</v>
      </c>
      <c r="AQ670" s="10">
        <f xml:space="preserve"> (DATA[[#This Row],[Prev Low]] &lt; DATA[[#This Row],[Open]]) * (DATA[[#This Row],[Open]] &lt; DATA[[#This Row],[Prev High]])</f>
        <v>1</v>
      </c>
      <c r="AR670" s="10">
        <f xml:space="preserve"> SIGN(DATA[[#This Row],[Open]] &lt; DATA[[#This Row],[Prev Low]])</f>
        <v>0</v>
      </c>
      <c r="AS670" s="10">
        <f xml:space="preserve"> SIGN(DATA[[#This Row],[Prev Low]] &lt; DATA[[#This Row],[Open]])</f>
        <v>1</v>
      </c>
      <c r="AT670" s="10">
        <f xml:space="preserve"> SIGN(DATA[[#This Row],[Open]] &lt; DATA[[#This Row],[Prev High]])</f>
        <v>1</v>
      </c>
      <c r="AU670" s="10">
        <f xml:space="preserve"> SIGN(DATA[[#This Row],[Prev High]] &lt; DATA[[#This Row],[Open]])</f>
        <v>0</v>
      </c>
      <c r="AV670" s="10">
        <f xml:space="preserve"> SIGN(DATA[[#This Row],[Low]] &lt; DATA[[#This Row],[Prev Low]])</f>
        <v>1</v>
      </c>
      <c r="AW670" s="10">
        <f xml:space="preserve"> SIGN(DATA[[#This Row],[Prev Low]] &lt; DATA[[#This Row],[Low]])</f>
        <v>0</v>
      </c>
      <c r="AX670" s="10">
        <f xml:space="preserve"> SIGN(DATA[[#This Row],[High]] &lt; DATA[[#This Row],[Prev High]])</f>
        <v>0</v>
      </c>
      <c r="AY670" s="10">
        <f xml:space="preserve"> SIGN(DATA[[#This Row],[Prev High]] &lt; DATA[[#This Row],[High]])</f>
        <v>1</v>
      </c>
      <c r="AZ670" s="10">
        <f xml:space="preserve"> (DATA[[#This Row],[Prev Low]] &lt; DATA[[#This Row],[Close]]) * (DATA[[#This Row],[Close]] &lt; DATA[[#This Row],[Prev High]])</f>
        <v>1</v>
      </c>
      <c r="BA670" s="10">
        <f xml:space="preserve"> SIGN(DATA[[#This Row],[Close]] &lt; DATA[[#This Row],[Prev Low]])</f>
        <v>0</v>
      </c>
      <c r="BB670" s="10">
        <f xml:space="preserve"> SIGN(DATA[[#This Row],[Prev Low]] &lt; DATA[[#This Row],[Close]])</f>
        <v>1</v>
      </c>
      <c r="BC670" s="10">
        <f xml:space="preserve"> SIGN(DATA[[#This Row],[Close]] &lt; DATA[[#This Row],[Prev High]])</f>
        <v>1</v>
      </c>
      <c r="BD670" s="10">
        <f xml:space="preserve"> SIGN(DATA[[#This Row],[Prev High]] &lt; DATA[[#This Row],[Close]])</f>
        <v>0</v>
      </c>
    </row>
    <row r="671" spans="14:56" x14ac:dyDescent="0.25">
      <c r="N671" s="16">
        <f xml:space="preserve"> ROW() - ROW(DATA[[#Headers],[Row]])</f>
        <v>669</v>
      </c>
      <c r="O671" s="13"/>
      <c r="P671" s="20">
        <v>44886</v>
      </c>
      <c r="Q671" s="21">
        <v>110690</v>
      </c>
      <c r="R671" s="21">
        <v>109580</v>
      </c>
      <c r="S671" s="21">
        <v>111110</v>
      </c>
      <c r="T671" s="21">
        <v>108715</v>
      </c>
      <c r="U671" s="13" t="s">
        <v>556</v>
      </c>
      <c r="V671" s="14">
        <v>1.0500000000000001E-2</v>
      </c>
      <c r="W671" s="23"/>
      <c r="X671" s="23">
        <f xml:space="preserve"> (1 - DATA[[#This Row],[Row]])</f>
        <v>-668</v>
      </c>
      <c r="Y671" s="24">
        <f xml:space="preserve"> DATA[[#This Row],[Src Data]]</f>
        <v>44886</v>
      </c>
      <c r="Z671" s="23">
        <f xml:space="preserve"> WEEKDAY(DATA[[#This Row],[Date]])</f>
        <v>2</v>
      </c>
      <c r="AA671" s="26">
        <f xml:space="preserve"> DATA[[#This Row],[Src Último]]</f>
        <v>110690</v>
      </c>
      <c r="AB671" s="28">
        <f xml:space="preserve"> DATA[[#This Row],[Src Abertura]]</f>
        <v>109580</v>
      </c>
      <c r="AC671" s="28">
        <f xml:space="preserve"> DATA[[#This Row],[Src Mínima]]</f>
        <v>108715</v>
      </c>
      <c r="AD671" s="28">
        <f xml:space="preserve"> DATA[[#This Row],[Src Máxima]]</f>
        <v>111110</v>
      </c>
      <c r="AE671" s="28">
        <f xml:space="preserve"> DATA[[#This Row],[Src Último]]</f>
        <v>110690</v>
      </c>
      <c r="AF671" s="40">
        <f xml:space="preserve"> (DATA[[#This Row],[High]] - DATA[[#This Row],[Low]])</f>
        <v>2395</v>
      </c>
      <c r="AG671" s="31">
        <f xml:space="preserve"> _xlfn.XLOOKUP(DATA[[#This Row],[T]]-1, DATA[T], DATA[Open], "")</f>
        <v>111410</v>
      </c>
      <c r="AH671" s="31">
        <f xml:space="preserve"> _xlfn.XLOOKUP(DATA[[#This Row],[T]]-1, DATA[T], DATA[Low], "")</f>
        <v>109270</v>
      </c>
      <c r="AI671" s="31">
        <f xml:space="preserve"> _xlfn.XLOOKUP(DATA[[#This Row],[T]]-1, DATA[T], DATA[High], "")</f>
        <v>112485</v>
      </c>
      <c r="AJ671" s="31">
        <f xml:space="preserve"> _xlfn.XLOOKUP(DATA[[#This Row],[T]]-1, DATA[T], DATA[Price], "")</f>
        <v>109545</v>
      </c>
      <c r="AK671" s="33">
        <f xml:space="preserve"> IFERROR(DATA[[#This Row],[Prev Close]] - DATA[[#This Row],[Prev Open]], "")</f>
        <v>-1865</v>
      </c>
      <c r="AL671" s="33">
        <f xml:space="preserve"> IFERROR(DATA[[#This Row],[Prev High]] - DATA[[#This Row],[Prev Low]], "")</f>
        <v>3215</v>
      </c>
      <c r="AM671" s="33">
        <f xml:space="preserve"> SIGN(DATA[[#This Row],[Prev Change]] &lt; 0)</f>
        <v>1</v>
      </c>
      <c r="AN671" s="33">
        <f xml:space="preserve"> SIGN(DATA[[#This Row],[Prev Change]] &gt;= 0)</f>
        <v>0</v>
      </c>
      <c r="AO671" s="28">
        <f xml:space="preserve"> IFERROR(MAX(0, DATA[[#This Row],[High]] - DATA[[#This Row],[Prev High]]), "")</f>
        <v>0</v>
      </c>
      <c r="AP671" s="28">
        <f xml:space="preserve"> IFERROR(MAX(0, DATA[[#This Row],[Prev Low]] - DATA[[#This Row],[Low]]), "")</f>
        <v>555</v>
      </c>
      <c r="AQ671" s="10">
        <f xml:space="preserve"> (DATA[[#This Row],[Prev Low]] &lt; DATA[[#This Row],[Open]]) * (DATA[[#This Row],[Open]] &lt; DATA[[#This Row],[Prev High]])</f>
        <v>1</v>
      </c>
      <c r="AR671" s="10">
        <f xml:space="preserve"> SIGN(DATA[[#This Row],[Open]] &lt; DATA[[#This Row],[Prev Low]])</f>
        <v>0</v>
      </c>
      <c r="AS671" s="10">
        <f xml:space="preserve"> SIGN(DATA[[#This Row],[Prev Low]] &lt; DATA[[#This Row],[Open]])</f>
        <v>1</v>
      </c>
      <c r="AT671" s="10">
        <f xml:space="preserve"> SIGN(DATA[[#This Row],[Open]] &lt; DATA[[#This Row],[Prev High]])</f>
        <v>1</v>
      </c>
      <c r="AU671" s="10">
        <f xml:space="preserve"> SIGN(DATA[[#This Row],[Prev High]] &lt; DATA[[#This Row],[Open]])</f>
        <v>0</v>
      </c>
      <c r="AV671" s="10">
        <f xml:space="preserve"> SIGN(DATA[[#This Row],[Low]] &lt; DATA[[#This Row],[Prev Low]])</f>
        <v>1</v>
      </c>
      <c r="AW671" s="10">
        <f xml:space="preserve"> SIGN(DATA[[#This Row],[Prev Low]] &lt; DATA[[#This Row],[Low]])</f>
        <v>0</v>
      </c>
      <c r="AX671" s="10">
        <f xml:space="preserve"> SIGN(DATA[[#This Row],[High]] &lt; DATA[[#This Row],[Prev High]])</f>
        <v>1</v>
      </c>
      <c r="AY671" s="10">
        <f xml:space="preserve"> SIGN(DATA[[#This Row],[Prev High]] &lt; DATA[[#This Row],[High]])</f>
        <v>0</v>
      </c>
      <c r="AZ671" s="10">
        <f xml:space="preserve"> (DATA[[#This Row],[Prev Low]] &lt; DATA[[#This Row],[Close]]) * (DATA[[#This Row],[Close]] &lt; DATA[[#This Row],[Prev High]])</f>
        <v>1</v>
      </c>
      <c r="BA671" s="10">
        <f xml:space="preserve"> SIGN(DATA[[#This Row],[Close]] &lt; DATA[[#This Row],[Prev Low]])</f>
        <v>0</v>
      </c>
      <c r="BB671" s="10">
        <f xml:space="preserve"> SIGN(DATA[[#This Row],[Prev Low]] &lt; DATA[[#This Row],[Close]])</f>
        <v>1</v>
      </c>
      <c r="BC671" s="10">
        <f xml:space="preserve"> SIGN(DATA[[#This Row],[Close]] &lt; DATA[[#This Row],[Prev High]])</f>
        <v>1</v>
      </c>
      <c r="BD671" s="10">
        <f xml:space="preserve"> SIGN(DATA[[#This Row],[Prev High]] &lt; DATA[[#This Row],[Close]])</f>
        <v>0</v>
      </c>
    </row>
    <row r="672" spans="14:56" x14ac:dyDescent="0.25">
      <c r="N672" s="16">
        <f xml:space="preserve"> ROW() - ROW(DATA[[#Headers],[Row]])</f>
        <v>670</v>
      </c>
      <c r="O672" s="13"/>
      <c r="P672" s="20">
        <v>44883</v>
      </c>
      <c r="Q672" s="21">
        <v>109545</v>
      </c>
      <c r="R672" s="21">
        <v>111410</v>
      </c>
      <c r="S672" s="21">
        <v>112485</v>
      </c>
      <c r="T672" s="21">
        <v>109270</v>
      </c>
      <c r="U672" s="13" t="s">
        <v>557</v>
      </c>
      <c r="V672" s="14">
        <v>-7.9000000000000008E-3</v>
      </c>
      <c r="W672" s="23"/>
      <c r="X672" s="23">
        <f xml:space="preserve"> (1 - DATA[[#This Row],[Row]])</f>
        <v>-669</v>
      </c>
      <c r="Y672" s="24">
        <f xml:space="preserve"> DATA[[#This Row],[Src Data]]</f>
        <v>44883</v>
      </c>
      <c r="Z672" s="23">
        <f xml:space="preserve"> WEEKDAY(DATA[[#This Row],[Date]])</f>
        <v>6</v>
      </c>
      <c r="AA672" s="26">
        <f xml:space="preserve"> DATA[[#This Row],[Src Último]]</f>
        <v>109545</v>
      </c>
      <c r="AB672" s="28">
        <f xml:space="preserve"> DATA[[#This Row],[Src Abertura]]</f>
        <v>111410</v>
      </c>
      <c r="AC672" s="28">
        <f xml:space="preserve"> DATA[[#This Row],[Src Mínima]]</f>
        <v>109270</v>
      </c>
      <c r="AD672" s="28">
        <f xml:space="preserve"> DATA[[#This Row],[Src Máxima]]</f>
        <v>112485</v>
      </c>
      <c r="AE672" s="28">
        <f xml:space="preserve"> DATA[[#This Row],[Src Último]]</f>
        <v>109545</v>
      </c>
      <c r="AF672" s="40">
        <f xml:space="preserve"> (DATA[[#This Row],[High]] - DATA[[#This Row],[Low]])</f>
        <v>3215</v>
      </c>
      <c r="AG672" s="31">
        <f xml:space="preserve"> _xlfn.XLOOKUP(DATA[[#This Row],[T]]-1, DATA[T], DATA[Open], "")</f>
        <v>109155</v>
      </c>
      <c r="AH672" s="31">
        <f xml:space="preserve"> _xlfn.XLOOKUP(DATA[[#This Row],[T]]-1, DATA[T], DATA[Low], "")</f>
        <v>108105</v>
      </c>
      <c r="AI672" s="31">
        <f xml:space="preserve"> _xlfn.XLOOKUP(DATA[[#This Row],[T]]-1, DATA[T], DATA[High], "")</f>
        <v>110610</v>
      </c>
      <c r="AJ672" s="31">
        <f xml:space="preserve"> _xlfn.XLOOKUP(DATA[[#This Row],[T]]-1, DATA[T], DATA[Price], "")</f>
        <v>110418</v>
      </c>
      <c r="AK672" s="33">
        <f xml:space="preserve"> IFERROR(DATA[[#This Row],[Prev Close]] - DATA[[#This Row],[Prev Open]], "")</f>
        <v>1263</v>
      </c>
      <c r="AL672" s="33">
        <f xml:space="preserve"> IFERROR(DATA[[#This Row],[Prev High]] - DATA[[#This Row],[Prev Low]], "")</f>
        <v>2505</v>
      </c>
      <c r="AM672" s="33">
        <f xml:space="preserve"> SIGN(DATA[[#This Row],[Prev Change]] &lt; 0)</f>
        <v>0</v>
      </c>
      <c r="AN672" s="33">
        <f xml:space="preserve"> SIGN(DATA[[#This Row],[Prev Change]] &gt;= 0)</f>
        <v>1</v>
      </c>
      <c r="AO672" s="28">
        <f xml:space="preserve"> IFERROR(MAX(0, DATA[[#This Row],[High]] - DATA[[#This Row],[Prev High]]), "")</f>
        <v>1875</v>
      </c>
      <c r="AP672" s="28">
        <f xml:space="preserve"> IFERROR(MAX(0, DATA[[#This Row],[Prev Low]] - DATA[[#This Row],[Low]]), "")</f>
        <v>0</v>
      </c>
      <c r="AQ672" s="10">
        <f xml:space="preserve"> (DATA[[#This Row],[Prev Low]] &lt; DATA[[#This Row],[Open]]) * (DATA[[#This Row],[Open]] &lt; DATA[[#This Row],[Prev High]])</f>
        <v>0</v>
      </c>
      <c r="AR672" s="10">
        <f xml:space="preserve"> SIGN(DATA[[#This Row],[Open]] &lt; DATA[[#This Row],[Prev Low]])</f>
        <v>0</v>
      </c>
      <c r="AS672" s="10">
        <f xml:space="preserve"> SIGN(DATA[[#This Row],[Prev Low]] &lt; DATA[[#This Row],[Open]])</f>
        <v>1</v>
      </c>
      <c r="AT672" s="10">
        <f xml:space="preserve"> SIGN(DATA[[#This Row],[Open]] &lt; DATA[[#This Row],[Prev High]])</f>
        <v>0</v>
      </c>
      <c r="AU672" s="10">
        <f xml:space="preserve"> SIGN(DATA[[#This Row],[Prev High]] &lt; DATA[[#This Row],[Open]])</f>
        <v>1</v>
      </c>
      <c r="AV672" s="10">
        <f xml:space="preserve"> SIGN(DATA[[#This Row],[Low]] &lt; DATA[[#This Row],[Prev Low]])</f>
        <v>0</v>
      </c>
      <c r="AW672" s="10">
        <f xml:space="preserve"> SIGN(DATA[[#This Row],[Prev Low]] &lt; DATA[[#This Row],[Low]])</f>
        <v>1</v>
      </c>
      <c r="AX672" s="10">
        <f xml:space="preserve"> SIGN(DATA[[#This Row],[High]] &lt; DATA[[#This Row],[Prev High]])</f>
        <v>0</v>
      </c>
      <c r="AY672" s="10">
        <f xml:space="preserve"> SIGN(DATA[[#This Row],[Prev High]] &lt; DATA[[#This Row],[High]])</f>
        <v>1</v>
      </c>
      <c r="AZ672" s="10">
        <f xml:space="preserve"> (DATA[[#This Row],[Prev Low]] &lt; DATA[[#This Row],[Close]]) * (DATA[[#This Row],[Close]] &lt; DATA[[#This Row],[Prev High]])</f>
        <v>1</v>
      </c>
      <c r="BA672" s="10">
        <f xml:space="preserve"> SIGN(DATA[[#This Row],[Close]] &lt; DATA[[#This Row],[Prev Low]])</f>
        <v>0</v>
      </c>
      <c r="BB672" s="10">
        <f xml:space="preserve"> SIGN(DATA[[#This Row],[Prev Low]] &lt; DATA[[#This Row],[Close]])</f>
        <v>1</v>
      </c>
      <c r="BC672" s="10">
        <f xml:space="preserve"> SIGN(DATA[[#This Row],[Close]] &lt; DATA[[#This Row],[Prev High]])</f>
        <v>1</v>
      </c>
      <c r="BD672" s="10">
        <f xml:space="preserve"> SIGN(DATA[[#This Row],[Prev High]] &lt; DATA[[#This Row],[Close]])</f>
        <v>0</v>
      </c>
    </row>
    <row r="673" spans="14:56" x14ac:dyDescent="0.25">
      <c r="N673" s="16">
        <f xml:space="preserve"> ROW() - ROW(DATA[[#Headers],[Row]])</f>
        <v>671</v>
      </c>
      <c r="O673" s="13"/>
      <c r="P673" s="20">
        <v>44882</v>
      </c>
      <c r="Q673" s="21">
        <v>110418</v>
      </c>
      <c r="R673" s="21">
        <v>109155</v>
      </c>
      <c r="S673" s="21">
        <v>110610</v>
      </c>
      <c r="T673" s="21">
        <v>108105</v>
      </c>
      <c r="U673" s="13" t="s">
        <v>558</v>
      </c>
      <c r="V673" s="14">
        <v>-5.5999999999999999E-3</v>
      </c>
      <c r="W673" s="23"/>
      <c r="X673" s="23">
        <f xml:space="preserve"> (1 - DATA[[#This Row],[Row]])</f>
        <v>-670</v>
      </c>
      <c r="Y673" s="24">
        <f xml:space="preserve"> DATA[[#This Row],[Src Data]]</f>
        <v>44882</v>
      </c>
      <c r="Z673" s="23">
        <f xml:space="preserve"> WEEKDAY(DATA[[#This Row],[Date]])</f>
        <v>5</v>
      </c>
      <c r="AA673" s="26">
        <f xml:space="preserve"> DATA[[#This Row],[Src Último]]</f>
        <v>110418</v>
      </c>
      <c r="AB673" s="28">
        <f xml:space="preserve"> DATA[[#This Row],[Src Abertura]]</f>
        <v>109155</v>
      </c>
      <c r="AC673" s="28">
        <f xml:space="preserve"> DATA[[#This Row],[Src Mínima]]</f>
        <v>108105</v>
      </c>
      <c r="AD673" s="28">
        <f xml:space="preserve"> DATA[[#This Row],[Src Máxima]]</f>
        <v>110610</v>
      </c>
      <c r="AE673" s="28">
        <f xml:space="preserve"> DATA[[#This Row],[Src Último]]</f>
        <v>110418</v>
      </c>
      <c r="AF673" s="40">
        <f xml:space="preserve"> (DATA[[#This Row],[High]] - DATA[[#This Row],[Low]])</f>
        <v>2505</v>
      </c>
      <c r="AG673" s="31">
        <f xml:space="preserve"> _xlfn.XLOOKUP(DATA[[#This Row],[T]]-1, DATA[T], DATA[Open], "")</f>
        <v>113655</v>
      </c>
      <c r="AH673" s="31">
        <f xml:space="preserve"> _xlfn.XLOOKUP(DATA[[#This Row],[T]]-1, DATA[T], DATA[Low], "")</f>
        <v>110340</v>
      </c>
      <c r="AI673" s="31">
        <f xml:space="preserve"> _xlfn.XLOOKUP(DATA[[#This Row],[T]]-1, DATA[T], DATA[High], "")</f>
        <v>114320</v>
      </c>
      <c r="AJ673" s="31">
        <f xml:space="preserve"> _xlfn.XLOOKUP(DATA[[#This Row],[T]]-1, DATA[T], DATA[Price], "")</f>
        <v>111041</v>
      </c>
      <c r="AK673" s="33">
        <f xml:space="preserve"> IFERROR(DATA[[#This Row],[Prev Close]] - DATA[[#This Row],[Prev Open]], "")</f>
        <v>-2614</v>
      </c>
      <c r="AL673" s="33">
        <f xml:space="preserve"> IFERROR(DATA[[#This Row],[Prev High]] - DATA[[#This Row],[Prev Low]], "")</f>
        <v>3980</v>
      </c>
      <c r="AM673" s="33">
        <f xml:space="preserve"> SIGN(DATA[[#This Row],[Prev Change]] &lt; 0)</f>
        <v>1</v>
      </c>
      <c r="AN673" s="33">
        <f xml:space="preserve"> SIGN(DATA[[#This Row],[Prev Change]] &gt;= 0)</f>
        <v>0</v>
      </c>
      <c r="AO673" s="28">
        <f xml:space="preserve"> IFERROR(MAX(0, DATA[[#This Row],[High]] - DATA[[#This Row],[Prev High]]), "")</f>
        <v>0</v>
      </c>
      <c r="AP673" s="28">
        <f xml:space="preserve"> IFERROR(MAX(0, DATA[[#This Row],[Prev Low]] - DATA[[#This Row],[Low]]), "")</f>
        <v>2235</v>
      </c>
      <c r="AQ673" s="10">
        <f xml:space="preserve"> (DATA[[#This Row],[Prev Low]] &lt; DATA[[#This Row],[Open]]) * (DATA[[#This Row],[Open]] &lt; DATA[[#This Row],[Prev High]])</f>
        <v>0</v>
      </c>
      <c r="AR673" s="10">
        <f xml:space="preserve"> SIGN(DATA[[#This Row],[Open]] &lt; DATA[[#This Row],[Prev Low]])</f>
        <v>1</v>
      </c>
      <c r="AS673" s="10">
        <f xml:space="preserve"> SIGN(DATA[[#This Row],[Prev Low]] &lt; DATA[[#This Row],[Open]])</f>
        <v>0</v>
      </c>
      <c r="AT673" s="10">
        <f xml:space="preserve"> SIGN(DATA[[#This Row],[Open]] &lt; DATA[[#This Row],[Prev High]])</f>
        <v>1</v>
      </c>
      <c r="AU673" s="10">
        <f xml:space="preserve"> SIGN(DATA[[#This Row],[Prev High]] &lt; DATA[[#This Row],[Open]])</f>
        <v>0</v>
      </c>
      <c r="AV673" s="10">
        <f xml:space="preserve"> SIGN(DATA[[#This Row],[Low]] &lt; DATA[[#This Row],[Prev Low]])</f>
        <v>1</v>
      </c>
      <c r="AW673" s="10">
        <f xml:space="preserve"> SIGN(DATA[[#This Row],[Prev Low]] &lt; DATA[[#This Row],[Low]])</f>
        <v>0</v>
      </c>
      <c r="AX673" s="10">
        <f xml:space="preserve"> SIGN(DATA[[#This Row],[High]] &lt; DATA[[#This Row],[Prev High]])</f>
        <v>1</v>
      </c>
      <c r="AY673" s="10">
        <f xml:space="preserve"> SIGN(DATA[[#This Row],[Prev High]] &lt; DATA[[#This Row],[High]])</f>
        <v>0</v>
      </c>
      <c r="AZ673" s="10">
        <f xml:space="preserve"> (DATA[[#This Row],[Prev Low]] &lt; DATA[[#This Row],[Close]]) * (DATA[[#This Row],[Close]] &lt; DATA[[#This Row],[Prev High]])</f>
        <v>1</v>
      </c>
      <c r="BA673" s="10">
        <f xml:space="preserve"> SIGN(DATA[[#This Row],[Close]] &lt; DATA[[#This Row],[Prev Low]])</f>
        <v>0</v>
      </c>
      <c r="BB673" s="10">
        <f xml:space="preserve"> SIGN(DATA[[#This Row],[Prev Low]] &lt; DATA[[#This Row],[Close]])</f>
        <v>1</v>
      </c>
      <c r="BC673" s="10">
        <f xml:space="preserve"> SIGN(DATA[[#This Row],[Close]] &lt; DATA[[#This Row],[Prev High]])</f>
        <v>1</v>
      </c>
      <c r="BD673" s="10">
        <f xml:space="preserve"> SIGN(DATA[[#This Row],[Prev High]] &lt; DATA[[#This Row],[Close]])</f>
        <v>0</v>
      </c>
    </row>
    <row r="674" spans="14:56" x14ac:dyDescent="0.25">
      <c r="N674" s="16">
        <f xml:space="preserve"> ROW() - ROW(DATA[[#Headers],[Row]])</f>
        <v>672</v>
      </c>
      <c r="O674" s="13"/>
      <c r="P674" s="20">
        <v>44881</v>
      </c>
      <c r="Q674" s="21">
        <v>111041</v>
      </c>
      <c r="R674" s="21">
        <v>113655</v>
      </c>
      <c r="S674" s="21">
        <v>114320</v>
      </c>
      <c r="T674" s="21">
        <v>110340</v>
      </c>
      <c r="U674" s="13" t="s">
        <v>559</v>
      </c>
      <c r="V674" s="14">
        <v>-2.7E-2</v>
      </c>
      <c r="W674" s="23"/>
      <c r="X674" s="23">
        <f xml:space="preserve"> (1 - DATA[[#This Row],[Row]])</f>
        <v>-671</v>
      </c>
      <c r="Y674" s="24">
        <f xml:space="preserve"> DATA[[#This Row],[Src Data]]</f>
        <v>44881</v>
      </c>
      <c r="Z674" s="23">
        <f xml:space="preserve"> WEEKDAY(DATA[[#This Row],[Date]])</f>
        <v>4</v>
      </c>
      <c r="AA674" s="26">
        <f xml:space="preserve"> DATA[[#This Row],[Src Último]]</f>
        <v>111041</v>
      </c>
      <c r="AB674" s="28">
        <f xml:space="preserve"> DATA[[#This Row],[Src Abertura]]</f>
        <v>113655</v>
      </c>
      <c r="AC674" s="28">
        <f xml:space="preserve"> DATA[[#This Row],[Src Mínima]]</f>
        <v>110340</v>
      </c>
      <c r="AD674" s="28">
        <f xml:space="preserve"> DATA[[#This Row],[Src Máxima]]</f>
        <v>114320</v>
      </c>
      <c r="AE674" s="28">
        <f xml:space="preserve"> DATA[[#This Row],[Src Último]]</f>
        <v>111041</v>
      </c>
      <c r="AF674" s="40">
        <f xml:space="preserve"> (DATA[[#This Row],[High]] - DATA[[#This Row],[Low]])</f>
        <v>3980</v>
      </c>
      <c r="AG674" s="31">
        <f xml:space="preserve"> _xlfn.XLOOKUP(DATA[[#This Row],[T]]-1, DATA[T], DATA[Open], "")</f>
        <v>113155</v>
      </c>
      <c r="AH674" s="31">
        <f xml:space="preserve"> _xlfn.XLOOKUP(DATA[[#This Row],[T]]-1, DATA[T], DATA[Low], "")</f>
        <v>112760</v>
      </c>
      <c r="AI674" s="31">
        <f xml:space="preserve"> _xlfn.XLOOKUP(DATA[[#This Row],[T]]-1, DATA[T], DATA[High], "")</f>
        <v>115460</v>
      </c>
      <c r="AJ674" s="31">
        <f xml:space="preserve"> _xlfn.XLOOKUP(DATA[[#This Row],[T]]-1, DATA[T], DATA[Price], "")</f>
        <v>114125</v>
      </c>
      <c r="AK674" s="33">
        <f xml:space="preserve"> IFERROR(DATA[[#This Row],[Prev Close]] - DATA[[#This Row],[Prev Open]], "")</f>
        <v>970</v>
      </c>
      <c r="AL674" s="33">
        <f xml:space="preserve"> IFERROR(DATA[[#This Row],[Prev High]] - DATA[[#This Row],[Prev Low]], "")</f>
        <v>2700</v>
      </c>
      <c r="AM674" s="33">
        <f xml:space="preserve"> SIGN(DATA[[#This Row],[Prev Change]] &lt; 0)</f>
        <v>0</v>
      </c>
      <c r="AN674" s="33">
        <f xml:space="preserve"> SIGN(DATA[[#This Row],[Prev Change]] &gt;= 0)</f>
        <v>1</v>
      </c>
      <c r="AO674" s="28">
        <f xml:space="preserve"> IFERROR(MAX(0, DATA[[#This Row],[High]] - DATA[[#This Row],[Prev High]]), "")</f>
        <v>0</v>
      </c>
      <c r="AP674" s="28">
        <f xml:space="preserve"> IFERROR(MAX(0, DATA[[#This Row],[Prev Low]] - DATA[[#This Row],[Low]]), "")</f>
        <v>2420</v>
      </c>
      <c r="AQ674" s="10">
        <f xml:space="preserve"> (DATA[[#This Row],[Prev Low]] &lt; DATA[[#This Row],[Open]]) * (DATA[[#This Row],[Open]] &lt; DATA[[#This Row],[Prev High]])</f>
        <v>1</v>
      </c>
      <c r="AR674" s="10">
        <f xml:space="preserve"> SIGN(DATA[[#This Row],[Open]] &lt; DATA[[#This Row],[Prev Low]])</f>
        <v>0</v>
      </c>
      <c r="AS674" s="10">
        <f xml:space="preserve"> SIGN(DATA[[#This Row],[Prev Low]] &lt; DATA[[#This Row],[Open]])</f>
        <v>1</v>
      </c>
      <c r="AT674" s="10">
        <f xml:space="preserve"> SIGN(DATA[[#This Row],[Open]] &lt; DATA[[#This Row],[Prev High]])</f>
        <v>1</v>
      </c>
      <c r="AU674" s="10">
        <f xml:space="preserve"> SIGN(DATA[[#This Row],[Prev High]] &lt; DATA[[#This Row],[Open]])</f>
        <v>0</v>
      </c>
      <c r="AV674" s="10">
        <f xml:space="preserve"> SIGN(DATA[[#This Row],[Low]] &lt; DATA[[#This Row],[Prev Low]])</f>
        <v>1</v>
      </c>
      <c r="AW674" s="10">
        <f xml:space="preserve"> SIGN(DATA[[#This Row],[Prev Low]] &lt; DATA[[#This Row],[Low]])</f>
        <v>0</v>
      </c>
      <c r="AX674" s="10">
        <f xml:space="preserve"> SIGN(DATA[[#This Row],[High]] &lt; DATA[[#This Row],[Prev High]])</f>
        <v>1</v>
      </c>
      <c r="AY674" s="10">
        <f xml:space="preserve"> SIGN(DATA[[#This Row],[Prev High]] &lt; DATA[[#This Row],[High]])</f>
        <v>0</v>
      </c>
      <c r="AZ674" s="10">
        <f xml:space="preserve"> (DATA[[#This Row],[Prev Low]] &lt; DATA[[#This Row],[Close]]) * (DATA[[#This Row],[Close]] &lt; DATA[[#This Row],[Prev High]])</f>
        <v>0</v>
      </c>
      <c r="BA674" s="10">
        <f xml:space="preserve"> SIGN(DATA[[#This Row],[Close]] &lt; DATA[[#This Row],[Prev Low]])</f>
        <v>1</v>
      </c>
      <c r="BB674" s="10">
        <f xml:space="preserve"> SIGN(DATA[[#This Row],[Prev Low]] &lt; DATA[[#This Row],[Close]])</f>
        <v>0</v>
      </c>
      <c r="BC674" s="10">
        <f xml:space="preserve"> SIGN(DATA[[#This Row],[Close]] &lt; DATA[[#This Row],[Prev High]])</f>
        <v>1</v>
      </c>
      <c r="BD674" s="10">
        <f xml:space="preserve"> SIGN(DATA[[#This Row],[Prev High]] &lt; DATA[[#This Row],[Close]])</f>
        <v>0</v>
      </c>
    </row>
    <row r="675" spans="14:56" x14ac:dyDescent="0.25">
      <c r="N675" s="16">
        <f xml:space="preserve"> ROW() - ROW(DATA[[#Headers],[Row]])</f>
        <v>673</v>
      </c>
      <c r="O675" s="13"/>
      <c r="P675" s="20">
        <v>44879</v>
      </c>
      <c r="Q675" s="21">
        <v>114125</v>
      </c>
      <c r="R675" s="21">
        <v>113155</v>
      </c>
      <c r="S675" s="21">
        <v>115460</v>
      </c>
      <c r="T675" s="21">
        <v>112760</v>
      </c>
      <c r="U675" s="13" t="s">
        <v>219</v>
      </c>
      <c r="V675" s="14">
        <v>6.7999999999999996E-3</v>
      </c>
      <c r="W675" s="23"/>
      <c r="X675" s="23">
        <f xml:space="preserve"> (1 - DATA[[#This Row],[Row]])</f>
        <v>-672</v>
      </c>
      <c r="Y675" s="24">
        <f xml:space="preserve"> DATA[[#This Row],[Src Data]]</f>
        <v>44879</v>
      </c>
      <c r="Z675" s="23">
        <f xml:space="preserve"> WEEKDAY(DATA[[#This Row],[Date]])</f>
        <v>2</v>
      </c>
      <c r="AA675" s="26">
        <f xml:space="preserve"> DATA[[#This Row],[Src Último]]</f>
        <v>114125</v>
      </c>
      <c r="AB675" s="28">
        <f xml:space="preserve"> DATA[[#This Row],[Src Abertura]]</f>
        <v>113155</v>
      </c>
      <c r="AC675" s="28">
        <f xml:space="preserve"> DATA[[#This Row],[Src Mínima]]</f>
        <v>112760</v>
      </c>
      <c r="AD675" s="28">
        <f xml:space="preserve"> DATA[[#This Row],[Src Máxima]]</f>
        <v>115460</v>
      </c>
      <c r="AE675" s="28">
        <f xml:space="preserve"> DATA[[#This Row],[Src Último]]</f>
        <v>114125</v>
      </c>
      <c r="AF675" s="40">
        <f xml:space="preserve"> (DATA[[#This Row],[High]] - DATA[[#This Row],[Low]])</f>
        <v>2700</v>
      </c>
      <c r="AG675" s="31">
        <f xml:space="preserve"> _xlfn.XLOOKUP(DATA[[#This Row],[T]]-1, DATA[T], DATA[Open], "")</f>
        <v>111985</v>
      </c>
      <c r="AH675" s="31">
        <f xml:space="preserve"> _xlfn.XLOOKUP(DATA[[#This Row],[T]]-1, DATA[T], DATA[Low], "")</f>
        <v>110175</v>
      </c>
      <c r="AI675" s="31">
        <f xml:space="preserve"> _xlfn.XLOOKUP(DATA[[#This Row],[T]]-1, DATA[T], DATA[High], "")</f>
        <v>114265</v>
      </c>
      <c r="AJ675" s="31">
        <f xml:space="preserve"> _xlfn.XLOOKUP(DATA[[#This Row],[T]]-1, DATA[T], DATA[Price], "")</f>
        <v>113349</v>
      </c>
      <c r="AK675" s="33">
        <f xml:space="preserve"> IFERROR(DATA[[#This Row],[Prev Close]] - DATA[[#This Row],[Prev Open]], "")</f>
        <v>1364</v>
      </c>
      <c r="AL675" s="33">
        <f xml:space="preserve"> IFERROR(DATA[[#This Row],[Prev High]] - DATA[[#This Row],[Prev Low]], "")</f>
        <v>4090</v>
      </c>
      <c r="AM675" s="33">
        <f xml:space="preserve"> SIGN(DATA[[#This Row],[Prev Change]] &lt; 0)</f>
        <v>0</v>
      </c>
      <c r="AN675" s="33">
        <f xml:space="preserve"> SIGN(DATA[[#This Row],[Prev Change]] &gt;= 0)</f>
        <v>1</v>
      </c>
      <c r="AO675" s="28">
        <f xml:space="preserve"> IFERROR(MAX(0, DATA[[#This Row],[High]] - DATA[[#This Row],[Prev High]]), "")</f>
        <v>1195</v>
      </c>
      <c r="AP675" s="28">
        <f xml:space="preserve"> IFERROR(MAX(0, DATA[[#This Row],[Prev Low]] - DATA[[#This Row],[Low]]), "")</f>
        <v>0</v>
      </c>
      <c r="AQ675" s="10">
        <f xml:space="preserve"> (DATA[[#This Row],[Prev Low]] &lt; DATA[[#This Row],[Open]]) * (DATA[[#This Row],[Open]] &lt; DATA[[#This Row],[Prev High]])</f>
        <v>1</v>
      </c>
      <c r="AR675" s="10">
        <f xml:space="preserve"> SIGN(DATA[[#This Row],[Open]] &lt; DATA[[#This Row],[Prev Low]])</f>
        <v>0</v>
      </c>
      <c r="AS675" s="10">
        <f xml:space="preserve"> SIGN(DATA[[#This Row],[Prev Low]] &lt; DATA[[#This Row],[Open]])</f>
        <v>1</v>
      </c>
      <c r="AT675" s="10">
        <f xml:space="preserve"> SIGN(DATA[[#This Row],[Open]] &lt; DATA[[#This Row],[Prev High]])</f>
        <v>1</v>
      </c>
      <c r="AU675" s="10">
        <f xml:space="preserve"> SIGN(DATA[[#This Row],[Prev High]] &lt; DATA[[#This Row],[Open]])</f>
        <v>0</v>
      </c>
      <c r="AV675" s="10">
        <f xml:space="preserve"> SIGN(DATA[[#This Row],[Low]] &lt; DATA[[#This Row],[Prev Low]])</f>
        <v>0</v>
      </c>
      <c r="AW675" s="10">
        <f xml:space="preserve"> SIGN(DATA[[#This Row],[Prev Low]] &lt; DATA[[#This Row],[Low]])</f>
        <v>1</v>
      </c>
      <c r="AX675" s="10">
        <f xml:space="preserve"> SIGN(DATA[[#This Row],[High]] &lt; DATA[[#This Row],[Prev High]])</f>
        <v>0</v>
      </c>
      <c r="AY675" s="10">
        <f xml:space="preserve"> SIGN(DATA[[#This Row],[Prev High]] &lt; DATA[[#This Row],[High]])</f>
        <v>1</v>
      </c>
      <c r="AZ675" s="10">
        <f xml:space="preserve"> (DATA[[#This Row],[Prev Low]] &lt; DATA[[#This Row],[Close]]) * (DATA[[#This Row],[Close]] &lt; DATA[[#This Row],[Prev High]])</f>
        <v>1</v>
      </c>
      <c r="BA675" s="10">
        <f xml:space="preserve"> SIGN(DATA[[#This Row],[Close]] &lt; DATA[[#This Row],[Prev Low]])</f>
        <v>0</v>
      </c>
      <c r="BB675" s="10">
        <f xml:space="preserve"> SIGN(DATA[[#This Row],[Prev Low]] &lt; DATA[[#This Row],[Close]])</f>
        <v>1</v>
      </c>
      <c r="BC675" s="10">
        <f xml:space="preserve"> SIGN(DATA[[#This Row],[Close]] &lt; DATA[[#This Row],[Prev High]])</f>
        <v>1</v>
      </c>
      <c r="BD675" s="10">
        <f xml:space="preserve"> SIGN(DATA[[#This Row],[Prev High]] &lt; DATA[[#This Row],[Close]])</f>
        <v>0</v>
      </c>
    </row>
    <row r="676" spans="14:56" x14ac:dyDescent="0.25">
      <c r="N676" s="16">
        <f xml:space="preserve"> ROW() - ROW(DATA[[#Headers],[Row]])</f>
        <v>674</v>
      </c>
      <c r="O676" s="13"/>
      <c r="P676" s="20">
        <v>44876</v>
      </c>
      <c r="Q676" s="21">
        <v>113349</v>
      </c>
      <c r="R676" s="21">
        <v>111985</v>
      </c>
      <c r="S676" s="21">
        <v>114265</v>
      </c>
      <c r="T676" s="21">
        <v>110175</v>
      </c>
      <c r="U676" s="13" t="s">
        <v>222</v>
      </c>
      <c r="V676" s="14">
        <v>2.2800000000000001E-2</v>
      </c>
      <c r="W676" s="23"/>
      <c r="X676" s="23">
        <f xml:space="preserve"> (1 - DATA[[#This Row],[Row]])</f>
        <v>-673</v>
      </c>
      <c r="Y676" s="24">
        <f xml:space="preserve"> DATA[[#This Row],[Src Data]]</f>
        <v>44876</v>
      </c>
      <c r="Z676" s="23">
        <f xml:space="preserve"> WEEKDAY(DATA[[#This Row],[Date]])</f>
        <v>6</v>
      </c>
      <c r="AA676" s="26">
        <f xml:space="preserve"> DATA[[#This Row],[Src Último]]</f>
        <v>113349</v>
      </c>
      <c r="AB676" s="28">
        <f xml:space="preserve"> DATA[[#This Row],[Src Abertura]]</f>
        <v>111985</v>
      </c>
      <c r="AC676" s="28">
        <f xml:space="preserve"> DATA[[#This Row],[Src Mínima]]</f>
        <v>110175</v>
      </c>
      <c r="AD676" s="28">
        <f xml:space="preserve"> DATA[[#This Row],[Src Máxima]]</f>
        <v>114265</v>
      </c>
      <c r="AE676" s="28">
        <f xml:space="preserve"> DATA[[#This Row],[Src Último]]</f>
        <v>113349</v>
      </c>
      <c r="AF676" s="40">
        <f xml:space="preserve"> (DATA[[#This Row],[High]] - DATA[[#This Row],[Low]])</f>
        <v>4090</v>
      </c>
      <c r="AG676" s="31">
        <f xml:space="preserve"> _xlfn.XLOOKUP(DATA[[#This Row],[T]]-1, DATA[T], DATA[Open], "")</f>
        <v>114155</v>
      </c>
      <c r="AH676" s="31">
        <f xml:space="preserve"> _xlfn.XLOOKUP(DATA[[#This Row],[T]]-1, DATA[T], DATA[Low], "")</f>
        <v>109530</v>
      </c>
      <c r="AI676" s="31">
        <f xml:space="preserve"> _xlfn.XLOOKUP(DATA[[#This Row],[T]]-1, DATA[T], DATA[High], "")</f>
        <v>114155</v>
      </c>
      <c r="AJ676" s="31">
        <f xml:space="preserve"> _xlfn.XLOOKUP(DATA[[#This Row],[T]]-1, DATA[T], DATA[Price], "")</f>
        <v>110819</v>
      </c>
      <c r="AK676" s="33">
        <f xml:space="preserve"> IFERROR(DATA[[#This Row],[Prev Close]] - DATA[[#This Row],[Prev Open]], "")</f>
        <v>-3336</v>
      </c>
      <c r="AL676" s="33">
        <f xml:space="preserve"> IFERROR(DATA[[#This Row],[Prev High]] - DATA[[#This Row],[Prev Low]], "")</f>
        <v>4625</v>
      </c>
      <c r="AM676" s="33">
        <f xml:space="preserve"> SIGN(DATA[[#This Row],[Prev Change]] &lt; 0)</f>
        <v>1</v>
      </c>
      <c r="AN676" s="33">
        <f xml:space="preserve"> SIGN(DATA[[#This Row],[Prev Change]] &gt;= 0)</f>
        <v>0</v>
      </c>
      <c r="AO676" s="28">
        <f xml:space="preserve"> IFERROR(MAX(0, DATA[[#This Row],[High]] - DATA[[#This Row],[Prev High]]), "")</f>
        <v>110</v>
      </c>
      <c r="AP676" s="28">
        <f xml:space="preserve"> IFERROR(MAX(0, DATA[[#This Row],[Prev Low]] - DATA[[#This Row],[Low]]), "")</f>
        <v>0</v>
      </c>
      <c r="AQ676" s="10">
        <f xml:space="preserve"> (DATA[[#This Row],[Prev Low]] &lt; DATA[[#This Row],[Open]]) * (DATA[[#This Row],[Open]] &lt; DATA[[#This Row],[Prev High]])</f>
        <v>1</v>
      </c>
      <c r="AR676" s="10">
        <f xml:space="preserve"> SIGN(DATA[[#This Row],[Open]] &lt; DATA[[#This Row],[Prev Low]])</f>
        <v>0</v>
      </c>
      <c r="AS676" s="10">
        <f xml:space="preserve"> SIGN(DATA[[#This Row],[Prev Low]] &lt; DATA[[#This Row],[Open]])</f>
        <v>1</v>
      </c>
      <c r="AT676" s="10">
        <f xml:space="preserve"> SIGN(DATA[[#This Row],[Open]] &lt; DATA[[#This Row],[Prev High]])</f>
        <v>1</v>
      </c>
      <c r="AU676" s="10">
        <f xml:space="preserve"> SIGN(DATA[[#This Row],[Prev High]] &lt; DATA[[#This Row],[Open]])</f>
        <v>0</v>
      </c>
      <c r="AV676" s="10">
        <f xml:space="preserve"> SIGN(DATA[[#This Row],[Low]] &lt; DATA[[#This Row],[Prev Low]])</f>
        <v>0</v>
      </c>
      <c r="AW676" s="10">
        <f xml:space="preserve"> SIGN(DATA[[#This Row],[Prev Low]] &lt; DATA[[#This Row],[Low]])</f>
        <v>1</v>
      </c>
      <c r="AX676" s="10">
        <f xml:space="preserve"> SIGN(DATA[[#This Row],[High]] &lt; DATA[[#This Row],[Prev High]])</f>
        <v>0</v>
      </c>
      <c r="AY676" s="10">
        <f xml:space="preserve"> SIGN(DATA[[#This Row],[Prev High]] &lt; DATA[[#This Row],[High]])</f>
        <v>1</v>
      </c>
      <c r="AZ676" s="10">
        <f xml:space="preserve"> (DATA[[#This Row],[Prev Low]] &lt; DATA[[#This Row],[Close]]) * (DATA[[#This Row],[Close]] &lt; DATA[[#This Row],[Prev High]])</f>
        <v>1</v>
      </c>
      <c r="BA676" s="10">
        <f xml:space="preserve"> SIGN(DATA[[#This Row],[Close]] &lt; DATA[[#This Row],[Prev Low]])</f>
        <v>0</v>
      </c>
      <c r="BB676" s="10">
        <f xml:space="preserve"> SIGN(DATA[[#This Row],[Prev Low]] &lt; DATA[[#This Row],[Close]])</f>
        <v>1</v>
      </c>
      <c r="BC676" s="10">
        <f xml:space="preserve"> SIGN(DATA[[#This Row],[Close]] &lt; DATA[[#This Row],[Prev High]])</f>
        <v>1</v>
      </c>
      <c r="BD676" s="10">
        <f xml:space="preserve"> SIGN(DATA[[#This Row],[Prev High]] &lt; DATA[[#This Row],[Close]])</f>
        <v>0</v>
      </c>
    </row>
    <row r="677" spans="14:56" x14ac:dyDescent="0.25">
      <c r="N677" s="16">
        <f xml:space="preserve"> ROW() - ROW(DATA[[#Headers],[Row]])</f>
        <v>675</v>
      </c>
      <c r="O677" s="13"/>
      <c r="P677" s="20">
        <v>44875</v>
      </c>
      <c r="Q677" s="21">
        <v>110819</v>
      </c>
      <c r="R677" s="21">
        <v>114155</v>
      </c>
      <c r="S677" s="21">
        <v>114155</v>
      </c>
      <c r="T677" s="21">
        <v>109530</v>
      </c>
      <c r="U677" s="13" t="s">
        <v>560</v>
      </c>
      <c r="V677" s="14">
        <v>-3.4200000000000001E-2</v>
      </c>
      <c r="W677" s="23"/>
      <c r="X677" s="23">
        <f xml:space="preserve"> (1 - DATA[[#This Row],[Row]])</f>
        <v>-674</v>
      </c>
      <c r="Y677" s="24">
        <f xml:space="preserve"> DATA[[#This Row],[Src Data]]</f>
        <v>44875</v>
      </c>
      <c r="Z677" s="23">
        <f xml:space="preserve"> WEEKDAY(DATA[[#This Row],[Date]])</f>
        <v>5</v>
      </c>
      <c r="AA677" s="26">
        <f xml:space="preserve"> DATA[[#This Row],[Src Último]]</f>
        <v>110819</v>
      </c>
      <c r="AB677" s="28">
        <f xml:space="preserve"> DATA[[#This Row],[Src Abertura]]</f>
        <v>114155</v>
      </c>
      <c r="AC677" s="28">
        <f xml:space="preserve"> DATA[[#This Row],[Src Mínima]]</f>
        <v>109530</v>
      </c>
      <c r="AD677" s="28">
        <f xml:space="preserve"> DATA[[#This Row],[Src Máxima]]</f>
        <v>114155</v>
      </c>
      <c r="AE677" s="28">
        <f xml:space="preserve"> DATA[[#This Row],[Src Último]]</f>
        <v>110819</v>
      </c>
      <c r="AF677" s="40">
        <f xml:space="preserve"> (DATA[[#This Row],[High]] - DATA[[#This Row],[Low]])</f>
        <v>4625</v>
      </c>
      <c r="AG677" s="31">
        <f xml:space="preserve"> _xlfn.XLOOKUP(DATA[[#This Row],[T]]-1, DATA[T], DATA[Open], "")</f>
        <v>116900</v>
      </c>
      <c r="AH677" s="31">
        <f xml:space="preserve"> _xlfn.XLOOKUP(DATA[[#This Row],[T]]-1, DATA[T], DATA[Low], "")</f>
        <v>114255</v>
      </c>
      <c r="AI677" s="31">
        <f xml:space="preserve"> _xlfn.XLOOKUP(DATA[[#This Row],[T]]-1, DATA[T], DATA[High], "")</f>
        <v>117425</v>
      </c>
      <c r="AJ677" s="31">
        <f xml:space="preserve"> _xlfn.XLOOKUP(DATA[[#This Row],[T]]-1, DATA[T], DATA[Price], "")</f>
        <v>114746</v>
      </c>
      <c r="AK677" s="33">
        <f xml:space="preserve"> IFERROR(DATA[[#This Row],[Prev Close]] - DATA[[#This Row],[Prev Open]], "")</f>
        <v>-2154</v>
      </c>
      <c r="AL677" s="33">
        <f xml:space="preserve"> IFERROR(DATA[[#This Row],[Prev High]] - DATA[[#This Row],[Prev Low]], "")</f>
        <v>3170</v>
      </c>
      <c r="AM677" s="33">
        <f xml:space="preserve"> SIGN(DATA[[#This Row],[Prev Change]] &lt; 0)</f>
        <v>1</v>
      </c>
      <c r="AN677" s="33">
        <f xml:space="preserve"> SIGN(DATA[[#This Row],[Prev Change]] &gt;= 0)</f>
        <v>0</v>
      </c>
      <c r="AO677" s="28">
        <f xml:space="preserve"> IFERROR(MAX(0, DATA[[#This Row],[High]] - DATA[[#This Row],[Prev High]]), "")</f>
        <v>0</v>
      </c>
      <c r="AP677" s="28">
        <f xml:space="preserve"> IFERROR(MAX(0, DATA[[#This Row],[Prev Low]] - DATA[[#This Row],[Low]]), "")</f>
        <v>4725</v>
      </c>
      <c r="AQ677" s="10">
        <f xml:space="preserve"> (DATA[[#This Row],[Prev Low]] &lt; DATA[[#This Row],[Open]]) * (DATA[[#This Row],[Open]] &lt; DATA[[#This Row],[Prev High]])</f>
        <v>0</v>
      </c>
      <c r="AR677" s="10">
        <f xml:space="preserve"> SIGN(DATA[[#This Row],[Open]] &lt; DATA[[#This Row],[Prev Low]])</f>
        <v>1</v>
      </c>
      <c r="AS677" s="10">
        <f xml:space="preserve"> SIGN(DATA[[#This Row],[Prev Low]] &lt; DATA[[#This Row],[Open]])</f>
        <v>0</v>
      </c>
      <c r="AT677" s="10">
        <f xml:space="preserve"> SIGN(DATA[[#This Row],[Open]] &lt; DATA[[#This Row],[Prev High]])</f>
        <v>1</v>
      </c>
      <c r="AU677" s="10">
        <f xml:space="preserve"> SIGN(DATA[[#This Row],[Prev High]] &lt; DATA[[#This Row],[Open]])</f>
        <v>0</v>
      </c>
      <c r="AV677" s="10">
        <f xml:space="preserve"> SIGN(DATA[[#This Row],[Low]] &lt; DATA[[#This Row],[Prev Low]])</f>
        <v>1</v>
      </c>
      <c r="AW677" s="10">
        <f xml:space="preserve"> SIGN(DATA[[#This Row],[Prev Low]] &lt; DATA[[#This Row],[Low]])</f>
        <v>0</v>
      </c>
      <c r="AX677" s="10">
        <f xml:space="preserve"> SIGN(DATA[[#This Row],[High]] &lt; DATA[[#This Row],[Prev High]])</f>
        <v>1</v>
      </c>
      <c r="AY677" s="10">
        <f xml:space="preserve"> SIGN(DATA[[#This Row],[Prev High]] &lt; DATA[[#This Row],[High]])</f>
        <v>0</v>
      </c>
      <c r="AZ677" s="10">
        <f xml:space="preserve"> (DATA[[#This Row],[Prev Low]] &lt; DATA[[#This Row],[Close]]) * (DATA[[#This Row],[Close]] &lt; DATA[[#This Row],[Prev High]])</f>
        <v>0</v>
      </c>
      <c r="BA677" s="10">
        <f xml:space="preserve"> SIGN(DATA[[#This Row],[Close]] &lt; DATA[[#This Row],[Prev Low]])</f>
        <v>1</v>
      </c>
      <c r="BB677" s="10">
        <f xml:space="preserve"> SIGN(DATA[[#This Row],[Prev Low]] &lt; DATA[[#This Row],[Close]])</f>
        <v>0</v>
      </c>
      <c r="BC677" s="10">
        <f xml:space="preserve"> SIGN(DATA[[#This Row],[Close]] &lt; DATA[[#This Row],[Prev High]])</f>
        <v>1</v>
      </c>
      <c r="BD677" s="10">
        <f xml:space="preserve"> SIGN(DATA[[#This Row],[Prev High]] &lt; DATA[[#This Row],[Close]])</f>
        <v>0</v>
      </c>
    </row>
    <row r="678" spans="14:56" x14ac:dyDescent="0.25">
      <c r="N678" s="16">
        <f xml:space="preserve"> ROW() - ROW(DATA[[#Headers],[Row]])</f>
        <v>676</v>
      </c>
      <c r="O678" s="13"/>
      <c r="P678" s="20">
        <v>44874</v>
      </c>
      <c r="Q678" s="21">
        <v>114746</v>
      </c>
      <c r="R678" s="21">
        <v>116900</v>
      </c>
      <c r="S678" s="21">
        <v>117425</v>
      </c>
      <c r="T678" s="21">
        <v>114255</v>
      </c>
      <c r="U678" s="13" t="s">
        <v>322</v>
      </c>
      <c r="V678" s="14">
        <v>-2.23E-2</v>
      </c>
      <c r="W678" s="23"/>
      <c r="X678" s="23">
        <f xml:space="preserve"> (1 - DATA[[#This Row],[Row]])</f>
        <v>-675</v>
      </c>
      <c r="Y678" s="24">
        <f xml:space="preserve"> DATA[[#This Row],[Src Data]]</f>
        <v>44874</v>
      </c>
      <c r="Z678" s="23">
        <f xml:space="preserve"> WEEKDAY(DATA[[#This Row],[Date]])</f>
        <v>4</v>
      </c>
      <c r="AA678" s="26">
        <f xml:space="preserve"> DATA[[#This Row],[Src Último]]</f>
        <v>114746</v>
      </c>
      <c r="AB678" s="28">
        <f xml:space="preserve"> DATA[[#This Row],[Src Abertura]]</f>
        <v>116900</v>
      </c>
      <c r="AC678" s="28">
        <f xml:space="preserve"> DATA[[#This Row],[Src Mínima]]</f>
        <v>114255</v>
      </c>
      <c r="AD678" s="28">
        <f xml:space="preserve"> DATA[[#This Row],[Src Máxima]]</f>
        <v>117425</v>
      </c>
      <c r="AE678" s="28">
        <f xml:space="preserve"> DATA[[#This Row],[Src Último]]</f>
        <v>114746</v>
      </c>
      <c r="AF678" s="40">
        <f xml:space="preserve"> (DATA[[#This Row],[High]] - DATA[[#This Row],[Low]])</f>
        <v>3170</v>
      </c>
      <c r="AG678" s="31">
        <f xml:space="preserve"> _xlfn.XLOOKUP(DATA[[#This Row],[T]]-1, DATA[T], DATA[Open], "")</f>
        <v>116740</v>
      </c>
      <c r="AH678" s="31">
        <f xml:space="preserve"> _xlfn.XLOOKUP(DATA[[#This Row],[T]]-1, DATA[T], DATA[Low], "")</f>
        <v>115220</v>
      </c>
      <c r="AI678" s="31">
        <f xml:space="preserve"> _xlfn.XLOOKUP(DATA[[#This Row],[T]]-1, DATA[T], DATA[High], "")</f>
        <v>118590</v>
      </c>
      <c r="AJ678" s="31">
        <f xml:space="preserve"> _xlfn.XLOOKUP(DATA[[#This Row],[T]]-1, DATA[T], DATA[Price], "")</f>
        <v>117359</v>
      </c>
      <c r="AK678" s="33">
        <f xml:space="preserve"> IFERROR(DATA[[#This Row],[Prev Close]] - DATA[[#This Row],[Prev Open]], "")</f>
        <v>619</v>
      </c>
      <c r="AL678" s="33">
        <f xml:space="preserve"> IFERROR(DATA[[#This Row],[Prev High]] - DATA[[#This Row],[Prev Low]], "")</f>
        <v>3370</v>
      </c>
      <c r="AM678" s="33">
        <f xml:space="preserve"> SIGN(DATA[[#This Row],[Prev Change]] &lt; 0)</f>
        <v>0</v>
      </c>
      <c r="AN678" s="33">
        <f xml:space="preserve"> SIGN(DATA[[#This Row],[Prev Change]] &gt;= 0)</f>
        <v>1</v>
      </c>
      <c r="AO678" s="28">
        <f xml:space="preserve"> IFERROR(MAX(0, DATA[[#This Row],[High]] - DATA[[#This Row],[Prev High]]), "")</f>
        <v>0</v>
      </c>
      <c r="AP678" s="28">
        <f xml:space="preserve"> IFERROR(MAX(0, DATA[[#This Row],[Prev Low]] - DATA[[#This Row],[Low]]), "")</f>
        <v>965</v>
      </c>
      <c r="AQ678" s="10">
        <f xml:space="preserve"> (DATA[[#This Row],[Prev Low]] &lt; DATA[[#This Row],[Open]]) * (DATA[[#This Row],[Open]] &lt; DATA[[#This Row],[Prev High]])</f>
        <v>1</v>
      </c>
      <c r="AR678" s="10">
        <f xml:space="preserve"> SIGN(DATA[[#This Row],[Open]] &lt; DATA[[#This Row],[Prev Low]])</f>
        <v>0</v>
      </c>
      <c r="AS678" s="10">
        <f xml:space="preserve"> SIGN(DATA[[#This Row],[Prev Low]] &lt; DATA[[#This Row],[Open]])</f>
        <v>1</v>
      </c>
      <c r="AT678" s="10">
        <f xml:space="preserve"> SIGN(DATA[[#This Row],[Open]] &lt; DATA[[#This Row],[Prev High]])</f>
        <v>1</v>
      </c>
      <c r="AU678" s="10">
        <f xml:space="preserve"> SIGN(DATA[[#This Row],[Prev High]] &lt; DATA[[#This Row],[Open]])</f>
        <v>0</v>
      </c>
      <c r="AV678" s="10">
        <f xml:space="preserve"> SIGN(DATA[[#This Row],[Low]] &lt; DATA[[#This Row],[Prev Low]])</f>
        <v>1</v>
      </c>
      <c r="AW678" s="10">
        <f xml:space="preserve"> SIGN(DATA[[#This Row],[Prev Low]] &lt; DATA[[#This Row],[Low]])</f>
        <v>0</v>
      </c>
      <c r="AX678" s="10">
        <f xml:space="preserve"> SIGN(DATA[[#This Row],[High]] &lt; DATA[[#This Row],[Prev High]])</f>
        <v>1</v>
      </c>
      <c r="AY678" s="10">
        <f xml:space="preserve"> SIGN(DATA[[#This Row],[Prev High]] &lt; DATA[[#This Row],[High]])</f>
        <v>0</v>
      </c>
      <c r="AZ678" s="10">
        <f xml:space="preserve"> (DATA[[#This Row],[Prev Low]] &lt; DATA[[#This Row],[Close]]) * (DATA[[#This Row],[Close]] &lt; DATA[[#This Row],[Prev High]])</f>
        <v>0</v>
      </c>
      <c r="BA678" s="10">
        <f xml:space="preserve"> SIGN(DATA[[#This Row],[Close]] &lt; DATA[[#This Row],[Prev Low]])</f>
        <v>1</v>
      </c>
      <c r="BB678" s="10">
        <f xml:space="preserve"> SIGN(DATA[[#This Row],[Prev Low]] &lt; DATA[[#This Row],[Close]])</f>
        <v>0</v>
      </c>
      <c r="BC678" s="10">
        <f xml:space="preserve"> SIGN(DATA[[#This Row],[Close]] &lt; DATA[[#This Row],[Prev High]])</f>
        <v>1</v>
      </c>
      <c r="BD678" s="10">
        <f xml:space="preserve"> SIGN(DATA[[#This Row],[Prev High]] &lt; DATA[[#This Row],[Close]])</f>
        <v>0</v>
      </c>
    </row>
    <row r="679" spans="14:56" x14ac:dyDescent="0.25">
      <c r="N679" s="16">
        <f xml:space="preserve"> ROW() - ROW(DATA[[#Headers],[Row]])</f>
        <v>677</v>
      </c>
      <c r="O679" s="13"/>
      <c r="P679" s="20">
        <v>44873</v>
      </c>
      <c r="Q679" s="21">
        <v>117359</v>
      </c>
      <c r="R679" s="21">
        <v>116740</v>
      </c>
      <c r="S679" s="21">
        <v>118590</v>
      </c>
      <c r="T679" s="21">
        <v>115220</v>
      </c>
      <c r="U679" s="13" t="s">
        <v>561</v>
      </c>
      <c r="V679" s="14">
        <v>6.7999999999999996E-3</v>
      </c>
      <c r="W679" s="23"/>
      <c r="X679" s="23">
        <f xml:space="preserve"> (1 - DATA[[#This Row],[Row]])</f>
        <v>-676</v>
      </c>
      <c r="Y679" s="24">
        <f xml:space="preserve"> DATA[[#This Row],[Src Data]]</f>
        <v>44873</v>
      </c>
      <c r="Z679" s="23">
        <f xml:space="preserve"> WEEKDAY(DATA[[#This Row],[Date]])</f>
        <v>3</v>
      </c>
      <c r="AA679" s="26">
        <f xml:space="preserve"> DATA[[#This Row],[Src Último]]</f>
        <v>117359</v>
      </c>
      <c r="AB679" s="28">
        <f xml:space="preserve"> DATA[[#This Row],[Src Abertura]]</f>
        <v>116740</v>
      </c>
      <c r="AC679" s="28">
        <f xml:space="preserve"> DATA[[#This Row],[Src Mínima]]</f>
        <v>115220</v>
      </c>
      <c r="AD679" s="28">
        <f xml:space="preserve"> DATA[[#This Row],[Src Máxima]]</f>
        <v>118590</v>
      </c>
      <c r="AE679" s="28">
        <f xml:space="preserve"> DATA[[#This Row],[Src Último]]</f>
        <v>117359</v>
      </c>
      <c r="AF679" s="40">
        <f xml:space="preserve"> (DATA[[#This Row],[High]] - DATA[[#This Row],[Low]])</f>
        <v>3370</v>
      </c>
      <c r="AG679" s="31">
        <f xml:space="preserve"> _xlfn.XLOOKUP(DATA[[#This Row],[T]]-1, DATA[T], DATA[Open], "")</f>
        <v>120045</v>
      </c>
      <c r="AH679" s="31">
        <f xml:space="preserve"> _xlfn.XLOOKUP(DATA[[#This Row],[T]]-1, DATA[T], DATA[Low], "")</f>
        <v>116370</v>
      </c>
      <c r="AI679" s="31">
        <f xml:space="preserve"> _xlfn.XLOOKUP(DATA[[#This Row],[T]]-1, DATA[T], DATA[High], "")</f>
        <v>120280</v>
      </c>
      <c r="AJ679" s="31">
        <f xml:space="preserve"> _xlfn.XLOOKUP(DATA[[#This Row],[T]]-1, DATA[T], DATA[Price], "")</f>
        <v>116569</v>
      </c>
      <c r="AK679" s="33">
        <f xml:space="preserve"> IFERROR(DATA[[#This Row],[Prev Close]] - DATA[[#This Row],[Prev Open]], "")</f>
        <v>-3476</v>
      </c>
      <c r="AL679" s="33">
        <f xml:space="preserve"> IFERROR(DATA[[#This Row],[Prev High]] - DATA[[#This Row],[Prev Low]], "")</f>
        <v>3910</v>
      </c>
      <c r="AM679" s="33">
        <f xml:space="preserve"> SIGN(DATA[[#This Row],[Prev Change]] &lt; 0)</f>
        <v>1</v>
      </c>
      <c r="AN679" s="33">
        <f xml:space="preserve"> SIGN(DATA[[#This Row],[Prev Change]] &gt;= 0)</f>
        <v>0</v>
      </c>
      <c r="AO679" s="28">
        <f xml:space="preserve"> IFERROR(MAX(0, DATA[[#This Row],[High]] - DATA[[#This Row],[Prev High]]), "")</f>
        <v>0</v>
      </c>
      <c r="AP679" s="28">
        <f xml:space="preserve"> IFERROR(MAX(0, DATA[[#This Row],[Prev Low]] - DATA[[#This Row],[Low]]), "")</f>
        <v>1150</v>
      </c>
      <c r="AQ679" s="10">
        <f xml:space="preserve"> (DATA[[#This Row],[Prev Low]] &lt; DATA[[#This Row],[Open]]) * (DATA[[#This Row],[Open]] &lt; DATA[[#This Row],[Prev High]])</f>
        <v>1</v>
      </c>
      <c r="AR679" s="10">
        <f xml:space="preserve"> SIGN(DATA[[#This Row],[Open]] &lt; DATA[[#This Row],[Prev Low]])</f>
        <v>0</v>
      </c>
      <c r="AS679" s="10">
        <f xml:space="preserve"> SIGN(DATA[[#This Row],[Prev Low]] &lt; DATA[[#This Row],[Open]])</f>
        <v>1</v>
      </c>
      <c r="AT679" s="10">
        <f xml:space="preserve"> SIGN(DATA[[#This Row],[Open]] &lt; DATA[[#This Row],[Prev High]])</f>
        <v>1</v>
      </c>
      <c r="AU679" s="10">
        <f xml:space="preserve"> SIGN(DATA[[#This Row],[Prev High]] &lt; DATA[[#This Row],[Open]])</f>
        <v>0</v>
      </c>
      <c r="AV679" s="10">
        <f xml:space="preserve"> SIGN(DATA[[#This Row],[Low]] &lt; DATA[[#This Row],[Prev Low]])</f>
        <v>1</v>
      </c>
      <c r="AW679" s="10">
        <f xml:space="preserve"> SIGN(DATA[[#This Row],[Prev Low]] &lt; DATA[[#This Row],[Low]])</f>
        <v>0</v>
      </c>
      <c r="AX679" s="10">
        <f xml:space="preserve"> SIGN(DATA[[#This Row],[High]] &lt; DATA[[#This Row],[Prev High]])</f>
        <v>1</v>
      </c>
      <c r="AY679" s="10">
        <f xml:space="preserve"> SIGN(DATA[[#This Row],[Prev High]] &lt; DATA[[#This Row],[High]])</f>
        <v>0</v>
      </c>
      <c r="AZ679" s="10">
        <f xml:space="preserve"> (DATA[[#This Row],[Prev Low]] &lt; DATA[[#This Row],[Close]]) * (DATA[[#This Row],[Close]] &lt; DATA[[#This Row],[Prev High]])</f>
        <v>1</v>
      </c>
      <c r="BA679" s="10">
        <f xml:space="preserve"> SIGN(DATA[[#This Row],[Close]] &lt; DATA[[#This Row],[Prev Low]])</f>
        <v>0</v>
      </c>
      <c r="BB679" s="10">
        <f xml:space="preserve"> SIGN(DATA[[#This Row],[Prev Low]] &lt; DATA[[#This Row],[Close]])</f>
        <v>1</v>
      </c>
      <c r="BC679" s="10">
        <f xml:space="preserve"> SIGN(DATA[[#This Row],[Close]] &lt; DATA[[#This Row],[Prev High]])</f>
        <v>1</v>
      </c>
      <c r="BD679" s="10">
        <f xml:space="preserve"> SIGN(DATA[[#This Row],[Prev High]] &lt; DATA[[#This Row],[Close]])</f>
        <v>0</v>
      </c>
    </row>
    <row r="680" spans="14:56" x14ac:dyDescent="0.25">
      <c r="N680" s="16">
        <f xml:space="preserve"> ROW() - ROW(DATA[[#Headers],[Row]])</f>
        <v>678</v>
      </c>
      <c r="O680" s="13"/>
      <c r="P680" s="20">
        <v>44872</v>
      </c>
      <c r="Q680" s="21">
        <v>116569</v>
      </c>
      <c r="R680" s="21">
        <v>120045</v>
      </c>
      <c r="S680" s="21">
        <v>120280</v>
      </c>
      <c r="T680" s="21">
        <v>116370</v>
      </c>
      <c r="U680" s="13" t="s">
        <v>384</v>
      </c>
      <c r="V680" s="14">
        <v>-2.47E-2</v>
      </c>
      <c r="W680" s="23"/>
      <c r="X680" s="23">
        <f xml:space="preserve"> (1 - DATA[[#This Row],[Row]])</f>
        <v>-677</v>
      </c>
      <c r="Y680" s="24">
        <f xml:space="preserve"> DATA[[#This Row],[Src Data]]</f>
        <v>44872</v>
      </c>
      <c r="Z680" s="23">
        <f xml:space="preserve"> WEEKDAY(DATA[[#This Row],[Date]])</f>
        <v>2</v>
      </c>
      <c r="AA680" s="26">
        <f xml:space="preserve"> DATA[[#This Row],[Src Último]]</f>
        <v>116569</v>
      </c>
      <c r="AB680" s="28">
        <f xml:space="preserve"> DATA[[#This Row],[Src Abertura]]</f>
        <v>120045</v>
      </c>
      <c r="AC680" s="28">
        <f xml:space="preserve"> DATA[[#This Row],[Src Mínima]]</f>
        <v>116370</v>
      </c>
      <c r="AD680" s="28">
        <f xml:space="preserve"> DATA[[#This Row],[Src Máxima]]</f>
        <v>120280</v>
      </c>
      <c r="AE680" s="28">
        <f xml:space="preserve"> DATA[[#This Row],[Src Último]]</f>
        <v>116569</v>
      </c>
      <c r="AF680" s="40">
        <f xml:space="preserve"> (DATA[[#This Row],[High]] - DATA[[#This Row],[Low]])</f>
        <v>3910</v>
      </c>
      <c r="AG680" s="31">
        <f xml:space="preserve"> _xlfn.XLOOKUP(DATA[[#This Row],[T]]-1, DATA[T], DATA[Open], "")</f>
        <v>120115</v>
      </c>
      <c r="AH680" s="31">
        <f xml:space="preserve"> _xlfn.XLOOKUP(DATA[[#This Row],[T]]-1, DATA[T], DATA[Low], "")</f>
        <v>118900</v>
      </c>
      <c r="AI680" s="31">
        <f xml:space="preserve"> _xlfn.XLOOKUP(DATA[[#This Row],[T]]-1, DATA[T], DATA[High], "")</f>
        <v>121605</v>
      </c>
      <c r="AJ680" s="31">
        <f xml:space="preserve"> _xlfn.XLOOKUP(DATA[[#This Row],[T]]-1, DATA[T], DATA[Price], "")</f>
        <v>119522</v>
      </c>
      <c r="AK680" s="33">
        <f xml:space="preserve"> IFERROR(DATA[[#This Row],[Prev Close]] - DATA[[#This Row],[Prev Open]], "")</f>
        <v>-593</v>
      </c>
      <c r="AL680" s="33">
        <f xml:space="preserve"> IFERROR(DATA[[#This Row],[Prev High]] - DATA[[#This Row],[Prev Low]], "")</f>
        <v>2705</v>
      </c>
      <c r="AM680" s="33">
        <f xml:space="preserve"> SIGN(DATA[[#This Row],[Prev Change]] &lt; 0)</f>
        <v>1</v>
      </c>
      <c r="AN680" s="33">
        <f xml:space="preserve"> SIGN(DATA[[#This Row],[Prev Change]] &gt;= 0)</f>
        <v>0</v>
      </c>
      <c r="AO680" s="28">
        <f xml:space="preserve"> IFERROR(MAX(0, DATA[[#This Row],[High]] - DATA[[#This Row],[Prev High]]), "")</f>
        <v>0</v>
      </c>
      <c r="AP680" s="28">
        <f xml:space="preserve"> IFERROR(MAX(0, DATA[[#This Row],[Prev Low]] - DATA[[#This Row],[Low]]), "")</f>
        <v>2530</v>
      </c>
      <c r="AQ680" s="10">
        <f xml:space="preserve"> (DATA[[#This Row],[Prev Low]] &lt; DATA[[#This Row],[Open]]) * (DATA[[#This Row],[Open]] &lt; DATA[[#This Row],[Prev High]])</f>
        <v>1</v>
      </c>
      <c r="AR680" s="10">
        <f xml:space="preserve"> SIGN(DATA[[#This Row],[Open]] &lt; DATA[[#This Row],[Prev Low]])</f>
        <v>0</v>
      </c>
      <c r="AS680" s="10">
        <f xml:space="preserve"> SIGN(DATA[[#This Row],[Prev Low]] &lt; DATA[[#This Row],[Open]])</f>
        <v>1</v>
      </c>
      <c r="AT680" s="10">
        <f xml:space="preserve"> SIGN(DATA[[#This Row],[Open]] &lt; DATA[[#This Row],[Prev High]])</f>
        <v>1</v>
      </c>
      <c r="AU680" s="10">
        <f xml:space="preserve"> SIGN(DATA[[#This Row],[Prev High]] &lt; DATA[[#This Row],[Open]])</f>
        <v>0</v>
      </c>
      <c r="AV680" s="10">
        <f xml:space="preserve"> SIGN(DATA[[#This Row],[Low]] &lt; DATA[[#This Row],[Prev Low]])</f>
        <v>1</v>
      </c>
      <c r="AW680" s="10">
        <f xml:space="preserve"> SIGN(DATA[[#This Row],[Prev Low]] &lt; DATA[[#This Row],[Low]])</f>
        <v>0</v>
      </c>
      <c r="AX680" s="10">
        <f xml:space="preserve"> SIGN(DATA[[#This Row],[High]] &lt; DATA[[#This Row],[Prev High]])</f>
        <v>1</v>
      </c>
      <c r="AY680" s="10">
        <f xml:space="preserve"> SIGN(DATA[[#This Row],[Prev High]] &lt; DATA[[#This Row],[High]])</f>
        <v>0</v>
      </c>
      <c r="AZ680" s="10">
        <f xml:space="preserve"> (DATA[[#This Row],[Prev Low]] &lt; DATA[[#This Row],[Close]]) * (DATA[[#This Row],[Close]] &lt; DATA[[#This Row],[Prev High]])</f>
        <v>0</v>
      </c>
      <c r="BA680" s="10">
        <f xml:space="preserve"> SIGN(DATA[[#This Row],[Close]] &lt; DATA[[#This Row],[Prev Low]])</f>
        <v>1</v>
      </c>
      <c r="BB680" s="10">
        <f xml:space="preserve"> SIGN(DATA[[#This Row],[Prev Low]] &lt; DATA[[#This Row],[Close]])</f>
        <v>0</v>
      </c>
      <c r="BC680" s="10">
        <f xml:space="preserve"> SIGN(DATA[[#This Row],[Close]] &lt; DATA[[#This Row],[Prev High]])</f>
        <v>1</v>
      </c>
      <c r="BD680" s="10">
        <f xml:space="preserve"> SIGN(DATA[[#This Row],[Prev High]] &lt; DATA[[#This Row],[Close]])</f>
        <v>0</v>
      </c>
    </row>
    <row r="681" spans="14:56" x14ac:dyDescent="0.25">
      <c r="N681" s="16">
        <f xml:space="preserve"> ROW() - ROW(DATA[[#Headers],[Row]])</f>
        <v>679</v>
      </c>
      <c r="O681" s="13"/>
      <c r="P681" s="20">
        <v>44869</v>
      </c>
      <c r="Q681" s="21">
        <v>119522</v>
      </c>
      <c r="R681" s="21">
        <v>120115</v>
      </c>
      <c r="S681" s="21">
        <v>121605</v>
      </c>
      <c r="T681" s="21">
        <v>118900</v>
      </c>
      <c r="U681" s="13" t="s">
        <v>562</v>
      </c>
      <c r="V681" s="14">
        <v>8.8999999999999999E-3</v>
      </c>
      <c r="W681" s="23"/>
      <c r="X681" s="23">
        <f xml:space="preserve"> (1 - DATA[[#This Row],[Row]])</f>
        <v>-678</v>
      </c>
      <c r="Y681" s="24">
        <f xml:space="preserve"> DATA[[#This Row],[Src Data]]</f>
        <v>44869</v>
      </c>
      <c r="Z681" s="23">
        <f xml:space="preserve"> WEEKDAY(DATA[[#This Row],[Date]])</f>
        <v>6</v>
      </c>
      <c r="AA681" s="26">
        <f xml:space="preserve"> DATA[[#This Row],[Src Último]]</f>
        <v>119522</v>
      </c>
      <c r="AB681" s="28">
        <f xml:space="preserve"> DATA[[#This Row],[Src Abertura]]</f>
        <v>120115</v>
      </c>
      <c r="AC681" s="28">
        <f xml:space="preserve"> DATA[[#This Row],[Src Mínima]]</f>
        <v>118900</v>
      </c>
      <c r="AD681" s="28">
        <f xml:space="preserve"> DATA[[#This Row],[Src Máxima]]</f>
        <v>121605</v>
      </c>
      <c r="AE681" s="28">
        <f xml:space="preserve"> DATA[[#This Row],[Src Último]]</f>
        <v>119522</v>
      </c>
      <c r="AF681" s="40">
        <f xml:space="preserve"> (DATA[[#This Row],[High]] - DATA[[#This Row],[Low]])</f>
        <v>2705</v>
      </c>
      <c r="AG681" s="31">
        <f xml:space="preserve"> _xlfn.XLOOKUP(DATA[[#This Row],[T]]-1, DATA[T], DATA[Open], "")</f>
        <v>115865</v>
      </c>
      <c r="AH681" s="31">
        <f xml:space="preserve"> _xlfn.XLOOKUP(DATA[[#This Row],[T]]-1, DATA[T], DATA[Low], "")</f>
        <v>115490</v>
      </c>
      <c r="AI681" s="31">
        <f xml:space="preserve"> _xlfn.XLOOKUP(DATA[[#This Row],[T]]-1, DATA[T], DATA[High], "")</f>
        <v>118970</v>
      </c>
      <c r="AJ681" s="31">
        <f xml:space="preserve"> _xlfn.XLOOKUP(DATA[[#This Row],[T]]-1, DATA[T], DATA[Price], "")</f>
        <v>118466</v>
      </c>
      <c r="AK681" s="33">
        <f xml:space="preserve"> IFERROR(DATA[[#This Row],[Prev Close]] - DATA[[#This Row],[Prev Open]], "")</f>
        <v>2601</v>
      </c>
      <c r="AL681" s="33">
        <f xml:space="preserve"> IFERROR(DATA[[#This Row],[Prev High]] - DATA[[#This Row],[Prev Low]], "")</f>
        <v>3480</v>
      </c>
      <c r="AM681" s="33">
        <f xml:space="preserve"> SIGN(DATA[[#This Row],[Prev Change]] &lt; 0)</f>
        <v>0</v>
      </c>
      <c r="AN681" s="33">
        <f xml:space="preserve"> SIGN(DATA[[#This Row],[Prev Change]] &gt;= 0)</f>
        <v>1</v>
      </c>
      <c r="AO681" s="28">
        <f xml:space="preserve"> IFERROR(MAX(0, DATA[[#This Row],[High]] - DATA[[#This Row],[Prev High]]), "")</f>
        <v>2635</v>
      </c>
      <c r="AP681" s="28">
        <f xml:space="preserve"> IFERROR(MAX(0, DATA[[#This Row],[Prev Low]] - DATA[[#This Row],[Low]]), "")</f>
        <v>0</v>
      </c>
      <c r="AQ681" s="10">
        <f xml:space="preserve"> (DATA[[#This Row],[Prev Low]] &lt; DATA[[#This Row],[Open]]) * (DATA[[#This Row],[Open]] &lt; DATA[[#This Row],[Prev High]])</f>
        <v>0</v>
      </c>
      <c r="AR681" s="10">
        <f xml:space="preserve"> SIGN(DATA[[#This Row],[Open]] &lt; DATA[[#This Row],[Prev Low]])</f>
        <v>0</v>
      </c>
      <c r="AS681" s="10">
        <f xml:space="preserve"> SIGN(DATA[[#This Row],[Prev Low]] &lt; DATA[[#This Row],[Open]])</f>
        <v>1</v>
      </c>
      <c r="AT681" s="10">
        <f xml:space="preserve"> SIGN(DATA[[#This Row],[Open]] &lt; DATA[[#This Row],[Prev High]])</f>
        <v>0</v>
      </c>
      <c r="AU681" s="10">
        <f xml:space="preserve"> SIGN(DATA[[#This Row],[Prev High]] &lt; DATA[[#This Row],[Open]])</f>
        <v>1</v>
      </c>
      <c r="AV681" s="10">
        <f xml:space="preserve"> SIGN(DATA[[#This Row],[Low]] &lt; DATA[[#This Row],[Prev Low]])</f>
        <v>0</v>
      </c>
      <c r="AW681" s="10">
        <f xml:space="preserve"> SIGN(DATA[[#This Row],[Prev Low]] &lt; DATA[[#This Row],[Low]])</f>
        <v>1</v>
      </c>
      <c r="AX681" s="10">
        <f xml:space="preserve"> SIGN(DATA[[#This Row],[High]] &lt; DATA[[#This Row],[Prev High]])</f>
        <v>0</v>
      </c>
      <c r="AY681" s="10">
        <f xml:space="preserve"> SIGN(DATA[[#This Row],[Prev High]] &lt; DATA[[#This Row],[High]])</f>
        <v>1</v>
      </c>
      <c r="AZ681" s="10">
        <f xml:space="preserve"> (DATA[[#This Row],[Prev Low]] &lt; DATA[[#This Row],[Close]]) * (DATA[[#This Row],[Close]] &lt; DATA[[#This Row],[Prev High]])</f>
        <v>0</v>
      </c>
      <c r="BA681" s="10">
        <f xml:space="preserve"> SIGN(DATA[[#This Row],[Close]] &lt; DATA[[#This Row],[Prev Low]])</f>
        <v>0</v>
      </c>
      <c r="BB681" s="10">
        <f xml:space="preserve"> SIGN(DATA[[#This Row],[Prev Low]] &lt; DATA[[#This Row],[Close]])</f>
        <v>1</v>
      </c>
      <c r="BC681" s="10">
        <f xml:space="preserve"> SIGN(DATA[[#This Row],[Close]] &lt; DATA[[#This Row],[Prev High]])</f>
        <v>0</v>
      </c>
      <c r="BD681" s="10">
        <f xml:space="preserve"> SIGN(DATA[[#This Row],[Prev High]] &lt; DATA[[#This Row],[Close]])</f>
        <v>1</v>
      </c>
    </row>
    <row r="682" spans="14:56" x14ac:dyDescent="0.25">
      <c r="N682" s="16">
        <f xml:space="preserve"> ROW() - ROW(DATA[[#Headers],[Row]])</f>
        <v>680</v>
      </c>
      <c r="O682" s="13"/>
      <c r="P682" s="20">
        <v>44868</v>
      </c>
      <c r="Q682" s="21">
        <v>118466</v>
      </c>
      <c r="R682" s="21">
        <v>115865</v>
      </c>
      <c r="S682" s="21">
        <v>118970</v>
      </c>
      <c r="T682" s="21">
        <v>115490</v>
      </c>
      <c r="U682" s="13" t="s">
        <v>129</v>
      </c>
      <c r="V682" s="14">
        <v>-2.9999999999999997E-4</v>
      </c>
      <c r="W682" s="23"/>
      <c r="X682" s="23">
        <f xml:space="preserve"> (1 - DATA[[#This Row],[Row]])</f>
        <v>-679</v>
      </c>
      <c r="Y682" s="24">
        <f xml:space="preserve"> DATA[[#This Row],[Src Data]]</f>
        <v>44868</v>
      </c>
      <c r="Z682" s="23">
        <f xml:space="preserve"> WEEKDAY(DATA[[#This Row],[Date]])</f>
        <v>5</v>
      </c>
      <c r="AA682" s="26">
        <f xml:space="preserve"> DATA[[#This Row],[Src Último]]</f>
        <v>118466</v>
      </c>
      <c r="AB682" s="28">
        <f xml:space="preserve"> DATA[[#This Row],[Src Abertura]]</f>
        <v>115865</v>
      </c>
      <c r="AC682" s="28">
        <f xml:space="preserve"> DATA[[#This Row],[Src Mínima]]</f>
        <v>115490</v>
      </c>
      <c r="AD682" s="28">
        <f xml:space="preserve"> DATA[[#This Row],[Src Máxima]]</f>
        <v>118970</v>
      </c>
      <c r="AE682" s="28">
        <f xml:space="preserve"> DATA[[#This Row],[Src Último]]</f>
        <v>118466</v>
      </c>
      <c r="AF682" s="40">
        <f xml:space="preserve"> (DATA[[#This Row],[High]] - DATA[[#This Row],[Low]])</f>
        <v>3480</v>
      </c>
      <c r="AG682" s="31">
        <f xml:space="preserve"> _xlfn.XLOOKUP(DATA[[#This Row],[T]]-1, DATA[T], DATA[Open], "")</f>
        <v>118105</v>
      </c>
      <c r="AH682" s="31">
        <f xml:space="preserve"> _xlfn.XLOOKUP(DATA[[#This Row],[T]]-1, DATA[T], DATA[Low], "")</f>
        <v>116985</v>
      </c>
      <c r="AI682" s="31">
        <f xml:space="preserve"> _xlfn.XLOOKUP(DATA[[#This Row],[T]]-1, DATA[T], DATA[High], "")</f>
        <v>119920</v>
      </c>
      <c r="AJ682" s="31">
        <f xml:space="preserve"> _xlfn.XLOOKUP(DATA[[#This Row],[T]]-1, DATA[T], DATA[Price], "")</f>
        <v>118498</v>
      </c>
      <c r="AK682" s="33">
        <f xml:space="preserve"> IFERROR(DATA[[#This Row],[Prev Close]] - DATA[[#This Row],[Prev Open]], "")</f>
        <v>393</v>
      </c>
      <c r="AL682" s="33">
        <f xml:space="preserve"> IFERROR(DATA[[#This Row],[Prev High]] - DATA[[#This Row],[Prev Low]], "")</f>
        <v>2935</v>
      </c>
      <c r="AM682" s="33">
        <f xml:space="preserve"> SIGN(DATA[[#This Row],[Prev Change]] &lt; 0)</f>
        <v>0</v>
      </c>
      <c r="AN682" s="33">
        <f xml:space="preserve"> SIGN(DATA[[#This Row],[Prev Change]] &gt;= 0)</f>
        <v>1</v>
      </c>
      <c r="AO682" s="28">
        <f xml:space="preserve"> IFERROR(MAX(0, DATA[[#This Row],[High]] - DATA[[#This Row],[Prev High]]), "")</f>
        <v>0</v>
      </c>
      <c r="AP682" s="28">
        <f xml:space="preserve"> IFERROR(MAX(0, DATA[[#This Row],[Prev Low]] - DATA[[#This Row],[Low]]), "")</f>
        <v>1495</v>
      </c>
      <c r="AQ682" s="10">
        <f xml:space="preserve"> (DATA[[#This Row],[Prev Low]] &lt; DATA[[#This Row],[Open]]) * (DATA[[#This Row],[Open]] &lt; DATA[[#This Row],[Prev High]])</f>
        <v>0</v>
      </c>
      <c r="AR682" s="10">
        <f xml:space="preserve"> SIGN(DATA[[#This Row],[Open]] &lt; DATA[[#This Row],[Prev Low]])</f>
        <v>1</v>
      </c>
      <c r="AS682" s="10">
        <f xml:space="preserve"> SIGN(DATA[[#This Row],[Prev Low]] &lt; DATA[[#This Row],[Open]])</f>
        <v>0</v>
      </c>
      <c r="AT682" s="10">
        <f xml:space="preserve"> SIGN(DATA[[#This Row],[Open]] &lt; DATA[[#This Row],[Prev High]])</f>
        <v>1</v>
      </c>
      <c r="AU682" s="10">
        <f xml:space="preserve"> SIGN(DATA[[#This Row],[Prev High]] &lt; DATA[[#This Row],[Open]])</f>
        <v>0</v>
      </c>
      <c r="AV682" s="10">
        <f xml:space="preserve"> SIGN(DATA[[#This Row],[Low]] &lt; DATA[[#This Row],[Prev Low]])</f>
        <v>1</v>
      </c>
      <c r="AW682" s="10">
        <f xml:space="preserve"> SIGN(DATA[[#This Row],[Prev Low]] &lt; DATA[[#This Row],[Low]])</f>
        <v>0</v>
      </c>
      <c r="AX682" s="10">
        <f xml:space="preserve"> SIGN(DATA[[#This Row],[High]] &lt; DATA[[#This Row],[Prev High]])</f>
        <v>1</v>
      </c>
      <c r="AY682" s="10">
        <f xml:space="preserve"> SIGN(DATA[[#This Row],[Prev High]] &lt; DATA[[#This Row],[High]])</f>
        <v>0</v>
      </c>
      <c r="AZ682" s="10">
        <f xml:space="preserve"> (DATA[[#This Row],[Prev Low]] &lt; DATA[[#This Row],[Close]]) * (DATA[[#This Row],[Close]] &lt; DATA[[#This Row],[Prev High]])</f>
        <v>1</v>
      </c>
      <c r="BA682" s="10">
        <f xml:space="preserve"> SIGN(DATA[[#This Row],[Close]] &lt; DATA[[#This Row],[Prev Low]])</f>
        <v>0</v>
      </c>
      <c r="BB682" s="10">
        <f xml:space="preserve"> SIGN(DATA[[#This Row],[Prev Low]] &lt; DATA[[#This Row],[Close]])</f>
        <v>1</v>
      </c>
      <c r="BC682" s="10">
        <f xml:space="preserve"> SIGN(DATA[[#This Row],[Close]] &lt; DATA[[#This Row],[Prev High]])</f>
        <v>1</v>
      </c>
      <c r="BD682" s="10">
        <f xml:space="preserve"> SIGN(DATA[[#This Row],[Prev High]] &lt; DATA[[#This Row],[Close]])</f>
        <v>0</v>
      </c>
    </row>
    <row r="683" spans="14:56" x14ac:dyDescent="0.25">
      <c r="N683" s="16">
        <f xml:space="preserve"> ROW() - ROW(DATA[[#Headers],[Row]])</f>
        <v>681</v>
      </c>
      <c r="O683" s="13"/>
      <c r="P683" s="20">
        <v>44866</v>
      </c>
      <c r="Q683" s="21">
        <v>118498</v>
      </c>
      <c r="R683" s="21">
        <v>118105</v>
      </c>
      <c r="S683" s="21">
        <v>119920</v>
      </c>
      <c r="T683" s="21">
        <v>116985</v>
      </c>
      <c r="U683" s="13" t="s">
        <v>516</v>
      </c>
      <c r="V683" s="14">
        <v>6.8999999999999999E-3</v>
      </c>
      <c r="W683" s="23"/>
      <c r="X683" s="23">
        <f xml:space="preserve"> (1 - DATA[[#This Row],[Row]])</f>
        <v>-680</v>
      </c>
      <c r="Y683" s="24">
        <f xml:space="preserve"> DATA[[#This Row],[Src Data]]</f>
        <v>44866</v>
      </c>
      <c r="Z683" s="23">
        <f xml:space="preserve"> WEEKDAY(DATA[[#This Row],[Date]])</f>
        <v>3</v>
      </c>
      <c r="AA683" s="26">
        <f xml:space="preserve"> DATA[[#This Row],[Src Último]]</f>
        <v>118498</v>
      </c>
      <c r="AB683" s="28">
        <f xml:space="preserve"> DATA[[#This Row],[Src Abertura]]</f>
        <v>118105</v>
      </c>
      <c r="AC683" s="28">
        <f xml:space="preserve"> DATA[[#This Row],[Src Mínima]]</f>
        <v>116985</v>
      </c>
      <c r="AD683" s="28">
        <f xml:space="preserve"> DATA[[#This Row],[Src Máxima]]</f>
        <v>119920</v>
      </c>
      <c r="AE683" s="28">
        <f xml:space="preserve"> DATA[[#This Row],[Src Último]]</f>
        <v>118498</v>
      </c>
      <c r="AF683" s="40">
        <f xml:space="preserve"> (DATA[[#This Row],[High]] - DATA[[#This Row],[Low]])</f>
        <v>2935</v>
      </c>
      <c r="AG683" s="31">
        <f xml:space="preserve"> _xlfn.XLOOKUP(DATA[[#This Row],[T]]-1, DATA[T], DATA[Open], "")</f>
        <v>113000</v>
      </c>
      <c r="AH683" s="31">
        <f xml:space="preserve"> _xlfn.XLOOKUP(DATA[[#This Row],[T]]-1, DATA[T], DATA[Low], "")</f>
        <v>112500</v>
      </c>
      <c r="AI683" s="31">
        <f xml:space="preserve"> _xlfn.XLOOKUP(DATA[[#This Row],[T]]-1, DATA[T], DATA[High], "")</f>
        <v>118450</v>
      </c>
      <c r="AJ683" s="31">
        <f xml:space="preserve"> _xlfn.XLOOKUP(DATA[[#This Row],[T]]-1, DATA[T], DATA[Price], "")</f>
        <v>117683</v>
      </c>
      <c r="AK683" s="33">
        <f xml:space="preserve"> IFERROR(DATA[[#This Row],[Prev Close]] - DATA[[#This Row],[Prev Open]], "")</f>
        <v>4683</v>
      </c>
      <c r="AL683" s="33">
        <f xml:space="preserve"> IFERROR(DATA[[#This Row],[Prev High]] - DATA[[#This Row],[Prev Low]], "")</f>
        <v>5950</v>
      </c>
      <c r="AM683" s="33">
        <f xml:space="preserve"> SIGN(DATA[[#This Row],[Prev Change]] &lt; 0)</f>
        <v>0</v>
      </c>
      <c r="AN683" s="33">
        <f xml:space="preserve"> SIGN(DATA[[#This Row],[Prev Change]] &gt;= 0)</f>
        <v>1</v>
      </c>
      <c r="AO683" s="28">
        <f xml:space="preserve"> IFERROR(MAX(0, DATA[[#This Row],[High]] - DATA[[#This Row],[Prev High]]), "")</f>
        <v>1470</v>
      </c>
      <c r="AP683" s="28">
        <f xml:space="preserve"> IFERROR(MAX(0, DATA[[#This Row],[Prev Low]] - DATA[[#This Row],[Low]]), "")</f>
        <v>0</v>
      </c>
      <c r="AQ683" s="10">
        <f xml:space="preserve"> (DATA[[#This Row],[Prev Low]] &lt; DATA[[#This Row],[Open]]) * (DATA[[#This Row],[Open]] &lt; DATA[[#This Row],[Prev High]])</f>
        <v>1</v>
      </c>
      <c r="AR683" s="10">
        <f xml:space="preserve"> SIGN(DATA[[#This Row],[Open]] &lt; DATA[[#This Row],[Prev Low]])</f>
        <v>0</v>
      </c>
      <c r="AS683" s="10">
        <f xml:space="preserve"> SIGN(DATA[[#This Row],[Prev Low]] &lt; DATA[[#This Row],[Open]])</f>
        <v>1</v>
      </c>
      <c r="AT683" s="10">
        <f xml:space="preserve"> SIGN(DATA[[#This Row],[Open]] &lt; DATA[[#This Row],[Prev High]])</f>
        <v>1</v>
      </c>
      <c r="AU683" s="10">
        <f xml:space="preserve"> SIGN(DATA[[#This Row],[Prev High]] &lt; DATA[[#This Row],[Open]])</f>
        <v>0</v>
      </c>
      <c r="AV683" s="10">
        <f xml:space="preserve"> SIGN(DATA[[#This Row],[Low]] &lt; DATA[[#This Row],[Prev Low]])</f>
        <v>0</v>
      </c>
      <c r="AW683" s="10">
        <f xml:space="preserve"> SIGN(DATA[[#This Row],[Prev Low]] &lt; DATA[[#This Row],[Low]])</f>
        <v>1</v>
      </c>
      <c r="AX683" s="10">
        <f xml:space="preserve"> SIGN(DATA[[#This Row],[High]] &lt; DATA[[#This Row],[Prev High]])</f>
        <v>0</v>
      </c>
      <c r="AY683" s="10">
        <f xml:space="preserve"> SIGN(DATA[[#This Row],[Prev High]] &lt; DATA[[#This Row],[High]])</f>
        <v>1</v>
      </c>
      <c r="AZ683" s="10">
        <f xml:space="preserve"> (DATA[[#This Row],[Prev Low]] &lt; DATA[[#This Row],[Close]]) * (DATA[[#This Row],[Close]] &lt; DATA[[#This Row],[Prev High]])</f>
        <v>0</v>
      </c>
      <c r="BA683" s="10">
        <f xml:space="preserve"> SIGN(DATA[[#This Row],[Close]] &lt; DATA[[#This Row],[Prev Low]])</f>
        <v>0</v>
      </c>
      <c r="BB683" s="10">
        <f xml:space="preserve"> SIGN(DATA[[#This Row],[Prev Low]] &lt; DATA[[#This Row],[Close]])</f>
        <v>1</v>
      </c>
      <c r="BC683" s="10">
        <f xml:space="preserve"> SIGN(DATA[[#This Row],[Close]] &lt; DATA[[#This Row],[Prev High]])</f>
        <v>0</v>
      </c>
      <c r="BD683" s="10">
        <f xml:space="preserve"> SIGN(DATA[[#This Row],[Prev High]] &lt; DATA[[#This Row],[Close]])</f>
        <v>1</v>
      </c>
    </row>
    <row r="684" spans="14:56" x14ac:dyDescent="0.25">
      <c r="N684" s="16">
        <f xml:space="preserve"> ROW() - ROW(DATA[[#Headers],[Row]])</f>
        <v>682</v>
      </c>
      <c r="O684" s="13"/>
      <c r="P684" s="20">
        <v>44865</v>
      </c>
      <c r="Q684" s="21">
        <v>117683</v>
      </c>
      <c r="R684" s="21">
        <v>113000</v>
      </c>
      <c r="S684" s="21">
        <v>118450</v>
      </c>
      <c r="T684" s="21">
        <v>112500</v>
      </c>
      <c r="U684" s="13" t="s">
        <v>563</v>
      </c>
      <c r="V684" s="14">
        <v>1.1599999999999999E-2</v>
      </c>
      <c r="W684" s="23"/>
      <c r="X684" s="23">
        <f xml:space="preserve"> (1 - DATA[[#This Row],[Row]])</f>
        <v>-681</v>
      </c>
      <c r="Y684" s="24">
        <f xml:space="preserve"> DATA[[#This Row],[Src Data]]</f>
        <v>44865</v>
      </c>
      <c r="Z684" s="23">
        <f xml:space="preserve"> WEEKDAY(DATA[[#This Row],[Date]])</f>
        <v>2</v>
      </c>
      <c r="AA684" s="26">
        <f xml:space="preserve"> DATA[[#This Row],[Src Último]]</f>
        <v>117683</v>
      </c>
      <c r="AB684" s="28">
        <f xml:space="preserve"> DATA[[#This Row],[Src Abertura]]</f>
        <v>113000</v>
      </c>
      <c r="AC684" s="28">
        <f xml:space="preserve"> DATA[[#This Row],[Src Mínima]]</f>
        <v>112500</v>
      </c>
      <c r="AD684" s="28">
        <f xml:space="preserve"> DATA[[#This Row],[Src Máxima]]</f>
        <v>118450</v>
      </c>
      <c r="AE684" s="28">
        <f xml:space="preserve"> DATA[[#This Row],[Src Último]]</f>
        <v>117683</v>
      </c>
      <c r="AF684" s="40">
        <f xml:space="preserve"> (DATA[[#This Row],[High]] - DATA[[#This Row],[Low]])</f>
        <v>5950</v>
      </c>
      <c r="AG684" s="31">
        <f xml:space="preserve"> _xlfn.XLOOKUP(DATA[[#This Row],[T]]-1, DATA[T], DATA[Open], "")</f>
        <v>114465</v>
      </c>
      <c r="AH684" s="31">
        <f xml:space="preserve"> _xlfn.XLOOKUP(DATA[[#This Row],[T]]-1, DATA[T], DATA[Low], "")</f>
        <v>114415</v>
      </c>
      <c r="AI684" s="31">
        <f xml:space="preserve"> _xlfn.XLOOKUP(DATA[[#This Row],[T]]-1, DATA[T], DATA[High], "")</f>
        <v>117100</v>
      </c>
      <c r="AJ684" s="31">
        <f xml:space="preserve"> _xlfn.XLOOKUP(DATA[[#This Row],[T]]-1, DATA[T], DATA[Price], "")</f>
        <v>116332</v>
      </c>
      <c r="AK684" s="33">
        <f xml:space="preserve"> IFERROR(DATA[[#This Row],[Prev Close]] - DATA[[#This Row],[Prev Open]], "")</f>
        <v>1867</v>
      </c>
      <c r="AL684" s="33">
        <f xml:space="preserve"> IFERROR(DATA[[#This Row],[Prev High]] - DATA[[#This Row],[Prev Low]], "")</f>
        <v>2685</v>
      </c>
      <c r="AM684" s="33">
        <f xml:space="preserve"> SIGN(DATA[[#This Row],[Prev Change]] &lt; 0)</f>
        <v>0</v>
      </c>
      <c r="AN684" s="33">
        <f xml:space="preserve"> SIGN(DATA[[#This Row],[Prev Change]] &gt;= 0)</f>
        <v>1</v>
      </c>
      <c r="AO684" s="28">
        <f xml:space="preserve"> IFERROR(MAX(0, DATA[[#This Row],[High]] - DATA[[#This Row],[Prev High]]), "")</f>
        <v>1350</v>
      </c>
      <c r="AP684" s="28">
        <f xml:space="preserve"> IFERROR(MAX(0, DATA[[#This Row],[Prev Low]] - DATA[[#This Row],[Low]]), "")</f>
        <v>1915</v>
      </c>
      <c r="AQ684" s="10">
        <f xml:space="preserve"> (DATA[[#This Row],[Prev Low]] &lt; DATA[[#This Row],[Open]]) * (DATA[[#This Row],[Open]] &lt; DATA[[#This Row],[Prev High]])</f>
        <v>0</v>
      </c>
      <c r="AR684" s="10">
        <f xml:space="preserve"> SIGN(DATA[[#This Row],[Open]] &lt; DATA[[#This Row],[Prev Low]])</f>
        <v>1</v>
      </c>
      <c r="AS684" s="10">
        <f xml:space="preserve"> SIGN(DATA[[#This Row],[Prev Low]] &lt; DATA[[#This Row],[Open]])</f>
        <v>0</v>
      </c>
      <c r="AT684" s="10">
        <f xml:space="preserve"> SIGN(DATA[[#This Row],[Open]] &lt; DATA[[#This Row],[Prev High]])</f>
        <v>1</v>
      </c>
      <c r="AU684" s="10">
        <f xml:space="preserve"> SIGN(DATA[[#This Row],[Prev High]] &lt; DATA[[#This Row],[Open]])</f>
        <v>0</v>
      </c>
      <c r="AV684" s="10">
        <f xml:space="preserve"> SIGN(DATA[[#This Row],[Low]] &lt; DATA[[#This Row],[Prev Low]])</f>
        <v>1</v>
      </c>
      <c r="AW684" s="10">
        <f xml:space="preserve"> SIGN(DATA[[#This Row],[Prev Low]] &lt; DATA[[#This Row],[Low]])</f>
        <v>0</v>
      </c>
      <c r="AX684" s="10">
        <f xml:space="preserve"> SIGN(DATA[[#This Row],[High]] &lt; DATA[[#This Row],[Prev High]])</f>
        <v>0</v>
      </c>
      <c r="AY684" s="10">
        <f xml:space="preserve"> SIGN(DATA[[#This Row],[Prev High]] &lt; DATA[[#This Row],[High]])</f>
        <v>1</v>
      </c>
      <c r="AZ684" s="10">
        <f xml:space="preserve"> (DATA[[#This Row],[Prev Low]] &lt; DATA[[#This Row],[Close]]) * (DATA[[#This Row],[Close]] &lt; DATA[[#This Row],[Prev High]])</f>
        <v>0</v>
      </c>
      <c r="BA684" s="10">
        <f xml:space="preserve"> SIGN(DATA[[#This Row],[Close]] &lt; DATA[[#This Row],[Prev Low]])</f>
        <v>0</v>
      </c>
      <c r="BB684" s="10">
        <f xml:space="preserve"> SIGN(DATA[[#This Row],[Prev Low]] &lt; DATA[[#This Row],[Close]])</f>
        <v>1</v>
      </c>
      <c r="BC684" s="10">
        <f xml:space="preserve"> SIGN(DATA[[#This Row],[Close]] &lt; DATA[[#This Row],[Prev High]])</f>
        <v>0</v>
      </c>
      <c r="BD684" s="10">
        <f xml:space="preserve"> SIGN(DATA[[#This Row],[Prev High]] &lt; DATA[[#This Row],[Close]])</f>
        <v>1</v>
      </c>
    </row>
    <row r="685" spans="14:56" x14ac:dyDescent="0.25">
      <c r="N685" s="16">
        <f xml:space="preserve"> ROW() - ROW(DATA[[#Headers],[Row]])</f>
        <v>683</v>
      </c>
      <c r="O685" s="13"/>
      <c r="P685" s="20">
        <v>44862</v>
      </c>
      <c r="Q685" s="21">
        <v>116332</v>
      </c>
      <c r="R685" s="21">
        <v>114465</v>
      </c>
      <c r="S685" s="21">
        <v>117100</v>
      </c>
      <c r="T685" s="21">
        <v>114415</v>
      </c>
      <c r="U685" s="13" t="s">
        <v>452</v>
      </c>
      <c r="V685" s="14">
        <v>6.9999999999999999E-4</v>
      </c>
      <c r="W685" s="23"/>
      <c r="X685" s="23">
        <f xml:space="preserve"> (1 - DATA[[#This Row],[Row]])</f>
        <v>-682</v>
      </c>
      <c r="Y685" s="24">
        <f xml:space="preserve"> DATA[[#This Row],[Src Data]]</f>
        <v>44862</v>
      </c>
      <c r="Z685" s="23">
        <f xml:space="preserve"> WEEKDAY(DATA[[#This Row],[Date]])</f>
        <v>6</v>
      </c>
      <c r="AA685" s="26">
        <f xml:space="preserve"> DATA[[#This Row],[Src Último]]</f>
        <v>116332</v>
      </c>
      <c r="AB685" s="28">
        <f xml:space="preserve"> DATA[[#This Row],[Src Abertura]]</f>
        <v>114465</v>
      </c>
      <c r="AC685" s="28">
        <f xml:space="preserve"> DATA[[#This Row],[Src Mínima]]</f>
        <v>114415</v>
      </c>
      <c r="AD685" s="28">
        <f xml:space="preserve"> DATA[[#This Row],[Src Máxima]]</f>
        <v>117100</v>
      </c>
      <c r="AE685" s="28">
        <f xml:space="preserve"> DATA[[#This Row],[Src Último]]</f>
        <v>116332</v>
      </c>
      <c r="AF685" s="40">
        <f xml:space="preserve"> (DATA[[#This Row],[High]] - DATA[[#This Row],[Low]])</f>
        <v>2685</v>
      </c>
      <c r="AG685" s="31">
        <f xml:space="preserve"> _xlfn.XLOOKUP(DATA[[#This Row],[T]]-1, DATA[T], DATA[Open], "")</f>
        <v>114900</v>
      </c>
      <c r="AH685" s="31">
        <f xml:space="preserve"> _xlfn.XLOOKUP(DATA[[#This Row],[T]]-1, DATA[T], DATA[Low], "")</f>
        <v>114300</v>
      </c>
      <c r="AI685" s="31">
        <f xml:space="preserve"> _xlfn.XLOOKUP(DATA[[#This Row],[T]]-1, DATA[T], DATA[High], "")</f>
        <v>118215</v>
      </c>
      <c r="AJ685" s="31">
        <f xml:space="preserve"> _xlfn.XLOOKUP(DATA[[#This Row],[T]]-1, DATA[T], DATA[Price], "")</f>
        <v>116250</v>
      </c>
      <c r="AK685" s="33">
        <f xml:space="preserve"> IFERROR(DATA[[#This Row],[Prev Close]] - DATA[[#This Row],[Prev Open]], "")</f>
        <v>1350</v>
      </c>
      <c r="AL685" s="33">
        <f xml:space="preserve"> IFERROR(DATA[[#This Row],[Prev High]] - DATA[[#This Row],[Prev Low]], "")</f>
        <v>3915</v>
      </c>
      <c r="AM685" s="33">
        <f xml:space="preserve"> SIGN(DATA[[#This Row],[Prev Change]] &lt; 0)</f>
        <v>0</v>
      </c>
      <c r="AN685" s="33">
        <f xml:space="preserve"> SIGN(DATA[[#This Row],[Prev Change]] &gt;= 0)</f>
        <v>1</v>
      </c>
      <c r="AO685" s="28">
        <f xml:space="preserve"> IFERROR(MAX(0, DATA[[#This Row],[High]] - DATA[[#This Row],[Prev High]]), "")</f>
        <v>0</v>
      </c>
      <c r="AP685" s="28">
        <f xml:space="preserve"> IFERROR(MAX(0, DATA[[#This Row],[Prev Low]] - DATA[[#This Row],[Low]]), "")</f>
        <v>0</v>
      </c>
      <c r="AQ685" s="10">
        <f xml:space="preserve"> (DATA[[#This Row],[Prev Low]] &lt; DATA[[#This Row],[Open]]) * (DATA[[#This Row],[Open]] &lt; DATA[[#This Row],[Prev High]])</f>
        <v>1</v>
      </c>
      <c r="AR685" s="10">
        <f xml:space="preserve"> SIGN(DATA[[#This Row],[Open]] &lt; DATA[[#This Row],[Prev Low]])</f>
        <v>0</v>
      </c>
      <c r="AS685" s="10">
        <f xml:space="preserve"> SIGN(DATA[[#This Row],[Prev Low]] &lt; DATA[[#This Row],[Open]])</f>
        <v>1</v>
      </c>
      <c r="AT685" s="10">
        <f xml:space="preserve"> SIGN(DATA[[#This Row],[Open]] &lt; DATA[[#This Row],[Prev High]])</f>
        <v>1</v>
      </c>
      <c r="AU685" s="10">
        <f xml:space="preserve"> SIGN(DATA[[#This Row],[Prev High]] &lt; DATA[[#This Row],[Open]])</f>
        <v>0</v>
      </c>
      <c r="AV685" s="10">
        <f xml:space="preserve"> SIGN(DATA[[#This Row],[Low]] &lt; DATA[[#This Row],[Prev Low]])</f>
        <v>0</v>
      </c>
      <c r="AW685" s="10">
        <f xml:space="preserve"> SIGN(DATA[[#This Row],[Prev Low]] &lt; DATA[[#This Row],[Low]])</f>
        <v>1</v>
      </c>
      <c r="AX685" s="10">
        <f xml:space="preserve"> SIGN(DATA[[#This Row],[High]] &lt; DATA[[#This Row],[Prev High]])</f>
        <v>1</v>
      </c>
      <c r="AY685" s="10">
        <f xml:space="preserve"> SIGN(DATA[[#This Row],[Prev High]] &lt; DATA[[#This Row],[High]])</f>
        <v>0</v>
      </c>
      <c r="AZ685" s="10">
        <f xml:space="preserve"> (DATA[[#This Row],[Prev Low]] &lt; DATA[[#This Row],[Close]]) * (DATA[[#This Row],[Close]] &lt; DATA[[#This Row],[Prev High]])</f>
        <v>1</v>
      </c>
      <c r="BA685" s="10">
        <f xml:space="preserve"> SIGN(DATA[[#This Row],[Close]] &lt; DATA[[#This Row],[Prev Low]])</f>
        <v>0</v>
      </c>
      <c r="BB685" s="10">
        <f xml:space="preserve"> SIGN(DATA[[#This Row],[Prev Low]] &lt; DATA[[#This Row],[Close]])</f>
        <v>1</v>
      </c>
      <c r="BC685" s="10">
        <f xml:space="preserve"> SIGN(DATA[[#This Row],[Close]] &lt; DATA[[#This Row],[Prev High]])</f>
        <v>1</v>
      </c>
      <c r="BD685" s="10">
        <f xml:space="preserve"> SIGN(DATA[[#This Row],[Prev High]] &lt; DATA[[#This Row],[Close]])</f>
        <v>0</v>
      </c>
    </row>
    <row r="686" spans="14:56" x14ac:dyDescent="0.25">
      <c r="N686" s="16">
        <f xml:space="preserve"> ROW() - ROW(DATA[[#Headers],[Row]])</f>
        <v>684</v>
      </c>
      <c r="O686" s="13"/>
      <c r="P686" s="20">
        <v>44861</v>
      </c>
      <c r="Q686" s="21">
        <v>116250</v>
      </c>
      <c r="R686" s="21">
        <v>114900</v>
      </c>
      <c r="S686" s="21">
        <v>118215</v>
      </c>
      <c r="T686" s="21">
        <v>114300</v>
      </c>
      <c r="U686" s="13" t="s">
        <v>564</v>
      </c>
      <c r="V686" s="14">
        <v>1.66E-2</v>
      </c>
      <c r="W686" s="23"/>
      <c r="X686" s="23">
        <f xml:space="preserve"> (1 - DATA[[#This Row],[Row]])</f>
        <v>-683</v>
      </c>
      <c r="Y686" s="24">
        <f xml:space="preserve"> DATA[[#This Row],[Src Data]]</f>
        <v>44861</v>
      </c>
      <c r="Z686" s="23">
        <f xml:space="preserve"> WEEKDAY(DATA[[#This Row],[Date]])</f>
        <v>5</v>
      </c>
      <c r="AA686" s="26">
        <f xml:space="preserve"> DATA[[#This Row],[Src Último]]</f>
        <v>116250</v>
      </c>
      <c r="AB686" s="28">
        <f xml:space="preserve"> DATA[[#This Row],[Src Abertura]]</f>
        <v>114900</v>
      </c>
      <c r="AC686" s="28">
        <f xml:space="preserve"> DATA[[#This Row],[Src Mínima]]</f>
        <v>114300</v>
      </c>
      <c r="AD686" s="28">
        <f xml:space="preserve"> DATA[[#This Row],[Src Máxima]]</f>
        <v>118215</v>
      </c>
      <c r="AE686" s="28">
        <f xml:space="preserve"> DATA[[#This Row],[Src Último]]</f>
        <v>116250</v>
      </c>
      <c r="AF686" s="40">
        <f xml:space="preserve"> (DATA[[#This Row],[High]] - DATA[[#This Row],[Low]])</f>
        <v>3915</v>
      </c>
      <c r="AG686" s="31">
        <f xml:space="preserve"> _xlfn.XLOOKUP(DATA[[#This Row],[T]]-1, DATA[T], DATA[Open], "")</f>
        <v>116395</v>
      </c>
      <c r="AH686" s="31">
        <f xml:space="preserve"> _xlfn.XLOOKUP(DATA[[#This Row],[T]]-1, DATA[T], DATA[Low], "")</f>
        <v>114195</v>
      </c>
      <c r="AI686" s="31">
        <f xml:space="preserve"> _xlfn.XLOOKUP(DATA[[#This Row],[T]]-1, DATA[T], DATA[High], "")</f>
        <v>116830</v>
      </c>
      <c r="AJ686" s="31">
        <f xml:space="preserve"> _xlfn.XLOOKUP(DATA[[#This Row],[T]]-1, DATA[T], DATA[Price], "")</f>
        <v>114355</v>
      </c>
      <c r="AK686" s="33">
        <f xml:space="preserve"> IFERROR(DATA[[#This Row],[Prev Close]] - DATA[[#This Row],[Prev Open]], "")</f>
        <v>-2040</v>
      </c>
      <c r="AL686" s="33">
        <f xml:space="preserve"> IFERROR(DATA[[#This Row],[Prev High]] - DATA[[#This Row],[Prev Low]], "")</f>
        <v>2635</v>
      </c>
      <c r="AM686" s="33">
        <f xml:space="preserve"> SIGN(DATA[[#This Row],[Prev Change]] &lt; 0)</f>
        <v>1</v>
      </c>
      <c r="AN686" s="33">
        <f xml:space="preserve"> SIGN(DATA[[#This Row],[Prev Change]] &gt;= 0)</f>
        <v>0</v>
      </c>
      <c r="AO686" s="28">
        <f xml:space="preserve"> IFERROR(MAX(0, DATA[[#This Row],[High]] - DATA[[#This Row],[Prev High]]), "")</f>
        <v>1385</v>
      </c>
      <c r="AP686" s="28">
        <f xml:space="preserve"> IFERROR(MAX(0, DATA[[#This Row],[Prev Low]] - DATA[[#This Row],[Low]]), "")</f>
        <v>0</v>
      </c>
      <c r="AQ686" s="10">
        <f xml:space="preserve"> (DATA[[#This Row],[Prev Low]] &lt; DATA[[#This Row],[Open]]) * (DATA[[#This Row],[Open]] &lt; DATA[[#This Row],[Prev High]])</f>
        <v>1</v>
      </c>
      <c r="AR686" s="10">
        <f xml:space="preserve"> SIGN(DATA[[#This Row],[Open]] &lt; DATA[[#This Row],[Prev Low]])</f>
        <v>0</v>
      </c>
      <c r="AS686" s="10">
        <f xml:space="preserve"> SIGN(DATA[[#This Row],[Prev Low]] &lt; DATA[[#This Row],[Open]])</f>
        <v>1</v>
      </c>
      <c r="AT686" s="10">
        <f xml:space="preserve"> SIGN(DATA[[#This Row],[Open]] &lt; DATA[[#This Row],[Prev High]])</f>
        <v>1</v>
      </c>
      <c r="AU686" s="10">
        <f xml:space="preserve"> SIGN(DATA[[#This Row],[Prev High]] &lt; DATA[[#This Row],[Open]])</f>
        <v>0</v>
      </c>
      <c r="AV686" s="10">
        <f xml:space="preserve"> SIGN(DATA[[#This Row],[Low]] &lt; DATA[[#This Row],[Prev Low]])</f>
        <v>0</v>
      </c>
      <c r="AW686" s="10">
        <f xml:space="preserve"> SIGN(DATA[[#This Row],[Prev Low]] &lt; DATA[[#This Row],[Low]])</f>
        <v>1</v>
      </c>
      <c r="AX686" s="10">
        <f xml:space="preserve"> SIGN(DATA[[#This Row],[High]] &lt; DATA[[#This Row],[Prev High]])</f>
        <v>0</v>
      </c>
      <c r="AY686" s="10">
        <f xml:space="preserve"> SIGN(DATA[[#This Row],[Prev High]] &lt; DATA[[#This Row],[High]])</f>
        <v>1</v>
      </c>
      <c r="AZ686" s="10">
        <f xml:space="preserve"> (DATA[[#This Row],[Prev Low]] &lt; DATA[[#This Row],[Close]]) * (DATA[[#This Row],[Close]] &lt; DATA[[#This Row],[Prev High]])</f>
        <v>1</v>
      </c>
      <c r="BA686" s="10">
        <f xml:space="preserve"> SIGN(DATA[[#This Row],[Close]] &lt; DATA[[#This Row],[Prev Low]])</f>
        <v>0</v>
      </c>
      <c r="BB686" s="10">
        <f xml:space="preserve"> SIGN(DATA[[#This Row],[Prev Low]] &lt; DATA[[#This Row],[Close]])</f>
        <v>1</v>
      </c>
      <c r="BC686" s="10">
        <f xml:space="preserve"> SIGN(DATA[[#This Row],[Close]] &lt; DATA[[#This Row],[Prev High]])</f>
        <v>1</v>
      </c>
      <c r="BD686" s="10">
        <f xml:space="preserve"> SIGN(DATA[[#This Row],[Prev High]] &lt; DATA[[#This Row],[Close]])</f>
        <v>0</v>
      </c>
    </row>
    <row r="687" spans="14:56" x14ac:dyDescent="0.25">
      <c r="N687" s="16">
        <f xml:space="preserve"> ROW() - ROW(DATA[[#Headers],[Row]])</f>
        <v>685</v>
      </c>
      <c r="O687" s="13"/>
      <c r="P687" s="20">
        <v>44860</v>
      </c>
      <c r="Q687" s="21">
        <v>114355</v>
      </c>
      <c r="R687" s="21">
        <v>116395</v>
      </c>
      <c r="S687" s="21">
        <v>116830</v>
      </c>
      <c r="T687" s="21">
        <v>114195</v>
      </c>
      <c r="U687" s="13" t="s">
        <v>453</v>
      </c>
      <c r="V687" s="14">
        <v>-1.66E-2</v>
      </c>
      <c r="W687" s="23"/>
      <c r="X687" s="23">
        <f xml:space="preserve"> (1 - DATA[[#This Row],[Row]])</f>
        <v>-684</v>
      </c>
      <c r="Y687" s="24">
        <f xml:space="preserve"> DATA[[#This Row],[Src Data]]</f>
        <v>44860</v>
      </c>
      <c r="Z687" s="23">
        <f xml:space="preserve"> WEEKDAY(DATA[[#This Row],[Date]])</f>
        <v>4</v>
      </c>
      <c r="AA687" s="26">
        <f xml:space="preserve"> DATA[[#This Row],[Src Último]]</f>
        <v>114355</v>
      </c>
      <c r="AB687" s="28">
        <f xml:space="preserve"> DATA[[#This Row],[Src Abertura]]</f>
        <v>116395</v>
      </c>
      <c r="AC687" s="28">
        <f xml:space="preserve"> DATA[[#This Row],[Src Mínima]]</f>
        <v>114195</v>
      </c>
      <c r="AD687" s="28">
        <f xml:space="preserve"> DATA[[#This Row],[Src Máxima]]</f>
        <v>116830</v>
      </c>
      <c r="AE687" s="28">
        <f xml:space="preserve"> DATA[[#This Row],[Src Último]]</f>
        <v>114355</v>
      </c>
      <c r="AF687" s="40">
        <f xml:space="preserve"> (DATA[[#This Row],[High]] - DATA[[#This Row],[Low]])</f>
        <v>2635</v>
      </c>
      <c r="AG687" s="31">
        <f xml:space="preserve"> _xlfn.XLOOKUP(DATA[[#This Row],[T]]-1, DATA[T], DATA[Open], "")</f>
        <v>118020</v>
      </c>
      <c r="AH687" s="31">
        <f xml:space="preserve"> _xlfn.XLOOKUP(DATA[[#This Row],[T]]-1, DATA[T], DATA[Low], "")</f>
        <v>116180</v>
      </c>
      <c r="AI687" s="31">
        <f xml:space="preserve"> _xlfn.XLOOKUP(DATA[[#This Row],[T]]-1, DATA[T], DATA[High], "")</f>
        <v>118675</v>
      </c>
      <c r="AJ687" s="31">
        <f xml:space="preserve"> _xlfn.XLOOKUP(DATA[[#This Row],[T]]-1, DATA[T], DATA[Price], "")</f>
        <v>116288</v>
      </c>
      <c r="AK687" s="33">
        <f xml:space="preserve"> IFERROR(DATA[[#This Row],[Prev Close]] - DATA[[#This Row],[Prev Open]], "")</f>
        <v>-1732</v>
      </c>
      <c r="AL687" s="33">
        <f xml:space="preserve"> IFERROR(DATA[[#This Row],[Prev High]] - DATA[[#This Row],[Prev Low]], "")</f>
        <v>2495</v>
      </c>
      <c r="AM687" s="33">
        <f xml:space="preserve"> SIGN(DATA[[#This Row],[Prev Change]] &lt; 0)</f>
        <v>1</v>
      </c>
      <c r="AN687" s="33">
        <f xml:space="preserve"> SIGN(DATA[[#This Row],[Prev Change]] &gt;= 0)</f>
        <v>0</v>
      </c>
      <c r="AO687" s="28">
        <f xml:space="preserve"> IFERROR(MAX(0, DATA[[#This Row],[High]] - DATA[[#This Row],[Prev High]]), "")</f>
        <v>0</v>
      </c>
      <c r="AP687" s="28">
        <f xml:space="preserve"> IFERROR(MAX(0, DATA[[#This Row],[Prev Low]] - DATA[[#This Row],[Low]]), "")</f>
        <v>1985</v>
      </c>
      <c r="AQ687" s="10">
        <f xml:space="preserve"> (DATA[[#This Row],[Prev Low]] &lt; DATA[[#This Row],[Open]]) * (DATA[[#This Row],[Open]] &lt; DATA[[#This Row],[Prev High]])</f>
        <v>1</v>
      </c>
      <c r="AR687" s="10">
        <f xml:space="preserve"> SIGN(DATA[[#This Row],[Open]] &lt; DATA[[#This Row],[Prev Low]])</f>
        <v>0</v>
      </c>
      <c r="AS687" s="10">
        <f xml:space="preserve"> SIGN(DATA[[#This Row],[Prev Low]] &lt; DATA[[#This Row],[Open]])</f>
        <v>1</v>
      </c>
      <c r="AT687" s="10">
        <f xml:space="preserve"> SIGN(DATA[[#This Row],[Open]] &lt; DATA[[#This Row],[Prev High]])</f>
        <v>1</v>
      </c>
      <c r="AU687" s="10">
        <f xml:space="preserve"> SIGN(DATA[[#This Row],[Prev High]] &lt; DATA[[#This Row],[Open]])</f>
        <v>0</v>
      </c>
      <c r="AV687" s="10">
        <f xml:space="preserve"> SIGN(DATA[[#This Row],[Low]] &lt; DATA[[#This Row],[Prev Low]])</f>
        <v>1</v>
      </c>
      <c r="AW687" s="10">
        <f xml:space="preserve"> SIGN(DATA[[#This Row],[Prev Low]] &lt; DATA[[#This Row],[Low]])</f>
        <v>0</v>
      </c>
      <c r="AX687" s="10">
        <f xml:space="preserve"> SIGN(DATA[[#This Row],[High]] &lt; DATA[[#This Row],[Prev High]])</f>
        <v>1</v>
      </c>
      <c r="AY687" s="10">
        <f xml:space="preserve"> SIGN(DATA[[#This Row],[Prev High]] &lt; DATA[[#This Row],[High]])</f>
        <v>0</v>
      </c>
      <c r="AZ687" s="10">
        <f xml:space="preserve"> (DATA[[#This Row],[Prev Low]] &lt; DATA[[#This Row],[Close]]) * (DATA[[#This Row],[Close]] &lt; DATA[[#This Row],[Prev High]])</f>
        <v>0</v>
      </c>
      <c r="BA687" s="10">
        <f xml:space="preserve"> SIGN(DATA[[#This Row],[Close]] &lt; DATA[[#This Row],[Prev Low]])</f>
        <v>1</v>
      </c>
      <c r="BB687" s="10">
        <f xml:space="preserve"> SIGN(DATA[[#This Row],[Prev Low]] &lt; DATA[[#This Row],[Close]])</f>
        <v>0</v>
      </c>
      <c r="BC687" s="10">
        <f xml:space="preserve"> SIGN(DATA[[#This Row],[Close]] &lt; DATA[[#This Row],[Prev High]])</f>
        <v>1</v>
      </c>
      <c r="BD687" s="10">
        <f xml:space="preserve"> SIGN(DATA[[#This Row],[Prev High]] &lt; DATA[[#This Row],[Close]])</f>
        <v>0</v>
      </c>
    </row>
    <row r="688" spans="14:56" x14ac:dyDescent="0.25">
      <c r="N688" s="16">
        <f xml:space="preserve"> ROW() - ROW(DATA[[#Headers],[Row]])</f>
        <v>686</v>
      </c>
      <c r="O688" s="13"/>
      <c r="P688" s="20">
        <v>44859</v>
      </c>
      <c r="Q688" s="21">
        <v>116288</v>
      </c>
      <c r="R688" s="21">
        <v>118020</v>
      </c>
      <c r="S688" s="21">
        <v>118675</v>
      </c>
      <c r="T688" s="21">
        <v>116180</v>
      </c>
      <c r="U688" s="13" t="s">
        <v>484</v>
      </c>
      <c r="V688" s="14">
        <v>-1.38E-2</v>
      </c>
      <c r="W688" s="23"/>
      <c r="X688" s="23">
        <f xml:space="preserve"> (1 - DATA[[#This Row],[Row]])</f>
        <v>-685</v>
      </c>
      <c r="Y688" s="24">
        <f xml:space="preserve"> DATA[[#This Row],[Src Data]]</f>
        <v>44859</v>
      </c>
      <c r="Z688" s="23">
        <f xml:space="preserve"> WEEKDAY(DATA[[#This Row],[Date]])</f>
        <v>3</v>
      </c>
      <c r="AA688" s="26">
        <f xml:space="preserve"> DATA[[#This Row],[Src Último]]</f>
        <v>116288</v>
      </c>
      <c r="AB688" s="28">
        <f xml:space="preserve"> DATA[[#This Row],[Src Abertura]]</f>
        <v>118020</v>
      </c>
      <c r="AC688" s="28">
        <f xml:space="preserve"> DATA[[#This Row],[Src Mínima]]</f>
        <v>116180</v>
      </c>
      <c r="AD688" s="28">
        <f xml:space="preserve"> DATA[[#This Row],[Src Máxima]]</f>
        <v>118675</v>
      </c>
      <c r="AE688" s="28">
        <f xml:space="preserve"> DATA[[#This Row],[Src Último]]</f>
        <v>116288</v>
      </c>
      <c r="AF688" s="40">
        <f xml:space="preserve"> (DATA[[#This Row],[High]] - DATA[[#This Row],[Low]])</f>
        <v>2495</v>
      </c>
      <c r="AG688" s="31">
        <f xml:space="preserve"> _xlfn.XLOOKUP(DATA[[#This Row],[T]]-1, DATA[T], DATA[Open], "")</f>
        <v>121825</v>
      </c>
      <c r="AH688" s="31">
        <f xml:space="preserve"> _xlfn.XLOOKUP(DATA[[#This Row],[T]]-1, DATA[T], DATA[Low], "")</f>
        <v>117665</v>
      </c>
      <c r="AI688" s="31">
        <f xml:space="preserve"> _xlfn.XLOOKUP(DATA[[#This Row],[T]]-1, DATA[T], DATA[High], "")</f>
        <v>121835</v>
      </c>
      <c r="AJ688" s="31">
        <f xml:space="preserve"> _xlfn.XLOOKUP(DATA[[#This Row],[T]]-1, DATA[T], DATA[Price], "")</f>
        <v>117914</v>
      </c>
      <c r="AK688" s="33">
        <f xml:space="preserve"> IFERROR(DATA[[#This Row],[Prev Close]] - DATA[[#This Row],[Prev Open]], "")</f>
        <v>-3911</v>
      </c>
      <c r="AL688" s="33">
        <f xml:space="preserve"> IFERROR(DATA[[#This Row],[Prev High]] - DATA[[#This Row],[Prev Low]], "")</f>
        <v>4170</v>
      </c>
      <c r="AM688" s="33">
        <f xml:space="preserve"> SIGN(DATA[[#This Row],[Prev Change]] &lt; 0)</f>
        <v>1</v>
      </c>
      <c r="AN688" s="33">
        <f xml:space="preserve"> SIGN(DATA[[#This Row],[Prev Change]] &gt;= 0)</f>
        <v>0</v>
      </c>
      <c r="AO688" s="28">
        <f xml:space="preserve"> IFERROR(MAX(0, DATA[[#This Row],[High]] - DATA[[#This Row],[Prev High]]), "")</f>
        <v>0</v>
      </c>
      <c r="AP688" s="28">
        <f xml:space="preserve"> IFERROR(MAX(0, DATA[[#This Row],[Prev Low]] - DATA[[#This Row],[Low]]), "")</f>
        <v>1485</v>
      </c>
      <c r="AQ688" s="10">
        <f xml:space="preserve"> (DATA[[#This Row],[Prev Low]] &lt; DATA[[#This Row],[Open]]) * (DATA[[#This Row],[Open]] &lt; DATA[[#This Row],[Prev High]])</f>
        <v>1</v>
      </c>
      <c r="AR688" s="10">
        <f xml:space="preserve"> SIGN(DATA[[#This Row],[Open]] &lt; DATA[[#This Row],[Prev Low]])</f>
        <v>0</v>
      </c>
      <c r="AS688" s="10">
        <f xml:space="preserve"> SIGN(DATA[[#This Row],[Prev Low]] &lt; DATA[[#This Row],[Open]])</f>
        <v>1</v>
      </c>
      <c r="AT688" s="10">
        <f xml:space="preserve"> SIGN(DATA[[#This Row],[Open]] &lt; DATA[[#This Row],[Prev High]])</f>
        <v>1</v>
      </c>
      <c r="AU688" s="10">
        <f xml:space="preserve"> SIGN(DATA[[#This Row],[Prev High]] &lt; DATA[[#This Row],[Open]])</f>
        <v>0</v>
      </c>
      <c r="AV688" s="10">
        <f xml:space="preserve"> SIGN(DATA[[#This Row],[Low]] &lt; DATA[[#This Row],[Prev Low]])</f>
        <v>1</v>
      </c>
      <c r="AW688" s="10">
        <f xml:space="preserve"> SIGN(DATA[[#This Row],[Prev Low]] &lt; DATA[[#This Row],[Low]])</f>
        <v>0</v>
      </c>
      <c r="AX688" s="10">
        <f xml:space="preserve"> SIGN(DATA[[#This Row],[High]] &lt; DATA[[#This Row],[Prev High]])</f>
        <v>1</v>
      </c>
      <c r="AY688" s="10">
        <f xml:space="preserve"> SIGN(DATA[[#This Row],[Prev High]] &lt; DATA[[#This Row],[High]])</f>
        <v>0</v>
      </c>
      <c r="AZ688" s="10">
        <f xml:space="preserve"> (DATA[[#This Row],[Prev Low]] &lt; DATA[[#This Row],[Close]]) * (DATA[[#This Row],[Close]] &lt; DATA[[#This Row],[Prev High]])</f>
        <v>0</v>
      </c>
      <c r="BA688" s="10">
        <f xml:space="preserve"> SIGN(DATA[[#This Row],[Close]] &lt; DATA[[#This Row],[Prev Low]])</f>
        <v>1</v>
      </c>
      <c r="BB688" s="10">
        <f xml:space="preserve"> SIGN(DATA[[#This Row],[Prev Low]] &lt; DATA[[#This Row],[Close]])</f>
        <v>0</v>
      </c>
      <c r="BC688" s="10">
        <f xml:space="preserve"> SIGN(DATA[[#This Row],[Close]] &lt; DATA[[#This Row],[Prev High]])</f>
        <v>1</v>
      </c>
      <c r="BD688" s="10">
        <f xml:space="preserve"> SIGN(DATA[[#This Row],[Prev High]] &lt; DATA[[#This Row],[Close]])</f>
        <v>0</v>
      </c>
    </row>
    <row r="689" spans="14:56" x14ac:dyDescent="0.25">
      <c r="N689" s="16">
        <f xml:space="preserve"> ROW() - ROW(DATA[[#Headers],[Row]])</f>
        <v>687</v>
      </c>
      <c r="O689" s="13"/>
      <c r="P689" s="20">
        <v>44858</v>
      </c>
      <c r="Q689" s="21">
        <v>117914</v>
      </c>
      <c r="R689" s="21">
        <v>121825</v>
      </c>
      <c r="S689" s="21">
        <v>121835</v>
      </c>
      <c r="T689" s="21">
        <v>117665</v>
      </c>
      <c r="U689" s="13" t="s">
        <v>524</v>
      </c>
      <c r="V689" s="14">
        <v>-3.5000000000000003E-2</v>
      </c>
      <c r="W689" s="23"/>
      <c r="X689" s="23">
        <f xml:space="preserve"> (1 - DATA[[#This Row],[Row]])</f>
        <v>-686</v>
      </c>
      <c r="Y689" s="24">
        <f xml:space="preserve"> DATA[[#This Row],[Src Data]]</f>
        <v>44858</v>
      </c>
      <c r="Z689" s="23">
        <f xml:space="preserve"> WEEKDAY(DATA[[#This Row],[Date]])</f>
        <v>2</v>
      </c>
      <c r="AA689" s="26">
        <f xml:space="preserve"> DATA[[#This Row],[Src Último]]</f>
        <v>117914</v>
      </c>
      <c r="AB689" s="28">
        <f xml:space="preserve"> DATA[[#This Row],[Src Abertura]]</f>
        <v>121825</v>
      </c>
      <c r="AC689" s="28">
        <f xml:space="preserve"> DATA[[#This Row],[Src Mínima]]</f>
        <v>117665</v>
      </c>
      <c r="AD689" s="28">
        <f xml:space="preserve"> DATA[[#This Row],[Src Máxima]]</f>
        <v>121835</v>
      </c>
      <c r="AE689" s="28">
        <f xml:space="preserve"> DATA[[#This Row],[Src Último]]</f>
        <v>117914</v>
      </c>
      <c r="AF689" s="40">
        <f xml:space="preserve"> (DATA[[#This Row],[High]] - DATA[[#This Row],[Low]])</f>
        <v>4170</v>
      </c>
      <c r="AG689" s="31">
        <f xml:space="preserve"> _xlfn.XLOOKUP(DATA[[#This Row],[T]]-1, DATA[T], DATA[Open], "")</f>
        <v>118385</v>
      </c>
      <c r="AH689" s="31">
        <f xml:space="preserve"> _xlfn.XLOOKUP(DATA[[#This Row],[T]]-1, DATA[T], DATA[Low], "")</f>
        <v>118280</v>
      </c>
      <c r="AI689" s="31">
        <f xml:space="preserve"> _xlfn.XLOOKUP(DATA[[#This Row],[T]]-1, DATA[T], DATA[High], "")</f>
        <v>122825</v>
      </c>
      <c r="AJ689" s="31">
        <f xml:space="preserve"> _xlfn.XLOOKUP(DATA[[#This Row],[T]]-1, DATA[T], DATA[Price], "")</f>
        <v>122196</v>
      </c>
      <c r="AK689" s="33">
        <f xml:space="preserve"> IFERROR(DATA[[#This Row],[Prev Close]] - DATA[[#This Row],[Prev Open]], "")</f>
        <v>3811</v>
      </c>
      <c r="AL689" s="33">
        <f xml:space="preserve"> IFERROR(DATA[[#This Row],[Prev High]] - DATA[[#This Row],[Prev Low]], "")</f>
        <v>4545</v>
      </c>
      <c r="AM689" s="33">
        <f xml:space="preserve"> SIGN(DATA[[#This Row],[Prev Change]] &lt; 0)</f>
        <v>0</v>
      </c>
      <c r="AN689" s="33">
        <f xml:space="preserve"> SIGN(DATA[[#This Row],[Prev Change]] &gt;= 0)</f>
        <v>1</v>
      </c>
      <c r="AO689" s="28">
        <f xml:space="preserve"> IFERROR(MAX(0, DATA[[#This Row],[High]] - DATA[[#This Row],[Prev High]]), "")</f>
        <v>0</v>
      </c>
      <c r="AP689" s="28">
        <f xml:space="preserve"> IFERROR(MAX(0, DATA[[#This Row],[Prev Low]] - DATA[[#This Row],[Low]]), "")</f>
        <v>615</v>
      </c>
      <c r="AQ689" s="10">
        <f xml:space="preserve"> (DATA[[#This Row],[Prev Low]] &lt; DATA[[#This Row],[Open]]) * (DATA[[#This Row],[Open]] &lt; DATA[[#This Row],[Prev High]])</f>
        <v>1</v>
      </c>
      <c r="AR689" s="10">
        <f xml:space="preserve"> SIGN(DATA[[#This Row],[Open]] &lt; DATA[[#This Row],[Prev Low]])</f>
        <v>0</v>
      </c>
      <c r="AS689" s="10">
        <f xml:space="preserve"> SIGN(DATA[[#This Row],[Prev Low]] &lt; DATA[[#This Row],[Open]])</f>
        <v>1</v>
      </c>
      <c r="AT689" s="10">
        <f xml:space="preserve"> SIGN(DATA[[#This Row],[Open]] &lt; DATA[[#This Row],[Prev High]])</f>
        <v>1</v>
      </c>
      <c r="AU689" s="10">
        <f xml:space="preserve"> SIGN(DATA[[#This Row],[Prev High]] &lt; DATA[[#This Row],[Open]])</f>
        <v>0</v>
      </c>
      <c r="AV689" s="10">
        <f xml:space="preserve"> SIGN(DATA[[#This Row],[Low]] &lt; DATA[[#This Row],[Prev Low]])</f>
        <v>1</v>
      </c>
      <c r="AW689" s="10">
        <f xml:space="preserve"> SIGN(DATA[[#This Row],[Prev Low]] &lt; DATA[[#This Row],[Low]])</f>
        <v>0</v>
      </c>
      <c r="AX689" s="10">
        <f xml:space="preserve"> SIGN(DATA[[#This Row],[High]] &lt; DATA[[#This Row],[Prev High]])</f>
        <v>1</v>
      </c>
      <c r="AY689" s="10">
        <f xml:space="preserve"> SIGN(DATA[[#This Row],[Prev High]] &lt; DATA[[#This Row],[High]])</f>
        <v>0</v>
      </c>
      <c r="AZ689" s="10">
        <f xml:space="preserve"> (DATA[[#This Row],[Prev Low]] &lt; DATA[[#This Row],[Close]]) * (DATA[[#This Row],[Close]] &lt; DATA[[#This Row],[Prev High]])</f>
        <v>0</v>
      </c>
      <c r="BA689" s="10">
        <f xml:space="preserve"> SIGN(DATA[[#This Row],[Close]] &lt; DATA[[#This Row],[Prev Low]])</f>
        <v>1</v>
      </c>
      <c r="BB689" s="10">
        <f xml:space="preserve"> SIGN(DATA[[#This Row],[Prev Low]] &lt; DATA[[#This Row],[Close]])</f>
        <v>0</v>
      </c>
      <c r="BC689" s="10">
        <f xml:space="preserve"> SIGN(DATA[[#This Row],[Close]] &lt; DATA[[#This Row],[Prev High]])</f>
        <v>1</v>
      </c>
      <c r="BD689" s="10">
        <f xml:space="preserve"> SIGN(DATA[[#This Row],[Prev High]] &lt; DATA[[#This Row],[Close]])</f>
        <v>0</v>
      </c>
    </row>
    <row r="690" spans="14:56" x14ac:dyDescent="0.25">
      <c r="N690" s="16">
        <f xml:space="preserve"> ROW() - ROW(DATA[[#Headers],[Row]])</f>
        <v>688</v>
      </c>
      <c r="O690" s="13"/>
      <c r="P690" s="20">
        <v>44855</v>
      </c>
      <c r="Q690" s="21">
        <v>122196</v>
      </c>
      <c r="R690" s="21">
        <v>118385</v>
      </c>
      <c r="S690" s="21">
        <v>122825</v>
      </c>
      <c r="T690" s="21">
        <v>118280</v>
      </c>
      <c r="U690" s="13" t="s">
        <v>565</v>
      </c>
      <c r="V690" s="14">
        <v>2.5399999999999999E-2</v>
      </c>
      <c r="W690" s="23"/>
      <c r="X690" s="23">
        <f xml:space="preserve"> (1 - DATA[[#This Row],[Row]])</f>
        <v>-687</v>
      </c>
      <c r="Y690" s="24">
        <f xml:space="preserve"> DATA[[#This Row],[Src Data]]</f>
        <v>44855</v>
      </c>
      <c r="Z690" s="23">
        <f xml:space="preserve"> WEEKDAY(DATA[[#This Row],[Date]])</f>
        <v>6</v>
      </c>
      <c r="AA690" s="26">
        <f xml:space="preserve"> DATA[[#This Row],[Src Último]]</f>
        <v>122196</v>
      </c>
      <c r="AB690" s="28">
        <f xml:space="preserve"> DATA[[#This Row],[Src Abertura]]</f>
        <v>118385</v>
      </c>
      <c r="AC690" s="28">
        <f xml:space="preserve"> DATA[[#This Row],[Src Mínima]]</f>
        <v>118280</v>
      </c>
      <c r="AD690" s="28">
        <f xml:space="preserve"> DATA[[#This Row],[Src Máxima]]</f>
        <v>122825</v>
      </c>
      <c r="AE690" s="28">
        <f xml:space="preserve"> DATA[[#This Row],[Src Último]]</f>
        <v>122196</v>
      </c>
      <c r="AF690" s="40">
        <f xml:space="preserve"> (DATA[[#This Row],[High]] - DATA[[#This Row],[Low]])</f>
        <v>4545</v>
      </c>
      <c r="AG690" s="31">
        <f xml:space="preserve"> _xlfn.XLOOKUP(DATA[[#This Row],[T]]-1, DATA[T], DATA[Open], "")</f>
        <v>118860</v>
      </c>
      <c r="AH690" s="31">
        <f xml:space="preserve"> _xlfn.XLOOKUP(DATA[[#This Row],[T]]-1, DATA[T], DATA[Low], "")</f>
        <v>118465</v>
      </c>
      <c r="AI690" s="31">
        <f xml:space="preserve"> _xlfn.XLOOKUP(DATA[[#This Row],[T]]-1, DATA[T], DATA[High], "")</f>
        <v>119680</v>
      </c>
      <c r="AJ690" s="31">
        <f xml:space="preserve"> _xlfn.XLOOKUP(DATA[[#This Row],[T]]-1, DATA[T], DATA[Price], "")</f>
        <v>119172</v>
      </c>
      <c r="AK690" s="33">
        <f xml:space="preserve"> IFERROR(DATA[[#This Row],[Prev Close]] - DATA[[#This Row],[Prev Open]], "")</f>
        <v>312</v>
      </c>
      <c r="AL690" s="33">
        <f xml:space="preserve"> IFERROR(DATA[[#This Row],[Prev High]] - DATA[[#This Row],[Prev Low]], "")</f>
        <v>1215</v>
      </c>
      <c r="AM690" s="33">
        <f xml:space="preserve"> SIGN(DATA[[#This Row],[Prev Change]] &lt; 0)</f>
        <v>0</v>
      </c>
      <c r="AN690" s="33">
        <f xml:space="preserve"> SIGN(DATA[[#This Row],[Prev Change]] &gt;= 0)</f>
        <v>1</v>
      </c>
      <c r="AO690" s="28">
        <f xml:space="preserve"> IFERROR(MAX(0, DATA[[#This Row],[High]] - DATA[[#This Row],[Prev High]]), "")</f>
        <v>3145</v>
      </c>
      <c r="AP690" s="28">
        <f xml:space="preserve"> IFERROR(MAX(0, DATA[[#This Row],[Prev Low]] - DATA[[#This Row],[Low]]), "")</f>
        <v>185</v>
      </c>
      <c r="AQ690" s="10">
        <f xml:space="preserve"> (DATA[[#This Row],[Prev Low]] &lt; DATA[[#This Row],[Open]]) * (DATA[[#This Row],[Open]] &lt; DATA[[#This Row],[Prev High]])</f>
        <v>0</v>
      </c>
      <c r="AR690" s="10">
        <f xml:space="preserve"> SIGN(DATA[[#This Row],[Open]] &lt; DATA[[#This Row],[Prev Low]])</f>
        <v>1</v>
      </c>
      <c r="AS690" s="10">
        <f xml:space="preserve"> SIGN(DATA[[#This Row],[Prev Low]] &lt; DATA[[#This Row],[Open]])</f>
        <v>0</v>
      </c>
      <c r="AT690" s="10">
        <f xml:space="preserve"> SIGN(DATA[[#This Row],[Open]] &lt; DATA[[#This Row],[Prev High]])</f>
        <v>1</v>
      </c>
      <c r="AU690" s="10">
        <f xml:space="preserve"> SIGN(DATA[[#This Row],[Prev High]] &lt; DATA[[#This Row],[Open]])</f>
        <v>0</v>
      </c>
      <c r="AV690" s="10">
        <f xml:space="preserve"> SIGN(DATA[[#This Row],[Low]] &lt; DATA[[#This Row],[Prev Low]])</f>
        <v>1</v>
      </c>
      <c r="AW690" s="10">
        <f xml:space="preserve"> SIGN(DATA[[#This Row],[Prev Low]] &lt; DATA[[#This Row],[Low]])</f>
        <v>0</v>
      </c>
      <c r="AX690" s="10">
        <f xml:space="preserve"> SIGN(DATA[[#This Row],[High]] &lt; DATA[[#This Row],[Prev High]])</f>
        <v>0</v>
      </c>
      <c r="AY690" s="10">
        <f xml:space="preserve"> SIGN(DATA[[#This Row],[Prev High]] &lt; DATA[[#This Row],[High]])</f>
        <v>1</v>
      </c>
      <c r="AZ690" s="10">
        <f xml:space="preserve"> (DATA[[#This Row],[Prev Low]] &lt; DATA[[#This Row],[Close]]) * (DATA[[#This Row],[Close]] &lt; DATA[[#This Row],[Prev High]])</f>
        <v>0</v>
      </c>
      <c r="BA690" s="10">
        <f xml:space="preserve"> SIGN(DATA[[#This Row],[Close]] &lt; DATA[[#This Row],[Prev Low]])</f>
        <v>0</v>
      </c>
      <c r="BB690" s="10">
        <f xml:space="preserve"> SIGN(DATA[[#This Row],[Prev Low]] &lt; DATA[[#This Row],[Close]])</f>
        <v>1</v>
      </c>
      <c r="BC690" s="10">
        <f xml:space="preserve"> SIGN(DATA[[#This Row],[Close]] &lt; DATA[[#This Row],[Prev High]])</f>
        <v>0</v>
      </c>
      <c r="BD690" s="10">
        <f xml:space="preserve"> SIGN(DATA[[#This Row],[Prev High]] &lt; DATA[[#This Row],[Close]])</f>
        <v>1</v>
      </c>
    </row>
    <row r="691" spans="14:56" x14ac:dyDescent="0.25">
      <c r="N691" s="16">
        <f xml:space="preserve"> ROW() - ROW(DATA[[#Headers],[Row]])</f>
        <v>689</v>
      </c>
      <c r="O691" s="13"/>
      <c r="P691" s="20">
        <v>44854</v>
      </c>
      <c r="Q691" s="21">
        <v>119172</v>
      </c>
      <c r="R691" s="21">
        <v>118860</v>
      </c>
      <c r="S691" s="21">
        <v>119680</v>
      </c>
      <c r="T691" s="21">
        <v>118465</v>
      </c>
      <c r="U691" s="13" t="s">
        <v>386</v>
      </c>
      <c r="V691" s="14">
        <v>6.8999999999999999E-3</v>
      </c>
      <c r="W691" s="23"/>
      <c r="X691" s="23">
        <f xml:space="preserve"> (1 - DATA[[#This Row],[Row]])</f>
        <v>-688</v>
      </c>
      <c r="Y691" s="24">
        <f xml:space="preserve"> DATA[[#This Row],[Src Data]]</f>
        <v>44854</v>
      </c>
      <c r="Z691" s="23">
        <f xml:space="preserve"> WEEKDAY(DATA[[#This Row],[Date]])</f>
        <v>5</v>
      </c>
      <c r="AA691" s="26">
        <f xml:space="preserve"> DATA[[#This Row],[Src Último]]</f>
        <v>119172</v>
      </c>
      <c r="AB691" s="28">
        <f xml:space="preserve"> DATA[[#This Row],[Src Abertura]]</f>
        <v>118860</v>
      </c>
      <c r="AC691" s="28">
        <f xml:space="preserve"> DATA[[#This Row],[Src Mínima]]</f>
        <v>118465</v>
      </c>
      <c r="AD691" s="28">
        <f xml:space="preserve"> DATA[[#This Row],[Src Máxima]]</f>
        <v>119680</v>
      </c>
      <c r="AE691" s="28">
        <f xml:space="preserve"> DATA[[#This Row],[Src Último]]</f>
        <v>119172</v>
      </c>
      <c r="AF691" s="40">
        <f xml:space="preserve"> (DATA[[#This Row],[High]] - DATA[[#This Row],[Low]])</f>
        <v>1215</v>
      </c>
      <c r="AG691" s="31">
        <f xml:space="preserve"> _xlfn.XLOOKUP(DATA[[#This Row],[T]]-1, DATA[T], DATA[Open], "")</f>
        <v>117500</v>
      </c>
      <c r="AH691" s="31">
        <f xml:space="preserve"> _xlfn.XLOOKUP(DATA[[#This Row],[T]]-1, DATA[T], DATA[Low], "")</f>
        <v>117140</v>
      </c>
      <c r="AI691" s="31">
        <f xml:space="preserve"> _xlfn.XLOOKUP(DATA[[#This Row],[T]]-1, DATA[T], DATA[High], "")</f>
        <v>118565</v>
      </c>
      <c r="AJ691" s="31">
        <f xml:space="preserve"> _xlfn.XLOOKUP(DATA[[#This Row],[T]]-1, DATA[T], DATA[Price], "")</f>
        <v>118356</v>
      </c>
      <c r="AK691" s="33">
        <f xml:space="preserve"> IFERROR(DATA[[#This Row],[Prev Close]] - DATA[[#This Row],[Prev Open]], "")</f>
        <v>856</v>
      </c>
      <c r="AL691" s="33">
        <f xml:space="preserve"> IFERROR(DATA[[#This Row],[Prev High]] - DATA[[#This Row],[Prev Low]], "")</f>
        <v>1425</v>
      </c>
      <c r="AM691" s="33">
        <f xml:space="preserve"> SIGN(DATA[[#This Row],[Prev Change]] &lt; 0)</f>
        <v>0</v>
      </c>
      <c r="AN691" s="33">
        <f xml:space="preserve"> SIGN(DATA[[#This Row],[Prev Change]] &gt;= 0)</f>
        <v>1</v>
      </c>
      <c r="AO691" s="28">
        <f xml:space="preserve"> IFERROR(MAX(0, DATA[[#This Row],[High]] - DATA[[#This Row],[Prev High]]), "")</f>
        <v>1115</v>
      </c>
      <c r="AP691" s="28">
        <f xml:space="preserve"> IFERROR(MAX(0, DATA[[#This Row],[Prev Low]] - DATA[[#This Row],[Low]]), "")</f>
        <v>0</v>
      </c>
      <c r="AQ691" s="10">
        <f xml:space="preserve"> (DATA[[#This Row],[Prev Low]] &lt; DATA[[#This Row],[Open]]) * (DATA[[#This Row],[Open]] &lt; DATA[[#This Row],[Prev High]])</f>
        <v>0</v>
      </c>
      <c r="AR691" s="10">
        <f xml:space="preserve"> SIGN(DATA[[#This Row],[Open]] &lt; DATA[[#This Row],[Prev Low]])</f>
        <v>0</v>
      </c>
      <c r="AS691" s="10">
        <f xml:space="preserve"> SIGN(DATA[[#This Row],[Prev Low]] &lt; DATA[[#This Row],[Open]])</f>
        <v>1</v>
      </c>
      <c r="AT691" s="10">
        <f xml:space="preserve"> SIGN(DATA[[#This Row],[Open]] &lt; DATA[[#This Row],[Prev High]])</f>
        <v>0</v>
      </c>
      <c r="AU691" s="10">
        <f xml:space="preserve"> SIGN(DATA[[#This Row],[Prev High]] &lt; DATA[[#This Row],[Open]])</f>
        <v>1</v>
      </c>
      <c r="AV691" s="10">
        <f xml:space="preserve"> SIGN(DATA[[#This Row],[Low]] &lt; DATA[[#This Row],[Prev Low]])</f>
        <v>0</v>
      </c>
      <c r="AW691" s="10">
        <f xml:space="preserve"> SIGN(DATA[[#This Row],[Prev Low]] &lt; DATA[[#This Row],[Low]])</f>
        <v>1</v>
      </c>
      <c r="AX691" s="10">
        <f xml:space="preserve"> SIGN(DATA[[#This Row],[High]] &lt; DATA[[#This Row],[Prev High]])</f>
        <v>0</v>
      </c>
      <c r="AY691" s="10">
        <f xml:space="preserve"> SIGN(DATA[[#This Row],[Prev High]] &lt; DATA[[#This Row],[High]])</f>
        <v>1</v>
      </c>
      <c r="AZ691" s="10">
        <f xml:space="preserve"> (DATA[[#This Row],[Prev Low]] &lt; DATA[[#This Row],[Close]]) * (DATA[[#This Row],[Close]] &lt; DATA[[#This Row],[Prev High]])</f>
        <v>0</v>
      </c>
      <c r="BA691" s="10">
        <f xml:space="preserve"> SIGN(DATA[[#This Row],[Close]] &lt; DATA[[#This Row],[Prev Low]])</f>
        <v>0</v>
      </c>
      <c r="BB691" s="10">
        <f xml:space="preserve"> SIGN(DATA[[#This Row],[Prev Low]] &lt; DATA[[#This Row],[Close]])</f>
        <v>1</v>
      </c>
      <c r="BC691" s="10">
        <f xml:space="preserve"> SIGN(DATA[[#This Row],[Close]] &lt; DATA[[#This Row],[Prev High]])</f>
        <v>0</v>
      </c>
      <c r="BD691" s="10">
        <f xml:space="preserve"> SIGN(DATA[[#This Row],[Prev High]] &lt; DATA[[#This Row],[Close]])</f>
        <v>1</v>
      </c>
    </row>
    <row r="692" spans="14:56" x14ac:dyDescent="0.25">
      <c r="N692" s="16">
        <f xml:space="preserve"> ROW() - ROW(DATA[[#Headers],[Row]])</f>
        <v>690</v>
      </c>
      <c r="O692" s="13"/>
      <c r="P692" s="20">
        <v>44853</v>
      </c>
      <c r="Q692" s="21">
        <v>118356</v>
      </c>
      <c r="R692" s="21">
        <v>117500</v>
      </c>
      <c r="S692" s="21">
        <v>118565</v>
      </c>
      <c r="T692" s="21">
        <v>117140</v>
      </c>
      <c r="U692" s="13" t="s">
        <v>566</v>
      </c>
      <c r="V692" s="14">
        <v>4.1000000000000003E-3</v>
      </c>
      <c r="W692" s="23"/>
      <c r="X692" s="23">
        <f xml:space="preserve"> (1 - DATA[[#This Row],[Row]])</f>
        <v>-689</v>
      </c>
      <c r="Y692" s="24">
        <f xml:space="preserve"> DATA[[#This Row],[Src Data]]</f>
        <v>44853</v>
      </c>
      <c r="Z692" s="23">
        <f xml:space="preserve"> WEEKDAY(DATA[[#This Row],[Date]])</f>
        <v>4</v>
      </c>
      <c r="AA692" s="26">
        <f xml:space="preserve"> DATA[[#This Row],[Src Último]]</f>
        <v>118356</v>
      </c>
      <c r="AB692" s="28">
        <f xml:space="preserve"> DATA[[#This Row],[Src Abertura]]</f>
        <v>117500</v>
      </c>
      <c r="AC692" s="28">
        <f xml:space="preserve"> DATA[[#This Row],[Src Mínima]]</f>
        <v>117140</v>
      </c>
      <c r="AD692" s="28">
        <f xml:space="preserve"> DATA[[#This Row],[Src Máxima]]</f>
        <v>118565</v>
      </c>
      <c r="AE692" s="28">
        <f xml:space="preserve"> DATA[[#This Row],[Src Último]]</f>
        <v>118356</v>
      </c>
      <c r="AF692" s="40">
        <f xml:space="preserve"> (DATA[[#This Row],[High]] - DATA[[#This Row],[Low]])</f>
        <v>1425</v>
      </c>
      <c r="AG692" s="31">
        <f xml:space="preserve"> _xlfn.XLOOKUP(DATA[[#This Row],[T]]-1, DATA[T], DATA[Open], "")</f>
        <v>116945</v>
      </c>
      <c r="AH692" s="31">
        <f xml:space="preserve"> _xlfn.XLOOKUP(DATA[[#This Row],[T]]-1, DATA[T], DATA[Low], "")</f>
        <v>116205</v>
      </c>
      <c r="AI692" s="31">
        <f xml:space="preserve"> _xlfn.XLOOKUP(DATA[[#This Row],[T]]-1, DATA[T], DATA[High], "")</f>
        <v>118260</v>
      </c>
      <c r="AJ692" s="31">
        <f xml:space="preserve"> _xlfn.XLOOKUP(DATA[[#This Row],[T]]-1, DATA[T], DATA[Price], "")</f>
        <v>117870</v>
      </c>
      <c r="AK692" s="33">
        <f xml:space="preserve"> IFERROR(DATA[[#This Row],[Prev Close]] - DATA[[#This Row],[Prev Open]], "")</f>
        <v>925</v>
      </c>
      <c r="AL692" s="33">
        <f xml:space="preserve"> IFERROR(DATA[[#This Row],[Prev High]] - DATA[[#This Row],[Prev Low]], "")</f>
        <v>2055</v>
      </c>
      <c r="AM692" s="33">
        <f xml:space="preserve"> SIGN(DATA[[#This Row],[Prev Change]] &lt; 0)</f>
        <v>0</v>
      </c>
      <c r="AN692" s="33">
        <f xml:space="preserve"> SIGN(DATA[[#This Row],[Prev Change]] &gt;= 0)</f>
        <v>1</v>
      </c>
      <c r="AO692" s="28">
        <f xml:space="preserve"> IFERROR(MAX(0, DATA[[#This Row],[High]] - DATA[[#This Row],[Prev High]]), "")</f>
        <v>305</v>
      </c>
      <c r="AP692" s="28">
        <f xml:space="preserve"> IFERROR(MAX(0, DATA[[#This Row],[Prev Low]] - DATA[[#This Row],[Low]]), "")</f>
        <v>0</v>
      </c>
      <c r="AQ692" s="10">
        <f xml:space="preserve"> (DATA[[#This Row],[Prev Low]] &lt; DATA[[#This Row],[Open]]) * (DATA[[#This Row],[Open]] &lt; DATA[[#This Row],[Prev High]])</f>
        <v>1</v>
      </c>
      <c r="AR692" s="10">
        <f xml:space="preserve"> SIGN(DATA[[#This Row],[Open]] &lt; DATA[[#This Row],[Prev Low]])</f>
        <v>0</v>
      </c>
      <c r="AS692" s="10">
        <f xml:space="preserve"> SIGN(DATA[[#This Row],[Prev Low]] &lt; DATA[[#This Row],[Open]])</f>
        <v>1</v>
      </c>
      <c r="AT692" s="10">
        <f xml:space="preserve"> SIGN(DATA[[#This Row],[Open]] &lt; DATA[[#This Row],[Prev High]])</f>
        <v>1</v>
      </c>
      <c r="AU692" s="10">
        <f xml:space="preserve"> SIGN(DATA[[#This Row],[Prev High]] &lt; DATA[[#This Row],[Open]])</f>
        <v>0</v>
      </c>
      <c r="AV692" s="10">
        <f xml:space="preserve"> SIGN(DATA[[#This Row],[Low]] &lt; DATA[[#This Row],[Prev Low]])</f>
        <v>0</v>
      </c>
      <c r="AW692" s="10">
        <f xml:space="preserve"> SIGN(DATA[[#This Row],[Prev Low]] &lt; DATA[[#This Row],[Low]])</f>
        <v>1</v>
      </c>
      <c r="AX692" s="10">
        <f xml:space="preserve"> SIGN(DATA[[#This Row],[High]] &lt; DATA[[#This Row],[Prev High]])</f>
        <v>0</v>
      </c>
      <c r="AY692" s="10">
        <f xml:space="preserve"> SIGN(DATA[[#This Row],[Prev High]] &lt; DATA[[#This Row],[High]])</f>
        <v>1</v>
      </c>
      <c r="AZ692" s="10">
        <f xml:space="preserve"> (DATA[[#This Row],[Prev Low]] &lt; DATA[[#This Row],[Close]]) * (DATA[[#This Row],[Close]] &lt; DATA[[#This Row],[Prev High]])</f>
        <v>0</v>
      </c>
      <c r="BA692" s="10">
        <f xml:space="preserve"> SIGN(DATA[[#This Row],[Close]] &lt; DATA[[#This Row],[Prev Low]])</f>
        <v>0</v>
      </c>
      <c r="BB692" s="10">
        <f xml:space="preserve"> SIGN(DATA[[#This Row],[Prev Low]] &lt; DATA[[#This Row],[Close]])</f>
        <v>1</v>
      </c>
      <c r="BC692" s="10">
        <f xml:space="preserve"> SIGN(DATA[[#This Row],[Close]] &lt; DATA[[#This Row],[Prev High]])</f>
        <v>0</v>
      </c>
      <c r="BD692" s="10">
        <f xml:space="preserve"> SIGN(DATA[[#This Row],[Prev High]] &lt; DATA[[#This Row],[Close]])</f>
        <v>1</v>
      </c>
    </row>
    <row r="693" spans="14:56" x14ac:dyDescent="0.25">
      <c r="N693" s="16">
        <f xml:space="preserve"> ROW() - ROW(DATA[[#Headers],[Row]])</f>
        <v>691</v>
      </c>
      <c r="O693" s="13"/>
      <c r="P693" s="20">
        <v>44852</v>
      </c>
      <c r="Q693" s="21">
        <v>117870</v>
      </c>
      <c r="R693" s="21">
        <v>116945</v>
      </c>
      <c r="S693" s="21">
        <v>118260</v>
      </c>
      <c r="T693" s="21">
        <v>116205</v>
      </c>
      <c r="U693" s="13" t="s">
        <v>567</v>
      </c>
      <c r="V693" s="14">
        <v>1.83E-2</v>
      </c>
      <c r="W693" s="23"/>
      <c r="X693" s="23">
        <f xml:space="preserve"> (1 - DATA[[#This Row],[Row]])</f>
        <v>-690</v>
      </c>
      <c r="Y693" s="24">
        <f xml:space="preserve"> DATA[[#This Row],[Src Data]]</f>
        <v>44852</v>
      </c>
      <c r="Z693" s="23">
        <f xml:space="preserve"> WEEKDAY(DATA[[#This Row],[Date]])</f>
        <v>3</v>
      </c>
      <c r="AA693" s="26">
        <f xml:space="preserve"> DATA[[#This Row],[Src Último]]</f>
        <v>117870</v>
      </c>
      <c r="AB693" s="28">
        <f xml:space="preserve"> DATA[[#This Row],[Src Abertura]]</f>
        <v>116945</v>
      </c>
      <c r="AC693" s="28">
        <f xml:space="preserve"> DATA[[#This Row],[Src Mínima]]</f>
        <v>116205</v>
      </c>
      <c r="AD693" s="28">
        <f xml:space="preserve"> DATA[[#This Row],[Src Máxima]]</f>
        <v>118260</v>
      </c>
      <c r="AE693" s="28">
        <f xml:space="preserve"> DATA[[#This Row],[Src Último]]</f>
        <v>117870</v>
      </c>
      <c r="AF693" s="40">
        <f xml:space="preserve"> (DATA[[#This Row],[High]] - DATA[[#This Row],[Low]])</f>
        <v>2055</v>
      </c>
      <c r="AG693" s="31">
        <f xml:space="preserve"> _xlfn.XLOOKUP(DATA[[#This Row],[T]]-1, DATA[T], DATA[Open], "")</f>
        <v>115000</v>
      </c>
      <c r="AH693" s="31">
        <f xml:space="preserve"> _xlfn.XLOOKUP(DATA[[#This Row],[T]]-1, DATA[T], DATA[Low], "")</f>
        <v>114425</v>
      </c>
      <c r="AI693" s="31">
        <f xml:space="preserve"> _xlfn.XLOOKUP(DATA[[#This Row],[T]]-1, DATA[T], DATA[High], "")</f>
        <v>116515</v>
      </c>
      <c r="AJ693" s="31">
        <f xml:space="preserve"> _xlfn.XLOOKUP(DATA[[#This Row],[T]]-1, DATA[T], DATA[Price], "")</f>
        <v>115756</v>
      </c>
      <c r="AK693" s="33">
        <f xml:space="preserve"> IFERROR(DATA[[#This Row],[Prev Close]] - DATA[[#This Row],[Prev Open]], "")</f>
        <v>756</v>
      </c>
      <c r="AL693" s="33">
        <f xml:space="preserve"> IFERROR(DATA[[#This Row],[Prev High]] - DATA[[#This Row],[Prev Low]], "")</f>
        <v>2090</v>
      </c>
      <c r="AM693" s="33">
        <f xml:space="preserve"> SIGN(DATA[[#This Row],[Prev Change]] &lt; 0)</f>
        <v>0</v>
      </c>
      <c r="AN693" s="33">
        <f xml:space="preserve"> SIGN(DATA[[#This Row],[Prev Change]] &gt;= 0)</f>
        <v>1</v>
      </c>
      <c r="AO693" s="28">
        <f xml:space="preserve"> IFERROR(MAX(0, DATA[[#This Row],[High]] - DATA[[#This Row],[Prev High]]), "")</f>
        <v>1745</v>
      </c>
      <c r="AP693" s="28">
        <f xml:space="preserve"> IFERROR(MAX(0, DATA[[#This Row],[Prev Low]] - DATA[[#This Row],[Low]]), "")</f>
        <v>0</v>
      </c>
      <c r="AQ693" s="10">
        <f xml:space="preserve"> (DATA[[#This Row],[Prev Low]] &lt; DATA[[#This Row],[Open]]) * (DATA[[#This Row],[Open]] &lt; DATA[[#This Row],[Prev High]])</f>
        <v>0</v>
      </c>
      <c r="AR693" s="10">
        <f xml:space="preserve"> SIGN(DATA[[#This Row],[Open]] &lt; DATA[[#This Row],[Prev Low]])</f>
        <v>0</v>
      </c>
      <c r="AS693" s="10">
        <f xml:space="preserve"> SIGN(DATA[[#This Row],[Prev Low]] &lt; DATA[[#This Row],[Open]])</f>
        <v>1</v>
      </c>
      <c r="AT693" s="10">
        <f xml:space="preserve"> SIGN(DATA[[#This Row],[Open]] &lt; DATA[[#This Row],[Prev High]])</f>
        <v>0</v>
      </c>
      <c r="AU693" s="10">
        <f xml:space="preserve"> SIGN(DATA[[#This Row],[Prev High]] &lt; DATA[[#This Row],[Open]])</f>
        <v>1</v>
      </c>
      <c r="AV693" s="10">
        <f xml:space="preserve"> SIGN(DATA[[#This Row],[Low]] &lt; DATA[[#This Row],[Prev Low]])</f>
        <v>0</v>
      </c>
      <c r="AW693" s="10">
        <f xml:space="preserve"> SIGN(DATA[[#This Row],[Prev Low]] &lt; DATA[[#This Row],[Low]])</f>
        <v>1</v>
      </c>
      <c r="AX693" s="10">
        <f xml:space="preserve"> SIGN(DATA[[#This Row],[High]] &lt; DATA[[#This Row],[Prev High]])</f>
        <v>0</v>
      </c>
      <c r="AY693" s="10">
        <f xml:space="preserve"> SIGN(DATA[[#This Row],[Prev High]] &lt; DATA[[#This Row],[High]])</f>
        <v>1</v>
      </c>
      <c r="AZ693" s="10">
        <f xml:space="preserve"> (DATA[[#This Row],[Prev Low]] &lt; DATA[[#This Row],[Close]]) * (DATA[[#This Row],[Close]] &lt; DATA[[#This Row],[Prev High]])</f>
        <v>0</v>
      </c>
      <c r="BA693" s="10">
        <f xml:space="preserve"> SIGN(DATA[[#This Row],[Close]] &lt; DATA[[#This Row],[Prev Low]])</f>
        <v>0</v>
      </c>
      <c r="BB693" s="10">
        <f xml:space="preserve"> SIGN(DATA[[#This Row],[Prev Low]] &lt; DATA[[#This Row],[Close]])</f>
        <v>1</v>
      </c>
      <c r="BC693" s="10">
        <f xml:space="preserve"> SIGN(DATA[[#This Row],[Close]] &lt; DATA[[#This Row],[Prev High]])</f>
        <v>0</v>
      </c>
      <c r="BD693" s="10">
        <f xml:space="preserve"> SIGN(DATA[[#This Row],[Prev High]] &lt; DATA[[#This Row],[Close]])</f>
        <v>1</v>
      </c>
    </row>
    <row r="694" spans="14:56" x14ac:dyDescent="0.25">
      <c r="N694" s="16">
        <f xml:space="preserve"> ROW() - ROW(DATA[[#Headers],[Row]])</f>
        <v>692</v>
      </c>
      <c r="O694" s="13"/>
      <c r="P694" s="20">
        <v>44851</v>
      </c>
      <c r="Q694" s="21">
        <v>115756</v>
      </c>
      <c r="R694" s="21">
        <v>115000</v>
      </c>
      <c r="S694" s="21">
        <v>116515</v>
      </c>
      <c r="T694" s="21">
        <v>114425</v>
      </c>
      <c r="U694" s="13" t="s">
        <v>568</v>
      </c>
      <c r="V694" s="14">
        <v>1.4500000000000001E-2</v>
      </c>
      <c r="W694" s="23"/>
      <c r="X694" s="23">
        <f xml:space="preserve"> (1 - DATA[[#This Row],[Row]])</f>
        <v>-691</v>
      </c>
      <c r="Y694" s="24">
        <f xml:space="preserve"> DATA[[#This Row],[Src Data]]</f>
        <v>44851</v>
      </c>
      <c r="Z694" s="23">
        <f xml:space="preserve"> WEEKDAY(DATA[[#This Row],[Date]])</f>
        <v>2</v>
      </c>
      <c r="AA694" s="26">
        <f xml:space="preserve"> DATA[[#This Row],[Src Último]]</f>
        <v>115756</v>
      </c>
      <c r="AB694" s="28">
        <f xml:space="preserve"> DATA[[#This Row],[Src Abertura]]</f>
        <v>115000</v>
      </c>
      <c r="AC694" s="28">
        <f xml:space="preserve"> DATA[[#This Row],[Src Mínima]]</f>
        <v>114425</v>
      </c>
      <c r="AD694" s="28">
        <f xml:space="preserve"> DATA[[#This Row],[Src Máxima]]</f>
        <v>116515</v>
      </c>
      <c r="AE694" s="28">
        <f xml:space="preserve"> DATA[[#This Row],[Src Último]]</f>
        <v>115756</v>
      </c>
      <c r="AF694" s="40">
        <f xml:space="preserve"> (DATA[[#This Row],[High]] - DATA[[#This Row],[Low]])</f>
        <v>2090</v>
      </c>
      <c r="AG694" s="31">
        <f xml:space="preserve"> _xlfn.XLOOKUP(DATA[[#This Row],[T]]-1, DATA[T], DATA[Open], "")</f>
        <v>116525</v>
      </c>
      <c r="AH694" s="31">
        <f xml:space="preserve"> _xlfn.XLOOKUP(DATA[[#This Row],[T]]-1, DATA[T], DATA[Low], "")</f>
        <v>113675</v>
      </c>
      <c r="AI694" s="31">
        <f xml:space="preserve"> _xlfn.XLOOKUP(DATA[[#This Row],[T]]-1, DATA[T], DATA[High], "")</f>
        <v>116930</v>
      </c>
      <c r="AJ694" s="31">
        <f xml:space="preserve"> _xlfn.XLOOKUP(DATA[[#This Row],[T]]-1, DATA[T], DATA[Price], "")</f>
        <v>114096</v>
      </c>
      <c r="AK694" s="33">
        <f xml:space="preserve"> IFERROR(DATA[[#This Row],[Prev Close]] - DATA[[#This Row],[Prev Open]], "")</f>
        <v>-2429</v>
      </c>
      <c r="AL694" s="33">
        <f xml:space="preserve"> IFERROR(DATA[[#This Row],[Prev High]] - DATA[[#This Row],[Prev Low]], "")</f>
        <v>3255</v>
      </c>
      <c r="AM694" s="33">
        <f xml:space="preserve"> SIGN(DATA[[#This Row],[Prev Change]] &lt; 0)</f>
        <v>1</v>
      </c>
      <c r="AN694" s="33">
        <f xml:space="preserve"> SIGN(DATA[[#This Row],[Prev Change]] &gt;= 0)</f>
        <v>0</v>
      </c>
      <c r="AO694" s="28">
        <f xml:space="preserve"> IFERROR(MAX(0, DATA[[#This Row],[High]] - DATA[[#This Row],[Prev High]]), "")</f>
        <v>0</v>
      </c>
      <c r="AP694" s="28">
        <f xml:space="preserve"> IFERROR(MAX(0, DATA[[#This Row],[Prev Low]] - DATA[[#This Row],[Low]]), "")</f>
        <v>0</v>
      </c>
      <c r="AQ694" s="10">
        <f xml:space="preserve"> (DATA[[#This Row],[Prev Low]] &lt; DATA[[#This Row],[Open]]) * (DATA[[#This Row],[Open]] &lt; DATA[[#This Row],[Prev High]])</f>
        <v>1</v>
      </c>
      <c r="AR694" s="10">
        <f xml:space="preserve"> SIGN(DATA[[#This Row],[Open]] &lt; DATA[[#This Row],[Prev Low]])</f>
        <v>0</v>
      </c>
      <c r="AS694" s="10">
        <f xml:space="preserve"> SIGN(DATA[[#This Row],[Prev Low]] &lt; DATA[[#This Row],[Open]])</f>
        <v>1</v>
      </c>
      <c r="AT694" s="10">
        <f xml:space="preserve"> SIGN(DATA[[#This Row],[Open]] &lt; DATA[[#This Row],[Prev High]])</f>
        <v>1</v>
      </c>
      <c r="AU694" s="10">
        <f xml:space="preserve"> SIGN(DATA[[#This Row],[Prev High]] &lt; DATA[[#This Row],[Open]])</f>
        <v>0</v>
      </c>
      <c r="AV694" s="10">
        <f xml:space="preserve"> SIGN(DATA[[#This Row],[Low]] &lt; DATA[[#This Row],[Prev Low]])</f>
        <v>0</v>
      </c>
      <c r="AW694" s="10">
        <f xml:space="preserve"> SIGN(DATA[[#This Row],[Prev Low]] &lt; DATA[[#This Row],[Low]])</f>
        <v>1</v>
      </c>
      <c r="AX694" s="10">
        <f xml:space="preserve"> SIGN(DATA[[#This Row],[High]] &lt; DATA[[#This Row],[Prev High]])</f>
        <v>1</v>
      </c>
      <c r="AY694" s="10">
        <f xml:space="preserve"> SIGN(DATA[[#This Row],[Prev High]] &lt; DATA[[#This Row],[High]])</f>
        <v>0</v>
      </c>
      <c r="AZ694" s="10">
        <f xml:space="preserve"> (DATA[[#This Row],[Prev Low]] &lt; DATA[[#This Row],[Close]]) * (DATA[[#This Row],[Close]] &lt; DATA[[#This Row],[Prev High]])</f>
        <v>1</v>
      </c>
      <c r="BA694" s="10">
        <f xml:space="preserve"> SIGN(DATA[[#This Row],[Close]] &lt; DATA[[#This Row],[Prev Low]])</f>
        <v>0</v>
      </c>
      <c r="BB694" s="10">
        <f xml:space="preserve"> SIGN(DATA[[#This Row],[Prev Low]] &lt; DATA[[#This Row],[Close]])</f>
        <v>1</v>
      </c>
      <c r="BC694" s="10">
        <f xml:space="preserve"> SIGN(DATA[[#This Row],[Close]] &lt; DATA[[#This Row],[Prev High]])</f>
        <v>1</v>
      </c>
      <c r="BD694" s="10">
        <f xml:space="preserve"> SIGN(DATA[[#This Row],[Prev High]] &lt; DATA[[#This Row],[Close]])</f>
        <v>0</v>
      </c>
    </row>
    <row r="695" spans="14:56" x14ac:dyDescent="0.25">
      <c r="N695" s="16">
        <f xml:space="preserve"> ROW() - ROW(DATA[[#Headers],[Row]])</f>
        <v>693</v>
      </c>
      <c r="O695" s="13"/>
      <c r="P695" s="20">
        <v>44848</v>
      </c>
      <c r="Q695" s="21">
        <v>114096</v>
      </c>
      <c r="R695" s="21">
        <v>116525</v>
      </c>
      <c r="S695" s="21">
        <v>116930</v>
      </c>
      <c r="T695" s="21">
        <v>113675</v>
      </c>
      <c r="U695" s="13" t="s">
        <v>559</v>
      </c>
      <c r="V695" s="14">
        <v>-7.1000000000000004E-3</v>
      </c>
      <c r="W695" s="23"/>
      <c r="X695" s="23">
        <f xml:space="preserve"> (1 - DATA[[#This Row],[Row]])</f>
        <v>-692</v>
      </c>
      <c r="Y695" s="24">
        <f xml:space="preserve"> DATA[[#This Row],[Src Data]]</f>
        <v>44848</v>
      </c>
      <c r="Z695" s="23">
        <f xml:space="preserve"> WEEKDAY(DATA[[#This Row],[Date]])</f>
        <v>6</v>
      </c>
      <c r="AA695" s="26">
        <f xml:space="preserve"> DATA[[#This Row],[Src Último]]</f>
        <v>114096</v>
      </c>
      <c r="AB695" s="28">
        <f xml:space="preserve"> DATA[[#This Row],[Src Abertura]]</f>
        <v>116525</v>
      </c>
      <c r="AC695" s="28">
        <f xml:space="preserve"> DATA[[#This Row],[Src Mínima]]</f>
        <v>113675</v>
      </c>
      <c r="AD695" s="28">
        <f xml:space="preserve"> DATA[[#This Row],[Src Máxima]]</f>
        <v>116930</v>
      </c>
      <c r="AE695" s="28">
        <f xml:space="preserve"> DATA[[#This Row],[Src Último]]</f>
        <v>114096</v>
      </c>
      <c r="AF695" s="40">
        <f xml:space="preserve"> (DATA[[#This Row],[High]] - DATA[[#This Row],[Low]])</f>
        <v>3255</v>
      </c>
      <c r="AG695" s="31">
        <f xml:space="preserve"> _xlfn.XLOOKUP(DATA[[#This Row],[T]]-1, DATA[T], DATA[Open], "")</f>
        <v>115450</v>
      </c>
      <c r="AH695" s="31">
        <f xml:space="preserve"> _xlfn.XLOOKUP(DATA[[#This Row],[T]]-1, DATA[T], DATA[Low], "")</f>
        <v>112600</v>
      </c>
      <c r="AI695" s="31">
        <f xml:space="preserve"> _xlfn.XLOOKUP(DATA[[#This Row],[T]]-1, DATA[T], DATA[High], "")</f>
        <v>115810</v>
      </c>
      <c r="AJ695" s="31">
        <f xml:space="preserve"> _xlfn.XLOOKUP(DATA[[#This Row],[T]]-1, DATA[T], DATA[Price], "")</f>
        <v>114912</v>
      </c>
      <c r="AK695" s="33">
        <f xml:space="preserve"> IFERROR(DATA[[#This Row],[Prev Close]] - DATA[[#This Row],[Prev Open]], "")</f>
        <v>-538</v>
      </c>
      <c r="AL695" s="33">
        <f xml:space="preserve"> IFERROR(DATA[[#This Row],[Prev High]] - DATA[[#This Row],[Prev Low]], "")</f>
        <v>3210</v>
      </c>
      <c r="AM695" s="33">
        <f xml:space="preserve"> SIGN(DATA[[#This Row],[Prev Change]] &lt; 0)</f>
        <v>1</v>
      </c>
      <c r="AN695" s="33">
        <f xml:space="preserve"> SIGN(DATA[[#This Row],[Prev Change]] &gt;= 0)</f>
        <v>0</v>
      </c>
      <c r="AO695" s="28">
        <f xml:space="preserve"> IFERROR(MAX(0, DATA[[#This Row],[High]] - DATA[[#This Row],[Prev High]]), "")</f>
        <v>1120</v>
      </c>
      <c r="AP695" s="28">
        <f xml:space="preserve"> IFERROR(MAX(0, DATA[[#This Row],[Prev Low]] - DATA[[#This Row],[Low]]), "")</f>
        <v>0</v>
      </c>
      <c r="AQ695" s="10">
        <f xml:space="preserve"> (DATA[[#This Row],[Prev Low]] &lt; DATA[[#This Row],[Open]]) * (DATA[[#This Row],[Open]] &lt; DATA[[#This Row],[Prev High]])</f>
        <v>0</v>
      </c>
      <c r="AR695" s="10">
        <f xml:space="preserve"> SIGN(DATA[[#This Row],[Open]] &lt; DATA[[#This Row],[Prev Low]])</f>
        <v>0</v>
      </c>
      <c r="AS695" s="10">
        <f xml:space="preserve"> SIGN(DATA[[#This Row],[Prev Low]] &lt; DATA[[#This Row],[Open]])</f>
        <v>1</v>
      </c>
      <c r="AT695" s="10">
        <f xml:space="preserve"> SIGN(DATA[[#This Row],[Open]] &lt; DATA[[#This Row],[Prev High]])</f>
        <v>0</v>
      </c>
      <c r="AU695" s="10">
        <f xml:space="preserve"> SIGN(DATA[[#This Row],[Prev High]] &lt; DATA[[#This Row],[Open]])</f>
        <v>1</v>
      </c>
      <c r="AV695" s="10">
        <f xml:space="preserve"> SIGN(DATA[[#This Row],[Low]] &lt; DATA[[#This Row],[Prev Low]])</f>
        <v>0</v>
      </c>
      <c r="AW695" s="10">
        <f xml:space="preserve"> SIGN(DATA[[#This Row],[Prev Low]] &lt; DATA[[#This Row],[Low]])</f>
        <v>1</v>
      </c>
      <c r="AX695" s="10">
        <f xml:space="preserve"> SIGN(DATA[[#This Row],[High]] &lt; DATA[[#This Row],[Prev High]])</f>
        <v>0</v>
      </c>
      <c r="AY695" s="10">
        <f xml:space="preserve"> SIGN(DATA[[#This Row],[Prev High]] &lt; DATA[[#This Row],[High]])</f>
        <v>1</v>
      </c>
      <c r="AZ695" s="10">
        <f xml:space="preserve"> (DATA[[#This Row],[Prev Low]] &lt; DATA[[#This Row],[Close]]) * (DATA[[#This Row],[Close]] &lt; DATA[[#This Row],[Prev High]])</f>
        <v>1</v>
      </c>
      <c r="BA695" s="10">
        <f xml:space="preserve"> SIGN(DATA[[#This Row],[Close]] &lt; DATA[[#This Row],[Prev Low]])</f>
        <v>0</v>
      </c>
      <c r="BB695" s="10">
        <f xml:space="preserve"> SIGN(DATA[[#This Row],[Prev Low]] &lt; DATA[[#This Row],[Close]])</f>
        <v>1</v>
      </c>
      <c r="BC695" s="10">
        <f xml:space="preserve"> SIGN(DATA[[#This Row],[Close]] &lt; DATA[[#This Row],[Prev High]])</f>
        <v>1</v>
      </c>
      <c r="BD695" s="10">
        <f xml:space="preserve"> SIGN(DATA[[#This Row],[Prev High]] &lt; DATA[[#This Row],[Close]])</f>
        <v>0</v>
      </c>
    </row>
    <row r="696" spans="14:56" x14ac:dyDescent="0.25">
      <c r="N696" s="16">
        <f xml:space="preserve"> ROW() - ROW(DATA[[#Headers],[Row]])</f>
        <v>694</v>
      </c>
      <c r="O696" s="13"/>
      <c r="P696" s="20">
        <v>44847</v>
      </c>
      <c r="Q696" s="21">
        <v>114912</v>
      </c>
      <c r="R696" s="21">
        <v>115450</v>
      </c>
      <c r="S696" s="21">
        <v>115810</v>
      </c>
      <c r="T696" s="21">
        <v>112600</v>
      </c>
      <c r="U696" s="13" t="s">
        <v>569</v>
      </c>
      <c r="V696" s="14">
        <v>6.9999999999999999E-4</v>
      </c>
      <c r="W696" s="23"/>
      <c r="X696" s="23">
        <f xml:space="preserve"> (1 - DATA[[#This Row],[Row]])</f>
        <v>-693</v>
      </c>
      <c r="Y696" s="24">
        <f xml:space="preserve"> DATA[[#This Row],[Src Data]]</f>
        <v>44847</v>
      </c>
      <c r="Z696" s="23">
        <f xml:space="preserve"> WEEKDAY(DATA[[#This Row],[Date]])</f>
        <v>5</v>
      </c>
      <c r="AA696" s="26">
        <f xml:space="preserve"> DATA[[#This Row],[Src Último]]</f>
        <v>114912</v>
      </c>
      <c r="AB696" s="28">
        <f xml:space="preserve"> DATA[[#This Row],[Src Abertura]]</f>
        <v>115450</v>
      </c>
      <c r="AC696" s="28">
        <f xml:space="preserve"> DATA[[#This Row],[Src Mínima]]</f>
        <v>112600</v>
      </c>
      <c r="AD696" s="28">
        <f xml:space="preserve"> DATA[[#This Row],[Src Máxima]]</f>
        <v>115810</v>
      </c>
      <c r="AE696" s="28">
        <f xml:space="preserve"> DATA[[#This Row],[Src Último]]</f>
        <v>114912</v>
      </c>
      <c r="AF696" s="40">
        <f xml:space="preserve"> (DATA[[#This Row],[High]] - DATA[[#This Row],[Low]])</f>
        <v>3210</v>
      </c>
      <c r="AG696" s="31">
        <f xml:space="preserve"> _xlfn.XLOOKUP(DATA[[#This Row],[T]]-1, DATA[T], DATA[Open], "")</f>
        <v>115410</v>
      </c>
      <c r="AH696" s="31">
        <f xml:space="preserve"> _xlfn.XLOOKUP(DATA[[#This Row],[T]]-1, DATA[T], DATA[Low], "")</f>
        <v>114315</v>
      </c>
      <c r="AI696" s="31">
        <f xml:space="preserve"> _xlfn.XLOOKUP(DATA[[#This Row],[T]]-1, DATA[T], DATA[High], "")</f>
        <v>116010</v>
      </c>
      <c r="AJ696" s="31">
        <f xml:space="preserve"> _xlfn.XLOOKUP(DATA[[#This Row],[T]]-1, DATA[T], DATA[Price], "")</f>
        <v>114829</v>
      </c>
      <c r="AK696" s="33">
        <f xml:space="preserve"> IFERROR(DATA[[#This Row],[Prev Close]] - DATA[[#This Row],[Prev Open]], "")</f>
        <v>-581</v>
      </c>
      <c r="AL696" s="33">
        <f xml:space="preserve"> IFERROR(DATA[[#This Row],[Prev High]] - DATA[[#This Row],[Prev Low]], "")</f>
        <v>1695</v>
      </c>
      <c r="AM696" s="33">
        <f xml:space="preserve"> SIGN(DATA[[#This Row],[Prev Change]] &lt; 0)</f>
        <v>1</v>
      </c>
      <c r="AN696" s="33">
        <f xml:space="preserve"> SIGN(DATA[[#This Row],[Prev Change]] &gt;= 0)</f>
        <v>0</v>
      </c>
      <c r="AO696" s="28">
        <f xml:space="preserve"> IFERROR(MAX(0, DATA[[#This Row],[High]] - DATA[[#This Row],[Prev High]]), "")</f>
        <v>0</v>
      </c>
      <c r="AP696" s="28">
        <f xml:space="preserve"> IFERROR(MAX(0, DATA[[#This Row],[Prev Low]] - DATA[[#This Row],[Low]]), "")</f>
        <v>1715</v>
      </c>
      <c r="AQ696" s="10">
        <f xml:space="preserve"> (DATA[[#This Row],[Prev Low]] &lt; DATA[[#This Row],[Open]]) * (DATA[[#This Row],[Open]] &lt; DATA[[#This Row],[Prev High]])</f>
        <v>1</v>
      </c>
      <c r="AR696" s="10">
        <f xml:space="preserve"> SIGN(DATA[[#This Row],[Open]] &lt; DATA[[#This Row],[Prev Low]])</f>
        <v>0</v>
      </c>
      <c r="AS696" s="10">
        <f xml:space="preserve"> SIGN(DATA[[#This Row],[Prev Low]] &lt; DATA[[#This Row],[Open]])</f>
        <v>1</v>
      </c>
      <c r="AT696" s="10">
        <f xml:space="preserve"> SIGN(DATA[[#This Row],[Open]] &lt; DATA[[#This Row],[Prev High]])</f>
        <v>1</v>
      </c>
      <c r="AU696" s="10">
        <f xml:space="preserve"> SIGN(DATA[[#This Row],[Prev High]] &lt; DATA[[#This Row],[Open]])</f>
        <v>0</v>
      </c>
      <c r="AV696" s="10">
        <f xml:space="preserve"> SIGN(DATA[[#This Row],[Low]] &lt; DATA[[#This Row],[Prev Low]])</f>
        <v>1</v>
      </c>
      <c r="AW696" s="10">
        <f xml:space="preserve"> SIGN(DATA[[#This Row],[Prev Low]] &lt; DATA[[#This Row],[Low]])</f>
        <v>0</v>
      </c>
      <c r="AX696" s="10">
        <f xml:space="preserve"> SIGN(DATA[[#This Row],[High]] &lt; DATA[[#This Row],[Prev High]])</f>
        <v>1</v>
      </c>
      <c r="AY696" s="10">
        <f xml:space="preserve"> SIGN(DATA[[#This Row],[Prev High]] &lt; DATA[[#This Row],[High]])</f>
        <v>0</v>
      </c>
      <c r="AZ696" s="10">
        <f xml:space="preserve"> (DATA[[#This Row],[Prev Low]] &lt; DATA[[#This Row],[Close]]) * (DATA[[#This Row],[Close]] &lt; DATA[[#This Row],[Prev High]])</f>
        <v>1</v>
      </c>
      <c r="BA696" s="10">
        <f xml:space="preserve"> SIGN(DATA[[#This Row],[Close]] &lt; DATA[[#This Row],[Prev Low]])</f>
        <v>0</v>
      </c>
      <c r="BB696" s="10">
        <f xml:space="preserve"> SIGN(DATA[[#This Row],[Prev Low]] &lt; DATA[[#This Row],[Close]])</f>
        <v>1</v>
      </c>
      <c r="BC696" s="10">
        <f xml:space="preserve"> SIGN(DATA[[#This Row],[Close]] &lt; DATA[[#This Row],[Prev High]])</f>
        <v>1</v>
      </c>
      <c r="BD696" s="10">
        <f xml:space="preserve"> SIGN(DATA[[#This Row],[Prev High]] &lt; DATA[[#This Row],[Close]])</f>
        <v>0</v>
      </c>
    </row>
    <row r="697" spans="14:56" x14ac:dyDescent="0.25">
      <c r="N697" s="16">
        <f xml:space="preserve"> ROW() - ROW(DATA[[#Headers],[Row]])</f>
        <v>695</v>
      </c>
      <c r="O697" s="13"/>
      <c r="P697" s="20">
        <v>44845</v>
      </c>
      <c r="Q697" s="21">
        <v>114829</v>
      </c>
      <c r="R697" s="21">
        <v>115410</v>
      </c>
      <c r="S697" s="21">
        <v>116010</v>
      </c>
      <c r="T697" s="21">
        <v>114315</v>
      </c>
      <c r="U697" s="13" t="s">
        <v>570</v>
      </c>
      <c r="V697" s="14">
        <v>-1.0500000000000001E-2</v>
      </c>
      <c r="W697" s="23"/>
      <c r="X697" s="23">
        <f xml:space="preserve"> (1 - DATA[[#This Row],[Row]])</f>
        <v>-694</v>
      </c>
      <c r="Y697" s="24">
        <f xml:space="preserve"> DATA[[#This Row],[Src Data]]</f>
        <v>44845</v>
      </c>
      <c r="Z697" s="23">
        <f xml:space="preserve"> WEEKDAY(DATA[[#This Row],[Date]])</f>
        <v>3</v>
      </c>
      <c r="AA697" s="26">
        <f xml:space="preserve"> DATA[[#This Row],[Src Último]]</f>
        <v>114829</v>
      </c>
      <c r="AB697" s="28">
        <f xml:space="preserve"> DATA[[#This Row],[Src Abertura]]</f>
        <v>115410</v>
      </c>
      <c r="AC697" s="28">
        <f xml:space="preserve"> DATA[[#This Row],[Src Mínima]]</f>
        <v>114315</v>
      </c>
      <c r="AD697" s="28">
        <f xml:space="preserve"> DATA[[#This Row],[Src Máxima]]</f>
        <v>116010</v>
      </c>
      <c r="AE697" s="28">
        <f xml:space="preserve"> DATA[[#This Row],[Src Último]]</f>
        <v>114829</v>
      </c>
      <c r="AF697" s="40">
        <f xml:space="preserve"> (DATA[[#This Row],[High]] - DATA[[#This Row],[Low]])</f>
        <v>1695</v>
      </c>
      <c r="AG697" s="31">
        <f xml:space="preserve"> _xlfn.XLOOKUP(DATA[[#This Row],[T]]-1, DATA[T], DATA[Open], "")</f>
        <v>116960</v>
      </c>
      <c r="AH697" s="31">
        <f xml:space="preserve"> _xlfn.XLOOKUP(DATA[[#This Row],[T]]-1, DATA[T], DATA[Low], "")</f>
        <v>115375</v>
      </c>
      <c r="AI697" s="31">
        <f xml:space="preserve"> _xlfn.XLOOKUP(DATA[[#This Row],[T]]-1, DATA[T], DATA[High], "")</f>
        <v>117400</v>
      </c>
      <c r="AJ697" s="31">
        <f xml:space="preserve"> _xlfn.XLOOKUP(DATA[[#This Row],[T]]-1, DATA[T], DATA[Price], "")</f>
        <v>116047</v>
      </c>
      <c r="AK697" s="33">
        <f xml:space="preserve"> IFERROR(DATA[[#This Row],[Prev Close]] - DATA[[#This Row],[Prev Open]], "")</f>
        <v>-913</v>
      </c>
      <c r="AL697" s="33">
        <f xml:space="preserve"> IFERROR(DATA[[#This Row],[Prev High]] - DATA[[#This Row],[Prev Low]], "")</f>
        <v>2025</v>
      </c>
      <c r="AM697" s="33">
        <f xml:space="preserve"> SIGN(DATA[[#This Row],[Prev Change]] &lt; 0)</f>
        <v>1</v>
      </c>
      <c r="AN697" s="33">
        <f xml:space="preserve"> SIGN(DATA[[#This Row],[Prev Change]] &gt;= 0)</f>
        <v>0</v>
      </c>
      <c r="AO697" s="28">
        <f xml:space="preserve"> IFERROR(MAX(0, DATA[[#This Row],[High]] - DATA[[#This Row],[Prev High]]), "")</f>
        <v>0</v>
      </c>
      <c r="AP697" s="28">
        <f xml:space="preserve"> IFERROR(MAX(0, DATA[[#This Row],[Prev Low]] - DATA[[#This Row],[Low]]), "")</f>
        <v>1060</v>
      </c>
      <c r="AQ697" s="10">
        <f xml:space="preserve"> (DATA[[#This Row],[Prev Low]] &lt; DATA[[#This Row],[Open]]) * (DATA[[#This Row],[Open]] &lt; DATA[[#This Row],[Prev High]])</f>
        <v>1</v>
      </c>
      <c r="AR697" s="10">
        <f xml:space="preserve"> SIGN(DATA[[#This Row],[Open]] &lt; DATA[[#This Row],[Prev Low]])</f>
        <v>0</v>
      </c>
      <c r="AS697" s="10">
        <f xml:space="preserve"> SIGN(DATA[[#This Row],[Prev Low]] &lt; DATA[[#This Row],[Open]])</f>
        <v>1</v>
      </c>
      <c r="AT697" s="10">
        <f xml:space="preserve"> SIGN(DATA[[#This Row],[Open]] &lt; DATA[[#This Row],[Prev High]])</f>
        <v>1</v>
      </c>
      <c r="AU697" s="10">
        <f xml:space="preserve"> SIGN(DATA[[#This Row],[Prev High]] &lt; DATA[[#This Row],[Open]])</f>
        <v>0</v>
      </c>
      <c r="AV697" s="10">
        <f xml:space="preserve"> SIGN(DATA[[#This Row],[Low]] &lt; DATA[[#This Row],[Prev Low]])</f>
        <v>1</v>
      </c>
      <c r="AW697" s="10">
        <f xml:space="preserve"> SIGN(DATA[[#This Row],[Prev Low]] &lt; DATA[[#This Row],[Low]])</f>
        <v>0</v>
      </c>
      <c r="AX697" s="10">
        <f xml:space="preserve"> SIGN(DATA[[#This Row],[High]] &lt; DATA[[#This Row],[Prev High]])</f>
        <v>1</v>
      </c>
      <c r="AY697" s="10">
        <f xml:space="preserve"> SIGN(DATA[[#This Row],[Prev High]] &lt; DATA[[#This Row],[High]])</f>
        <v>0</v>
      </c>
      <c r="AZ697" s="10">
        <f xml:space="preserve"> (DATA[[#This Row],[Prev Low]] &lt; DATA[[#This Row],[Close]]) * (DATA[[#This Row],[Close]] &lt; DATA[[#This Row],[Prev High]])</f>
        <v>0</v>
      </c>
      <c r="BA697" s="10">
        <f xml:space="preserve"> SIGN(DATA[[#This Row],[Close]] &lt; DATA[[#This Row],[Prev Low]])</f>
        <v>1</v>
      </c>
      <c r="BB697" s="10">
        <f xml:space="preserve"> SIGN(DATA[[#This Row],[Prev Low]] &lt; DATA[[#This Row],[Close]])</f>
        <v>0</v>
      </c>
      <c r="BC697" s="10">
        <f xml:space="preserve"> SIGN(DATA[[#This Row],[Close]] &lt; DATA[[#This Row],[Prev High]])</f>
        <v>1</v>
      </c>
      <c r="BD697" s="10">
        <f xml:space="preserve"> SIGN(DATA[[#This Row],[Prev High]] &lt; DATA[[#This Row],[Close]])</f>
        <v>0</v>
      </c>
    </row>
    <row r="698" spans="14:56" x14ac:dyDescent="0.25">
      <c r="N698" s="16">
        <f xml:space="preserve"> ROW() - ROW(DATA[[#Headers],[Row]])</f>
        <v>696</v>
      </c>
      <c r="O698" s="13"/>
      <c r="P698" s="20">
        <v>44844</v>
      </c>
      <c r="Q698" s="21">
        <v>116047</v>
      </c>
      <c r="R698" s="21">
        <v>116960</v>
      </c>
      <c r="S698" s="21">
        <v>117400</v>
      </c>
      <c r="T698" s="21">
        <v>115375</v>
      </c>
      <c r="U698" s="13" t="s">
        <v>161</v>
      </c>
      <c r="V698" s="14">
        <v>-5.3E-3</v>
      </c>
      <c r="W698" s="23"/>
      <c r="X698" s="23">
        <f xml:space="preserve"> (1 - DATA[[#This Row],[Row]])</f>
        <v>-695</v>
      </c>
      <c r="Y698" s="24">
        <f xml:space="preserve"> DATA[[#This Row],[Src Data]]</f>
        <v>44844</v>
      </c>
      <c r="Z698" s="23">
        <f xml:space="preserve"> WEEKDAY(DATA[[#This Row],[Date]])</f>
        <v>2</v>
      </c>
      <c r="AA698" s="26">
        <f xml:space="preserve"> DATA[[#This Row],[Src Último]]</f>
        <v>116047</v>
      </c>
      <c r="AB698" s="28">
        <f xml:space="preserve"> DATA[[#This Row],[Src Abertura]]</f>
        <v>116960</v>
      </c>
      <c r="AC698" s="28">
        <f xml:space="preserve"> DATA[[#This Row],[Src Mínima]]</f>
        <v>115375</v>
      </c>
      <c r="AD698" s="28">
        <f xml:space="preserve"> DATA[[#This Row],[Src Máxima]]</f>
        <v>117400</v>
      </c>
      <c r="AE698" s="28">
        <f xml:space="preserve"> DATA[[#This Row],[Src Último]]</f>
        <v>116047</v>
      </c>
      <c r="AF698" s="40">
        <f xml:space="preserve"> (DATA[[#This Row],[High]] - DATA[[#This Row],[Low]])</f>
        <v>2025</v>
      </c>
      <c r="AG698" s="31">
        <f xml:space="preserve"> _xlfn.XLOOKUP(DATA[[#This Row],[T]]-1, DATA[T], DATA[Open], "")</f>
        <v>117550</v>
      </c>
      <c r="AH698" s="31">
        <f xml:space="preserve"> _xlfn.XLOOKUP(DATA[[#This Row],[T]]-1, DATA[T], DATA[Low], "")</f>
        <v>116050</v>
      </c>
      <c r="AI698" s="31">
        <f xml:space="preserve"> _xlfn.XLOOKUP(DATA[[#This Row],[T]]-1, DATA[T], DATA[High], "")</f>
        <v>118190</v>
      </c>
      <c r="AJ698" s="31">
        <f xml:space="preserve"> _xlfn.XLOOKUP(DATA[[#This Row],[T]]-1, DATA[T], DATA[Price], "")</f>
        <v>116671</v>
      </c>
      <c r="AK698" s="33">
        <f xml:space="preserve"> IFERROR(DATA[[#This Row],[Prev Close]] - DATA[[#This Row],[Prev Open]], "")</f>
        <v>-879</v>
      </c>
      <c r="AL698" s="33">
        <f xml:space="preserve"> IFERROR(DATA[[#This Row],[Prev High]] - DATA[[#This Row],[Prev Low]], "")</f>
        <v>2140</v>
      </c>
      <c r="AM698" s="33">
        <f xml:space="preserve"> SIGN(DATA[[#This Row],[Prev Change]] &lt; 0)</f>
        <v>1</v>
      </c>
      <c r="AN698" s="33">
        <f xml:space="preserve"> SIGN(DATA[[#This Row],[Prev Change]] &gt;= 0)</f>
        <v>0</v>
      </c>
      <c r="AO698" s="28">
        <f xml:space="preserve"> IFERROR(MAX(0, DATA[[#This Row],[High]] - DATA[[#This Row],[Prev High]]), "")</f>
        <v>0</v>
      </c>
      <c r="AP698" s="28">
        <f xml:space="preserve"> IFERROR(MAX(0, DATA[[#This Row],[Prev Low]] - DATA[[#This Row],[Low]]), "")</f>
        <v>675</v>
      </c>
      <c r="AQ698" s="10">
        <f xml:space="preserve"> (DATA[[#This Row],[Prev Low]] &lt; DATA[[#This Row],[Open]]) * (DATA[[#This Row],[Open]] &lt; DATA[[#This Row],[Prev High]])</f>
        <v>1</v>
      </c>
      <c r="AR698" s="10">
        <f xml:space="preserve"> SIGN(DATA[[#This Row],[Open]] &lt; DATA[[#This Row],[Prev Low]])</f>
        <v>0</v>
      </c>
      <c r="AS698" s="10">
        <f xml:space="preserve"> SIGN(DATA[[#This Row],[Prev Low]] &lt; DATA[[#This Row],[Open]])</f>
        <v>1</v>
      </c>
      <c r="AT698" s="10">
        <f xml:space="preserve"> SIGN(DATA[[#This Row],[Open]] &lt; DATA[[#This Row],[Prev High]])</f>
        <v>1</v>
      </c>
      <c r="AU698" s="10">
        <f xml:space="preserve"> SIGN(DATA[[#This Row],[Prev High]] &lt; DATA[[#This Row],[Open]])</f>
        <v>0</v>
      </c>
      <c r="AV698" s="10">
        <f xml:space="preserve"> SIGN(DATA[[#This Row],[Low]] &lt; DATA[[#This Row],[Prev Low]])</f>
        <v>1</v>
      </c>
      <c r="AW698" s="10">
        <f xml:space="preserve"> SIGN(DATA[[#This Row],[Prev Low]] &lt; DATA[[#This Row],[Low]])</f>
        <v>0</v>
      </c>
      <c r="AX698" s="10">
        <f xml:space="preserve"> SIGN(DATA[[#This Row],[High]] &lt; DATA[[#This Row],[Prev High]])</f>
        <v>1</v>
      </c>
      <c r="AY698" s="10">
        <f xml:space="preserve"> SIGN(DATA[[#This Row],[Prev High]] &lt; DATA[[#This Row],[High]])</f>
        <v>0</v>
      </c>
      <c r="AZ698" s="10">
        <f xml:space="preserve"> (DATA[[#This Row],[Prev Low]] &lt; DATA[[#This Row],[Close]]) * (DATA[[#This Row],[Close]] &lt; DATA[[#This Row],[Prev High]])</f>
        <v>0</v>
      </c>
      <c r="BA698" s="10">
        <f xml:space="preserve"> SIGN(DATA[[#This Row],[Close]] &lt; DATA[[#This Row],[Prev Low]])</f>
        <v>1</v>
      </c>
      <c r="BB698" s="10">
        <f xml:space="preserve"> SIGN(DATA[[#This Row],[Prev Low]] &lt; DATA[[#This Row],[Close]])</f>
        <v>0</v>
      </c>
      <c r="BC698" s="10">
        <f xml:space="preserve"> SIGN(DATA[[#This Row],[Close]] &lt; DATA[[#This Row],[Prev High]])</f>
        <v>1</v>
      </c>
      <c r="BD698" s="10">
        <f xml:space="preserve"> SIGN(DATA[[#This Row],[Prev High]] &lt; DATA[[#This Row],[Close]])</f>
        <v>0</v>
      </c>
    </row>
    <row r="699" spans="14:56" x14ac:dyDescent="0.25">
      <c r="N699" s="16">
        <f xml:space="preserve"> ROW() - ROW(DATA[[#Headers],[Row]])</f>
        <v>697</v>
      </c>
      <c r="O699" s="13"/>
      <c r="P699" s="20">
        <v>44841</v>
      </c>
      <c r="Q699" s="21">
        <v>116671</v>
      </c>
      <c r="R699" s="21">
        <v>117550</v>
      </c>
      <c r="S699" s="21">
        <v>118190</v>
      </c>
      <c r="T699" s="21">
        <v>116050</v>
      </c>
      <c r="U699" s="13" t="s">
        <v>521</v>
      </c>
      <c r="V699" s="14">
        <v>-0.01</v>
      </c>
      <c r="W699" s="23"/>
      <c r="X699" s="23">
        <f xml:space="preserve"> (1 - DATA[[#This Row],[Row]])</f>
        <v>-696</v>
      </c>
      <c r="Y699" s="24">
        <f xml:space="preserve"> DATA[[#This Row],[Src Data]]</f>
        <v>44841</v>
      </c>
      <c r="Z699" s="23">
        <f xml:space="preserve"> WEEKDAY(DATA[[#This Row],[Date]])</f>
        <v>6</v>
      </c>
      <c r="AA699" s="26">
        <f xml:space="preserve"> DATA[[#This Row],[Src Último]]</f>
        <v>116671</v>
      </c>
      <c r="AB699" s="28">
        <f xml:space="preserve"> DATA[[#This Row],[Src Abertura]]</f>
        <v>117550</v>
      </c>
      <c r="AC699" s="28">
        <f xml:space="preserve"> DATA[[#This Row],[Src Mínima]]</f>
        <v>116050</v>
      </c>
      <c r="AD699" s="28">
        <f xml:space="preserve"> DATA[[#This Row],[Src Máxima]]</f>
        <v>118190</v>
      </c>
      <c r="AE699" s="28">
        <f xml:space="preserve"> DATA[[#This Row],[Src Último]]</f>
        <v>116671</v>
      </c>
      <c r="AF699" s="40">
        <f xml:space="preserve"> (DATA[[#This Row],[High]] - DATA[[#This Row],[Low]])</f>
        <v>2140</v>
      </c>
      <c r="AG699" s="31">
        <f xml:space="preserve"> _xlfn.XLOOKUP(DATA[[#This Row],[T]]-1, DATA[T], DATA[Open], "")</f>
        <v>117310</v>
      </c>
      <c r="AH699" s="31">
        <f xml:space="preserve"> _xlfn.XLOOKUP(DATA[[#This Row],[T]]-1, DATA[T], DATA[Low], "")</f>
        <v>117170</v>
      </c>
      <c r="AI699" s="31">
        <f xml:space="preserve"> _xlfn.XLOOKUP(DATA[[#This Row],[T]]-1, DATA[T], DATA[High], "")</f>
        <v>118700</v>
      </c>
      <c r="AJ699" s="31">
        <f xml:space="preserve"> _xlfn.XLOOKUP(DATA[[#This Row],[T]]-1, DATA[T], DATA[Price], "")</f>
        <v>117851</v>
      </c>
      <c r="AK699" s="33">
        <f xml:space="preserve"> IFERROR(DATA[[#This Row],[Prev Close]] - DATA[[#This Row],[Prev Open]], "")</f>
        <v>541</v>
      </c>
      <c r="AL699" s="33">
        <f xml:space="preserve"> IFERROR(DATA[[#This Row],[Prev High]] - DATA[[#This Row],[Prev Low]], "")</f>
        <v>1530</v>
      </c>
      <c r="AM699" s="33">
        <f xml:space="preserve"> SIGN(DATA[[#This Row],[Prev Change]] &lt; 0)</f>
        <v>0</v>
      </c>
      <c r="AN699" s="33">
        <f xml:space="preserve"> SIGN(DATA[[#This Row],[Prev Change]] &gt;= 0)</f>
        <v>1</v>
      </c>
      <c r="AO699" s="28">
        <f xml:space="preserve"> IFERROR(MAX(0, DATA[[#This Row],[High]] - DATA[[#This Row],[Prev High]]), "")</f>
        <v>0</v>
      </c>
      <c r="AP699" s="28">
        <f xml:space="preserve"> IFERROR(MAX(0, DATA[[#This Row],[Prev Low]] - DATA[[#This Row],[Low]]), "")</f>
        <v>1120</v>
      </c>
      <c r="AQ699" s="10">
        <f xml:space="preserve"> (DATA[[#This Row],[Prev Low]] &lt; DATA[[#This Row],[Open]]) * (DATA[[#This Row],[Open]] &lt; DATA[[#This Row],[Prev High]])</f>
        <v>1</v>
      </c>
      <c r="AR699" s="10">
        <f xml:space="preserve"> SIGN(DATA[[#This Row],[Open]] &lt; DATA[[#This Row],[Prev Low]])</f>
        <v>0</v>
      </c>
      <c r="AS699" s="10">
        <f xml:space="preserve"> SIGN(DATA[[#This Row],[Prev Low]] &lt; DATA[[#This Row],[Open]])</f>
        <v>1</v>
      </c>
      <c r="AT699" s="10">
        <f xml:space="preserve"> SIGN(DATA[[#This Row],[Open]] &lt; DATA[[#This Row],[Prev High]])</f>
        <v>1</v>
      </c>
      <c r="AU699" s="10">
        <f xml:space="preserve"> SIGN(DATA[[#This Row],[Prev High]] &lt; DATA[[#This Row],[Open]])</f>
        <v>0</v>
      </c>
      <c r="AV699" s="10">
        <f xml:space="preserve"> SIGN(DATA[[#This Row],[Low]] &lt; DATA[[#This Row],[Prev Low]])</f>
        <v>1</v>
      </c>
      <c r="AW699" s="10">
        <f xml:space="preserve"> SIGN(DATA[[#This Row],[Prev Low]] &lt; DATA[[#This Row],[Low]])</f>
        <v>0</v>
      </c>
      <c r="AX699" s="10">
        <f xml:space="preserve"> SIGN(DATA[[#This Row],[High]] &lt; DATA[[#This Row],[Prev High]])</f>
        <v>1</v>
      </c>
      <c r="AY699" s="10">
        <f xml:space="preserve"> SIGN(DATA[[#This Row],[Prev High]] &lt; DATA[[#This Row],[High]])</f>
        <v>0</v>
      </c>
      <c r="AZ699" s="10">
        <f xml:space="preserve"> (DATA[[#This Row],[Prev Low]] &lt; DATA[[#This Row],[Close]]) * (DATA[[#This Row],[Close]] &lt; DATA[[#This Row],[Prev High]])</f>
        <v>0</v>
      </c>
      <c r="BA699" s="10">
        <f xml:space="preserve"> SIGN(DATA[[#This Row],[Close]] &lt; DATA[[#This Row],[Prev Low]])</f>
        <v>1</v>
      </c>
      <c r="BB699" s="10">
        <f xml:space="preserve"> SIGN(DATA[[#This Row],[Prev Low]] &lt; DATA[[#This Row],[Close]])</f>
        <v>0</v>
      </c>
      <c r="BC699" s="10">
        <f xml:space="preserve"> SIGN(DATA[[#This Row],[Close]] &lt; DATA[[#This Row],[Prev High]])</f>
        <v>1</v>
      </c>
      <c r="BD699" s="10">
        <f xml:space="preserve"> SIGN(DATA[[#This Row],[Prev High]] &lt; DATA[[#This Row],[Close]])</f>
        <v>0</v>
      </c>
    </row>
    <row r="700" spans="14:56" x14ac:dyDescent="0.25">
      <c r="N700" s="16">
        <f xml:space="preserve"> ROW() - ROW(DATA[[#Headers],[Row]])</f>
        <v>698</v>
      </c>
      <c r="O700" s="13"/>
      <c r="P700" s="20">
        <v>44840</v>
      </c>
      <c r="Q700" s="21">
        <v>117851</v>
      </c>
      <c r="R700" s="21">
        <v>117310</v>
      </c>
      <c r="S700" s="21">
        <v>118700</v>
      </c>
      <c r="T700" s="21">
        <v>117170</v>
      </c>
      <c r="U700" s="13" t="s">
        <v>311</v>
      </c>
      <c r="V700" s="14">
        <v>2.3E-3</v>
      </c>
      <c r="W700" s="23"/>
      <c r="X700" s="23">
        <f xml:space="preserve"> (1 - DATA[[#This Row],[Row]])</f>
        <v>-697</v>
      </c>
      <c r="Y700" s="24">
        <f xml:space="preserve"> DATA[[#This Row],[Src Data]]</f>
        <v>44840</v>
      </c>
      <c r="Z700" s="23">
        <f xml:space="preserve"> WEEKDAY(DATA[[#This Row],[Date]])</f>
        <v>5</v>
      </c>
      <c r="AA700" s="26">
        <f xml:space="preserve"> DATA[[#This Row],[Src Último]]</f>
        <v>117851</v>
      </c>
      <c r="AB700" s="28">
        <f xml:space="preserve"> DATA[[#This Row],[Src Abertura]]</f>
        <v>117310</v>
      </c>
      <c r="AC700" s="28">
        <f xml:space="preserve"> DATA[[#This Row],[Src Mínima]]</f>
        <v>117170</v>
      </c>
      <c r="AD700" s="28">
        <f xml:space="preserve"> DATA[[#This Row],[Src Máxima]]</f>
        <v>118700</v>
      </c>
      <c r="AE700" s="28">
        <f xml:space="preserve"> DATA[[#This Row],[Src Último]]</f>
        <v>117851</v>
      </c>
      <c r="AF700" s="40">
        <f xml:space="preserve"> (DATA[[#This Row],[High]] - DATA[[#This Row],[Low]])</f>
        <v>1530</v>
      </c>
      <c r="AG700" s="31">
        <f xml:space="preserve"> _xlfn.XLOOKUP(DATA[[#This Row],[T]]-1, DATA[T], DATA[Open], "")</f>
        <v>116080</v>
      </c>
      <c r="AH700" s="31">
        <f xml:space="preserve"> _xlfn.XLOOKUP(DATA[[#This Row],[T]]-1, DATA[T], DATA[Low], "")</f>
        <v>115875</v>
      </c>
      <c r="AI700" s="31">
        <f xml:space="preserve"> _xlfn.XLOOKUP(DATA[[#This Row],[T]]-1, DATA[T], DATA[High], "")</f>
        <v>117935</v>
      </c>
      <c r="AJ700" s="31">
        <f xml:space="preserve"> _xlfn.XLOOKUP(DATA[[#This Row],[T]]-1, DATA[T], DATA[Price], "")</f>
        <v>117577</v>
      </c>
      <c r="AK700" s="33">
        <f xml:space="preserve"> IFERROR(DATA[[#This Row],[Prev Close]] - DATA[[#This Row],[Prev Open]], "")</f>
        <v>1497</v>
      </c>
      <c r="AL700" s="33">
        <f xml:space="preserve"> IFERROR(DATA[[#This Row],[Prev High]] - DATA[[#This Row],[Prev Low]], "")</f>
        <v>2060</v>
      </c>
      <c r="AM700" s="33">
        <f xml:space="preserve"> SIGN(DATA[[#This Row],[Prev Change]] &lt; 0)</f>
        <v>0</v>
      </c>
      <c r="AN700" s="33">
        <f xml:space="preserve"> SIGN(DATA[[#This Row],[Prev Change]] &gt;= 0)</f>
        <v>1</v>
      </c>
      <c r="AO700" s="28">
        <f xml:space="preserve"> IFERROR(MAX(0, DATA[[#This Row],[High]] - DATA[[#This Row],[Prev High]]), "")</f>
        <v>765</v>
      </c>
      <c r="AP700" s="28">
        <f xml:space="preserve"> IFERROR(MAX(0, DATA[[#This Row],[Prev Low]] - DATA[[#This Row],[Low]]), "")</f>
        <v>0</v>
      </c>
      <c r="AQ700" s="10">
        <f xml:space="preserve"> (DATA[[#This Row],[Prev Low]] &lt; DATA[[#This Row],[Open]]) * (DATA[[#This Row],[Open]] &lt; DATA[[#This Row],[Prev High]])</f>
        <v>1</v>
      </c>
      <c r="AR700" s="10">
        <f xml:space="preserve"> SIGN(DATA[[#This Row],[Open]] &lt; DATA[[#This Row],[Prev Low]])</f>
        <v>0</v>
      </c>
      <c r="AS700" s="10">
        <f xml:space="preserve"> SIGN(DATA[[#This Row],[Prev Low]] &lt; DATA[[#This Row],[Open]])</f>
        <v>1</v>
      </c>
      <c r="AT700" s="10">
        <f xml:space="preserve"> SIGN(DATA[[#This Row],[Open]] &lt; DATA[[#This Row],[Prev High]])</f>
        <v>1</v>
      </c>
      <c r="AU700" s="10">
        <f xml:space="preserve"> SIGN(DATA[[#This Row],[Prev High]] &lt; DATA[[#This Row],[Open]])</f>
        <v>0</v>
      </c>
      <c r="AV700" s="10">
        <f xml:space="preserve"> SIGN(DATA[[#This Row],[Low]] &lt; DATA[[#This Row],[Prev Low]])</f>
        <v>0</v>
      </c>
      <c r="AW700" s="10">
        <f xml:space="preserve"> SIGN(DATA[[#This Row],[Prev Low]] &lt; DATA[[#This Row],[Low]])</f>
        <v>1</v>
      </c>
      <c r="AX700" s="10">
        <f xml:space="preserve"> SIGN(DATA[[#This Row],[High]] &lt; DATA[[#This Row],[Prev High]])</f>
        <v>0</v>
      </c>
      <c r="AY700" s="10">
        <f xml:space="preserve"> SIGN(DATA[[#This Row],[Prev High]] &lt; DATA[[#This Row],[High]])</f>
        <v>1</v>
      </c>
      <c r="AZ700" s="10">
        <f xml:space="preserve"> (DATA[[#This Row],[Prev Low]] &lt; DATA[[#This Row],[Close]]) * (DATA[[#This Row],[Close]] &lt; DATA[[#This Row],[Prev High]])</f>
        <v>1</v>
      </c>
      <c r="BA700" s="10">
        <f xml:space="preserve"> SIGN(DATA[[#This Row],[Close]] &lt; DATA[[#This Row],[Prev Low]])</f>
        <v>0</v>
      </c>
      <c r="BB700" s="10">
        <f xml:space="preserve"> SIGN(DATA[[#This Row],[Prev Low]] &lt; DATA[[#This Row],[Close]])</f>
        <v>1</v>
      </c>
      <c r="BC700" s="10">
        <f xml:space="preserve"> SIGN(DATA[[#This Row],[Close]] &lt; DATA[[#This Row],[Prev High]])</f>
        <v>1</v>
      </c>
      <c r="BD700" s="10">
        <f xml:space="preserve"> SIGN(DATA[[#This Row],[Prev High]] &lt; DATA[[#This Row],[Close]])</f>
        <v>0</v>
      </c>
    </row>
    <row r="701" spans="14:56" x14ac:dyDescent="0.25">
      <c r="N701" s="16">
        <f xml:space="preserve"> ROW() - ROW(DATA[[#Headers],[Row]])</f>
        <v>699</v>
      </c>
      <c r="O701" s="13"/>
      <c r="P701" s="20">
        <v>44839</v>
      </c>
      <c r="Q701" s="21">
        <v>117577</v>
      </c>
      <c r="R701" s="21">
        <v>116080</v>
      </c>
      <c r="S701" s="21">
        <v>117935</v>
      </c>
      <c r="T701" s="21">
        <v>115875</v>
      </c>
      <c r="U701" s="13" t="s">
        <v>383</v>
      </c>
      <c r="V701" s="14">
        <v>8.0000000000000002E-3</v>
      </c>
      <c r="W701" s="23"/>
      <c r="X701" s="23">
        <f xml:space="preserve"> (1 - DATA[[#This Row],[Row]])</f>
        <v>-698</v>
      </c>
      <c r="Y701" s="24">
        <f xml:space="preserve"> DATA[[#This Row],[Src Data]]</f>
        <v>44839</v>
      </c>
      <c r="Z701" s="23">
        <f xml:space="preserve"> WEEKDAY(DATA[[#This Row],[Date]])</f>
        <v>4</v>
      </c>
      <c r="AA701" s="26">
        <f xml:space="preserve"> DATA[[#This Row],[Src Último]]</f>
        <v>117577</v>
      </c>
      <c r="AB701" s="28">
        <f xml:space="preserve"> DATA[[#This Row],[Src Abertura]]</f>
        <v>116080</v>
      </c>
      <c r="AC701" s="28">
        <f xml:space="preserve"> DATA[[#This Row],[Src Mínima]]</f>
        <v>115875</v>
      </c>
      <c r="AD701" s="28">
        <f xml:space="preserve"> DATA[[#This Row],[Src Máxima]]</f>
        <v>117935</v>
      </c>
      <c r="AE701" s="28">
        <f xml:space="preserve"> DATA[[#This Row],[Src Último]]</f>
        <v>117577</v>
      </c>
      <c r="AF701" s="40">
        <f xml:space="preserve"> (DATA[[#This Row],[High]] - DATA[[#This Row],[Low]])</f>
        <v>2060</v>
      </c>
      <c r="AG701" s="31">
        <f xml:space="preserve"> _xlfn.XLOOKUP(DATA[[#This Row],[T]]-1, DATA[T], DATA[Open], "")</f>
        <v>118060</v>
      </c>
      <c r="AH701" s="31">
        <f xml:space="preserve"> _xlfn.XLOOKUP(DATA[[#This Row],[T]]-1, DATA[T], DATA[Low], "")</f>
        <v>116100</v>
      </c>
      <c r="AI701" s="31">
        <f xml:space="preserve"> _xlfn.XLOOKUP(DATA[[#This Row],[T]]-1, DATA[T], DATA[High], "")</f>
        <v>118840</v>
      </c>
      <c r="AJ701" s="31">
        <f xml:space="preserve"> _xlfn.XLOOKUP(DATA[[#This Row],[T]]-1, DATA[T], DATA[Price], "")</f>
        <v>116648</v>
      </c>
      <c r="AK701" s="33">
        <f xml:space="preserve"> IFERROR(DATA[[#This Row],[Prev Close]] - DATA[[#This Row],[Prev Open]], "")</f>
        <v>-1412</v>
      </c>
      <c r="AL701" s="33">
        <f xml:space="preserve"> IFERROR(DATA[[#This Row],[Prev High]] - DATA[[#This Row],[Prev Low]], "")</f>
        <v>2740</v>
      </c>
      <c r="AM701" s="33">
        <f xml:space="preserve"> SIGN(DATA[[#This Row],[Prev Change]] &lt; 0)</f>
        <v>1</v>
      </c>
      <c r="AN701" s="33">
        <f xml:space="preserve"> SIGN(DATA[[#This Row],[Prev Change]] &gt;= 0)</f>
        <v>0</v>
      </c>
      <c r="AO701" s="28">
        <f xml:space="preserve"> IFERROR(MAX(0, DATA[[#This Row],[High]] - DATA[[#This Row],[Prev High]]), "")</f>
        <v>0</v>
      </c>
      <c r="AP701" s="28">
        <f xml:space="preserve"> IFERROR(MAX(0, DATA[[#This Row],[Prev Low]] - DATA[[#This Row],[Low]]), "")</f>
        <v>225</v>
      </c>
      <c r="AQ701" s="10">
        <f xml:space="preserve"> (DATA[[#This Row],[Prev Low]] &lt; DATA[[#This Row],[Open]]) * (DATA[[#This Row],[Open]] &lt; DATA[[#This Row],[Prev High]])</f>
        <v>0</v>
      </c>
      <c r="AR701" s="10">
        <f xml:space="preserve"> SIGN(DATA[[#This Row],[Open]] &lt; DATA[[#This Row],[Prev Low]])</f>
        <v>1</v>
      </c>
      <c r="AS701" s="10">
        <f xml:space="preserve"> SIGN(DATA[[#This Row],[Prev Low]] &lt; DATA[[#This Row],[Open]])</f>
        <v>0</v>
      </c>
      <c r="AT701" s="10">
        <f xml:space="preserve"> SIGN(DATA[[#This Row],[Open]] &lt; DATA[[#This Row],[Prev High]])</f>
        <v>1</v>
      </c>
      <c r="AU701" s="10">
        <f xml:space="preserve"> SIGN(DATA[[#This Row],[Prev High]] &lt; DATA[[#This Row],[Open]])</f>
        <v>0</v>
      </c>
      <c r="AV701" s="10">
        <f xml:space="preserve"> SIGN(DATA[[#This Row],[Low]] &lt; DATA[[#This Row],[Prev Low]])</f>
        <v>1</v>
      </c>
      <c r="AW701" s="10">
        <f xml:space="preserve"> SIGN(DATA[[#This Row],[Prev Low]] &lt; DATA[[#This Row],[Low]])</f>
        <v>0</v>
      </c>
      <c r="AX701" s="10">
        <f xml:space="preserve"> SIGN(DATA[[#This Row],[High]] &lt; DATA[[#This Row],[Prev High]])</f>
        <v>1</v>
      </c>
      <c r="AY701" s="10">
        <f xml:space="preserve"> SIGN(DATA[[#This Row],[Prev High]] &lt; DATA[[#This Row],[High]])</f>
        <v>0</v>
      </c>
      <c r="AZ701" s="10">
        <f xml:space="preserve"> (DATA[[#This Row],[Prev Low]] &lt; DATA[[#This Row],[Close]]) * (DATA[[#This Row],[Close]] &lt; DATA[[#This Row],[Prev High]])</f>
        <v>1</v>
      </c>
      <c r="BA701" s="10">
        <f xml:space="preserve"> SIGN(DATA[[#This Row],[Close]] &lt; DATA[[#This Row],[Prev Low]])</f>
        <v>0</v>
      </c>
      <c r="BB701" s="10">
        <f xml:space="preserve"> SIGN(DATA[[#This Row],[Prev Low]] &lt; DATA[[#This Row],[Close]])</f>
        <v>1</v>
      </c>
      <c r="BC701" s="10">
        <f xml:space="preserve"> SIGN(DATA[[#This Row],[Close]] &lt; DATA[[#This Row],[Prev High]])</f>
        <v>1</v>
      </c>
      <c r="BD701" s="10">
        <f xml:space="preserve"> SIGN(DATA[[#This Row],[Prev High]] &lt; DATA[[#This Row],[Close]])</f>
        <v>0</v>
      </c>
    </row>
    <row r="702" spans="14:56" x14ac:dyDescent="0.25">
      <c r="N702" s="16">
        <f xml:space="preserve"> ROW() - ROW(DATA[[#Headers],[Row]])</f>
        <v>700</v>
      </c>
      <c r="O702" s="13"/>
      <c r="P702" s="20">
        <v>44838</v>
      </c>
      <c r="Q702" s="21">
        <v>116648</v>
      </c>
      <c r="R702" s="21">
        <v>118060</v>
      </c>
      <c r="S702" s="21">
        <v>118840</v>
      </c>
      <c r="T702" s="21">
        <v>116100</v>
      </c>
      <c r="U702" s="13" t="s">
        <v>516</v>
      </c>
      <c r="V702" s="14">
        <v>-6.9999999999999999E-4</v>
      </c>
      <c r="W702" s="23"/>
      <c r="X702" s="23">
        <f xml:space="preserve"> (1 - DATA[[#This Row],[Row]])</f>
        <v>-699</v>
      </c>
      <c r="Y702" s="24">
        <f xml:space="preserve"> DATA[[#This Row],[Src Data]]</f>
        <v>44838</v>
      </c>
      <c r="Z702" s="23">
        <f xml:space="preserve"> WEEKDAY(DATA[[#This Row],[Date]])</f>
        <v>3</v>
      </c>
      <c r="AA702" s="26">
        <f xml:space="preserve"> DATA[[#This Row],[Src Último]]</f>
        <v>116648</v>
      </c>
      <c r="AB702" s="28">
        <f xml:space="preserve"> DATA[[#This Row],[Src Abertura]]</f>
        <v>118060</v>
      </c>
      <c r="AC702" s="28">
        <f xml:space="preserve"> DATA[[#This Row],[Src Mínima]]</f>
        <v>116100</v>
      </c>
      <c r="AD702" s="28">
        <f xml:space="preserve"> DATA[[#This Row],[Src Máxima]]</f>
        <v>118840</v>
      </c>
      <c r="AE702" s="28">
        <f xml:space="preserve"> DATA[[#This Row],[Src Último]]</f>
        <v>116648</v>
      </c>
      <c r="AF702" s="40">
        <f xml:space="preserve"> (DATA[[#This Row],[High]] - DATA[[#This Row],[Low]])</f>
        <v>2740</v>
      </c>
      <c r="AG702" s="31">
        <f xml:space="preserve"> _xlfn.XLOOKUP(DATA[[#This Row],[T]]-1, DATA[T], DATA[Open], "")</f>
        <v>114355</v>
      </c>
      <c r="AH702" s="31">
        <f xml:space="preserve"> _xlfn.XLOOKUP(DATA[[#This Row],[T]]-1, DATA[T], DATA[Low], "")</f>
        <v>113605</v>
      </c>
      <c r="AI702" s="31">
        <f xml:space="preserve"> _xlfn.XLOOKUP(DATA[[#This Row],[T]]-1, DATA[T], DATA[High], "")</f>
        <v>117130</v>
      </c>
      <c r="AJ702" s="31">
        <f xml:space="preserve"> _xlfn.XLOOKUP(DATA[[#This Row],[T]]-1, DATA[T], DATA[Price], "")</f>
        <v>116728</v>
      </c>
      <c r="AK702" s="33">
        <f xml:space="preserve"> IFERROR(DATA[[#This Row],[Prev Close]] - DATA[[#This Row],[Prev Open]], "")</f>
        <v>2373</v>
      </c>
      <c r="AL702" s="33">
        <f xml:space="preserve"> IFERROR(DATA[[#This Row],[Prev High]] - DATA[[#This Row],[Prev Low]], "")</f>
        <v>3525</v>
      </c>
      <c r="AM702" s="33">
        <f xml:space="preserve"> SIGN(DATA[[#This Row],[Prev Change]] &lt; 0)</f>
        <v>0</v>
      </c>
      <c r="AN702" s="33">
        <f xml:space="preserve"> SIGN(DATA[[#This Row],[Prev Change]] &gt;= 0)</f>
        <v>1</v>
      </c>
      <c r="AO702" s="28">
        <f xml:space="preserve"> IFERROR(MAX(0, DATA[[#This Row],[High]] - DATA[[#This Row],[Prev High]]), "")</f>
        <v>1710</v>
      </c>
      <c r="AP702" s="28">
        <f xml:space="preserve"> IFERROR(MAX(0, DATA[[#This Row],[Prev Low]] - DATA[[#This Row],[Low]]), "")</f>
        <v>0</v>
      </c>
      <c r="AQ702" s="10">
        <f xml:space="preserve"> (DATA[[#This Row],[Prev Low]] &lt; DATA[[#This Row],[Open]]) * (DATA[[#This Row],[Open]] &lt; DATA[[#This Row],[Prev High]])</f>
        <v>0</v>
      </c>
      <c r="AR702" s="10">
        <f xml:space="preserve"> SIGN(DATA[[#This Row],[Open]] &lt; DATA[[#This Row],[Prev Low]])</f>
        <v>0</v>
      </c>
      <c r="AS702" s="10">
        <f xml:space="preserve"> SIGN(DATA[[#This Row],[Prev Low]] &lt; DATA[[#This Row],[Open]])</f>
        <v>1</v>
      </c>
      <c r="AT702" s="10">
        <f xml:space="preserve"> SIGN(DATA[[#This Row],[Open]] &lt; DATA[[#This Row],[Prev High]])</f>
        <v>0</v>
      </c>
      <c r="AU702" s="10">
        <f xml:space="preserve"> SIGN(DATA[[#This Row],[Prev High]] &lt; DATA[[#This Row],[Open]])</f>
        <v>1</v>
      </c>
      <c r="AV702" s="10">
        <f xml:space="preserve"> SIGN(DATA[[#This Row],[Low]] &lt; DATA[[#This Row],[Prev Low]])</f>
        <v>0</v>
      </c>
      <c r="AW702" s="10">
        <f xml:space="preserve"> SIGN(DATA[[#This Row],[Prev Low]] &lt; DATA[[#This Row],[Low]])</f>
        <v>1</v>
      </c>
      <c r="AX702" s="10">
        <f xml:space="preserve"> SIGN(DATA[[#This Row],[High]] &lt; DATA[[#This Row],[Prev High]])</f>
        <v>0</v>
      </c>
      <c r="AY702" s="10">
        <f xml:space="preserve"> SIGN(DATA[[#This Row],[Prev High]] &lt; DATA[[#This Row],[High]])</f>
        <v>1</v>
      </c>
      <c r="AZ702" s="10">
        <f xml:space="preserve"> (DATA[[#This Row],[Prev Low]] &lt; DATA[[#This Row],[Close]]) * (DATA[[#This Row],[Close]] &lt; DATA[[#This Row],[Prev High]])</f>
        <v>1</v>
      </c>
      <c r="BA702" s="10">
        <f xml:space="preserve"> SIGN(DATA[[#This Row],[Close]] &lt; DATA[[#This Row],[Prev Low]])</f>
        <v>0</v>
      </c>
      <c r="BB702" s="10">
        <f xml:space="preserve"> SIGN(DATA[[#This Row],[Prev Low]] &lt; DATA[[#This Row],[Close]])</f>
        <v>1</v>
      </c>
      <c r="BC702" s="10">
        <f xml:space="preserve"> SIGN(DATA[[#This Row],[Close]] &lt; DATA[[#This Row],[Prev High]])</f>
        <v>1</v>
      </c>
      <c r="BD702" s="10">
        <f xml:space="preserve"> SIGN(DATA[[#This Row],[Prev High]] &lt; DATA[[#This Row],[Close]])</f>
        <v>0</v>
      </c>
    </row>
    <row r="703" spans="14:56" x14ac:dyDescent="0.25">
      <c r="N703" s="16">
        <f xml:space="preserve"> ROW() - ROW(DATA[[#Headers],[Row]])</f>
        <v>701</v>
      </c>
      <c r="O703" s="13"/>
      <c r="P703" s="20">
        <v>44837</v>
      </c>
      <c r="Q703" s="21">
        <v>116728</v>
      </c>
      <c r="R703" s="21">
        <v>114355</v>
      </c>
      <c r="S703" s="21">
        <v>117130</v>
      </c>
      <c r="T703" s="21">
        <v>113605</v>
      </c>
      <c r="U703" s="13" t="s">
        <v>528</v>
      </c>
      <c r="V703" s="14">
        <v>5.6300000000000003E-2</v>
      </c>
      <c r="W703" s="23"/>
      <c r="X703" s="23">
        <f xml:space="preserve"> (1 - DATA[[#This Row],[Row]])</f>
        <v>-700</v>
      </c>
      <c r="Y703" s="24">
        <f xml:space="preserve"> DATA[[#This Row],[Src Data]]</f>
        <v>44837</v>
      </c>
      <c r="Z703" s="23">
        <f xml:space="preserve"> WEEKDAY(DATA[[#This Row],[Date]])</f>
        <v>2</v>
      </c>
      <c r="AA703" s="26">
        <f xml:space="preserve"> DATA[[#This Row],[Src Último]]</f>
        <v>116728</v>
      </c>
      <c r="AB703" s="28">
        <f xml:space="preserve"> DATA[[#This Row],[Src Abertura]]</f>
        <v>114355</v>
      </c>
      <c r="AC703" s="28">
        <f xml:space="preserve"> DATA[[#This Row],[Src Mínima]]</f>
        <v>113605</v>
      </c>
      <c r="AD703" s="28">
        <f xml:space="preserve"> DATA[[#This Row],[Src Máxima]]</f>
        <v>117130</v>
      </c>
      <c r="AE703" s="28">
        <f xml:space="preserve"> DATA[[#This Row],[Src Último]]</f>
        <v>116728</v>
      </c>
      <c r="AF703" s="40">
        <f xml:space="preserve"> (DATA[[#This Row],[High]] - DATA[[#This Row],[Low]])</f>
        <v>3525</v>
      </c>
      <c r="AG703" s="31">
        <f xml:space="preserve"> _xlfn.XLOOKUP(DATA[[#This Row],[T]]-1, DATA[T], DATA[Open], "")</f>
        <v>108500</v>
      </c>
      <c r="AH703" s="31">
        <f xml:space="preserve"> _xlfn.XLOOKUP(DATA[[#This Row],[T]]-1, DATA[T], DATA[Low], "")</f>
        <v>107500</v>
      </c>
      <c r="AI703" s="31">
        <f xml:space="preserve"> _xlfn.XLOOKUP(DATA[[#This Row],[T]]-1, DATA[T], DATA[High], "")</f>
        <v>110960</v>
      </c>
      <c r="AJ703" s="31">
        <f xml:space="preserve"> _xlfn.XLOOKUP(DATA[[#This Row],[T]]-1, DATA[T], DATA[Price], "")</f>
        <v>110502</v>
      </c>
      <c r="AK703" s="33">
        <f xml:space="preserve"> IFERROR(DATA[[#This Row],[Prev Close]] - DATA[[#This Row],[Prev Open]], "")</f>
        <v>2002</v>
      </c>
      <c r="AL703" s="33">
        <f xml:space="preserve"> IFERROR(DATA[[#This Row],[Prev High]] - DATA[[#This Row],[Prev Low]], "")</f>
        <v>3460</v>
      </c>
      <c r="AM703" s="33">
        <f xml:space="preserve"> SIGN(DATA[[#This Row],[Prev Change]] &lt; 0)</f>
        <v>0</v>
      </c>
      <c r="AN703" s="33">
        <f xml:space="preserve"> SIGN(DATA[[#This Row],[Prev Change]] &gt;= 0)</f>
        <v>1</v>
      </c>
      <c r="AO703" s="28">
        <f xml:space="preserve"> IFERROR(MAX(0, DATA[[#This Row],[High]] - DATA[[#This Row],[Prev High]]), "")</f>
        <v>6170</v>
      </c>
      <c r="AP703" s="28">
        <f xml:space="preserve"> IFERROR(MAX(0, DATA[[#This Row],[Prev Low]] - DATA[[#This Row],[Low]]), "")</f>
        <v>0</v>
      </c>
      <c r="AQ703" s="10">
        <f xml:space="preserve"> (DATA[[#This Row],[Prev Low]] &lt; DATA[[#This Row],[Open]]) * (DATA[[#This Row],[Open]] &lt; DATA[[#This Row],[Prev High]])</f>
        <v>0</v>
      </c>
      <c r="AR703" s="10">
        <f xml:space="preserve"> SIGN(DATA[[#This Row],[Open]] &lt; DATA[[#This Row],[Prev Low]])</f>
        <v>0</v>
      </c>
      <c r="AS703" s="10">
        <f xml:space="preserve"> SIGN(DATA[[#This Row],[Prev Low]] &lt; DATA[[#This Row],[Open]])</f>
        <v>1</v>
      </c>
      <c r="AT703" s="10">
        <f xml:space="preserve"> SIGN(DATA[[#This Row],[Open]] &lt; DATA[[#This Row],[Prev High]])</f>
        <v>0</v>
      </c>
      <c r="AU703" s="10">
        <f xml:space="preserve"> SIGN(DATA[[#This Row],[Prev High]] &lt; DATA[[#This Row],[Open]])</f>
        <v>1</v>
      </c>
      <c r="AV703" s="10">
        <f xml:space="preserve"> SIGN(DATA[[#This Row],[Low]] &lt; DATA[[#This Row],[Prev Low]])</f>
        <v>0</v>
      </c>
      <c r="AW703" s="10">
        <f xml:space="preserve"> SIGN(DATA[[#This Row],[Prev Low]] &lt; DATA[[#This Row],[Low]])</f>
        <v>1</v>
      </c>
      <c r="AX703" s="10">
        <f xml:space="preserve"> SIGN(DATA[[#This Row],[High]] &lt; DATA[[#This Row],[Prev High]])</f>
        <v>0</v>
      </c>
      <c r="AY703" s="10">
        <f xml:space="preserve"> SIGN(DATA[[#This Row],[Prev High]] &lt; DATA[[#This Row],[High]])</f>
        <v>1</v>
      </c>
      <c r="AZ703" s="10">
        <f xml:space="preserve"> (DATA[[#This Row],[Prev Low]] &lt; DATA[[#This Row],[Close]]) * (DATA[[#This Row],[Close]] &lt; DATA[[#This Row],[Prev High]])</f>
        <v>0</v>
      </c>
      <c r="BA703" s="10">
        <f xml:space="preserve"> SIGN(DATA[[#This Row],[Close]] &lt; DATA[[#This Row],[Prev Low]])</f>
        <v>0</v>
      </c>
      <c r="BB703" s="10">
        <f xml:space="preserve"> SIGN(DATA[[#This Row],[Prev Low]] &lt; DATA[[#This Row],[Close]])</f>
        <v>1</v>
      </c>
      <c r="BC703" s="10">
        <f xml:space="preserve"> SIGN(DATA[[#This Row],[Close]] &lt; DATA[[#This Row],[Prev High]])</f>
        <v>0</v>
      </c>
      <c r="BD703" s="10">
        <f xml:space="preserve"> SIGN(DATA[[#This Row],[Prev High]] &lt; DATA[[#This Row],[Close]])</f>
        <v>1</v>
      </c>
    </row>
    <row r="704" spans="14:56" x14ac:dyDescent="0.25">
      <c r="N704" s="16">
        <f xml:space="preserve"> ROW() - ROW(DATA[[#Headers],[Row]])</f>
        <v>702</v>
      </c>
      <c r="O704" s="13"/>
      <c r="P704" s="20">
        <v>44834</v>
      </c>
      <c r="Q704" s="21">
        <v>110502</v>
      </c>
      <c r="R704" s="21">
        <v>108500</v>
      </c>
      <c r="S704" s="21">
        <v>110960</v>
      </c>
      <c r="T704" s="21">
        <v>107500</v>
      </c>
      <c r="U704" s="13" t="s">
        <v>364</v>
      </c>
      <c r="V704" s="14">
        <v>2.2200000000000001E-2</v>
      </c>
      <c r="W704" s="23"/>
      <c r="X704" s="23">
        <f xml:space="preserve"> (1 - DATA[[#This Row],[Row]])</f>
        <v>-701</v>
      </c>
      <c r="Y704" s="24">
        <f xml:space="preserve"> DATA[[#This Row],[Src Data]]</f>
        <v>44834</v>
      </c>
      <c r="Z704" s="23">
        <f xml:space="preserve"> WEEKDAY(DATA[[#This Row],[Date]])</f>
        <v>6</v>
      </c>
      <c r="AA704" s="26">
        <f xml:space="preserve"> DATA[[#This Row],[Src Último]]</f>
        <v>110502</v>
      </c>
      <c r="AB704" s="28">
        <f xml:space="preserve"> DATA[[#This Row],[Src Abertura]]</f>
        <v>108500</v>
      </c>
      <c r="AC704" s="28">
        <f xml:space="preserve"> DATA[[#This Row],[Src Mínima]]</f>
        <v>107500</v>
      </c>
      <c r="AD704" s="28">
        <f xml:space="preserve"> DATA[[#This Row],[Src Máxima]]</f>
        <v>110960</v>
      </c>
      <c r="AE704" s="28">
        <f xml:space="preserve"> DATA[[#This Row],[Src Último]]</f>
        <v>110502</v>
      </c>
      <c r="AF704" s="40">
        <f xml:space="preserve"> (DATA[[#This Row],[High]] - DATA[[#This Row],[Low]])</f>
        <v>3460</v>
      </c>
      <c r="AG704" s="31">
        <f xml:space="preserve"> _xlfn.XLOOKUP(DATA[[#This Row],[T]]-1, DATA[T], DATA[Open], "")</f>
        <v>108320</v>
      </c>
      <c r="AH704" s="31">
        <f xml:space="preserve"> _xlfn.XLOOKUP(DATA[[#This Row],[T]]-1, DATA[T], DATA[Low], "")</f>
        <v>106530</v>
      </c>
      <c r="AI704" s="31">
        <f xml:space="preserve"> _xlfn.XLOOKUP(DATA[[#This Row],[T]]-1, DATA[T], DATA[High], "")</f>
        <v>108645</v>
      </c>
      <c r="AJ704" s="31">
        <f xml:space="preserve"> _xlfn.XLOOKUP(DATA[[#This Row],[T]]-1, DATA[T], DATA[Price], "")</f>
        <v>108104</v>
      </c>
      <c r="AK704" s="33">
        <f xml:space="preserve"> IFERROR(DATA[[#This Row],[Prev Close]] - DATA[[#This Row],[Prev Open]], "")</f>
        <v>-216</v>
      </c>
      <c r="AL704" s="33">
        <f xml:space="preserve"> IFERROR(DATA[[#This Row],[Prev High]] - DATA[[#This Row],[Prev Low]], "")</f>
        <v>2115</v>
      </c>
      <c r="AM704" s="33">
        <f xml:space="preserve"> SIGN(DATA[[#This Row],[Prev Change]] &lt; 0)</f>
        <v>1</v>
      </c>
      <c r="AN704" s="33">
        <f xml:space="preserve"> SIGN(DATA[[#This Row],[Prev Change]] &gt;= 0)</f>
        <v>0</v>
      </c>
      <c r="AO704" s="28">
        <f xml:space="preserve"> IFERROR(MAX(0, DATA[[#This Row],[High]] - DATA[[#This Row],[Prev High]]), "")</f>
        <v>2315</v>
      </c>
      <c r="AP704" s="28">
        <f xml:space="preserve"> IFERROR(MAX(0, DATA[[#This Row],[Prev Low]] - DATA[[#This Row],[Low]]), "")</f>
        <v>0</v>
      </c>
      <c r="AQ704" s="10">
        <f xml:space="preserve"> (DATA[[#This Row],[Prev Low]] &lt; DATA[[#This Row],[Open]]) * (DATA[[#This Row],[Open]] &lt; DATA[[#This Row],[Prev High]])</f>
        <v>1</v>
      </c>
      <c r="AR704" s="10">
        <f xml:space="preserve"> SIGN(DATA[[#This Row],[Open]] &lt; DATA[[#This Row],[Prev Low]])</f>
        <v>0</v>
      </c>
      <c r="AS704" s="10">
        <f xml:space="preserve"> SIGN(DATA[[#This Row],[Prev Low]] &lt; DATA[[#This Row],[Open]])</f>
        <v>1</v>
      </c>
      <c r="AT704" s="10">
        <f xml:space="preserve"> SIGN(DATA[[#This Row],[Open]] &lt; DATA[[#This Row],[Prev High]])</f>
        <v>1</v>
      </c>
      <c r="AU704" s="10">
        <f xml:space="preserve"> SIGN(DATA[[#This Row],[Prev High]] &lt; DATA[[#This Row],[Open]])</f>
        <v>0</v>
      </c>
      <c r="AV704" s="10">
        <f xml:space="preserve"> SIGN(DATA[[#This Row],[Low]] &lt; DATA[[#This Row],[Prev Low]])</f>
        <v>0</v>
      </c>
      <c r="AW704" s="10">
        <f xml:space="preserve"> SIGN(DATA[[#This Row],[Prev Low]] &lt; DATA[[#This Row],[Low]])</f>
        <v>1</v>
      </c>
      <c r="AX704" s="10">
        <f xml:space="preserve"> SIGN(DATA[[#This Row],[High]] &lt; DATA[[#This Row],[Prev High]])</f>
        <v>0</v>
      </c>
      <c r="AY704" s="10">
        <f xml:space="preserve"> SIGN(DATA[[#This Row],[Prev High]] &lt; DATA[[#This Row],[High]])</f>
        <v>1</v>
      </c>
      <c r="AZ704" s="10">
        <f xml:space="preserve"> (DATA[[#This Row],[Prev Low]] &lt; DATA[[#This Row],[Close]]) * (DATA[[#This Row],[Close]] &lt; DATA[[#This Row],[Prev High]])</f>
        <v>0</v>
      </c>
      <c r="BA704" s="10">
        <f xml:space="preserve"> SIGN(DATA[[#This Row],[Close]] &lt; DATA[[#This Row],[Prev Low]])</f>
        <v>0</v>
      </c>
      <c r="BB704" s="10">
        <f xml:space="preserve"> SIGN(DATA[[#This Row],[Prev Low]] &lt; DATA[[#This Row],[Close]])</f>
        <v>1</v>
      </c>
      <c r="BC704" s="10">
        <f xml:space="preserve"> SIGN(DATA[[#This Row],[Close]] &lt; DATA[[#This Row],[Prev High]])</f>
        <v>0</v>
      </c>
      <c r="BD704" s="10">
        <f xml:space="preserve"> SIGN(DATA[[#This Row],[Prev High]] &lt; DATA[[#This Row],[Close]])</f>
        <v>1</v>
      </c>
    </row>
    <row r="705" spans="14:56" x14ac:dyDescent="0.25">
      <c r="N705" s="16">
        <f xml:space="preserve"> ROW() - ROW(DATA[[#Headers],[Row]])</f>
        <v>703</v>
      </c>
      <c r="O705" s="13"/>
      <c r="P705" s="20">
        <v>44833</v>
      </c>
      <c r="Q705" s="21">
        <v>108104</v>
      </c>
      <c r="R705" s="21">
        <v>108320</v>
      </c>
      <c r="S705" s="21">
        <v>108645</v>
      </c>
      <c r="T705" s="21">
        <v>106530</v>
      </c>
      <c r="U705" s="13" t="s">
        <v>571</v>
      </c>
      <c r="V705" s="14">
        <v>-7.4000000000000003E-3</v>
      </c>
      <c r="W705" s="23"/>
      <c r="X705" s="23">
        <f xml:space="preserve"> (1 - DATA[[#This Row],[Row]])</f>
        <v>-702</v>
      </c>
      <c r="Y705" s="24">
        <f xml:space="preserve"> DATA[[#This Row],[Src Data]]</f>
        <v>44833</v>
      </c>
      <c r="Z705" s="23">
        <f xml:space="preserve"> WEEKDAY(DATA[[#This Row],[Date]])</f>
        <v>5</v>
      </c>
      <c r="AA705" s="26">
        <f xml:space="preserve"> DATA[[#This Row],[Src Último]]</f>
        <v>108104</v>
      </c>
      <c r="AB705" s="28">
        <f xml:space="preserve"> DATA[[#This Row],[Src Abertura]]</f>
        <v>108320</v>
      </c>
      <c r="AC705" s="28">
        <f xml:space="preserve"> DATA[[#This Row],[Src Mínima]]</f>
        <v>106530</v>
      </c>
      <c r="AD705" s="28">
        <f xml:space="preserve"> DATA[[#This Row],[Src Máxima]]</f>
        <v>108645</v>
      </c>
      <c r="AE705" s="28">
        <f xml:space="preserve"> DATA[[#This Row],[Src Último]]</f>
        <v>108104</v>
      </c>
      <c r="AF705" s="40">
        <f xml:space="preserve"> (DATA[[#This Row],[High]] - DATA[[#This Row],[Low]])</f>
        <v>2115</v>
      </c>
      <c r="AG705" s="31">
        <f xml:space="preserve"> _xlfn.XLOOKUP(DATA[[#This Row],[T]]-1, DATA[T], DATA[Open], "")</f>
        <v>108135</v>
      </c>
      <c r="AH705" s="31">
        <f xml:space="preserve"> _xlfn.XLOOKUP(DATA[[#This Row],[T]]-1, DATA[T], DATA[Low], "")</f>
        <v>108030</v>
      </c>
      <c r="AI705" s="31">
        <f xml:space="preserve"> _xlfn.XLOOKUP(DATA[[#This Row],[T]]-1, DATA[T], DATA[High], "")</f>
        <v>109495</v>
      </c>
      <c r="AJ705" s="31">
        <f xml:space="preserve"> _xlfn.XLOOKUP(DATA[[#This Row],[T]]-1, DATA[T], DATA[Price], "")</f>
        <v>108909</v>
      </c>
      <c r="AK705" s="33">
        <f xml:space="preserve"> IFERROR(DATA[[#This Row],[Prev Close]] - DATA[[#This Row],[Prev Open]], "")</f>
        <v>774</v>
      </c>
      <c r="AL705" s="33">
        <f xml:space="preserve"> IFERROR(DATA[[#This Row],[Prev High]] - DATA[[#This Row],[Prev Low]], "")</f>
        <v>1465</v>
      </c>
      <c r="AM705" s="33">
        <f xml:space="preserve"> SIGN(DATA[[#This Row],[Prev Change]] &lt; 0)</f>
        <v>0</v>
      </c>
      <c r="AN705" s="33">
        <f xml:space="preserve"> SIGN(DATA[[#This Row],[Prev Change]] &gt;= 0)</f>
        <v>1</v>
      </c>
      <c r="AO705" s="28">
        <f xml:space="preserve"> IFERROR(MAX(0, DATA[[#This Row],[High]] - DATA[[#This Row],[Prev High]]), "")</f>
        <v>0</v>
      </c>
      <c r="AP705" s="28">
        <f xml:space="preserve"> IFERROR(MAX(0, DATA[[#This Row],[Prev Low]] - DATA[[#This Row],[Low]]), "")</f>
        <v>1500</v>
      </c>
      <c r="AQ705" s="10">
        <f xml:space="preserve"> (DATA[[#This Row],[Prev Low]] &lt; DATA[[#This Row],[Open]]) * (DATA[[#This Row],[Open]] &lt; DATA[[#This Row],[Prev High]])</f>
        <v>1</v>
      </c>
      <c r="AR705" s="10">
        <f xml:space="preserve"> SIGN(DATA[[#This Row],[Open]] &lt; DATA[[#This Row],[Prev Low]])</f>
        <v>0</v>
      </c>
      <c r="AS705" s="10">
        <f xml:space="preserve"> SIGN(DATA[[#This Row],[Prev Low]] &lt; DATA[[#This Row],[Open]])</f>
        <v>1</v>
      </c>
      <c r="AT705" s="10">
        <f xml:space="preserve"> SIGN(DATA[[#This Row],[Open]] &lt; DATA[[#This Row],[Prev High]])</f>
        <v>1</v>
      </c>
      <c r="AU705" s="10">
        <f xml:space="preserve"> SIGN(DATA[[#This Row],[Prev High]] &lt; DATA[[#This Row],[Open]])</f>
        <v>0</v>
      </c>
      <c r="AV705" s="10">
        <f xml:space="preserve"> SIGN(DATA[[#This Row],[Low]] &lt; DATA[[#This Row],[Prev Low]])</f>
        <v>1</v>
      </c>
      <c r="AW705" s="10">
        <f xml:space="preserve"> SIGN(DATA[[#This Row],[Prev Low]] &lt; DATA[[#This Row],[Low]])</f>
        <v>0</v>
      </c>
      <c r="AX705" s="10">
        <f xml:space="preserve"> SIGN(DATA[[#This Row],[High]] &lt; DATA[[#This Row],[Prev High]])</f>
        <v>1</v>
      </c>
      <c r="AY705" s="10">
        <f xml:space="preserve"> SIGN(DATA[[#This Row],[Prev High]] &lt; DATA[[#This Row],[High]])</f>
        <v>0</v>
      </c>
      <c r="AZ705" s="10">
        <f xml:space="preserve"> (DATA[[#This Row],[Prev Low]] &lt; DATA[[#This Row],[Close]]) * (DATA[[#This Row],[Close]] &lt; DATA[[#This Row],[Prev High]])</f>
        <v>1</v>
      </c>
      <c r="BA705" s="10">
        <f xml:space="preserve"> SIGN(DATA[[#This Row],[Close]] &lt; DATA[[#This Row],[Prev Low]])</f>
        <v>0</v>
      </c>
      <c r="BB705" s="10">
        <f xml:space="preserve"> SIGN(DATA[[#This Row],[Prev Low]] &lt; DATA[[#This Row],[Close]])</f>
        <v>1</v>
      </c>
      <c r="BC705" s="10">
        <f xml:space="preserve"> SIGN(DATA[[#This Row],[Close]] &lt; DATA[[#This Row],[Prev High]])</f>
        <v>1</v>
      </c>
      <c r="BD705" s="10">
        <f xml:space="preserve"> SIGN(DATA[[#This Row],[Prev High]] &lt; DATA[[#This Row],[Close]])</f>
        <v>0</v>
      </c>
    </row>
    <row r="706" spans="14:56" x14ac:dyDescent="0.25">
      <c r="N706" s="16">
        <f xml:space="preserve"> ROW() - ROW(DATA[[#Headers],[Row]])</f>
        <v>704</v>
      </c>
      <c r="O706" s="13"/>
      <c r="P706" s="20">
        <v>44832</v>
      </c>
      <c r="Q706" s="21">
        <v>108909</v>
      </c>
      <c r="R706" s="21">
        <v>108135</v>
      </c>
      <c r="S706" s="21">
        <v>109495</v>
      </c>
      <c r="T706" s="21">
        <v>108030</v>
      </c>
      <c r="U706" s="13" t="s">
        <v>558</v>
      </c>
      <c r="V706" s="14">
        <v>-2.0000000000000001E-4</v>
      </c>
      <c r="W706" s="23"/>
      <c r="X706" s="23">
        <f xml:space="preserve"> (1 - DATA[[#This Row],[Row]])</f>
        <v>-703</v>
      </c>
      <c r="Y706" s="24">
        <f xml:space="preserve"> DATA[[#This Row],[Src Data]]</f>
        <v>44832</v>
      </c>
      <c r="Z706" s="23">
        <f xml:space="preserve"> WEEKDAY(DATA[[#This Row],[Date]])</f>
        <v>4</v>
      </c>
      <c r="AA706" s="26">
        <f xml:space="preserve"> DATA[[#This Row],[Src Último]]</f>
        <v>108909</v>
      </c>
      <c r="AB706" s="28">
        <f xml:space="preserve"> DATA[[#This Row],[Src Abertura]]</f>
        <v>108135</v>
      </c>
      <c r="AC706" s="28">
        <f xml:space="preserve"> DATA[[#This Row],[Src Mínima]]</f>
        <v>108030</v>
      </c>
      <c r="AD706" s="28">
        <f xml:space="preserve"> DATA[[#This Row],[Src Máxima]]</f>
        <v>109495</v>
      </c>
      <c r="AE706" s="28">
        <f xml:space="preserve"> DATA[[#This Row],[Src Último]]</f>
        <v>108909</v>
      </c>
      <c r="AF706" s="40">
        <f xml:space="preserve"> (DATA[[#This Row],[High]] - DATA[[#This Row],[Low]])</f>
        <v>1465</v>
      </c>
      <c r="AG706" s="31">
        <f xml:space="preserve"> _xlfn.XLOOKUP(DATA[[#This Row],[T]]-1, DATA[T], DATA[Open], "")</f>
        <v>110350</v>
      </c>
      <c r="AH706" s="31">
        <f xml:space="preserve"> _xlfn.XLOOKUP(DATA[[#This Row],[T]]-1, DATA[T], DATA[Low], "")</f>
        <v>108630</v>
      </c>
      <c r="AI706" s="31">
        <f xml:space="preserve"> _xlfn.XLOOKUP(DATA[[#This Row],[T]]-1, DATA[T], DATA[High], "")</f>
        <v>111585</v>
      </c>
      <c r="AJ706" s="31">
        <f xml:space="preserve"> _xlfn.XLOOKUP(DATA[[#This Row],[T]]-1, DATA[T], DATA[Price], "")</f>
        <v>108927</v>
      </c>
      <c r="AK706" s="33">
        <f xml:space="preserve"> IFERROR(DATA[[#This Row],[Prev Close]] - DATA[[#This Row],[Prev Open]], "")</f>
        <v>-1423</v>
      </c>
      <c r="AL706" s="33">
        <f xml:space="preserve"> IFERROR(DATA[[#This Row],[Prev High]] - DATA[[#This Row],[Prev Low]], "")</f>
        <v>2955</v>
      </c>
      <c r="AM706" s="33">
        <f xml:space="preserve"> SIGN(DATA[[#This Row],[Prev Change]] &lt; 0)</f>
        <v>1</v>
      </c>
      <c r="AN706" s="33">
        <f xml:space="preserve"> SIGN(DATA[[#This Row],[Prev Change]] &gt;= 0)</f>
        <v>0</v>
      </c>
      <c r="AO706" s="28">
        <f xml:space="preserve"> IFERROR(MAX(0, DATA[[#This Row],[High]] - DATA[[#This Row],[Prev High]]), "")</f>
        <v>0</v>
      </c>
      <c r="AP706" s="28">
        <f xml:space="preserve"> IFERROR(MAX(0, DATA[[#This Row],[Prev Low]] - DATA[[#This Row],[Low]]), "")</f>
        <v>600</v>
      </c>
      <c r="AQ706" s="10">
        <f xml:space="preserve"> (DATA[[#This Row],[Prev Low]] &lt; DATA[[#This Row],[Open]]) * (DATA[[#This Row],[Open]] &lt; DATA[[#This Row],[Prev High]])</f>
        <v>0</v>
      </c>
      <c r="AR706" s="10">
        <f xml:space="preserve"> SIGN(DATA[[#This Row],[Open]] &lt; DATA[[#This Row],[Prev Low]])</f>
        <v>1</v>
      </c>
      <c r="AS706" s="10">
        <f xml:space="preserve"> SIGN(DATA[[#This Row],[Prev Low]] &lt; DATA[[#This Row],[Open]])</f>
        <v>0</v>
      </c>
      <c r="AT706" s="10">
        <f xml:space="preserve"> SIGN(DATA[[#This Row],[Open]] &lt; DATA[[#This Row],[Prev High]])</f>
        <v>1</v>
      </c>
      <c r="AU706" s="10">
        <f xml:space="preserve"> SIGN(DATA[[#This Row],[Prev High]] &lt; DATA[[#This Row],[Open]])</f>
        <v>0</v>
      </c>
      <c r="AV706" s="10">
        <f xml:space="preserve"> SIGN(DATA[[#This Row],[Low]] &lt; DATA[[#This Row],[Prev Low]])</f>
        <v>1</v>
      </c>
      <c r="AW706" s="10">
        <f xml:space="preserve"> SIGN(DATA[[#This Row],[Prev Low]] &lt; DATA[[#This Row],[Low]])</f>
        <v>0</v>
      </c>
      <c r="AX706" s="10">
        <f xml:space="preserve"> SIGN(DATA[[#This Row],[High]] &lt; DATA[[#This Row],[Prev High]])</f>
        <v>1</v>
      </c>
      <c r="AY706" s="10">
        <f xml:space="preserve"> SIGN(DATA[[#This Row],[Prev High]] &lt; DATA[[#This Row],[High]])</f>
        <v>0</v>
      </c>
      <c r="AZ706" s="10">
        <f xml:space="preserve"> (DATA[[#This Row],[Prev Low]] &lt; DATA[[#This Row],[Close]]) * (DATA[[#This Row],[Close]] &lt; DATA[[#This Row],[Prev High]])</f>
        <v>1</v>
      </c>
      <c r="BA706" s="10">
        <f xml:space="preserve"> SIGN(DATA[[#This Row],[Close]] &lt; DATA[[#This Row],[Prev Low]])</f>
        <v>0</v>
      </c>
      <c r="BB706" s="10">
        <f xml:space="preserve"> SIGN(DATA[[#This Row],[Prev Low]] &lt; DATA[[#This Row],[Close]])</f>
        <v>1</v>
      </c>
      <c r="BC706" s="10">
        <f xml:space="preserve"> SIGN(DATA[[#This Row],[Close]] &lt; DATA[[#This Row],[Prev High]])</f>
        <v>1</v>
      </c>
      <c r="BD706" s="10">
        <f xml:space="preserve"> SIGN(DATA[[#This Row],[Prev High]] &lt; DATA[[#This Row],[Close]])</f>
        <v>0</v>
      </c>
    </row>
    <row r="707" spans="14:56" x14ac:dyDescent="0.25">
      <c r="N707" s="16">
        <f xml:space="preserve"> ROW() - ROW(DATA[[#Headers],[Row]])</f>
        <v>705</v>
      </c>
      <c r="O707" s="13"/>
      <c r="P707" s="20">
        <v>44831</v>
      </c>
      <c r="Q707" s="21">
        <v>108927</v>
      </c>
      <c r="R707" s="21">
        <v>110350</v>
      </c>
      <c r="S707" s="21">
        <v>111585</v>
      </c>
      <c r="T707" s="21">
        <v>108630</v>
      </c>
      <c r="U707" s="13" t="s">
        <v>572</v>
      </c>
      <c r="V707" s="14">
        <v>-6.3E-3</v>
      </c>
      <c r="W707" s="23"/>
      <c r="X707" s="23">
        <f xml:space="preserve"> (1 - DATA[[#This Row],[Row]])</f>
        <v>-704</v>
      </c>
      <c r="Y707" s="24">
        <f xml:space="preserve"> DATA[[#This Row],[Src Data]]</f>
        <v>44831</v>
      </c>
      <c r="Z707" s="23">
        <f xml:space="preserve"> WEEKDAY(DATA[[#This Row],[Date]])</f>
        <v>3</v>
      </c>
      <c r="AA707" s="26">
        <f xml:space="preserve"> DATA[[#This Row],[Src Último]]</f>
        <v>108927</v>
      </c>
      <c r="AB707" s="28">
        <f xml:space="preserve"> DATA[[#This Row],[Src Abertura]]</f>
        <v>110350</v>
      </c>
      <c r="AC707" s="28">
        <f xml:space="preserve"> DATA[[#This Row],[Src Mínima]]</f>
        <v>108630</v>
      </c>
      <c r="AD707" s="28">
        <f xml:space="preserve"> DATA[[#This Row],[Src Máxima]]</f>
        <v>111585</v>
      </c>
      <c r="AE707" s="28">
        <f xml:space="preserve"> DATA[[#This Row],[Src Último]]</f>
        <v>108927</v>
      </c>
      <c r="AF707" s="40">
        <f xml:space="preserve"> (DATA[[#This Row],[High]] - DATA[[#This Row],[Low]])</f>
        <v>2955</v>
      </c>
      <c r="AG707" s="31">
        <f xml:space="preserve"> _xlfn.XLOOKUP(DATA[[#This Row],[T]]-1, DATA[T], DATA[Open], "")</f>
        <v>111525</v>
      </c>
      <c r="AH707" s="31">
        <f xml:space="preserve"> _xlfn.XLOOKUP(DATA[[#This Row],[T]]-1, DATA[T], DATA[Low], "")</f>
        <v>109075</v>
      </c>
      <c r="AI707" s="31">
        <f xml:space="preserve"> _xlfn.XLOOKUP(DATA[[#This Row],[T]]-1, DATA[T], DATA[High], "")</f>
        <v>111815</v>
      </c>
      <c r="AJ707" s="31">
        <f xml:space="preserve"> _xlfn.XLOOKUP(DATA[[#This Row],[T]]-1, DATA[T], DATA[Price], "")</f>
        <v>109613</v>
      </c>
      <c r="AK707" s="33">
        <f xml:space="preserve"> IFERROR(DATA[[#This Row],[Prev Close]] - DATA[[#This Row],[Prev Open]], "")</f>
        <v>-1912</v>
      </c>
      <c r="AL707" s="33">
        <f xml:space="preserve"> IFERROR(DATA[[#This Row],[Prev High]] - DATA[[#This Row],[Prev Low]], "")</f>
        <v>2740</v>
      </c>
      <c r="AM707" s="33">
        <f xml:space="preserve"> SIGN(DATA[[#This Row],[Prev Change]] &lt; 0)</f>
        <v>1</v>
      </c>
      <c r="AN707" s="33">
        <f xml:space="preserve"> SIGN(DATA[[#This Row],[Prev Change]] &gt;= 0)</f>
        <v>0</v>
      </c>
      <c r="AO707" s="28">
        <f xml:space="preserve"> IFERROR(MAX(0, DATA[[#This Row],[High]] - DATA[[#This Row],[Prev High]]), "")</f>
        <v>0</v>
      </c>
      <c r="AP707" s="28">
        <f xml:space="preserve"> IFERROR(MAX(0, DATA[[#This Row],[Prev Low]] - DATA[[#This Row],[Low]]), "")</f>
        <v>445</v>
      </c>
      <c r="AQ707" s="10">
        <f xml:space="preserve"> (DATA[[#This Row],[Prev Low]] &lt; DATA[[#This Row],[Open]]) * (DATA[[#This Row],[Open]] &lt; DATA[[#This Row],[Prev High]])</f>
        <v>1</v>
      </c>
      <c r="AR707" s="10">
        <f xml:space="preserve"> SIGN(DATA[[#This Row],[Open]] &lt; DATA[[#This Row],[Prev Low]])</f>
        <v>0</v>
      </c>
      <c r="AS707" s="10">
        <f xml:space="preserve"> SIGN(DATA[[#This Row],[Prev Low]] &lt; DATA[[#This Row],[Open]])</f>
        <v>1</v>
      </c>
      <c r="AT707" s="10">
        <f xml:space="preserve"> SIGN(DATA[[#This Row],[Open]] &lt; DATA[[#This Row],[Prev High]])</f>
        <v>1</v>
      </c>
      <c r="AU707" s="10">
        <f xml:space="preserve"> SIGN(DATA[[#This Row],[Prev High]] &lt; DATA[[#This Row],[Open]])</f>
        <v>0</v>
      </c>
      <c r="AV707" s="10">
        <f xml:space="preserve"> SIGN(DATA[[#This Row],[Low]] &lt; DATA[[#This Row],[Prev Low]])</f>
        <v>1</v>
      </c>
      <c r="AW707" s="10">
        <f xml:space="preserve"> SIGN(DATA[[#This Row],[Prev Low]] &lt; DATA[[#This Row],[Low]])</f>
        <v>0</v>
      </c>
      <c r="AX707" s="10">
        <f xml:space="preserve"> SIGN(DATA[[#This Row],[High]] &lt; DATA[[#This Row],[Prev High]])</f>
        <v>1</v>
      </c>
      <c r="AY707" s="10">
        <f xml:space="preserve"> SIGN(DATA[[#This Row],[Prev High]] &lt; DATA[[#This Row],[High]])</f>
        <v>0</v>
      </c>
      <c r="AZ707" s="10">
        <f xml:space="preserve"> (DATA[[#This Row],[Prev Low]] &lt; DATA[[#This Row],[Close]]) * (DATA[[#This Row],[Close]] &lt; DATA[[#This Row],[Prev High]])</f>
        <v>0</v>
      </c>
      <c r="BA707" s="10">
        <f xml:space="preserve"> SIGN(DATA[[#This Row],[Close]] &lt; DATA[[#This Row],[Prev Low]])</f>
        <v>1</v>
      </c>
      <c r="BB707" s="10">
        <f xml:space="preserve"> SIGN(DATA[[#This Row],[Prev Low]] &lt; DATA[[#This Row],[Close]])</f>
        <v>0</v>
      </c>
      <c r="BC707" s="10">
        <f xml:space="preserve"> SIGN(DATA[[#This Row],[Close]] &lt; DATA[[#This Row],[Prev High]])</f>
        <v>1</v>
      </c>
      <c r="BD707" s="10">
        <f xml:space="preserve"> SIGN(DATA[[#This Row],[Prev High]] &lt; DATA[[#This Row],[Close]])</f>
        <v>0</v>
      </c>
    </row>
    <row r="708" spans="14:56" x14ac:dyDescent="0.25">
      <c r="N708" s="16">
        <f xml:space="preserve"> ROW() - ROW(DATA[[#Headers],[Row]])</f>
        <v>706</v>
      </c>
      <c r="O708" s="13"/>
      <c r="P708" s="20">
        <v>44830</v>
      </c>
      <c r="Q708" s="21">
        <v>109613</v>
      </c>
      <c r="R708" s="21">
        <v>111525</v>
      </c>
      <c r="S708" s="21">
        <v>111815</v>
      </c>
      <c r="T708" s="21">
        <v>109075</v>
      </c>
      <c r="U708" s="13" t="s">
        <v>573</v>
      </c>
      <c r="V708" s="14">
        <v>-2.52E-2</v>
      </c>
      <c r="W708" s="23"/>
      <c r="X708" s="23">
        <f xml:space="preserve"> (1 - DATA[[#This Row],[Row]])</f>
        <v>-705</v>
      </c>
      <c r="Y708" s="24">
        <f xml:space="preserve"> DATA[[#This Row],[Src Data]]</f>
        <v>44830</v>
      </c>
      <c r="Z708" s="23">
        <f xml:space="preserve"> WEEKDAY(DATA[[#This Row],[Date]])</f>
        <v>2</v>
      </c>
      <c r="AA708" s="26">
        <f xml:space="preserve"> DATA[[#This Row],[Src Último]]</f>
        <v>109613</v>
      </c>
      <c r="AB708" s="28">
        <f xml:space="preserve"> DATA[[#This Row],[Src Abertura]]</f>
        <v>111525</v>
      </c>
      <c r="AC708" s="28">
        <f xml:space="preserve"> DATA[[#This Row],[Src Mínima]]</f>
        <v>109075</v>
      </c>
      <c r="AD708" s="28">
        <f xml:space="preserve"> DATA[[#This Row],[Src Máxima]]</f>
        <v>111815</v>
      </c>
      <c r="AE708" s="28">
        <f xml:space="preserve"> DATA[[#This Row],[Src Último]]</f>
        <v>109613</v>
      </c>
      <c r="AF708" s="40">
        <f xml:space="preserve"> (DATA[[#This Row],[High]] - DATA[[#This Row],[Low]])</f>
        <v>2740</v>
      </c>
      <c r="AG708" s="31">
        <f xml:space="preserve"> _xlfn.XLOOKUP(DATA[[#This Row],[T]]-1, DATA[T], DATA[Open], "")</f>
        <v>113200</v>
      </c>
      <c r="AH708" s="31">
        <f xml:space="preserve"> _xlfn.XLOOKUP(DATA[[#This Row],[T]]-1, DATA[T], DATA[Low], "")</f>
        <v>111320</v>
      </c>
      <c r="AI708" s="31">
        <f xml:space="preserve"> _xlfn.XLOOKUP(DATA[[#This Row],[T]]-1, DATA[T], DATA[High], "")</f>
        <v>113370</v>
      </c>
      <c r="AJ708" s="31">
        <f xml:space="preserve"> _xlfn.XLOOKUP(DATA[[#This Row],[T]]-1, DATA[T], DATA[Price], "")</f>
        <v>112444</v>
      </c>
      <c r="AK708" s="33">
        <f xml:space="preserve"> IFERROR(DATA[[#This Row],[Prev Close]] - DATA[[#This Row],[Prev Open]], "")</f>
        <v>-756</v>
      </c>
      <c r="AL708" s="33">
        <f xml:space="preserve"> IFERROR(DATA[[#This Row],[Prev High]] - DATA[[#This Row],[Prev Low]], "")</f>
        <v>2050</v>
      </c>
      <c r="AM708" s="33">
        <f xml:space="preserve"> SIGN(DATA[[#This Row],[Prev Change]] &lt; 0)</f>
        <v>1</v>
      </c>
      <c r="AN708" s="33">
        <f xml:space="preserve"> SIGN(DATA[[#This Row],[Prev Change]] &gt;= 0)</f>
        <v>0</v>
      </c>
      <c r="AO708" s="28">
        <f xml:space="preserve"> IFERROR(MAX(0, DATA[[#This Row],[High]] - DATA[[#This Row],[Prev High]]), "")</f>
        <v>0</v>
      </c>
      <c r="AP708" s="28">
        <f xml:space="preserve"> IFERROR(MAX(0, DATA[[#This Row],[Prev Low]] - DATA[[#This Row],[Low]]), "")</f>
        <v>2245</v>
      </c>
      <c r="AQ708" s="10">
        <f xml:space="preserve"> (DATA[[#This Row],[Prev Low]] &lt; DATA[[#This Row],[Open]]) * (DATA[[#This Row],[Open]] &lt; DATA[[#This Row],[Prev High]])</f>
        <v>1</v>
      </c>
      <c r="AR708" s="10">
        <f xml:space="preserve"> SIGN(DATA[[#This Row],[Open]] &lt; DATA[[#This Row],[Prev Low]])</f>
        <v>0</v>
      </c>
      <c r="AS708" s="10">
        <f xml:space="preserve"> SIGN(DATA[[#This Row],[Prev Low]] &lt; DATA[[#This Row],[Open]])</f>
        <v>1</v>
      </c>
      <c r="AT708" s="10">
        <f xml:space="preserve"> SIGN(DATA[[#This Row],[Open]] &lt; DATA[[#This Row],[Prev High]])</f>
        <v>1</v>
      </c>
      <c r="AU708" s="10">
        <f xml:space="preserve"> SIGN(DATA[[#This Row],[Prev High]] &lt; DATA[[#This Row],[Open]])</f>
        <v>0</v>
      </c>
      <c r="AV708" s="10">
        <f xml:space="preserve"> SIGN(DATA[[#This Row],[Low]] &lt; DATA[[#This Row],[Prev Low]])</f>
        <v>1</v>
      </c>
      <c r="AW708" s="10">
        <f xml:space="preserve"> SIGN(DATA[[#This Row],[Prev Low]] &lt; DATA[[#This Row],[Low]])</f>
        <v>0</v>
      </c>
      <c r="AX708" s="10">
        <f xml:space="preserve"> SIGN(DATA[[#This Row],[High]] &lt; DATA[[#This Row],[Prev High]])</f>
        <v>1</v>
      </c>
      <c r="AY708" s="10">
        <f xml:space="preserve"> SIGN(DATA[[#This Row],[Prev High]] &lt; DATA[[#This Row],[High]])</f>
        <v>0</v>
      </c>
      <c r="AZ708" s="10">
        <f xml:space="preserve"> (DATA[[#This Row],[Prev Low]] &lt; DATA[[#This Row],[Close]]) * (DATA[[#This Row],[Close]] &lt; DATA[[#This Row],[Prev High]])</f>
        <v>0</v>
      </c>
      <c r="BA708" s="10">
        <f xml:space="preserve"> SIGN(DATA[[#This Row],[Close]] &lt; DATA[[#This Row],[Prev Low]])</f>
        <v>1</v>
      </c>
      <c r="BB708" s="10">
        <f xml:space="preserve"> SIGN(DATA[[#This Row],[Prev Low]] &lt; DATA[[#This Row],[Close]])</f>
        <v>0</v>
      </c>
      <c r="BC708" s="10">
        <f xml:space="preserve"> SIGN(DATA[[#This Row],[Close]] &lt; DATA[[#This Row],[Prev High]])</f>
        <v>1</v>
      </c>
      <c r="BD708" s="10">
        <f xml:space="preserve"> SIGN(DATA[[#This Row],[Prev High]] &lt; DATA[[#This Row],[Close]])</f>
        <v>0</v>
      </c>
    </row>
    <row r="709" spans="14:56" x14ac:dyDescent="0.25">
      <c r="N709" s="16">
        <f xml:space="preserve"> ROW() - ROW(DATA[[#Headers],[Row]])</f>
        <v>707</v>
      </c>
      <c r="O709" s="13"/>
      <c r="P709" s="20">
        <v>44827</v>
      </c>
      <c r="Q709" s="21">
        <v>112444</v>
      </c>
      <c r="R709" s="21">
        <v>113200</v>
      </c>
      <c r="S709" s="21">
        <v>113370</v>
      </c>
      <c r="T709" s="21">
        <v>111320</v>
      </c>
      <c r="U709" s="13" t="s">
        <v>306</v>
      </c>
      <c r="V709" s="14">
        <v>-2.1000000000000001E-2</v>
      </c>
      <c r="W709" s="23"/>
      <c r="X709" s="23">
        <f xml:space="preserve"> (1 - DATA[[#This Row],[Row]])</f>
        <v>-706</v>
      </c>
      <c r="Y709" s="24">
        <f xml:space="preserve"> DATA[[#This Row],[Src Data]]</f>
        <v>44827</v>
      </c>
      <c r="Z709" s="23">
        <f xml:space="preserve"> WEEKDAY(DATA[[#This Row],[Date]])</f>
        <v>6</v>
      </c>
      <c r="AA709" s="26">
        <f xml:space="preserve"> DATA[[#This Row],[Src Último]]</f>
        <v>112444</v>
      </c>
      <c r="AB709" s="28">
        <f xml:space="preserve"> DATA[[#This Row],[Src Abertura]]</f>
        <v>113200</v>
      </c>
      <c r="AC709" s="28">
        <f xml:space="preserve"> DATA[[#This Row],[Src Mínima]]</f>
        <v>111320</v>
      </c>
      <c r="AD709" s="28">
        <f xml:space="preserve"> DATA[[#This Row],[Src Máxima]]</f>
        <v>113370</v>
      </c>
      <c r="AE709" s="28">
        <f xml:space="preserve"> DATA[[#This Row],[Src Último]]</f>
        <v>112444</v>
      </c>
      <c r="AF709" s="40">
        <f xml:space="preserve"> (DATA[[#This Row],[High]] - DATA[[#This Row],[Low]])</f>
        <v>2050</v>
      </c>
      <c r="AG709" s="31">
        <f xml:space="preserve"> _xlfn.XLOOKUP(DATA[[#This Row],[T]]-1, DATA[T], DATA[Open], "")</f>
        <v>113480</v>
      </c>
      <c r="AH709" s="31">
        <f xml:space="preserve"> _xlfn.XLOOKUP(DATA[[#This Row],[T]]-1, DATA[T], DATA[Low], "")</f>
        <v>112515</v>
      </c>
      <c r="AI709" s="31">
        <f xml:space="preserve"> _xlfn.XLOOKUP(DATA[[#This Row],[T]]-1, DATA[T], DATA[High], "")</f>
        <v>115210</v>
      </c>
      <c r="AJ709" s="31">
        <f xml:space="preserve"> _xlfn.XLOOKUP(DATA[[#This Row],[T]]-1, DATA[T], DATA[Price], "")</f>
        <v>114860</v>
      </c>
      <c r="AK709" s="33">
        <f xml:space="preserve"> IFERROR(DATA[[#This Row],[Prev Close]] - DATA[[#This Row],[Prev Open]], "")</f>
        <v>1380</v>
      </c>
      <c r="AL709" s="33">
        <f xml:space="preserve"> IFERROR(DATA[[#This Row],[Prev High]] - DATA[[#This Row],[Prev Low]], "")</f>
        <v>2695</v>
      </c>
      <c r="AM709" s="33">
        <f xml:space="preserve"> SIGN(DATA[[#This Row],[Prev Change]] &lt; 0)</f>
        <v>0</v>
      </c>
      <c r="AN709" s="33">
        <f xml:space="preserve"> SIGN(DATA[[#This Row],[Prev Change]] &gt;= 0)</f>
        <v>1</v>
      </c>
      <c r="AO709" s="28">
        <f xml:space="preserve"> IFERROR(MAX(0, DATA[[#This Row],[High]] - DATA[[#This Row],[Prev High]]), "")</f>
        <v>0</v>
      </c>
      <c r="AP709" s="28">
        <f xml:space="preserve"> IFERROR(MAX(0, DATA[[#This Row],[Prev Low]] - DATA[[#This Row],[Low]]), "")</f>
        <v>1195</v>
      </c>
      <c r="AQ709" s="10">
        <f xml:space="preserve"> (DATA[[#This Row],[Prev Low]] &lt; DATA[[#This Row],[Open]]) * (DATA[[#This Row],[Open]] &lt; DATA[[#This Row],[Prev High]])</f>
        <v>1</v>
      </c>
      <c r="AR709" s="10">
        <f xml:space="preserve"> SIGN(DATA[[#This Row],[Open]] &lt; DATA[[#This Row],[Prev Low]])</f>
        <v>0</v>
      </c>
      <c r="AS709" s="10">
        <f xml:space="preserve"> SIGN(DATA[[#This Row],[Prev Low]] &lt; DATA[[#This Row],[Open]])</f>
        <v>1</v>
      </c>
      <c r="AT709" s="10">
        <f xml:space="preserve"> SIGN(DATA[[#This Row],[Open]] &lt; DATA[[#This Row],[Prev High]])</f>
        <v>1</v>
      </c>
      <c r="AU709" s="10">
        <f xml:space="preserve"> SIGN(DATA[[#This Row],[Prev High]] &lt; DATA[[#This Row],[Open]])</f>
        <v>0</v>
      </c>
      <c r="AV709" s="10">
        <f xml:space="preserve"> SIGN(DATA[[#This Row],[Low]] &lt; DATA[[#This Row],[Prev Low]])</f>
        <v>1</v>
      </c>
      <c r="AW709" s="10">
        <f xml:space="preserve"> SIGN(DATA[[#This Row],[Prev Low]] &lt; DATA[[#This Row],[Low]])</f>
        <v>0</v>
      </c>
      <c r="AX709" s="10">
        <f xml:space="preserve"> SIGN(DATA[[#This Row],[High]] &lt; DATA[[#This Row],[Prev High]])</f>
        <v>1</v>
      </c>
      <c r="AY709" s="10">
        <f xml:space="preserve"> SIGN(DATA[[#This Row],[Prev High]] &lt; DATA[[#This Row],[High]])</f>
        <v>0</v>
      </c>
      <c r="AZ709" s="10">
        <f xml:space="preserve"> (DATA[[#This Row],[Prev Low]] &lt; DATA[[#This Row],[Close]]) * (DATA[[#This Row],[Close]] &lt; DATA[[#This Row],[Prev High]])</f>
        <v>0</v>
      </c>
      <c r="BA709" s="10">
        <f xml:space="preserve"> SIGN(DATA[[#This Row],[Close]] &lt; DATA[[#This Row],[Prev Low]])</f>
        <v>1</v>
      </c>
      <c r="BB709" s="10">
        <f xml:space="preserve"> SIGN(DATA[[#This Row],[Prev Low]] &lt; DATA[[#This Row],[Close]])</f>
        <v>0</v>
      </c>
      <c r="BC709" s="10">
        <f xml:space="preserve"> SIGN(DATA[[#This Row],[Close]] &lt; DATA[[#This Row],[Prev High]])</f>
        <v>1</v>
      </c>
      <c r="BD709" s="10">
        <f xml:space="preserve"> SIGN(DATA[[#This Row],[Prev High]] &lt; DATA[[#This Row],[Close]])</f>
        <v>0</v>
      </c>
    </row>
    <row r="710" spans="14:56" x14ac:dyDescent="0.25">
      <c r="N710" s="16">
        <f xml:space="preserve"> ROW() - ROW(DATA[[#Headers],[Row]])</f>
        <v>708</v>
      </c>
      <c r="O710" s="13"/>
      <c r="P710" s="20">
        <v>44826</v>
      </c>
      <c r="Q710" s="21">
        <v>114860</v>
      </c>
      <c r="R710" s="21">
        <v>113480</v>
      </c>
      <c r="S710" s="21">
        <v>115210</v>
      </c>
      <c r="T710" s="21">
        <v>112515</v>
      </c>
      <c r="U710" s="13" t="s">
        <v>241</v>
      </c>
      <c r="V710" s="14">
        <v>1.89E-2</v>
      </c>
      <c r="W710" s="23"/>
      <c r="X710" s="23">
        <f xml:space="preserve"> (1 - DATA[[#This Row],[Row]])</f>
        <v>-707</v>
      </c>
      <c r="Y710" s="24">
        <f xml:space="preserve"> DATA[[#This Row],[Src Data]]</f>
        <v>44826</v>
      </c>
      <c r="Z710" s="23">
        <f xml:space="preserve"> WEEKDAY(DATA[[#This Row],[Date]])</f>
        <v>5</v>
      </c>
      <c r="AA710" s="26">
        <f xml:space="preserve"> DATA[[#This Row],[Src Último]]</f>
        <v>114860</v>
      </c>
      <c r="AB710" s="28">
        <f xml:space="preserve"> DATA[[#This Row],[Src Abertura]]</f>
        <v>113480</v>
      </c>
      <c r="AC710" s="28">
        <f xml:space="preserve"> DATA[[#This Row],[Src Mínima]]</f>
        <v>112515</v>
      </c>
      <c r="AD710" s="28">
        <f xml:space="preserve"> DATA[[#This Row],[Src Máxima]]</f>
        <v>115210</v>
      </c>
      <c r="AE710" s="28">
        <f xml:space="preserve"> DATA[[#This Row],[Src Último]]</f>
        <v>114860</v>
      </c>
      <c r="AF710" s="40">
        <f xml:space="preserve"> (DATA[[#This Row],[High]] - DATA[[#This Row],[Low]])</f>
        <v>2695</v>
      </c>
      <c r="AG710" s="31">
        <f xml:space="preserve"> _xlfn.XLOOKUP(DATA[[#This Row],[T]]-1, DATA[T], DATA[Open], "")</f>
        <v>113600</v>
      </c>
      <c r="AH710" s="31">
        <f xml:space="preserve"> _xlfn.XLOOKUP(DATA[[#This Row],[T]]-1, DATA[T], DATA[Low], "")</f>
        <v>112035</v>
      </c>
      <c r="AI710" s="31">
        <f xml:space="preserve"> _xlfn.XLOOKUP(DATA[[#This Row],[T]]-1, DATA[T], DATA[High], "")</f>
        <v>114180</v>
      </c>
      <c r="AJ710" s="31">
        <f xml:space="preserve"> _xlfn.XLOOKUP(DATA[[#This Row],[T]]-1, DATA[T], DATA[Price], "")</f>
        <v>112726</v>
      </c>
      <c r="AK710" s="33">
        <f xml:space="preserve"> IFERROR(DATA[[#This Row],[Prev Close]] - DATA[[#This Row],[Prev Open]], "")</f>
        <v>-874</v>
      </c>
      <c r="AL710" s="33">
        <f xml:space="preserve"> IFERROR(DATA[[#This Row],[Prev High]] - DATA[[#This Row],[Prev Low]], "")</f>
        <v>2145</v>
      </c>
      <c r="AM710" s="33">
        <f xml:space="preserve"> SIGN(DATA[[#This Row],[Prev Change]] &lt; 0)</f>
        <v>1</v>
      </c>
      <c r="AN710" s="33">
        <f xml:space="preserve"> SIGN(DATA[[#This Row],[Prev Change]] &gt;= 0)</f>
        <v>0</v>
      </c>
      <c r="AO710" s="28">
        <f xml:space="preserve"> IFERROR(MAX(0, DATA[[#This Row],[High]] - DATA[[#This Row],[Prev High]]), "")</f>
        <v>1030</v>
      </c>
      <c r="AP710" s="28">
        <f xml:space="preserve"> IFERROR(MAX(0, DATA[[#This Row],[Prev Low]] - DATA[[#This Row],[Low]]), "")</f>
        <v>0</v>
      </c>
      <c r="AQ710" s="10">
        <f xml:space="preserve"> (DATA[[#This Row],[Prev Low]] &lt; DATA[[#This Row],[Open]]) * (DATA[[#This Row],[Open]] &lt; DATA[[#This Row],[Prev High]])</f>
        <v>1</v>
      </c>
      <c r="AR710" s="10">
        <f xml:space="preserve"> SIGN(DATA[[#This Row],[Open]] &lt; DATA[[#This Row],[Prev Low]])</f>
        <v>0</v>
      </c>
      <c r="AS710" s="10">
        <f xml:space="preserve"> SIGN(DATA[[#This Row],[Prev Low]] &lt; DATA[[#This Row],[Open]])</f>
        <v>1</v>
      </c>
      <c r="AT710" s="10">
        <f xml:space="preserve"> SIGN(DATA[[#This Row],[Open]] &lt; DATA[[#This Row],[Prev High]])</f>
        <v>1</v>
      </c>
      <c r="AU710" s="10">
        <f xml:space="preserve"> SIGN(DATA[[#This Row],[Prev High]] &lt; DATA[[#This Row],[Open]])</f>
        <v>0</v>
      </c>
      <c r="AV710" s="10">
        <f xml:space="preserve"> SIGN(DATA[[#This Row],[Low]] &lt; DATA[[#This Row],[Prev Low]])</f>
        <v>0</v>
      </c>
      <c r="AW710" s="10">
        <f xml:space="preserve"> SIGN(DATA[[#This Row],[Prev Low]] &lt; DATA[[#This Row],[Low]])</f>
        <v>1</v>
      </c>
      <c r="AX710" s="10">
        <f xml:space="preserve"> SIGN(DATA[[#This Row],[High]] &lt; DATA[[#This Row],[Prev High]])</f>
        <v>0</v>
      </c>
      <c r="AY710" s="10">
        <f xml:space="preserve"> SIGN(DATA[[#This Row],[Prev High]] &lt; DATA[[#This Row],[High]])</f>
        <v>1</v>
      </c>
      <c r="AZ710" s="10">
        <f xml:space="preserve"> (DATA[[#This Row],[Prev Low]] &lt; DATA[[#This Row],[Close]]) * (DATA[[#This Row],[Close]] &lt; DATA[[#This Row],[Prev High]])</f>
        <v>0</v>
      </c>
      <c r="BA710" s="10">
        <f xml:space="preserve"> SIGN(DATA[[#This Row],[Close]] &lt; DATA[[#This Row],[Prev Low]])</f>
        <v>0</v>
      </c>
      <c r="BB710" s="10">
        <f xml:space="preserve"> SIGN(DATA[[#This Row],[Prev Low]] &lt; DATA[[#This Row],[Close]])</f>
        <v>1</v>
      </c>
      <c r="BC710" s="10">
        <f xml:space="preserve"> SIGN(DATA[[#This Row],[Close]] &lt; DATA[[#This Row],[Prev High]])</f>
        <v>0</v>
      </c>
      <c r="BD710" s="10">
        <f xml:space="preserve"> SIGN(DATA[[#This Row],[Prev High]] &lt; DATA[[#This Row],[Close]])</f>
        <v>1</v>
      </c>
    </row>
    <row r="711" spans="14:56" x14ac:dyDescent="0.25">
      <c r="N711" s="16">
        <f xml:space="preserve"> ROW() - ROW(DATA[[#Headers],[Row]])</f>
        <v>709</v>
      </c>
      <c r="O711" s="13"/>
      <c r="P711" s="20">
        <v>44825</v>
      </c>
      <c r="Q711" s="21">
        <v>112726</v>
      </c>
      <c r="R711" s="21">
        <v>113600</v>
      </c>
      <c r="S711" s="21">
        <v>114180</v>
      </c>
      <c r="T711" s="21">
        <v>112035</v>
      </c>
      <c r="U711" s="13" t="s">
        <v>574</v>
      </c>
      <c r="V711" s="14">
        <v>-6.6E-3</v>
      </c>
      <c r="W711" s="23"/>
      <c r="X711" s="23">
        <f xml:space="preserve"> (1 - DATA[[#This Row],[Row]])</f>
        <v>-708</v>
      </c>
      <c r="Y711" s="24">
        <f xml:space="preserve"> DATA[[#This Row],[Src Data]]</f>
        <v>44825</v>
      </c>
      <c r="Z711" s="23">
        <f xml:space="preserve"> WEEKDAY(DATA[[#This Row],[Date]])</f>
        <v>4</v>
      </c>
      <c r="AA711" s="26">
        <f xml:space="preserve"> DATA[[#This Row],[Src Último]]</f>
        <v>112726</v>
      </c>
      <c r="AB711" s="28">
        <f xml:space="preserve"> DATA[[#This Row],[Src Abertura]]</f>
        <v>113600</v>
      </c>
      <c r="AC711" s="28">
        <f xml:space="preserve"> DATA[[#This Row],[Src Mínima]]</f>
        <v>112035</v>
      </c>
      <c r="AD711" s="28">
        <f xml:space="preserve"> DATA[[#This Row],[Src Máxima]]</f>
        <v>114180</v>
      </c>
      <c r="AE711" s="28">
        <f xml:space="preserve"> DATA[[#This Row],[Src Último]]</f>
        <v>112726</v>
      </c>
      <c r="AF711" s="40">
        <f xml:space="preserve"> (DATA[[#This Row],[High]] - DATA[[#This Row],[Low]])</f>
        <v>2145</v>
      </c>
      <c r="AG711" s="31">
        <f xml:space="preserve"> _xlfn.XLOOKUP(DATA[[#This Row],[T]]-1, DATA[T], DATA[Open], "")</f>
        <v>112900</v>
      </c>
      <c r="AH711" s="31">
        <f xml:space="preserve"> _xlfn.XLOOKUP(DATA[[#This Row],[T]]-1, DATA[T], DATA[Low], "")</f>
        <v>112165</v>
      </c>
      <c r="AI711" s="31">
        <f xml:space="preserve"> _xlfn.XLOOKUP(DATA[[#This Row],[T]]-1, DATA[T], DATA[High], "")</f>
        <v>113670</v>
      </c>
      <c r="AJ711" s="31">
        <f xml:space="preserve"> _xlfn.XLOOKUP(DATA[[#This Row],[T]]-1, DATA[T], DATA[Price], "")</f>
        <v>113475</v>
      </c>
      <c r="AK711" s="33">
        <f xml:space="preserve"> IFERROR(DATA[[#This Row],[Prev Close]] - DATA[[#This Row],[Prev Open]], "")</f>
        <v>575</v>
      </c>
      <c r="AL711" s="33">
        <f xml:space="preserve"> IFERROR(DATA[[#This Row],[Prev High]] - DATA[[#This Row],[Prev Low]], "")</f>
        <v>1505</v>
      </c>
      <c r="AM711" s="33">
        <f xml:space="preserve"> SIGN(DATA[[#This Row],[Prev Change]] &lt; 0)</f>
        <v>0</v>
      </c>
      <c r="AN711" s="33">
        <f xml:space="preserve"> SIGN(DATA[[#This Row],[Prev Change]] &gt;= 0)</f>
        <v>1</v>
      </c>
      <c r="AO711" s="28">
        <f xml:space="preserve"> IFERROR(MAX(0, DATA[[#This Row],[High]] - DATA[[#This Row],[Prev High]]), "")</f>
        <v>510</v>
      </c>
      <c r="AP711" s="28">
        <f xml:space="preserve"> IFERROR(MAX(0, DATA[[#This Row],[Prev Low]] - DATA[[#This Row],[Low]]), "")</f>
        <v>130</v>
      </c>
      <c r="AQ711" s="10">
        <f xml:space="preserve"> (DATA[[#This Row],[Prev Low]] &lt; DATA[[#This Row],[Open]]) * (DATA[[#This Row],[Open]] &lt; DATA[[#This Row],[Prev High]])</f>
        <v>1</v>
      </c>
      <c r="AR711" s="10">
        <f xml:space="preserve"> SIGN(DATA[[#This Row],[Open]] &lt; DATA[[#This Row],[Prev Low]])</f>
        <v>0</v>
      </c>
      <c r="AS711" s="10">
        <f xml:space="preserve"> SIGN(DATA[[#This Row],[Prev Low]] &lt; DATA[[#This Row],[Open]])</f>
        <v>1</v>
      </c>
      <c r="AT711" s="10">
        <f xml:space="preserve"> SIGN(DATA[[#This Row],[Open]] &lt; DATA[[#This Row],[Prev High]])</f>
        <v>1</v>
      </c>
      <c r="AU711" s="10">
        <f xml:space="preserve"> SIGN(DATA[[#This Row],[Prev High]] &lt; DATA[[#This Row],[Open]])</f>
        <v>0</v>
      </c>
      <c r="AV711" s="10">
        <f xml:space="preserve"> SIGN(DATA[[#This Row],[Low]] &lt; DATA[[#This Row],[Prev Low]])</f>
        <v>1</v>
      </c>
      <c r="AW711" s="10">
        <f xml:space="preserve"> SIGN(DATA[[#This Row],[Prev Low]] &lt; DATA[[#This Row],[Low]])</f>
        <v>0</v>
      </c>
      <c r="AX711" s="10">
        <f xml:space="preserve"> SIGN(DATA[[#This Row],[High]] &lt; DATA[[#This Row],[Prev High]])</f>
        <v>0</v>
      </c>
      <c r="AY711" s="10">
        <f xml:space="preserve"> SIGN(DATA[[#This Row],[Prev High]] &lt; DATA[[#This Row],[High]])</f>
        <v>1</v>
      </c>
      <c r="AZ711" s="10">
        <f xml:space="preserve"> (DATA[[#This Row],[Prev Low]] &lt; DATA[[#This Row],[Close]]) * (DATA[[#This Row],[Close]] &lt; DATA[[#This Row],[Prev High]])</f>
        <v>1</v>
      </c>
      <c r="BA711" s="10">
        <f xml:space="preserve"> SIGN(DATA[[#This Row],[Close]] &lt; DATA[[#This Row],[Prev Low]])</f>
        <v>0</v>
      </c>
      <c r="BB711" s="10">
        <f xml:space="preserve"> SIGN(DATA[[#This Row],[Prev Low]] &lt; DATA[[#This Row],[Close]])</f>
        <v>1</v>
      </c>
      <c r="BC711" s="10">
        <f xml:space="preserve"> SIGN(DATA[[#This Row],[Close]] &lt; DATA[[#This Row],[Prev High]])</f>
        <v>1</v>
      </c>
      <c r="BD711" s="10">
        <f xml:space="preserve"> SIGN(DATA[[#This Row],[Prev High]] &lt; DATA[[#This Row],[Close]])</f>
        <v>0</v>
      </c>
    </row>
    <row r="712" spans="14:56" x14ac:dyDescent="0.25">
      <c r="N712" s="16">
        <f xml:space="preserve"> ROW() - ROW(DATA[[#Headers],[Row]])</f>
        <v>710</v>
      </c>
      <c r="O712" s="13"/>
      <c r="P712" s="20">
        <v>44824</v>
      </c>
      <c r="Q712" s="21">
        <v>113475</v>
      </c>
      <c r="R712" s="21">
        <v>112900</v>
      </c>
      <c r="S712" s="21">
        <v>113670</v>
      </c>
      <c r="T712" s="21">
        <v>112165</v>
      </c>
      <c r="U712" s="13" t="s">
        <v>575</v>
      </c>
      <c r="V712" s="14">
        <v>5.1000000000000004E-3</v>
      </c>
      <c r="W712" s="23"/>
      <c r="X712" s="23">
        <f xml:space="preserve"> (1 - DATA[[#This Row],[Row]])</f>
        <v>-709</v>
      </c>
      <c r="Y712" s="24">
        <f xml:space="preserve"> DATA[[#This Row],[Src Data]]</f>
        <v>44824</v>
      </c>
      <c r="Z712" s="23">
        <f xml:space="preserve"> WEEKDAY(DATA[[#This Row],[Date]])</f>
        <v>3</v>
      </c>
      <c r="AA712" s="26">
        <f xml:space="preserve"> DATA[[#This Row],[Src Último]]</f>
        <v>113475</v>
      </c>
      <c r="AB712" s="28">
        <f xml:space="preserve"> DATA[[#This Row],[Src Abertura]]</f>
        <v>112900</v>
      </c>
      <c r="AC712" s="28">
        <f xml:space="preserve"> DATA[[#This Row],[Src Mínima]]</f>
        <v>112165</v>
      </c>
      <c r="AD712" s="28">
        <f xml:space="preserve"> DATA[[#This Row],[Src Máxima]]</f>
        <v>113670</v>
      </c>
      <c r="AE712" s="28">
        <f xml:space="preserve"> DATA[[#This Row],[Src Último]]</f>
        <v>113475</v>
      </c>
      <c r="AF712" s="40">
        <f xml:space="preserve"> (DATA[[#This Row],[High]] - DATA[[#This Row],[Low]])</f>
        <v>1505</v>
      </c>
      <c r="AG712" s="31">
        <f xml:space="preserve"> _xlfn.XLOOKUP(DATA[[#This Row],[T]]-1, DATA[T], DATA[Open], "")</f>
        <v>109165</v>
      </c>
      <c r="AH712" s="31">
        <f xml:space="preserve"> _xlfn.XLOOKUP(DATA[[#This Row],[T]]-1, DATA[T], DATA[Low], "")</f>
        <v>108980</v>
      </c>
      <c r="AI712" s="31">
        <f xml:space="preserve"> _xlfn.XLOOKUP(DATA[[#This Row],[T]]-1, DATA[T], DATA[High], "")</f>
        <v>113500</v>
      </c>
      <c r="AJ712" s="31">
        <f xml:space="preserve"> _xlfn.XLOOKUP(DATA[[#This Row],[T]]-1, DATA[T], DATA[Price], "")</f>
        <v>112896</v>
      </c>
      <c r="AK712" s="33">
        <f xml:space="preserve"> IFERROR(DATA[[#This Row],[Prev Close]] - DATA[[#This Row],[Prev Open]], "")</f>
        <v>3731</v>
      </c>
      <c r="AL712" s="33">
        <f xml:space="preserve"> IFERROR(DATA[[#This Row],[Prev High]] - DATA[[#This Row],[Prev Low]], "")</f>
        <v>4520</v>
      </c>
      <c r="AM712" s="33">
        <f xml:space="preserve"> SIGN(DATA[[#This Row],[Prev Change]] &lt; 0)</f>
        <v>0</v>
      </c>
      <c r="AN712" s="33">
        <f xml:space="preserve"> SIGN(DATA[[#This Row],[Prev Change]] &gt;= 0)</f>
        <v>1</v>
      </c>
      <c r="AO712" s="28">
        <f xml:space="preserve"> IFERROR(MAX(0, DATA[[#This Row],[High]] - DATA[[#This Row],[Prev High]]), "")</f>
        <v>170</v>
      </c>
      <c r="AP712" s="28">
        <f xml:space="preserve"> IFERROR(MAX(0, DATA[[#This Row],[Prev Low]] - DATA[[#This Row],[Low]]), "")</f>
        <v>0</v>
      </c>
      <c r="AQ712" s="10">
        <f xml:space="preserve"> (DATA[[#This Row],[Prev Low]] &lt; DATA[[#This Row],[Open]]) * (DATA[[#This Row],[Open]] &lt; DATA[[#This Row],[Prev High]])</f>
        <v>1</v>
      </c>
      <c r="AR712" s="10">
        <f xml:space="preserve"> SIGN(DATA[[#This Row],[Open]] &lt; DATA[[#This Row],[Prev Low]])</f>
        <v>0</v>
      </c>
      <c r="AS712" s="10">
        <f xml:space="preserve"> SIGN(DATA[[#This Row],[Prev Low]] &lt; DATA[[#This Row],[Open]])</f>
        <v>1</v>
      </c>
      <c r="AT712" s="10">
        <f xml:space="preserve"> SIGN(DATA[[#This Row],[Open]] &lt; DATA[[#This Row],[Prev High]])</f>
        <v>1</v>
      </c>
      <c r="AU712" s="10">
        <f xml:space="preserve"> SIGN(DATA[[#This Row],[Prev High]] &lt; DATA[[#This Row],[Open]])</f>
        <v>0</v>
      </c>
      <c r="AV712" s="10">
        <f xml:space="preserve"> SIGN(DATA[[#This Row],[Low]] &lt; DATA[[#This Row],[Prev Low]])</f>
        <v>0</v>
      </c>
      <c r="AW712" s="10">
        <f xml:space="preserve"> SIGN(DATA[[#This Row],[Prev Low]] &lt; DATA[[#This Row],[Low]])</f>
        <v>1</v>
      </c>
      <c r="AX712" s="10">
        <f xml:space="preserve"> SIGN(DATA[[#This Row],[High]] &lt; DATA[[#This Row],[Prev High]])</f>
        <v>0</v>
      </c>
      <c r="AY712" s="10">
        <f xml:space="preserve"> SIGN(DATA[[#This Row],[Prev High]] &lt; DATA[[#This Row],[High]])</f>
        <v>1</v>
      </c>
      <c r="AZ712" s="10">
        <f xml:space="preserve"> (DATA[[#This Row],[Prev Low]] &lt; DATA[[#This Row],[Close]]) * (DATA[[#This Row],[Close]] &lt; DATA[[#This Row],[Prev High]])</f>
        <v>1</v>
      </c>
      <c r="BA712" s="10">
        <f xml:space="preserve"> SIGN(DATA[[#This Row],[Close]] &lt; DATA[[#This Row],[Prev Low]])</f>
        <v>0</v>
      </c>
      <c r="BB712" s="10">
        <f xml:space="preserve"> SIGN(DATA[[#This Row],[Prev Low]] &lt; DATA[[#This Row],[Close]])</f>
        <v>1</v>
      </c>
      <c r="BC712" s="10">
        <f xml:space="preserve"> SIGN(DATA[[#This Row],[Close]] &lt; DATA[[#This Row],[Prev High]])</f>
        <v>1</v>
      </c>
      <c r="BD712" s="10">
        <f xml:space="preserve"> SIGN(DATA[[#This Row],[Prev High]] &lt; DATA[[#This Row],[Close]])</f>
        <v>0</v>
      </c>
    </row>
    <row r="713" spans="14:56" x14ac:dyDescent="0.25">
      <c r="N713" s="16">
        <f xml:space="preserve"> ROW() - ROW(DATA[[#Headers],[Row]])</f>
        <v>711</v>
      </c>
      <c r="O713" s="13"/>
      <c r="P713" s="20">
        <v>44823</v>
      </c>
      <c r="Q713" s="21">
        <v>112896</v>
      </c>
      <c r="R713" s="21">
        <v>109165</v>
      </c>
      <c r="S713" s="21">
        <v>113500</v>
      </c>
      <c r="T713" s="21">
        <v>108980</v>
      </c>
      <c r="U713" s="13" t="s">
        <v>239</v>
      </c>
      <c r="V713" s="14">
        <v>2.5100000000000001E-2</v>
      </c>
      <c r="W713" s="23"/>
      <c r="X713" s="23">
        <f xml:space="preserve"> (1 - DATA[[#This Row],[Row]])</f>
        <v>-710</v>
      </c>
      <c r="Y713" s="24">
        <f xml:space="preserve"> DATA[[#This Row],[Src Data]]</f>
        <v>44823</v>
      </c>
      <c r="Z713" s="23">
        <f xml:space="preserve"> WEEKDAY(DATA[[#This Row],[Date]])</f>
        <v>2</v>
      </c>
      <c r="AA713" s="26">
        <f xml:space="preserve"> DATA[[#This Row],[Src Último]]</f>
        <v>112896</v>
      </c>
      <c r="AB713" s="28">
        <f xml:space="preserve"> DATA[[#This Row],[Src Abertura]]</f>
        <v>109165</v>
      </c>
      <c r="AC713" s="28">
        <f xml:space="preserve"> DATA[[#This Row],[Src Mínima]]</f>
        <v>108980</v>
      </c>
      <c r="AD713" s="28">
        <f xml:space="preserve"> DATA[[#This Row],[Src Máxima]]</f>
        <v>113500</v>
      </c>
      <c r="AE713" s="28">
        <f xml:space="preserve"> DATA[[#This Row],[Src Último]]</f>
        <v>112896</v>
      </c>
      <c r="AF713" s="40">
        <f xml:space="preserve"> (DATA[[#This Row],[High]] - DATA[[#This Row],[Low]])</f>
        <v>4520</v>
      </c>
      <c r="AG713" s="31">
        <f xml:space="preserve"> _xlfn.XLOOKUP(DATA[[#This Row],[T]]-1, DATA[T], DATA[Open], "")</f>
        <v>110110</v>
      </c>
      <c r="AH713" s="31">
        <f xml:space="preserve"> _xlfn.XLOOKUP(DATA[[#This Row],[T]]-1, DATA[T], DATA[Low], "")</f>
        <v>109420</v>
      </c>
      <c r="AI713" s="31">
        <f xml:space="preserve"> _xlfn.XLOOKUP(DATA[[#This Row],[T]]-1, DATA[T], DATA[High], "")</f>
        <v>110460</v>
      </c>
      <c r="AJ713" s="31">
        <f xml:space="preserve"> _xlfn.XLOOKUP(DATA[[#This Row],[T]]-1, DATA[T], DATA[Price], "")</f>
        <v>110134</v>
      </c>
      <c r="AK713" s="33">
        <f xml:space="preserve"> IFERROR(DATA[[#This Row],[Prev Close]] - DATA[[#This Row],[Prev Open]], "")</f>
        <v>24</v>
      </c>
      <c r="AL713" s="33">
        <f xml:space="preserve"> IFERROR(DATA[[#This Row],[Prev High]] - DATA[[#This Row],[Prev Low]], "")</f>
        <v>1040</v>
      </c>
      <c r="AM713" s="33">
        <f xml:space="preserve"> SIGN(DATA[[#This Row],[Prev Change]] &lt; 0)</f>
        <v>0</v>
      </c>
      <c r="AN713" s="33">
        <f xml:space="preserve"> SIGN(DATA[[#This Row],[Prev Change]] &gt;= 0)</f>
        <v>1</v>
      </c>
      <c r="AO713" s="28">
        <f xml:space="preserve"> IFERROR(MAX(0, DATA[[#This Row],[High]] - DATA[[#This Row],[Prev High]]), "")</f>
        <v>3040</v>
      </c>
      <c r="AP713" s="28">
        <f xml:space="preserve"> IFERROR(MAX(0, DATA[[#This Row],[Prev Low]] - DATA[[#This Row],[Low]]), "")</f>
        <v>440</v>
      </c>
      <c r="AQ713" s="10">
        <f xml:space="preserve"> (DATA[[#This Row],[Prev Low]] &lt; DATA[[#This Row],[Open]]) * (DATA[[#This Row],[Open]] &lt; DATA[[#This Row],[Prev High]])</f>
        <v>0</v>
      </c>
      <c r="AR713" s="10">
        <f xml:space="preserve"> SIGN(DATA[[#This Row],[Open]] &lt; DATA[[#This Row],[Prev Low]])</f>
        <v>1</v>
      </c>
      <c r="AS713" s="10">
        <f xml:space="preserve"> SIGN(DATA[[#This Row],[Prev Low]] &lt; DATA[[#This Row],[Open]])</f>
        <v>0</v>
      </c>
      <c r="AT713" s="10">
        <f xml:space="preserve"> SIGN(DATA[[#This Row],[Open]] &lt; DATA[[#This Row],[Prev High]])</f>
        <v>1</v>
      </c>
      <c r="AU713" s="10">
        <f xml:space="preserve"> SIGN(DATA[[#This Row],[Prev High]] &lt; DATA[[#This Row],[Open]])</f>
        <v>0</v>
      </c>
      <c r="AV713" s="10">
        <f xml:space="preserve"> SIGN(DATA[[#This Row],[Low]] &lt; DATA[[#This Row],[Prev Low]])</f>
        <v>1</v>
      </c>
      <c r="AW713" s="10">
        <f xml:space="preserve"> SIGN(DATA[[#This Row],[Prev Low]] &lt; DATA[[#This Row],[Low]])</f>
        <v>0</v>
      </c>
      <c r="AX713" s="10">
        <f xml:space="preserve"> SIGN(DATA[[#This Row],[High]] &lt; DATA[[#This Row],[Prev High]])</f>
        <v>0</v>
      </c>
      <c r="AY713" s="10">
        <f xml:space="preserve"> SIGN(DATA[[#This Row],[Prev High]] &lt; DATA[[#This Row],[High]])</f>
        <v>1</v>
      </c>
      <c r="AZ713" s="10">
        <f xml:space="preserve"> (DATA[[#This Row],[Prev Low]] &lt; DATA[[#This Row],[Close]]) * (DATA[[#This Row],[Close]] &lt; DATA[[#This Row],[Prev High]])</f>
        <v>0</v>
      </c>
      <c r="BA713" s="10">
        <f xml:space="preserve"> SIGN(DATA[[#This Row],[Close]] &lt; DATA[[#This Row],[Prev Low]])</f>
        <v>0</v>
      </c>
      <c r="BB713" s="10">
        <f xml:space="preserve"> SIGN(DATA[[#This Row],[Prev Low]] &lt; DATA[[#This Row],[Close]])</f>
        <v>1</v>
      </c>
      <c r="BC713" s="10">
        <f xml:space="preserve"> SIGN(DATA[[#This Row],[Close]] &lt; DATA[[#This Row],[Prev High]])</f>
        <v>0</v>
      </c>
      <c r="BD713" s="10">
        <f xml:space="preserve"> SIGN(DATA[[#This Row],[Prev High]] &lt; DATA[[#This Row],[Close]])</f>
        <v>1</v>
      </c>
    </row>
    <row r="714" spans="14:56" x14ac:dyDescent="0.25">
      <c r="N714" s="16">
        <f xml:space="preserve"> ROW() - ROW(DATA[[#Headers],[Row]])</f>
        <v>712</v>
      </c>
      <c r="O714" s="13"/>
      <c r="P714" s="20">
        <v>44820</v>
      </c>
      <c r="Q714" s="21">
        <v>110134</v>
      </c>
      <c r="R714" s="21">
        <v>110110</v>
      </c>
      <c r="S714" s="21">
        <v>110460</v>
      </c>
      <c r="T714" s="21">
        <v>109420</v>
      </c>
      <c r="U714" s="13" t="s">
        <v>576</v>
      </c>
      <c r="V714" s="14">
        <v>-7.1999999999999998E-3</v>
      </c>
      <c r="W714" s="23"/>
      <c r="X714" s="23">
        <f xml:space="preserve"> (1 - DATA[[#This Row],[Row]])</f>
        <v>-711</v>
      </c>
      <c r="Y714" s="24">
        <f xml:space="preserve"> DATA[[#This Row],[Src Data]]</f>
        <v>44820</v>
      </c>
      <c r="Z714" s="23">
        <f xml:space="preserve"> WEEKDAY(DATA[[#This Row],[Date]])</f>
        <v>6</v>
      </c>
      <c r="AA714" s="26">
        <f xml:space="preserve"> DATA[[#This Row],[Src Último]]</f>
        <v>110134</v>
      </c>
      <c r="AB714" s="28">
        <f xml:space="preserve"> DATA[[#This Row],[Src Abertura]]</f>
        <v>110110</v>
      </c>
      <c r="AC714" s="28">
        <f xml:space="preserve"> DATA[[#This Row],[Src Mínima]]</f>
        <v>109420</v>
      </c>
      <c r="AD714" s="28">
        <f xml:space="preserve"> DATA[[#This Row],[Src Máxima]]</f>
        <v>110460</v>
      </c>
      <c r="AE714" s="28">
        <f xml:space="preserve"> DATA[[#This Row],[Src Último]]</f>
        <v>110134</v>
      </c>
      <c r="AF714" s="40">
        <f xml:space="preserve"> (DATA[[#This Row],[High]] - DATA[[#This Row],[Low]])</f>
        <v>1040</v>
      </c>
      <c r="AG714" s="31">
        <f xml:space="preserve"> _xlfn.XLOOKUP(DATA[[#This Row],[T]]-1, DATA[T], DATA[Open], "")</f>
        <v>111460</v>
      </c>
      <c r="AH714" s="31">
        <f xml:space="preserve"> _xlfn.XLOOKUP(DATA[[#This Row],[T]]-1, DATA[T], DATA[Low], "")</f>
        <v>110430</v>
      </c>
      <c r="AI714" s="31">
        <f xml:space="preserve"> _xlfn.XLOOKUP(DATA[[#This Row],[T]]-1, DATA[T], DATA[High], "")</f>
        <v>112150</v>
      </c>
      <c r="AJ714" s="31">
        <f xml:space="preserve"> _xlfn.XLOOKUP(DATA[[#This Row],[T]]-1, DATA[T], DATA[Price], "")</f>
        <v>110931</v>
      </c>
      <c r="AK714" s="33">
        <f xml:space="preserve"> IFERROR(DATA[[#This Row],[Prev Close]] - DATA[[#This Row],[Prev Open]], "")</f>
        <v>-529</v>
      </c>
      <c r="AL714" s="33">
        <f xml:space="preserve"> IFERROR(DATA[[#This Row],[Prev High]] - DATA[[#This Row],[Prev Low]], "")</f>
        <v>1720</v>
      </c>
      <c r="AM714" s="33">
        <f xml:space="preserve"> SIGN(DATA[[#This Row],[Prev Change]] &lt; 0)</f>
        <v>1</v>
      </c>
      <c r="AN714" s="33">
        <f xml:space="preserve"> SIGN(DATA[[#This Row],[Prev Change]] &gt;= 0)</f>
        <v>0</v>
      </c>
      <c r="AO714" s="28">
        <f xml:space="preserve"> IFERROR(MAX(0, DATA[[#This Row],[High]] - DATA[[#This Row],[Prev High]]), "")</f>
        <v>0</v>
      </c>
      <c r="AP714" s="28">
        <f xml:space="preserve"> IFERROR(MAX(0, DATA[[#This Row],[Prev Low]] - DATA[[#This Row],[Low]]), "")</f>
        <v>1010</v>
      </c>
      <c r="AQ714" s="10">
        <f xml:space="preserve"> (DATA[[#This Row],[Prev Low]] &lt; DATA[[#This Row],[Open]]) * (DATA[[#This Row],[Open]] &lt; DATA[[#This Row],[Prev High]])</f>
        <v>0</v>
      </c>
      <c r="AR714" s="10">
        <f xml:space="preserve"> SIGN(DATA[[#This Row],[Open]] &lt; DATA[[#This Row],[Prev Low]])</f>
        <v>1</v>
      </c>
      <c r="AS714" s="10">
        <f xml:space="preserve"> SIGN(DATA[[#This Row],[Prev Low]] &lt; DATA[[#This Row],[Open]])</f>
        <v>0</v>
      </c>
      <c r="AT714" s="10">
        <f xml:space="preserve"> SIGN(DATA[[#This Row],[Open]] &lt; DATA[[#This Row],[Prev High]])</f>
        <v>1</v>
      </c>
      <c r="AU714" s="10">
        <f xml:space="preserve"> SIGN(DATA[[#This Row],[Prev High]] &lt; DATA[[#This Row],[Open]])</f>
        <v>0</v>
      </c>
      <c r="AV714" s="10">
        <f xml:space="preserve"> SIGN(DATA[[#This Row],[Low]] &lt; DATA[[#This Row],[Prev Low]])</f>
        <v>1</v>
      </c>
      <c r="AW714" s="10">
        <f xml:space="preserve"> SIGN(DATA[[#This Row],[Prev Low]] &lt; DATA[[#This Row],[Low]])</f>
        <v>0</v>
      </c>
      <c r="AX714" s="10">
        <f xml:space="preserve"> SIGN(DATA[[#This Row],[High]] &lt; DATA[[#This Row],[Prev High]])</f>
        <v>1</v>
      </c>
      <c r="AY714" s="10">
        <f xml:space="preserve"> SIGN(DATA[[#This Row],[Prev High]] &lt; DATA[[#This Row],[High]])</f>
        <v>0</v>
      </c>
      <c r="AZ714" s="10">
        <f xml:space="preserve"> (DATA[[#This Row],[Prev Low]] &lt; DATA[[#This Row],[Close]]) * (DATA[[#This Row],[Close]] &lt; DATA[[#This Row],[Prev High]])</f>
        <v>0</v>
      </c>
      <c r="BA714" s="10">
        <f xml:space="preserve"> SIGN(DATA[[#This Row],[Close]] &lt; DATA[[#This Row],[Prev Low]])</f>
        <v>1</v>
      </c>
      <c r="BB714" s="10">
        <f xml:space="preserve"> SIGN(DATA[[#This Row],[Prev Low]] &lt; DATA[[#This Row],[Close]])</f>
        <v>0</v>
      </c>
      <c r="BC714" s="10">
        <f xml:space="preserve"> SIGN(DATA[[#This Row],[Close]] &lt; DATA[[#This Row],[Prev High]])</f>
        <v>1</v>
      </c>
      <c r="BD714" s="10">
        <f xml:space="preserve"> SIGN(DATA[[#This Row],[Prev High]] &lt; DATA[[#This Row],[Close]])</f>
        <v>0</v>
      </c>
    </row>
    <row r="715" spans="14:56" x14ac:dyDescent="0.25">
      <c r="N715" s="16">
        <f xml:space="preserve"> ROW() - ROW(DATA[[#Headers],[Row]])</f>
        <v>713</v>
      </c>
      <c r="O715" s="13"/>
      <c r="P715" s="20">
        <v>44819</v>
      </c>
      <c r="Q715" s="21">
        <v>110931</v>
      </c>
      <c r="R715" s="21">
        <v>111460</v>
      </c>
      <c r="S715" s="21">
        <v>112150</v>
      </c>
      <c r="T715" s="21">
        <v>110430</v>
      </c>
      <c r="U715" s="13" t="s">
        <v>562</v>
      </c>
      <c r="V715" s="14">
        <v>-6.3E-3</v>
      </c>
      <c r="W715" s="23"/>
      <c r="X715" s="23">
        <f xml:space="preserve"> (1 - DATA[[#This Row],[Row]])</f>
        <v>-712</v>
      </c>
      <c r="Y715" s="24">
        <f xml:space="preserve"> DATA[[#This Row],[Src Data]]</f>
        <v>44819</v>
      </c>
      <c r="Z715" s="23">
        <f xml:space="preserve"> WEEKDAY(DATA[[#This Row],[Date]])</f>
        <v>5</v>
      </c>
      <c r="AA715" s="26">
        <f xml:space="preserve"> DATA[[#This Row],[Src Último]]</f>
        <v>110931</v>
      </c>
      <c r="AB715" s="28">
        <f xml:space="preserve"> DATA[[#This Row],[Src Abertura]]</f>
        <v>111460</v>
      </c>
      <c r="AC715" s="28">
        <f xml:space="preserve"> DATA[[#This Row],[Src Mínima]]</f>
        <v>110430</v>
      </c>
      <c r="AD715" s="28">
        <f xml:space="preserve"> DATA[[#This Row],[Src Máxima]]</f>
        <v>112150</v>
      </c>
      <c r="AE715" s="28">
        <f xml:space="preserve"> DATA[[#This Row],[Src Último]]</f>
        <v>110931</v>
      </c>
      <c r="AF715" s="40">
        <f xml:space="preserve"> (DATA[[#This Row],[High]] - DATA[[#This Row],[Low]])</f>
        <v>1720</v>
      </c>
      <c r="AG715" s="31">
        <f xml:space="preserve"> _xlfn.XLOOKUP(DATA[[#This Row],[T]]-1, DATA[T], DATA[Open], "")</f>
        <v>111620</v>
      </c>
      <c r="AH715" s="31">
        <f xml:space="preserve"> _xlfn.XLOOKUP(DATA[[#This Row],[T]]-1, DATA[T], DATA[Low], "")</f>
        <v>111075</v>
      </c>
      <c r="AI715" s="31">
        <f xml:space="preserve"> _xlfn.XLOOKUP(DATA[[#This Row],[T]]-1, DATA[T], DATA[High], "")</f>
        <v>112550</v>
      </c>
      <c r="AJ715" s="31">
        <f xml:space="preserve"> _xlfn.XLOOKUP(DATA[[#This Row],[T]]-1, DATA[T], DATA[Price], "")</f>
        <v>111636</v>
      </c>
      <c r="AK715" s="33">
        <f xml:space="preserve"> IFERROR(DATA[[#This Row],[Prev Close]] - DATA[[#This Row],[Prev Open]], "")</f>
        <v>16</v>
      </c>
      <c r="AL715" s="33">
        <f xml:space="preserve"> IFERROR(DATA[[#This Row],[Prev High]] - DATA[[#This Row],[Prev Low]], "")</f>
        <v>1475</v>
      </c>
      <c r="AM715" s="33">
        <f xml:space="preserve"> SIGN(DATA[[#This Row],[Prev Change]] &lt; 0)</f>
        <v>0</v>
      </c>
      <c r="AN715" s="33">
        <f xml:space="preserve"> SIGN(DATA[[#This Row],[Prev Change]] &gt;= 0)</f>
        <v>1</v>
      </c>
      <c r="AO715" s="28">
        <f xml:space="preserve"> IFERROR(MAX(0, DATA[[#This Row],[High]] - DATA[[#This Row],[Prev High]]), "")</f>
        <v>0</v>
      </c>
      <c r="AP715" s="28">
        <f xml:space="preserve"> IFERROR(MAX(0, DATA[[#This Row],[Prev Low]] - DATA[[#This Row],[Low]]), "")</f>
        <v>645</v>
      </c>
      <c r="AQ715" s="10">
        <f xml:space="preserve"> (DATA[[#This Row],[Prev Low]] &lt; DATA[[#This Row],[Open]]) * (DATA[[#This Row],[Open]] &lt; DATA[[#This Row],[Prev High]])</f>
        <v>1</v>
      </c>
      <c r="AR715" s="10">
        <f xml:space="preserve"> SIGN(DATA[[#This Row],[Open]] &lt; DATA[[#This Row],[Prev Low]])</f>
        <v>0</v>
      </c>
      <c r="AS715" s="10">
        <f xml:space="preserve"> SIGN(DATA[[#This Row],[Prev Low]] &lt; DATA[[#This Row],[Open]])</f>
        <v>1</v>
      </c>
      <c r="AT715" s="10">
        <f xml:space="preserve"> SIGN(DATA[[#This Row],[Open]] &lt; DATA[[#This Row],[Prev High]])</f>
        <v>1</v>
      </c>
      <c r="AU715" s="10">
        <f xml:space="preserve"> SIGN(DATA[[#This Row],[Prev High]] &lt; DATA[[#This Row],[Open]])</f>
        <v>0</v>
      </c>
      <c r="AV715" s="10">
        <f xml:space="preserve"> SIGN(DATA[[#This Row],[Low]] &lt; DATA[[#This Row],[Prev Low]])</f>
        <v>1</v>
      </c>
      <c r="AW715" s="10">
        <f xml:space="preserve"> SIGN(DATA[[#This Row],[Prev Low]] &lt; DATA[[#This Row],[Low]])</f>
        <v>0</v>
      </c>
      <c r="AX715" s="10">
        <f xml:space="preserve"> SIGN(DATA[[#This Row],[High]] &lt; DATA[[#This Row],[Prev High]])</f>
        <v>1</v>
      </c>
      <c r="AY715" s="10">
        <f xml:space="preserve"> SIGN(DATA[[#This Row],[Prev High]] &lt; DATA[[#This Row],[High]])</f>
        <v>0</v>
      </c>
      <c r="AZ715" s="10">
        <f xml:space="preserve"> (DATA[[#This Row],[Prev Low]] &lt; DATA[[#This Row],[Close]]) * (DATA[[#This Row],[Close]] &lt; DATA[[#This Row],[Prev High]])</f>
        <v>0</v>
      </c>
      <c r="BA715" s="10">
        <f xml:space="preserve"> SIGN(DATA[[#This Row],[Close]] &lt; DATA[[#This Row],[Prev Low]])</f>
        <v>1</v>
      </c>
      <c r="BB715" s="10">
        <f xml:space="preserve"> SIGN(DATA[[#This Row],[Prev Low]] &lt; DATA[[#This Row],[Close]])</f>
        <v>0</v>
      </c>
      <c r="BC715" s="10">
        <f xml:space="preserve"> SIGN(DATA[[#This Row],[Close]] &lt; DATA[[#This Row],[Prev High]])</f>
        <v>1</v>
      </c>
      <c r="BD715" s="10">
        <f xml:space="preserve"> SIGN(DATA[[#This Row],[Prev High]] &lt; DATA[[#This Row],[Close]])</f>
        <v>0</v>
      </c>
    </row>
    <row r="716" spans="14:56" x14ac:dyDescent="0.25">
      <c r="N716" s="16">
        <f xml:space="preserve"> ROW() - ROW(DATA[[#Headers],[Row]])</f>
        <v>714</v>
      </c>
      <c r="O716" s="13"/>
      <c r="P716" s="20">
        <v>44818</v>
      </c>
      <c r="Q716" s="21">
        <v>111636</v>
      </c>
      <c r="R716" s="21">
        <v>111620</v>
      </c>
      <c r="S716" s="21">
        <v>112550</v>
      </c>
      <c r="T716" s="21">
        <v>111075</v>
      </c>
      <c r="U716" s="13" t="s">
        <v>520</v>
      </c>
      <c r="V716" s="14">
        <v>-1.6999999999999999E-3</v>
      </c>
      <c r="W716" s="23"/>
      <c r="X716" s="23">
        <f xml:space="preserve"> (1 - DATA[[#This Row],[Row]])</f>
        <v>-713</v>
      </c>
      <c r="Y716" s="24">
        <f xml:space="preserve"> DATA[[#This Row],[Src Data]]</f>
        <v>44818</v>
      </c>
      <c r="Z716" s="23">
        <f xml:space="preserve"> WEEKDAY(DATA[[#This Row],[Date]])</f>
        <v>4</v>
      </c>
      <c r="AA716" s="26">
        <f xml:space="preserve"> DATA[[#This Row],[Src Último]]</f>
        <v>111636</v>
      </c>
      <c r="AB716" s="28">
        <f xml:space="preserve"> DATA[[#This Row],[Src Abertura]]</f>
        <v>111620</v>
      </c>
      <c r="AC716" s="28">
        <f xml:space="preserve"> DATA[[#This Row],[Src Mínima]]</f>
        <v>111075</v>
      </c>
      <c r="AD716" s="28">
        <f xml:space="preserve"> DATA[[#This Row],[Src Máxima]]</f>
        <v>112550</v>
      </c>
      <c r="AE716" s="28">
        <f xml:space="preserve"> DATA[[#This Row],[Src Último]]</f>
        <v>111636</v>
      </c>
      <c r="AF716" s="40">
        <f xml:space="preserve"> (DATA[[#This Row],[High]] - DATA[[#This Row],[Low]])</f>
        <v>1475</v>
      </c>
      <c r="AG716" s="31">
        <f xml:space="preserve"> _xlfn.XLOOKUP(DATA[[#This Row],[T]]-1, DATA[T], DATA[Open], "")</f>
        <v>115150</v>
      </c>
      <c r="AH716" s="31">
        <f xml:space="preserve"> _xlfn.XLOOKUP(DATA[[#This Row],[T]]-1, DATA[T], DATA[Low], "")</f>
        <v>111540</v>
      </c>
      <c r="AI716" s="31">
        <f xml:space="preserve"> _xlfn.XLOOKUP(DATA[[#This Row],[T]]-1, DATA[T], DATA[High], "")</f>
        <v>115365</v>
      </c>
      <c r="AJ716" s="31">
        <f xml:space="preserve"> _xlfn.XLOOKUP(DATA[[#This Row],[T]]-1, DATA[T], DATA[Price], "")</f>
        <v>111825</v>
      </c>
      <c r="AK716" s="33">
        <f xml:space="preserve"> IFERROR(DATA[[#This Row],[Prev Close]] - DATA[[#This Row],[Prev Open]], "")</f>
        <v>-3325</v>
      </c>
      <c r="AL716" s="33">
        <f xml:space="preserve"> IFERROR(DATA[[#This Row],[Prev High]] - DATA[[#This Row],[Prev Low]], "")</f>
        <v>3825</v>
      </c>
      <c r="AM716" s="33">
        <f xml:space="preserve"> SIGN(DATA[[#This Row],[Prev Change]] &lt; 0)</f>
        <v>1</v>
      </c>
      <c r="AN716" s="33">
        <f xml:space="preserve"> SIGN(DATA[[#This Row],[Prev Change]] &gt;= 0)</f>
        <v>0</v>
      </c>
      <c r="AO716" s="28">
        <f xml:space="preserve"> IFERROR(MAX(0, DATA[[#This Row],[High]] - DATA[[#This Row],[Prev High]]), "")</f>
        <v>0</v>
      </c>
      <c r="AP716" s="28">
        <f xml:space="preserve"> IFERROR(MAX(0, DATA[[#This Row],[Prev Low]] - DATA[[#This Row],[Low]]), "")</f>
        <v>465</v>
      </c>
      <c r="AQ716" s="10">
        <f xml:space="preserve"> (DATA[[#This Row],[Prev Low]] &lt; DATA[[#This Row],[Open]]) * (DATA[[#This Row],[Open]] &lt; DATA[[#This Row],[Prev High]])</f>
        <v>1</v>
      </c>
      <c r="AR716" s="10">
        <f xml:space="preserve"> SIGN(DATA[[#This Row],[Open]] &lt; DATA[[#This Row],[Prev Low]])</f>
        <v>0</v>
      </c>
      <c r="AS716" s="10">
        <f xml:space="preserve"> SIGN(DATA[[#This Row],[Prev Low]] &lt; DATA[[#This Row],[Open]])</f>
        <v>1</v>
      </c>
      <c r="AT716" s="10">
        <f xml:space="preserve"> SIGN(DATA[[#This Row],[Open]] &lt; DATA[[#This Row],[Prev High]])</f>
        <v>1</v>
      </c>
      <c r="AU716" s="10">
        <f xml:space="preserve"> SIGN(DATA[[#This Row],[Prev High]] &lt; DATA[[#This Row],[Open]])</f>
        <v>0</v>
      </c>
      <c r="AV716" s="10">
        <f xml:space="preserve"> SIGN(DATA[[#This Row],[Low]] &lt; DATA[[#This Row],[Prev Low]])</f>
        <v>1</v>
      </c>
      <c r="AW716" s="10">
        <f xml:space="preserve"> SIGN(DATA[[#This Row],[Prev Low]] &lt; DATA[[#This Row],[Low]])</f>
        <v>0</v>
      </c>
      <c r="AX716" s="10">
        <f xml:space="preserve"> SIGN(DATA[[#This Row],[High]] &lt; DATA[[#This Row],[Prev High]])</f>
        <v>1</v>
      </c>
      <c r="AY716" s="10">
        <f xml:space="preserve"> SIGN(DATA[[#This Row],[Prev High]] &lt; DATA[[#This Row],[High]])</f>
        <v>0</v>
      </c>
      <c r="AZ716" s="10">
        <f xml:space="preserve"> (DATA[[#This Row],[Prev Low]] &lt; DATA[[#This Row],[Close]]) * (DATA[[#This Row],[Close]] &lt; DATA[[#This Row],[Prev High]])</f>
        <v>1</v>
      </c>
      <c r="BA716" s="10">
        <f xml:space="preserve"> SIGN(DATA[[#This Row],[Close]] &lt; DATA[[#This Row],[Prev Low]])</f>
        <v>0</v>
      </c>
      <c r="BB716" s="10">
        <f xml:space="preserve"> SIGN(DATA[[#This Row],[Prev Low]] &lt; DATA[[#This Row],[Close]])</f>
        <v>1</v>
      </c>
      <c r="BC716" s="10">
        <f xml:space="preserve"> SIGN(DATA[[#This Row],[Close]] &lt; DATA[[#This Row],[Prev High]])</f>
        <v>1</v>
      </c>
      <c r="BD716" s="10">
        <f xml:space="preserve"> SIGN(DATA[[#This Row],[Prev High]] &lt; DATA[[#This Row],[Close]])</f>
        <v>0</v>
      </c>
    </row>
    <row r="717" spans="14:56" x14ac:dyDescent="0.25">
      <c r="N717" s="16">
        <f xml:space="preserve"> ROW() - ROW(DATA[[#Headers],[Row]])</f>
        <v>715</v>
      </c>
      <c r="O717" s="13"/>
      <c r="P717" s="20">
        <v>44817</v>
      </c>
      <c r="Q717" s="21">
        <v>111825</v>
      </c>
      <c r="R717" s="21">
        <v>115150</v>
      </c>
      <c r="S717" s="21">
        <v>115365</v>
      </c>
      <c r="T717" s="21">
        <v>111540</v>
      </c>
      <c r="U717" s="13" t="s">
        <v>577</v>
      </c>
      <c r="V717" s="14">
        <v>-2.47E-2</v>
      </c>
      <c r="W717" s="23"/>
      <c r="X717" s="23">
        <f xml:space="preserve"> (1 - DATA[[#This Row],[Row]])</f>
        <v>-714</v>
      </c>
      <c r="Y717" s="24">
        <f xml:space="preserve"> DATA[[#This Row],[Src Data]]</f>
        <v>44817</v>
      </c>
      <c r="Z717" s="23">
        <f xml:space="preserve"> WEEKDAY(DATA[[#This Row],[Date]])</f>
        <v>3</v>
      </c>
      <c r="AA717" s="26">
        <f xml:space="preserve"> DATA[[#This Row],[Src Último]]</f>
        <v>111825</v>
      </c>
      <c r="AB717" s="28">
        <f xml:space="preserve"> DATA[[#This Row],[Src Abertura]]</f>
        <v>115150</v>
      </c>
      <c r="AC717" s="28">
        <f xml:space="preserve"> DATA[[#This Row],[Src Mínima]]</f>
        <v>111540</v>
      </c>
      <c r="AD717" s="28">
        <f xml:space="preserve"> DATA[[#This Row],[Src Máxima]]</f>
        <v>115365</v>
      </c>
      <c r="AE717" s="28">
        <f xml:space="preserve"> DATA[[#This Row],[Src Último]]</f>
        <v>111825</v>
      </c>
      <c r="AF717" s="40">
        <f xml:space="preserve"> (DATA[[#This Row],[High]] - DATA[[#This Row],[Low]])</f>
        <v>3825</v>
      </c>
      <c r="AG717" s="31">
        <f xml:space="preserve"> _xlfn.XLOOKUP(DATA[[#This Row],[T]]-1, DATA[T], DATA[Open], "")</f>
        <v>114230</v>
      </c>
      <c r="AH717" s="31">
        <f xml:space="preserve"> _xlfn.XLOOKUP(DATA[[#This Row],[T]]-1, DATA[T], DATA[Low], "")</f>
        <v>113875</v>
      </c>
      <c r="AI717" s="31">
        <f xml:space="preserve"> _xlfn.XLOOKUP(DATA[[#This Row],[T]]-1, DATA[T], DATA[High], "")</f>
        <v>115395</v>
      </c>
      <c r="AJ717" s="31">
        <f xml:space="preserve"> _xlfn.XLOOKUP(DATA[[#This Row],[T]]-1, DATA[T], DATA[Price], "")</f>
        <v>114659</v>
      </c>
      <c r="AK717" s="33">
        <f xml:space="preserve"> IFERROR(DATA[[#This Row],[Prev Close]] - DATA[[#This Row],[Prev Open]], "")</f>
        <v>429</v>
      </c>
      <c r="AL717" s="33">
        <f xml:space="preserve"> IFERROR(DATA[[#This Row],[Prev High]] - DATA[[#This Row],[Prev Low]], "")</f>
        <v>1520</v>
      </c>
      <c r="AM717" s="33">
        <f xml:space="preserve"> SIGN(DATA[[#This Row],[Prev Change]] &lt; 0)</f>
        <v>0</v>
      </c>
      <c r="AN717" s="33">
        <f xml:space="preserve"> SIGN(DATA[[#This Row],[Prev Change]] &gt;= 0)</f>
        <v>1</v>
      </c>
      <c r="AO717" s="28">
        <f xml:space="preserve"> IFERROR(MAX(0, DATA[[#This Row],[High]] - DATA[[#This Row],[Prev High]]), "")</f>
        <v>0</v>
      </c>
      <c r="AP717" s="28">
        <f xml:space="preserve"> IFERROR(MAX(0, DATA[[#This Row],[Prev Low]] - DATA[[#This Row],[Low]]), "")</f>
        <v>2335</v>
      </c>
      <c r="AQ717" s="10">
        <f xml:space="preserve"> (DATA[[#This Row],[Prev Low]] &lt; DATA[[#This Row],[Open]]) * (DATA[[#This Row],[Open]] &lt; DATA[[#This Row],[Prev High]])</f>
        <v>1</v>
      </c>
      <c r="AR717" s="10">
        <f xml:space="preserve"> SIGN(DATA[[#This Row],[Open]] &lt; DATA[[#This Row],[Prev Low]])</f>
        <v>0</v>
      </c>
      <c r="AS717" s="10">
        <f xml:space="preserve"> SIGN(DATA[[#This Row],[Prev Low]] &lt; DATA[[#This Row],[Open]])</f>
        <v>1</v>
      </c>
      <c r="AT717" s="10">
        <f xml:space="preserve"> SIGN(DATA[[#This Row],[Open]] &lt; DATA[[#This Row],[Prev High]])</f>
        <v>1</v>
      </c>
      <c r="AU717" s="10">
        <f xml:space="preserve"> SIGN(DATA[[#This Row],[Prev High]] &lt; DATA[[#This Row],[Open]])</f>
        <v>0</v>
      </c>
      <c r="AV717" s="10">
        <f xml:space="preserve"> SIGN(DATA[[#This Row],[Low]] &lt; DATA[[#This Row],[Prev Low]])</f>
        <v>1</v>
      </c>
      <c r="AW717" s="10">
        <f xml:space="preserve"> SIGN(DATA[[#This Row],[Prev Low]] &lt; DATA[[#This Row],[Low]])</f>
        <v>0</v>
      </c>
      <c r="AX717" s="10">
        <f xml:space="preserve"> SIGN(DATA[[#This Row],[High]] &lt; DATA[[#This Row],[Prev High]])</f>
        <v>1</v>
      </c>
      <c r="AY717" s="10">
        <f xml:space="preserve"> SIGN(DATA[[#This Row],[Prev High]] &lt; DATA[[#This Row],[High]])</f>
        <v>0</v>
      </c>
      <c r="AZ717" s="10">
        <f xml:space="preserve"> (DATA[[#This Row],[Prev Low]] &lt; DATA[[#This Row],[Close]]) * (DATA[[#This Row],[Close]] &lt; DATA[[#This Row],[Prev High]])</f>
        <v>0</v>
      </c>
      <c r="BA717" s="10">
        <f xml:space="preserve"> SIGN(DATA[[#This Row],[Close]] &lt; DATA[[#This Row],[Prev Low]])</f>
        <v>1</v>
      </c>
      <c r="BB717" s="10">
        <f xml:space="preserve"> SIGN(DATA[[#This Row],[Prev Low]] &lt; DATA[[#This Row],[Close]])</f>
        <v>0</v>
      </c>
      <c r="BC717" s="10">
        <f xml:space="preserve"> SIGN(DATA[[#This Row],[Close]] &lt; DATA[[#This Row],[Prev High]])</f>
        <v>1</v>
      </c>
      <c r="BD717" s="10">
        <f xml:space="preserve"> SIGN(DATA[[#This Row],[Prev High]] &lt; DATA[[#This Row],[Close]])</f>
        <v>0</v>
      </c>
    </row>
    <row r="718" spans="14:56" x14ac:dyDescent="0.25">
      <c r="N718" s="16">
        <f xml:space="preserve"> ROW() - ROW(DATA[[#Headers],[Row]])</f>
        <v>716</v>
      </c>
      <c r="O718" s="13"/>
      <c r="P718" s="20">
        <v>44816</v>
      </c>
      <c r="Q718" s="21">
        <v>114659</v>
      </c>
      <c r="R718" s="21">
        <v>114230</v>
      </c>
      <c r="S718" s="21">
        <v>115395</v>
      </c>
      <c r="T718" s="21">
        <v>113875</v>
      </c>
      <c r="U718" s="13" t="s">
        <v>578</v>
      </c>
      <c r="V718" s="14">
        <v>1.0200000000000001E-2</v>
      </c>
      <c r="W718" s="23"/>
      <c r="X718" s="23">
        <f xml:space="preserve"> (1 - DATA[[#This Row],[Row]])</f>
        <v>-715</v>
      </c>
      <c r="Y718" s="24">
        <f xml:space="preserve"> DATA[[#This Row],[Src Data]]</f>
        <v>44816</v>
      </c>
      <c r="Z718" s="23">
        <f xml:space="preserve"> WEEKDAY(DATA[[#This Row],[Date]])</f>
        <v>2</v>
      </c>
      <c r="AA718" s="26">
        <f xml:space="preserve"> DATA[[#This Row],[Src Último]]</f>
        <v>114659</v>
      </c>
      <c r="AB718" s="28">
        <f xml:space="preserve"> DATA[[#This Row],[Src Abertura]]</f>
        <v>114230</v>
      </c>
      <c r="AC718" s="28">
        <f xml:space="preserve"> DATA[[#This Row],[Src Mínima]]</f>
        <v>113875</v>
      </c>
      <c r="AD718" s="28">
        <f xml:space="preserve"> DATA[[#This Row],[Src Máxima]]</f>
        <v>115395</v>
      </c>
      <c r="AE718" s="28">
        <f xml:space="preserve"> DATA[[#This Row],[Src Último]]</f>
        <v>114659</v>
      </c>
      <c r="AF718" s="40">
        <f xml:space="preserve"> (DATA[[#This Row],[High]] - DATA[[#This Row],[Low]])</f>
        <v>1520</v>
      </c>
      <c r="AG718" s="31">
        <f xml:space="preserve"> _xlfn.XLOOKUP(DATA[[#This Row],[T]]-1, DATA[T], DATA[Open], "")</f>
        <v>112100</v>
      </c>
      <c r="AH718" s="31">
        <f xml:space="preserve"> _xlfn.XLOOKUP(DATA[[#This Row],[T]]-1, DATA[T], DATA[Low], "")</f>
        <v>111985</v>
      </c>
      <c r="AI718" s="31">
        <f xml:space="preserve"> _xlfn.XLOOKUP(DATA[[#This Row],[T]]-1, DATA[T], DATA[High], "")</f>
        <v>113775</v>
      </c>
      <c r="AJ718" s="31">
        <f xml:space="preserve"> _xlfn.XLOOKUP(DATA[[#This Row],[T]]-1, DATA[T], DATA[Price], "")</f>
        <v>113499</v>
      </c>
      <c r="AK718" s="33">
        <f xml:space="preserve"> IFERROR(DATA[[#This Row],[Prev Close]] - DATA[[#This Row],[Prev Open]], "")</f>
        <v>1399</v>
      </c>
      <c r="AL718" s="33">
        <f xml:space="preserve"> IFERROR(DATA[[#This Row],[Prev High]] - DATA[[#This Row],[Prev Low]], "")</f>
        <v>1790</v>
      </c>
      <c r="AM718" s="33">
        <f xml:space="preserve"> SIGN(DATA[[#This Row],[Prev Change]] &lt; 0)</f>
        <v>0</v>
      </c>
      <c r="AN718" s="33">
        <f xml:space="preserve"> SIGN(DATA[[#This Row],[Prev Change]] &gt;= 0)</f>
        <v>1</v>
      </c>
      <c r="AO718" s="28">
        <f xml:space="preserve"> IFERROR(MAX(0, DATA[[#This Row],[High]] - DATA[[#This Row],[Prev High]]), "")</f>
        <v>1620</v>
      </c>
      <c r="AP718" s="28">
        <f xml:space="preserve"> IFERROR(MAX(0, DATA[[#This Row],[Prev Low]] - DATA[[#This Row],[Low]]), "")</f>
        <v>0</v>
      </c>
      <c r="AQ718" s="10">
        <f xml:space="preserve"> (DATA[[#This Row],[Prev Low]] &lt; DATA[[#This Row],[Open]]) * (DATA[[#This Row],[Open]] &lt; DATA[[#This Row],[Prev High]])</f>
        <v>0</v>
      </c>
      <c r="AR718" s="10">
        <f xml:space="preserve"> SIGN(DATA[[#This Row],[Open]] &lt; DATA[[#This Row],[Prev Low]])</f>
        <v>0</v>
      </c>
      <c r="AS718" s="10">
        <f xml:space="preserve"> SIGN(DATA[[#This Row],[Prev Low]] &lt; DATA[[#This Row],[Open]])</f>
        <v>1</v>
      </c>
      <c r="AT718" s="10">
        <f xml:space="preserve"> SIGN(DATA[[#This Row],[Open]] &lt; DATA[[#This Row],[Prev High]])</f>
        <v>0</v>
      </c>
      <c r="AU718" s="10">
        <f xml:space="preserve"> SIGN(DATA[[#This Row],[Prev High]] &lt; DATA[[#This Row],[Open]])</f>
        <v>1</v>
      </c>
      <c r="AV718" s="10">
        <f xml:space="preserve"> SIGN(DATA[[#This Row],[Low]] &lt; DATA[[#This Row],[Prev Low]])</f>
        <v>0</v>
      </c>
      <c r="AW718" s="10">
        <f xml:space="preserve"> SIGN(DATA[[#This Row],[Prev Low]] &lt; DATA[[#This Row],[Low]])</f>
        <v>1</v>
      </c>
      <c r="AX718" s="10">
        <f xml:space="preserve"> SIGN(DATA[[#This Row],[High]] &lt; DATA[[#This Row],[Prev High]])</f>
        <v>0</v>
      </c>
      <c r="AY718" s="10">
        <f xml:space="preserve"> SIGN(DATA[[#This Row],[Prev High]] &lt; DATA[[#This Row],[High]])</f>
        <v>1</v>
      </c>
      <c r="AZ718" s="10">
        <f xml:space="preserve"> (DATA[[#This Row],[Prev Low]] &lt; DATA[[#This Row],[Close]]) * (DATA[[#This Row],[Close]] &lt; DATA[[#This Row],[Prev High]])</f>
        <v>0</v>
      </c>
      <c r="BA718" s="10">
        <f xml:space="preserve"> SIGN(DATA[[#This Row],[Close]] &lt; DATA[[#This Row],[Prev Low]])</f>
        <v>0</v>
      </c>
      <c r="BB718" s="10">
        <f xml:space="preserve"> SIGN(DATA[[#This Row],[Prev Low]] &lt; DATA[[#This Row],[Close]])</f>
        <v>1</v>
      </c>
      <c r="BC718" s="10">
        <f xml:space="preserve"> SIGN(DATA[[#This Row],[Close]] &lt; DATA[[#This Row],[Prev High]])</f>
        <v>0</v>
      </c>
      <c r="BD718" s="10">
        <f xml:space="preserve"> SIGN(DATA[[#This Row],[Prev High]] &lt; DATA[[#This Row],[Close]])</f>
        <v>1</v>
      </c>
    </row>
    <row r="719" spans="14:56" x14ac:dyDescent="0.25">
      <c r="N719" s="16">
        <f xml:space="preserve"> ROW() - ROW(DATA[[#Headers],[Row]])</f>
        <v>717</v>
      </c>
      <c r="O719" s="13"/>
      <c r="P719" s="20">
        <v>44813</v>
      </c>
      <c r="Q719" s="21">
        <v>113499</v>
      </c>
      <c r="R719" s="21">
        <v>112100</v>
      </c>
      <c r="S719" s="21">
        <v>113775</v>
      </c>
      <c r="T719" s="21">
        <v>111985</v>
      </c>
      <c r="U719" s="13" t="s">
        <v>109</v>
      </c>
      <c r="V719" s="14">
        <v>2.06E-2</v>
      </c>
      <c r="W719" s="23"/>
      <c r="X719" s="23">
        <f xml:space="preserve"> (1 - DATA[[#This Row],[Row]])</f>
        <v>-716</v>
      </c>
      <c r="Y719" s="24">
        <f xml:space="preserve"> DATA[[#This Row],[Src Data]]</f>
        <v>44813</v>
      </c>
      <c r="Z719" s="23">
        <f xml:space="preserve"> WEEKDAY(DATA[[#This Row],[Date]])</f>
        <v>6</v>
      </c>
      <c r="AA719" s="26">
        <f xml:space="preserve"> DATA[[#This Row],[Src Último]]</f>
        <v>113499</v>
      </c>
      <c r="AB719" s="28">
        <f xml:space="preserve"> DATA[[#This Row],[Src Abertura]]</f>
        <v>112100</v>
      </c>
      <c r="AC719" s="28">
        <f xml:space="preserve"> DATA[[#This Row],[Src Mínima]]</f>
        <v>111985</v>
      </c>
      <c r="AD719" s="28">
        <f xml:space="preserve"> DATA[[#This Row],[Src Máxima]]</f>
        <v>113775</v>
      </c>
      <c r="AE719" s="28">
        <f xml:space="preserve"> DATA[[#This Row],[Src Último]]</f>
        <v>113499</v>
      </c>
      <c r="AF719" s="40">
        <f xml:space="preserve"> (DATA[[#This Row],[High]] - DATA[[#This Row],[Low]])</f>
        <v>1790</v>
      </c>
      <c r="AG719" s="31">
        <f xml:space="preserve"> _xlfn.XLOOKUP(DATA[[#This Row],[T]]-1, DATA[T], DATA[Open], "")</f>
        <v>111745</v>
      </c>
      <c r="AH719" s="31">
        <f xml:space="preserve"> _xlfn.XLOOKUP(DATA[[#This Row],[T]]-1, DATA[T], DATA[Low], "")</f>
        <v>109770</v>
      </c>
      <c r="AI719" s="31">
        <f xml:space="preserve"> _xlfn.XLOOKUP(DATA[[#This Row],[T]]-1, DATA[T], DATA[High], "")</f>
        <v>112055</v>
      </c>
      <c r="AJ719" s="31">
        <f xml:space="preserve"> _xlfn.XLOOKUP(DATA[[#This Row],[T]]-1, DATA[T], DATA[Price], "")</f>
        <v>111213</v>
      </c>
      <c r="AK719" s="33">
        <f xml:space="preserve"> IFERROR(DATA[[#This Row],[Prev Close]] - DATA[[#This Row],[Prev Open]], "")</f>
        <v>-532</v>
      </c>
      <c r="AL719" s="33">
        <f xml:space="preserve"> IFERROR(DATA[[#This Row],[Prev High]] - DATA[[#This Row],[Prev Low]], "")</f>
        <v>2285</v>
      </c>
      <c r="AM719" s="33">
        <f xml:space="preserve"> SIGN(DATA[[#This Row],[Prev Change]] &lt; 0)</f>
        <v>1</v>
      </c>
      <c r="AN719" s="33">
        <f xml:space="preserve"> SIGN(DATA[[#This Row],[Prev Change]] &gt;= 0)</f>
        <v>0</v>
      </c>
      <c r="AO719" s="28">
        <f xml:space="preserve"> IFERROR(MAX(0, DATA[[#This Row],[High]] - DATA[[#This Row],[Prev High]]), "")</f>
        <v>1720</v>
      </c>
      <c r="AP719" s="28">
        <f xml:space="preserve"> IFERROR(MAX(0, DATA[[#This Row],[Prev Low]] - DATA[[#This Row],[Low]]), "")</f>
        <v>0</v>
      </c>
      <c r="AQ719" s="10">
        <f xml:space="preserve"> (DATA[[#This Row],[Prev Low]] &lt; DATA[[#This Row],[Open]]) * (DATA[[#This Row],[Open]] &lt; DATA[[#This Row],[Prev High]])</f>
        <v>0</v>
      </c>
      <c r="AR719" s="10">
        <f xml:space="preserve"> SIGN(DATA[[#This Row],[Open]] &lt; DATA[[#This Row],[Prev Low]])</f>
        <v>0</v>
      </c>
      <c r="AS719" s="10">
        <f xml:space="preserve"> SIGN(DATA[[#This Row],[Prev Low]] &lt; DATA[[#This Row],[Open]])</f>
        <v>1</v>
      </c>
      <c r="AT719" s="10">
        <f xml:space="preserve"> SIGN(DATA[[#This Row],[Open]] &lt; DATA[[#This Row],[Prev High]])</f>
        <v>0</v>
      </c>
      <c r="AU719" s="10">
        <f xml:space="preserve"> SIGN(DATA[[#This Row],[Prev High]] &lt; DATA[[#This Row],[Open]])</f>
        <v>1</v>
      </c>
      <c r="AV719" s="10">
        <f xml:space="preserve"> SIGN(DATA[[#This Row],[Low]] &lt; DATA[[#This Row],[Prev Low]])</f>
        <v>0</v>
      </c>
      <c r="AW719" s="10">
        <f xml:space="preserve"> SIGN(DATA[[#This Row],[Prev Low]] &lt; DATA[[#This Row],[Low]])</f>
        <v>1</v>
      </c>
      <c r="AX719" s="10">
        <f xml:space="preserve"> SIGN(DATA[[#This Row],[High]] &lt; DATA[[#This Row],[Prev High]])</f>
        <v>0</v>
      </c>
      <c r="AY719" s="10">
        <f xml:space="preserve"> SIGN(DATA[[#This Row],[Prev High]] &lt; DATA[[#This Row],[High]])</f>
        <v>1</v>
      </c>
      <c r="AZ719" s="10">
        <f xml:space="preserve"> (DATA[[#This Row],[Prev Low]] &lt; DATA[[#This Row],[Close]]) * (DATA[[#This Row],[Close]] &lt; DATA[[#This Row],[Prev High]])</f>
        <v>0</v>
      </c>
      <c r="BA719" s="10">
        <f xml:space="preserve"> SIGN(DATA[[#This Row],[Close]] &lt; DATA[[#This Row],[Prev Low]])</f>
        <v>0</v>
      </c>
      <c r="BB719" s="10">
        <f xml:space="preserve"> SIGN(DATA[[#This Row],[Prev Low]] &lt; DATA[[#This Row],[Close]])</f>
        <v>1</v>
      </c>
      <c r="BC719" s="10">
        <f xml:space="preserve"> SIGN(DATA[[#This Row],[Close]] &lt; DATA[[#This Row],[Prev High]])</f>
        <v>0</v>
      </c>
      <c r="BD719" s="10">
        <f xml:space="preserve"> SIGN(DATA[[#This Row],[Prev High]] &lt; DATA[[#This Row],[Close]])</f>
        <v>1</v>
      </c>
    </row>
    <row r="720" spans="14:56" x14ac:dyDescent="0.25">
      <c r="N720" s="16">
        <f xml:space="preserve"> ROW() - ROW(DATA[[#Headers],[Row]])</f>
        <v>718</v>
      </c>
      <c r="O720" s="13"/>
      <c r="P720" s="20">
        <v>44812</v>
      </c>
      <c r="Q720" s="21">
        <v>111213</v>
      </c>
      <c r="R720" s="21">
        <v>111745</v>
      </c>
      <c r="S720" s="21">
        <v>112055</v>
      </c>
      <c r="T720" s="21">
        <v>109770</v>
      </c>
      <c r="U720" s="13" t="s">
        <v>579</v>
      </c>
      <c r="V720" s="14">
        <v>2.2000000000000001E-3</v>
      </c>
      <c r="W720" s="23"/>
      <c r="X720" s="23">
        <f xml:space="preserve"> (1 - DATA[[#This Row],[Row]])</f>
        <v>-717</v>
      </c>
      <c r="Y720" s="24">
        <f xml:space="preserve"> DATA[[#This Row],[Src Data]]</f>
        <v>44812</v>
      </c>
      <c r="Z720" s="23">
        <f xml:space="preserve"> WEEKDAY(DATA[[#This Row],[Date]])</f>
        <v>5</v>
      </c>
      <c r="AA720" s="26">
        <f xml:space="preserve"> DATA[[#This Row],[Src Último]]</f>
        <v>111213</v>
      </c>
      <c r="AB720" s="28">
        <f xml:space="preserve"> DATA[[#This Row],[Src Abertura]]</f>
        <v>111745</v>
      </c>
      <c r="AC720" s="28">
        <f xml:space="preserve"> DATA[[#This Row],[Src Mínima]]</f>
        <v>109770</v>
      </c>
      <c r="AD720" s="28">
        <f xml:space="preserve"> DATA[[#This Row],[Src Máxima]]</f>
        <v>112055</v>
      </c>
      <c r="AE720" s="28">
        <f xml:space="preserve"> DATA[[#This Row],[Src Último]]</f>
        <v>111213</v>
      </c>
      <c r="AF720" s="40">
        <f xml:space="preserve"> (DATA[[#This Row],[High]] - DATA[[#This Row],[Low]])</f>
        <v>2285</v>
      </c>
      <c r="AG720" s="31">
        <f xml:space="preserve"> _xlfn.XLOOKUP(DATA[[#This Row],[T]]-1, DATA[T], DATA[Open], "")</f>
        <v>113350</v>
      </c>
      <c r="AH720" s="31">
        <f xml:space="preserve"> _xlfn.XLOOKUP(DATA[[#This Row],[T]]-1, DATA[T], DATA[Low], "")</f>
        <v>110580</v>
      </c>
      <c r="AI720" s="31">
        <f xml:space="preserve"> _xlfn.XLOOKUP(DATA[[#This Row],[T]]-1, DATA[T], DATA[High], "")</f>
        <v>113375</v>
      </c>
      <c r="AJ720" s="31">
        <f xml:space="preserve"> _xlfn.XLOOKUP(DATA[[#This Row],[T]]-1, DATA[T], DATA[Price], "")</f>
        <v>110970</v>
      </c>
      <c r="AK720" s="33">
        <f xml:space="preserve"> IFERROR(DATA[[#This Row],[Prev Close]] - DATA[[#This Row],[Prev Open]], "")</f>
        <v>-2380</v>
      </c>
      <c r="AL720" s="33">
        <f xml:space="preserve"> IFERROR(DATA[[#This Row],[Prev High]] - DATA[[#This Row],[Prev Low]], "")</f>
        <v>2795</v>
      </c>
      <c r="AM720" s="33">
        <f xml:space="preserve"> SIGN(DATA[[#This Row],[Prev Change]] &lt; 0)</f>
        <v>1</v>
      </c>
      <c r="AN720" s="33">
        <f xml:space="preserve"> SIGN(DATA[[#This Row],[Prev Change]] &gt;= 0)</f>
        <v>0</v>
      </c>
      <c r="AO720" s="28">
        <f xml:space="preserve"> IFERROR(MAX(0, DATA[[#This Row],[High]] - DATA[[#This Row],[Prev High]]), "")</f>
        <v>0</v>
      </c>
      <c r="AP720" s="28">
        <f xml:space="preserve"> IFERROR(MAX(0, DATA[[#This Row],[Prev Low]] - DATA[[#This Row],[Low]]), "")</f>
        <v>810</v>
      </c>
      <c r="AQ720" s="10">
        <f xml:space="preserve"> (DATA[[#This Row],[Prev Low]] &lt; DATA[[#This Row],[Open]]) * (DATA[[#This Row],[Open]] &lt; DATA[[#This Row],[Prev High]])</f>
        <v>1</v>
      </c>
      <c r="AR720" s="10">
        <f xml:space="preserve"> SIGN(DATA[[#This Row],[Open]] &lt; DATA[[#This Row],[Prev Low]])</f>
        <v>0</v>
      </c>
      <c r="AS720" s="10">
        <f xml:space="preserve"> SIGN(DATA[[#This Row],[Prev Low]] &lt; DATA[[#This Row],[Open]])</f>
        <v>1</v>
      </c>
      <c r="AT720" s="10">
        <f xml:space="preserve"> SIGN(DATA[[#This Row],[Open]] &lt; DATA[[#This Row],[Prev High]])</f>
        <v>1</v>
      </c>
      <c r="AU720" s="10">
        <f xml:space="preserve"> SIGN(DATA[[#This Row],[Prev High]] &lt; DATA[[#This Row],[Open]])</f>
        <v>0</v>
      </c>
      <c r="AV720" s="10">
        <f xml:space="preserve"> SIGN(DATA[[#This Row],[Low]] &lt; DATA[[#This Row],[Prev Low]])</f>
        <v>1</v>
      </c>
      <c r="AW720" s="10">
        <f xml:space="preserve"> SIGN(DATA[[#This Row],[Prev Low]] &lt; DATA[[#This Row],[Low]])</f>
        <v>0</v>
      </c>
      <c r="AX720" s="10">
        <f xml:space="preserve"> SIGN(DATA[[#This Row],[High]] &lt; DATA[[#This Row],[Prev High]])</f>
        <v>1</v>
      </c>
      <c r="AY720" s="10">
        <f xml:space="preserve"> SIGN(DATA[[#This Row],[Prev High]] &lt; DATA[[#This Row],[High]])</f>
        <v>0</v>
      </c>
      <c r="AZ720" s="10">
        <f xml:space="preserve"> (DATA[[#This Row],[Prev Low]] &lt; DATA[[#This Row],[Close]]) * (DATA[[#This Row],[Close]] &lt; DATA[[#This Row],[Prev High]])</f>
        <v>1</v>
      </c>
      <c r="BA720" s="10">
        <f xml:space="preserve"> SIGN(DATA[[#This Row],[Close]] &lt; DATA[[#This Row],[Prev Low]])</f>
        <v>0</v>
      </c>
      <c r="BB720" s="10">
        <f xml:space="preserve"> SIGN(DATA[[#This Row],[Prev Low]] &lt; DATA[[#This Row],[Close]])</f>
        <v>1</v>
      </c>
      <c r="BC720" s="10">
        <f xml:space="preserve"> SIGN(DATA[[#This Row],[Close]] &lt; DATA[[#This Row],[Prev High]])</f>
        <v>1</v>
      </c>
      <c r="BD720" s="10">
        <f xml:space="preserve"> SIGN(DATA[[#This Row],[Prev High]] &lt; DATA[[#This Row],[Close]])</f>
        <v>0</v>
      </c>
    </row>
    <row r="721" spans="14:56" x14ac:dyDescent="0.25">
      <c r="N721" s="16">
        <f xml:space="preserve"> ROW() - ROW(DATA[[#Headers],[Row]])</f>
        <v>719</v>
      </c>
      <c r="O721" s="13"/>
      <c r="P721" s="20">
        <v>44810</v>
      </c>
      <c r="Q721" s="21">
        <v>110970</v>
      </c>
      <c r="R721" s="21">
        <v>113350</v>
      </c>
      <c r="S721" s="21">
        <v>113375</v>
      </c>
      <c r="T721" s="21">
        <v>110580</v>
      </c>
      <c r="U721" s="13" t="s">
        <v>580</v>
      </c>
      <c r="V721" s="14">
        <v>-2.35E-2</v>
      </c>
      <c r="W721" s="23"/>
      <c r="X721" s="23">
        <f xml:space="preserve"> (1 - DATA[[#This Row],[Row]])</f>
        <v>-718</v>
      </c>
      <c r="Y721" s="24">
        <f xml:space="preserve"> DATA[[#This Row],[Src Data]]</f>
        <v>44810</v>
      </c>
      <c r="Z721" s="23">
        <f xml:space="preserve"> WEEKDAY(DATA[[#This Row],[Date]])</f>
        <v>3</v>
      </c>
      <c r="AA721" s="26">
        <f xml:space="preserve"> DATA[[#This Row],[Src Último]]</f>
        <v>110970</v>
      </c>
      <c r="AB721" s="28">
        <f xml:space="preserve"> DATA[[#This Row],[Src Abertura]]</f>
        <v>113350</v>
      </c>
      <c r="AC721" s="28">
        <f xml:space="preserve"> DATA[[#This Row],[Src Mínima]]</f>
        <v>110580</v>
      </c>
      <c r="AD721" s="28">
        <f xml:space="preserve"> DATA[[#This Row],[Src Máxima]]</f>
        <v>113375</v>
      </c>
      <c r="AE721" s="28">
        <f xml:space="preserve"> DATA[[#This Row],[Src Último]]</f>
        <v>110970</v>
      </c>
      <c r="AF721" s="40">
        <f xml:space="preserve"> (DATA[[#This Row],[High]] - DATA[[#This Row],[Low]])</f>
        <v>2795</v>
      </c>
      <c r="AG721" s="31">
        <f xml:space="preserve"> _xlfn.XLOOKUP(DATA[[#This Row],[T]]-1, DATA[T], DATA[Open], "")</f>
        <v>112215</v>
      </c>
      <c r="AH721" s="31">
        <f xml:space="preserve"> _xlfn.XLOOKUP(DATA[[#This Row],[T]]-1, DATA[T], DATA[Low], "")</f>
        <v>112175</v>
      </c>
      <c r="AI721" s="31">
        <f xml:space="preserve"> _xlfn.XLOOKUP(DATA[[#This Row],[T]]-1, DATA[T], DATA[High], "")</f>
        <v>114050</v>
      </c>
      <c r="AJ721" s="31">
        <f xml:space="preserve"> _xlfn.XLOOKUP(DATA[[#This Row],[T]]-1, DATA[T], DATA[Price], "")</f>
        <v>113645</v>
      </c>
      <c r="AK721" s="33">
        <f xml:space="preserve"> IFERROR(DATA[[#This Row],[Prev Close]] - DATA[[#This Row],[Prev Open]], "")</f>
        <v>1430</v>
      </c>
      <c r="AL721" s="33">
        <f xml:space="preserve"> IFERROR(DATA[[#This Row],[Prev High]] - DATA[[#This Row],[Prev Low]], "")</f>
        <v>1875</v>
      </c>
      <c r="AM721" s="33">
        <f xml:space="preserve"> SIGN(DATA[[#This Row],[Prev Change]] &lt; 0)</f>
        <v>0</v>
      </c>
      <c r="AN721" s="33">
        <f xml:space="preserve"> SIGN(DATA[[#This Row],[Prev Change]] &gt;= 0)</f>
        <v>1</v>
      </c>
      <c r="AO721" s="28">
        <f xml:space="preserve"> IFERROR(MAX(0, DATA[[#This Row],[High]] - DATA[[#This Row],[Prev High]]), "")</f>
        <v>0</v>
      </c>
      <c r="AP721" s="28">
        <f xml:space="preserve"> IFERROR(MAX(0, DATA[[#This Row],[Prev Low]] - DATA[[#This Row],[Low]]), "")</f>
        <v>1595</v>
      </c>
      <c r="AQ721" s="10">
        <f xml:space="preserve"> (DATA[[#This Row],[Prev Low]] &lt; DATA[[#This Row],[Open]]) * (DATA[[#This Row],[Open]] &lt; DATA[[#This Row],[Prev High]])</f>
        <v>1</v>
      </c>
      <c r="AR721" s="10">
        <f xml:space="preserve"> SIGN(DATA[[#This Row],[Open]] &lt; DATA[[#This Row],[Prev Low]])</f>
        <v>0</v>
      </c>
      <c r="AS721" s="10">
        <f xml:space="preserve"> SIGN(DATA[[#This Row],[Prev Low]] &lt; DATA[[#This Row],[Open]])</f>
        <v>1</v>
      </c>
      <c r="AT721" s="10">
        <f xml:space="preserve"> SIGN(DATA[[#This Row],[Open]] &lt; DATA[[#This Row],[Prev High]])</f>
        <v>1</v>
      </c>
      <c r="AU721" s="10">
        <f xml:space="preserve"> SIGN(DATA[[#This Row],[Prev High]] &lt; DATA[[#This Row],[Open]])</f>
        <v>0</v>
      </c>
      <c r="AV721" s="10">
        <f xml:space="preserve"> SIGN(DATA[[#This Row],[Low]] &lt; DATA[[#This Row],[Prev Low]])</f>
        <v>1</v>
      </c>
      <c r="AW721" s="10">
        <f xml:space="preserve"> SIGN(DATA[[#This Row],[Prev Low]] &lt; DATA[[#This Row],[Low]])</f>
        <v>0</v>
      </c>
      <c r="AX721" s="10">
        <f xml:space="preserve"> SIGN(DATA[[#This Row],[High]] &lt; DATA[[#This Row],[Prev High]])</f>
        <v>1</v>
      </c>
      <c r="AY721" s="10">
        <f xml:space="preserve"> SIGN(DATA[[#This Row],[Prev High]] &lt; DATA[[#This Row],[High]])</f>
        <v>0</v>
      </c>
      <c r="AZ721" s="10">
        <f xml:space="preserve"> (DATA[[#This Row],[Prev Low]] &lt; DATA[[#This Row],[Close]]) * (DATA[[#This Row],[Close]] &lt; DATA[[#This Row],[Prev High]])</f>
        <v>0</v>
      </c>
      <c r="BA721" s="10">
        <f xml:space="preserve"> SIGN(DATA[[#This Row],[Close]] &lt; DATA[[#This Row],[Prev Low]])</f>
        <v>1</v>
      </c>
      <c r="BB721" s="10">
        <f xml:space="preserve"> SIGN(DATA[[#This Row],[Prev Low]] &lt; DATA[[#This Row],[Close]])</f>
        <v>0</v>
      </c>
      <c r="BC721" s="10">
        <f xml:space="preserve"> SIGN(DATA[[#This Row],[Close]] &lt; DATA[[#This Row],[Prev High]])</f>
        <v>1</v>
      </c>
      <c r="BD721" s="10">
        <f xml:space="preserve"> SIGN(DATA[[#This Row],[Prev High]] &lt; DATA[[#This Row],[Close]])</f>
        <v>0</v>
      </c>
    </row>
    <row r="722" spans="14:56" x14ac:dyDescent="0.25">
      <c r="N722" s="16">
        <f xml:space="preserve"> ROW() - ROW(DATA[[#Headers],[Row]])</f>
        <v>720</v>
      </c>
      <c r="O722" s="13"/>
      <c r="P722" s="20">
        <v>44809</v>
      </c>
      <c r="Q722" s="21">
        <v>113645</v>
      </c>
      <c r="R722" s="21">
        <v>112215</v>
      </c>
      <c r="S722" s="21">
        <v>114050</v>
      </c>
      <c r="T722" s="21">
        <v>112175</v>
      </c>
      <c r="U722" s="13" t="s">
        <v>396</v>
      </c>
      <c r="V722" s="14">
        <v>1.2500000000000001E-2</v>
      </c>
      <c r="W722" s="23"/>
      <c r="X722" s="23">
        <f xml:space="preserve"> (1 - DATA[[#This Row],[Row]])</f>
        <v>-719</v>
      </c>
      <c r="Y722" s="24">
        <f xml:space="preserve"> DATA[[#This Row],[Src Data]]</f>
        <v>44809</v>
      </c>
      <c r="Z722" s="23">
        <f xml:space="preserve"> WEEKDAY(DATA[[#This Row],[Date]])</f>
        <v>2</v>
      </c>
      <c r="AA722" s="26">
        <f xml:space="preserve"> DATA[[#This Row],[Src Último]]</f>
        <v>113645</v>
      </c>
      <c r="AB722" s="28">
        <f xml:space="preserve"> DATA[[#This Row],[Src Abertura]]</f>
        <v>112215</v>
      </c>
      <c r="AC722" s="28">
        <f xml:space="preserve"> DATA[[#This Row],[Src Mínima]]</f>
        <v>112175</v>
      </c>
      <c r="AD722" s="28">
        <f xml:space="preserve"> DATA[[#This Row],[Src Máxima]]</f>
        <v>114050</v>
      </c>
      <c r="AE722" s="28">
        <f xml:space="preserve"> DATA[[#This Row],[Src Último]]</f>
        <v>113645</v>
      </c>
      <c r="AF722" s="40">
        <f xml:space="preserve"> (DATA[[#This Row],[High]] - DATA[[#This Row],[Low]])</f>
        <v>1875</v>
      </c>
      <c r="AG722" s="31">
        <f xml:space="preserve"> _xlfn.XLOOKUP(DATA[[#This Row],[T]]-1, DATA[T], DATA[Open], "")</f>
        <v>111690</v>
      </c>
      <c r="AH722" s="31">
        <f xml:space="preserve"> _xlfn.XLOOKUP(DATA[[#This Row],[T]]-1, DATA[T], DATA[Low], "")</f>
        <v>111435</v>
      </c>
      <c r="AI722" s="31">
        <f xml:space="preserve"> _xlfn.XLOOKUP(DATA[[#This Row],[T]]-1, DATA[T], DATA[High], "")</f>
        <v>113805</v>
      </c>
      <c r="AJ722" s="31">
        <f xml:space="preserve"> _xlfn.XLOOKUP(DATA[[#This Row],[T]]-1, DATA[T], DATA[Price], "")</f>
        <v>112246</v>
      </c>
      <c r="AK722" s="33">
        <f xml:space="preserve"> IFERROR(DATA[[#This Row],[Prev Close]] - DATA[[#This Row],[Prev Open]], "")</f>
        <v>556</v>
      </c>
      <c r="AL722" s="33">
        <f xml:space="preserve"> IFERROR(DATA[[#This Row],[Prev High]] - DATA[[#This Row],[Prev Low]], "")</f>
        <v>2370</v>
      </c>
      <c r="AM722" s="33">
        <f xml:space="preserve"> SIGN(DATA[[#This Row],[Prev Change]] &lt; 0)</f>
        <v>0</v>
      </c>
      <c r="AN722" s="33">
        <f xml:space="preserve"> SIGN(DATA[[#This Row],[Prev Change]] &gt;= 0)</f>
        <v>1</v>
      </c>
      <c r="AO722" s="28">
        <f xml:space="preserve"> IFERROR(MAX(0, DATA[[#This Row],[High]] - DATA[[#This Row],[Prev High]]), "")</f>
        <v>245</v>
      </c>
      <c r="AP722" s="28">
        <f xml:space="preserve"> IFERROR(MAX(0, DATA[[#This Row],[Prev Low]] - DATA[[#This Row],[Low]]), "")</f>
        <v>0</v>
      </c>
      <c r="AQ722" s="10">
        <f xml:space="preserve"> (DATA[[#This Row],[Prev Low]] &lt; DATA[[#This Row],[Open]]) * (DATA[[#This Row],[Open]] &lt; DATA[[#This Row],[Prev High]])</f>
        <v>1</v>
      </c>
      <c r="AR722" s="10">
        <f xml:space="preserve"> SIGN(DATA[[#This Row],[Open]] &lt; DATA[[#This Row],[Prev Low]])</f>
        <v>0</v>
      </c>
      <c r="AS722" s="10">
        <f xml:space="preserve"> SIGN(DATA[[#This Row],[Prev Low]] &lt; DATA[[#This Row],[Open]])</f>
        <v>1</v>
      </c>
      <c r="AT722" s="10">
        <f xml:space="preserve"> SIGN(DATA[[#This Row],[Open]] &lt; DATA[[#This Row],[Prev High]])</f>
        <v>1</v>
      </c>
      <c r="AU722" s="10">
        <f xml:space="preserve"> SIGN(DATA[[#This Row],[Prev High]] &lt; DATA[[#This Row],[Open]])</f>
        <v>0</v>
      </c>
      <c r="AV722" s="10">
        <f xml:space="preserve"> SIGN(DATA[[#This Row],[Low]] &lt; DATA[[#This Row],[Prev Low]])</f>
        <v>0</v>
      </c>
      <c r="AW722" s="10">
        <f xml:space="preserve"> SIGN(DATA[[#This Row],[Prev Low]] &lt; DATA[[#This Row],[Low]])</f>
        <v>1</v>
      </c>
      <c r="AX722" s="10">
        <f xml:space="preserve"> SIGN(DATA[[#This Row],[High]] &lt; DATA[[#This Row],[Prev High]])</f>
        <v>0</v>
      </c>
      <c r="AY722" s="10">
        <f xml:space="preserve"> SIGN(DATA[[#This Row],[Prev High]] &lt; DATA[[#This Row],[High]])</f>
        <v>1</v>
      </c>
      <c r="AZ722" s="10">
        <f xml:space="preserve"> (DATA[[#This Row],[Prev Low]] &lt; DATA[[#This Row],[Close]]) * (DATA[[#This Row],[Close]] &lt; DATA[[#This Row],[Prev High]])</f>
        <v>1</v>
      </c>
      <c r="BA722" s="10">
        <f xml:space="preserve"> SIGN(DATA[[#This Row],[Close]] &lt; DATA[[#This Row],[Prev Low]])</f>
        <v>0</v>
      </c>
      <c r="BB722" s="10">
        <f xml:space="preserve"> SIGN(DATA[[#This Row],[Prev Low]] &lt; DATA[[#This Row],[Close]])</f>
        <v>1</v>
      </c>
      <c r="BC722" s="10">
        <f xml:space="preserve"> SIGN(DATA[[#This Row],[Close]] &lt; DATA[[#This Row],[Prev High]])</f>
        <v>1</v>
      </c>
      <c r="BD722" s="10">
        <f xml:space="preserve"> SIGN(DATA[[#This Row],[Prev High]] &lt; DATA[[#This Row],[Close]])</f>
        <v>0</v>
      </c>
    </row>
    <row r="723" spans="14:56" x14ac:dyDescent="0.25">
      <c r="N723" s="16">
        <f xml:space="preserve"> ROW() - ROW(DATA[[#Headers],[Row]])</f>
        <v>721</v>
      </c>
      <c r="O723" s="13"/>
      <c r="P723" s="20">
        <v>44806</v>
      </c>
      <c r="Q723" s="21">
        <v>112246</v>
      </c>
      <c r="R723" s="21">
        <v>111690</v>
      </c>
      <c r="S723" s="21">
        <v>113805</v>
      </c>
      <c r="T723" s="21">
        <v>111435</v>
      </c>
      <c r="U723" s="13" t="s">
        <v>581</v>
      </c>
      <c r="V723" s="14">
        <v>3.0000000000000001E-3</v>
      </c>
      <c r="W723" s="23"/>
      <c r="X723" s="23">
        <f xml:space="preserve"> (1 - DATA[[#This Row],[Row]])</f>
        <v>-720</v>
      </c>
      <c r="Y723" s="24">
        <f xml:space="preserve"> DATA[[#This Row],[Src Data]]</f>
        <v>44806</v>
      </c>
      <c r="Z723" s="23">
        <f xml:space="preserve"> WEEKDAY(DATA[[#This Row],[Date]])</f>
        <v>6</v>
      </c>
      <c r="AA723" s="26">
        <f xml:space="preserve"> DATA[[#This Row],[Src Último]]</f>
        <v>112246</v>
      </c>
      <c r="AB723" s="28">
        <f xml:space="preserve"> DATA[[#This Row],[Src Abertura]]</f>
        <v>111690</v>
      </c>
      <c r="AC723" s="28">
        <f xml:space="preserve"> DATA[[#This Row],[Src Mínima]]</f>
        <v>111435</v>
      </c>
      <c r="AD723" s="28">
        <f xml:space="preserve"> DATA[[#This Row],[Src Máxima]]</f>
        <v>113805</v>
      </c>
      <c r="AE723" s="28">
        <f xml:space="preserve"> DATA[[#This Row],[Src Último]]</f>
        <v>112246</v>
      </c>
      <c r="AF723" s="40">
        <f xml:space="preserve"> (DATA[[#This Row],[High]] - DATA[[#This Row],[Low]])</f>
        <v>2370</v>
      </c>
      <c r="AG723" s="31">
        <f xml:space="preserve"> _xlfn.XLOOKUP(DATA[[#This Row],[T]]-1, DATA[T], DATA[Open], "")</f>
        <v>111250</v>
      </c>
      <c r="AH723" s="31">
        <f xml:space="preserve"> _xlfn.XLOOKUP(DATA[[#This Row],[T]]-1, DATA[T], DATA[Low], "")</f>
        <v>109620</v>
      </c>
      <c r="AI723" s="31">
        <f xml:space="preserve"> _xlfn.XLOOKUP(DATA[[#This Row],[T]]-1, DATA[T], DATA[High], "")</f>
        <v>112125</v>
      </c>
      <c r="AJ723" s="31">
        <f xml:space="preserve"> _xlfn.XLOOKUP(DATA[[#This Row],[T]]-1, DATA[T], DATA[Price], "")</f>
        <v>111912</v>
      </c>
      <c r="AK723" s="33">
        <f xml:space="preserve"> IFERROR(DATA[[#This Row],[Prev Close]] - DATA[[#This Row],[Prev Open]], "")</f>
        <v>662</v>
      </c>
      <c r="AL723" s="33">
        <f xml:space="preserve"> IFERROR(DATA[[#This Row],[Prev High]] - DATA[[#This Row],[Prev Low]], "")</f>
        <v>2505</v>
      </c>
      <c r="AM723" s="33">
        <f xml:space="preserve"> SIGN(DATA[[#This Row],[Prev Change]] &lt; 0)</f>
        <v>0</v>
      </c>
      <c r="AN723" s="33">
        <f xml:space="preserve"> SIGN(DATA[[#This Row],[Prev Change]] &gt;= 0)</f>
        <v>1</v>
      </c>
      <c r="AO723" s="28">
        <f xml:space="preserve"> IFERROR(MAX(0, DATA[[#This Row],[High]] - DATA[[#This Row],[Prev High]]), "")</f>
        <v>1680</v>
      </c>
      <c r="AP723" s="28">
        <f xml:space="preserve"> IFERROR(MAX(0, DATA[[#This Row],[Prev Low]] - DATA[[#This Row],[Low]]), "")</f>
        <v>0</v>
      </c>
      <c r="AQ723" s="10">
        <f xml:space="preserve"> (DATA[[#This Row],[Prev Low]] &lt; DATA[[#This Row],[Open]]) * (DATA[[#This Row],[Open]] &lt; DATA[[#This Row],[Prev High]])</f>
        <v>1</v>
      </c>
      <c r="AR723" s="10">
        <f xml:space="preserve"> SIGN(DATA[[#This Row],[Open]] &lt; DATA[[#This Row],[Prev Low]])</f>
        <v>0</v>
      </c>
      <c r="AS723" s="10">
        <f xml:space="preserve"> SIGN(DATA[[#This Row],[Prev Low]] &lt; DATA[[#This Row],[Open]])</f>
        <v>1</v>
      </c>
      <c r="AT723" s="10">
        <f xml:space="preserve"> SIGN(DATA[[#This Row],[Open]] &lt; DATA[[#This Row],[Prev High]])</f>
        <v>1</v>
      </c>
      <c r="AU723" s="10">
        <f xml:space="preserve"> SIGN(DATA[[#This Row],[Prev High]] &lt; DATA[[#This Row],[Open]])</f>
        <v>0</v>
      </c>
      <c r="AV723" s="10">
        <f xml:space="preserve"> SIGN(DATA[[#This Row],[Low]] &lt; DATA[[#This Row],[Prev Low]])</f>
        <v>0</v>
      </c>
      <c r="AW723" s="10">
        <f xml:space="preserve"> SIGN(DATA[[#This Row],[Prev Low]] &lt; DATA[[#This Row],[Low]])</f>
        <v>1</v>
      </c>
      <c r="AX723" s="10">
        <f xml:space="preserve"> SIGN(DATA[[#This Row],[High]] &lt; DATA[[#This Row],[Prev High]])</f>
        <v>0</v>
      </c>
      <c r="AY723" s="10">
        <f xml:space="preserve"> SIGN(DATA[[#This Row],[Prev High]] &lt; DATA[[#This Row],[High]])</f>
        <v>1</v>
      </c>
      <c r="AZ723" s="10">
        <f xml:space="preserve"> (DATA[[#This Row],[Prev Low]] &lt; DATA[[#This Row],[Close]]) * (DATA[[#This Row],[Close]] &lt; DATA[[#This Row],[Prev High]])</f>
        <v>0</v>
      </c>
      <c r="BA723" s="10">
        <f xml:space="preserve"> SIGN(DATA[[#This Row],[Close]] &lt; DATA[[#This Row],[Prev Low]])</f>
        <v>0</v>
      </c>
      <c r="BB723" s="10">
        <f xml:space="preserve"> SIGN(DATA[[#This Row],[Prev Low]] &lt; DATA[[#This Row],[Close]])</f>
        <v>1</v>
      </c>
      <c r="BC723" s="10">
        <f xml:space="preserve"> SIGN(DATA[[#This Row],[Close]] &lt; DATA[[#This Row],[Prev High]])</f>
        <v>0</v>
      </c>
      <c r="BD723" s="10">
        <f xml:space="preserve"> SIGN(DATA[[#This Row],[Prev High]] &lt; DATA[[#This Row],[Close]])</f>
        <v>1</v>
      </c>
    </row>
    <row r="724" spans="14:56" x14ac:dyDescent="0.25">
      <c r="N724" s="16">
        <f xml:space="preserve"> ROW() - ROW(DATA[[#Headers],[Row]])</f>
        <v>722</v>
      </c>
      <c r="O724" s="13"/>
      <c r="P724" s="20">
        <v>44805</v>
      </c>
      <c r="Q724" s="21">
        <v>111912</v>
      </c>
      <c r="R724" s="21">
        <v>111250</v>
      </c>
      <c r="S724" s="21">
        <v>112125</v>
      </c>
      <c r="T724" s="21">
        <v>109620</v>
      </c>
      <c r="U724" s="13" t="s">
        <v>582</v>
      </c>
      <c r="V724" s="14">
        <v>6.6E-3</v>
      </c>
      <c r="W724" s="23"/>
      <c r="X724" s="23">
        <f xml:space="preserve"> (1 - DATA[[#This Row],[Row]])</f>
        <v>-721</v>
      </c>
      <c r="Y724" s="24">
        <f xml:space="preserve"> DATA[[#This Row],[Src Data]]</f>
        <v>44805</v>
      </c>
      <c r="Z724" s="23">
        <f xml:space="preserve"> WEEKDAY(DATA[[#This Row],[Date]])</f>
        <v>5</v>
      </c>
      <c r="AA724" s="26">
        <f xml:space="preserve"> DATA[[#This Row],[Src Último]]</f>
        <v>111912</v>
      </c>
      <c r="AB724" s="28">
        <f xml:space="preserve"> DATA[[#This Row],[Src Abertura]]</f>
        <v>111250</v>
      </c>
      <c r="AC724" s="28">
        <f xml:space="preserve"> DATA[[#This Row],[Src Mínima]]</f>
        <v>109620</v>
      </c>
      <c r="AD724" s="28">
        <f xml:space="preserve"> DATA[[#This Row],[Src Máxima]]</f>
        <v>112125</v>
      </c>
      <c r="AE724" s="28">
        <f xml:space="preserve"> DATA[[#This Row],[Src Último]]</f>
        <v>111912</v>
      </c>
      <c r="AF724" s="40">
        <f xml:space="preserve"> (DATA[[#This Row],[High]] - DATA[[#This Row],[Low]])</f>
        <v>2505</v>
      </c>
      <c r="AG724" s="31">
        <f xml:space="preserve"> _xlfn.XLOOKUP(DATA[[#This Row],[T]]-1, DATA[T], DATA[Open], "")</f>
        <v>111865</v>
      </c>
      <c r="AH724" s="31">
        <f xml:space="preserve"> _xlfn.XLOOKUP(DATA[[#This Row],[T]]-1, DATA[T], DATA[Low], "")</f>
        <v>111020</v>
      </c>
      <c r="AI724" s="31">
        <f xml:space="preserve"> _xlfn.XLOOKUP(DATA[[#This Row],[T]]-1, DATA[T], DATA[High], "")</f>
        <v>112935</v>
      </c>
      <c r="AJ724" s="31">
        <f xml:space="preserve"> _xlfn.XLOOKUP(DATA[[#This Row],[T]]-1, DATA[T], DATA[Price], "")</f>
        <v>111179</v>
      </c>
      <c r="AK724" s="33">
        <f xml:space="preserve"> IFERROR(DATA[[#This Row],[Prev Close]] - DATA[[#This Row],[Prev Open]], "")</f>
        <v>-686</v>
      </c>
      <c r="AL724" s="33">
        <f xml:space="preserve"> IFERROR(DATA[[#This Row],[Prev High]] - DATA[[#This Row],[Prev Low]], "")</f>
        <v>1915</v>
      </c>
      <c r="AM724" s="33">
        <f xml:space="preserve"> SIGN(DATA[[#This Row],[Prev Change]] &lt; 0)</f>
        <v>1</v>
      </c>
      <c r="AN724" s="33">
        <f xml:space="preserve"> SIGN(DATA[[#This Row],[Prev Change]] &gt;= 0)</f>
        <v>0</v>
      </c>
      <c r="AO724" s="28">
        <f xml:space="preserve"> IFERROR(MAX(0, DATA[[#This Row],[High]] - DATA[[#This Row],[Prev High]]), "")</f>
        <v>0</v>
      </c>
      <c r="AP724" s="28">
        <f xml:space="preserve"> IFERROR(MAX(0, DATA[[#This Row],[Prev Low]] - DATA[[#This Row],[Low]]), "")</f>
        <v>1400</v>
      </c>
      <c r="AQ724" s="10">
        <f xml:space="preserve"> (DATA[[#This Row],[Prev Low]] &lt; DATA[[#This Row],[Open]]) * (DATA[[#This Row],[Open]] &lt; DATA[[#This Row],[Prev High]])</f>
        <v>1</v>
      </c>
      <c r="AR724" s="10">
        <f xml:space="preserve"> SIGN(DATA[[#This Row],[Open]] &lt; DATA[[#This Row],[Prev Low]])</f>
        <v>0</v>
      </c>
      <c r="AS724" s="10">
        <f xml:space="preserve"> SIGN(DATA[[#This Row],[Prev Low]] &lt; DATA[[#This Row],[Open]])</f>
        <v>1</v>
      </c>
      <c r="AT724" s="10">
        <f xml:space="preserve"> SIGN(DATA[[#This Row],[Open]] &lt; DATA[[#This Row],[Prev High]])</f>
        <v>1</v>
      </c>
      <c r="AU724" s="10">
        <f xml:space="preserve"> SIGN(DATA[[#This Row],[Prev High]] &lt; DATA[[#This Row],[Open]])</f>
        <v>0</v>
      </c>
      <c r="AV724" s="10">
        <f xml:space="preserve"> SIGN(DATA[[#This Row],[Low]] &lt; DATA[[#This Row],[Prev Low]])</f>
        <v>1</v>
      </c>
      <c r="AW724" s="10">
        <f xml:space="preserve"> SIGN(DATA[[#This Row],[Prev Low]] &lt; DATA[[#This Row],[Low]])</f>
        <v>0</v>
      </c>
      <c r="AX724" s="10">
        <f xml:space="preserve"> SIGN(DATA[[#This Row],[High]] &lt; DATA[[#This Row],[Prev High]])</f>
        <v>1</v>
      </c>
      <c r="AY724" s="10">
        <f xml:space="preserve"> SIGN(DATA[[#This Row],[Prev High]] &lt; DATA[[#This Row],[High]])</f>
        <v>0</v>
      </c>
      <c r="AZ724" s="10">
        <f xml:space="preserve"> (DATA[[#This Row],[Prev Low]] &lt; DATA[[#This Row],[Close]]) * (DATA[[#This Row],[Close]] &lt; DATA[[#This Row],[Prev High]])</f>
        <v>1</v>
      </c>
      <c r="BA724" s="10">
        <f xml:space="preserve"> SIGN(DATA[[#This Row],[Close]] &lt; DATA[[#This Row],[Prev Low]])</f>
        <v>0</v>
      </c>
      <c r="BB724" s="10">
        <f xml:space="preserve"> SIGN(DATA[[#This Row],[Prev Low]] &lt; DATA[[#This Row],[Close]])</f>
        <v>1</v>
      </c>
      <c r="BC724" s="10">
        <f xml:space="preserve"> SIGN(DATA[[#This Row],[Close]] &lt; DATA[[#This Row],[Prev High]])</f>
        <v>1</v>
      </c>
      <c r="BD724" s="10">
        <f xml:space="preserve"> SIGN(DATA[[#This Row],[Prev High]] &lt; DATA[[#This Row],[Close]])</f>
        <v>0</v>
      </c>
    </row>
    <row r="725" spans="14:56" x14ac:dyDescent="0.25">
      <c r="N725" s="16">
        <f xml:space="preserve"> ROW() - ROW(DATA[[#Headers],[Row]])</f>
        <v>723</v>
      </c>
      <c r="O725" s="13"/>
      <c r="P725" s="20">
        <v>44804</v>
      </c>
      <c r="Q725" s="21">
        <v>111179</v>
      </c>
      <c r="R725" s="21">
        <v>111865</v>
      </c>
      <c r="S725" s="21">
        <v>112935</v>
      </c>
      <c r="T725" s="21">
        <v>111020</v>
      </c>
      <c r="U725" s="13" t="s">
        <v>530</v>
      </c>
      <c r="V725" s="14">
        <v>-6.7000000000000002E-3</v>
      </c>
      <c r="W725" s="23"/>
      <c r="X725" s="23">
        <f xml:space="preserve"> (1 - DATA[[#This Row],[Row]])</f>
        <v>-722</v>
      </c>
      <c r="Y725" s="24">
        <f xml:space="preserve"> DATA[[#This Row],[Src Data]]</f>
        <v>44804</v>
      </c>
      <c r="Z725" s="23">
        <f xml:space="preserve"> WEEKDAY(DATA[[#This Row],[Date]])</f>
        <v>4</v>
      </c>
      <c r="AA725" s="26">
        <f xml:space="preserve"> DATA[[#This Row],[Src Último]]</f>
        <v>111179</v>
      </c>
      <c r="AB725" s="28">
        <f xml:space="preserve"> DATA[[#This Row],[Src Abertura]]</f>
        <v>111865</v>
      </c>
      <c r="AC725" s="28">
        <f xml:space="preserve"> DATA[[#This Row],[Src Mínima]]</f>
        <v>111020</v>
      </c>
      <c r="AD725" s="28">
        <f xml:space="preserve"> DATA[[#This Row],[Src Máxima]]</f>
        <v>112935</v>
      </c>
      <c r="AE725" s="28">
        <f xml:space="preserve"> DATA[[#This Row],[Src Último]]</f>
        <v>111179</v>
      </c>
      <c r="AF725" s="40">
        <f xml:space="preserve"> (DATA[[#This Row],[High]] - DATA[[#This Row],[Low]])</f>
        <v>1915</v>
      </c>
      <c r="AG725" s="31">
        <f xml:space="preserve"> _xlfn.XLOOKUP(DATA[[#This Row],[T]]-1, DATA[T], DATA[Open], "")</f>
        <v>114395</v>
      </c>
      <c r="AH725" s="31">
        <f xml:space="preserve"> _xlfn.XLOOKUP(DATA[[#This Row],[T]]-1, DATA[T], DATA[Low], "")</f>
        <v>111660</v>
      </c>
      <c r="AI725" s="31">
        <f xml:space="preserve"> _xlfn.XLOOKUP(DATA[[#This Row],[T]]-1, DATA[T], DATA[High], "")</f>
        <v>114540</v>
      </c>
      <c r="AJ725" s="31">
        <f xml:space="preserve"> _xlfn.XLOOKUP(DATA[[#This Row],[T]]-1, DATA[T], DATA[Price], "")</f>
        <v>111928</v>
      </c>
      <c r="AK725" s="33">
        <f xml:space="preserve"> IFERROR(DATA[[#This Row],[Prev Close]] - DATA[[#This Row],[Prev Open]], "")</f>
        <v>-2467</v>
      </c>
      <c r="AL725" s="33">
        <f xml:space="preserve"> IFERROR(DATA[[#This Row],[Prev High]] - DATA[[#This Row],[Prev Low]], "")</f>
        <v>2880</v>
      </c>
      <c r="AM725" s="33">
        <f xml:space="preserve"> SIGN(DATA[[#This Row],[Prev Change]] &lt; 0)</f>
        <v>1</v>
      </c>
      <c r="AN725" s="33">
        <f xml:space="preserve"> SIGN(DATA[[#This Row],[Prev Change]] &gt;= 0)</f>
        <v>0</v>
      </c>
      <c r="AO725" s="28">
        <f xml:space="preserve"> IFERROR(MAX(0, DATA[[#This Row],[High]] - DATA[[#This Row],[Prev High]]), "")</f>
        <v>0</v>
      </c>
      <c r="AP725" s="28">
        <f xml:space="preserve"> IFERROR(MAX(0, DATA[[#This Row],[Prev Low]] - DATA[[#This Row],[Low]]), "")</f>
        <v>640</v>
      </c>
      <c r="AQ725" s="10">
        <f xml:space="preserve"> (DATA[[#This Row],[Prev Low]] &lt; DATA[[#This Row],[Open]]) * (DATA[[#This Row],[Open]] &lt; DATA[[#This Row],[Prev High]])</f>
        <v>1</v>
      </c>
      <c r="AR725" s="10">
        <f xml:space="preserve"> SIGN(DATA[[#This Row],[Open]] &lt; DATA[[#This Row],[Prev Low]])</f>
        <v>0</v>
      </c>
      <c r="AS725" s="10">
        <f xml:space="preserve"> SIGN(DATA[[#This Row],[Prev Low]] &lt; DATA[[#This Row],[Open]])</f>
        <v>1</v>
      </c>
      <c r="AT725" s="10">
        <f xml:space="preserve"> SIGN(DATA[[#This Row],[Open]] &lt; DATA[[#This Row],[Prev High]])</f>
        <v>1</v>
      </c>
      <c r="AU725" s="10">
        <f xml:space="preserve"> SIGN(DATA[[#This Row],[Prev High]] &lt; DATA[[#This Row],[Open]])</f>
        <v>0</v>
      </c>
      <c r="AV725" s="10">
        <f xml:space="preserve"> SIGN(DATA[[#This Row],[Low]] &lt; DATA[[#This Row],[Prev Low]])</f>
        <v>1</v>
      </c>
      <c r="AW725" s="10">
        <f xml:space="preserve"> SIGN(DATA[[#This Row],[Prev Low]] &lt; DATA[[#This Row],[Low]])</f>
        <v>0</v>
      </c>
      <c r="AX725" s="10">
        <f xml:space="preserve"> SIGN(DATA[[#This Row],[High]] &lt; DATA[[#This Row],[Prev High]])</f>
        <v>1</v>
      </c>
      <c r="AY725" s="10">
        <f xml:space="preserve"> SIGN(DATA[[#This Row],[Prev High]] &lt; DATA[[#This Row],[High]])</f>
        <v>0</v>
      </c>
      <c r="AZ725" s="10">
        <f xml:space="preserve"> (DATA[[#This Row],[Prev Low]] &lt; DATA[[#This Row],[Close]]) * (DATA[[#This Row],[Close]] &lt; DATA[[#This Row],[Prev High]])</f>
        <v>0</v>
      </c>
      <c r="BA725" s="10">
        <f xml:space="preserve"> SIGN(DATA[[#This Row],[Close]] &lt; DATA[[#This Row],[Prev Low]])</f>
        <v>1</v>
      </c>
      <c r="BB725" s="10">
        <f xml:space="preserve"> SIGN(DATA[[#This Row],[Prev Low]] &lt; DATA[[#This Row],[Close]])</f>
        <v>0</v>
      </c>
      <c r="BC725" s="10">
        <f xml:space="preserve"> SIGN(DATA[[#This Row],[Close]] &lt; DATA[[#This Row],[Prev High]])</f>
        <v>1</v>
      </c>
      <c r="BD725" s="10">
        <f xml:space="preserve"> SIGN(DATA[[#This Row],[Prev High]] &lt; DATA[[#This Row],[Close]])</f>
        <v>0</v>
      </c>
    </row>
    <row r="726" spans="14:56" x14ac:dyDescent="0.25">
      <c r="N726" s="16">
        <f xml:space="preserve"> ROW() - ROW(DATA[[#Headers],[Row]])</f>
        <v>724</v>
      </c>
      <c r="O726" s="13"/>
      <c r="P726" s="20">
        <v>44803</v>
      </c>
      <c r="Q726" s="21">
        <v>111928</v>
      </c>
      <c r="R726" s="21">
        <v>114395</v>
      </c>
      <c r="S726" s="21">
        <v>114540</v>
      </c>
      <c r="T726" s="21">
        <v>111660</v>
      </c>
      <c r="U726" s="13" t="s">
        <v>153</v>
      </c>
      <c r="V726" s="14">
        <v>-1.77E-2</v>
      </c>
      <c r="W726" s="23"/>
      <c r="X726" s="23">
        <f xml:space="preserve"> (1 - DATA[[#This Row],[Row]])</f>
        <v>-723</v>
      </c>
      <c r="Y726" s="24">
        <f xml:space="preserve"> DATA[[#This Row],[Src Data]]</f>
        <v>44803</v>
      </c>
      <c r="Z726" s="23">
        <f xml:space="preserve"> WEEKDAY(DATA[[#This Row],[Date]])</f>
        <v>3</v>
      </c>
      <c r="AA726" s="26">
        <f xml:space="preserve"> DATA[[#This Row],[Src Último]]</f>
        <v>111928</v>
      </c>
      <c r="AB726" s="28">
        <f xml:space="preserve"> DATA[[#This Row],[Src Abertura]]</f>
        <v>114395</v>
      </c>
      <c r="AC726" s="28">
        <f xml:space="preserve"> DATA[[#This Row],[Src Mínima]]</f>
        <v>111660</v>
      </c>
      <c r="AD726" s="28">
        <f xml:space="preserve"> DATA[[#This Row],[Src Máxima]]</f>
        <v>114540</v>
      </c>
      <c r="AE726" s="28">
        <f xml:space="preserve"> DATA[[#This Row],[Src Último]]</f>
        <v>111928</v>
      </c>
      <c r="AF726" s="40">
        <f xml:space="preserve"> (DATA[[#This Row],[High]] - DATA[[#This Row],[Low]])</f>
        <v>2880</v>
      </c>
      <c r="AG726" s="31">
        <f xml:space="preserve"> _xlfn.XLOOKUP(DATA[[#This Row],[T]]-1, DATA[T], DATA[Open], "")</f>
        <v>113420</v>
      </c>
      <c r="AH726" s="31">
        <f xml:space="preserve"> _xlfn.XLOOKUP(DATA[[#This Row],[T]]-1, DATA[T], DATA[Low], "")</f>
        <v>113130</v>
      </c>
      <c r="AI726" s="31">
        <f xml:space="preserve"> _xlfn.XLOOKUP(DATA[[#This Row],[T]]-1, DATA[T], DATA[High], "")</f>
        <v>114920</v>
      </c>
      <c r="AJ726" s="31">
        <f xml:space="preserve"> _xlfn.XLOOKUP(DATA[[#This Row],[T]]-1, DATA[T], DATA[Price], "")</f>
        <v>113949</v>
      </c>
      <c r="AK726" s="33">
        <f xml:space="preserve"> IFERROR(DATA[[#This Row],[Prev Close]] - DATA[[#This Row],[Prev Open]], "")</f>
        <v>529</v>
      </c>
      <c r="AL726" s="33">
        <f xml:space="preserve"> IFERROR(DATA[[#This Row],[Prev High]] - DATA[[#This Row],[Prev Low]], "")</f>
        <v>1790</v>
      </c>
      <c r="AM726" s="33">
        <f xml:space="preserve"> SIGN(DATA[[#This Row],[Prev Change]] &lt; 0)</f>
        <v>0</v>
      </c>
      <c r="AN726" s="33">
        <f xml:space="preserve"> SIGN(DATA[[#This Row],[Prev Change]] &gt;= 0)</f>
        <v>1</v>
      </c>
      <c r="AO726" s="28">
        <f xml:space="preserve"> IFERROR(MAX(0, DATA[[#This Row],[High]] - DATA[[#This Row],[Prev High]]), "")</f>
        <v>0</v>
      </c>
      <c r="AP726" s="28">
        <f xml:space="preserve"> IFERROR(MAX(0, DATA[[#This Row],[Prev Low]] - DATA[[#This Row],[Low]]), "")</f>
        <v>1470</v>
      </c>
      <c r="AQ726" s="10">
        <f xml:space="preserve"> (DATA[[#This Row],[Prev Low]] &lt; DATA[[#This Row],[Open]]) * (DATA[[#This Row],[Open]] &lt; DATA[[#This Row],[Prev High]])</f>
        <v>1</v>
      </c>
      <c r="AR726" s="10">
        <f xml:space="preserve"> SIGN(DATA[[#This Row],[Open]] &lt; DATA[[#This Row],[Prev Low]])</f>
        <v>0</v>
      </c>
      <c r="AS726" s="10">
        <f xml:space="preserve"> SIGN(DATA[[#This Row],[Prev Low]] &lt; DATA[[#This Row],[Open]])</f>
        <v>1</v>
      </c>
      <c r="AT726" s="10">
        <f xml:space="preserve"> SIGN(DATA[[#This Row],[Open]] &lt; DATA[[#This Row],[Prev High]])</f>
        <v>1</v>
      </c>
      <c r="AU726" s="10">
        <f xml:space="preserve"> SIGN(DATA[[#This Row],[Prev High]] &lt; DATA[[#This Row],[Open]])</f>
        <v>0</v>
      </c>
      <c r="AV726" s="10">
        <f xml:space="preserve"> SIGN(DATA[[#This Row],[Low]] &lt; DATA[[#This Row],[Prev Low]])</f>
        <v>1</v>
      </c>
      <c r="AW726" s="10">
        <f xml:space="preserve"> SIGN(DATA[[#This Row],[Prev Low]] &lt; DATA[[#This Row],[Low]])</f>
        <v>0</v>
      </c>
      <c r="AX726" s="10">
        <f xml:space="preserve"> SIGN(DATA[[#This Row],[High]] &lt; DATA[[#This Row],[Prev High]])</f>
        <v>1</v>
      </c>
      <c r="AY726" s="10">
        <f xml:space="preserve"> SIGN(DATA[[#This Row],[Prev High]] &lt; DATA[[#This Row],[High]])</f>
        <v>0</v>
      </c>
      <c r="AZ726" s="10">
        <f xml:space="preserve"> (DATA[[#This Row],[Prev Low]] &lt; DATA[[#This Row],[Close]]) * (DATA[[#This Row],[Close]] &lt; DATA[[#This Row],[Prev High]])</f>
        <v>0</v>
      </c>
      <c r="BA726" s="10">
        <f xml:space="preserve"> SIGN(DATA[[#This Row],[Close]] &lt; DATA[[#This Row],[Prev Low]])</f>
        <v>1</v>
      </c>
      <c r="BB726" s="10">
        <f xml:space="preserve"> SIGN(DATA[[#This Row],[Prev Low]] &lt; DATA[[#This Row],[Close]])</f>
        <v>0</v>
      </c>
      <c r="BC726" s="10">
        <f xml:space="preserve"> SIGN(DATA[[#This Row],[Close]] &lt; DATA[[#This Row],[Prev High]])</f>
        <v>1</v>
      </c>
      <c r="BD726" s="10">
        <f xml:space="preserve"> SIGN(DATA[[#This Row],[Prev High]] &lt; DATA[[#This Row],[Close]])</f>
        <v>0</v>
      </c>
    </row>
    <row r="727" spans="14:56" x14ac:dyDescent="0.25">
      <c r="N727" s="16">
        <f xml:space="preserve"> ROW() - ROW(DATA[[#Headers],[Row]])</f>
        <v>725</v>
      </c>
      <c r="O727" s="13"/>
      <c r="P727" s="20">
        <v>44802</v>
      </c>
      <c r="Q727" s="21">
        <v>113949</v>
      </c>
      <c r="R727" s="21">
        <v>113420</v>
      </c>
      <c r="S727" s="21">
        <v>114920</v>
      </c>
      <c r="T727" s="21">
        <v>113130</v>
      </c>
      <c r="U727" s="13" t="s">
        <v>583</v>
      </c>
      <c r="V727" s="14">
        <v>-4.0000000000000002E-4</v>
      </c>
      <c r="W727" s="23"/>
      <c r="X727" s="23">
        <f xml:space="preserve"> (1 - DATA[[#This Row],[Row]])</f>
        <v>-724</v>
      </c>
      <c r="Y727" s="24">
        <f xml:space="preserve"> DATA[[#This Row],[Src Data]]</f>
        <v>44802</v>
      </c>
      <c r="Z727" s="23">
        <f xml:space="preserve"> WEEKDAY(DATA[[#This Row],[Date]])</f>
        <v>2</v>
      </c>
      <c r="AA727" s="26">
        <f xml:space="preserve"> DATA[[#This Row],[Src Último]]</f>
        <v>113949</v>
      </c>
      <c r="AB727" s="28">
        <f xml:space="preserve"> DATA[[#This Row],[Src Abertura]]</f>
        <v>113420</v>
      </c>
      <c r="AC727" s="28">
        <f xml:space="preserve"> DATA[[#This Row],[Src Mínima]]</f>
        <v>113130</v>
      </c>
      <c r="AD727" s="28">
        <f xml:space="preserve"> DATA[[#This Row],[Src Máxima]]</f>
        <v>114920</v>
      </c>
      <c r="AE727" s="28">
        <f xml:space="preserve"> DATA[[#This Row],[Src Último]]</f>
        <v>113949</v>
      </c>
      <c r="AF727" s="40">
        <f xml:space="preserve"> (DATA[[#This Row],[High]] - DATA[[#This Row],[Low]])</f>
        <v>1790</v>
      </c>
      <c r="AG727" s="31">
        <f xml:space="preserve"> _xlfn.XLOOKUP(DATA[[#This Row],[T]]-1, DATA[T], DATA[Open], "")</f>
        <v>114855</v>
      </c>
      <c r="AH727" s="31">
        <f xml:space="preserve"> _xlfn.XLOOKUP(DATA[[#This Row],[T]]-1, DATA[T], DATA[Low], "")</f>
        <v>113575</v>
      </c>
      <c r="AI727" s="31">
        <f xml:space="preserve"> _xlfn.XLOOKUP(DATA[[#This Row],[T]]-1, DATA[T], DATA[High], "")</f>
        <v>115850</v>
      </c>
      <c r="AJ727" s="31">
        <f xml:space="preserve"> _xlfn.XLOOKUP(DATA[[#This Row],[T]]-1, DATA[T], DATA[Price], "")</f>
        <v>113995</v>
      </c>
      <c r="AK727" s="33">
        <f xml:space="preserve"> IFERROR(DATA[[#This Row],[Prev Close]] - DATA[[#This Row],[Prev Open]], "")</f>
        <v>-860</v>
      </c>
      <c r="AL727" s="33">
        <f xml:space="preserve"> IFERROR(DATA[[#This Row],[Prev High]] - DATA[[#This Row],[Prev Low]], "")</f>
        <v>2275</v>
      </c>
      <c r="AM727" s="33">
        <f xml:space="preserve"> SIGN(DATA[[#This Row],[Prev Change]] &lt; 0)</f>
        <v>1</v>
      </c>
      <c r="AN727" s="33">
        <f xml:space="preserve"> SIGN(DATA[[#This Row],[Prev Change]] &gt;= 0)</f>
        <v>0</v>
      </c>
      <c r="AO727" s="28">
        <f xml:space="preserve"> IFERROR(MAX(0, DATA[[#This Row],[High]] - DATA[[#This Row],[Prev High]]), "")</f>
        <v>0</v>
      </c>
      <c r="AP727" s="28">
        <f xml:space="preserve"> IFERROR(MAX(0, DATA[[#This Row],[Prev Low]] - DATA[[#This Row],[Low]]), "")</f>
        <v>445</v>
      </c>
      <c r="AQ727" s="10">
        <f xml:space="preserve"> (DATA[[#This Row],[Prev Low]] &lt; DATA[[#This Row],[Open]]) * (DATA[[#This Row],[Open]] &lt; DATA[[#This Row],[Prev High]])</f>
        <v>0</v>
      </c>
      <c r="AR727" s="10">
        <f xml:space="preserve"> SIGN(DATA[[#This Row],[Open]] &lt; DATA[[#This Row],[Prev Low]])</f>
        <v>1</v>
      </c>
      <c r="AS727" s="10">
        <f xml:space="preserve"> SIGN(DATA[[#This Row],[Prev Low]] &lt; DATA[[#This Row],[Open]])</f>
        <v>0</v>
      </c>
      <c r="AT727" s="10">
        <f xml:space="preserve"> SIGN(DATA[[#This Row],[Open]] &lt; DATA[[#This Row],[Prev High]])</f>
        <v>1</v>
      </c>
      <c r="AU727" s="10">
        <f xml:space="preserve"> SIGN(DATA[[#This Row],[Prev High]] &lt; DATA[[#This Row],[Open]])</f>
        <v>0</v>
      </c>
      <c r="AV727" s="10">
        <f xml:space="preserve"> SIGN(DATA[[#This Row],[Low]] &lt; DATA[[#This Row],[Prev Low]])</f>
        <v>1</v>
      </c>
      <c r="AW727" s="10">
        <f xml:space="preserve"> SIGN(DATA[[#This Row],[Prev Low]] &lt; DATA[[#This Row],[Low]])</f>
        <v>0</v>
      </c>
      <c r="AX727" s="10">
        <f xml:space="preserve"> SIGN(DATA[[#This Row],[High]] &lt; DATA[[#This Row],[Prev High]])</f>
        <v>1</v>
      </c>
      <c r="AY727" s="10">
        <f xml:space="preserve"> SIGN(DATA[[#This Row],[Prev High]] &lt; DATA[[#This Row],[High]])</f>
        <v>0</v>
      </c>
      <c r="AZ727" s="10">
        <f xml:space="preserve"> (DATA[[#This Row],[Prev Low]] &lt; DATA[[#This Row],[Close]]) * (DATA[[#This Row],[Close]] &lt; DATA[[#This Row],[Prev High]])</f>
        <v>1</v>
      </c>
      <c r="BA727" s="10">
        <f xml:space="preserve"> SIGN(DATA[[#This Row],[Close]] &lt; DATA[[#This Row],[Prev Low]])</f>
        <v>0</v>
      </c>
      <c r="BB727" s="10">
        <f xml:space="preserve"> SIGN(DATA[[#This Row],[Prev Low]] &lt; DATA[[#This Row],[Close]])</f>
        <v>1</v>
      </c>
      <c r="BC727" s="10">
        <f xml:space="preserve"> SIGN(DATA[[#This Row],[Close]] &lt; DATA[[#This Row],[Prev High]])</f>
        <v>1</v>
      </c>
      <c r="BD727" s="10">
        <f xml:space="preserve"> SIGN(DATA[[#This Row],[Prev High]] &lt; DATA[[#This Row],[Close]])</f>
        <v>0</v>
      </c>
    </row>
    <row r="728" spans="14:56" x14ac:dyDescent="0.25">
      <c r="N728" s="16">
        <f xml:space="preserve"> ROW() - ROW(DATA[[#Headers],[Row]])</f>
        <v>726</v>
      </c>
      <c r="O728" s="13"/>
      <c r="P728" s="20">
        <v>44799</v>
      </c>
      <c r="Q728" s="21">
        <v>113995</v>
      </c>
      <c r="R728" s="21">
        <v>114855</v>
      </c>
      <c r="S728" s="21">
        <v>115850</v>
      </c>
      <c r="T728" s="21">
        <v>113575</v>
      </c>
      <c r="U728" s="13" t="s">
        <v>443</v>
      </c>
      <c r="V728" s="14">
        <v>-1.04E-2</v>
      </c>
      <c r="W728" s="23"/>
      <c r="X728" s="23">
        <f xml:space="preserve"> (1 - DATA[[#This Row],[Row]])</f>
        <v>-725</v>
      </c>
      <c r="Y728" s="24">
        <f xml:space="preserve"> DATA[[#This Row],[Src Data]]</f>
        <v>44799</v>
      </c>
      <c r="Z728" s="23">
        <f xml:space="preserve"> WEEKDAY(DATA[[#This Row],[Date]])</f>
        <v>6</v>
      </c>
      <c r="AA728" s="26">
        <f xml:space="preserve"> DATA[[#This Row],[Src Último]]</f>
        <v>113995</v>
      </c>
      <c r="AB728" s="28">
        <f xml:space="preserve"> DATA[[#This Row],[Src Abertura]]</f>
        <v>114855</v>
      </c>
      <c r="AC728" s="28">
        <f xml:space="preserve"> DATA[[#This Row],[Src Mínima]]</f>
        <v>113575</v>
      </c>
      <c r="AD728" s="28">
        <f xml:space="preserve"> DATA[[#This Row],[Src Máxima]]</f>
        <v>115850</v>
      </c>
      <c r="AE728" s="28">
        <f xml:space="preserve"> DATA[[#This Row],[Src Último]]</f>
        <v>113995</v>
      </c>
      <c r="AF728" s="40">
        <f xml:space="preserve"> (DATA[[#This Row],[High]] - DATA[[#This Row],[Low]])</f>
        <v>2275</v>
      </c>
      <c r="AG728" s="31">
        <f xml:space="preserve"> _xlfn.XLOOKUP(DATA[[#This Row],[T]]-1, DATA[T], DATA[Open], "")</f>
        <v>115520</v>
      </c>
      <c r="AH728" s="31">
        <f xml:space="preserve"> _xlfn.XLOOKUP(DATA[[#This Row],[T]]-1, DATA[T], DATA[Low], "")</f>
        <v>114455</v>
      </c>
      <c r="AI728" s="31">
        <f xml:space="preserve"> _xlfn.XLOOKUP(DATA[[#This Row],[T]]-1, DATA[T], DATA[High], "")</f>
        <v>115810</v>
      </c>
      <c r="AJ728" s="31">
        <f xml:space="preserve"> _xlfn.XLOOKUP(DATA[[#This Row],[T]]-1, DATA[T], DATA[Price], "")</f>
        <v>115198</v>
      </c>
      <c r="AK728" s="33">
        <f xml:space="preserve"> IFERROR(DATA[[#This Row],[Prev Close]] - DATA[[#This Row],[Prev Open]], "")</f>
        <v>-322</v>
      </c>
      <c r="AL728" s="33">
        <f xml:space="preserve"> IFERROR(DATA[[#This Row],[Prev High]] - DATA[[#This Row],[Prev Low]], "")</f>
        <v>1355</v>
      </c>
      <c r="AM728" s="33">
        <f xml:space="preserve"> SIGN(DATA[[#This Row],[Prev Change]] &lt; 0)</f>
        <v>1</v>
      </c>
      <c r="AN728" s="33">
        <f xml:space="preserve"> SIGN(DATA[[#This Row],[Prev Change]] &gt;= 0)</f>
        <v>0</v>
      </c>
      <c r="AO728" s="28">
        <f xml:space="preserve"> IFERROR(MAX(0, DATA[[#This Row],[High]] - DATA[[#This Row],[Prev High]]), "")</f>
        <v>40</v>
      </c>
      <c r="AP728" s="28">
        <f xml:space="preserve"> IFERROR(MAX(0, DATA[[#This Row],[Prev Low]] - DATA[[#This Row],[Low]]), "")</f>
        <v>880</v>
      </c>
      <c r="AQ728" s="10">
        <f xml:space="preserve"> (DATA[[#This Row],[Prev Low]] &lt; DATA[[#This Row],[Open]]) * (DATA[[#This Row],[Open]] &lt; DATA[[#This Row],[Prev High]])</f>
        <v>1</v>
      </c>
      <c r="AR728" s="10">
        <f xml:space="preserve"> SIGN(DATA[[#This Row],[Open]] &lt; DATA[[#This Row],[Prev Low]])</f>
        <v>0</v>
      </c>
      <c r="AS728" s="10">
        <f xml:space="preserve"> SIGN(DATA[[#This Row],[Prev Low]] &lt; DATA[[#This Row],[Open]])</f>
        <v>1</v>
      </c>
      <c r="AT728" s="10">
        <f xml:space="preserve"> SIGN(DATA[[#This Row],[Open]] &lt; DATA[[#This Row],[Prev High]])</f>
        <v>1</v>
      </c>
      <c r="AU728" s="10">
        <f xml:space="preserve"> SIGN(DATA[[#This Row],[Prev High]] &lt; DATA[[#This Row],[Open]])</f>
        <v>0</v>
      </c>
      <c r="AV728" s="10">
        <f xml:space="preserve"> SIGN(DATA[[#This Row],[Low]] &lt; DATA[[#This Row],[Prev Low]])</f>
        <v>1</v>
      </c>
      <c r="AW728" s="10">
        <f xml:space="preserve"> SIGN(DATA[[#This Row],[Prev Low]] &lt; DATA[[#This Row],[Low]])</f>
        <v>0</v>
      </c>
      <c r="AX728" s="10">
        <f xml:space="preserve"> SIGN(DATA[[#This Row],[High]] &lt; DATA[[#This Row],[Prev High]])</f>
        <v>0</v>
      </c>
      <c r="AY728" s="10">
        <f xml:space="preserve"> SIGN(DATA[[#This Row],[Prev High]] &lt; DATA[[#This Row],[High]])</f>
        <v>1</v>
      </c>
      <c r="AZ728" s="10">
        <f xml:space="preserve"> (DATA[[#This Row],[Prev Low]] &lt; DATA[[#This Row],[Close]]) * (DATA[[#This Row],[Close]] &lt; DATA[[#This Row],[Prev High]])</f>
        <v>0</v>
      </c>
      <c r="BA728" s="10">
        <f xml:space="preserve"> SIGN(DATA[[#This Row],[Close]] &lt; DATA[[#This Row],[Prev Low]])</f>
        <v>1</v>
      </c>
      <c r="BB728" s="10">
        <f xml:space="preserve"> SIGN(DATA[[#This Row],[Prev Low]] &lt; DATA[[#This Row],[Close]])</f>
        <v>0</v>
      </c>
      <c r="BC728" s="10">
        <f xml:space="preserve"> SIGN(DATA[[#This Row],[Close]] &lt; DATA[[#This Row],[Prev High]])</f>
        <v>1</v>
      </c>
      <c r="BD728" s="10">
        <f xml:space="preserve"> SIGN(DATA[[#This Row],[Prev High]] &lt; DATA[[#This Row],[Close]])</f>
        <v>0</v>
      </c>
    </row>
    <row r="729" spans="14:56" x14ac:dyDescent="0.25">
      <c r="N729" s="16">
        <f xml:space="preserve"> ROW() - ROW(DATA[[#Headers],[Row]])</f>
        <v>727</v>
      </c>
      <c r="O729" s="13"/>
      <c r="P729" s="20">
        <v>44798</v>
      </c>
      <c r="Q729" s="21">
        <v>115198</v>
      </c>
      <c r="R729" s="21">
        <v>115520</v>
      </c>
      <c r="S729" s="21">
        <v>115810</v>
      </c>
      <c r="T729" s="21">
        <v>114455</v>
      </c>
      <c r="U729" s="13" t="s">
        <v>509</v>
      </c>
      <c r="V729" s="14">
        <v>4.1999999999999997E-3</v>
      </c>
      <c r="W729" s="23"/>
      <c r="X729" s="23">
        <f xml:space="preserve"> (1 - DATA[[#This Row],[Row]])</f>
        <v>-726</v>
      </c>
      <c r="Y729" s="24">
        <f xml:space="preserve"> DATA[[#This Row],[Src Data]]</f>
        <v>44798</v>
      </c>
      <c r="Z729" s="23">
        <f xml:space="preserve"> WEEKDAY(DATA[[#This Row],[Date]])</f>
        <v>5</v>
      </c>
      <c r="AA729" s="26">
        <f xml:space="preserve"> DATA[[#This Row],[Src Último]]</f>
        <v>115198</v>
      </c>
      <c r="AB729" s="28">
        <f xml:space="preserve"> DATA[[#This Row],[Src Abertura]]</f>
        <v>115520</v>
      </c>
      <c r="AC729" s="28">
        <f xml:space="preserve"> DATA[[#This Row],[Src Mínima]]</f>
        <v>114455</v>
      </c>
      <c r="AD729" s="28">
        <f xml:space="preserve"> DATA[[#This Row],[Src Máxima]]</f>
        <v>115810</v>
      </c>
      <c r="AE729" s="28">
        <f xml:space="preserve"> DATA[[#This Row],[Src Último]]</f>
        <v>115198</v>
      </c>
      <c r="AF729" s="40">
        <f xml:space="preserve"> (DATA[[#This Row],[High]] - DATA[[#This Row],[Low]])</f>
        <v>1355</v>
      </c>
      <c r="AG729" s="31">
        <f xml:space="preserve"> _xlfn.XLOOKUP(DATA[[#This Row],[T]]-1, DATA[T], DATA[Open], "")</f>
        <v>114775</v>
      </c>
      <c r="AH729" s="31">
        <f xml:space="preserve"> _xlfn.XLOOKUP(DATA[[#This Row],[T]]-1, DATA[T], DATA[Low], "")</f>
        <v>114275</v>
      </c>
      <c r="AI729" s="31">
        <f xml:space="preserve"> _xlfn.XLOOKUP(DATA[[#This Row],[T]]-1, DATA[T], DATA[High], "")</f>
        <v>115670</v>
      </c>
      <c r="AJ729" s="31">
        <f xml:space="preserve"> _xlfn.XLOOKUP(DATA[[#This Row],[T]]-1, DATA[T], DATA[Price], "")</f>
        <v>114719</v>
      </c>
      <c r="AK729" s="33">
        <f xml:space="preserve"> IFERROR(DATA[[#This Row],[Prev Close]] - DATA[[#This Row],[Prev Open]], "")</f>
        <v>-56</v>
      </c>
      <c r="AL729" s="33">
        <f xml:space="preserve"> IFERROR(DATA[[#This Row],[Prev High]] - DATA[[#This Row],[Prev Low]], "")</f>
        <v>1395</v>
      </c>
      <c r="AM729" s="33">
        <f xml:space="preserve"> SIGN(DATA[[#This Row],[Prev Change]] &lt; 0)</f>
        <v>1</v>
      </c>
      <c r="AN729" s="33">
        <f xml:space="preserve"> SIGN(DATA[[#This Row],[Prev Change]] &gt;= 0)</f>
        <v>0</v>
      </c>
      <c r="AO729" s="28">
        <f xml:space="preserve"> IFERROR(MAX(0, DATA[[#This Row],[High]] - DATA[[#This Row],[Prev High]]), "")</f>
        <v>140</v>
      </c>
      <c r="AP729" s="28">
        <f xml:space="preserve"> IFERROR(MAX(0, DATA[[#This Row],[Prev Low]] - DATA[[#This Row],[Low]]), "")</f>
        <v>0</v>
      </c>
      <c r="AQ729" s="10">
        <f xml:space="preserve"> (DATA[[#This Row],[Prev Low]] &lt; DATA[[#This Row],[Open]]) * (DATA[[#This Row],[Open]] &lt; DATA[[#This Row],[Prev High]])</f>
        <v>1</v>
      </c>
      <c r="AR729" s="10">
        <f xml:space="preserve"> SIGN(DATA[[#This Row],[Open]] &lt; DATA[[#This Row],[Prev Low]])</f>
        <v>0</v>
      </c>
      <c r="AS729" s="10">
        <f xml:space="preserve"> SIGN(DATA[[#This Row],[Prev Low]] &lt; DATA[[#This Row],[Open]])</f>
        <v>1</v>
      </c>
      <c r="AT729" s="10">
        <f xml:space="preserve"> SIGN(DATA[[#This Row],[Open]] &lt; DATA[[#This Row],[Prev High]])</f>
        <v>1</v>
      </c>
      <c r="AU729" s="10">
        <f xml:space="preserve"> SIGN(DATA[[#This Row],[Prev High]] &lt; DATA[[#This Row],[Open]])</f>
        <v>0</v>
      </c>
      <c r="AV729" s="10">
        <f xml:space="preserve"> SIGN(DATA[[#This Row],[Low]] &lt; DATA[[#This Row],[Prev Low]])</f>
        <v>0</v>
      </c>
      <c r="AW729" s="10">
        <f xml:space="preserve"> SIGN(DATA[[#This Row],[Prev Low]] &lt; DATA[[#This Row],[Low]])</f>
        <v>1</v>
      </c>
      <c r="AX729" s="10">
        <f xml:space="preserve"> SIGN(DATA[[#This Row],[High]] &lt; DATA[[#This Row],[Prev High]])</f>
        <v>0</v>
      </c>
      <c r="AY729" s="10">
        <f xml:space="preserve"> SIGN(DATA[[#This Row],[Prev High]] &lt; DATA[[#This Row],[High]])</f>
        <v>1</v>
      </c>
      <c r="AZ729" s="10">
        <f xml:space="preserve"> (DATA[[#This Row],[Prev Low]] &lt; DATA[[#This Row],[Close]]) * (DATA[[#This Row],[Close]] &lt; DATA[[#This Row],[Prev High]])</f>
        <v>1</v>
      </c>
      <c r="BA729" s="10">
        <f xml:space="preserve"> SIGN(DATA[[#This Row],[Close]] &lt; DATA[[#This Row],[Prev Low]])</f>
        <v>0</v>
      </c>
      <c r="BB729" s="10">
        <f xml:space="preserve"> SIGN(DATA[[#This Row],[Prev Low]] &lt; DATA[[#This Row],[Close]])</f>
        <v>1</v>
      </c>
      <c r="BC729" s="10">
        <f xml:space="preserve"> SIGN(DATA[[#This Row],[Close]] &lt; DATA[[#This Row],[Prev High]])</f>
        <v>1</v>
      </c>
      <c r="BD729" s="10">
        <f xml:space="preserve"> SIGN(DATA[[#This Row],[Prev High]] &lt; DATA[[#This Row],[Close]])</f>
        <v>0</v>
      </c>
    </row>
    <row r="730" spans="14:56" x14ac:dyDescent="0.25">
      <c r="N730" s="16">
        <f xml:space="preserve"> ROW() - ROW(DATA[[#Headers],[Row]])</f>
        <v>728</v>
      </c>
      <c r="O730" s="13"/>
      <c r="P730" s="20">
        <v>44797</v>
      </c>
      <c r="Q730" s="21">
        <v>114719</v>
      </c>
      <c r="R730" s="21">
        <v>114775</v>
      </c>
      <c r="S730" s="21">
        <v>115670</v>
      </c>
      <c r="T730" s="21">
        <v>114275</v>
      </c>
      <c r="U730" s="13" t="s">
        <v>175</v>
      </c>
      <c r="V730" s="14">
        <v>4.0000000000000002E-4</v>
      </c>
      <c r="W730" s="23"/>
      <c r="X730" s="23">
        <f xml:space="preserve"> (1 - DATA[[#This Row],[Row]])</f>
        <v>-727</v>
      </c>
      <c r="Y730" s="24">
        <f xml:space="preserve"> DATA[[#This Row],[Src Data]]</f>
        <v>44797</v>
      </c>
      <c r="Z730" s="23">
        <f xml:space="preserve"> WEEKDAY(DATA[[#This Row],[Date]])</f>
        <v>4</v>
      </c>
      <c r="AA730" s="26">
        <f xml:space="preserve"> DATA[[#This Row],[Src Último]]</f>
        <v>114719</v>
      </c>
      <c r="AB730" s="28">
        <f xml:space="preserve"> DATA[[#This Row],[Src Abertura]]</f>
        <v>114775</v>
      </c>
      <c r="AC730" s="28">
        <f xml:space="preserve"> DATA[[#This Row],[Src Mínima]]</f>
        <v>114275</v>
      </c>
      <c r="AD730" s="28">
        <f xml:space="preserve"> DATA[[#This Row],[Src Máxima]]</f>
        <v>115670</v>
      </c>
      <c r="AE730" s="28">
        <f xml:space="preserve"> DATA[[#This Row],[Src Último]]</f>
        <v>114719</v>
      </c>
      <c r="AF730" s="40">
        <f xml:space="preserve"> (DATA[[#This Row],[High]] - DATA[[#This Row],[Low]])</f>
        <v>1395</v>
      </c>
      <c r="AG730" s="31">
        <f xml:space="preserve"> _xlfn.XLOOKUP(DATA[[#This Row],[T]]-1, DATA[T], DATA[Open], "")</f>
        <v>113060</v>
      </c>
      <c r="AH730" s="31">
        <f xml:space="preserve"> _xlfn.XLOOKUP(DATA[[#This Row],[T]]-1, DATA[T], DATA[Low], "")</f>
        <v>112460</v>
      </c>
      <c r="AI730" s="31">
        <f xml:space="preserve"> _xlfn.XLOOKUP(DATA[[#This Row],[T]]-1, DATA[T], DATA[High], "")</f>
        <v>114940</v>
      </c>
      <c r="AJ730" s="31">
        <f xml:space="preserve"> _xlfn.XLOOKUP(DATA[[#This Row],[T]]-1, DATA[T], DATA[Price], "")</f>
        <v>114678</v>
      </c>
      <c r="AK730" s="33">
        <f xml:space="preserve"> IFERROR(DATA[[#This Row],[Prev Close]] - DATA[[#This Row],[Prev Open]], "")</f>
        <v>1618</v>
      </c>
      <c r="AL730" s="33">
        <f xml:space="preserve"> IFERROR(DATA[[#This Row],[Prev High]] - DATA[[#This Row],[Prev Low]], "")</f>
        <v>2480</v>
      </c>
      <c r="AM730" s="33">
        <f xml:space="preserve"> SIGN(DATA[[#This Row],[Prev Change]] &lt; 0)</f>
        <v>0</v>
      </c>
      <c r="AN730" s="33">
        <f xml:space="preserve"> SIGN(DATA[[#This Row],[Prev Change]] &gt;= 0)</f>
        <v>1</v>
      </c>
      <c r="AO730" s="28">
        <f xml:space="preserve"> IFERROR(MAX(0, DATA[[#This Row],[High]] - DATA[[#This Row],[Prev High]]), "")</f>
        <v>730</v>
      </c>
      <c r="AP730" s="28">
        <f xml:space="preserve"> IFERROR(MAX(0, DATA[[#This Row],[Prev Low]] - DATA[[#This Row],[Low]]), "")</f>
        <v>0</v>
      </c>
      <c r="AQ730" s="10">
        <f xml:space="preserve"> (DATA[[#This Row],[Prev Low]] &lt; DATA[[#This Row],[Open]]) * (DATA[[#This Row],[Open]] &lt; DATA[[#This Row],[Prev High]])</f>
        <v>1</v>
      </c>
      <c r="AR730" s="10">
        <f xml:space="preserve"> SIGN(DATA[[#This Row],[Open]] &lt; DATA[[#This Row],[Prev Low]])</f>
        <v>0</v>
      </c>
      <c r="AS730" s="10">
        <f xml:space="preserve"> SIGN(DATA[[#This Row],[Prev Low]] &lt; DATA[[#This Row],[Open]])</f>
        <v>1</v>
      </c>
      <c r="AT730" s="10">
        <f xml:space="preserve"> SIGN(DATA[[#This Row],[Open]] &lt; DATA[[#This Row],[Prev High]])</f>
        <v>1</v>
      </c>
      <c r="AU730" s="10">
        <f xml:space="preserve"> SIGN(DATA[[#This Row],[Prev High]] &lt; DATA[[#This Row],[Open]])</f>
        <v>0</v>
      </c>
      <c r="AV730" s="10">
        <f xml:space="preserve"> SIGN(DATA[[#This Row],[Low]] &lt; DATA[[#This Row],[Prev Low]])</f>
        <v>0</v>
      </c>
      <c r="AW730" s="10">
        <f xml:space="preserve"> SIGN(DATA[[#This Row],[Prev Low]] &lt; DATA[[#This Row],[Low]])</f>
        <v>1</v>
      </c>
      <c r="AX730" s="10">
        <f xml:space="preserve"> SIGN(DATA[[#This Row],[High]] &lt; DATA[[#This Row],[Prev High]])</f>
        <v>0</v>
      </c>
      <c r="AY730" s="10">
        <f xml:space="preserve"> SIGN(DATA[[#This Row],[Prev High]] &lt; DATA[[#This Row],[High]])</f>
        <v>1</v>
      </c>
      <c r="AZ730" s="10">
        <f xml:space="preserve"> (DATA[[#This Row],[Prev Low]] &lt; DATA[[#This Row],[Close]]) * (DATA[[#This Row],[Close]] &lt; DATA[[#This Row],[Prev High]])</f>
        <v>1</v>
      </c>
      <c r="BA730" s="10">
        <f xml:space="preserve"> SIGN(DATA[[#This Row],[Close]] &lt; DATA[[#This Row],[Prev Low]])</f>
        <v>0</v>
      </c>
      <c r="BB730" s="10">
        <f xml:space="preserve"> SIGN(DATA[[#This Row],[Prev Low]] &lt; DATA[[#This Row],[Close]])</f>
        <v>1</v>
      </c>
      <c r="BC730" s="10">
        <f xml:space="preserve"> SIGN(DATA[[#This Row],[Close]] &lt; DATA[[#This Row],[Prev High]])</f>
        <v>1</v>
      </c>
      <c r="BD730" s="10">
        <f xml:space="preserve"> SIGN(DATA[[#This Row],[Prev High]] &lt; DATA[[#This Row],[Close]])</f>
        <v>0</v>
      </c>
    </row>
    <row r="731" spans="14:56" x14ac:dyDescent="0.25">
      <c r="N731" s="16">
        <f xml:space="preserve"> ROW() - ROW(DATA[[#Headers],[Row]])</f>
        <v>729</v>
      </c>
      <c r="O731" s="13"/>
      <c r="P731" s="20">
        <v>44796</v>
      </c>
      <c r="Q731" s="21">
        <v>114678</v>
      </c>
      <c r="R731" s="21">
        <v>113060</v>
      </c>
      <c r="S731" s="21">
        <v>114940</v>
      </c>
      <c r="T731" s="21">
        <v>112460</v>
      </c>
      <c r="U731" s="13" t="s">
        <v>127</v>
      </c>
      <c r="V731" s="14">
        <v>2.06E-2</v>
      </c>
      <c r="W731" s="23"/>
      <c r="X731" s="23">
        <f xml:space="preserve"> (1 - DATA[[#This Row],[Row]])</f>
        <v>-728</v>
      </c>
      <c r="Y731" s="24">
        <f xml:space="preserve"> DATA[[#This Row],[Src Data]]</f>
        <v>44796</v>
      </c>
      <c r="Z731" s="23">
        <f xml:space="preserve"> WEEKDAY(DATA[[#This Row],[Date]])</f>
        <v>3</v>
      </c>
      <c r="AA731" s="26">
        <f xml:space="preserve"> DATA[[#This Row],[Src Último]]</f>
        <v>114678</v>
      </c>
      <c r="AB731" s="28">
        <f xml:space="preserve"> DATA[[#This Row],[Src Abertura]]</f>
        <v>113060</v>
      </c>
      <c r="AC731" s="28">
        <f xml:space="preserve"> DATA[[#This Row],[Src Mínima]]</f>
        <v>112460</v>
      </c>
      <c r="AD731" s="28">
        <f xml:space="preserve"> DATA[[#This Row],[Src Máxima]]</f>
        <v>114940</v>
      </c>
      <c r="AE731" s="28">
        <f xml:space="preserve"> DATA[[#This Row],[Src Último]]</f>
        <v>114678</v>
      </c>
      <c r="AF731" s="40">
        <f xml:space="preserve"> (DATA[[#This Row],[High]] - DATA[[#This Row],[Low]])</f>
        <v>2480</v>
      </c>
      <c r="AG731" s="31">
        <f xml:space="preserve"> _xlfn.XLOOKUP(DATA[[#This Row],[T]]-1, DATA[T], DATA[Open], "")</f>
        <v>112150</v>
      </c>
      <c r="AH731" s="31">
        <f xml:space="preserve"> _xlfn.XLOOKUP(DATA[[#This Row],[T]]-1, DATA[T], DATA[Low], "")</f>
        <v>111715</v>
      </c>
      <c r="AI731" s="31">
        <f xml:space="preserve"> _xlfn.XLOOKUP(DATA[[#This Row],[T]]-1, DATA[T], DATA[High], "")</f>
        <v>112800</v>
      </c>
      <c r="AJ731" s="31">
        <f xml:space="preserve"> _xlfn.XLOOKUP(DATA[[#This Row],[T]]-1, DATA[T], DATA[Price], "")</f>
        <v>112360</v>
      </c>
      <c r="AK731" s="33">
        <f xml:space="preserve"> IFERROR(DATA[[#This Row],[Prev Close]] - DATA[[#This Row],[Prev Open]], "")</f>
        <v>210</v>
      </c>
      <c r="AL731" s="33">
        <f xml:space="preserve"> IFERROR(DATA[[#This Row],[Prev High]] - DATA[[#This Row],[Prev Low]], "")</f>
        <v>1085</v>
      </c>
      <c r="AM731" s="33">
        <f xml:space="preserve"> SIGN(DATA[[#This Row],[Prev Change]] &lt; 0)</f>
        <v>0</v>
      </c>
      <c r="AN731" s="33">
        <f xml:space="preserve"> SIGN(DATA[[#This Row],[Prev Change]] &gt;= 0)</f>
        <v>1</v>
      </c>
      <c r="AO731" s="28">
        <f xml:space="preserve"> IFERROR(MAX(0, DATA[[#This Row],[High]] - DATA[[#This Row],[Prev High]]), "")</f>
        <v>2140</v>
      </c>
      <c r="AP731" s="28">
        <f xml:space="preserve"> IFERROR(MAX(0, DATA[[#This Row],[Prev Low]] - DATA[[#This Row],[Low]]), "")</f>
        <v>0</v>
      </c>
      <c r="AQ731" s="10">
        <f xml:space="preserve"> (DATA[[#This Row],[Prev Low]] &lt; DATA[[#This Row],[Open]]) * (DATA[[#This Row],[Open]] &lt; DATA[[#This Row],[Prev High]])</f>
        <v>0</v>
      </c>
      <c r="AR731" s="10">
        <f xml:space="preserve"> SIGN(DATA[[#This Row],[Open]] &lt; DATA[[#This Row],[Prev Low]])</f>
        <v>0</v>
      </c>
      <c r="AS731" s="10">
        <f xml:space="preserve"> SIGN(DATA[[#This Row],[Prev Low]] &lt; DATA[[#This Row],[Open]])</f>
        <v>1</v>
      </c>
      <c r="AT731" s="10">
        <f xml:space="preserve"> SIGN(DATA[[#This Row],[Open]] &lt; DATA[[#This Row],[Prev High]])</f>
        <v>0</v>
      </c>
      <c r="AU731" s="10">
        <f xml:space="preserve"> SIGN(DATA[[#This Row],[Prev High]] &lt; DATA[[#This Row],[Open]])</f>
        <v>1</v>
      </c>
      <c r="AV731" s="10">
        <f xml:space="preserve"> SIGN(DATA[[#This Row],[Low]] &lt; DATA[[#This Row],[Prev Low]])</f>
        <v>0</v>
      </c>
      <c r="AW731" s="10">
        <f xml:space="preserve"> SIGN(DATA[[#This Row],[Prev Low]] &lt; DATA[[#This Row],[Low]])</f>
        <v>1</v>
      </c>
      <c r="AX731" s="10">
        <f xml:space="preserve"> SIGN(DATA[[#This Row],[High]] &lt; DATA[[#This Row],[Prev High]])</f>
        <v>0</v>
      </c>
      <c r="AY731" s="10">
        <f xml:space="preserve"> SIGN(DATA[[#This Row],[Prev High]] &lt; DATA[[#This Row],[High]])</f>
        <v>1</v>
      </c>
      <c r="AZ731" s="10">
        <f xml:space="preserve"> (DATA[[#This Row],[Prev Low]] &lt; DATA[[#This Row],[Close]]) * (DATA[[#This Row],[Close]] &lt; DATA[[#This Row],[Prev High]])</f>
        <v>0</v>
      </c>
      <c r="BA731" s="10">
        <f xml:space="preserve"> SIGN(DATA[[#This Row],[Close]] &lt; DATA[[#This Row],[Prev Low]])</f>
        <v>0</v>
      </c>
      <c r="BB731" s="10">
        <f xml:space="preserve"> SIGN(DATA[[#This Row],[Prev Low]] &lt; DATA[[#This Row],[Close]])</f>
        <v>1</v>
      </c>
      <c r="BC731" s="10">
        <f xml:space="preserve"> SIGN(DATA[[#This Row],[Close]] &lt; DATA[[#This Row],[Prev High]])</f>
        <v>0</v>
      </c>
      <c r="BD731" s="10">
        <f xml:space="preserve"> SIGN(DATA[[#This Row],[Prev High]] &lt; DATA[[#This Row],[Close]])</f>
        <v>1</v>
      </c>
    </row>
    <row r="732" spans="14:56" x14ac:dyDescent="0.25">
      <c r="N732" s="16">
        <f xml:space="preserve"> ROW() - ROW(DATA[[#Headers],[Row]])</f>
        <v>730</v>
      </c>
      <c r="O732" s="13"/>
      <c r="P732" s="20">
        <v>44795</v>
      </c>
      <c r="Q732" s="21">
        <v>112360</v>
      </c>
      <c r="R732" s="21">
        <v>112150</v>
      </c>
      <c r="S732" s="21">
        <v>112800</v>
      </c>
      <c r="T732" s="21">
        <v>111715</v>
      </c>
      <c r="U732" s="13" t="s">
        <v>584</v>
      </c>
      <c r="V732" s="14">
        <v>-8.6E-3</v>
      </c>
      <c r="W732" s="23"/>
      <c r="X732" s="23">
        <f xml:space="preserve"> (1 - DATA[[#This Row],[Row]])</f>
        <v>-729</v>
      </c>
      <c r="Y732" s="24">
        <f xml:space="preserve"> DATA[[#This Row],[Src Data]]</f>
        <v>44795</v>
      </c>
      <c r="Z732" s="23">
        <f xml:space="preserve"> WEEKDAY(DATA[[#This Row],[Date]])</f>
        <v>2</v>
      </c>
      <c r="AA732" s="26">
        <f xml:space="preserve"> DATA[[#This Row],[Src Último]]</f>
        <v>112360</v>
      </c>
      <c r="AB732" s="28">
        <f xml:space="preserve"> DATA[[#This Row],[Src Abertura]]</f>
        <v>112150</v>
      </c>
      <c r="AC732" s="28">
        <f xml:space="preserve"> DATA[[#This Row],[Src Mínima]]</f>
        <v>111715</v>
      </c>
      <c r="AD732" s="28">
        <f xml:space="preserve"> DATA[[#This Row],[Src Máxima]]</f>
        <v>112800</v>
      </c>
      <c r="AE732" s="28">
        <f xml:space="preserve"> DATA[[#This Row],[Src Último]]</f>
        <v>112360</v>
      </c>
      <c r="AF732" s="40">
        <f xml:space="preserve"> (DATA[[#This Row],[High]] - DATA[[#This Row],[Low]])</f>
        <v>1085</v>
      </c>
      <c r="AG732" s="31">
        <f xml:space="preserve"> _xlfn.XLOOKUP(DATA[[#This Row],[T]]-1, DATA[T], DATA[Open], "")</f>
        <v>114980</v>
      </c>
      <c r="AH732" s="31">
        <f xml:space="preserve"> _xlfn.XLOOKUP(DATA[[#This Row],[T]]-1, DATA[T], DATA[Low], "")</f>
        <v>112830</v>
      </c>
      <c r="AI732" s="31">
        <f xml:space="preserve"> _xlfn.XLOOKUP(DATA[[#This Row],[T]]-1, DATA[T], DATA[High], "")</f>
        <v>115270</v>
      </c>
      <c r="AJ732" s="31">
        <f xml:space="preserve"> _xlfn.XLOOKUP(DATA[[#This Row],[T]]-1, DATA[T], DATA[Price], "")</f>
        <v>113340</v>
      </c>
      <c r="AK732" s="33">
        <f xml:space="preserve"> IFERROR(DATA[[#This Row],[Prev Close]] - DATA[[#This Row],[Prev Open]], "")</f>
        <v>-1640</v>
      </c>
      <c r="AL732" s="33">
        <f xml:space="preserve"> IFERROR(DATA[[#This Row],[Prev High]] - DATA[[#This Row],[Prev Low]], "")</f>
        <v>2440</v>
      </c>
      <c r="AM732" s="33">
        <f xml:space="preserve"> SIGN(DATA[[#This Row],[Prev Change]] &lt; 0)</f>
        <v>1</v>
      </c>
      <c r="AN732" s="33">
        <f xml:space="preserve"> SIGN(DATA[[#This Row],[Prev Change]] &gt;= 0)</f>
        <v>0</v>
      </c>
      <c r="AO732" s="28">
        <f xml:space="preserve"> IFERROR(MAX(0, DATA[[#This Row],[High]] - DATA[[#This Row],[Prev High]]), "")</f>
        <v>0</v>
      </c>
      <c r="AP732" s="28">
        <f xml:space="preserve"> IFERROR(MAX(0, DATA[[#This Row],[Prev Low]] - DATA[[#This Row],[Low]]), "")</f>
        <v>1115</v>
      </c>
      <c r="AQ732" s="10">
        <f xml:space="preserve"> (DATA[[#This Row],[Prev Low]] &lt; DATA[[#This Row],[Open]]) * (DATA[[#This Row],[Open]] &lt; DATA[[#This Row],[Prev High]])</f>
        <v>0</v>
      </c>
      <c r="AR732" s="10">
        <f xml:space="preserve"> SIGN(DATA[[#This Row],[Open]] &lt; DATA[[#This Row],[Prev Low]])</f>
        <v>1</v>
      </c>
      <c r="AS732" s="10">
        <f xml:space="preserve"> SIGN(DATA[[#This Row],[Prev Low]] &lt; DATA[[#This Row],[Open]])</f>
        <v>0</v>
      </c>
      <c r="AT732" s="10">
        <f xml:space="preserve"> SIGN(DATA[[#This Row],[Open]] &lt; DATA[[#This Row],[Prev High]])</f>
        <v>1</v>
      </c>
      <c r="AU732" s="10">
        <f xml:space="preserve"> SIGN(DATA[[#This Row],[Prev High]] &lt; DATA[[#This Row],[Open]])</f>
        <v>0</v>
      </c>
      <c r="AV732" s="10">
        <f xml:space="preserve"> SIGN(DATA[[#This Row],[Low]] &lt; DATA[[#This Row],[Prev Low]])</f>
        <v>1</v>
      </c>
      <c r="AW732" s="10">
        <f xml:space="preserve"> SIGN(DATA[[#This Row],[Prev Low]] &lt; DATA[[#This Row],[Low]])</f>
        <v>0</v>
      </c>
      <c r="AX732" s="10">
        <f xml:space="preserve"> SIGN(DATA[[#This Row],[High]] &lt; DATA[[#This Row],[Prev High]])</f>
        <v>1</v>
      </c>
      <c r="AY732" s="10">
        <f xml:space="preserve"> SIGN(DATA[[#This Row],[Prev High]] &lt; DATA[[#This Row],[High]])</f>
        <v>0</v>
      </c>
      <c r="AZ732" s="10">
        <f xml:space="preserve"> (DATA[[#This Row],[Prev Low]] &lt; DATA[[#This Row],[Close]]) * (DATA[[#This Row],[Close]] &lt; DATA[[#This Row],[Prev High]])</f>
        <v>0</v>
      </c>
      <c r="BA732" s="10">
        <f xml:space="preserve"> SIGN(DATA[[#This Row],[Close]] &lt; DATA[[#This Row],[Prev Low]])</f>
        <v>1</v>
      </c>
      <c r="BB732" s="10">
        <f xml:space="preserve"> SIGN(DATA[[#This Row],[Prev Low]] &lt; DATA[[#This Row],[Close]])</f>
        <v>0</v>
      </c>
      <c r="BC732" s="10">
        <f xml:space="preserve"> SIGN(DATA[[#This Row],[Close]] &lt; DATA[[#This Row],[Prev High]])</f>
        <v>1</v>
      </c>
      <c r="BD732" s="10">
        <f xml:space="preserve"> SIGN(DATA[[#This Row],[Prev High]] &lt; DATA[[#This Row],[Close]])</f>
        <v>0</v>
      </c>
    </row>
    <row r="733" spans="14:56" x14ac:dyDescent="0.25">
      <c r="N733" s="16">
        <f xml:space="preserve"> ROW() - ROW(DATA[[#Headers],[Row]])</f>
        <v>731</v>
      </c>
      <c r="O733" s="13"/>
      <c r="P733" s="20">
        <v>44792</v>
      </c>
      <c r="Q733" s="21">
        <v>113340</v>
      </c>
      <c r="R733" s="21">
        <v>114980</v>
      </c>
      <c r="S733" s="21">
        <v>115270</v>
      </c>
      <c r="T733" s="21">
        <v>112830</v>
      </c>
      <c r="U733" s="13" t="s">
        <v>485</v>
      </c>
      <c r="V733" s="14">
        <v>-2.23E-2</v>
      </c>
      <c r="W733" s="23"/>
      <c r="X733" s="23">
        <f xml:space="preserve"> (1 - DATA[[#This Row],[Row]])</f>
        <v>-730</v>
      </c>
      <c r="Y733" s="24">
        <f xml:space="preserve"> DATA[[#This Row],[Src Data]]</f>
        <v>44792</v>
      </c>
      <c r="Z733" s="23">
        <f xml:space="preserve"> WEEKDAY(DATA[[#This Row],[Date]])</f>
        <v>6</v>
      </c>
      <c r="AA733" s="26">
        <f xml:space="preserve"> DATA[[#This Row],[Src Último]]</f>
        <v>113340</v>
      </c>
      <c r="AB733" s="28">
        <f xml:space="preserve"> DATA[[#This Row],[Src Abertura]]</f>
        <v>114980</v>
      </c>
      <c r="AC733" s="28">
        <f xml:space="preserve"> DATA[[#This Row],[Src Mínima]]</f>
        <v>112830</v>
      </c>
      <c r="AD733" s="28">
        <f xml:space="preserve"> DATA[[#This Row],[Src Máxima]]</f>
        <v>115270</v>
      </c>
      <c r="AE733" s="28">
        <f xml:space="preserve"> DATA[[#This Row],[Src Último]]</f>
        <v>113340</v>
      </c>
      <c r="AF733" s="40">
        <f xml:space="preserve"> (DATA[[#This Row],[High]] - DATA[[#This Row],[Low]])</f>
        <v>2440</v>
      </c>
      <c r="AG733" s="31">
        <f xml:space="preserve"> _xlfn.XLOOKUP(DATA[[#This Row],[T]]-1, DATA[T], DATA[Open], "")</f>
        <v>115785</v>
      </c>
      <c r="AH733" s="31">
        <f xml:space="preserve"> _xlfn.XLOOKUP(DATA[[#This Row],[T]]-1, DATA[T], DATA[Low], "")</f>
        <v>115295</v>
      </c>
      <c r="AI733" s="31">
        <f xml:space="preserve"> _xlfn.XLOOKUP(DATA[[#This Row],[T]]-1, DATA[T], DATA[High], "")</f>
        <v>116445</v>
      </c>
      <c r="AJ733" s="31">
        <f xml:space="preserve"> _xlfn.XLOOKUP(DATA[[#This Row],[T]]-1, DATA[T], DATA[Price], "")</f>
        <v>115925</v>
      </c>
      <c r="AK733" s="33">
        <f xml:space="preserve"> IFERROR(DATA[[#This Row],[Prev Close]] - DATA[[#This Row],[Prev Open]], "")</f>
        <v>140</v>
      </c>
      <c r="AL733" s="33">
        <f xml:space="preserve"> IFERROR(DATA[[#This Row],[Prev High]] - DATA[[#This Row],[Prev Low]], "")</f>
        <v>1150</v>
      </c>
      <c r="AM733" s="33">
        <f xml:space="preserve"> SIGN(DATA[[#This Row],[Prev Change]] &lt; 0)</f>
        <v>0</v>
      </c>
      <c r="AN733" s="33">
        <f xml:space="preserve"> SIGN(DATA[[#This Row],[Prev Change]] &gt;= 0)</f>
        <v>1</v>
      </c>
      <c r="AO733" s="28">
        <f xml:space="preserve"> IFERROR(MAX(0, DATA[[#This Row],[High]] - DATA[[#This Row],[Prev High]]), "")</f>
        <v>0</v>
      </c>
      <c r="AP733" s="28">
        <f xml:space="preserve"> IFERROR(MAX(0, DATA[[#This Row],[Prev Low]] - DATA[[#This Row],[Low]]), "")</f>
        <v>2465</v>
      </c>
      <c r="AQ733" s="10">
        <f xml:space="preserve"> (DATA[[#This Row],[Prev Low]] &lt; DATA[[#This Row],[Open]]) * (DATA[[#This Row],[Open]] &lt; DATA[[#This Row],[Prev High]])</f>
        <v>0</v>
      </c>
      <c r="AR733" s="10">
        <f xml:space="preserve"> SIGN(DATA[[#This Row],[Open]] &lt; DATA[[#This Row],[Prev Low]])</f>
        <v>1</v>
      </c>
      <c r="AS733" s="10">
        <f xml:space="preserve"> SIGN(DATA[[#This Row],[Prev Low]] &lt; DATA[[#This Row],[Open]])</f>
        <v>0</v>
      </c>
      <c r="AT733" s="10">
        <f xml:space="preserve"> SIGN(DATA[[#This Row],[Open]] &lt; DATA[[#This Row],[Prev High]])</f>
        <v>1</v>
      </c>
      <c r="AU733" s="10">
        <f xml:space="preserve"> SIGN(DATA[[#This Row],[Prev High]] &lt; DATA[[#This Row],[Open]])</f>
        <v>0</v>
      </c>
      <c r="AV733" s="10">
        <f xml:space="preserve"> SIGN(DATA[[#This Row],[Low]] &lt; DATA[[#This Row],[Prev Low]])</f>
        <v>1</v>
      </c>
      <c r="AW733" s="10">
        <f xml:space="preserve"> SIGN(DATA[[#This Row],[Prev Low]] &lt; DATA[[#This Row],[Low]])</f>
        <v>0</v>
      </c>
      <c r="AX733" s="10">
        <f xml:space="preserve"> SIGN(DATA[[#This Row],[High]] &lt; DATA[[#This Row],[Prev High]])</f>
        <v>1</v>
      </c>
      <c r="AY733" s="10">
        <f xml:space="preserve"> SIGN(DATA[[#This Row],[Prev High]] &lt; DATA[[#This Row],[High]])</f>
        <v>0</v>
      </c>
      <c r="AZ733" s="10">
        <f xml:space="preserve"> (DATA[[#This Row],[Prev Low]] &lt; DATA[[#This Row],[Close]]) * (DATA[[#This Row],[Close]] &lt; DATA[[#This Row],[Prev High]])</f>
        <v>0</v>
      </c>
      <c r="BA733" s="10">
        <f xml:space="preserve"> SIGN(DATA[[#This Row],[Close]] &lt; DATA[[#This Row],[Prev Low]])</f>
        <v>1</v>
      </c>
      <c r="BB733" s="10">
        <f xml:space="preserve"> SIGN(DATA[[#This Row],[Prev Low]] &lt; DATA[[#This Row],[Close]])</f>
        <v>0</v>
      </c>
      <c r="BC733" s="10">
        <f xml:space="preserve"> SIGN(DATA[[#This Row],[Close]] &lt; DATA[[#This Row],[Prev High]])</f>
        <v>1</v>
      </c>
      <c r="BD733" s="10">
        <f xml:space="preserve"> SIGN(DATA[[#This Row],[Prev High]] &lt; DATA[[#This Row],[Close]])</f>
        <v>0</v>
      </c>
    </row>
    <row r="734" spans="14:56" x14ac:dyDescent="0.25">
      <c r="N734" s="16">
        <f xml:space="preserve"> ROW() - ROW(DATA[[#Headers],[Row]])</f>
        <v>732</v>
      </c>
      <c r="O734" s="13"/>
      <c r="P734" s="20">
        <v>44791</v>
      </c>
      <c r="Q734" s="21">
        <v>115925</v>
      </c>
      <c r="R734" s="21">
        <v>115785</v>
      </c>
      <c r="S734" s="21">
        <v>116445</v>
      </c>
      <c r="T734" s="21">
        <v>115295</v>
      </c>
      <c r="U734" s="13" t="s">
        <v>585</v>
      </c>
      <c r="V734" s="14">
        <v>1.9400000000000001E-2</v>
      </c>
      <c r="W734" s="23"/>
      <c r="X734" s="23">
        <f xml:space="preserve"> (1 - DATA[[#This Row],[Row]])</f>
        <v>-731</v>
      </c>
      <c r="Y734" s="24">
        <f xml:space="preserve"> DATA[[#This Row],[Src Data]]</f>
        <v>44791</v>
      </c>
      <c r="Z734" s="23">
        <f xml:space="preserve"> WEEKDAY(DATA[[#This Row],[Date]])</f>
        <v>5</v>
      </c>
      <c r="AA734" s="26">
        <f xml:space="preserve"> DATA[[#This Row],[Src Último]]</f>
        <v>115925</v>
      </c>
      <c r="AB734" s="28">
        <f xml:space="preserve"> DATA[[#This Row],[Src Abertura]]</f>
        <v>115785</v>
      </c>
      <c r="AC734" s="28">
        <f xml:space="preserve"> DATA[[#This Row],[Src Mínima]]</f>
        <v>115295</v>
      </c>
      <c r="AD734" s="28">
        <f xml:space="preserve"> DATA[[#This Row],[Src Máxima]]</f>
        <v>116445</v>
      </c>
      <c r="AE734" s="28">
        <f xml:space="preserve"> DATA[[#This Row],[Src Último]]</f>
        <v>115925</v>
      </c>
      <c r="AF734" s="40">
        <f xml:space="preserve"> (DATA[[#This Row],[High]] - DATA[[#This Row],[Low]])</f>
        <v>1150</v>
      </c>
      <c r="AG734" s="31">
        <f xml:space="preserve"> _xlfn.XLOOKUP(DATA[[#This Row],[T]]-1, DATA[T], DATA[Open], "")</f>
        <v>112900</v>
      </c>
      <c r="AH734" s="31">
        <f xml:space="preserve"> _xlfn.XLOOKUP(DATA[[#This Row],[T]]-1, DATA[T], DATA[Low], "")</f>
        <v>112255</v>
      </c>
      <c r="AI734" s="31">
        <f xml:space="preserve"> _xlfn.XLOOKUP(DATA[[#This Row],[T]]-1, DATA[T], DATA[High], "")</f>
        <v>114000</v>
      </c>
      <c r="AJ734" s="31">
        <f xml:space="preserve"> _xlfn.XLOOKUP(DATA[[#This Row],[T]]-1, DATA[T], DATA[Price], "")</f>
        <v>113716</v>
      </c>
      <c r="AK734" s="33">
        <f xml:space="preserve"> IFERROR(DATA[[#This Row],[Prev Close]] - DATA[[#This Row],[Prev Open]], "")</f>
        <v>816</v>
      </c>
      <c r="AL734" s="33">
        <f xml:space="preserve"> IFERROR(DATA[[#This Row],[Prev High]] - DATA[[#This Row],[Prev Low]], "")</f>
        <v>1745</v>
      </c>
      <c r="AM734" s="33">
        <f xml:space="preserve"> SIGN(DATA[[#This Row],[Prev Change]] &lt; 0)</f>
        <v>0</v>
      </c>
      <c r="AN734" s="33">
        <f xml:space="preserve"> SIGN(DATA[[#This Row],[Prev Change]] &gt;= 0)</f>
        <v>1</v>
      </c>
      <c r="AO734" s="28">
        <f xml:space="preserve"> IFERROR(MAX(0, DATA[[#This Row],[High]] - DATA[[#This Row],[Prev High]]), "")</f>
        <v>2445</v>
      </c>
      <c r="AP734" s="28">
        <f xml:space="preserve"> IFERROR(MAX(0, DATA[[#This Row],[Prev Low]] - DATA[[#This Row],[Low]]), "")</f>
        <v>0</v>
      </c>
      <c r="AQ734" s="10">
        <f xml:space="preserve"> (DATA[[#This Row],[Prev Low]] &lt; DATA[[#This Row],[Open]]) * (DATA[[#This Row],[Open]] &lt; DATA[[#This Row],[Prev High]])</f>
        <v>0</v>
      </c>
      <c r="AR734" s="10">
        <f xml:space="preserve"> SIGN(DATA[[#This Row],[Open]] &lt; DATA[[#This Row],[Prev Low]])</f>
        <v>0</v>
      </c>
      <c r="AS734" s="10">
        <f xml:space="preserve"> SIGN(DATA[[#This Row],[Prev Low]] &lt; DATA[[#This Row],[Open]])</f>
        <v>1</v>
      </c>
      <c r="AT734" s="10">
        <f xml:space="preserve"> SIGN(DATA[[#This Row],[Open]] &lt; DATA[[#This Row],[Prev High]])</f>
        <v>0</v>
      </c>
      <c r="AU734" s="10">
        <f xml:space="preserve"> SIGN(DATA[[#This Row],[Prev High]] &lt; DATA[[#This Row],[Open]])</f>
        <v>1</v>
      </c>
      <c r="AV734" s="10">
        <f xml:space="preserve"> SIGN(DATA[[#This Row],[Low]] &lt; DATA[[#This Row],[Prev Low]])</f>
        <v>0</v>
      </c>
      <c r="AW734" s="10">
        <f xml:space="preserve"> SIGN(DATA[[#This Row],[Prev Low]] &lt; DATA[[#This Row],[Low]])</f>
        <v>1</v>
      </c>
      <c r="AX734" s="10">
        <f xml:space="preserve"> SIGN(DATA[[#This Row],[High]] &lt; DATA[[#This Row],[Prev High]])</f>
        <v>0</v>
      </c>
      <c r="AY734" s="10">
        <f xml:space="preserve"> SIGN(DATA[[#This Row],[Prev High]] &lt; DATA[[#This Row],[High]])</f>
        <v>1</v>
      </c>
      <c r="AZ734" s="10">
        <f xml:space="preserve"> (DATA[[#This Row],[Prev Low]] &lt; DATA[[#This Row],[Close]]) * (DATA[[#This Row],[Close]] &lt; DATA[[#This Row],[Prev High]])</f>
        <v>0</v>
      </c>
      <c r="BA734" s="10">
        <f xml:space="preserve"> SIGN(DATA[[#This Row],[Close]] &lt; DATA[[#This Row],[Prev Low]])</f>
        <v>0</v>
      </c>
      <c r="BB734" s="10">
        <f xml:space="preserve"> SIGN(DATA[[#This Row],[Prev Low]] &lt; DATA[[#This Row],[Close]])</f>
        <v>1</v>
      </c>
      <c r="BC734" s="10">
        <f xml:space="preserve"> SIGN(DATA[[#This Row],[Close]] &lt; DATA[[#This Row],[Prev High]])</f>
        <v>0</v>
      </c>
      <c r="BD734" s="10">
        <f xml:space="preserve"> SIGN(DATA[[#This Row],[Prev High]] &lt; DATA[[#This Row],[Close]])</f>
        <v>1</v>
      </c>
    </row>
    <row r="735" spans="14:56" x14ac:dyDescent="0.25">
      <c r="N735" s="16">
        <f xml:space="preserve"> ROW() - ROW(DATA[[#Headers],[Row]])</f>
        <v>733</v>
      </c>
      <c r="O735" s="13"/>
      <c r="P735" s="20">
        <v>44790</v>
      </c>
      <c r="Q735" s="21">
        <v>113716</v>
      </c>
      <c r="R735" s="21">
        <v>112900</v>
      </c>
      <c r="S735" s="21">
        <v>114000</v>
      </c>
      <c r="T735" s="21">
        <v>112255</v>
      </c>
      <c r="U735" s="13" t="s">
        <v>586</v>
      </c>
      <c r="V735" s="14">
        <v>1.1000000000000001E-3</v>
      </c>
      <c r="W735" s="23"/>
      <c r="X735" s="23">
        <f xml:space="preserve"> (1 - DATA[[#This Row],[Row]])</f>
        <v>-732</v>
      </c>
      <c r="Y735" s="24">
        <f xml:space="preserve"> DATA[[#This Row],[Src Data]]</f>
        <v>44790</v>
      </c>
      <c r="Z735" s="23">
        <f xml:space="preserve"> WEEKDAY(DATA[[#This Row],[Date]])</f>
        <v>4</v>
      </c>
      <c r="AA735" s="26">
        <f xml:space="preserve"> DATA[[#This Row],[Src Último]]</f>
        <v>113716</v>
      </c>
      <c r="AB735" s="28">
        <f xml:space="preserve"> DATA[[#This Row],[Src Abertura]]</f>
        <v>112900</v>
      </c>
      <c r="AC735" s="28">
        <f xml:space="preserve"> DATA[[#This Row],[Src Mínima]]</f>
        <v>112255</v>
      </c>
      <c r="AD735" s="28">
        <f xml:space="preserve"> DATA[[#This Row],[Src Máxima]]</f>
        <v>114000</v>
      </c>
      <c r="AE735" s="28">
        <f xml:space="preserve"> DATA[[#This Row],[Src Último]]</f>
        <v>113716</v>
      </c>
      <c r="AF735" s="40">
        <f xml:space="preserve"> (DATA[[#This Row],[High]] - DATA[[#This Row],[Low]])</f>
        <v>1745</v>
      </c>
      <c r="AG735" s="31">
        <f xml:space="preserve"> _xlfn.XLOOKUP(DATA[[#This Row],[T]]-1, DATA[T], DATA[Open], "")</f>
        <v>113050</v>
      </c>
      <c r="AH735" s="31">
        <f xml:space="preserve"> _xlfn.XLOOKUP(DATA[[#This Row],[T]]-1, DATA[T], DATA[Low], "")</f>
        <v>112690</v>
      </c>
      <c r="AI735" s="31">
        <f xml:space="preserve"> _xlfn.XLOOKUP(DATA[[#This Row],[T]]-1, DATA[T], DATA[High], "")</f>
        <v>113890</v>
      </c>
      <c r="AJ735" s="31">
        <f xml:space="preserve"> _xlfn.XLOOKUP(DATA[[#This Row],[T]]-1, DATA[T], DATA[Price], "")</f>
        <v>113589</v>
      </c>
      <c r="AK735" s="33">
        <f xml:space="preserve"> IFERROR(DATA[[#This Row],[Prev Close]] - DATA[[#This Row],[Prev Open]], "")</f>
        <v>539</v>
      </c>
      <c r="AL735" s="33">
        <f xml:space="preserve"> IFERROR(DATA[[#This Row],[Prev High]] - DATA[[#This Row],[Prev Low]], "")</f>
        <v>1200</v>
      </c>
      <c r="AM735" s="33">
        <f xml:space="preserve"> SIGN(DATA[[#This Row],[Prev Change]] &lt; 0)</f>
        <v>0</v>
      </c>
      <c r="AN735" s="33">
        <f xml:space="preserve"> SIGN(DATA[[#This Row],[Prev Change]] &gt;= 0)</f>
        <v>1</v>
      </c>
      <c r="AO735" s="28">
        <f xml:space="preserve"> IFERROR(MAX(0, DATA[[#This Row],[High]] - DATA[[#This Row],[Prev High]]), "")</f>
        <v>110</v>
      </c>
      <c r="AP735" s="28">
        <f xml:space="preserve"> IFERROR(MAX(0, DATA[[#This Row],[Prev Low]] - DATA[[#This Row],[Low]]), "")</f>
        <v>435</v>
      </c>
      <c r="AQ735" s="10">
        <f xml:space="preserve"> (DATA[[#This Row],[Prev Low]] &lt; DATA[[#This Row],[Open]]) * (DATA[[#This Row],[Open]] &lt; DATA[[#This Row],[Prev High]])</f>
        <v>1</v>
      </c>
      <c r="AR735" s="10">
        <f xml:space="preserve"> SIGN(DATA[[#This Row],[Open]] &lt; DATA[[#This Row],[Prev Low]])</f>
        <v>0</v>
      </c>
      <c r="AS735" s="10">
        <f xml:space="preserve"> SIGN(DATA[[#This Row],[Prev Low]] &lt; DATA[[#This Row],[Open]])</f>
        <v>1</v>
      </c>
      <c r="AT735" s="10">
        <f xml:space="preserve"> SIGN(DATA[[#This Row],[Open]] &lt; DATA[[#This Row],[Prev High]])</f>
        <v>1</v>
      </c>
      <c r="AU735" s="10">
        <f xml:space="preserve"> SIGN(DATA[[#This Row],[Prev High]] &lt; DATA[[#This Row],[Open]])</f>
        <v>0</v>
      </c>
      <c r="AV735" s="10">
        <f xml:space="preserve"> SIGN(DATA[[#This Row],[Low]] &lt; DATA[[#This Row],[Prev Low]])</f>
        <v>1</v>
      </c>
      <c r="AW735" s="10">
        <f xml:space="preserve"> SIGN(DATA[[#This Row],[Prev Low]] &lt; DATA[[#This Row],[Low]])</f>
        <v>0</v>
      </c>
      <c r="AX735" s="10">
        <f xml:space="preserve"> SIGN(DATA[[#This Row],[High]] &lt; DATA[[#This Row],[Prev High]])</f>
        <v>0</v>
      </c>
      <c r="AY735" s="10">
        <f xml:space="preserve"> SIGN(DATA[[#This Row],[Prev High]] &lt; DATA[[#This Row],[High]])</f>
        <v>1</v>
      </c>
      <c r="AZ735" s="10">
        <f xml:space="preserve"> (DATA[[#This Row],[Prev Low]] &lt; DATA[[#This Row],[Close]]) * (DATA[[#This Row],[Close]] &lt; DATA[[#This Row],[Prev High]])</f>
        <v>1</v>
      </c>
      <c r="BA735" s="10">
        <f xml:space="preserve"> SIGN(DATA[[#This Row],[Close]] &lt; DATA[[#This Row],[Prev Low]])</f>
        <v>0</v>
      </c>
      <c r="BB735" s="10">
        <f xml:space="preserve"> SIGN(DATA[[#This Row],[Prev Low]] &lt; DATA[[#This Row],[Close]])</f>
        <v>1</v>
      </c>
      <c r="BC735" s="10">
        <f xml:space="preserve"> SIGN(DATA[[#This Row],[Close]] &lt; DATA[[#This Row],[Prev High]])</f>
        <v>1</v>
      </c>
      <c r="BD735" s="10">
        <f xml:space="preserve"> SIGN(DATA[[#This Row],[Prev High]] &lt; DATA[[#This Row],[Close]])</f>
        <v>0</v>
      </c>
    </row>
    <row r="736" spans="14:56" x14ac:dyDescent="0.25">
      <c r="N736" s="16">
        <f xml:space="preserve"> ROW() - ROW(DATA[[#Headers],[Row]])</f>
        <v>734</v>
      </c>
      <c r="O736" s="13"/>
      <c r="P736" s="20">
        <v>44789</v>
      </c>
      <c r="Q736" s="21">
        <v>113589</v>
      </c>
      <c r="R736" s="21">
        <v>113050</v>
      </c>
      <c r="S736" s="21">
        <v>113890</v>
      </c>
      <c r="T736" s="21">
        <v>112690</v>
      </c>
      <c r="U736" s="13" t="s">
        <v>314</v>
      </c>
      <c r="V736" s="14">
        <v>4.4000000000000003E-3</v>
      </c>
      <c r="W736" s="23"/>
      <c r="X736" s="23">
        <f xml:space="preserve"> (1 - DATA[[#This Row],[Row]])</f>
        <v>-733</v>
      </c>
      <c r="Y736" s="24">
        <f xml:space="preserve"> DATA[[#This Row],[Src Data]]</f>
        <v>44789</v>
      </c>
      <c r="Z736" s="23">
        <f xml:space="preserve"> WEEKDAY(DATA[[#This Row],[Date]])</f>
        <v>3</v>
      </c>
      <c r="AA736" s="26">
        <f xml:space="preserve"> DATA[[#This Row],[Src Último]]</f>
        <v>113589</v>
      </c>
      <c r="AB736" s="28">
        <f xml:space="preserve"> DATA[[#This Row],[Src Abertura]]</f>
        <v>113050</v>
      </c>
      <c r="AC736" s="28">
        <f xml:space="preserve"> DATA[[#This Row],[Src Mínima]]</f>
        <v>112690</v>
      </c>
      <c r="AD736" s="28">
        <f xml:space="preserve"> DATA[[#This Row],[Src Máxima]]</f>
        <v>113890</v>
      </c>
      <c r="AE736" s="28">
        <f xml:space="preserve"> DATA[[#This Row],[Src Último]]</f>
        <v>113589</v>
      </c>
      <c r="AF736" s="40">
        <f xml:space="preserve"> (DATA[[#This Row],[High]] - DATA[[#This Row],[Low]])</f>
        <v>1200</v>
      </c>
      <c r="AG736" s="31">
        <f xml:space="preserve"> _xlfn.XLOOKUP(DATA[[#This Row],[T]]-1, DATA[T], DATA[Open], "")</f>
        <v>111500</v>
      </c>
      <c r="AH736" s="31">
        <f xml:space="preserve"> _xlfn.XLOOKUP(DATA[[#This Row],[T]]-1, DATA[T], DATA[Low], "")</f>
        <v>110815</v>
      </c>
      <c r="AI736" s="31">
        <f xml:space="preserve"> _xlfn.XLOOKUP(DATA[[#This Row],[T]]-1, DATA[T], DATA[High], "")</f>
        <v>113330</v>
      </c>
      <c r="AJ736" s="31">
        <f xml:space="preserve"> _xlfn.XLOOKUP(DATA[[#This Row],[T]]-1, DATA[T], DATA[Price], "")</f>
        <v>113086</v>
      </c>
      <c r="AK736" s="33">
        <f xml:space="preserve"> IFERROR(DATA[[#This Row],[Prev Close]] - DATA[[#This Row],[Prev Open]], "")</f>
        <v>1586</v>
      </c>
      <c r="AL736" s="33">
        <f xml:space="preserve"> IFERROR(DATA[[#This Row],[Prev High]] - DATA[[#This Row],[Prev Low]], "")</f>
        <v>2515</v>
      </c>
      <c r="AM736" s="33">
        <f xml:space="preserve"> SIGN(DATA[[#This Row],[Prev Change]] &lt; 0)</f>
        <v>0</v>
      </c>
      <c r="AN736" s="33">
        <f xml:space="preserve"> SIGN(DATA[[#This Row],[Prev Change]] &gt;= 0)</f>
        <v>1</v>
      </c>
      <c r="AO736" s="28">
        <f xml:space="preserve"> IFERROR(MAX(0, DATA[[#This Row],[High]] - DATA[[#This Row],[Prev High]]), "")</f>
        <v>560</v>
      </c>
      <c r="AP736" s="28">
        <f xml:space="preserve"> IFERROR(MAX(0, DATA[[#This Row],[Prev Low]] - DATA[[#This Row],[Low]]), "")</f>
        <v>0</v>
      </c>
      <c r="AQ736" s="10">
        <f xml:space="preserve"> (DATA[[#This Row],[Prev Low]] &lt; DATA[[#This Row],[Open]]) * (DATA[[#This Row],[Open]] &lt; DATA[[#This Row],[Prev High]])</f>
        <v>1</v>
      </c>
      <c r="AR736" s="10">
        <f xml:space="preserve"> SIGN(DATA[[#This Row],[Open]] &lt; DATA[[#This Row],[Prev Low]])</f>
        <v>0</v>
      </c>
      <c r="AS736" s="10">
        <f xml:space="preserve"> SIGN(DATA[[#This Row],[Prev Low]] &lt; DATA[[#This Row],[Open]])</f>
        <v>1</v>
      </c>
      <c r="AT736" s="10">
        <f xml:space="preserve"> SIGN(DATA[[#This Row],[Open]] &lt; DATA[[#This Row],[Prev High]])</f>
        <v>1</v>
      </c>
      <c r="AU736" s="10">
        <f xml:space="preserve"> SIGN(DATA[[#This Row],[Prev High]] &lt; DATA[[#This Row],[Open]])</f>
        <v>0</v>
      </c>
      <c r="AV736" s="10">
        <f xml:space="preserve"> SIGN(DATA[[#This Row],[Low]] &lt; DATA[[#This Row],[Prev Low]])</f>
        <v>0</v>
      </c>
      <c r="AW736" s="10">
        <f xml:space="preserve"> SIGN(DATA[[#This Row],[Prev Low]] &lt; DATA[[#This Row],[Low]])</f>
        <v>1</v>
      </c>
      <c r="AX736" s="10">
        <f xml:space="preserve"> SIGN(DATA[[#This Row],[High]] &lt; DATA[[#This Row],[Prev High]])</f>
        <v>0</v>
      </c>
      <c r="AY736" s="10">
        <f xml:space="preserve"> SIGN(DATA[[#This Row],[Prev High]] &lt; DATA[[#This Row],[High]])</f>
        <v>1</v>
      </c>
      <c r="AZ736" s="10">
        <f xml:space="preserve"> (DATA[[#This Row],[Prev Low]] &lt; DATA[[#This Row],[Close]]) * (DATA[[#This Row],[Close]] &lt; DATA[[#This Row],[Prev High]])</f>
        <v>0</v>
      </c>
      <c r="BA736" s="10">
        <f xml:space="preserve"> SIGN(DATA[[#This Row],[Close]] &lt; DATA[[#This Row],[Prev Low]])</f>
        <v>0</v>
      </c>
      <c r="BB736" s="10">
        <f xml:space="preserve"> SIGN(DATA[[#This Row],[Prev Low]] &lt; DATA[[#This Row],[Close]])</f>
        <v>1</v>
      </c>
      <c r="BC736" s="10">
        <f xml:space="preserve"> SIGN(DATA[[#This Row],[Close]] &lt; DATA[[#This Row],[Prev High]])</f>
        <v>0</v>
      </c>
      <c r="BD736" s="10">
        <f xml:space="preserve"> SIGN(DATA[[#This Row],[Prev High]] &lt; DATA[[#This Row],[Close]])</f>
        <v>1</v>
      </c>
    </row>
    <row r="737" spans="14:56" x14ac:dyDescent="0.25">
      <c r="N737" s="16">
        <f xml:space="preserve"> ROW() - ROW(DATA[[#Headers],[Row]])</f>
        <v>735</v>
      </c>
      <c r="O737" s="13"/>
      <c r="P737" s="20">
        <v>44788</v>
      </c>
      <c r="Q737" s="21">
        <v>113086</v>
      </c>
      <c r="R737" s="21">
        <v>111500</v>
      </c>
      <c r="S737" s="21">
        <v>113330</v>
      </c>
      <c r="T737" s="21">
        <v>110815</v>
      </c>
      <c r="U737" s="13" t="s">
        <v>325</v>
      </c>
      <c r="V737" s="14">
        <v>4.4000000000000003E-3</v>
      </c>
      <c r="W737" s="23"/>
      <c r="X737" s="23">
        <f xml:space="preserve"> (1 - DATA[[#This Row],[Row]])</f>
        <v>-734</v>
      </c>
      <c r="Y737" s="24">
        <f xml:space="preserve"> DATA[[#This Row],[Src Data]]</f>
        <v>44788</v>
      </c>
      <c r="Z737" s="23">
        <f xml:space="preserve"> WEEKDAY(DATA[[#This Row],[Date]])</f>
        <v>2</v>
      </c>
      <c r="AA737" s="26">
        <f xml:space="preserve"> DATA[[#This Row],[Src Último]]</f>
        <v>113086</v>
      </c>
      <c r="AB737" s="28">
        <f xml:space="preserve"> DATA[[#This Row],[Src Abertura]]</f>
        <v>111500</v>
      </c>
      <c r="AC737" s="28">
        <f xml:space="preserve"> DATA[[#This Row],[Src Mínima]]</f>
        <v>110815</v>
      </c>
      <c r="AD737" s="28">
        <f xml:space="preserve"> DATA[[#This Row],[Src Máxima]]</f>
        <v>113330</v>
      </c>
      <c r="AE737" s="28">
        <f xml:space="preserve"> DATA[[#This Row],[Src Último]]</f>
        <v>113086</v>
      </c>
      <c r="AF737" s="40">
        <f xml:space="preserve"> (DATA[[#This Row],[High]] - DATA[[#This Row],[Low]])</f>
        <v>2515</v>
      </c>
      <c r="AG737" s="31">
        <f xml:space="preserve"> _xlfn.XLOOKUP(DATA[[#This Row],[T]]-1, DATA[T], DATA[Open], "")</f>
        <v>110285</v>
      </c>
      <c r="AH737" s="31">
        <f xml:space="preserve"> _xlfn.XLOOKUP(DATA[[#This Row],[T]]-1, DATA[T], DATA[Low], "")</f>
        <v>110280</v>
      </c>
      <c r="AI737" s="31">
        <f xml:space="preserve"> _xlfn.XLOOKUP(DATA[[#This Row],[T]]-1, DATA[T], DATA[High], "")</f>
        <v>112910</v>
      </c>
      <c r="AJ737" s="31">
        <f xml:space="preserve"> _xlfn.XLOOKUP(DATA[[#This Row],[T]]-1, DATA[T], DATA[Price], "")</f>
        <v>112585</v>
      </c>
      <c r="AK737" s="33">
        <f xml:space="preserve"> IFERROR(DATA[[#This Row],[Prev Close]] - DATA[[#This Row],[Prev Open]], "")</f>
        <v>2300</v>
      </c>
      <c r="AL737" s="33">
        <f xml:space="preserve"> IFERROR(DATA[[#This Row],[Prev High]] - DATA[[#This Row],[Prev Low]], "")</f>
        <v>2630</v>
      </c>
      <c r="AM737" s="33">
        <f xml:space="preserve"> SIGN(DATA[[#This Row],[Prev Change]] &lt; 0)</f>
        <v>0</v>
      </c>
      <c r="AN737" s="33">
        <f xml:space="preserve"> SIGN(DATA[[#This Row],[Prev Change]] &gt;= 0)</f>
        <v>1</v>
      </c>
      <c r="AO737" s="28">
        <f xml:space="preserve"> IFERROR(MAX(0, DATA[[#This Row],[High]] - DATA[[#This Row],[Prev High]]), "")</f>
        <v>420</v>
      </c>
      <c r="AP737" s="28">
        <f xml:space="preserve"> IFERROR(MAX(0, DATA[[#This Row],[Prev Low]] - DATA[[#This Row],[Low]]), "")</f>
        <v>0</v>
      </c>
      <c r="AQ737" s="10">
        <f xml:space="preserve"> (DATA[[#This Row],[Prev Low]] &lt; DATA[[#This Row],[Open]]) * (DATA[[#This Row],[Open]] &lt; DATA[[#This Row],[Prev High]])</f>
        <v>1</v>
      </c>
      <c r="AR737" s="10">
        <f xml:space="preserve"> SIGN(DATA[[#This Row],[Open]] &lt; DATA[[#This Row],[Prev Low]])</f>
        <v>0</v>
      </c>
      <c r="AS737" s="10">
        <f xml:space="preserve"> SIGN(DATA[[#This Row],[Prev Low]] &lt; DATA[[#This Row],[Open]])</f>
        <v>1</v>
      </c>
      <c r="AT737" s="10">
        <f xml:space="preserve"> SIGN(DATA[[#This Row],[Open]] &lt; DATA[[#This Row],[Prev High]])</f>
        <v>1</v>
      </c>
      <c r="AU737" s="10">
        <f xml:space="preserve"> SIGN(DATA[[#This Row],[Prev High]] &lt; DATA[[#This Row],[Open]])</f>
        <v>0</v>
      </c>
      <c r="AV737" s="10">
        <f xml:space="preserve"> SIGN(DATA[[#This Row],[Low]] &lt; DATA[[#This Row],[Prev Low]])</f>
        <v>0</v>
      </c>
      <c r="AW737" s="10">
        <f xml:space="preserve"> SIGN(DATA[[#This Row],[Prev Low]] &lt; DATA[[#This Row],[Low]])</f>
        <v>1</v>
      </c>
      <c r="AX737" s="10">
        <f xml:space="preserve"> SIGN(DATA[[#This Row],[High]] &lt; DATA[[#This Row],[Prev High]])</f>
        <v>0</v>
      </c>
      <c r="AY737" s="10">
        <f xml:space="preserve"> SIGN(DATA[[#This Row],[Prev High]] &lt; DATA[[#This Row],[High]])</f>
        <v>1</v>
      </c>
      <c r="AZ737" s="10">
        <f xml:space="preserve"> (DATA[[#This Row],[Prev Low]] &lt; DATA[[#This Row],[Close]]) * (DATA[[#This Row],[Close]] &lt; DATA[[#This Row],[Prev High]])</f>
        <v>0</v>
      </c>
      <c r="BA737" s="10">
        <f xml:space="preserve"> SIGN(DATA[[#This Row],[Close]] &lt; DATA[[#This Row],[Prev Low]])</f>
        <v>0</v>
      </c>
      <c r="BB737" s="10">
        <f xml:space="preserve"> SIGN(DATA[[#This Row],[Prev Low]] &lt; DATA[[#This Row],[Close]])</f>
        <v>1</v>
      </c>
      <c r="BC737" s="10">
        <f xml:space="preserve"> SIGN(DATA[[#This Row],[Close]] &lt; DATA[[#This Row],[Prev High]])</f>
        <v>0</v>
      </c>
      <c r="BD737" s="10">
        <f xml:space="preserve"> SIGN(DATA[[#This Row],[Prev High]] &lt; DATA[[#This Row],[Close]])</f>
        <v>1</v>
      </c>
    </row>
    <row r="738" spans="14:56" x14ac:dyDescent="0.25">
      <c r="N738" s="16">
        <f xml:space="preserve"> ROW() - ROW(DATA[[#Headers],[Row]])</f>
        <v>736</v>
      </c>
      <c r="O738" s="13"/>
      <c r="P738" s="20">
        <v>44785</v>
      </c>
      <c r="Q738" s="21">
        <v>112585</v>
      </c>
      <c r="R738" s="21">
        <v>110285</v>
      </c>
      <c r="S738" s="21">
        <v>112910</v>
      </c>
      <c r="T738" s="21">
        <v>110280</v>
      </c>
      <c r="U738" s="13" t="s">
        <v>102</v>
      </c>
      <c r="V738" s="14">
        <v>2.2499999999999999E-2</v>
      </c>
      <c r="W738" s="23"/>
      <c r="X738" s="23">
        <f xml:space="preserve"> (1 - DATA[[#This Row],[Row]])</f>
        <v>-735</v>
      </c>
      <c r="Y738" s="24">
        <f xml:space="preserve"> DATA[[#This Row],[Src Data]]</f>
        <v>44785</v>
      </c>
      <c r="Z738" s="23">
        <f xml:space="preserve"> WEEKDAY(DATA[[#This Row],[Date]])</f>
        <v>6</v>
      </c>
      <c r="AA738" s="26">
        <f xml:space="preserve"> DATA[[#This Row],[Src Último]]</f>
        <v>112585</v>
      </c>
      <c r="AB738" s="28">
        <f xml:space="preserve"> DATA[[#This Row],[Src Abertura]]</f>
        <v>110285</v>
      </c>
      <c r="AC738" s="28">
        <f xml:space="preserve"> DATA[[#This Row],[Src Mínima]]</f>
        <v>110280</v>
      </c>
      <c r="AD738" s="28">
        <f xml:space="preserve"> DATA[[#This Row],[Src Máxima]]</f>
        <v>112910</v>
      </c>
      <c r="AE738" s="28">
        <f xml:space="preserve"> DATA[[#This Row],[Src Último]]</f>
        <v>112585</v>
      </c>
      <c r="AF738" s="40">
        <f xml:space="preserve"> (DATA[[#This Row],[High]] - DATA[[#This Row],[Low]])</f>
        <v>2630</v>
      </c>
      <c r="AG738" s="31">
        <f xml:space="preserve"> _xlfn.XLOOKUP(DATA[[#This Row],[T]]-1, DATA[T], DATA[Open], "")</f>
        <v>110800</v>
      </c>
      <c r="AH738" s="31">
        <f xml:space="preserve"> _xlfn.XLOOKUP(DATA[[#This Row],[T]]-1, DATA[T], DATA[Low], "")</f>
        <v>109715</v>
      </c>
      <c r="AI738" s="31">
        <f xml:space="preserve"> _xlfn.XLOOKUP(DATA[[#This Row],[T]]-1, DATA[T], DATA[High], "")</f>
        <v>111765</v>
      </c>
      <c r="AJ738" s="31">
        <f xml:space="preserve"> _xlfn.XLOOKUP(DATA[[#This Row],[T]]-1, DATA[T], DATA[Price], "")</f>
        <v>110112</v>
      </c>
      <c r="AK738" s="33">
        <f xml:space="preserve"> IFERROR(DATA[[#This Row],[Prev Close]] - DATA[[#This Row],[Prev Open]], "")</f>
        <v>-688</v>
      </c>
      <c r="AL738" s="33">
        <f xml:space="preserve"> IFERROR(DATA[[#This Row],[Prev High]] - DATA[[#This Row],[Prev Low]], "")</f>
        <v>2050</v>
      </c>
      <c r="AM738" s="33">
        <f xml:space="preserve"> SIGN(DATA[[#This Row],[Prev Change]] &lt; 0)</f>
        <v>1</v>
      </c>
      <c r="AN738" s="33">
        <f xml:space="preserve"> SIGN(DATA[[#This Row],[Prev Change]] &gt;= 0)</f>
        <v>0</v>
      </c>
      <c r="AO738" s="28">
        <f xml:space="preserve"> IFERROR(MAX(0, DATA[[#This Row],[High]] - DATA[[#This Row],[Prev High]]), "")</f>
        <v>1145</v>
      </c>
      <c r="AP738" s="28">
        <f xml:space="preserve"> IFERROR(MAX(0, DATA[[#This Row],[Prev Low]] - DATA[[#This Row],[Low]]), "")</f>
        <v>0</v>
      </c>
      <c r="AQ738" s="10">
        <f xml:space="preserve"> (DATA[[#This Row],[Prev Low]] &lt; DATA[[#This Row],[Open]]) * (DATA[[#This Row],[Open]] &lt; DATA[[#This Row],[Prev High]])</f>
        <v>1</v>
      </c>
      <c r="AR738" s="10">
        <f xml:space="preserve"> SIGN(DATA[[#This Row],[Open]] &lt; DATA[[#This Row],[Prev Low]])</f>
        <v>0</v>
      </c>
      <c r="AS738" s="10">
        <f xml:space="preserve"> SIGN(DATA[[#This Row],[Prev Low]] &lt; DATA[[#This Row],[Open]])</f>
        <v>1</v>
      </c>
      <c r="AT738" s="10">
        <f xml:space="preserve"> SIGN(DATA[[#This Row],[Open]] &lt; DATA[[#This Row],[Prev High]])</f>
        <v>1</v>
      </c>
      <c r="AU738" s="10">
        <f xml:space="preserve"> SIGN(DATA[[#This Row],[Prev High]] &lt; DATA[[#This Row],[Open]])</f>
        <v>0</v>
      </c>
      <c r="AV738" s="10">
        <f xml:space="preserve"> SIGN(DATA[[#This Row],[Low]] &lt; DATA[[#This Row],[Prev Low]])</f>
        <v>0</v>
      </c>
      <c r="AW738" s="10">
        <f xml:space="preserve"> SIGN(DATA[[#This Row],[Prev Low]] &lt; DATA[[#This Row],[Low]])</f>
        <v>1</v>
      </c>
      <c r="AX738" s="10">
        <f xml:space="preserve"> SIGN(DATA[[#This Row],[High]] &lt; DATA[[#This Row],[Prev High]])</f>
        <v>0</v>
      </c>
      <c r="AY738" s="10">
        <f xml:space="preserve"> SIGN(DATA[[#This Row],[Prev High]] &lt; DATA[[#This Row],[High]])</f>
        <v>1</v>
      </c>
      <c r="AZ738" s="10">
        <f xml:space="preserve"> (DATA[[#This Row],[Prev Low]] &lt; DATA[[#This Row],[Close]]) * (DATA[[#This Row],[Close]] &lt; DATA[[#This Row],[Prev High]])</f>
        <v>0</v>
      </c>
      <c r="BA738" s="10">
        <f xml:space="preserve"> SIGN(DATA[[#This Row],[Close]] &lt; DATA[[#This Row],[Prev Low]])</f>
        <v>0</v>
      </c>
      <c r="BB738" s="10">
        <f xml:space="preserve"> SIGN(DATA[[#This Row],[Prev Low]] &lt; DATA[[#This Row],[Close]])</f>
        <v>1</v>
      </c>
      <c r="BC738" s="10">
        <f xml:space="preserve"> SIGN(DATA[[#This Row],[Close]] &lt; DATA[[#This Row],[Prev High]])</f>
        <v>0</v>
      </c>
      <c r="BD738" s="10">
        <f xml:space="preserve"> SIGN(DATA[[#This Row],[Prev High]] &lt; DATA[[#This Row],[Close]])</f>
        <v>1</v>
      </c>
    </row>
    <row r="739" spans="14:56" x14ac:dyDescent="0.25">
      <c r="N739" s="16">
        <f xml:space="preserve"> ROW() - ROW(DATA[[#Headers],[Row]])</f>
        <v>737</v>
      </c>
      <c r="O739" s="13"/>
      <c r="P739" s="20">
        <v>44784</v>
      </c>
      <c r="Q739" s="21">
        <v>110112</v>
      </c>
      <c r="R739" s="21">
        <v>110800</v>
      </c>
      <c r="S739" s="21">
        <v>111765</v>
      </c>
      <c r="T739" s="21">
        <v>109715</v>
      </c>
      <c r="U739" s="13" t="s">
        <v>377</v>
      </c>
      <c r="V739" s="14">
        <v>-4.4000000000000003E-3</v>
      </c>
      <c r="W739" s="23"/>
      <c r="X739" s="23">
        <f xml:space="preserve"> (1 - DATA[[#This Row],[Row]])</f>
        <v>-736</v>
      </c>
      <c r="Y739" s="24">
        <f xml:space="preserve"> DATA[[#This Row],[Src Data]]</f>
        <v>44784</v>
      </c>
      <c r="Z739" s="23">
        <f xml:space="preserve"> WEEKDAY(DATA[[#This Row],[Date]])</f>
        <v>5</v>
      </c>
      <c r="AA739" s="26">
        <f xml:space="preserve"> DATA[[#This Row],[Src Último]]</f>
        <v>110112</v>
      </c>
      <c r="AB739" s="28">
        <f xml:space="preserve"> DATA[[#This Row],[Src Abertura]]</f>
        <v>110800</v>
      </c>
      <c r="AC739" s="28">
        <f xml:space="preserve"> DATA[[#This Row],[Src Mínima]]</f>
        <v>109715</v>
      </c>
      <c r="AD739" s="28">
        <f xml:space="preserve"> DATA[[#This Row],[Src Máxima]]</f>
        <v>111765</v>
      </c>
      <c r="AE739" s="28">
        <f xml:space="preserve"> DATA[[#This Row],[Src Último]]</f>
        <v>110112</v>
      </c>
      <c r="AF739" s="40">
        <f xml:space="preserve"> (DATA[[#This Row],[High]] - DATA[[#This Row],[Low]])</f>
        <v>2050</v>
      </c>
      <c r="AG739" s="31">
        <f xml:space="preserve"> _xlfn.XLOOKUP(DATA[[#This Row],[T]]-1, DATA[T], DATA[Open], "")</f>
        <v>109000</v>
      </c>
      <c r="AH739" s="31">
        <f xml:space="preserve"> _xlfn.XLOOKUP(DATA[[#This Row],[T]]-1, DATA[T], DATA[Low], "")</f>
        <v>108925</v>
      </c>
      <c r="AI739" s="31">
        <f xml:space="preserve"> _xlfn.XLOOKUP(DATA[[#This Row],[T]]-1, DATA[T], DATA[High], "")</f>
        <v>110885</v>
      </c>
      <c r="AJ739" s="31">
        <f xml:space="preserve"> _xlfn.XLOOKUP(DATA[[#This Row],[T]]-1, DATA[T], DATA[Price], "")</f>
        <v>110602</v>
      </c>
      <c r="AK739" s="33">
        <f xml:space="preserve"> IFERROR(DATA[[#This Row],[Prev Close]] - DATA[[#This Row],[Prev Open]], "")</f>
        <v>1602</v>
      </c>
      <c r="AL739" s="33">
        <f xml:space="preserve"> IFERROR(DATA[[#This Row],[Prev High]] - DATA[[#This Row],[Prev Low]], "")</f>
        <v>1960</v>
      </c>
      <c r="AM739" s="33">
        <f xml:space="preserve"> SIGN(DATA[[#This Row],[Prev Change]] &lt; 0)</f>
        <v>0</v>
      </c>
      <c r="AN739" s="33">
        <f xml:space="preserve"> SIGN(DATA[[#This Row],[Prev Change]] &gt;= 0)</f>
        <v>1</v>
      </c>
      <c r="AO739" s="28">
        <f xml:space="preserve"> IFERROR(MAX(0, DATA[[#This Row],[High]] - DATA[[#This Row],[Prev High]]), "")</f>
        <v>880</v>
      </c>
      <c r="AP739" s="28">
        <f xml:space="preserve"> IFERROR(MAX(0, DATA[[#This Row],[Prev Low]] - DATA[[#This Row],[Low]]), "")</f>
        <v>0</v>
      </c>
      <c r="AQ739" s="10">
        <f xml:space="preserve"> (DATA[[#This Row],[Prev Low]] &lt; DATA[[#This Row],[Open]]) * (DATA[[#This Row],[Open]] &lt; DATA[[#This Row],[Prev High]])</f>
        <v>1</v>
      </c>
      <c r="AR739" s="10">
        <f xml:space="preserve"> SIGN(DATA[[#This Row],[Open]] &lt; DATA[[#This Row],[Prev Low]])</f>
        <v>0</v>
      </c>
      <c r="AS739" s="10">
        <f xml:space="preserve"> SIGN(DATA[[#This Row],[Prev Low]] &lt; DATA[[#This Row],[Open]])</f>
        <v>1</v>
      </c>
      <c r="AT739" s="10">
        <f xml:space="preserve"> SIGN(DATA[[#This Row],[Open]] &lt; DATA[[#This Row],[Prev High]])</f>
        <v>1</v>
      </c>
      <c r="AU739" s="10">
        <f xml:space="preserve"> SIGN(DATA[[#This Row],[Prev High]] &lt; DATA[[#This Row],[Open]])</f>
        <v>0</v>
      </c>
      <c r="AV739" s="10">
        <f xml:space="preserve"> SIGN(DATA[[#This Row],[Low]] &lt; DATA[[#This Row],[Prev Low]])</f>
        <v>0</v>
      </c>
      <c r="AW739" s="10">
        <f xml:space="preserve"> SIGN(DATA[[#This Row],[Prev Low]] &lt; DATA[[#This Row],[Low]])</f>
        <v>1</v>
      </c>
      <c r="AX739" s="10">
        <f xml:space="preserve"> SIGN(DATA[[#This Row],[High]] &lt; DATA[[#This Row],[Prev High]])</f>
        <v>0</v>
      </c>
      <c r="AY739" s="10">
        <f xml:space="preserve"> SIGN(DATA[[#This Row],[Prev High]] &lt; DATA[[#This Row],[High]])</f>
        <v>1</v>
      </c>
      <c r="AZ739" s="10">
        <f xml:space="preserve"> (DATA[[#This Row],[Prev Low]] &lt; DATA[[#This Row],[Close]]) * (DATA[[#This Row],[Close]] &lt; DATA[[#This Row],[Prev High]])</f>
        <v>1</v>
      </c>
      <c r="BA739" s="10">
        <f xml:space="preserve"> SIGN(DATA[[#This Row],[Close]] &lt; DATA[[#This Row],[Prev Low]])</f>
        <v>0</v>
      </c>
      <c r="BB739" s="10">
        <f xml:space="preserve"> SIGN(DATA[[#This Row],[Prev Low]] &lt; DATA[[#This Row],[Close]])</f>
        <v>1</v>
      </c>
      <c r="BC739" s="10">
        <f xml:space="preserve"> SIGN(DATA[[#This Row],[Close]] &lt; DATA[[#This Row],[Prev High]])</f>
        <v>1</v>
      </c>
      <c r="BD739" s="10">
        <f xml:space="preserve"> SIGN(DATA[[#This Row],[Prev High]] &lt; DATA[[#This Row],[Close]])</f>
        <v>0</v>
      </c>
    </row>
    <row r="740" spans="14:56" x14ac:dyDescent="0.25">
      <c r="N740" s="16">
        <f xml:space="preserve"> ROW() - ROW(DATA[[#Headers],[Row]])</f>
        <v>738</v>
      </c>
      <c r="O740" s="13"/>
      <c r="P740" s="20">
        <v>44783</v>
      </c>
      <c r="Q740" s="21">
        <v>110602</v>
      </c>
      <c r="R740" s="21">
        <v>109000</v>
      </c>
      <c r="S740" s="21">
        <v>110885</v>
      </c>
      <c r="T740" s="21">
        <v>108925</v>
      </c>
      <c r="U740" s="13" t="s">
        <v>336</v>
      </c>
      <c r="V740" s="14">
        <v>1.4500000000000001E-2</v>
      </c>
      <c r="W740" s="23"/>
      <c r="X740" s="23">
        <f xml:space="preserve"> (1 - DATA[[#This Row],[Row]])</f>
        <v>-737</v>
      </c>
      <c r="Y740" s="24">
        <f xml:space="preserve"> DATA[[#This Row],[Src Data]]</f>
        <v>44783</v>
      </c>
      <c r="Z740" s="23">
        <f xml:space="preserve"> WEEKDAY(DATA[[#This Row],[Date]])</f>
        <v>4</v>
      </c>
      <c r="AA740" s="26">
        <f xml:space="preserve"> DATA[[#This Row],[Src Último]]</f>
        <v>110602</v>
      </c>
      <c r="AB740" s="28">
        <f xml:space="preserve"> DATA[[#This Row],[Src Abertura]]</f>
        <v>109000</v>
      </c>
      <c r="AC740" s="28">
        <f xml:space="preserve"> DATA[[#This Row],[Src Mínima]]</f>
        <v>108925</v>
      </c>
      <c r="AD740" s="28">
        <f xml:space="preserve"> DATA[[#This Row],[Src Máxima]]</f>
        <v>110885</v>
      </c>
      <c r="AE740" s="28">
        <f xml:space="preserve"> DATA[[#This Row],[Src Último]]</f>
        <v>110602</v>
      </c>
      <c r="AF740" s="40">
        <f xml:space="preserve"> (DATA[[#This Row],[High]] - DATA[[#This Row],[Low]])</f>
        <v>1960</v>
      </c>
      <c r="AG740" s="31">
        <f xml:space="preserve"> _xlfn.XLOOKUP(DATA[[#This Row],[T]]-1, DATA[T], DATA[Open], "")</f>
        <v>109100</v>
      </c>
      <c r="AH740" s="31">
        <f xml:space="preserve"> _xlfn.XLOOKUP(DATA[[#This Row],[T]]-1, DATA[T], DATA[Low], "")</f>
        <v>108120</v>
      </c>
      <c r="AI740" s="31">
        <f xml:space="preserve"> _xlfn.XLOOKUP(DATA[[#This Row],[T]]-1, DATA[T], DATA[High], "")</f>
        <v>109590</v>
      </c>
      <c r="AJ740" s="31">
        <f xml:space="preserve"> _xlfn.XLOOKUP(DATA[[#This Row],[T]]-1, DATA[T], DATA[Price], "")</f>
        <v>109026</v>
      </c>
      <c r="AK740" s="33">
        <f xml:space="preserve"> IFERROR(DATA[[#This Row],[Prev Close]] - DATA[[#This Row],[Prev Open]], "")</f>
        <v>-74</v>
      </c>
      <c r="AL740" s="33">
        <f xml:space="preserve"> IFERROR(DATA[[#This Row],[Prev High]] - DATA[[#This Row],[Prev Low]], "")</f>
        <v>1470</v>
      </c>
      <c r="AM740" s="33">
        <f xml:space="preserve"> SIGN(DATA[[#This Row],[Prev Change]] &lt; 0)</f>
        <v>1</v>
      </c>
      <c r="AN740" s="33">
        <f xml:space="preserve"> SIGN(DATA[[#This Row],[Prev Change]] &gt;= 0)</f>
        <v>0</v>
      </c>
      <c r="AO740" s="28">
        <f xml:space="preserve"> IFERROR(MAX(0, DATA[[#This Row],[High]] - DATA[[#This Row],[Prev High]]), "")</f>
        <v>1295</v>
      </c>
      <c r="AP740" s="28">
        <f xml:space="preserve"> IFERROR(MAX(0, DATA[[#This Row],[Prev Low]] - DATA[[#This Row],[Low]]), "")</f>
        <v>0</v>
      </c>
      <c r="AQ740" s="10">
        <f xml:space="preserve"> (DATA[[#This Row],[Prev Low]] &lt; DATA[[#This Row],[Open]]) * (DATA[[#This Row],[Open]] &lt; DATA[[#This Row],[Prev High]])</f>
        <v>1</v>
      </c>
      <c r="AR740" s="10">
        <f xml:space="preserve"> SIGN(DATA[[#This Row],[Open]] &lt; DATA[[#This Row],[Prev Low]])</f>
        <v>0</v>
      </c>
      <c r="AS740" s="10">
        <f xml:space="preserve"> SIGN(DATA[[#This Row],[Prev Low]] &lt; DATA[[#This Row],[Open]])</f>
        <v>1</v>
      </c>
      <c r="AT740" s="10">
        <f xml:space="preserve"> SIGN(DATA[[#This Row],[Open]] &lt; DATA[[#This Row],[Prev High]])</f>
        <v>1</v>
      </c>
      <c r="AU740" s="10">
        <f xml:space="preserve"> SIGN(DATA[[#This Row],[Prev High]] &lt; DATA[[#This Row],[Open]])</f>
        <v>0</v>
      </c>
      <c r="AV740" s="10">
        <f xml:space="preserve"> SIGN(DATA[[#This Row],[Low]] &lt; DATA[[#This Row],[Prev Low]])</f>
        <v>0</v>
      </c>
      <c r="AW740" s="10">
        <f xml:space="preserve"> SIGN(DATA[[#This Row],[Prev Low]] &lt; DATA[[#This Row],[Low]])</f>
        <v>1</v>
      </c>
      <c r="AX740" s="10">
        <f xml:space="preserve"> SIGN(DATA[[#This Row],[High]] &lt; DATA[[#This Row],[Prev High]])</f>
        <v>0</v>
      </c>
      <c r="AY740" s="10">
        <f xml:space="preserve"> SIGN(DATA[[#This Row],[Prev High]] &lt; DATA[[#This Row],[High]])</f>
        <v>1</v>
      </c>
      <c r="AZ740" s="10">
        <f xml:space="preserve"> (DATA[[#This Row],[Prev Low]] &lt; DATA[[#This Row],[Close]]) * (DATA[[#This Row],[Close]] &lt; DATA[[#This Row],[Prev High]])</f>
        <v>0</v>
      </c>
      <c r="BA740" s="10">
        <f xml:space="preserve"> SIGN(DATA[[#This Row],[Close]] &lt; DATA[[#This Row],[Prev Low]])</f>
        <v>0</v>
      </c>
      <c r="BB740" s="10">
        <f xml:space="preserve"> SIGN(DATA[[#This Row],[Prev Low]] &lt; DATA[[#This Row],[Close]])</f>
        <v>1</v>
      </c>
      <c r="BC740" s="10">
        <f xml:space="preserve"> SIGN(DATA[[#This Row],[Close]] &lt; DATA[[#This Row],[Prev High]])</f>
        <v>0</v>
      </c>
      <c r="BD740" s="10">
        <f xml:space="preserve"> SIGN(DATA[[#This Row],[Prev High]] &lt; DATA[[#This Row],[Close]])</f>
        <v>1</v>
      </c>
    </row>
    <row r="741" spans="14:56" x14ac:dyDescent="0.25">
      <c r="N741" s="16">
        <f xml:space="preserve"> ROW() - ROW(DATA[[#Headers],[Row]])</f>
        <v>739</v>
      </c>
      <c r="O741" s="13"/>
      <c r="P741" s="20">
        <v>44782</v>
      </c>
      <c r="Q741" s="21">
        <v>109026</v>
      </c>
      <c r="R741" s="21">
        <v>109100</v>
      </c>
      <c r="S741" s="21">
        <v>109590</v>
      </c>
      <c r="T741" s="21">
        <v>108120</v>
      </c>
      <c r="U741" s="13" t="s">
        <v>535</v>
      </c>
      <c r="V741" s="14">
        <v>1.1000000000000001E-3</v>
      </c>
      <c r="W741" s="23"/>
      <c r="X741" s="23">
        <f xml:space="preserve"> (1 - DATA[[#This Row],[Row]])</f>
        <v>-738</v>
      </c>
      <c r="Y741" s="24">
        <f xml:space="preserve"> DATA[[#This Row],[Src Data]]</f>
        <v>44782</v>
      </c>
      <c r="Z741" s="23">
        <f xml:space="preserve"> WEEKDAY(DATA[[#This Row],[Date]])</f>
        <v>3</v>
      </c>
      <c r="AA741" s="26">
        <f xml:space="preserve"> DATA[[#This Row],[Src Último]]</f>
        <v>109026</v>
      </c>
      <c r="AB741" s="28">
        <f xml:space="preserve"> DATA[[#This Row],[Src Abertura]]</f>
        <v>109100</v>
      </c>
      <c r="AC741" s="28">
        <f xml:space="preserve"> DATA[[#This Row],[Src Mínima]]</f>
        <v>108120</v>
      </c>
      <c r="AD741" s="28">
        <f xml:space="preserve"> DATA[[#This Row],[Src Máxima]]</f>
        <v>109590</v>
      </c>
      <c r="AE741" s="28">
        <f xml:space="preserve"> DATA[[#This Row],[Src Último]]</f>
        <v>109026</v>
      </c>
      <c r="AF741" s="40">
        <f xml:space="preserve"> (DATA[[#This Row],[High]] - DATA[[#This Row],[Low]])</f>
        <v>1470</v>
      </c>
      <c r="AG741" s="31">
        <f xml:space="preserve"> _xlfn.XLOOKUP(DATA[[#This Row],[T]]-1, DATA[T], DATA[Open], "")</f>
        <v>107250</v>
      </c>
      <c r="AH741" s="31">
        <f xml:space="preserve"> _xlfn.XLOOKUP(DATA[[#This Row],[T]]-1, DATA[T], DATA[Low], "")</f>
        <v>107155</v>
      </c>
      <c r="AI741" s="31">
        <f xml:space="preserve"> _xlfn.XLOOKUP(DATA[[#This Row],[T]]-1, DATA[T], DATA[High], "")</f>
        <v>109290</v>
      </c>
      <c r="AJ741" s="31">
        <f xml:space="preserve"> _xlfn.XLOOKUP(DATA[[#This Row],[T]]-1, DATA[T], DATA[Price], "")</f>
        <v>108911</v>
      </c>
      <c r="AK741" s="33">
        <f xml:space="preserve"> IFERROR(DATA[[#This Row],[Prev Close]] - DATA[[#This Row],[Prev Open]], "")</f>
        <v>1661</v>
      </c>
      <c r="AL741" s="33">
        <f xml:space="preserve"> IFERROR(DATA[[#This Row],[Prev High]] - DATA[[#This Row],[Prev Low]], "")</f>
        <v>2135</v>
      </c>
      <c r="AM741" s="33">
        <f xml:space="preserve"> SIGN(DATA[[#This Row],[Prev Change]] &lt; 0)</f>
        <v>0</v>
      </c>
      <c r="AN741" s="33">
        <f xml:space="preserve"> SIGN(DATA[[#This Row],[Prev Change]] &gt;= 0)</f>
        <v>1</v>
      </c>
      <c r="AO741" s="28">
        <f xml:space="preserve"> IFERROR(MAX(0, DATA[[#This Row],[High]] - DATA[[#This Row],[Prev High]]), "")</f>
        <v>300</v>
      </c>
      <c r="AP741" s="28">
        <f xml:space="preserve"> IFERROR(MAX(0, DATA[[#This Row],[Prev Low]] - DATA[[#This Row],[Low]]), "")</f>
        <v>0</v>
      </c>
      <c r="AQ741" s="10">
        <f xml:space="preserve"> (DATA[[#This Row],[Prev Low]] &lt; DATA[[#This Row],[Open]]) * (DATA[[#This Row],[Open]] &lt; DATA[[#This Row],[Prev High]])</f>
        <v>1</v>
      </c>
      <c r="AR741" s="10">
        <f xml:space="preserve"> SIGN(DATA[[#This Row],[Open]] &lt; DATA[[#This Row],[Prev Low]])</f>
        <v>0</v>
      </c>
      <c r="AS741" s="10">
        <f xml:space="preserve"> SIGN(DATA[[#This Row],[Prev Low]] &lt; DATA[[#This Row],[Open]])</f>
        <v>1</v>
      </c>
      <c r="AT741" s="10">
        <f xml:space="preserve"> SIGN(DATA[[#This Row],[Open]] &lt; DATA[[#This Row],[Prev High]])</f>
        <v>1</v>
      </c>
      <c r="AU741" s="10">
        <f xml:space="preserve"> SIGN(DATA[[#This Row],[Prev High]] &lt; DATA[[#This Row],[Open]])</f>
        <v>0</v>
      </c>
      <c r="AV741" s="10">
        <f xml:space="preserve"> SIGN(DATA[[#This Row],[Low]] &lt; DATA[[#This Row],[Prev Low]])</f>
        <v>0</v>
      </c>
      <c r="AW741" s="10">
        <f xml:space="preserve"> SIGN(DATA[[#This Row],[Prev Low]] &lt; DATA[[#This Row],[Low]])</f>
        <v>1</v>
      </c>
      <c r="AX741" s="10">
        <f xml:space="preserve"> SIGN(DATA[[#This Row],[High]] &lt; DATA[[#This Row],[Prev High]])</f>
        <v>0</v>
      </c>
      <c r="AY741" s="10">
        <f xml:space="preserve"> SIGN(DATA[[#This Row],[Prev High]] &lt; DATA[[#This Row],[High]])</f>
        <v>1</v>
      </c>
      <c r="AZ741" s="10">
        <f xml:space="preserve"> (DATA[[#This Row],[Prev Low]] &lt; DATA[[#This Row],[Close]]) * (DATA[[#This Row],[Close]] &lt; DATA[[#This Row],[Prev High]])</f>
        <v>1</v>
      </c>
      <c r="BA741" s="10">
        <f xml:space="preserve"> SIGN(DATA[[#This Row],[Close]] &lt; DATA[[#This Row],[Prev Low]])</f>
        <v>0</v>
      </c>
      <c r="BB741" s="10">
        <f xml:space="preserve"> SIGN(DATA[[#This Row],[Prev Low]] &lt; DATA[[#This Row],[Close]])</f>
        <v>1</v>
      </c>
      <c r="BC741" s="10">
        <f xml:space="preserve"> SIGN(DATA[[#This Row],[Close]] &lt; DATA[[#This Row],[Prev High]])</f>
        <v>1</v>
      </c>
      <c r="BD741" s="10">
        <f xml:space="preserve"> SIGN(DATA[[#This Row],[Prev High]] &lt; DATA[[#This Row],[Close]])</f>
        <v>0</v>
      </c>
    </row>
    <row r="742" spans="14:56" x14ac:dyDescent="0.25">
      <c r="N742" s="16">
        <f xml:space="preserve"> ROW() - ROW(DATA[[#Headers],[Row]])</f>
        <v>740</v>
      </c>
      <c r="O742" s="13"/>
      <c r="P742" s="20">
        <v>44781</v>
      </c>
      <c r="Q742" s="21">
        <v>108911</v>
      </c>
      <c r="R742" s="21">
        <v>107250</v>
      </c>
      <c r="S742" s="21">
        <v>109290</v>
      </c>
      <c r="T742" s="21">
        <v>107155</v>
      </c>
      <c r="U742" s="13" t="s">
        <v>226</v>
      </c>
      <c r="V742" s="14">
        <v>0.02</v>
      </c>
      <c r="W742" s="23"/>
      <c r="X742" s="23">
        <f xml:space="preserve"> (1 - DATA[[#This Row],[Row]])</f>
        <v>-739</v>
      </c>
      <c r="Y742" s="24">
        <f xml:space="preserve"> DATA[[#This Row],[Src Data]]</f>
        <v>44781</v>
      </c>
      <c r="Z742" s="23">
        <f xml:space="preserve"> WEEKDAY(DATA[[#This Row],[Date]])</f>
        <v>2</v>
      </c>
      <c r="AA742" s="26">
        <f xml:space="preserve"> DATA[[#This Row],[Src Último]]</f>
        <v>108911</v>
      </c>
      <c r="AB742" s="28">
        <f xml:space="preserve"> DATA[[#This Row],[Src Abertura]]</f>
        <v>107250</v>
      </c>
      <c r="AC742" s="28">
        <f xml:space="preserve"> DATA[[#This Row],[Src Mínima]]</f>
        <v>107155</v>
      </c>
      <c r="AD742" s="28">
        <f xml:space="preserve"> DATA[[#This Row],[Src Máxima]]</f>
        <v>109290</v>
      </c>
      <c r="AE742" s="28">
        <f xml:space="preserve"> DATA[[#This Row],[Src Último]]</f>
        <v>108911</v>
      </c>
      <c r="AF742" s="40">
        <f xml:space="preserve"> (DATA[[#This Row],[High]] - DATA[[#This Row],[Low]])</f>
        <v>2135</v>
      </c>
      <c r="AG742" s="31">
        <f xml:space="preserve"> _xlfn.XLOOKUP(DATA[[#This Row],[T]]-1, DATA[T], DATA[Open], "")</f>
        <v>106735</v>
      </c>
      <c r="AH742" s="31">
        <f xml:space="preserve"> _xlfn.XLOOKUP(DATA[[#This Row],[T]]-1, DATA[T], DATA[Low], "")</f>
        <v>105870</v>
      </c>
      <c r="AI742" s="31">
        <f xml:space="preserve"> _xlfn.XLOOKUP(DATA[[#This Row],[T]]-1, DATA[T], DATA[High], "")</f>
        <v>107625</v>
      </c>
      <c r="AJ742" s="31">
        <f xml:space="preserve"> _xlfn.XLOOKUP(DATA[[#This Row],[T]]-1, DATA[T], DATA[Price], "")</f>
        <v>106779</v>
      </c>
      <c r="AK742" s="33">
        <f xml:space="preserve"> IFERROR(DATA[[#This Row],[Prev Close]] - DATA[[#This Row],[Prev Open]], "")</f>
        <v>44</v>
      </c>
      <c r="AL742" s="33">
        <f xml:space="preserve"> IFERROR(DATA[[#This Row],[Prev High]] - DATA[[#This Row],[Prev Low]], "")</f>
        <v>1755</v>
      </c>
      <c r="AM742" s="33">
        <f xml:space="preserve"> SIGN(DATA[[#This Row],[Prev Change]] &lt; 0)</f>
        <v>0</v>
      </c>
      <c r="AN742" s="33">
        <f xml:space="preserve"> SIGN(DATA[[#This Row],[Prev Change]] &gt;= 0)</f>
        <v>1</v>
      </c>
      <c r="AO742" s="28">
        <f xml:space="preserve"> IFERROR(MAX(0, DATA[[#This Row],[High]] - DATA[[#This Row],[Prev High]]), "")</f>
        <v>1665</v>
      </c>
      <c r="AP742" s="28">
        <f xml:space="preserve"> IFERROR(MAX(0, DATA[[#This Row],[Prev Low]] - DATA[[#This Row],[Low]]), "")</f>
        <v>0</v>
      </c>
      <c r="AQ742" s="10">
        <f xml:space="preserve"> (DATA[[#This Row],[Prev Low]] &lt; DATA[[#This Row],[Open]]) * (DATA[[#This Row],[Open]] &lt; DATA[[#This Row],[Prev High]])</f>
        <v>1</v>
      </c>
      <c r="AR742" s="10">
        <f xml:space="preserve"> SIGN(DATA[[#This Row],[Open]] &lt; DATA[[#This Row],[Prev Low]])</f>
        <v>0</v>
      </c>
      <c r="AS742" s="10">
        <f xml:space="preserve"> SIGN(DATA[[#This Row],[Prev Low]] &lt; DATA[[#This Row],[Open]])</f>
        <v>1</v>
      </c>
      <c r="AT742" s="10">
        <f xml:space="preserve"> SIGN(DATA[[#This Row],[Open]] &lt; DATA[[#This Row],[Prev High]])</f>
        <v>1</v>
      </c>
      <c r="AU742" s="10">
        <f xml:space="preserve"> SIGN(DATA[[#This Row],[Prev High]] &lt; DATA[[#This Row],[Open]])</f>
        <v>0</v>
      </c>
      <c r="AV742" s="10">
        <f xml:space="preserve"> SIGN(DATA[[#This Row],[Low]] &lt; DATA[[#This Row],[Prev Low]])</f>
        <v>0</v>
      </c>
      <c r="AW742" s="10">
        <f xml:space="preserve"> SIGN(DATA[[#This Row],[Prev Low]] &lt; DATA[[#This Row],[Low]])</f>
        <v>1</v>
      </c>
      <c r="AX742" s="10">
        <f xml:space="preserve"> SIGN(DATA[[#This Row],[High]] &lt; DATA[[#This Row],[Prev High]])</f>
        <v>0</v>
      </c>
      <c r="AY742" s="10">
        <f xml:space="preserve"> SIGN(DATA[[#This Row],[Prev High]] &lt; DATA[[#This Row],[High]])</f>
        <v>1</v>
      </c>
      <c r="AZ742" s="10">
        <f xml:space="preserve"> (DATA[[#This Row],[Prev Low]] &lt; DATA[[#This Row],[Close]]) * (DATA[[#This Row],[Close]] &lt; DATA[[#This Row],[Prev High]])</f>
        <v>0</v>
      </c>
      <c r="BA742" s="10">
        <f xml:space="preserve"> SIGN(DATA[[#This Row],[Close]] &lt; DATA[[#This Row],[Prev Low]])</f>
        <v>0</v>
      </c>
      <c r="BB742" s="10">
        <f xml:space="preserve"> SIGN(DATA[[#This Row],[Prev Low]] &lt; DATA[[#This Row],[Close]])</f>
        <v>1</v>
      </c>
      <c r="BC742" s="10">
        <f xml:space="preserve"> SIGN(DATA[[#This Row],[Close]] &lt; DATA[[#This Row],[Prev High]])</f>
        <v>0</v>
      </c>
      <c r="BD742" s="10">
        <f xml:space="preserve"> SIGN(DATA[[#This Row],[Prev High]] &lt; DATA[[#This Row],[Close]])</f>
        <v>1</v>
      </c>
    </row>
    <row r="743" spans="14:56" x14ac:dyDescent="0.25">
      <c r="N743" s="16">
        <f xml:space="preserve"> ROW() - ROW(DATA[[#Headers],[Row]])</f>
        <v>741</v>
      </c>
      <c r="O743" s="13"/>
      <c r="P743" s="20">
        <v>44778</v>
      </c>
      <c r="Q743" s="21">
        <v>106779</v>
      </c>
      <c r="R743" s="21">
        <v>106735</v>
      </c>
      <c r="S743" s="21">
        <v>107625</v>
      </c>
      <c r="T743" s="21">
        <v>105870</v>
      </c>
      <c r="U743" s="13" t="s">
        <v>238</v>
      </c>
      <c r="V743" s="14">
        <v>2.8999999999999998E-3</v>
      </c>
      <c r="W743" s="23"/>
      <c r="X743" s="23">
        <f xml:space="preserve"> (1 - DATA[[#This Row],[Row]])</f>
        <v>-740</v>
      </c>
      <c r="Y743" s="24">
        <f xml:space="preserve"> DATA[[#This Row],[Src Data]]</f>
        <v>44778</v>
      </c>
      <c r="Z743" s="23">
        <f xml:space="preserve"> WEEKDAY(DATA[[#This Row],[Date]])</f>
        <v>6</v>
      </c>
      <c r="AA743" s="26">
        <f xml:space="preserve"> DATA[[#This Row],[Src Último]]</f>
        <v>106779</v>
      </c>
      <c r="AB743" s="28">
        <f xml:space="preserve"> DATA[[#This Row],[Src Abertura]]</f>
        <v>106735</v>
      </c>
      <c r="AC743" s="28">
        <f xml:space="preserve"> DATA[[#This Row],[Src Mínima]]</f>
        <v>105870</v>
      </c>
      <c r="AD743" s="28">
        <f xml:space="preserve"> DATA[[#This Row],[Src Máxima]]</f>
        <v>107625</v>
      </c>
      <c r="AE743" s="28">
        <f xml:space="preserve"> DATA[[#This Row],[Src Último]]</f>
        <v>106779</v>
      </c>
      <c r="AF743" s="40">
        <f xml:space="preserve"> (DATA[[#This Row],[High]] - DATA[[#This Row],[Low]])</f>
        <v>1755</v>
      </c>
      <c r="AG743" s="31">
        <f xml:space="preserve"> _xlfn.XLOOKUP(DATA[[#This Row],[T]]-1, DATA[T], DATA[Open], "")</f>
        <v>104265</v>
      </c>
      <c r="AH743" s="31">
        <f xml:space="preserve"> _xlfn.XLOOKUP(DATA[[#This Row],[T]]-1, DATA[T], DATA[Low], "")</f>
        <v>104170</v>
      </c>
      <c r="AI743" s="31">
        <f xml:space="preserve"> _xlfn.XLOOKUP(DATA[[#This Row],[T]]-1, DATA[T], DATA[High], "")</f>
        <v>107220</v>
      </c>
      <c r="AJ743" s="31">
        <f xml:space="preserve"> _xlfn.XLOOKUP(DATA[[#This Row],[T]]-1, DATA[T], DATA[Price], "")</f>
        <v>106466</v>
      </c>
      <c r="AK743" s="33">
        <f xml:space="preserve"> IFERROR(DATA[[#This Row],[Prev Close]] - DATA[[#This Row],[Prev Open]], "")</f>
        <v>2201</v>
      </c>
      <c r="AL743" s="33">
        <f xml:space="preserve"> IFERROR(DATA[[#This Row],[Prev High]] - DATA[[#This Row],[Prev Low]], "")</f>
        <v>3050</v>
      </c>
      <c r="AM743" s="33">
        <f xml:space="preserve"> SIGN(DATA[[#This Row],[Prev Change]] &lt; 0)</f>
        <v>0</v>
      </c>
      <c r="AN743" s="33">
        <f xml:space="preserve"> SIGN(DATA[[#This Row],[Prev Change]] &gt;= 0)</f>
        <v>1</v>
      </c>
      <c r="AO743" s="28">
        <f xml:space="preserve"> IFERROR(MAX(0, DATA[[#This Row],[High]] - DATA[[#This Row],[Prev High]]), "")</f>
        <v>405</v>
      </c>
      <c r="AP743" s="28">
        <f xml:space="preserve"> IFERROR(MAX(0, DATA[[#This Row],[Prev Low]] - DATA[[#This Row],[Low]]), "")</f>
        <v>0</v>
      </c>
      <c r="AQ743" s="10">
        <f xml:space="preserve"> (DATA[[#This Row],[Prev Low]] &lt; DATA[[#This Row],[Open]]) * (DATA[[#This Row],[Open]] &lt; DATA[[#This Row],[Prev High]])</f>
        <v>1</v>
      </c>
      <c r="AR743" s="10">
        <f xml:space="preserve"> SIGN(DATA[[#This Row],[Open]] &lt; DATA[[#This Row],[Prev Low]])</f>
        <v>0</v>
      </c>
      <c r="AS743" s="10">
        <f xml:space="preserve"> SIGN(DATA[[#This Row],[Prev Low]] &lt; DATA[[#This Row],[Open]])</f>
        <v>1</v>
      </c>
      <c r="AT743" s="10">
        <f xml:space="preserve"> SIGN(DATA[[#This Row],[Open]] &lt; DATA[[#This Row],[Prev High]])</f>
        <v>1</v>
      </c>
      <c r="AU743" s="10">
        <f xml:space="preserve"> SIGN(DATA[[#This Row],[Prev High]] &lt; DATA[[#This Row],[Open]])</f>
        <v>0</v>
      </c>
      <c r="AV743" s="10">
        <f xml:space="preserve"> SIGN(DATA[[#This Row],[Low]] &lt; DATA[[#This Row],[Prev Low]])</f>
        <v>0</v>
      </c>
      <c r="AW743" s="10">
        <f xml:space="preserve"> SIGN(DATA[[#This Row],[Prev Low]] &lt; DATA[[#This Row],[Low]])</f>
        <v>1</v>
      </c>
      <c r="AX743" s="10">
        <f xml:space="preserve"> SIGN(DATA[[#This Row],[High]] &lt; DATA[[#This Row],[Prev High]])</f>
        <v>0</v>
      </c>
      <c r="AY743" s="10">
        <f xml:space="preserve"> SIGN(DATA[[#This Row],[Prev High]] &lt; DATA[[#This Row],[High]])</f>
        <v>1</v>
      </c>
      <c r="AZ743" s="10">
        <f xml:space="preserve"> (DATA[[#This Row],[Prev Low]] &lt; DATA[[#This Row],[Close]]) * (DATA[[#This Row],[Close]] &lt; DATA[[#This Row],[Prev High]])</f>
        <v>1</v>
      </c>
      <c r="BA743" s="10">
        <f xml:space="preserve"> SIGN(DATA[[#This Row],[Close]] &lt; DATA[[#This Row],[Prev Low]])</f>
        <v>0</v>
      </c>
      <c r="BB743" s="10">
        <f xml:space="preserve"> SIGN(DATA[[#This Row],[Prev Low]] &lt; DATA[[#This Row],[Close]])</f>
        <v>1</v>
      </c>
      <c r="BC743" s="10">
        <f xml:space="preserve"> SIGN(DATA[[#This Row],[Close]] &lt; DATA[[#This Row],[Prev High]])</f>
        <v>1</v>
      </c>
      <c r="BD743" s="10">
        <f xml:space="preserve"> SIGN(DATA[[#This Row],[Prev High]] &lt; DATA[[#This Row],[Close]])</f>
        <v>0</v>
      </c>
    </row>
    <row r="744" spans="14:56" x14ac:dyDescent="0.25">
      <c r="N744" s="16">
        <f xml:space="preserve"> ROW() - ROW(DATA[[#Headers],[Row]])</f>
        <v>742</v>
      </c>
      <c r="O744" s="13"/>
      <c r="P744" s="20">
        <v>44777</v>
      </c>
      <c r="Q744" s="21">
        <v>106466</v>
      </c>
      <c r="R744" s="21">
        <v>104265</v>
      </c>
      <c r="S744" s="21">
        <v>107220</v>
      </c>
      <c r="T744" s="21">
        <v>104170</v>
      </c>
      <c r="U744" s="13" t="s">
        <v>587</v>
      </c>
      <c r="V744" s="14">
        <v>2.0799999999999999E-2</v>
      </c>
      <c r="W744" s="23"/>
      <c r="X744" s="23">
        <f xml:space="preserve"> (1 - DATA[[#This Row],[Row]])</f>
        <v>-741</v>
      </c>
      <c r="Y744" s="24">
        <f xml:space="preserve"> DATA[[#This Row],[Src Data]]</f>
        <v>44777</v>
      </c>
      <c r="Z744" s="23">
        <f xml:space="preserve"> WEEKDAY(DATA[[#This Row],[Date]])</f>
        <v>5</v>
      </c>
      <c r="AA744" s="26">
        <f xml:space="preserve"> DATA[[#This Row],[Src Último]]</f>
        <v>106466</v>
      </c>
      <c r="AB744" s="28">
        <f xml:space="preserve"> DATA[[#This Row],[Src Abertura]]</f>
        <v>104265</v>
      </c>
      <c r="AC744" s="28">
        <f xml:space="preserve"> DATA[[#This Row],[Src Mínima]]</f>
        <v>104170</v>
      </c>
      <c r="AD744" s="28">
        <f xml:space="preserve"> DATA[[#This Row],[Src Máxima]]</f>
        <v>107220</v>
      </c>
      <c r="AE744" s="28">
        <f xml:space="preserve"> DATA[[#This Row],[Src Último]]</f>
        <v>106466</v>
      </c>
      <c r="AF744" s="40">
        <f xml:space="preserve"> (DATA[[#This Row],[High]] - DATA[[#This Row],[Low]])</f>
        <v>3050</v>
      </c>
      <c r="AG744" s="31">
        <f xml:space="preserve"> _xlfn.XLOOKUP(DATA[[#This Row],[T]]-1, DATA[T], DATA[Open], "")</f>
        <v>104200</v>
      </c>
      <c r="AH744" s="31">
        <f xml:space="preserve"> _xlfn.XLOOKUP(DATA[[#This Row],[T]]-1, DATA[T], DATA[Low], "")</f>
        <v>103225</v>
      </c>
      <c r="AI744" s="31">
        <f xml:space="preserve"> _xlfn.XLOOKUP(DATA[[#This Row],[T]]-1, DATA[T], DATA[High], "")</f>
        <v>104485</v>
      </c>
      <c r="AJ744" s="31">
        <f xml:space="preserve"> _xlfn.XLOOKUP(DATA[[#This Row],[T]]-1, DATA[T], DATA[Price], "")</f>
        <v>104294</v>
      </c>
      <c r="AK744" s="33">
        <f xml:space="preserve"> IFERROR(DATA[[#This Row],[Prev Close]] - DATA[[#This Row],[Prev Open]], "")</f>
        <v>94</v>
      </c>
      <c r="AL744" s="33">
        <f xml:space="preserve"> IFERROR(DATA[[#This Row],[Prev High]] - DATA[[#This Row],[Prev Low]], "")</f>
        <v>1260</v>
      </c>
      <c r="AM744" s="33">
        <f xml:space="preserve"> SIGN(DATA[[#This Row],[Prev Change]] &lt; 0)</f>
        <v>0</v>
      </c>
      <c r="AN744" s="33">
        <f xml:space="preserve"> SIGN(DATA[[#This Row],[Prev Change]] &gt;= 0)</f>
        <v>1</v>
      </c>
      <c r="AO744" s="28">
        <f xml:space="preserve"> IFERROR(MAX(0, DATA[[#This Row],[High]] - DATA[[#This Row],[Prev High]]), "")</f>
        <v>2735</v>
      </c>
      <c r="AP744" s="28">
        <f xml:space="preserve"> IFERROR(MAX(0, DATA[[#This Row],[Prev Low]] - DATA[[#This Row],[Low]]), "")</f>
        <v>0</v>
      </c>
      <c r="AQ744" s="10">
        <f xml:space="preserve"> (DATA[[#This Row],[Prev Low]] &lt; DATA[[#This Row],[Open]]) * (DATA[[#This Row],[Open]] &lt; DATA[[#This Row],[Prev High]])</f>
        <v>1</v>
      </c>
      <c r="AR744" s="10">
        <f xml:space="preserve"> SIGN(DATA[[#This Row],[Open]] &lt; DATA[[#This Row],[Prev Low]])</f>
        <v>0</v>
      </c>
      <c r="AS744" s="10">
        <f xml:space="preserve"> SIGN(DATA[[#This Row],[Prev Low]] &lt; DATA[[#This Row],[Open]])</f>
        <v>1</v>
      </c>
      <c r="AT744" s="10">
        <f xml:space="preserve"> SIGN(DATA[[#This Row],[Open]] &lt; DATA[[#This Row],[Prev High]])</f>
        <v>1</v>
      </c>
      <c r="AU744" s="10">
        <f xml:space="preserve"> SIGN(DATA[[#This Row],[Prev High]] &lt; DATA[[#This Row],[Open]])</f>
        <v>0</v>
      </c>
      <c r="AV744" s="10">
        <f xml:space="preserve"> SIGN(DATA[[#This Row],[Low]] &lt; DATA[[#This Row],[Prev Low]])</f>
        <v>0</v>
      </c>
      <c r="AW744" s="10">
        <f xml:space="preserve"> SIGN(DATA[[#This Row],[Prev Low]] &lt; DATA[[#This Row],[Low]])</f>
        <v>1</v>
      </c>
      <c r="AX744" s="10">
        <f xml:space="preserve"> SIGN(DATA[[#This Row],[High]] &lt; DATA[[#This Row],[Prev High]])</f>
        <v>0</v>
      </c>
      <c r="AY744" s="10">
        <f xml:space="preserve"> SIGN(DATA[[#This Row],[Prev High]] &lt; DATA[[#This Row],[High]])</f>
        <v>1</v>
      </c>
      <c r="AZ744" s="10">
        <f xml:space="preserve"> (DATA[[#This Row],[Prev Low]] &lt; DATA[[#This Row],[Close]]) * (DATA[[#This Row],[Close]] &lt; DATA[[#This Row],[Prev High]])</f>
        <v>0</v>
      </c>
      <c r="BA744" s="10">
        <f xml:space="preserve"> SIGN(DATA[[#This Row],[Close]] &lt; DATA[[#This Row],[Prev Low]])</f>
        <v>0</v>
      </c>
      <c r="BB744" s="10">
        <f xml:space="preserve"> SIGN(DATA[[#This Row],[Prev Low]] &lt; DATA[[#This Row],[Close]])</f>
        <v>1</v>
      </c>
      <c r="BC744" s="10">
        <f xml:space="preserve"> SIGN(DATA[[#This Row],[Close]] &lt; DATA[[#This Row],[Prev High]])</f>
        <v>0</v>
      </c>
      <c r="BD744" s="10">
        <f xml:space="preserve"> SIGN(DATA[[#This Row],[Prev High]] &lt; DATA[[#This Row],[Close]])</f>
        <v>1</v>
      </c>
    </row>
    <row r="745" spans="14:56" x14ac:dyDescent="0.25">
      <c r="N745" s="16">
        <f xml:space="preserve"> ROW() - ROW(DATA[[#Headers],[Row]])</f>
        <v>743</v>
      </c>
      <c r="O745" s="13"/>
      <c r="P745" s="20">
        <v>44776</v>
      </c>
      <c r="Q745" s="21">
        <v>104294</v>
      </c>
      <c r="R745" s="21">
        <v>104200</v>
      </c>
      <c r="S745" s="21">
        <v>104485</v>
      </c>
      <c r="T745" s="21">
        <v>103225</v>
      </c>
      <c r="U745" s="13" t="s">
        <v>588</v>
      </c>
      <c r="V745" s="14">
        <v>4.5999999999999999E-3</v>
      </c>
      <c r="W745" s="23"/>
      <c r="X745" s="23">
        <f xml:space="preserve"> (1 - DATA[[#This Row],[Row]])</f>
        <v>-742</v>
      </c>
      <c r="Y745" s="24">
        <f xml:space="preserve"> DATA[[#This Row],[Src Data]]</f>
        <v>44776</v>
      </c>
      <c r="Z745" s="23">
        <f xml:space="preserve"> WEEKDAY(DATA[[#This Row],[Date]])</f>
        <v>4</v>
      </c>
      <c r="AA745" s="26">
        <f xml:space="preserve"> DATA[[#This Row],[Src Último]]</f>
        <v>104294</v>
      </c>
      <c r="AB745" s="28">
        <f xml:space="preserve"> DATA[[#This Row],[Src Abertura]]</f>
        <v>104200</v>
      </c>
      <c r="AC745" s="28">
        <f xml:space="preserve"> DATA[[#This Row],[Src Mínima]]</f>
        <v>103225</v>
      </c>
      <c r="AD745" s="28">
        <f xml:space="preserve"> DATA[[#This Row],[Src Máxima]]</f>
        <v>104485</v>
      </c>
      <c r="AE745" s="28">
        <f xml:space="preserve"> DATA[[#This Row],[Src Último]]</f>
        <v>104294</v>
      </c>
      <c r="AF745" s="40">
        <f xml:space="preserve"> (DATA[[#This Row],[High]] - DATA[[#This Row],[Low]])</f>
        <v>1260</v>
      </c>
      <c r="AG745" s="31">
        <f xml:space="preserve"> _xlfn.XLOOKUP(DATA[[#This Row],[T]]-1, DATA[T], DATA[Open], "")</f>
        <v>102250</v>
      </c>
      <c r="AH745" s="31">
        <f xml:space="preserve"> _xlfn.XLOOKUP(DATA[[#This Row],[T]]-1, DATA[T], DATA[Low], "")</f>
        <v>102095</v>
      </c>
      <c r="AI745" s="31">
        <f xml:space="preserve"> _xlfn.XLOOKUP(DATA[[#This Row],[T]]-1, DATA[T], DATA[High], "")</f>
        <v>104240</v>
      </c>
      <c r="AJ745" s="31">
        <f xml:space="preserve"> _xlfn.XLOOKUP(DATA[[#This Row],[T]]-1, DATA[T], DATA[Price], "")</f>
        <v>103812</v>
      </c>
      <c r="AK745" s="33">
        <f xml:space="preserve"> IFERROR(DATA[[#This Row],[Prev Close]] - DATA[[#This Row],[Prev Open]], "")</f>
        <v>1562</v>
      </c>
      <c r="AL745" s="33">
        <f xml:space="preserve"> IFERROR(DATA[[#This Row],[Prev High]] - DATA[[#This Row],[Prev Low]], "")</f>
        <v>2145</v>
      </c>
      <c r="AM745" s="33">
        <f xml:space="preserve"> SIGN(DATA[[#This Row],[Prev Change]] &lt; 0)</f>
        <v>0</v>
      </c>
      <c r="AN745" s="33">
        <f xml:space="preserve"> SIGN(DATA[[#This Row],[Prev Change]] &gt;= 0)</f>
        <v>1</v>
      </c>
      <c r="AO745" s="28">
        <f xml:space="preserve"> IFERROR(MAX(0, DATA[[#This Row],[High]] - DATA[[#This Row],[Prev High]]), "")</f>
        <v>245</v>
      </c>
      <c r="AP745" s="28">
        <f xml:space="preserve"> IFERROR(MAX(0, DATA[[#This Row],[Prev Low]] - DATA[[#This Row],[Low]]), "")</f>
        <v>0</v>
      </c>
      <c r="AQ745" s="10">
        <f xml:space="preserve"> (DATA[[#This Row],[Prev Low]] &lt; DATA[[#This Row],[Open]]) * (DATA[[#This Row],[Open]] &lt; DATA[[#This Row],[Prev High]])</f>
        <v>1</v>
      </c>
      <c r="AR745" s="10">
        <f xml:space="preserve"> SIGN(DATA[[#This Row],[Open]] &lt; DATA[[#This Row],[Prev Low]])</f>
        <v>0</v>
      </c>
      <c r="AS745" s="10">
        <f xml:space="preserve"> SIGN(DATA[[#This Row],[Prev Low]] &lt; DATA[[#This Row],[Open]])</f>
        <v>1</v>
      </c>
      <c r="AT745" s="10">
        <f xml:space="preserve"> SIGN(DATA[[#This Row],[Open]] &lt; DATA[[#This Row],[Prev High]])</f>
        <v>1</v>
      </c>
      <c r="AU745" s="10">
        <f xml:space="preserve"> SIGN(DATA[[#This Row],[Prev High]] &lt; DATA[[#This Row],[Open]])</f>
        <v>0</v>
      </c>
      <c r="AV745" s="10">
        <f xml:space="preserve"> SIGN(DATA[[#This Row],[Low]] &lt; DATA[[#This Row],[Prev Low]])</f>
        <v>0</v>
      </c>
      <c r="AW745" s="10">
        <f xml:space="preserve"> SIGN(DATA[[#This Row],[Prev Low]] &lt; DATA[[#This Row],[Low]])</f>
        <v>1</v>
      </c>
      <c r="AX745" s="10">
        <f xml:space="preserve"> SIGN(DATA[[#This Row],[High]] &lt; DATA[[#This Row],[Prev High]])</f>
        <v>0</v>
      </c>
      <c r="AY745" s="10">
        <f xml:space="preserve"> SIGN(DATA[[#This Row],[Prev High]] &lt; DATA[[#This Row],[High]])</f>
        <v>1</v>
      </c>
      <c r="AZ745" s="10">
        <f xml:space="preserve"> (DATA[[#This Row],[Prev Low]] &lt; DATA[[#This Row],[Close]]) * (DATA[[#This Row],[Close]] &lt; DATA[[#This Row],[Prev High]])</f>
        <v>0</v>
      </c>
      <c r="BA745" s="10">
        <f xml:space="preserve"> SIGN(DATA[[#This Row],[Close]] &lt; DATA[[#This Row],[Prev Low]])</f>
        <v>0</v>
      </c>
      <c r="BB745" s="10">
        <f xml:space="preserve"> SIGN(DATA[[#This Row],[Prev Low]] &lt; DATA[[#This Row],[Close]])</f>
        <v>1</v>
      </c>
      <c r="BC745" s="10">
        <f xml:space="preserve"> SIGN(DATA[[#This Row],[Close]] &lt; DATA[[#This Row],[Prev High]])</f>
        <v>0</v>
      </c>
      <c r="BD745" s="10">
        <f xml:space="preserve"> SIGN(DATA[[#This Row],[Prev High]] &lt; DATA[[#This Row],[Close]])</f>
        <v>1</v>
      </c>
    </row>
    <row r="746" spans="14:56" x14ac:dyDescent="0.25">
      <c r="N746" s="16">
        <f xml:space="preserve"> ROW() - ROW(DATA[[#Headers],[Row]])</f>
        <v>744</v>
      </c>
      <c r="O746" s="13"/>
      <c r="P746" s="20">
        <v>44775</v>
      </c>
      <c r="Q746" s="21">
        <v>103812</v>
      </c>
      <c r="R746" s="21">
        <v>102250</v>
      </c>
      <c r="S746" s="21">
        <v>104240</v>
      </c>
      <c r="T746" s="21">
        <v>102095</v>
      </c>
      <c r="U746" s="13" t="s">
        <v>567</v>
      </c>
      <c r="V746" s="14">
        <v>1.03E-2</v>
      </c>
      <c r="W746" s="23"/>
      <c r="X746" s="23">
        <f xml:space="preserve"> (1 - DATA[[#This Row],[Row]])</f>
        <v>-743</v>
      </c>
      <c r="Y746" s="24">
        <f xml:space="preserve"> DATA[[#This Row],[Src Data]]</f>
        <v>44775</v>
      </c>
      <c r="Z746" s="23">
        <f xml:space="preserve"> WEEKDAY(DATA[[#This Row],[Date]])</f>
        <v>3</v>
      </c>
      <c r="AA746" s="26">
        <f xml:space="preserve"> DATA[[#This Row],[Src Último]]</f>
        <v>103812</v>
      </c>
      <c r="AB746" s="28">
        <f xml:space="preserve"> DATA[[#This Row],[Src Abertura]]</f>
        <v>102250</v>
      </c>
      <c r="AC746" s="28">
        <f xml:space="preserve"> DATA[[#This Row],[Src Mínima]]</f>
        <v>102095</v>
      </c>
      <c r="AD746" s="28">
        <f xml:space="preserve"> DATA[[#This Row],[Src Máxima]]</f>
        <v>104240</v>
      </c>
      <c r="AE746" s="28">
        <f xml:space="preserve"> DATA[[#This Row],[Src Último]]</f>
        <v>103812</v>
      </c>
      <c r="AF746" s="40">
        <f xml:space="preserve"> (DATA[[#This Row],[High]] - DATA[[#This Row],[Low]])</f>
        <v>2145</v>
      </c>
      <c r="AG746" s="31">
        <f xml:space="preserve"> _xlfn.XLOOKUP(DATA[[#This Row],[T]]-1, DATA[T], DATA[Open], "")</f>
        <v>103825</v>
      </c>
      <c r="AH746" s="31">
        <f xml:space="preserve"> _xlfn.XLOOKUP(DATA[[#This Row],[T]]-1, DATA[T], DATA[Low], "")</f>
        <v>102260</v>
      </c>
      <c r="AI746" s="31">
        <f xml:space="preserve"> _xlfn.XLOOKUP(DATA[[#This Row],[T]]-1, DATA[T], DATA[High], "")</f>
        <v>103900</v>
      </c>
      <c r="AJ746" s="31">
        <f xml:space="preserve"> _xlfn.XLOOKUP(DATA[[#This Row],[T]]-1, DATA[T], DATA[Price], "")</f>
        <v>102756</v>
      </c>
      <c r="AK746" s="33">
        <f xml:space="preserve"> IFERROR(DATA[[#This Row],[Prev Close]] - DATA[[#This Row],[Prev Open]], "")</f>
        <v>-1069</v>
      </c>
      <c r="AL746" s="33">
        <f xml:space="preserve"> IFERROR(DATA[[#This Row],[Prev High]] - DATA[[#This Row],[Prev Low]], "")</f>
        <v>1640</v>
      </c>
      <c r="AM746" s="33">
        <f xml:space="preserve"> SIGN(DATA[[#This Row],[Prev Change]] &lt; 0)</f>
        <v>1</v>
      </c>
      <c r="AN746" s="33">
        <f xml:space="preserve"> SIGN(DATA[[#This Row],[Prev Change]] &gt;= 0)</f>
        <v>0</v>
      </c>
      <c r="AO746" s="28">
        <f xml:space="preserve"> IFERROR(MAX(0, DATA[[#This Row],[High]] - DATA[[#This Row],[Prev High]]), "")</f>
        <v>340</v>
      </c>
      <c r="AP746" s="28">
        <f xml:space="preserve"> IFERROR(MAX(0, DATA[[#This Row],[Prev Low]] - DATA[[#This Row],[Low]]), "")</f>
        <v>165</v>
      </c>
      <c r="AQ746" s="10">
        <f xml:space="preserve"> (DATA[[#This Row],[Prev Low]] &lt; DATA[[#This Row],[Open]]) * (DATA[[#This Row],[Open]] &lt; DATA[[#This Row],[Prev High]])</f>
        <v>0</v>
      </c>
      <c r="AR746" s="10">
        <f xml:space="preserve"> SIGN(DATA[[#This Row],[Open]] &lt; DATA[[#This Row],[Prev Low]])</f>
        <v>1</v>
      </c>
      <c r="AS746" s="10">
        <f xml:space="preserve"> SIGN(DATA[[#This Row],[Prev Low]] &lt; DATA[[#This Row],[Open]])</f>
        <v>0</v>
      </c>
      <c r="AT746" s="10">
        <f xml:space="preserve"> SIGN(DATA[[#This Row],[Open]] &lt; DATA[[#This Row],[Prev High]])</f>
        <v>1</v>
      </c>
      <c r="AU746" s="10">
        <f xml:space="preserve"> SIGN(DATA[[#This Row],[Prev High]] &lt; DATA[[#This Row],[Open]])</f>
        <v>0</v>
      </c>
      <c r="AV746" s="10">
        <f xml:space="preserve"> SIGN(DATA[[#This Row],[Low]] &lt; DATA[[#This Row],[Prev Low]])</f>
        <v>1</v>
      </c>
      <c r="AW746" s="10">
        <f xml:space="preserve"> SIGN(DATA[[#This Row],[Prev Low]] &lt; DATA[[#This Row],[Low]])</f>
        <v>0</v>
      </c>
      <c r="AX746" s="10">
        <f xml:space="preserve"> SIGN(DATA[[#This Row],[High]] &lt; DATA[[#This Row],[Prev High]])</f>
        <v>0</v>
      </c>
      <c r="AY746" s="10">
        <f xml:space="preserve"> SIGN(DATA[[#This Row],[Prev High]] &lt; DATA[[#This Row],[High]])</f>
        <v>1</v>
      </c>
      <c r="AZ746" s="10">
        <f xml:space="preserve"> (DATA[[#This Row],[Prev Low]] &lt; DATA[[#This Row],[Close]]) * (DATA[[#This Row],[Close]] &lt; DATA[[#This Row],[Prev High]])</f>
        <v>1</v>
      </c>
      <c r="BA746" s="10">
        <f xml:space="preserve"> SIGN(DATA[[#This Row],[Close]] &lt; DATA[[#This Row],[Prev Low]])</f>
        <v>0</v>
      </c>
      <c r="BB746" s="10">
        <f xml:space="preserve"> SIGN(DATA[[#This Row],[Prev Low]] &lt; DATA[[#This Row],[Close]])</f>
        <v>1</v>
      </c>
      <c r="BC746" s="10">
        <f xml:space="preserve"> SIGN(DATA[[#This Row],[Close]] &lt; DATA[[#This Row],[Prev High]])</f>
        <v>1</v>
      </c>
      <c r="BD746" s="10">
        <f xml:space="preserve"> SIGN(DATA[[#This Row],[Prev High]] &lt; DATA[[#This Row],[Close]])</f>
        <v>0</v>
      </c>
    </row>
    <row r="747" spans="14:56" x14ac:dyDescent="0.25">
      <c r="N747" s="16">
        <f xml:space="preserve"> ROW() - ROW(DATA[[#Headers],[Row]])</f>
        <v>745</v>
      </c>
      <c r="O747" s="13"/>
      <c r="P747" s="20">
        <v>44774</v>
      </c>
      <c r="Q747" s="21">
        <v>102756</v>
      </c>
      <c r="R747" s="21">
        <v>103825</v>
      </c>
      <c r="S747" s="21">
        <v>103900</v>
      </c>
      <c r="T747" s="21">
        <v>102260</v>
      </c>
      <c r="U747" s="13" t="s">
        <v>267</v>
      </c>
      <c r="V747" s="14">
        <v>-0.01</v>
      </c>
      <c r="W747" s="23"/>
      <c r="X747" s="23">
        <f xml:space="preserve"> (1 - DATA[[#This Row],[Row]])</f>
        <v>-744</v>
      </c>
      <c r="Y747" s="24">
        <f xml:space="preserve"> DATA[[#This Row],[Src Data]]</f>
        <v>44774</v>
      </c>
      <c r="Z747" s="23">
        <f xml:space="preserve"> WEEKDAY(DATA[[#This Row],[Date]])</f>
        <v>2</v>
      </c>
      <c r="AA747" s="26">
        <f xml:space="preserve"> DATA[[#This Row],[Src Último]]</f>
        <v>102756</v>
      </c>
      <c r="AB747" s="28">
        <f xml:space="preserve"> DATA[[#This Row],[Src Abertura]]</f>
        <v>103825</v>
      </c>
      <c r="AC747" s="28">
        <f xml:space="preserve"> DATA[[#This Row],[Src Mínima]]</f>
        <v>102260</v>
      </c>
      <c r="AD747" s="28">
        <f xml:space="preserve"> DATA[[#This Row],[Src Máxima]]</f>
        <v>103900</v>
      </c>
      <c r="AE747" s="28">
        <f xml:space="preserve"> DATA[[#This Row],[Src Último]]</f>
        <v>102756</v>
      </c>
      <c r="AF747" s="40">
        <f xml:space="preserve"> (DATA[[#This Row],[High]] - DATA[[#This Row],[Low]])</f>
        <v>1640</v>
      </c>
      <c r="AG747" s="31">
        <f xml:space="preserve"> _xlfn.XLOOKUP(DATA[[#This Row],[T]]-1, DATA[T], DATA[Open], "")</f>
        <v>103790</v>
      </c>
      <c r="AH747" s="31">
        <f xml:space="preserve"> _xlfn.XLOOKUP(DATA[[#This Row],[T]]-1, DATA[T], DATA[Low], "")</f>
        <v>103165</v>
      </c>
      <c r="AI747" s="31">
        <f xml:space="preserve"> _xlfn.XLOOKUP(DATA[[#This Row],[T]]-1, DATA[T], DATA[High], "")</f>
        <v>104655</v>
      </c>
      <c r="AJ747" s="31">
        <f xml:space="preserve"> _xlfn.XLOOKUP(DATA[[#This Row],[T]]-1, DATA[T], DATA[Price], "")</f>
        <v>103789</v>
      </c>
      <c r="AK747" s="33">
        <f xml:space="preserve"> IFERROR(DATA[[#This Row],[Prev Close]] - DATA[[#This Row],[Prev Open]], "")</f>
        <v>-1</v>
      </c>
      <c r="AL747" s="33">
        <f xml:space="preserve"> IFERROR(DATA[[#This Row],[Prev High]] - DATA[[#This Row],[Prev Low]], "")</f>
        <v>1490</v>
      </c>
      <c r="AM747" s="33">
        <f xml:space="preserve"> SIGN(DATA[[#This Row],[Prev Change]] &lt; 0)</f>
        <v>1</v>
      </c>
      <c r="AN747" s="33">
        <f xml:space="preserve"> SIGN(DATA[[#This Row],[Prev Change]] &gt;= 0)</f>
        <v>0</v>
      </c>
      <c r="AO747" s="28">
        <f xml:space="preserve"> IFERROR(MAX(0, DATA[[#This Row],[High]] - DATA[[#This Row],[Prev High]]), "")</f>
        <v>0</v>
      </c>
      <c r="AP747" s="28">
        <f xml:space="preserve"> IFERROR(MAX(0, DATA[[#This Row],[Prev Low]] - DATA[[#This Row],[Low]]), "")</f>
        <v>905</v>
      </c>
      <c r="AQ747" s="10">
        <f xml:space="preserve"> (DATA[[#This Row],[Prev Low]] &lt; DATA[[#This Row],[Open]]) * (DATA[[#This Row],[Open]] &lt; DATA[[#This Row],[Prev High]])</f>
        <v>1</v>
      </c>
      <c r="AR747" s="10">
        <f xml:space="preserve"> SIGN(DATA[[#This Row],[Open]] &lt; DATA[[#This Row],[Prev Low]])</f>
        <v>0</v>
      </c>
      <c r="AS747" s="10">
        <f xml:space="preserve"> SIGN(DATA[[#This Row],[Prev Low]] &lt; DATA[[#This Row],[Open]])</f>
        <v>1</v>
      </c>
      <c r="AT747" s="10">
        <f xml:space="preserve"> SIGN(DATA[[#This Row],[Open]] &lt; DATA[[#This Row],[Prev High]])</f>
        <v>1</v>
      </c>
      <c r="AU747" s="10">
        <f xml:space="preserve"> SIGN(DATA[[#This Row],[Prev High]] &lt; DATA[[#This Row],[Open]])</f>
        <v>0</v>
      </c>
      <c r="AV747" s="10">
        <f xml:space="preserve"> SIGN(DATA[[#This Row],[Low]] &lt; DATA[[#This Row],[Prev Low]])</f>
        <v>1</v>
      </c>
      <c r="AW747" s="10">
        <f xml:space="preserve"> SIGN(DATA[[#This Row],[Prev Low]] &lt; DATA[[#This Row],[Low]])</f>
        <v>0</v>
      </c>
      <c r="AX747" s="10">
        <f xml:space="preserve"> SIGN(DATA[[#This Row],[High]] &lt; DATA[[#This Row],[Prev High]])</f>
        <v>1</v>
      </c>
      <c r="AY747" s="10">
        <f xml:space="preserve"> SIGN(DATA[[#This Row],[Prev High]] &lt; DATA[[#This Row],[High]])</f>
        <v>0</v>
      </c>
      <c r="AZ747" s="10">
        <f xml:space="preserve"> (DATA[[#This Row],[Prev Low]] &lt; DATA[[#This Row],[Close]]) * (DATA[[#This Row],[Close]] &lt; DATA[[#This Row],[Prev High]])</f>
        <v>0</v>
      </c>
      <c r="BA747" s="10">
        <f xml:space="preserve"> SIGN(DATA[[#This Row],[Close]] &lt; DATA[[#This Row],[Prev Low]])</f>
        <v>1</v>
      </c>
      <c r="BB747" s="10">
        <f xml:space="preserve"> SIGN(DATA[[#This Row],[Prev Low]] &lt; DATA[[#This Row],[Close]])</f>
        <v>0</v>
      </c>
      <c r="BC747" s="10">
        <f xml:space="preserve"> SIGN(DATA[[#This Row],[Close]] &lt; DATA[[#This Row],[Prev High]])</f>
        <v>1</v>
      </c>
      <c r="BD747" s="10">
        <f xml:space="preserve"> SIGN(DATA[[#This Row],[Prev High]] &lt; DATA[[#This Row],[Close]])</f>
        <v>0</v>
      </c>
    </row>
    <row r="748" spans="14:56" x14ac:dyDescent="0.25">
      <c r="N748" s="16">
        <f xml:space="preserve"> ROW() - ROW(DATA[[#Headers],[Row]])</f>
        <v>746</v>
      </c>
      <c r="O748" s="13"/>
      <c r="P748" s="20">
        <v>44771</v>
      </c>
      <c r="Q748" s="21">
        <v>103789</v>
      </c>
      <c r="R748" s="21">
        <v>103790</v>
      </c>
      <c r="S748" s="21">
        <v>104655</v>
      </c>
      <c r="T748" s="21">
        <v>103165</v>
      </c>
      <c r="U748" s="13" t="s">
        <v>421</v>
      </c>
      <c r="V748" s="14">
        <v>4.8999999999999998E-3</v>
      </c>
      <c r="W748" s="23"/>
      <c r="X748" s="23">
        <f xml:space="preserve"> (1 - DATA[[#This Row],[Row]])</f>
        <v>-745</v>
      </c>
      <c r="Y748" s="24">
        <f xml:space="preserve"> DATA[[#This Row],[Src Data]]</f>
        <v>44771</v>
      </c>
      <c r="Z748" s="23">
        <f xml:space="preserve"> WEEKDAY(DATA[[#This Row],[Date]])</f>
        <v>6</v>
      </c>
      <c r="AA748" s="26">
        <f xml:space="preserve"> DATA[[#This Row],[Src Último]]</f>
        <v>103789</v>
      </c>
      <c r="AB748" s="28">
        <f xml:space="preserve"> DATA[[#This Row],[Src Abertura]]</f>
        <v>103790</v>
      </c>
      <c r="AC748" s="28">
        <f xml:space="preserve"> DATA[[#This Row],[Src Mínima]]</f>
        <v>103165</v>
      </c>
      <c r="AD748" s="28">
        <f xml:space="preserve"> DATA[[#This Row],[Src Máxima]]</f>
        <v>104655</v>
      </c>
      <c r="AE748" s="28">
        <f xml:space="preserve"> DATA[[#This Row],[Src Último]]</f>
        <v>103789</v>
      </c>
      <c r="AF748" s="40">
        <f xml:space="preserve"> (DATA[[#This Row],[High]] - DATA[[#This Row],[Low]])</f>
        <v>1490</v>
      </c>
      <c r="AG748" s="31">
        <f xml:space="preserve"> _xlfn.XLOOKUP(DATA[[#This Row],[T]]-1, DATA[T], DATA[Open], "")</f>
        <v>102245</v>
      </c>
      <c r="AH748" s="31">
        <f xml:space="preserve"> _xlfn.XLOOKUP(DATA[[#This Row],[T]]-1, DATA[T], DATA[Low], "")</f>
        <v>101640</v>
      </c>
      <c r="AI748" s="31">
        <f xml:space="preserve"> _xlfn.XLOOKUP(DATA[[#This Row],[T]]-1, DATA[T], DATA[High], "")</f>
        <v>103600</v>
      </c>
      <c r="AJ748" s="31">
        <f xml:space="preserve"> _xlfn.XLOOKUP(DATA[[#This Row],[T]]-1, DATA[T], DATA[Price], "")</f>
        <v>103285</v>
      </c>
      <c r="AK748" s="33">
        <f xml:space="preserve"> IFERROR(DATA[[#This Row],[Prev Close]] - DATA[[#This Row],[Prev Open]], "")</f>
        <v>1040</v>
      </c>
      <c r="AL748" s="33">
        <f xml:space="preserve"> IFERROR(DATA[[#This Row],[Prev High]] - DATA[[#This Row],[Prev Low]], "")</f>
        <v>1960</v>
      </c>
      <c r="AM748" s="33">
        <f xml:space="preserve"> SIGN(DATA[[#This Row],[Prev Change]] &lt; 0)</f>
        <v>0</v>
      </c>
      <c r="AN748" s="33">
        <f xml:space="preserve"> SIGN(DATA[[#This Row],[Prev Change]] &gt;= 0)</f>
        <v>1</v>
      </c>
      <c r="AO748" s="28">
        <f xml:space="preserve"> IFERROR(MAX(0, DATA[[#This Row],[High]] - DATA[[#This Row],[Prev High]]), "")</f>
        <v>1055</v>
      </c>
      <c r="AP748" s="28">
        <f xml:space="preserve"> IFERROR(MAX(0, DATA[[#This Row],[Prev Low]] - DATA[[#This Row],[Low]]), "")</f>
        <v>0</v>
      </c>
      <c r="AQ748" s="10">
        <f xml:space="preserve"> (DATA[[#This Row],[Prev Low]] &lt; DATA[[#This Row],[Open]]) * (DATA[[#This Row],[Open]] &lt; DATA[[#This Row],[Prev High]])</f>
        <v>0</v>
      </c>
      <c r="AR748" s="10">
        <f xml:space="preserve"> SIGN(DATA[[#This Row],[Open]] &lt; DATA[[#This Row],[Prev Low]])</f>
        <v>0</v>
      </c>
      <c r="AS748" s="10">
        <f xml:space="preserve"> SIGN(DATA[[#This Row],[Prev Low]] &lt; DATA[[#This Row],[Open]])</f>
        <v>1</v>
      </c>
      <c r="AT748" s="10">
        <f xml:space="preserve"> SIGN(DATA[[#This Row],[Open]] &lt; DATA[[#This Row],[Prev High]])</f>
        <v>0</v>
      </c>
      <c r="AU748" s="10">
        <f xml:space="preserve"> SIGN(DATA[[#This Row],[Prev High]] &lt; DATA[[#This Row],[Open]])</f>
        <v>1</v>
      </c>
      <c r="AV748" s="10">
        <f xml:space="preserve"> SIGN(DATA[[#This Row],[Low]] &lt; DATA[[#This Row],[Prev Low]])</f>
        <v>0</v>
      </c>
      <c r="AW748" s="10">
        <f xml:space="preserve"> SIGN(DATA[[#This Row],[Prev Low]] &lt; DATA[[#This Row],[Low]])</f>
        <v>1</v>
      </c>
      <c r="AX748" s="10">
        <f xml:space="preserve"> SIGN(DATA[[#This Row],[High]] &lt; DATA[[#This Row],[Prev High]])</f>
        <v>0</v>
      </c>
      <c r="AY748" s="10">
        <f xml:space="preserve"> SIGN(DATA[[#This Row],[Prev High]] &lt; DATA[[#This Row],[High]])</f>
        <v>1</v>
      </c>
      <c r="AZ748" s="10">
        <f xml:space="preserve"> (DATA[[#This Row],[Prev Low]] &lt; DATA[[#This Row],[Close]]) * (DATA[[#This Row],[Close]] &lt; DATA[[#This Row],[Prev High]])</f>
        <v>0</v>
      </c>
      <c r="BA748" s="10">
        <f xml:space="preserve"> SIGN(DATA[[#This Row],[Close]] &lt; DATA[[#This Row],[Prev Low]])</f>
        <v>0</v>
      </c>
      <c r="BB748" s="10">
        <f xml:space="preserve"> SIGN(DATA[[#This Row],[Prev Low]] &lt; DATA[[#This Row],[Close]])</f>
        <v>1</v>
      </c>
      <c r="BC748" s="10">
        <f xml:space="preserve"> SIGN(DATA[[#This Row],[Close]] &lt; DATA[[#This Row],[Prev High]])</f>
        <v>0</v>
      </c>
      <c r="BD748" s="10">
        <f xml:space="preserve"> SIGN(DATA[[#This Row],[Prev High]] &lt; DATA[[#This Row],[Close]])</f>
        <v>1</v>
      </c>
    </row>
    <row r="749" spans="14:56" x14ac:dyDescent="0.25">
      <c r="N749" s="16">
        <f xml:space="preserve"> ROW() - ROW(DATA[[#Headers],[Row]])</f>
        <v>747</v>
      </c>
      <c r="O749" s="13"/>
      <c r="P749" s="20">
        <v>44770</v>
      </c>
      <c r="Q749" s="21">
        <v>103285</v>
      </c>
      <c r="R749" s="21">
        <v>102245</v>
      </c>
      <c r="S749" s="21">
        <v>103600</v>
      </c>
      <c r="T749" s="21">
        <v>101640</v>
      </c>
      <c r="U749" s="13" t="s">
        <v>104</v>
      </c>
      <c r="V749" s="14">
        <v>1.15E-2</v>
      </c>
      <c r="W749" s="23"/>
      <c r="X749" s="23">
        <f xml:space="preserve"> (1 - DATA[[#This Row],[Row]])</f>
        <v>-746</v>
      </c>
      <c r="Y749" s="24">
        <f xml:space="preserve"> DATA[[#This Row],[Src Data]]</f>
        <v>44770</v>
      </c>
      <c r="Z749" s="23">
        <f xml:space="preserve"> WEEKDAY(DATA[[#This Row],[Date]])</f>
        <v>5</v>
      </c>
      <c r="AA749" s="26">
        <f xml:space="preserve"> DATA[[#This Row],[Src Último]]</f>
        <v>103285</v>
      </c>
      <c r="AB749" s="28">
        <f xml:space="preserve"> DATA[[#This Row],[Src Abertura]]</f>
        <v>102245</v>
      </c>
      <c r="AC749" s="28">
        <f xml:space="preserve"> DATA[[#This Row],[Src Mínima]]</f>
        <v>101640</v>
      </c>
      <c r="AD749" s="28">
        <f xml:space="preserve"> DATA[[#This Row],[Src Máxima]]</f>
        <v>103600</v>
      </c>
      <c r="AE749" s="28">
        <f xml:space="preserve"> DATA[[#This Row],[Src Último]]</f>
        <v>103285</v>
      </c>
      <c r="AF749" s="40">
        <f xml:space="preserve"> (DATA[[#This Row],[High]] - DATA[[#This Row],[Low]])</f>
        <v>1960</v>
      </c>
      <c r="AG749" s="31">
        <f xml:space="preserve"> _xlfn.XLOOKUP(DATA[[#This Row],[T]]-1, DATA[T], DATA[Open], "")</f>
        <v>101025</v>
      </c>
      <c r="AH749" s="31">
        <f xml:space="preserve"> _xlfn.XLOOKUP(DATA[[#This Row],[T]]-1, DATA[T], DATA[Low], "")</f>
        <v>100615</v>
      </c>
      <c r="AI749" s="31">
        <f xml:space="preserve"> _xlfn.XLOOKUP(DATA[[#This Row],[T]]-1, DATA[T], DATA[High], "")</f>
        <v>102550</v>
      </c>
      <c r="AJ749" s="31">
        <f xml:space="preserve"> _xlfn.XLOOKUP(DATA[[#This Row],[T]]-1, DATA[T], DATA[Price], "")</f>
        <v>102112</v>
      </c>
      <c r="AK749" s="33">
        <f xml:space="preserve"> IFERROR(DATA[[#This Row],[Prev Close]] - DATA[[#This Row],[Prev Open]], "")</f>
        <v>1087</v>
      </c>
      <c r="AL749" s="33">
        <f xml:space="preserve"> IFERROR(DATA[[#This Row],[Prev High]] - DATA[[#This Row],[Prev Low]], "")</f>
        <v>1935</v>
      </c>
      <c r="AM749" s="33">
        <f xml:space="preserve"> SIGN(DATA[[#This Row],[Prev Change]] &lt; 0)</f>
        <v>0</v>
      </c>
      <c r="AN749" s="33">
        <f xml:space="preserve"> SIGN(DATA[[#This Row],[Prev Change]] &gt;= 0)</f>
        <v>1</v>
      </c>
      <c r="AO749" s="28">
        <f xml:space="preserve"> IFERROR(MAX(0, DATA[[#This Row],[High]] - DATA[[#This Row],[Prev High]]), "")</f>
        <v>1050</v>
      </c>
      <c r="AP749" s="28">
        <f xml:space="preserve"> IFERROR(MAX(0, DATA[[#This Row],[Prev Low]] - DATA[[#This Row],[Low]]), "")</f>
        <v>0</v>
      </c>
      <c r="AQ749" s="10">
        <f xml:space="preserve"> (DATA[[#This Row],[Prev Low]] &lt; DATA[[#This Row],[Open]]) * (DATA[[#This Row],[Open]] &lt; DATA[[#This Row],[Prev High]])</f>
        <v>1</v>
      </c>
      <c r="AR749" s="10">
        <f xml:space="preserve"> SIGN(DATA[[#This Row],[Open]] &lt; DATA[[#This Row],[Prev Low]])</f>
        <v>0</v>
      </c>
      <c r="AS749" s="10">
        <f xml:space="preserve"> SIGN(DATA[[#This Row],[Prev Low]] &lt; DATA[[#This Row],[Open]])</f>
        <v>1</v>
      </c>
      <c r="AT749" s="10">
        <f xml:space="preserve"> SIGN(DATA[[#This Row],[Open]] &lt; DATA[[#This Row],[Prev High]])</f>
        <v>1</v>
      </c>
      <c r="AU749" s="10">
        <f xml:space="preserve"> SIGN(DATA[[#This Row],[Prev High]] &lt; DATA[[#This Row],[Open]])</f>
        <v>0</v>
      </c>
      <c r="AV749" s="10">
        <f xml:space="preserve"> SIGN(DATA[[#This Row],[Low]] &lt; DATA[[#This Row],[Prev Low]])</f>
        <v>0</v>
      </c>
      <c r="AW749" s="10">
        <f xml:space="preserve"> SIGN(DATA[[#This Row],[Prev Low]] &lt; DATA[[#This Row],[Low]])</f>
        <v>1</v>
      </c>
      <c r="AX749" s="10">
        <f xml:space="preserve"> SIGN(DATA[[#This Row],[High]] &lt; DATA[[#This Row],[Prev High]])</f>
        <v>0</v>
      </c>
      <c r="AY749" s="10">
        <f xml:space="preserve"> SIGN(DATA[[#This Row],[Prev High]] &lt; DATA[[#This Row],[High]])</f>
        <v>1</v>
      </c>
      <c r="AZ749" s="10">
        <f xml:space="preserve"> (DATA[[#This Row],[Prev Low]] &lt; DATA[[#This Row],[Close]]) * (DATA[[#This Row],[Close]] &lt; DATA[[#This Row],[Prev High]])</f>
        <v>0</v>
      </c>
      <c r="BA749" s="10">
        <f xml:space="preserve"> SIGN(DATA[[#This Row],[Close]] &lt; DATA[[#This Row],[Prev Low]])</f>
        <v>0</v>
      </c>
      <c r="BB749" s="10">
        <f xml:space="preserve"> SIGN(DATA[[#This Row],[Prev Low]] &lt; DATA[[#This Row],[Close]])</f>
        <v>1</v>
      </c>
      <c r="BC749" s="10">
        <f xml:space="preserve"> SIGN(DATA[[#This Row],[Close]] &lt; DATA[[#This Row],[Prev High]])</f>
        <v>0</v>
      </c>
      <c r="BD749" s="10">
        <f xml:space="preserve"> SIGN(DATA[[#This Row],[Prev High]] &lt; DATA[[#This Row],[Close]])</f>
        <v>1</v>
      </c>
    </row>
    <row r="750" spans="14:56" x14ac:dyDescent="0.25">
      <c r="N750" s="16">
        <f xml:space="preserve"> ROW() - ROW(DATA[[#Headers],[Row]])</f>
        <v>748</v>
      </c>
      <c r="O750" s="13"/>
      <c r="P750" s="20">
        <v>44769</v>
      </c>
      <c r="Q750" s="21">
        <v>102112</v>
      </c>
      <c r="R750" s="21">
        <v>101025</v>
      </c>
      <c r="S750" s="21">
        <v>102550</v>
      </c>
      <c r="T750" s="21">
        <v>100615</v>
      </c>
      <c r="U750" s="13" t="s">
        <v>589</v>
      </c>
      <c r="V750" s="14">
        <v>1.6199999999999999E-2</v>
      </c>
      <c r="W750" s="23"/>
      <c r="X750" s="23">
        <f xml:space="preserve"> (1 - DATA[[#This Row],[Row]])</f>
        <v>-747</v>
      </c>
      <c r="Y750" s="24">
        <f xml:space="preserve"> DATA[[#This Row],[Src Data]]</f>
        <v>44769</v>
      </c>
      <c r="Z750" s="23">
        <f xml:space="preserve"> WEEKDAY(DATA[[#This Row],[Date]])</f>
        <v>4</v>
      </c>
      <c r="AA750" s="26">
        <f xml:space="preserve"> DATA[[#This Row],[Src Último]]</f>
        <v>102112</v>
      </c>
      <c r="AB750" s="28">
        <f xml:space="preserve"> DATA[[#This Row],[Src Abertura]]</f>
        <v>101025</v>
      </c>
      <c r="AC750" s="28">
        <f xml:space="preserve"> DATA[[#This Row],[Src Mínima]]</f>
        <v>100615</v>
      </c>
      <c r="AD750" s="28">
        <f xml:space="preserve"> DATA[[#This Row],[Src Máxima]]</f>
        <v>102550</v>
      </c>
      <c r="AE750" s="28">
        <f xml:space="preserve"> DATA[[#This Row],[Src Último]]</f>
        <v>102112</v>
      </c>
      <c r="AF750" s="40">
        <f xml:space="preserve"> (DATA[[#This Row],[High]] - DATA[[#This Row],[Low]])</f>
        <v>1935</v>
      </c>
      <c r="AG750" s="31">
        <f xml:space="preserve"> _xlfn.XLOOKUP(DATA[[#This Row],[T]]-1, DATA[T], DATA[Open], "")</f>
        <v>100955</v>
      </c>
      <c r="AH750" s="31">
        <f xml:space="preserve"> _xlfn.XLOOKUP(DATA[[#This Row],[T]]-1, DATA[T], DATA[Low], "")</f>
        <v>100015</v>
      </c>
      <c r="AI750" s="31">
        <f xml:space="preserve"> _xlfn.XLOOKUP(DATA[[#This Row],[T]]-1, DATA[T], DATA[High], "")</f>
        <v>101440</v>
      </c>
      <c r="AJ750" s="31">
        <f xml:space="preserve"> _xlfn.XLOOKUP(DATA[[#This Row],[T]]-1, DATA[T], DATA[Price], "")</f>
        <v>100486</v>
      </c>
      <c r="AK750" s="33">
        <f xml:space="preserve"> IFERROR(DATA[[#This Row],[Prev Close]] - DATA[[#This Row],[Prev Open]], "")</f>
        <v>-469</v>
      </c>
      <c r="AL750" s="33">
        <f xml:space="preserve"> IFERROR(DATA[[#This Row],[Prev High]] - DATA[[#This Row],[Prev Low]], "")</f>
        <v>1425</v>
      </c>
      <c r="AM750" s="33">
        <f xml:space="preserve"> SIGN(DATA[[#This Row],[Prev Change]] &lt; 0)</f>
        <v>1</v>
      </c>
      <c r="AN750" s="33">
        <f xml:space="preserve"> SIGN(DATA[[#This Row],[Prev Change]] &gt;= 0)</f>
        <v>0</v>
      </c>
      <c r="AO750" s="28">
        <f xml:space="preserve"> IFERROR(MAX(0, DATA[[#This Row],[High]] - DATA[[#This Row],[Prev High]]), "")</f>
        <v>1110</v>
      </c>
      <c r="AP750" s="28">
        <f xml:space="preserve"> IFERROR(MAX(0, DATA[[#This Row],[Prev Low]] - DATA[[#This Row],[Low]]), "")</f>
        <v>0</v>
      </c>
      <c r="AQ750" s="10">
        <f xml:space="preserve"> (DATA[[#This Row],[Prev Low]] &lt; DATA[[#This Row],[Open]]) * (DATA[[#This Row],[Open]] &lt; DATA[[#This Row],[Prev High]])</f>
        <v>1</v>
      </c>
      <c r="AR750" s="10">
        <f xml:space="preserve"> SIGN(DATA[[#This Row],[Open]] &lt; DATA[[#This Row],[Prev Low]])</f>
        <v>0</v>
      </c>
      <c r="AS750" s="10">
        <f xml:space="preserve"> SIGN(DATA[[#This Row],[Prev Low]] &lt; DATA[[#This Row],[Open]])</f>
        <v>1</v>
      </c>
      <c r="AT750" s="10">
        <f xml:space="preserve"> SIGN(DATA[[#This Row],[Open]] &lt; DATA[[#This Row],[Prev High]])</f>
        <v>1</v>
      </c>
      <c r="AU750" s="10">
        <f xml:space="preserve"> SIGN(DATA[[#This Row],[Prev High]] &lt; DATA[[#This Row],[Open]])</f>
        <v>0</v>
      </c>
      <c r="AV750" s="10">
        <f xml:space="preserve"> SIGN(DATA[[#This Row],[Low]] &lt; DATA[[#This Row],[Prev Low]])</f>
        <v>0</v>
      </c>
      <c r="AW750" s="10">
        <f xml:space="preserve"> SIGN(DATA[[#This Row],[Prev Low]] &lt; DATA[[#This Row],[Low]])</f>
        <v>1</v>
      </c>
      <c r="AX750" s="10">
        <f xml:space="preserve"> SIGN(DATA[[#This Row],[High]] &lt; DATA[[#This Row],[Prev High]])</f>
        <v>0</v>
      </c>
      <c r="AY750" s="10">
        <f xml:space="preserve"> SIGN(DATA[[#This Row],[Prev High]] &lt; DATA[[#This Row],[High]])</f>
        <v>1</v>
      </c>
      <c r="AZ750" s="10">
        <f xml:space="preserve"> (DATA[[#This Row],[Prev Low]] &lt; DATA[[#This Row],[Close]]) * (DATA[[#This Row],[Close]] &lt; DATA[[#This Row],[Prev High]])</f>
        <v>0</v>
      </c>
      <c r="BA750" s="10">
        <f xml:space="preserve"> SIGN(DATA[[#This Row],[Close]] &lt; DATA[[#This Row],[Prev Low]])</f>
        <v>0</v>
      </c>
      <c r="BB750" s="10">
        <f xml:space="preserve"> SIGN(DATA[[#This Row],[Prev Low]] &lt; DATA[[#This Row],[Close]])</f>
        <v>1</v>
      </c>
      <c r="BC750" s="10">
        <f xml:space="preserve"> SIGN(DATA[[#This Row],[Close]] &lt; DATA[[#This Row],[Prev High]])</f>
        <v>0</v>
      </c>
      <c r="BD750" s="10">
        <f xml:space="preserve"> SIGN(DATA[[#This Row],[Prev High]] &lt; DATA[[#This Row],[Close]])</f>
        <v>1</v>
      </c>
    </row>
    <row r="751" spans="14:56" x14ac:dyDescent="0.25">
      <c r="N751" s="16">
        <f xml:space="preserve"> ROW() - ROW(DATA[[#Headers],[Row]])</f>
        <v>749</v>
      </c>
      <c r="O751" s="13"/>
      <c r="P751" s="20">
        <v>44768</v>
      </c>
      <c r="Q751" s="21">
        <v>100486</v>
      </c>
      <c r="R751" s="21">
        <v>100955</v>
      </c>
      <c r="S751" s="21">
        <v>101440</v>
      </c>
      <c r="T751" s="21">
        <v>100015</v>
      </c>
      <c r="U751" s="13" t="s">
        <v>590</v>
      </c>
      <c r="V751" s="14">
        <v>-5.4000000000000003E-3</v>
      </c>
      <c r="W751" s="23"/>
      <c r="X751" s="23">
        <f xml:space="preserve"> (1 - DATA[[#This Row],[Row]])</f>
        <v>-748</v>
      </c>
      <c r="Y751" s="24">
        <f xml:space="preserve"> DATA[[#This Row],[Src Data]]</f>
        <v>44768</v>
      </c>
      <c r="Z751" s="23">
        <f xml:space="preserve"> WEEKDAY(DATA[[#This Row],[Date]])</f>
        <v>3</v>
      </c>
      <c r="AA751" s="26">
        <f xml:space="preserve"> DATA[[#This Row],[Src Último]]</f>
        <v>100486</v>
      </c>
      <c r="AB751" s="28">
        <f xml:space="preserve"> DATA[[#This Row],[Src Abertura]]</f>
        <v>100955</v>
      </c>
      <c r="AC751" s="28">
        <f xml:space="preserve"> DATA[[#This Row],[Src Mínima]]</f>
        <v>100015</v>
      </c>
      <c r="AD751" s="28">
        <f xml:space="preserve"> DATA[[#This Row],[Src Máxima]]</f>
        <v>101440</v>
      </c>
      <c r="AE751" s="28">
        <f xml:space="preserve"> DATA[[#This Row],[Src Último]]</f>
        <v>100486</v>
      </c>
      <c r="AF751" s="40">
        <f xml:space="preserve"> (DATA[[#This Row],[High]] - DATA[[#This Row],[Low]])</f>
        <v>1425</v>
      </c>
      <c r="AG751" s="31">
        <f xml:space="preserve"> _xlfn.XLOOKUP(DATA[[#This Row],[T]]-1, DATA[T], DATA[Open], "")</f>
        <v>100415</v>
      </c>
      <c r="AH751" s="31">
        <f xml:space="preserve"> _xlfn.XLOOKUP(DATA[[#This Row],[T]]-1, DATA[T], DATA[Low], "")</f>
        <v>100300</v>
      </c>
      <c r="AI751" s="31">
        <f xml:space="preserve"> _xlfn.XLOOKUP(DATA[[#This Row],[T]]-1, DATA[T], DATA[High], "")</f>
        <v>101265</v>
      </c>
      <c r="AJ751" s="31">
        <f xml:space="preserve"> _xlfn.XLOOKUP(DATA[[#This Row],[T]]-1, DATA[T], DATA[Price], "")</f>
        <v>101035</v>
      </c>
      <c r="AK751" s="33">
        <f xml:space="preserve"> IFERROR(DATA[[#This Row],[Prev Close]] - DATA[[#This Row],[Prev Open]], "")</f>
        <v>620</v>
      </c>
      <c r="AL751" s="33">
        <f xml:space="preserve"> IFERROR(DATA[[#This Row],[Prev High]] - DATA[[#This Row],[Prev Low]], "")</f>
        <v>965</v>
      </c>
      <c r="AM751" s="33">
        <f xml:space="preserve"> SIGN(DATA[[#This Row],[Prev Change]] &lt; 0)</f>
        <v>0</v>
      </c>
      <c r="AN751" s="33">
        <f xml:space="preserve"> SIGN(DATA[[#This Row],[Prev Change]] &gt;= 0)</f>
        <v>1</v>
      </c>
      <c r="AO751" s="28">
        <f xml:space="preserve"> IFERROR(MAX(0, DATA[[#This Row],[High]] - DATA[[#This Row],[Prev High]]), "")</f>
        <v>175</v>
      </c>
      <c r="AP751" s="28">
        <f xml:space="preserve"> IFERROR(MAX(0, DATA[[#This Row],[Prev Low]] - DATA[[#This Row],[Low]]), "")</f>
        <v>285</v>
      </c>
      <c r="AQ751" s="10">
        <f xml:space="preserve"> (DATA[[#This Row],[Prev Low]] &lt; DATA[[#This Row],[Open]]) * (DATA[[#This Row],[Open]] &lt; DATA[[#This Row],[Prev High]])</f>
        <v>1</v>
      </c>
      <c r="AR751" s="10">
        <f xml:space="preserve"> SIGN(DATA[[#This Row],[Open]] &lt; DATA[[#This Row],[Prev Low]])</f>
        <v>0</v>
      </c>
      <c r="AS751" s="10">
        <f xml:space="preserve"> SIGN(DATA[[#This Row],[Prev Low]] &lt; DATA[[#This Row],[Open]])</f>
        <v>1</v>
      </c>
      <c r="AT751" s="10">
        <f xml:space="preserve"> SIGN(DATA[[#This Row],[Open]] &lt; DATA[[#This Row],[Prev High]])</f>
        <v>1</v>
      </c>
      <c r="AU751" s="10">
        <f xml:space="preserve"> SIGN(DATA[[#This Row],[Prev High]] &lt; DATA[[#This Row],[Open]])</f>
        <v>0</v>
      </c>
      <c r="AV751" s="10">
        <f xml:space="preserve"> SIGN(DATA[[#This Row],[Low]] &lt; DATA[[#This Row],[Prev Low]])</f>
        <v>1</v>
      </c>
      <c r="AW751" s="10">
        <f xml:space="preserve"> SIGN(DATA[[#This Row],[Prev Low]] &lt; DATA[[#This Row],[Low]])</f>
        <v>0</v>
      </c>
      <c r="AX751" s="10">
        <f xml:space="preserve"> SIGN(DATA[[#This Row],[High]] &lt; DATA[[#This Row],[Prev High]])</f>
        <v>0</v>
      </c>
      <c r="AY751" s="10">
        <f xml:space="preserve"> SIGN(DATA[[#This Row],[Prev High]] &lt; DATA[[#This Row],[High]])</f>
        <v>1</v>
      </c>
      <c r="AZ751" s="10">
        <f xml:space="preserve"> (DATA[[#This Row],[Prev Low]] &lt; DATA[[#This Row],[Close]]) * (DATA[[#This Row],[Close]] &lt; DATA[[#This Row],[Prev High]])</f>
        <v>1</v>
      </c>
      <c r="BA751" s="10">
        <f xml:space="preserve"> SIGN(DATA[[#This Row],[Close]] &lt; DATA[[#This Row],[Prev Low]])</f>
        <v>0</v>
      </c>
      <c r="BB751" s="10">
        <f xml:space="preserve"> SIGN(DATA[[#This Row],[Prev Low]] &lt; DATA[[#This Row],[Close]])</f>
        <v>1</v>
      </c>
      <c r="BC751" s="10">
        <f xml:space="preserve"> SIGN(DATA[[#This Row],[Close]] &lt; DATA[[#This Row],[Prev High]])</f>
        <v>1</v>
      </c>
      <c r="BD751" s="10">
        <f xml:space="preserve"> SIGN(DATA[[#This Row],[Prev High]] &lt; DATA[[#This Row],[Close]])</f>
        <v>0</v>
      </c>
    </row>
    <row r="752" spans="14:56" x14ac:dyDescent="0.25">
      <c r="N752" s="16">
        <f xml:space="preserve"> ROW() - ROW(DATA[[#Headers],[Row]])</f>
        <v>750</v>
      </c>
      <c r="O752" s="13"/>
      <c r="P752" s="20">
        <v>44767</v>
      </c>
      <c r="Q752" s="21">
        <v>101035</v>
      </c>
      <c r="R752" s="21">
        <v>100415</v>
      </c>
      <c r="S752" s="21">
        <v>101265</v>
      </c>
      <c r="T752" s="21">
        <v>100300</v>
      </c>
      <c r="U752" s="13" t="s">
        <v>591</v>
      </c>
      <c r="V752" s="14">
        <v>1.26E-2</v>
      </c>
      <c r="W752" s="23"/>
      <c r="X752" s="23">
        <f xml:space="preserve"> (1 - DATA[[#This Row],[Row]])</f>
        <v>-749</v>
      </c>
      <c r="Y752" s="24">
        <f xml:space="preserve"> DATA[[#This Row],[Src Data]]</f>
        <v>44767</v>
      </c>
      <c r="Z752" s="23">
        <f xml:space="preserve"> WEEKDAY(DATA[[#This Row],[Date]])</f>
        <v>2</v>
      </c>
      <c r="AA752" s="26">
        <f xml:space="preserve"> DATA[[#This Row],[Src Último]]</f>
        <v>101035</v>
      </c>
      <c r="AB752" s="28">
        <f xml:space="preserve"> DATA[[#This Row],[Src Abertura]]</f>
        <v>100415</v>
      </c>
      <c r="AC752" s="28">
        <f xml:space="preserve"> DATA[[#This Row],[Src Mínima]]</f>
        <v>100300</v>
      </c>
      <c r="AD752" s="28">
        <f xml:space="preserve"> DATA[[#This Row],[Src Máxima]]</f>
        <v>101265</v>
      </c>
      <c r="AE752" s="28">
        <f xml:space="preserve"> DATA[[#This Row],[Src Último]]</f>
        <v>101035</v>
      </c>
      <c r="AF752" s="40">
        <f xml:space="preserve"> (DATA[[#This Row],[High]] - DATA[[#This Row],[Low]])</f>
        <v>965</v>
      </c>
      <c r="AG752" s="31">
        <f xml:space="preserve"> _xlfn.XLOOKUP(DATA[[#This Row],[T]]-1, DATA[T], DATA[Open], "")</f>
        <v>100050</v>
      </c>
      <c r="AH752" s="31">
        <f xml:space="preserve"> _xlfn.XLOOKUP(DATA[[#This Row],[T]]-1, DATA[T], DATA[Low], "")</f>
        <v>99045</v>
      </c>
      <c r="AI752" s="31">
        <f xml:space="preserve"> _xlfn.XLOOKUP(DATA[[#This Row],[T]]-1, DATA[T], DATA[High], "")</f>
        <v>100485</v>
      </c>
      <c r="AJ752" s="31">
        <f xml:space="preserve"> _xlfn.XLOOKUP(DATA[[#This Row],[T]]-1, DATA[T], DATA[Price], "")</f>
        <v>99775</v>
      </c>
      <c r="AK752" s="33">
        <f xml:space="preserve"> IFERROR(DATA[[#This Row],[Prev Close]] - DATA[[#This Row],[Prev Open]], "")</f>
        <v>-275</v>
      </c>
      <c r="AL752" s="33">
        <f xml:space="preserve"> IFERROR(DATA[[#This Row],[Prev High]] - DATA[[#This Row],[Prev Low]], "")</f>
        <v>1440</v>
      </c>
      <c r="AM752" s="33">
        <f xml:space="preserve"> SIGN(DATA[[#This Row],[Prev Change]] &lt; 0)</f>
        <v>1</v>
      </c>
      <c r="AN752" s="33">
        <f xml:space="preserve"> SIGN(DATA[[#This Row],[Prev Change]] &gt;= 0)</f>
        <v>0</v>
      </c>
      <c r="AO752" s="28">
        <f xml:space="preserve"> IFERROR(MAX(0, DATA[[#This Row],[High]] - DATA[[#This Row],[Prev High]]), "")</f>
        <v>780</v>
      </c>
      <c r="AP752" s="28">
        <f xml:space="preserve"> IFERROR(MAX(0, DATA[[#This Row],[Prev Low]] - DATA[[#This Row],[Low]]), "")</f>
        <v>0</v>
      </c>
      <c r="AQ752" s="10">
        <f xml:space="preserve"> (DATA[[#This Row],[Prev Low]] &lt; DATA[[#This Row],[Open]]) * (DATA[[#This Row],[Open]] &lt; DATA[[#This Row],[Prev High]])</f>
        <v>1</v>
      </c>
      <c r="AR752" s="10">
        <f xml:space="preserve"> SIGN(DATA[[#This Row],[Open]] &lt; DATA[[#This Row],[Prev Low]])</f>
        <v>0</v>
      </c>
      <c r="AS752" s="10">
        <f xml:space="preserve"> SIGN(DATA[[#This Row],[Prev Low]] &lt; DATA[[#This Row],[Open]])</f>
        <v>1</v>
      </c>
      <c r="AT752" s="10">
        <f xml:space="preserve"> SIGN(DATA[[#This Row],[Open]] &lt; DATA[[#This Row],[Prev High]])</f>
        <v>1</v>
      </c>
      <c r="AU752" s="10">
        <f xml:space="preserve"> SIGN(DATA[[#This Row],[Prev High]] &lt; DATA[[#This Row],[Open]])</f>
        <v>0</v>
      </c>
      <c r="AV752" s="10">
        <f xml:space="preserve"> SIGN(DATA[[#This Row],[Low]] &lt; DATA[[#This Row],[Prev Low]])</f>
        <v>0</v>
      </c>
      <c r="AW752" s="10">
        <f xml:space="preserve"> SIGN(DATA[[#This Row],[Prev Low]] &lt; DATA[[#This Row],[Low]])</f>
        <v>1</v>
      </c>
      <c r="AX752" s="10">
        <f xml:space="preserve"> SIGN(DATA[[#This Row],[High]] &lt; DATA[[#This Row],[Prev High]])</f>
        <v>0</v>
      </c>
      <c r="AY752" s="10">
        <f xml:space="preserve"> SIGN(DATA[[#This Row],[Prev High]] &lt; DATA[[#This Row],[High]])</f>
        <v>1</v>
      </c>
      <c r="AZ752" s="10">
        <f xml:space="preserve"> (DATA[[#This Row],[Prev Low]] &lt; DATA[[#This Row],[Close]]) * (DATA[[#This Row],[Close]] &lt; DATA[[#This Row],[Prev High]])</f>
        <v>0</v>
      </c>
      <c r="BA752" s="10">
        <f xml:space="preserve"> SIGN(DATA[[#This Row],[Close]] &lt; DATA[[#This Row],[Prev Low]])</f>
        <v>0</v>
      </c>
      <c r="BB752" s="10">
        <f xml:space="preserve"> SIGN(DATA[[#This Row],[Prev Low]] &lt; DATA[[#This Row],[Close]])</f>
        <v>1</v>
      </c>
      <c r="BC752" s="10">
        <f xml:space="preserve"> SIGN(DATA[[#This Row],[Close]] &lt; DATA[[#This Row],[Prev High]])</f>
        <v>0</v>
      </c>
      <c r="BD752" s="10">
        <f xml:space="preserve"> SIGN(DATA[[#This Row],[Prev High]] &lt; DATA[[#This Row],[Close]])</f>
        <v>1</v>
      </c>
    </row>
    <row r="753" spans="14:56" x14ac:dyDescent="0.25">
      <c r="N753" s="16">
        <f xml:space="preserve"> ROW() - ROW(DATA[[#Headers],[Row]])</f>
        <v>751</v>
      </c>
      <c r="O753" s="13"/>
      <c r="P753" s="20">
        <v>44764</v>
      </c>
      <c r="Q753" s="21">
        <v>99775</v>
      </c>
      <c r="R753" s="21">
        <v>100050</v>
      </c>
      <c r="S753" s="21">
        <v>100485</v>
      </c>
      <c r="T753" s="21">
        <v>99045</v>
      </c>
      <c r="U753" s="13" t="s">
        <v>592</v>
      </c>
      <c r="V753" s="14">
        <v>5.9999999999999995E-4</v>
      </c>
      <c r="W753" s="23"/>
      <c r="X753" s="23">
        <f xml:space="preserve"> (1 - DATA[[#This Row],[Row]])</f>
        <v>-750</v>
      </c>
      <c r="Y753" s="24">
        <f xml:space="preserve"> DATA[[#This Row],[Src Data]]</f>
        <v>44764</v>
      </c>
      <c r="Z753" s="23">
        <f xml:space="preserve"> WEEKDAY(DATA[[#This Row],[Date]])</f>
        <v>6</v>
      </c>
      <c r="AA753" s="26">
        <f xml:space="preserve"> DATA[[#This Row],[Src Último]]</f>
        <v>99775</v>
      </c>
      <c r="AB753" s="28">
        <f xml:space="preserve"> DATA[[#This Row],[Src Abertura]]</f>
        <v>100050</v>
      </c>
      <c r="AC753" s="28">
        <f xml:space="preserve"> DATA[[#This Row],[Src Mínima]]</f>
        <v>99045</v>
      </c>
      <c r="AD753" s="28">
        <f xml:space="preserve"> DATA[[#This Row],[Src Máxima]]</f>
        <v>100485</v>
      </c>
      <c r="AE753" s="28">
        <f xml:space="preserve"> DATA[[#This Row],[Src Último]]</f>
        <v>99775</v>
      </c>
      <c r="AF753" s="40">
        <f xml:space="preserve"> (DATA[[#This Row],[High]] - DATA[[#This Row],[Low]])</f>
        <v>1440</v>
      </c>
      <c r="AG753" s="31">
        <f xml:space="preserve"> _xlfn.XLOOKUP(DATA[[#This Row],[T]]-1, DATA[T], DATA[Open], "")</f>
        <v>98615</v>
      </c>
      <c r="AH753" s="31">
        <f xml:space="preserve"> _xlfn.XLOOKUP(DATA[[#This Row],[T]]-1, DATA[T], DATA[Low], "")</f>
        <v>97795</v>
      </c>
      <c r="AI753" s="31">
        <f xml:space="preserve"> _xlfn.XLOOKUP(DATA[[#This Row],[T]]-1, DATA[T], DATA[High], "")</f>
        <v>99890</v>
      </c>
      <c r="AJ753" s="31">
        <f xml:space="preserve"> _xlfn.XLOOKUP(DATA[[#This Row],[T]]-1, DATA[T], DATA[Price], "")</f>
        <v>99718</v>
      </c>
      <c r="AK753" s="33">
        <f xml:space="preserve"> IFERROR(DATA[[#This Row],[Prev Close]] - DATA[[#This Row],[Prev Open]], "")</f>
        <v>1103</v>
      </c>
      <c r="AL753" s="33">
        <f xml:space="preserve"> IFERROR(DATA[[#This Row],[Prev High]] - DATA[[#This Row],[Prev Low]], "")</f>
        <v>2095</v>
      </c>
      <c r="AM753" s="33">
        <f xml:space="preserve"> SIGN(DATA[[#This Row],[Prev Change]] &lt; 0)</f>
        <v>0</v>
      </c>
      <c r="AN753" s="33">
        <f xml:space="preserve"> SIGN(DATA[[#This Row],[Prev Change]] &gt;= 0)</f>
        <v>1</v>
      </c>
      <c r="AO753" s="28">
        <f xml:space="preserve"> IFERROR(MAX(0, DATA[[#This Row],[High]] - DATA[[#This Row],[Prev High]]), "")</f>
        <v>595</v>
      </c>
      <c r="AP753" s="28">
        <f xml:space="preserve"> IFERROR(MAX(0, DATA[[#This Row],[Prev Low]] - DATA[[#This Row],[Low]]), "")</f>
        <v>0</v>
      </c>
      <c r="AQ753" s="10">
        <f xml:space="preserve"> (DATA[[#This Row],[Prev Low]] &lt; DATA[[#This Row],[Open]]) * (DATA[[#This Row],[Open]] &lt; DATA[[#This Row],[Prev High]])</f>
        <v>0</v>
      </c>
      <c r="AR753" s="10">
        <f xml:space="preserve"> SIGN(DATA[[#This Row],[Open]] &lt; DATA[[#This Row],[Prev Low]])</f>
        <v>0</v>
      </c>
      <c r="AS753" s="10">
        <f xml:space="preserve"> SIGN(DATA[[#This Row],[Prev Low]] &lt; DATA[[#This Row],[Open]])</f>
        <v>1</v>
      </c>
      <c r="AT753" s="10">
        <f xml:space="preserve"> SIGN(DATA[[#This Row],[Open]] &lt; DATA[[#This Row],[Prev High]])</f>
        <v>0</v>
      </c>
      <c r="AU753" s="10">
        <f xml:space="preserve"> SIGN(DATA[[#This Row],[Prev High]] &lt; DATA[[#This Row],[Open]])</f>
        <v>1</v>
      </c>
      <c r="AV753" s="10">
        <f xml:space="preserve"> SIGN(DATA[[#This Row],[Low]] &lt; DATA[[#This Row],[Prev Low]])</f>
        <v>0</v>
      </c>
      <c r="AW753" s="10">
        <f xml:space="preserve"> SIGN(DATA[[#This Row],[Prev Low]] &lt; DATA[[#This Row],[Low]])</f>
        <v>1</v>
      </c>
      <c r="AX753" s="10">
        <f xml:space="preserve"> SIGN(DATA[[#This Row],[High]] &lt; DATA[[#This Row],[Prev High]])</f>
        <v>0</v>
      </c>
      <c r="AY753" s="10">
        <f xml:space="preserve"> SIGN(DATA[[#This Row],[Prev High]] &lt; DATA[[#This Row],[High]])</f>
        <v>1</v>
      </c>
      <c r="AZ753" s="10">
        <f xml:space="preserve"> (DATA[[#This Row],[Prev Low]] &lt; DATA[[#This Row],[Close]]) * (DATA[[#This Row],[Close]] &lt; DATA[[#This Row],[Prev High]])</f>
        <v>1</v>
      </c>
      <c r="BA753" s="10">
        <f xml:space="preserve"> SIGN(DATA[[#This Row],[Close]] &lt; DATA[[#This Row],[Prev Low]])</f>
        <v>0</v>
      </c>
      <c r="BB753" s="10">
        <f xml:space="preserve"> SIGN(DATA[[#This Row],[Prev Low]] &lt; DATA[[#This Row],[Close]])</f>
        <v>1</v>
      </c>
      <c r="BC753" s="10">
        <f xml:space="preserve"> SIGN(DATA[[#This Row],[Close]] &lt; DATA[[#This Row],[Prev High]])</f>
        <v>1</v>
      </c>
      <c r="BD753" s="10">
        <f xml:space="preserve"> SIGN(DATA[[#This Row],[Prev High]] &lt; DATA[[#This Row],[Close]])</f>
        <v>0</v>
      </c>
    </row>
    <row r="754" spans="14:56" x14ac:dyDescent="0.25">
      <c r="N754" s="16">
        <f xml:space="preserve"> ROW() - ROW(DATA[[#Headers],[Row]])</f>
        <v>752</v>
      </c>
      <c r="O754" s="13"/>
      <c r="P754" s="20">
        <v>44763</v>
      </c>
      <c r="Q754" s="21">
        <v>99718</v>
      </c>
      <c r="R754" s="21">
        <v>98615</v>
      </c>
      <c r="S754" s="21">
        <v>99890</v>
      </c>
      <c r="T754" s="21">
        <v>97795</v>
      </c>
      <c r="U754" s="13" t="s">
        <v>375</v>
      </c>
      <c r="V754" s="14">
        <v>6.0000000000000001E-3</v>
      </c>
      <c r="W754" s="23"/>
      <c r="X754" s="23">
        <f xml:space="preserve"> (1 - DATA[[#This Row],[Row]])</f>
        <v>-751</v>
      </c>
      <c r="Y754" s="24">
        <f xml:space="preserve"> DATA[[#This Row],[Src Data]]</f>
        <v>44763</v>
      </c>
      <c r="Z754" s="23">
        <f xml:space="preserve"> WEEKDAY(DATA[[#This Row],[Date]])</f>
        <v>5</v>
      </c>
      <c r="AA754" s="26">
        <f xml:space="preserve"> DATA[[#This Row],[Src Último]]</f>
        <v>99718</v>
      </c>
      <c r="AB754" s="28">
        <f xml:space="preserve"> DATA[[#This Row],[Src Abertura]]</f>
        <v>98615</v>
      </c>
      <c r="AC754" s="28">
        <f xml:space="preserve"> DATA[[#This Row],[Src Mínima]]</f>
        <v>97795</v>
      </c>
      <c r="AD754" s="28">
        <f xml:space="preserve"> DATA[[#This Row],[Src Máxima]]</f>
        <v>99890</v>
      </c>
      <c r="AE754" s="28">
        <f xml:space="preserve"> DATA[[#This Row],[Src Último]]</f>
        <v>99718</v>
      </c>
      <c r="AF754" s="40">
        <f xml:space="preserve"> (DATA[[#This Row],[High]] - DATA[[#This Row],[Low]])</f>
        <v>2095</v>
      </c>
      <c r="AG754" s="31">
        <f xml:space="preserve"> _xlfn.XLOOKUP(DATA[[#This Row],[T]]-1, DATA[T], DATA[Open], "")</f>
        <v>98900</v>
      </c>
      <c r="AH754" s="31">
        <f xml:space="preserve"> _xlfn.XLOOKUP(DATA[[#This Row],[T]]-1, DATA[T], DATA[Low], "")</f>
        <v>98080</v>
      </c>
      <c r="AI754" s="31">
        <f xml:space="preserve"> _xlfn.XLOOKUP(DATA[[#This Row],[T]]-1, DATA[T], DATA[High], "")</f>
        <v>99245</v>
      </c>
      <c r="AJ754" s="31">
        <f xml:space="preserve"> _xlfn.XLOOKUP(DATA[[#This Row],[T]]-1, DATA[T], DATA[Price], "")</f>
        <v>99126</v>
      </c>
      <c r="AK754" s="33">
        <f xml:space="preserve"> IFERROR(DATA[[#This Row],[Prev Close]] - DATA[[#This Row],[Prev Open]], "")</f>
        <v>226</v>
      </c>
      <c r="AL754" s="33">
        <f xml:space="preserve"> IFERROR(DATA[[#This Row],[Prev High]] - DATA[[#This Row],[Prev Low]], "")</f>
        <v>1165</v>
      </c>
      <c r="AM754" s="33">
        <f xml:space="preserve"> SIGN(DATA[[#This Row],[Prev Change]] &lt; 0)</f>
        <v>0</v>
      </c>
      <c r="AN754" s="33">
        <f xml:space="preserve"> SIGN(DATA[[#This Row],[Prev Change]] &gt;= 0)</f>
        <v>1</v>
      </c>
      <c r="AO754" s="28">
        <f xml:space="preserve"> IFERROR(MAX(0, DATA[[#This Row],[High]] - DATA[[#This Row],[Prev High]]), "")</f>
        <v>645</v>
      </c>
      <c r="AP754" s="28">
        <f xml:space="preserve"> IFERROR(MAX(0, DATA[[#This Row],[Prev Low]] - DATA[[#This Row],[Low]]), "")</f>
        <v>285</v>
      </c>
      <c r="AQ754" s="10">
        <f xml:space="preserve"> (DATA[[#This Row],[Prev Low]] &lt; DATA[[#This Row],[Open]]) * (DATA[[#This Row],[Open]] &lt; DATA[[#This Row],[Prev High]])</f>
        <v>1</v>
      </c>
      <c r="AR754" s="10">
        <f xml:space="preserve"> SIGN(DATA[[#This Row],[Open]] &lt; DATA[[#This Row],[Prev Low]])</f>
        <v>0</v>
      </c>
      <c r="AS754" s="10">
        <f xml:space="preserve"> SIGN(DATA[[#This Row],[Prev Low]] &lt; DATA[[#This Row],[Open]])</f>
        <v>1</v>
      </c>
      <c r="AT754" s="10">
        <f xml:space="preserve"> SIGN(DATA[[#This Row],[Open]] &lt; DATA[[#This Row],[Prev High]])</f>
        <v>1</v>
      </c>
      <c r="AU754" s="10">
        <f xml:space="preserve"> SIGN(DATA[[#This Row],[Prev High]] &lt; DATA[[#This Row],[Open]])</f>
        <v>0</v>
      </c>
      <c r="AV754" s="10">
        <f xml:space="preserve"> SIGN(DATA[[#This Row],[Low]] &lt; DATA[[#This Row],[Prev Low]])</f>
        <v>1</v>
      </c>
      <c r="AW754" s="10">
        <f xml:space="preserve"> SIGN(DATA[[#This Row],[Prev Low]] &lt; DATA[[#This Row],[Low]])</f>
        <v>0</v>
      </c>
      <c r="AX754" s="10">
        <f xml:space="preserve"> SIGN(DATA[[#This Row],[High]] &lt; DATA[[#This Row],[Prev High]])</f>
        <v>0</v>
      </c>
      <c r="AY754" s="10">
        <f xml:space="preserve"> SIGN(DATA[[#This Row],[Prev High]] &lt; DATA[[#This Row],[High]])</f>
        <v>1</v>
      </c>
      <c r="AZ754" s="10">
        <f xml:space="preserve"> (DATA[[#This Row],[Prev Low]] &lt; DATA[[#This Row],[Close]]) * (DATA[[#This Row],[Close]] &lt; DATA[[#This Row],[Prev High]])</f>
        <v>0</v>
      </c>
      <c r="BA754" s="10">
        <f xml:space="preserve"> SIGN(DATA[[#This Row],[Close]] &lt; DATA[[#This Row],[Prev Low]])</f>
        <v>0</v>
      </c>
      <c r="BB754" s="10">
        <f xml:space="preserve"> SIGN(DATA[[#This Row],[Prev Low]] &lt; DATA[[#This Row],[Close]])</f>
        <v>1</v>
      </c>
      <c r="BC754" s="10">
        <f xml:space="preserve"> SIGN(DATA[[#This Row],[Close]] &lt; DATA[[#This Row],[Prev High]])</f>
        <v>0</v>
      </c>
      <c r="BD754" s="10">
        <f xml:space="preserve"> SIGN(DATA[[#This Row],[Prev High]] &lt; DATA[[#This Row],[Close]])</f>
        <v>1</v>
      </c>
    </row>
    <row r="755" spans="14:56" x14ac:dyDescent="0.25">
      <c r="N755" s="16">
        <f xml:space="preserve"> ROW() - ROW(DATA[[#Headers],[Row]])</f>
        <v>753</v>
      </c>
      <c r="O755" s="13"/>
      <c r="P755" s="20">
        <v>44762</v>
      </c>
      <c r="Q755" s="21">
        <v>99126</v>
      </c>
      <c r="R755" s="21">
        <v>98900</v>
      </c>
      <c r="S755" s="21">
        <v>99245</v>
      </c>
      <c r="T755" s="21">
        <v>98080</v>
      </c>
      <c r="U755" s="13" t="s">
        <v>288</v>
      </c>
      <c r="V755" s="14">
        <v>1.4E-3</v>
      </c>
      <c r="W755" s="23"/>
      <c r="X755" s="23">
        <f xml:space="preserve"> (1 - DATA[[#This Row],[Row]])</f>
        <v>-752</v>
      </c>
      <c r="Y755" s="24">
        <f xml:space="preserve"> DATA[[#This Row],[Src Data]]</f>
        <v>44762</v>
      </c>
      <c r="Z755" s="23">
        <f xml:space="preserve"> WEEKDAY(DATA[[#This Row],[Date]])</f>
        <v>4</v>
      </c>
      <c r="AA755" s="26">
        <f xml:space="preserve"> DATA[[#This Row],[Src Último]]</f>
        <v>99126</v>
      </c>
      <c r="AB755" s="28">
        <f xml:space="preserve"> DATA[[#This Row],[Src Abertura]]</f>
        <v>98900</v>
      </c>
      <c r="AC755" s="28">
        <f xml:space="preserve"> DATA[[#This Row],[Src Mínima]]</f>
        <v>98080</v>
      </c>
      <c r="AD755" s="28">
        <f xml:space="preserve"> DATA[[#This Row],[Src Máxima]]</f>
        <v>99245</v>
      </c>
      <c r="AE755" s="28">
        <f xml:space="preserve"> DATA[[#This Row],[Src Último]]</f>
        <v>99126</v>
      </c>
      <c r="AF755" s="40">
        <f xml:space="preserve"> (DATA[[#This Row],[High]] - DATA[[#This Row],[Low]])</f>
        <v>1165</v>
      </c>
      <c r="AG755" s="31">
        <f xml:space="preserve"> _xlfn.XLOOKUP(DATA[[#This Row],[T]]-1, DATA[T], DATA[Open], "")</f>
        <v>98180</v>
      </c>
      <c r="AH755" s="31">
        <f xml:space="preserve"> _xlfn.XLOOKUP(DATA[[#This Row],[T]]-1, DATA[T], DATA[Low], "")</f>
        <v>97905</v>
      </c>
      <c r="AI755" s="31">
        <f xml:space="preserve"> _xlfn.XLOOKUP(DATA[[#This Row],[T]]-1, DATA[T], DATA[High], "")</f>
        <v>99540</v>
      </c>
      <c r="AJ755" s="31">
        <f xml:space="preserve"> _xlfn.XLOOKUP(DATA[[#This Row],[T]]-1, DATA[T], DATA[Price], "")</f>
        <v>98991</v>
      </c>
      <c r="AK755" s="33">
        <f xml:space="preserve"> IFERROR(DATA[[#This Row],[Prev Close]] - DATA[[#This Row],[Prev Open]], "")</f>
        <v>811</v>
      </c>
      <c r="AL755" s="33">
        <f xml:space="preserve"> IFERROR(DATA[[#This Row],[Prev High]] - DATA[[#This Row],[Prev Low]], "")</f>
        <v>1635</v>
      </c>
      <c r="AM755" s="33">
        <f xml:space="preserve"> SIGN(DATA[[#This Row],[Prev Change]] &lt; 0)</f>
        <v>0</v>
      </c>
      <c r="AN755" s="33">
        <f xml:space="preserve"> SIGN(DATA[[#This Row],[Prev Change]] &gt;= 0)</f>
        <v>1</v>
      </c>
      <c r="AO755" s="28">
        <f xml:space="preserve"> IFERROR(MAX(0, DATA[[#This Row],[High]] - DATA[[#This Row],[Prev High]]), "")</f>
        <v>0</v>
      </c>
      <c r="AP755" s="28">
        <f xml:space="preserve"> IFERROR(MAX(0, DATA[[#This Row],[Prev Low]] - DATA[[#This Row],[Low]]), "")</f>
        <v>0</v>
      </c>
      <c r="AQ755" s="10">
        <f xml:space="preserve"> (DATA[[#This Row],[Prev Low]] &lt; DATA[[#This Row],[Open]]) * (DATA[[#This Row],[Open]] &lt; DATA[[#This Row],[Prev High]])</f>
        <v>1</v>
      </c>
      <c r="AR755" s="10">
        <f xml:space="preserve"> SIGN(DATA[[#This Row],[Open]] &lt; DATA[[#This Row],[Prev Low]])</f>
        <v>0</v>
      </c>
      <c r="AS755" s="10">
        <f xml:space="preserve"> SIGN(DATA[[#This Row],[Prev Low]] &lt; DATA[[#This Row],[Open]])</f>
        <v>1</v>
      </c>
      <c r="AT755" s="10">
        <f xml:space="preserve"> SIGN(DATA[[#This Row],[Open]] &lt; DATA[[#This Row],[Prev High]])</f>
        <v>1</v>
      </c>
      <c r="AU755" s="10">
        <f xml:space="preserve"> SIGN(DATA[[#This Row],[Prev High]] &lt; DATA[[#This Row],[Open]])</f>
        <v>0</v>
      </c>
      <c r="AV755" s="10">
        <f xml:space="preserve"> SIGN(DATA[[#This Row],[Low]] &lt; DATA[[#This Row],[Prev Low]])</f>
        <v>0</v>
      </c>
      <c r="AW755" s="10">
        <f xml:space="preserve"> SIGN(DATA[[#This Row],[Prev Low]] &lt; DATA[[#This Row],[Low]])</f>
        <v>1</v>
      </c>
      <c r="AX755" s="10">
        <f xml:space="preserve"> SIGN(DATA[[#This Row],[High]] &lt; DATA[[#This Row],[Prev High]])</f>
        <v>1</v>
      </c>
      <c r="AY755" s="10">
        <f xml:space="preserve"> SIGN(DATA[[#This Row],[Prev High]] &lt; DATA[[#This Row],[High]])</f>
        <v>0</v>
      </c>
      <c r="AZ755" s="10">
        <f xml:space="preserve"> (DATA[[#This Row],[Prev Low]] &lt; DATA[[#This Row],[Close]]) * (DATA[[#This Row],[Close]] &lt; DATA[[#This Row],[Prev High]])</f>
        <v>1</v>
      </c>
      <c r="BA755" s="10">
        <f xml:space="preserve"> SIGN(DATA[[#This Row],[Close]] &lt; DATA[[#This Row],[Prev Low]])</f>
        <v>0</v>
      </c>
      <c r="BB755" s="10">
        <f xml:space="preserve"> SIGN(DATA[[#This Row],[Prev Low]] &lt; DATA[[#This Row],[Close]])</f>
        <v>1</v>
      </c>
      <c r="BC755" s="10">
        <f xml:space="preserve"> SIGN(DATA[[#This Row],[Close]] &lt; DATA[[#This Row],[Prev High]])</f>
        <v>1</v>
      </c>
      <c r="BD755" s="10">
        <f xml:space="preserve"> SIGN(DATA[[#This Row],[Prev High]] &lt; DATA[[#This Row],[Close]])</f>
        <v>0</v>
      </c>
    </row>
    <row r="756" spans="14:56" x14ac:dyDescent="0.25">
      <c r="N756" s="16">
        <f xml:space="preserve"> ROW() - ROW(DATA[[#Headers],[Row]])</f>
        <v>754</v>
      </c>
      <c r="O756" s="13"/>
      <c r="P756" s="20">
        <v>44761</v>
      </c>
      <c r="Q756" s="21">
        <v>98991</v>
      </c>
      <c r="R756" s="21">
        <v>98180</v>
      </c>
      <c r="S756" s="21">
        <v>99540</v>
      </c>
      <c r="T756" s="21">
        <v>97905</v>
      </c>
      <c r="U756" s="13" t="s">
        <v>283</v>
      </c>
      <c r="V756" s="14">
        <v>1.29E-2</v>
      </c>
      <c r="W756" s="23"/>
      <c r="X756" s="23">
        <f xml:space="preserve"> (1 - DATA[[#This Row],[Row]])</f>
        <v>-753</v>
      </c>
      <c r="Y756" s="24">
        <f xml:space="preserve"> DATA[[#This Row],[Src Data]]</f>
        <v>44761</v>
      </c>
      <c r="Z756" s="23">
        <f xml:space="preserve"> WEEKDAY(DATA[[#This Row],[Date]])</f>
        <v>3</v>
      </c>
      <c r="AA756" s="26">
        <f xml:space="preserve"> DATA[[#This Row],[Src Último]]</f>
        <v>98991</v>
      </c>
      <c r="AB756" s="28">
        <f xml:space="preserve"> DATA[[#This Row],[Src Abertura]]</f>
        <v>98180</v>
      </c>
      <c r="AC756" s="28">
        <f xml:space="preserve"> DATA[[#This Row],[Src Mínima]]</f>
        <v>97905</v>
      </c>
      <c r="AD756" s="28">
        <f xml:space="preserve"> DATA[[#This Row],[Src Máxima]]</f>
        <v>99540</v>
      </c>
      <c r="AE756" s="28">
        <f xml:space="preserve"> DATA[[#This Row],[Src Último]]</f>
        <v>98991</v>
      </c>
      <c r="AF756" s="40">
        <f xml:space="preserve"> (DATA[[#This Row],[High]] - DATA[[#This Row],[Low]])</f>
        <v>1635</v>
      </c>
      <c r="AG756" s="31">
        <f xml:space="preserve"> _xlfn.XLOOKUP(DATA[[#This Row],[T]]-1, DATA[T], DATA[Open], "")</f>
        <v>98650</v>
      </c>
      <c r="AH756" s="31">
        <f xml:space="preserve"> _xlfn.XLOOKUP(DATA[[#This Row],[T]]-1, DATA[T], DATA[Low], "")</f>
        <v>97515</v>
      </c>
      <c r="AI756" s="31">
        <f xml:space="preserve"> _xlfn.XLOOKUP(DATA[[#This Row],[T]]-1, DATA[T], DATA[High], "")</f>
        <v>99265</v>
      </c>
      <c r="AJ756" s="31">
        <f xml:space="preserve"> _xlfn.XLOOKUP(DATA[[#This Row],[T]]-1, DATA[T], DATA[Price], "")</f>
        <v>97735</v>
      </c>
      <c r="AK756" s="33">
        <f xml:space="preserve"> IFERROR(DATA[[#This Row],[Prev Close]] - DATA[[#This Row],[Prev Open]], "")</f>
        <v>-915</v>
      </c>
      <c r="AL756" s="33">
        <f xml:space="preserve"> IFERROR(DATA[[#This Row],[Prev High]] - DATA[[#This Row],[Prev Low]], "")</f>
        <v>1750</v>
      </c>
      <c r="AM756" s="33">
        <f xml:space="preserve"> SIGN(DATA[[#This Row],[Prev Change]] &lt; 0)</f>
        <v>1</v>
      </c>
      <c r="AN756" s="33">
        <f xml:space="preserve"> SIGN(DATA[[#This Row],[Prev Change]] &gt;= 0)</f>
        <v>0</v>
      </c>
      <c r="AO756" s="28">
        <f xml:space="preserve"> IFERROR(MAX(0, DATA[[#This Row],[High]] - DATA[[#This Row],[Prev High]]), "")</f>
        <v>275</v>
      </c>
      <c r="AP756" s="28">
        <f xml:space="preserve"> IFERROR(MAX(0, DATA[[#This Row],[Prev Low]] - DATA[[#This Row],[Low]]), "")</f>
        <v>0</v>
      </c>
      <c r="AQ756" s="10">
        <f xml:space="preserve"> (DATA[[#This Row],[Prev Low]] &lt; DATA[[#This Row],[Open]]) * (DATA[[#This Row],[Open]] &lt; DATA[[#This Row],[Prev High]])</f>
        <v>1</v>
      </c>
      <c r="AR756" s="10">
        <f xml:space="preserve"> SIGN(DATA[[#This Row],[Open]] &lt; DATA[[#This Row],[Prev Low]])</f>
        <v>0</v>
      </c>
      <c r="AS756" s="10">
        <f xml:space="preserve"> SIGN(DATA[[#This Row],[Prev Low]] &lt; DATA[[#This Row],[Open]])</f>
        <v>1</v>
      </c>
      <c r="AT756" s="10">
        <f xml:space="preserve"> SIGN(DATA[[#This Row],[Open]] &lt; DATA[[#This Row],[Prev High]])</f>
        <v>1</v>
      </c>
      <c r="AU756" s="10">
        <f xml:space="preserve"> SIGN(DATA[[#This Row],[Prev High]] &lt; DATA[[#This Row],[Open]])</f>
        <v>0</v>
      </c>
      <c r="AV756" s="10">
        <f xml:space="preserve"> SIGN(DATA[[#This Row],[Low]] &lt; DATA[[#This Row],[Prev Low]])</f>
        <v>0</v>
      </c>
      <c r="AW756" s="10">
        <f xml:space="preserve"> SIGN(DATA[[#This Row],[Prev Low]] &lt; DATA[[#This Row],[Low]])</f>
        <v>1</v>
      </c>
      <c r="AX756" s="10">
        <f xml:space="preserve"> SIGN(DATA[[#This Row],[High]] &lt; DATA[[#This Row],[Prev High]])</f>
        <v>0</v>
      </c>
      <c r="AY756" s="10">
        <f xml:space="preserve"> SIGN(DATA[[#This Row],[Prev High]] &lt; DATA[[#This Row],[High]])</f>
        <v>1</v>
      </c>
      <c r="AZ756" s="10">
        <f xml:space="preserve"> (DATA[[#This Row],[Prev Low]] &lt; DATA[[#This Row],[Close]]) * (DATA[[#This Row],[Close]] &lt; DATA[[#This Row],[Prev High]])</f>
        <v>1</v>
      </c>
      <c r="BA756" s="10">
        <f xml:space="preserve"> SIGN(DATA[[#This Row],[Close]] &lt; DATA[[#This Row],[Prev Low]])</f>
        <v>0</v>
      </c>
      <c r="BB756" s="10">
        <f xml:space="preserve"> SIGN(DATA[[#This Row],[Prev Low]] &lt; DATA[[#This Row],[Close]])</f>
        <v>1</v>
      </c>
      <c r="BC756" s="10">
        <f xml:space="preserve"> SIGN(DATA[[#This Row],[Close]] &lt; DATA[[#This Row],[Prev High]])</f>
        <v>1</v>
      </c>
      <c r="BD756" s="10">
        <f xml:space="preserve"> SIGN(DATA[[#This Row],[Prev High]] &lt; DATA[[#This Row],[Close]])</f>
        <v>0</v>
      </c>
    </row>
    <row r="757" spans="14:56" x14ac:dyDescent="0.25">
      <c r="N757" s="16">
        <f xml:space="preserve"> ROW() - ROW(DATA[[#Headers],[Row]])</f>
        <v>755</v>
      </c>
      <c r="O757" s="13"/>
      <c r="P757" s="20">
        <v>44760</v>
      </c>
      <c r="Q757" s="21">
        <v>97735</v>
      </c>
      <c r="R757" s="21">
        <v>98650</v>
      </c>
      <c r="S757" s="21">
        <v>99265</v>
      </c>
      <c r="T757" s="21">
        <v>97515</v>
      </c>
      <c r="U757" s="13" t="s">
        <v>593</v>
      </c>
      <c r="V757" s="14">
        <v>1.6000000000000001E-3</v>
      </c>
      <c r="W757" s="23"/>
      <c r="X757" s="23">
        <f xml:space="preserve"> (1 - DATA[[#This Row],[Row]])</f>
        <v>-754</v>
      </c>
      <c r="Y757" s="24">
        <f xml:space="preserve"> DATA[[#This Row],[Src Data]]</f>
        <v>44760</v>
      </c>
      <c r="Z757" s="23">
        <f xml:space="preserve"> WEEKDAY(DATA[[#This Row],[Date]])</f>
        <v>2</v>
      </c>
      <c r="AA757" s="26">
        <f xml:space="preserve"> DATA[[#This Row],[Src Último]]</f>
        <v>97735</v>
      </c>
      <c r="AB757" s="28">
        <f xml:space="preserve"> DATA[[#This Row],[Src Abertura]]</f>
        <v>98650</v>
      </c>
      <c r="AC757" s="28">
        <f xml:space="preserve"> DATA[[#This Row],[Src Mínima]]</f>
        <v>97515</v>
      </c>
      <c r="AD757" s="28">
        <f xml:space="preserve"> DATA[[#This Row],[Src Máxima]]</f>
        <v>99265</v>
      </c>
      <c r="AE757" s="28">
        <f xml:space="preserve"> DATA[[#This Row],[Src Último]]</f>
        <v>97735</v>
      </c>
      <c r="AF757" s="40">
        <f xml:space="preserve"> (DATA[[#This Row],[High]] - DATA[[#This Row],[Low]])</f>
        <v>1750</v>
      </c>
      <c r="AG757" s="31">
        <f xml:space="preserve"> _xlfn.XLOOKUP(DATA[[#This Row],[T]]-1, DATA[T], DATA[Open], "")</f>
        <v>97155</v>
      </c>
      <c r="AH757" s="31">
        <f xml:space="preserve"> _xlfn.XLOOKUP(DATA[[#This Row],[T]]-1, DATA[T], DATA[Low], "")</f>
        <v>96155</v>
      </c>
      <c r="AI757" s="31">
        <f xml:space="preserve"> _xlfn.XLOOKUP(DATA[[#This Row],[T]]-1, DATA[T], DATA[High], "")</f>
        <v>97975</v>
      </c>
      <c r="AJ757" s="31">
        <f xml:space="preserve"> _xlfn.XLOOKUP(DATA[[#This Row],[T]]-1, DATA[T], DATA[Price], "")</f>
        <v>97580</v>
      </c>
      <c r="AK757" s="33">
        <f xml:space="preserve"> IFERROR(DATA[[#This Row],[Prev Close]] - DATA[[#This Row],[Prev Open]], "")</f>
        <v>425</v>
      </c>
      <c r="AL757" s="33">
        <f xml:space="preserve"> IFERROR(DATA[[#This Row],[Prev High]] - DATA[[#This Row],[Prev Low]], "")</f>
        <v>1820</v>
      </c>
      <c r="AM757" s="33">
        <f xml:space="preserve"> SIGN(DATA[[#This Row],[Prev Change]] &lt; 0)</f>
        <v>0</v>
      </c>
      <c r="AN757" s="33">
        <f xml:space="preserve"> SIGN(DATA[[#This Row],[Prev Change]] &gt;= 0)</f>
        <v>1</v>
      </c>
      <c r="AO757" s="28">
        <f xml:space="preserve"> IFERROR(MAX(0, DATA[[#This Row],[High]] - DATA[[#This Row],[Prev High]]), "")</f>
        <v>1290</v>
      </c>
      <c r="AP757" s="28">
        <f xml:space="preserve"> IFERROR(MAX(0, DATA[[#This Row],[Prev Low]] - DATA[[#This Row],[Low]]), "")</f>
        <v>0</v>
      </c>
      <c r="AQ757" s="10">
        <f xml:space="preserve"> (DATA[[#This Row],[Prev Low]] &lt; DATA[[#This Row],[Open]]) * (DATA[[#This Row],[Open]] &lt; DATA[[#This Row],[Prev High]])</f>
        <v>0</v>
      </c>
      <c r="AR757" s="10">
        <f xml:space="preserve"> SIGN(DATA[[#This Row],[Open]] &lt; DATA[[#This Row],[Prev Low]])</f>
        <v>0</v>
      </c>
      <c r="AS757" s="10">
        <f xml:space="preserve"> SIGN(DATA[[#This Row],[Prev Low]] &lt; DATA[[#This Row],[Open]])</f>
        <v>1</v>
      </c>
      <c r="AT757" s="10">
        <f xml:space="preserve"> SIGN(DATA[[#This Row],[Open]] &lt; DATA[[#This Row],[Prev High]])</f>
        <v>0</v>
      </c>
      <c r="AU757" s="10">
        <f xml:space="preserve"> SIGN(DATA[[#This Row],[Prev High]] &lt; DATA[[#This Row],[Open]])</f>
        <v>1</v>
      </c>
      <c r="AV757" s="10">
        <f xml:space="preserve"> SIGN(DATA[[#This Row],[Low]] &lt; DATA[[#This Row],[Prev Low]])</f>
        <v>0</v>
      </c>
      <c r="AW757" s="10">
        <f xml:space="preserve"> SIGN(DATA[[#This Row],[Prev Low]] &lt; DATA[[#This Row],[Low]])</f>
        <v>1</v>
      </c>
      <c r="AX757" s="10">
        <f xml:space="preserve"> SIGN(DATA[[#This Row],[High]] &lt; DATA[[#This Row],[Prev High]])</f>
        <v>0</v>
      </c>
      <c r="AY757" s="10">
        <f xml:space="preserve"> SIGN(DATA[[#This Row],[Prev High]] &lt; DATA[[#This Row],[High]])</f>
        <v>1</v>
      </c>
      <c r="AZ757" s="10">
        <f xml:space="preserve"> (DATA[[#This Row],[Prev Low]] &lt; DATA[[#This Row],[Close]]) * (DATA[[#This Row],[Close]] &lt; DATA[[#This Row],[Prev High]])</f>
        <v>1</v>
      </c>
      <c r="BA757" s="10">
        <f xml:space="preserve"> SIGN(DATA[[#This Row],[Close]] &lt; DATA[[#This Row],[Prev Low]])</f>
        <v>0</v>
      </c>
      <c r="BB757" s="10">
        <f xml:space="preserve"> SIGN(DATA[[#This Row],[Prev Low]] &lt; DATA[[#This Row],[Close]])</f>
        <v>1</v>
      </c>
      <c r="BC757" s="10">
        <f xml:space="preserve"> SIGN(DATA[[#This Row],[Close]] &lt; DATA[[#This Row],[Prev High]])</f>
        <v>1</v>
      </c>
      <c r="BD757" s="10">
        <f xml:space="preserve"> SIGN(DATA[[#This Row],[Prev High]] &lt; DATA[[#This Row],[Close]])</f>
        <v>0</v>
      </c>
    </row>
    <row r="758" spans="14:56" x14ac:dyDescent="0.25">
      <c r="N758" s="16">
        <f xml:space="preserve"> ROW() - ROW(DATA[[#Headers],[Row]])</f>
        <v>756</v>
      </c>
      <c r="O758" s="13"/>
      <c r="P758" s="20">
        <v>44757</v>
      </c>
      <c r="Q758" s="21">
        <v>97580</v>
      </c>
      <c r="R758" s="21">
        <v>97155</v>
      </c>
      <c r="S758" s="21">
        <v>97975</v>
      </c>
      <c r="T758" s="21">
        <v>96155</v>
      </c>
      <c r="U758" s="13" t="s">
        <v>594</v>
      </c>
      <c r="V758" s="14">
        <v>5.7000000000000002E-3</v>
      </c>
      <c r="W758" s="23"/>
      <c r="X758" s="23">
        <f xml:space="preserve"> (1 - DATA[[#This Row],[Row]])</f>
        <v>-755</v>
      </c>
      <c r="Y758" s="24">
        <f xml:space="preserve"> DATA[[#This Row],[Src Data]]</f>
        <v>44757</v>
      </c>
      <c r="Z758" s="23">
        <f xml:space="preserve"> WEEKDAY(DATA[[#This Row],[Date]])</f>
        <v>6</v>
      </c>
      <c r="AA758" s="26">
        <f xml:space="preserve"> DATA[[#This Row],[Src Último]]</f>
        <v>97580</v>
      </c>
      <c r="AB758" s="28">
        <f xml:space="preserve"> DATA[[#This Row],[Src Abertura]]</f>
        <v>97155</v>
      </c>
      <c r="AC758" s="28">
        <f xml:space="preserve"> DATA[[#This Row],[Src Mínima]]</f>
        <v>96155</v>
      </c>
      <c r="AD758" s="28">
        <f xml:space="preserve"> DATA[[#This Row],[Src Máxima]]</f>
        <v>97975</v>
      </c>
      <c r="AE758" s="28">
        <f xml:space="preserve"> DATA[[#This Row],[Src Último]]</f>
        <v>97580</v>
      </c>
      <c r="AF758" s="40">
        <f xml:space="preserve"> (DATA[[#This Row],[High]] - DATA[[#This Row],[Low]])</f>
        <v>1820</v>
      </c>
      <c r="AG758" s="31">
        <f xml:space="preserve"> _xlfn.XLOOKUP(DATA[[#This Row],[T]]-1, DATA[T], DATA[Open], "")</f>
        <v>97835</v>
      </c>
      <c r="AH758" s="31">
        <f xml:space="preserve"> _xlfn.XLOOKUP(DATA[[#This Row],[T]]-1, DATA[T], DATA[Low], "")</f>
        <v>96435</v>
      </c>
      <c r="AI758" s="31">
        <f xml:space="preserve"> _xlfn.XLOOKUP(DATA[[#This Row],[T]]-1, DATA[T], DATA[High], "")</f>
        <v>98120</v>
      </c>
      <c r="AJ758" s="31">
        <f xml:space="preserve"> _xlfn.XLOOKUP(DATA[[#This Row],[T]]-1, DATA[T], DATA[Price], "")</f>
        <v>97030</v>
      </c>
      <c r="AK758" s="33">
        <f xml:space="preserve"> IFERROR(DATA[[#This Row],[Prev Close]] - DATA[[#This Row],[Prev Open]], "")</f>
        <v>-805</v>
      </c>
      <c r="AL758" s="33">
        <f xml:space="preserve"> IFERROR(DATA[[#This Row],[Prev High]] - DATA[[#This Row],[Prev Low]], "")</f>
        <v>1685</v>
      </c>
      <c r="AM758" s="33">
        <f xml:space="preserve"> SIGN(DATA[[#This Row],[Prev Change]] &lt; 0)</f>
        <v>1</v>
      </c>
      <c r="AN758" s="33">
        <f xml:space="preserve"> SIGN(DATA[[#This Row],[Prev Change]] &gt;= 0)</f>
        <v>0</v>
      </c>
      <c r="AO758" s="28">
        <f xml:space="preserve"> IFERROR(MAX(0, DATA[[#This Row],[High]] - DATA[[#This Row],[Prev High]]), "")</f>
        <v>0</v>
      </c>
      <c r="AP758" s="28">
        <f xml:space="preserve"> IFERROR(MAX(0, DATA[[#This Row],[Prev Low]] - DATA[[#This Row],[Low]]), "")</f>
        <v>280</v>
      </c>
      <c r="AQ758" s="10">
        <f xml:space="preserve"> (DATA[[#This Row],[Prev Low]] &lt; DATA[[#This Row],[Open]]) * (DATA[[#This Row],[Open]] &lt; DATA[[#This Row],[Prev High]])</f>
        <v>1</v>
      </c>
      <c r="AR758" s="10">
        <f xml:space="preserve"> SIGN(DATA[[#This Row],[Open]] &lt; DATA[[#This Row],[Prev Low]])</f>
        <v>0</v>
      </c>
      <c r="AS758" s="10">
        <f xml:space="preserve"> SIGN(DATA[[#This Row],[Prev Low]] &lt; DATA[[#This Row],[Open]])</f>
        <v>1</v>
      </c>
      <c r="AT758" s="10">
        <f xml:space="preserve"> SIGN(DATA[[#This Row],[Open]] &lt; DATA[[#This Row],[Prev High]])</f>
        <v>1</v>
      </c>
      <c r="AU758" s="10">
        <f xml:space="preserve"> SIGN(DATA[[#This Row],[Prev High]] &lt; DATA[[#This Row],[Open]])</f>
        <v>0</v>
      </c>
      <c r="AV758" s="10">
        <f xml:space="preserve"> SIGN(DATA[[#This Row],[Low]] &lt; DATA[[#This Row],[Prev Low]])</f>
        <v>1</v>
      </c>
      <c r="AW758" s="10">
        <f xml:space="preserve"> SIGN(DATA[[#This Row],[Prev Low]] &lt; DATA[[#This Row],[Low]])</f>
        <v>0</v>
      </c>
      <c r="AX758" s="10">
        <f xml:space="preserve"> SIGN(DATA[[#This Row],[High]] &lt; DATA[[#This Row],[Prev High]])</f>
        <v>1</v>
      </c>
      <c r="AY758" s="10">
        <f xml:space="preserve"> SIGN(DATA[[#This Row],[Prev High]] &lt; DATA[[#This Row],[High]])</f>
        <v>0</v>
      </c>
      <c r="AZ758" s="10">
        <f xml:space="preserve"> (DATA[[#This Row],[Prev Low]] &lt; DATA[[#This Row],[Close]]) * (DATA[[#This Row],[Close]] &lt; DATA[[#This Row],[Prev High]])</f>
        <v>1</v>
      </c>
      <c r="BA758" s="10">
        <f xml:space="preserve"> SIGN(DATA[[#This Row],[Close]] &lt; DATA[[#This Row],[Prev Low]])</f>
        <v>0</v>
      </c>
      <c r="BB758" s="10">
        <f xml:space="preserve"> SIGN(DATA[[#This Row],[Prev Low]] &lt; DATA[[#This Row],[Close]])</f>
        <v>1</v>
      </c>
      <c r="BC758" s="10">
        <f xml:space="preserve"> SIGN(DATA[[#This Row],[Close]] &lt; DATA[[#This Row],[Prev High]])</f>
        <v>1</v>
      </c>
      <c r="BD758" s="10">
        <f xml:space="preserve"> SIGN(DATA[[#This Row],[Prev High]] &lt; DATA[[#This Row],[Close]])</f>
        <v>0</v>
      </c>
    </row>
    <row r="759" spans="14:56" x14ac:dyDescent="0.25">
      <c r="N759" s="16">
        <f xml:space="preserve"> ROW() - ROW(DATA[[#Headers],[Row]])</f>
        <v>757</v>
      </c>
      <c r="O759" s="13"/>
      <c r="P759" s="20">
        <v>44756</v>
      </c>
      <c r="Q759" s="21">
        <v>97030</v>
      </c>
      <c r="R759" s="21">
        <v>97835</v>
      </c>
      <c r="S759" s="21">
        <v>98120</v>
      </c>
      <c r="T759" s="21">
        <v>96435</v>
      </c>
      <c r="U759" s="13" t="s">
        <v>303</v>
      </c>
      <c r="V759" s="14">
        <v>-1.9199999999999998E-2</v>
      </c>
      <c r="W759" s="23"/>
      <c r="X759" s="23">
        <f xml:space="preserve"> (1 - DATA[[#This Row],[Row]])</f>
        <v>-756</v>
      </c>
      <c r="Y759" s="24">
        <f xml:space="preserve"> DATA[[#This Row],[Src Data]]</f>
        <v>44756</v>
      </c>
      <c r="Z759" s="23">
        <f xml:space="preserve"> WEEKDAY(DATA[[#This Row],[Date]])</f>
        <v>5</v>
      </c>
      <c r="AA759" s="26">
        <f xml:space="preserve"> DATA[[#This Row],[Src Último]]</f>
        <v>97030</v>
      </c>
      <c r="AB759" s="28">
        <f xml:space="preserve"> DATA[[#This Row],[Src Abertura]]</f>
        <v>97835</v>
      </c>
      <c r="AC759" s="28">
        <f xml:space="preserve"> DATA[[#This Row],[Src Mínima]]</f>
        <v>96435</v>
      </c>
      <c r="AD759" s="28">
        <f xml:space="preserve"> DATA[[#This Row],[Src Máxima]]</f>
        <v>98120</v>
      </c>
      <c r="AE759" s="28">
        <f xml:space="preserve"> DATA[[#This Row],[Src Último]]</f>
        <v>97030</v>
      </c>
      <c r="AF759" s="40">
        <f xml:space="preserve"> (DATA[[#This Row],[High]] - DATA[[#This Row],[Low]])</f>
        <v>1685</v>
      </c>
      <c r="AG759" s="31">
        <f xml:space="preserve"> _xlfn.XLOOKUP(DATA[[#This Row],[T]]-1, DATA[T], DATA[Open], "")</f>
        <v>99705</v>
      </c>
      <c r="AH759" s="31">
        <f xml:space="preserve"> _xlfn.XLOOKUP(DATA[[#This Row],[T]]-1, DATA[T], DATA[Low], "")</f>
        <v>98355</v>
      </c>
      <c r="AI759" s="31">
        <f xml:space="preserve"> _xlfn.XLOOKUP(DATA[[#This Row],[T]]-1, DATA[T], DATA[High], "")</f>
        <v>100020</v>
      </c>
      <c r="AJ759" s="31">
        <f xml:space="preserve"> _xlfn.XLOOKUP(DATA[[#This Row],[T]]-1, DATA[T], DATA[Price], "")</f>
        <v>98931</v>
      </c>
      <c r="AK759" s="33">
        <f xml:space="preserve"> IFERROR(DATA[[#This Row],[Prev Close]] - DATA[[#This Row],[Prev Open]], "")</f>
        <v>-774</v>
      </c>
      <c r="AL759" s="33">
        <f xml:space="preserve"> IFERROR(DATA[[#This Row],[Prev High]] - DATA[[#This Row],[Prev Low]], "")</f>
        <v>1665</v>
      </c>
      <c r="AM759" s="33">
        <f xml:space="preserve"> SIGN(DATA[[#This Row],[Prev Change]] &lt; 0)</f>
        <v>1</v>
      </c>
      <c r="AN759" s="33">
        <f xml:space="preserve"> SIGN(DATA[[#This Row],[Prev Change]] &gt;= 0)</f>
        <v>0</v>
      </c>
      <c r="AO759" s="28">
        <f xml:space="preserve"> IFERROR(MAX(0, DATA[[#This Row],[High]] - DATA[[#This Row],[Prev High]]), "")</f>
        <v>0</v>
      </c>
      <c r="AP759" s="28">
        <f xml:space="preserve"> IFERROR(MAX(0, DATA[[#This Row],[Prev Low]] - DATA[[#This Row],[Low]]), "")</f>
        <v>1920</v>
      </c>
      <c r="AQ759" s="10">
        <f xml:space="preserve"> (DATA[[#This Row],[Prev Low]] &lt; DATA[[#This Row],[Open]]) * (DATA[[#This Row],[Open]] &lt; DATA[[#This Row],[Prev High]])</f>
        <v>0</v>
      </c>
      <c r="AR759" s="10">
        <f xml:space="preserve"> SIGN(DATA[[#This Row],[Open]] &lt; DATA[[#This Row],[Prev Low]])</f>
        <v>1</v>
      </c>
      <c r="AS759" s="10">
        <f xml:space="preserve"> SIGN(DATA[[#This Row],[Prev Low]] &lt; DATA[[#This Row],[Open]])</f>
        <v>0</v>
      </c>
      <c r="AT759" s="10">
        <f xml:space="preserve"> SIGN(DATA[[#This Row],[Open]] &lt; DATA[[#This Row],[Prev High]])</f>
        <v>1</v>
      </c>
      <c r="AU759" s="10">
        <f xml:space="preserve"> SIGN(DATA[[#This Row],[Prev High]] &lt; DATA[[#This Row],[Open]])</f>
        <v>0</v>
      </c>
      <c r="AV759" s="10">
        <f xml:space="preserve"> SIGN(DATA[[#This Row],[Low]] &lt; DATA[[#This Row],[Prev Low]])</f>
        <v>1</v>
      </c>
      <c r="AW759" s="10">
        <f xml:space="preserve"> SIGN(DATA[[#This Row],[Prev Low]] &lt; DATA[[#This Row],[Low]])</f>
        <v>0</v>
      </c>
      <c r="AX759" s="10">
        <f xml:space="preserve"> SIGN(DATA[[#This Row],[High]] &lt; DATA[[#This Row],[Prev High]])</f>
        <v>1</v>
      </c>
      <c r="AY759" s="10">
        <f xml:space="preserve"> SIGN(DATA[[#This Row],[Prev High]] &lt; DATA[[#This Row],[High]])</f>
        <v>0</v>
      </c>
      <c r="AZ759" s="10">
        <f xml:space="preserve"> (DATA[[#This Row],[Prev Low]] &lt; DATA[[#This Row],[Close]]) * (DATA[[#This Row],[Close]] &lt; DATA[[#This Row],[Prev High]])</f>
        <v>0</v>
      </c>
      <c r="BA759" s="10">
        <f xml:space="preserve"> SIGN(DATA[[#This Row],[Close]] &lt; DATA[[#This Row],[Prev Low]])</f>
        <v>1</v>
      </c>
      <c r="BB759" s="10">
        <f xml:space="preserve"> SIGN(DATA[[#This Row],[Prev Low]] &lt; DATA[[#This Row],[Close]])</f>
        <v>0</v>
      </c>
      <c r="BC759" s="10">
        <f xml:space="preserve"> SIGN(DATA[[#This Row],[Close]] &lt; DATA[[#This Row],[Prev High]])</f>
        <v>1</v>
      </c>
      <c r="BD759" s="10">
        <f xml:space="preserve"> SIGN(DATA[[#This Row],[Prev High]] &lt; DATA[[#This Row],[Close]])</f>
        <v>0</v>
      </c>
    </row>
    <row r="760" spans="14:56" x14ac:dyDescent="0.25">
      <c r="N760" s="16">
        <f xml:space="preserve"> ROW() - ROW(DATA[[#Headers],[Row]])</f>
        <v>758</v>
      </c>
      <c r="O760" s="13"/>
      <c r="P760" s="20">
        <v>44755</v>
      </c>
      <c r="Q760" s="21">
        <v>98931</v>
      </c>
      <c r="R760" s="21">
        <v>99705</v>
      </c>
      <c r="S760" s="21">
        <v>100020</v>
      </c>
      <c r="T760" s="21">
        <v>98355</v>
      </c>
      <c r="U760" s="13" t="s">
        <v>595</v>
      </c>
      <c r="V760" s="14">
        <v>-4.4000000000000003E-3</v>
      </c>
      <c r="W760" s="23"/>
      <c r="X760" s="23">
        <f xml:space="preserve"> (1 - DATA[[#This Row],[Row]])</f>
        <v>-757</v>
      </c>
      <c r="Y760" s="24">
        <f xml:space="preserve"> DATA[[#This Row],[Src Data]]</f>
        <v>44755</v>
      </c>
      <c r="Z760" s="23">
        <f xml:space="preserve"> WEEKDAY(DATA[[#This Row],[Date]])</f>
        <v>4</v>
      </c>
      <c r="AA760" s="26">
        <f xml:space="preserve"> DATA[[#This Row],[Src Último]]</f>
        <v>98931</v>
      </c>
      <c r="AB760" s="28">
        <f xml:space="preserve"> DATA[[#This Row],[Src Abertura]]</f>
        <v>99705</v>
      </c>
      <c r="AC760" s="28">
        <f xml:space="preserve"> DATA[[#This Row],[Src Mínima]]</f>
        <v>98355</v>
      </c>
      <c r="AD760" s="28">
        <f xml:space="preserve"> DATA[[#This Row],[Src Máxima]]</f>
        <v>100020</v>
      </c>
      <c r="AE760" s="28">
        <f xml:space="preserve"> DATA[[#This Row],[Src Último]]</f>
        <v>98931</v>
      </c>
      <c r="AF760" s="40">
        <f xml:space="preserve"> (DATA[[#This Row],[High]] - DATA[[#This Row],[Low]])</f>
        <v>1665</v>
      </c>
      <c r="AG760" s="31">
        <f xml:space="preserve"> _xlfn.XLOOKUP(DATA[[#This Row],[T]]-1, DATA[T], DATA[Open], "")</f>
        <v>98735</v>
      </c>
      <c r="AH760" s="31">
        <f xml:space="preserve"> _xlfn.XLOOKUP(DATA[[#This Row],[T]]-1, DATA[T], DATA[Low], "")</f>
        <v>98280</v>
      </c>
      <c r="AI760" s="31">
        <f xml:space="preserve"> _xlfn.XLOOKUP(DATA[[#This Row],[T]]-1, DATA[T], DATA[High], "")</f>
        <v>99830</v>
      </c>
      <c r="AJ760" s="31">
        <f xml:space="preserve"> _xlfn.XLOOKUP(DATA[[#This Row],[T]]-1, DATA[T], DATA[Price], "")</f>
        <v>99371</v>
      </c>
      <c r="AK760" s="33">
        <f xml:space="preserve"> IFERROR(DATA[[#This Row],[Prev Close]] - DATA[[#This Row],[Prev Open]], "")</f>
        <v>636</v>
      </c>
      <c r="AL760" s="33">
        <f xml:space="preserve"> IFERROR(DATA[[#This Row],[Prev High]] - DATA[[#This Row],[Prev Low]], "")</f>
        <v>1550</v>
      </c>
      <c r="AM760" s="33">
        <f xml:space="preserve"> SIGN(DATA[[#This Row],[Prev Change]] &lt; 0)</f>
        <v>0</v>
      </c>
      <c r="AN760" s="33">
        <f xml:space="preserve"> SIGN(DATA[[#This Row],[Prev Change]] &gt;= 0)</f>
        <v>1</v>
      </c>
      <c r="AO760" s="28">
        <f xml:space="preserve"> IFERROR(MAX(0, DATA[[#This Row],[High]] - DATA[[#This Row],[Prev High]]), "")</f>
        <v>190</v>
      </c>
      <c r="AP760" s="28">
        <f xml:space="preserve"> IFERROR(MAX(0, DATA[[#This Row],[Prev Low]] - DATA[[#This Row],[Low]]), "")</f>
        <v>0</v>
      </c>
      <c r="AQ760" s="10">
        <f xml:space="preserve"> (DATA[[#This Row],[Prev Low]] &lt; DATA[[#This Row],[Open]]) * (DATA[[#This Row],[Open]] &lt; DATA[[#This Row],[Prev High]])</f>
        <v>1</v>
      </c>
      <c r="AR760" s="10">
        <f xml:space="preserve"> SIGN(DATA[[#This Row],[Open]] &lt; DATA[[#This Row],[Prev Low]])</f>
        <v>0</v>
      </c>
      <c r="AS760" s="10">
        <f xml:space="preserve"> SIGN(DATA[[#This Row],[Prev Low]] &lt; DATA[[#This Row],[Open]])</f>
        <v>1</v>
      </c>
      <c r="AT760" s="10">
        <f xml:space="preserve"> SIGN(DATA[[#This Row],[Open]] &lt; DATA[[#This Row],[Prev High]])</f>
        <v>1</v>
      </c>
      <c r="AU760" s="10">
        <f xml:space="preserve"> SIGN(DATA[[#This Row],[Prev High]] &lt; DATA[[#This Row],[Open]])</f>
        <v>0</v>
      </c>
      <c r="AV760" s="10">
        <f xml:space="preserve"> SIGN(DATA[[#This Row],[Low]] &lt; DATA[[#This Row],[Prev Low]])</f>
        <v>0</v>
      </c>
      <c r="AW760" s="10">
        <f xml:space="preserve"> SIGN(DATA[[#This Row],[Prev Low]] &lt; DATA[[#This Row],[Low]])</f>
        <v>1</v>
      </c>
      <c r="AX760" s="10">
        <f xml:space="preserve"> SIGN(DATA[[#This Row],[High]] &lt; DATA[[#This Row],[Prev High]])</f>
        <v>0</v>
      </c>
      <c r="AY760" s="10">
        <f xml:space="preserve"> SIGN(DATA[[#This Row],[Prev High]] &lt; DATA[[#This Row],[High]])</f>
        <v>1</v>
      </c>
      <c r="AZ760" s="10">
        <f xml:space="preserve"> (DATA[[#This Row],[Prev Low]] &lt; DATA[[#This Row],[Close]]) * (DATA[[#This Row],[Close]] &lt; DATA[[#This Row],[Prev High]])</f>
        <v>1</v>
      </c>
      <c r="BA760" s="10">
        <f xml:space="preserve"> SIGN(DATA[[#This Row],[Close]] &lt; DATA[[#This Row],[Prev Low]])</f>
        <v>0</v>
      </c>
      <c r="BB760" s="10">
        <f xml:space="preserve"> SIGN(DATA[[#This Row],[Prev Low]] &lt; DATA[[#This Row],[Close]])</f>
        <v>1</v>
      </c>
      <c r="BC760" s="10">
        <f xml:space="preserve"> SIGN(DATA[[#This Row],[Close]] &lt; DATA[[#This Row],[Prev High]])</f>
        <v>1</v>
      </c>
      <c r="BD760" s="10">
        <f xml:space="preserve"> SIGN(DATA[[#This Row],[Prev High]] &lt; DATA[[#This Row],[Close]])</f>
        <v>0</v>
      </c>
    </row>
    <row r="761" spans="14:56" x14ac:dyDescent="0.25">
      <c r="N761" s="16">
        <f xml:space="preserve"> ROW() - ROW(DATA[[#Headers],[Row]])</f>
        <v>759</v>
      </c>
      <c r="O761" s="13"/>
      <c r="P761" s="20">
        <v>44754</v>
      </c>
      <c r="Q761" s="21">
        <v>99371</v>
      </c>
      <c r="R761" s="21">
        <v>98735</v>
      </c>
      <c r="S761" s="21">
        <v>99830</v>
      </c>
      <c r="T761" s="21">
        <v>98280</v>
      </c>
      <c r="U761" s="13" t="s">
        <v>383</v>
      </c>
      <c r="V761" s="14">
        <v>5.9999999999999995E-4</v>
      </c>
      <c r="W761" s="23"/>
      <c r="X761" s="23">
        <f xml:space="preserve"> (1 - DATA[[#This Row],[Row]])</f>
        <v>-758</v>
      </c>
      <c r="Y761" s="24">
        <f xml:space="preserve"> DATA[[#This Row],[Src Data]]</f>
        <v>44754</v>
      </c>
      <c r="Z761" s="23">
        <f xml:space="preserve"> WEEKDAY(DATA[[#This Row],[Date]])</f>
        <v>3</v>
      </c>
      <c r="AA761" s="26">
        <f xml:space="preserve"> DATA[[#This Row],[Src Último]]</f>
        <v>99371</v>
      </c>
      <c r="AB761" s="28">
        <f xml:space="preserve"> DATA[[#This Row],[Src Abertura]]</f>
        <v>98735</v>
      </c>
      <c r="AC761" s="28">
        <f xml:space="preserve"> DATA[[#This Row],[Src Mínima]]</f>
        <v>98280</v>
      </c>
      <c r="AD761" s="28">
        <f xml:space="preserve"> DATA[[#This Row],[Src Máxima]]</f>
        <v>99830</v>
      </c>
      <c r="AE761" s="28">
        <f xml:space="preserve"> DATA[[#This Row],[Src Último]]</f>
        <v>99371</v>
      </c>
      <c r="AF761" s="40">
        <f xml:space="preserve"> (DATA[[#This Row],[High]] - DATA[[#This Row],[Low]])</f>
        <v>1550</v>
      </c>
      <c r="AG761" s="31">
        <f xml:space="preserve"> _xlfn.XLOOKUP(DATA[[#This Row],[T]]-1, DATA[T], DATA[Open], "")</f>
        <v>100530</v>
      </c>
      <c r="AH761" s="31">
        <f xml:space="preserve"> _xlfn.XLOOKUP(DATA[[#This Row],[T]]-1, DATA[T], DATA[Low], "")</f>
        <v>98945</v>
      </c>
      <c r="AI761" s="31">
        <f xml:space="preserve"> _xlfn.XLOOKUP(DATA[[#This Row],[T]]-1, DATA[T], DATA[High], "")</f>
        <v>100720</v>
      </c>
      <c r="AJ761" s="31">
        <f xml:space="preserve"> _xlfn.XLOOKUP(DATA[[#This Row],[T]]-1, DATA[T], DATA[Price], "")</f>
        <v>99313</v>
      </c>
      <c r="AK761" s="33">
        <f xml:space="preserve"> IFERROR(DATA[[#This Row],[Prev Close]] - DATA[[#This Row],[Prev Open]], "")</f>
        <v>-1217</v>
      </c>
      <c r="AL761" s="33">
        <f xml:space="preserve"> IFERROR(DATA[[#This Row],[Prev High]] - DATA[[#This Row],[Prev Low]], "")</f>
        <v>1775</v>
      </c>
      <c r="AM761" s="33">
        <f xml:space="preserve"> SIGN(DATA[[#This Row],[Prev Change]] &lt; 0)</f>
        <v>1</v>
      </c>
      <c r="AN761" s="33">
        <f xml:space="preserve"> SIGN(DATA[[#This Row],[Prev Change]] &gt;= 0)</f>
        <v>0</v>
      </c>
      <c r="AO761" s="28">
        <f xml:space="preserve"> IFERROR(MAX(0, DATA[[#This Row],[High]] - DATA[[#This Row],[Prev High]]), "")</f>
        <v>0</v>
      </c>
      <c r="AP761" s="28">
        <f xml:space="preserve"> IFERROR(MAX(0, DATA[[#This Row],[Prev Low]] - DATA[[#This Row],[Low]]), "")</f>
        <v>665</v>
      </c>
      <c r="AQ761" s="10">
        <f xml:space="preserve"> (DATA[[#This Row],[Prev Low]] &lt; DATA[[#This Row],[Open]]) * (DATA[[#This Row],[Open]] &lt; DATA[[#This Row],[Prev High]])</f>
        <v>0</v>
      </c>
      <c r="AR761" s="10">
        <f xml:space="preserve"> SIGN(DATA[[#This Row],[Open]] &lt; DATA[[#This Row],[Prev Low]])</f>
        <v>1</v>
      </c>
      <c r="AS761" s="10">
        <f xml:space="preserve"> SIGN(DATA[[#This Row],[Prev Low]] &lt; DATA[[#This Row],[Open]])</f>
        <v>0</v>
      </c>
      <c r="AT761" s="10">
        <f xml:space="preserve"> SIGN(DATA[[#This Row],[Open]] &lt; DATA[[#This Row],[Prev High]])</f>
        <v>1</v>
      </c>
      <c r="AU761" s="10">
        <f xml:space="preserve"> SIGN(DATA[[#This Row],[Prev High]] &lt; DATA[[#This Row],[Open]])</f>
        <v>0</v>
      </c>
      <c r="AV761" s="10">
        <f xml:space="preserve"> SIGN(DATA[[#This Row],[Low]] &lt; DATA[[#This Row],[Prev Low]])</f>
        <v>1</v>
      </c>
      <c r="AW761" s="10">
        <f xml:space="preserve"> SIGN(DATA[[#This Row],[Prev Low]] &lt; DATA[[#This Row],[Low]])</f>
        <v>0</v>
      </c>
      <c r="AX761" s="10">
        <f xml:space="preserve"> SIGN(DATA[[#This Row],[High]] &lt; DATA[[#This Row],[Prev High]])</f>
        <v>1</v>
      </c>
      <c r="AY761" s="10">
        <f xml:space="preserve"> SIGN(DATA[[#This Row],[Prev High]] &lt; DATA[[#This Row],[High]])</f>
        <v>0</v>
      </c>
      <c r="AZ761" s="10">
        <f xml:space="preserve"> (DATA[[#This Row],[Prev Low]] &lt; DATA[[#This Row],[Close]]) * (DATA[[#This Row],[Close]] &lt; DATA[[#This Row],[Prev High]])</f>
        <v>1</v>
      </c>
      <c r="BA761" s="10">
        <f xml:space="preserve"> SIGN(DATA[[#This Row],[Close]] &lt; DATA[[#This Row],[Prev Low]])</f>
        <v>0</v>
      </c>
      <c r="BB761" s="10">
        <f xml:space="preserve"> SIGN(DATA[[#This Row],[Prev Low]] &lt; DATA[[#This Row],[Close]])</f>
        <v>1</v>
      </c>
      <c r="BC761" s="10">
        <f xml:space="preserve"> SIGN(DATA[[#This Row],[Close]] &lt; DATA[[#This Row],[Prev High]])</f>
        <v>1</v>
      </c>
      <c r="BD761" s="10">
        <f xml:space="preserve"> SIGN(DATA[[#This Row],[Prev High]] &lt; DATA[[#This Row],[Close]])</f>
        <v>0</v>
      </c>
    </row>
    <row r="762" spans="14:56" x14ac:dyDescent="0.25">
      <c r="N762" s="16">
        <f xml:space="preserve"> ROW() - ROW(DATA[[#Headers],[Row]])</f>
        <v>760</v>
      </c>
      <c r="O762" s="13"/>
      <c r="P762" s="20">
        <v>44753</v>
      </c>
      <c r="Q762" s="21">
        <v>99313</v>
      </c>
      <c r="R762" s="21">
        <v>100530</v>
      </c>
      <c r="S762" s="21">
        <v>100720</v>
      </c>
      <c r="T762" s="21">
        <v>98945</v>
      </c>
      <c r="U762" s="13" t="s">
        <v>340</v>
      </c>
      <c r="V762" s="14">
        <v>-2.1899999999999999E-2</v>
      </c>
      <c r="W762" s="23"/>
      <c r="X762" s="23">
        <f xml:space="preserve"> (1 - DATA[[#This Row],[Row]])</f>
        <v>-759</v>
      </c>
      <c r="Y762" s="24">
        <f xml:space="preserve"> DATA[[#This Row],[Src Data]]</f>
        <v>44753</v>
      </c>
      <c r="Z762" s="23">
        <f xml:space="preserve"> WEEKDAY(DATA[[#This Row],[Date]])</f>
        <v>2</v>
      </c>
      <c r="AA762" s="26">
        <f xml:space="preserve"> DATA[[#This Row],[Src Último]]</f>
        <v>99313</v>
      </c>
      <c r="AB762" s="28">
        <f xml:space="preserve"> DATA[[#This Row],[Src Abertura]]</f>
        <v>100530</v>
      </c>
      <c r="AC762" s="28">
        <f xml:space="preserve"> DATA[[#This Row],[Src Mínima]]</f>
        <v>98945</v>
      </c>
      <c r="AD762" s="28">
        <f xml:space="preserve"> DATA[[#This Row],[Src Máxima]]</f>
        <v>100720</v>
      </c>
      <c r="AE762" s="28">
        <f xml:space="preserve"> DATA[[#This Row],[Src Último]]</f>
        <v>99313</v>
      </c>
      <c r="AF762" s="40">
        <f xml:space="preserve"> (DATA[[#This Row],[High]] - DATA[[#This Row],[Low]])</f>
        <v>1775</v>
      </c>
      <c r="AG762" s="31">
        <f xml:space="preserve"> _xlfn.XLOOKUP(DATA[[#This Row],[T]]-1, DATA[T], DATA[Open], "")</f>
        <v>102050</v>
      </c>
      <c r="AH762" s="31">
        <f xml:space="preserve"> _xlfn.XLOOKUP(DATA[[#This Row],[T]]-1, DATA[T], DATA[Low], "")</f>
        <v>101125</v>
      </c>
      <c r="AI762" s="31">
        <f xml:space="preserve"> _xlfn.XLOOKUP(DATA[[#This Row],[T]]-1, DATA[T], DATA[High], "")</f>
        <v>102815</v>
      </c>
      <c r="AJ762" s="31">
        <f xml:space="preserve"> _xlfn.XLOOKUP(DATA[[#This Row],[T]]-1, DATA[T], DATA[Price], "")</f>
        <v>101535</v>
      </c>
      <c r="AK762" s="33">
        <f xml:space="preserve"> IFERROR(DATA[[#This Row],[Prev Close]] - DATA[[#This Row],[Prev Open]], "")</f>
        <v>-515</v>
      </c>
      <c r="AL762" s="33">
        <f xml:space="preserve"> IFERROR(DATA[[#This Row],[Prev High]] - DATA[[#This Row],[Prev Low]], "")</f>
        <v>1690</v>
      </c>
      <c r="AM762" s="33">
        <f xml:space="preserve"> SIGN(DATA[[#This Row],[Prev Change]] &lt; 0)</f>
        <v>1</v>
      </c>
      <c r="AN762" s="33">
        <f xml:space="preserve"> SIGN(DATA[[#This Row],[Prev Change]] &gt;= 0)</f>
        <v>0</v>
      </c>
      <c r="AO762" s="28">
        <f xml:space="preserve"> IFERROR(MAX(0, DATA[[#This Row],[High]] - DATA[[#This Row],[Prev High]]), "")</f>
        <v>0</v>
      </c>
      <c r="AP762" s="28">
        <f xml:space="preserve"> IFERROR(MAX(0, DATA[[#This Row],[Prev Low]] - DATA[[#This Row],[Low]]), "")</f>
        <v>2180</v>
      </c>
      <c r="AQ762" s="10">
        <f xml:space="preserve"> (DATA[[#This Row],[Prev Low]] &lt; DATA[[#This Row],[Open]]) * (DATA[[#This Row],[Open]] &lt; DATA[[#This Row],[Prev High]])</f>
        <v>0</v>
      </c>
      <c r="AR762" s="10">
        <f xml:space="preserve"> SIGN(DATA[[#This Row],[Open]] &lt; DATA[[#This Row],[Prev Low]])</f>
        <v>1</v>
      </c>
      <c r="AS762" s="10">
        <f xml:space="preserve"> SIGN(DATA[[#This Row],[Prev Low]] &lt; DATA[[#This Row],[Open]])</f>
        <v>0</v>
      </c>
      <c r="AT762" s="10">
        <f xml:space="preserve"> SIGN(DATA[[#This Row],[Open]] &lt; DATA[[#This Row],[Prev High]])</f>
        <v>1</v>
      </c>
      <c r="AU762" s="10">
        <f xml:space="preserve"> SIGN(DATA[[#This Row],[Prev High]] &lt; DATA[[#This Row],[Open]])</f>
        <v>0</v>
      </c>
      <c r="AV762" s="10">
        <f xml:space="preserve"> SIGN(DATA[[#This Row],[Low]] &lt; DATA[[#This Row],[Prev Low]])</f>
        <v>1</v>
      </c>
      <c r="AW762" s="10">
        <f xml:space="preserve"> SIGN(DATA[[#This Row],[Prev Low]] &lt; DATA[[#This Row],[Low]])</f>
        <v>0</v>
      </c>
      <c r="AX762" s="10">
        <f xml:space="preserve"> SIGN(DATA[[#This Row],[High]] &lt; DATA[[#This Row],[Prev High]])</f>
        <v>1</v>
      </c>
      <c r="AY762" s="10">
        <f xml:space="preserve"> SIGN(DATA[[#This Row],[Prev High]] &lt; DATA[[#This Row],[High]])</f>
        <v>0</v>
      </c>
      <c r="AZ762" s="10">
        <f xml:space="preserve"> (DATA[[#This Row],[Prev Low]] &lt; DATA[[#This Row],[Close]]) * (DATA[[#This Row],[Close]] &lt; DATA[[#This Row],[Prev High]])</f>
        <v>0</v>
      </c>
      <c r="BA762" s="10">
        <f xml:space="preserve"> SIGN(DATA[[#This Row],[Close]] &lt; DATA[[#This Row],[Prev Low]])</f>
        <v>1</v>
      </c>
      <c r="BB762" s="10">
        <f xml:space="preserve"> SIGN(DATA[[#This Row],[Prev Low]] &lt; DATA[[#This Row],[Close]])</f>
        <v>0</v>
      </c>
      <c r="BC762" s="10">
        <f xml:space="preserve"> SIGN(DATA[[#This Row],[Close]] &lt; DATA[[#This Row],[Prev High]])</f>
        <v>1</v>
      </c>
      <c r="BD762" s="10">
        <f xml:space="preserve"> SIGN(DATA[[#This Row],[Prev High]] &lt; DATA[[#This Row],[Close]])</f>
        <v>0</v>
      </c>
    </row>
    <row r="763" spans="14:56" x14ac:dyDescent="0.25">
      <c r="N763" s="16">
        <f xml:space="preserve"> ROW() - ROW(DATA[[#Headers],[Row]])</f>
        <v>761</v>
      </c>
      <c r="O763" s="13"/>
      <c r="P763" s="20">
        <v>44750</v>
      </c>
      <c r="Q763" s="21">
        <v>101535</v>
      </c>
      <c r="R763" s="21">
        <v>102050</v>
      </c>
      <c r="S763" s="21">
        <v>102815</v>
      </c>
      <c r="T763" s="21">
        <v>101125</v>
      </c>
      <c r="U763" s="13" t="s">
        <v>423</v>
      </c>
      <c r="V763" s="14">
        <v>-5.4999999999999997E-3</v>
      </c>
      <c r="W763" s="23"/>
      <c r="X763" s="23">
        <f xml:space="preserve"> (1 - DATA[[#This Row],[Row]])</f>
        <v>-760</v>
      </c>
      <c r="Y763" s="24">
        <f xml:space="preserve"> DATA[[#This Row],[Src Data]]</f>
        <v>44750</v>
      </c>
      <c r="Z763" s="23">
        <f xml:space="preserve"> WEEKDAY(DATA[[#This Row],[Date]])</f>
        <v>6</v>
      </c>
      <c r="AA763" s="26">
        <f xml:space="preserve"> DATA[[#This Row],[Src Último]]</f>
        <v>101535</v>
      </c>
      <c r="AB763" s="28">
        <f xml:space="preserve"> DATA[[#This Row],[Src Abertura]]</f>
        <v>102050</v>
      </c>
      <c r="AC763" s="28">
        <f xml:space="preserve"> DATA[[#This Row],[Src Mínima]]</f>
        <v>101125</v>
      </c>
      <c r="AD763" s="28">
        <f xml:space="preserve"> DATA[[#This Row],[Src Máxima]]</f>
        <v>102815</v>
      </c>
      <c r="AE763" s="28">
        <f xml:space="preserve"> DATA[[#This Row],[Src Último]]</f>
        <v>101535</v>
      </c>
      <c r="AF763" s="40">
        <f xml:space="preserve"> (DATA[[#This Row],[High]] - DATA[[#This Row],[Low]])</f>
        <v>1690</v>
      </c>
      <c r="AG763" s="31">
        <f xml:space="preserve"> _xlfn.XLOOKUP(DATA[[#This Row],[T]]-1, DATA[T], DATA[Open], "")</f>
        <v>100740</v>
      </c>
      <c r="AH763" s="31">
        <f xml:space="preserve"> _xlfn.XLOOKUP(DATA[[#This Row],[T]]-1, DATA[T], DATA[Low], "")</f>
        <v>100675</v>
      </c>
      <c r="AI763" s="31">
        <f xml:space="preserve"> _xlfn.XLOOKUP(DATA[[#This Row],[T]]-1, DATA[T], DATA[High], "")</f>
        <v>102775</v>
      </c>
      <c r="AJ763" s="31">
        <f xml:space="preserve"> _xlfn.XLOOKUP(DATA[[#This Row],[T]]-1, DATA[T], DATA[Price], "")</f>
        <v>102098</v>
      </c>
      <c r="AK763" s="33">
        <f xml:space="preserve"> IFERROR(DATA[[#This Row],[Prev Close]] - DATA[[#This Row],[Prev Open]], "")</f>
        <v>1358</v>
      </c>
      <c r="AL763" s="33">
        <f xml:space="preserve"> IFERROR(DATA[[#This Row],[Prev High]] - DATA[[#This Row],[Prev Low]], "")</f>
        <v>2100</v>
      </c>
      <c r="AM763" s="33">
        <f xml:space="preserve"> SIGN(DATA[[#This Row],[Prev Change]] &lt; 0)</f>
        <v>0</v>
      </c>
      <c r="AN763" s="33">
        <f xml:space="preserve"> SIGN(DATA[[#This Row],[Prev Change]] &gt;= 0)</f>
        <v>1</v>
      </c>
      <c r="AO763" s="28">
        <f xml:space="preserve"> IFERROR(MAX(0, DATA[[#This Row],[High]] - DATA[[#This Row],[Prev High]]), "")</f>
        <v>40</v>
      </c>
      <c r="AP763" s="28">
        <f xml:space="preserve"> IFERROR(MAX(0, DATA[[#This Row],[Prev Low]] - DATA[[#This Row],[Low]]), "")</f>
        <v>0</v>
      </c>
      <c r="AQ763" s="10">
        <f xml:space="preserve"> (DATA[[#This Row],[Prev Low]] &lt; DATA[[#This Row],[Open]]) * (DATA[[#This Row],[Open]] &lt; DATA[[#This Row],[Prev High]])</f>
        <v>1</v>
      </c>
      <c r="AR763" s="10">
        <f xml:space="preserve"> SIGN(DATA[[#This Row],[Open]] &lt; DATA[[#This Row],[Prev Low]])</f>
        <v>0</v>
      </c>
      <c r="AS763" s="10">
        <f xml:space="preserve"> SIGN(DATA[[#This Row],[Prev Low]] &lt; DATA[[#This Row],[Open]])</f>
        <v>1</v>
      </c>
      <c r="AT763" s="10">
        <f xml:space="preserve"> SIGN(DATA[[#This Row],[Open]] &lt; DATA[[#This Row],[Prev High]])</f>
        <v>1</v>
      </c>
      <c r="AU763" s="10">
        <f xml:space="preserve"> SIGN(DATA[[#This Row],[Prev High]] &lt; DATA[[#This Row],[Open]])</f>
        <v>0</v>
      </c>
      <c r="AV763" s="10">
        <f xml:space="preserve"> SIGN(DATA[[#This Row],[Low]] &lt; DATA[[#This Row],[Prev Low]])</f>
        <v>0</v>
      </c>
      <c r="AW763" s="10">
        <f xml:space="preserve"> SIGN(DATA[[#This Row],[Prev Low]] &lt; DATA[[#This Row],[Low]])</f>
        <v>1</v>
      </c>
      <c r="AX763" s="10">
        <f xml:space="preserve"> SIGN(DATA[[#This Row],[High]] &lt; DATA[[#This Row],[Prev High]])</f>
        <v>0</v>
      </c>
      <c r="AY763" s="10">
        <f xml:space="preserve"> SIGN(DATA[[#This Row],[Prev High]] &lt; DATA[[#This Row],[High]])</f>
        <v>1</v>
      </c>
      <c r="AZ763" s="10">
        <f xml:space="preserve"> (DATA[[#This Row],[Prev Low]] &lt; DATA[[#This Row],[Close]]) * (DATA[[#This Row],[Close]] &lt; DATA[[#This Row],[Prev High]])</f>
        <v>1</v>
      </c>
      <c r="BA763" s="10">
        <f xml:space="preserve"> SIGN(DATA[[#This Row],[Close]] &lt; DATA[[#This Row],[Prev Low]])</f>
        <v>0</v>
      </c>
      <c r="BB763" s="10">
        <f xml:space="preserve"> SIGN(DATA[[#This Row],[Prev Low]] &lt; DATA[[#This Row],[Close]])</f>
        <v>1</v>
      </c>
      <c r="BC763" s="10">
        <f xml:space="preserve"> SIGN(DATA[[#This Row],[Close]] &lt; DATA[[#This Row],[Prev High]])</f>
        <v>1</v>
      </c>
      <c r="BD763" s="10">
        <f xml:space="preserve"> SIGN(DATA[[#This Row],[Prev High]] &lt; DATA[[#This Row],[Close]])</f>
        <v>0</v>
      </c>
    </row>
    <row r="764" spans="14:56" x14ac:dyDescent="0.25">
      <c r="N764" s="16">
        <f xml:space="preserve"> ROW() - ROW(DATA[[#Headers],[Row]])</f>
        <v>762</v>
      </c>
      <c r="O764" s="13"/>
      <c r="P764" s="20">
        <v>44749</v>
      </c>
      <c r="Q764" s="21">
        <v>102098</v>
      </c>
      <c r="R764" s="21">
        <v>100740</v>
      </c>
      <c r="S764" s="21">
        <v>102775</v>
      </c>
      <c r="T764" s="21">
        <v>100675</v>
      </c>
      <c r="U764" s="13" t="s">
        <v>133</v>
      </c>
      <c r="V764" s="14">
        <v>2.1000000000000001E-2</v>
      </c>
      <c r="W764" s="23"/>
      <c r="X764" s="23">
        <f xml:space="preserve"> (1 - DATA[[#This Row],[Row]])</f>
        <v>-761</v>
      </c>
      <c r="Y764" s="24">
        <f xml:space="preserve"> DATA[[#This Row],[Src Data]]</f>
        <v>44749</v>
      </c>
      <c r="Z764" s="23">
        <f xml:space="preserve"> WEEKDAY(DATA[[#This Row],[Date]])</f>
        <v>5</v>
      </c>
      <c r="AA764" s="26">
        <f xml:space="preserve"> DATA[[#This Row],[Src Último]]</f>
        <v>102098</v>
      </c>
      <c r="AB764" s="28">
        <f xml:space="preserve"> DATA[[#This Row],[Src Abertura]]</f>
        <v>100740</v>
      </c>
      <c r="AC764" s="28">
        <f xml:space="preserve"> DATA[[#This Row],[Src Mínima]]</f>
        <v>100675</v>
      </c>
      <c r="AD764" s="28">
        <f xml:space="preserve"> DATA[[#This Row],[Src Máxima]]</f>
        <v>102775</v>
      </c>
      <c r="AE764" s="28">
        <f xml:space="preserve"> DATA[[#This Row],[Src Último]]</f>
        <v>102098</v>
      </c>
      <c r="AF764" s="40">
        <f xml:space="preserve"> (DATA[[#This Row],[High]] - DATA[[#This Row],[Low]])</f>
        <v>2100</v>
      </c>
      <c r="AG764" s="31">
        <f xml:space="preserve"> _xlfn.XLOOKUP(DATA[[#This Row],[T]]-1, DATA[T], DATA[Open], "")</f>
        <v>99135</v>
      </c>
      <c r="AH764" s="31">
        <f xml:space="preserve"> _xlfn.XLOOKUP(DATA[[#This Row],[T]]-1, DATA[T], DATA[Low], "")</f>
        <v>98625</v>
      </c>
      <c r="AI764" s="31">
        <f xml:space="preserve"> _xlfn.XLOOKUP(DATA[[#This Row],[T]]-1, DATA[T], DATA[High], "")</f>
        <v>100440</v>
      </c>
      <c r="AJ764" s="31">
        <f xml:space="preserve"> _xlfn.XLOOKUP(DATA[[#This Row],[T]]-1, DATA[T], DATA[Price], "")</f>
        <v>99995</v>
      </c>
      <c r="AK764" s="33">
        <f xml:space="preserve"> IFERROR(DATA[[#This Row],[Prev Close]] - DATA[[#This Row],[Prev Open]], "")</f>
        <v>860</v>
      </c>
      <c r="AL764" s="33">
        <f xml:space="preserve"> IFERROR(DATA[[#This Row],[Prev High]] - DATA[[#This Row],[Prev Low]], "")</f>
        <v>1815</v>
      </c>
      <c r="AM764" s="33">
        <f xml:space="preserve"> SIGN(DATA[[#This Row],[Prev Change]] &lt; 0)</f>
        <v>0</v>
      </c>
      <c r="AN764" s="33">
        <f xml:space="preserve"> SIGN(DATA[[#This Row],[Prev Change]] &gt;= 0)</f>
        <v>1</v>
      </c>
      <c r="AO764" s="28">
        <f xml:space="preserve"> IFERROR(MAX(0, DATA[[#This Row],[High]] - DATA[[#This Row],[Prev High]]), "")</f>
        <v>2335</v>
      </c>
      <c r="AP764" s="28">
        <f xml:space="preserve"> IFERROR(MAX(0, DATA[[#This Row],[Prev Low]] - DATA[[#This Row],[Low]]), "")</f>
        <v>0</v>
      </c>
      <c r="AQ764" s="10">
        <f xml:space="preserve"> (DATA[[#This Row],[Prev Low]] &lt; DATA[[#This Row],[Open]]) * (DATA[[#This Row],[Open]] &lt; DATA[[#This Row],[Prev High]])</f>
        <v>0</v>
      </c>
      <c r="AR764" s="10">
        <f xml:space="preserve"> SIGN(DATA[[#This Row],[Open]] &lt; DATA[[#This Row],[Prev Low]])</f>
        <v>0</v>
      </c>
      <c r="AS764" s="10">
        <f xml:space="preserve"> SIGN(DATA[[#This Row],[Prev Low]] &lt; DATA[[#This Row],[Open]])</f>
        <v>1</v>
      </c>
      <c r="AT764" s="10">
        <f xml:space="preserve"> SIGN(DATA[[#This Row],[Open]] &lt; DATA[[#This Row],[Prev High]])</f>
        <v>0</v>
      </c>
      <c r="AU764" s="10">
        <f xml:space="preserve"> SIGN(DATA[[#This Row],[Prev High]] &lt; DATA[[#This Row],[Open]])</f>
        <v>1</v>
      </c>
      <c r="AV764" s="10">
        <f xml:space="preserve"> SIGN(DATA[[#This Row],[Low]] &lt; DATA[[#This Row],[Prev Low]])</f>
        <v>0</v>
      </c>
      <c r="AW764" s="10">
        <f xml:space="preserve"> SIGN(DATA[[#This Row],[Prev Low]] &lt; DATA[[#This Row],[Low]])</f>
        <v>1</v>
      </c>
      <c r="AX764" s="10">
        <f xml:space="preserve"> SIGN(DATA[[#This Row],[High]] &lt; DATA[[#This Row],[Prev High]])</f>
        <v>0</v>
      </c>
      <c r="AY764" s="10">
        <f xml:space="preserve"> SIGN(DATA[[#This Row],[Prev High]] &lt; DATA[[#This Row],[High]])</f>
        <v>1</v>
      </c>
      <c r="AZ764" s="10">
        <f xml:space="preserve"> (DATA[[#This Row],[Prev Low]] &lt; DATA[[#This Row],[Close]]) * (DATA[[#This Row],[Close]] &lt; DATA[[#This Row],[Prev High]])</f>
        <v>0</v>
      </c>
      <c r="BA764" s="10">
        <f xml:space="preserve"> SIGN(DATA[[#This Row],[Close]] &lt; DATA[[#This Row],[Prev Low]])</f>
        <v>0</v>
      </c>
      <c r="BB764" s="10">
        <f xml:space="preserve"> SIGN(DATA[[#This Row],[Prev Low]] &lt; DATA[[#This Row],[Close]])</f>
        <v>1</v>
      </c>
      <c r="BC764" s="10">
        <f xml:space="preserve"> SIGN(DATA[[#This Row],[Close]] &lt; DATA[[#This Row],[Prev High]])</f>
        <v>0</v>
      </c>
      <c r="BD764" s="10">
        <f xml:space="preserve"> SIGN(DATA[[#This Row],[Prev High]] &lt; DATA[[#This Row],[Close]])</f>
        <v>1</v>
      </c>
    </row>
    <row r="765" spans="14:56" x14ac:dyDescent="0.25">
      <c r="N765" s="16">
        <f xml:space="preserve"> ROW() - ROW(DATA[[#Headers],[Row]])</f>
        <v>763</v>
      </c>
      <c r="O765" s="13"/>
      <c r="P765" s="20">
        <v>44748</v>
      </c>
      <c r="Q765" s="21">
        <v>99995</v>
      </c>
      <c r="R765" s="21">
        <v>99135</v>
      </c>
      <c r="S765" s="21">
        <v>100440</v>
      </c>
      <c r="T765" s="21">
        <v>98625</v>
      </c>
      <c r="U765" s="13" t="s">
        <v>596</v>
      </c>
      <c r="V765" s="14">
        <v>4.7000000000000002E-3</v>
      </c>
      <c r="W765" s="23"/>
      <c r="X765" s="23">
        <f xml:space="preserve"> (1 - DATA[[#This Row],[Row]])</f>
        <v>-762</v>
      </c>
      <c r="Y765" s="24">
        <f xml:space="preserve"> DATA[[#This Row],[Src Data]]</f>
        <v>44748</v>
      </c>
      <c r="Z765" s="23">
        <f xml:space="preserve"> WEEKDAY(DATA[[#This Row],[Date]])</f>
        <v>4</v>
      </c>
      <c r="AA765" s="26">
        <f xml:space="preserve"> DATA[[#This Row],[Src Último]]</f>
        <v>99995</v>
      </c>
      <c r="AB765" s="28">
        <f xml:space="preserve"> DATA[[#This Row],[Src Abertura]]</f>
        <v>99135</v>
      </c>
      <c r="AC765" s="28">
        <f xml:space="preserve"> DATA[[#This Row],[Src Mínima]]</f>
        <v>98625</v>
      </c>
      <c r="AD765" s="28">
        <f xml:space="preserve"> DATA[[#This Row],[Src Máxima]]</f>
        <v>100440</v>
      </c>
      <c r="AE765" s="28">
        <f xml:space="preserve"> DATA[[#This Row],[Src Último]]</f>
        <v>99995</v>
      </c>
      <c r="AF765" s="40">
        <f xml:space="preserve"> (DATA[[#This Row],[High]] - DATA[[#This Row],[Low]])</f>
        <v>1815</v>
      </c>
      <c r="AG765" s="31">
        <f xml:space="preserve"> _xlfn.XLOOKUP(DATA[[#This Row],[T]]-1, DATA[T], DATA[Open], "")</f>
        <v>99130</v>
      </c>
      <c r="AH765" s="31">
        <f xml:space="preserve"> _xlfn.XLOOKUP(DATA[[#This Row],[T]]-1, DATA[T], DATA[Low], "")</f>
        <v>97740</v>
      </c>
      <c r="AI765" s="31">
        <f xml:space="preserve"> _xlfn.XLOOKUP(DATA[[#This Row],[T]]-1, DATA[T], DATA[High], "")</f>
        <v>99740</v>
      </c>
      <c r="AJ765" s="31">
        <f xml:space="preserve"> _xlfn.XLOOKUP(DATA[[#This Row],[T]]-1, DATA[T], DATA[Price], "")</f>
        <v>99528</v>
      </c>
      <c r="AK765" s="33">
        <f xml:space="preserve"> IFERROR(DATA[[#This Row],[Prev Close]] - DATA[[#This Row],[Prev Open]], "")</f>
        <v>398</v>
      </c>
      <c r="AL765" s="33">
        <f xml:space="preserve"> IFERROR(DATA[[#This Row],[Prev High]] - DATA[[#This Row],[Prev Low]], "")</f>
        <v>2000</v>
      </c>
      <c r="AM765" s="33">
        <f xml:space="preserve"> SIGN(DATA[[#This Row],[Prev Change]] &lt; 0)</f>
        <v>0</v>
      </c>
      <c r="AN765" s="33">
        <f xml:space="preserve"> SIGN(DATA[[#This Row],[Prev Change]] &gt;= 0)</f>
        <v>1</v>
      </c>
      <c r="AO765" s="28">
        <f xml:space="preserve"> IFERROR(MAX(0, DATA[[#This Row],[High]] - DATA[[#This Row],[Prev High]]), "")</f>
        <v>700</v>
      </c>
      <c r="AP765" s="28">
        <f xml:space="preserve"> IFERROR(MAX(0, DATA[[#This Row],[Prev Low]] - DATA[[#This Row],[Low]]), "")</f>
        <v>0</v>
      </c>
      <c r="AQ765" s="10">
        <f xml:space="preserve"> (DATA[[#This Row],[Prev Low]] &lt; DATA[[#This Row],[Open]]) * (DATA[[#This Row],[Open]] &lt; DATA[[#This Row],[Prev High]])</f>
        <v>1</v>
      </c>
      <c r="AR765" s="10">
        <f xml:space="preserve"> SIGN(DATA[[#This Row],[Open]] &lt; DATA[[#This Row],[Prev Low]])</f>
        <v>0</v>
      </c>
      <c r="AS765" s="10">
        <f xml:space="preserve"> SIGN(DATA[[#This Row],[Prev Low]] &lt; DATA[[#This Row],[Open]])</f>
        <v>1</v>
      </c>
      <c r="AT765" s="10">
        <f xml:space="preserve"> SIGN(DATA[[#This Row],[Open]] &lt; DATA[[#This Row],[Prev High]])</f>
        <v>1</v>
      </c>
      <c r="AU765" s="10">
        <f xml:space="preserve"> SIGN(DATA[[#This Row],[Prev High]] &lt; DATA[[#This Row],[Open]])</f>
        <v>0</v>
      </c>
      <c r="AV765" s="10">
        <f xml:space="preserve"> SIGN(DATA[[#This Row],[Low]] &lt; DATA[[#This Row],[Prev Low]])</f>
        <v>0</v>
      </c>
      <c r="AW765" s="10">
        <f xml:space="preserve"> SIGN(DATA[[#This Row],[Prev Low]] &lt; DATA[[#This Row],[Low]])</f>
        <v>1</v>
      </c>
      <c r="AX765" s="10">
        <f xml:space="preserve"> SIGN(DATA[[#This Row],[High]] &lt; DATA[[#This Row],[Prev High]])</f>
        <v>0</v>
      </c>
      <c r="AY765" s="10">
        <f xml:space="preserve"> SIGN(DATA[[#This Row],[Prev High]] &lt; DATA[[#This Row],[High]])</f>
        <v>1</v>
      </c>
      <c r="AZ765" s="10">
        <f xml:space="preserve"> (DATA[[#This Row],[Prev Low]] &lt; DATA[[#This Row],[Close]]) * (DATA[[#This Row],[Close]] &lt; DATA[[#This Row],[Prev High]])</f>
        <v>0</v>
      </c>
      <c r="BA765" s="10">
        <f xml:space="preserve"> SIGN(DATA[[#This Row],[Close]] &lt; DATA[[#This Row],[Prev Low]])</f>
        <v>0</v>
      </c>
      <c r="BB765" s="10">
        <f xml:space="preserve"> SIGN(DATA[[#This Row],[Prev Low]] &lt; DATA[[#This Row],[Close]])</f>
        <v>1</v>
      </c>
      <c r="BC765" s="10">
        <f xml:space="preserve"> SIGN(DATA[[#This Row],[Close]] &lt; DATA[[#This Row],[Prev High]])</f>
        <v>0</v>
      </c>
      <c r="BD765" s="10">
        <f xml:space="preserve"> SIGN(DATA[[#This Row],[Prev High]] &lt; DATA[[#This Row],[Close]])</f>
        <v>1</v>
      </c>
    </row>
    <row r="766" spans="14:56" x14ac:dyDescent="0.25">
      <c r="N766" s="16">
        <f xml:space="preserve"> ROW() - ROW(DATA[[#Headers],[Row]])</f>
        <v>764</v>
      </c>
      <c r="O766" s="13"/>
      <c r="P766" s="20">
        <v>44747</v>
      </c>
      <c r="Q766" s="21">
        <v>99528</v>
      </c>
      <c r="R766" s="21">
        <v>99130</v>
      </c>
      <c r="S766" s="21">
        <v>99740</v>
      </c>
      <c r="T766" s="21">
        <v>97740</v>
      </c>
      <c r="U766" s="13" t="s">
        <v>597</v>
      </c>
      <c r="V766" s="14">
        <v>-3.2000000000000002E-3</v>
      </c>
      <c r="W766" s="23"/>
      <c r="X766" s="23">
        <f xml:space="preserve"> (1 - DATA[[#This Row],[Row]])</f>
        <v>-763</v>
      </c>
      <c r="Y766" s="24">
        <f xml:space="preserve"> DATA[[#This Row],[Src Data]]</f>
        <v>44747</v>
      </c>
      <c r="Z766" s="23">
        <f xml:space="preserve"> WEEKDAY(DATA[[#This Row],[Date]])</f>
        <v>3</v>
      </c>
      <c r="AA766" s="26">
        <f xml:space="preserve"> DATA[[#This Row],[Src Último]]</f>
        <v>99528</v>
      </c>
      <c r="AB766" s="28">
        <f xml:space="preserve"> DATA[[#This Row],[Src Abertura]]</f>
        <v>99130</v>
      </c>
      <c r="AC766" s="28">
        <f xml:space="preserve"> DATA[[#This Row],[Src Mínima]]</f>
        <v>97740</v>
      </c>
      <c r="AD766" s="28">
        <f xml:space="preserve"> DATA[[#This Row],[Src Máxima]]</f>
        <v>99740</v>
      </c>
      <c r="AE766" s="28">
        <f xml:space="preserve"> DATA[[#This Row],[Src Último]]</f>
        <v>99528</v>
      </c>
      <c r="AF766" s="40">
        <f xml:space="preserve"> (DATA[[#This Row],[High]] - DATA[[#This Row],[Low]])</f>
        <v>2000</v>
      </c>
      <c r="AG766" s="31">
        <f xml:space="preserve"> _xlfn.XLOOKUP(DATA[[#This Row],[T]]-1, DATA[T], DATA[Open], "")</f>
        <v>100190</v>
      </c>
      <c r="AH766" s="31">
        <f xml:space="preserve"> _xlfn.XLOOKUP(DATA[[#This Row],[T]]-1, DATA[T], DATA[Low], "")</f>
        <v>99500</v>
      </c>
      <c r="AI766" s="31">
        <f xml:space="preserve"> _xlfn.XLOOKUP(DATA[[#This Row],[T]]-1, DATA[T], DATA[High], "")</f>
        <v>100730</v>
      </c>
      <c r="AJ766" s="31">
        <f xml:space="preserve"> _xlfn.XLOOKUP(DATA[[#This Row],[T]]-1, DATA[T], DATA[Price], "")</f>
        <v>99852</v>
      </c>
      <c r="AK766" s="33">
        <f xml:space="preserve"> IFERROR(DATA[[#This Row],[Prev Close]] - DATA[[#This Row],[Prev Open]], "")</f>
        <v>-338</v>
      </c>
      <c r="AL766" s="33">
        <f xml:space="preserve"> IFERROR(DATA[[#This Row],[Prev High]] - DATA[[#This Row],[Prev Low]], "")</f>
        <v>1230</v>
      </c>
      <c r="AM766" s="33">
        <f xml:space="preserve"> SIGN(DATA[[#This Row],[Prev Change]] &lt; 0)</f>
        <v>1</v>
      </c>
      <c r="AN766" s="33">
        <f xml:space="preserve"> SIGN(DATA[[#This Row],[Prev Change]] &gt;= 0)</f>
        <v>0</v>
      </c>
      <c r="AO766" s="28">
        <f xml:space="preserve"> IFERROR(MAX(0, DATA[[#This Row],[High]] - DATA[[#This Row],[Prev High]]), "")</f>
        <v>0</v>
      </c>
      <c r="AP766" s="28">
        <f xml:space="preserve"> IFERROR(MAX(0, DATA[[#This Row],[Prev Low]] - DATA[[#This Row],[Low]]), "")</f>
        <v>1760</v>
      </c>
      <c r="AQ766" s="10">
        <f xml:space="preserve"> (DATA[[#This Row],[Prev Low]] &lt; DATA[[#This Row],[Open]]) * (DATA[[#This Row],[Open]] &lt; DATA[[#This Row],[Prev High]])</f>
        <v>0</v>
      </c>
      <c r="AR766" s="10">
        <f xml:space="preserve"> SIGN(DATA[[#This Row],[Open]] &lt; DATA[[#This Row],[Prev Low]])</f>
        <v>1</v>
      </c>
      <c r="AS766" s="10">
        <f xml:space="preserve"> SIGN(DATA[[#This Row],[Prev Low]] &lt; DATA[[#This Row],[Open]])</f>
        <v>0</v>
      </c>
      <c r="AT766" s="10">
        <f xml:space="preserve"> SIGN(DATA[[#This Row],[Open]] &lt; DATA[[#This Row],[Prev High]])</f>
        <v>1</v>
      </c>
      <c r="AU766" s="10">
        <f xml:space="preserve"> SIGN(DATA[[#This Row],[Prev High]] &lt; DATA[[#This Row],[Open]])</f>
        <v>0</v>
      </c>
      <c r="AV766" s="10">
        <f xml:space="preserve"> SIGN(DATA[[#This Row],[Low]] &lt; DATA[[#This Row],[Prev Low]])</f>
        <v>1</v>
      </c>
      <c r="AW766" s="10">
        <f xml:space="preserve"> SIGN(DATA[[#This Row],[Prev Low]] &lt; DATA[[#This Row],[Low]])</f>
        <v>0</v>
      </c>
      <c r="AX766" s="10">
        <f xml:space="preserve"> SIGN(DATA[[#This Row],[High]] &lt; DATA[[#This Row],[Prev High]])</f>
        <v>1</v>
      </c>
      <c r="AY766" s="10">
        <f xml:space="preserve"> SIGN(DATA[[#This Row],[Prev High]] &lt; DATA[[#This Row],[High]])</f>
        <v>0</v>
      </c>
      <c r="AZ766" s="10">
        <f xml:space="preserve"> (DATA[[#This Row],[Prev Low]] &lt; DATA[[#This Row],[Close]]) * (DATA[[#This Row],[Close]] &lt; DATA[[#This Row],[Prev High]])</f>
        <v>1</v>
      </c>
      <c r="BA766" s="10">
        <f xml:space="preserve"> SIGN(DATA[[#This Row],[Close]] &lt; DATA[[#This Row],[Prev Low]])</f>
        <v>0</v>
      </c>
      <c r="BB766" s="10">
        <f xml:space="preserve"> SIGN(DATA[[#This Row],[Prev Low]] &lt; DATA[[#This Row],[Close]])</f>
        <v>1</v>
      </c>
      <c r="BC766" s="10">
        <f xml:space="preserve"> SIGN(DATA[[#This Row],[Close]] &lt; DATA[[#This Row],[Prev High]])</f>
        <v>1</v>
      </c>
      <c r="BD766" s="10">
        <f xml:space="preserve"> SIGN(DATA[[#This Row],[Prev High]] &lt; DATA[[#This Row],[Close]])</f>
        <v>0</v>
      </c>
    </row>
    <row r="767" spans="14:56" x14ac:dyDescent="0.25">
      <c r="N767" s="16">
        <f xml:space="preserve"> ROW() - ROW(DATA[[#Headers],[Row]])</f>
        <v>765</v>
      </c>
      <c r="O767" s="13"/>
      <c r="P767" s="20">
        <v>44746</v>
      </c>
      <c r="Q767" s="21">
        <v>99852</v>
      </c>
      <c r="R767" s="21">
        <v>100190</v>
      </c>
      <c r="S767" s="21">
        <v>100730</v>
      </c>
      <c r="T767" s="21">
        <v>99500</v>
      </c>
      <c r="U767" s="13" t="s">
        <v>501</v>
      </c>
      <c r="V767" s="14">
        <v>-4.4999999999999997E-3</v>
      </c>
      <c r="W767" s="23"/>
      <c r="X767" s="23">
        <f xml:space="preserve"> (1 - DATA[[#This Row],[Row]])</f>
        <v>-764</v>
      </c>
      <c r="Y767" s="24">
        <f xml:space="preserve"> DATA[[#This Row],[Src Data]]</f>
        <v>44746</v>
      </c>
      <c r="Z767" s="23">
        <f xml:space="preserve"> WEEKDAY(DATA[[#This Row],[Date]])</f>
        <v>2</v>
      </c>
      <c r="AA767" s="26">
        <f xml:space="preserve"> DATA[[#This Row],[Src Último]]</f>
        <v>99852</v>
      </c>
      <c r="AB767" s="28">
        <f xml:space="preserve"> DATA[[#This Row],[Src Abertura]]</f>
        <v>100190</v>
      </c>
      <c r="AC767" s="28">
        <f xml:space="preserve"> DATA[[#This Row],[Src Mínima]]</f>
        <v>99500</v>
      </c>
      <c r="AD767" s="28">
        <f xml:space="preserve"> DATA[[#This Row],[Src Máxima]]</f>
        <v>100730</v>
      </c>
      <c r="AE767" s="28">
        <f xml:space="preserve"> DATA[[#This Row],[Src Último]]</f>
        <v>99852</v>
      </c>
      <c r="AF767" s="40">
        <f xml:space="preserve"> (DATA[[#This Row],[High]] - DATA[[#This Row],[Low]])</f>
        <v>1230</v>
      </c>
      <c r="AG767" s="31">
        <f xml:space="preserve"> _xlfn.XLOOKUP(DATA[[#This Row],[T]]-1, DATA[T], DATA[Open], "")</f>
        <v>99235</v>
      </c>
      <c r="AH767" s="31">
        <f xml:space="preserve"> _xlfn.XLOOKUP(DATA[[#This Row],[T]]-1, DATA[T], DATA[Low], "")</f>
        <v>98560</v>
      </c>
      <c r="AI767" s="31">
        <f xml:space="preserve"> _xlfn.XLOOKUP(DATA[[#This Row],[T]]-1, DATA[T], DATA[High], "")</f>
        <v>100730</v>
      </c>
      <c r="AJ767" s="31">
        <f xml:space="preserve"> _xlfn.XLOOKUP(DATA[[#This Row],[T]]-1, DATA[T], DATA[Price], "")</f>
        <v>100299</v>
      </c>
      <c r="AK767" s="33">
        <f xml:space="preserve"> IFERROR(DATA[[#This Row],[Prev Close]] - DATA[[#This Row],[Prev Open]], "")</f>
        <v>1064</v>
      </c>
      <c r="AL767" s="33">
        <f xml:space="preserve"> IFERROR(DATA[[#This Row],[Prev High]] - DATA[[#This Row],[Prev Low]], "")</f>
        <v>2170</v>
      </c>
      <c r="AM767" s="33">
        <f xml:space="preserve"> SIGN(DATA[[#This Row],[Prev Change]] &lt; 0)</f>
        <v>0</v>
      </c>
      <c r="AN767" s="33">
        <f xml:space="preserve"> SIGN(DATA[[#This Row],[Prev Change]] &gt;= 0)</f>
        <v>1</v>
      </c>
      <c r="AO767" s="28">
        <f xml:space="preserve"> IFERROR(MAX(0, DATA[[#This Row],[High]] - DATA[[#This Row],[Prev High]]), "")</f>
        <v>0</v>
      </c>
      <c r="AP767" s="28">
        <f xml:space="preserve"> IFERROR(MAX(0, DATA[[#This Row],[Prev Low]] - DATA[[#This Row],[Low]]), "")</f>
        <v>0</v>
      </c>
      <c r="AQ767" s="10">
        <f xml:space="preserve"> (DATA[[#This Row],[Prev Low]] &lt; DATA[[#This Row],[Open]]) * (DATA[[#This Row],[Open]] &lt; DATA[[#This Row],[Prev High]])</f>
        <v>1</v>
      </c>
      <c r="AR767" s="10">
        <f xml:space="preserve"> SIGN(DATA[[#This Row],[Open]] &lt; DATA[[#This Row],[Prev Low]])</f>
        <v>0</v>
      </c>
      <c r="AS767" s="10">
        <f xml:space="preserve"> SIGN(DATA[[#This Row],[Prev Low]] &lt; DATA[[#This Row],[Open]])</f>
        <v>1</v>
      </c>
      <c r="AT767" s="10">
        <f xml:space="preserve"> SIGN(DATA[[#This Row],[Open]] &lt; DATA[[#This Row],[Prev High]])</f>
        <v>1</v>
      </c>
      <c r="AU767" s="10">
        <f xml:space="preserve"> SIGN(DATA[[#This Row],[Prev High]] &lt; DATA[[#This Row],[Open]])</f>
        <v>0</v>
      </c>
      <c r="AV767" s="10">
        <f xml:space="preserve"> SIGN(DATA[[#This Row],[Low]] &lt; DATA[[#This Row],[Prev Low]])</f>
        <v>0</v>
      </c>
      <c r="AW767" s="10">
        <f xml:space="preserve"> SIGN(DATA[[#This Row],[Prev Low]] &lt; DATA[[#This Row],[Low]])</f>
        <v>1</v>
      </c>
      <c r="AX767" s="10">
        <f xml:space="preserve"> SIGN(DATA[[#This Row],[High]] &lt; DATA[[#This Row],[Prev High]])</f>
        <v>0</v>
      </c>
      <c r="AY767" s="10">
        <f xml:space="preserve"> SIGN(DATA[[#This Row],[Prev High]] &lt; DATA[[#This Row],[High]])</f>
        <v>0</v>
      </c>
      <c r="AZ767" s="10">
        <f xml:space="preserve"> (DATA[[#This Row],[Prev Low]] &lt; DATA[[#This Row],[Close]]) * (DATA[[#This Row],[Close]] &lt; DATA[[#This Row],[Prev High]])</f>
        <v>1</v>
      </c>
      <c r="BA767" s="10">
        <f xml:space="preserve"> SIGN(DATA[[#This Row],[Close]] &lt; DATA[[#This Row],[Prev Low]])</f>
        <v>0</v>
      </c>
      <c r="BB767" s="10">
        <f xml:space="preserve"> SIGN(DATA[[#This Row],[Prev Low]] &lt; DATA[[#This Row],[Close]])</f>
        <v>1</v>
      </c>
      <c r="BC767" s="10">
        <f xml:space="preserve"> SIGN(DATA[[#This Row],[Close]] &lt; DATA[[#This Row],[Prev High]])</f>
        <v>1</v>
      </c>
      <c r="BD767" s="10">
        <f xml:space="preserve"> SIGN(DATA[[#This Row],[Prev High]] &lt; DATA[[#This Row],[Close]])</f>
        <v>0</v>
      </c>
    </row>
    <row r="768" spans="14:56" x14ac:dyDescent="0.25">
      <c r="N768" s="16">
        <f xml:space="preserve"> ROW() - ROW(DATA[[#Headers],[Row]])</f>
        <v>766</v>
      </c>
      <c r="O768" s="13"/>
      <c r="P768" s="20">
        <v>44743</v>
      </c>
      <c r="Q768" s="21">
        <v>100299</v>
      </c>
      <c r="R768" s="21">
        <v>99235</v>
      </c>
      <c r="S768" s="21">
        <v>100730</v>
      </c>
      <c r="T768" s="21">
        <v>98560</v>
      </c>
      <c r="U768" s="13" t="s">
        <v>598</v>
      </c>
      <c r="V768" s="14">
        <v>4.8999999999999998E-3</v>
      </c>
      <c r="W768" s="23"/>
      <c r="X768" s="23">
        <f xml:space="preserve"> (1 - DATA[[#This Row],[Row]])</f>
        <v>-765</v>
      </c>
      <c r="Y768" s="24">
        <f xml:space="preserve"> DATA[[#This Row],[Src Data]]</f>
        <v>44743</v>
      </c>
      <c r="Z768" s="23">
        <f xml:space="preserve"> WEEKDAY(DATA[[#This Row],[Date]])</f>
        <v>6</v>
      </c>
      <c r="AA768" s="26">
        <f xml:space="preserve"> DATA[[#This Row],[Src Último]]</f>
        <v>100299</v>
      </c>
      <c r="AB768" s="28">
        <f xml:space="preserve"> DATA[[#This Row],[Src Abertura]]</f>
        <v>99235</v>
      </c>
      <c r="AC768" s="28">
        <f xml:space="preserve"> DATA[[#This Row],[Src Mínima]]</f>
        <v>98560</v>
      </c>
      <c r="AD768" s="28">
        <f xml:space="preserve"> DATA[[#This Row],[Src Máxima]]</f>
        <v>100730</v>
      </c>
      <c r="AE768" s="28">
        <f xml:space="preserve"> DATA[[#This Row],[Src Último]]</f>
        <v>100299</v>
      </c>
      <c r="AF768" s="40">
        <f xml:space="preserve"> (DATA[[#This Row],[High]] - DATA[[#This Row],[Low]])</f>
        <v>2170</v>
      </c>
      <c r="AG768" s="31">
        <f xml:space="preserve"> _xlfn.XLOOKUP(DATA[[#This Row],[T]]-1, DATA[T], DATA[Open], "")</f>
        <v>100075</v>
      </c>
      <c r="AH768" s="31">
        <f xml:space="preserve"> _xlfn.XLOOKUP(DATA[[#This Row],[T]]-1, DATA[T], DATA[Low], "")</f>
        <v>99075</v>
      </c>
      <c r="AI768" s="31">
        <f xml:space="preserve"> _xlfn.XLOOKUP(DATA[[#This Row],[T]]-1, DATA[T], DATA[High], "")</f>
        <v>100700</v>
      </c>
      <c r="AJ768" s="31">
        <f xml:space="preserve"> _xlfn.XLOOKUP(DATA[[#This Row],[T]]-1, DATA[T], DATA[Price], "")</f>
        <v>99809</v>
      </c>
      <c r="AK768" s="33">
        <f xml:space="preserve"> IFERROR(DATA[[#This Row],[Prev Close]] - DATA[[#This Row],[Prev Open]], "")</f>
        <v>-266</v>
      </c>
      <c r="AL768" s="33">
        <f xml:space="preserve"> IFERROR(DATA[[#This Row],[Prev High]] - DATA[[#This Row],[Prev Low]], "")</f>
        <v>1625</v>
      </c>
      <c r="AM768" s="33">
        <f xml:space="preserve"> SIGN(DATA[[#This Row],[Prev Change]] &lt; 0)</f>
        <v>1</v>
      </c>
      <c r="AN768" s="33">
        <f xml:space="preserve"> SIGN(DATA[[#This Row],[Prev Change]] &gt;= 0)</f>
        <v>0</v>
      </c>
      <c r="AO768" s="28">
        <f xml:space="preserve"> IFERROR(MAX(0, DATA[[#This Row],[High]] - DATA[[#This Row],[Prev High]]), "")</f>
        <v>30</v>
      </c>
      <c r="AP768" s="28">
        <f xml:space="preserve"> IFERROR(MAX(0, DATA[[#This Row],[Prev Low]] - DATA[[#This Row],[Low]]), "")</f>
        <v>515</v>
      </c>
      <c r="AQ768" s="10">
        <f xml:space="preserve"> (DATA[[#This Row],[Prev Low]] &lt; DATA[[#This Row],[Open]]) * (DATA[[#This Row],[Open]] &lt; DATA[[#This Row],[Prev High]])</f>
        <v>1</v>
      </c>
      <c r="AR768" s="10">
        <f xml:space="preserve"> SIGN(DATA[[#This Row],[Open]] &lt; DATA[[#This Row],[Prev Low]])</f>
        <v>0</v>
      </c>
      <c r="AS768" s="10">
        <f xml:space="preserve"> SIGN(DATA[[#This Row],[Prev Low]] &lt; DATA[[#This Row],[Open]])</f>
        <v>1</v>
      </c>
      <c r="AT768" s="10">
        <f xml:space="preserve"> SIGN(DATA[[#This Row],[Open]] &lt; DATA[[#This Row],[Prev High]])</f>
        <v>1</v>
      </c>
      <c r="AU768" s="10">
        <f xml:space="preserve"> SIGN(DATA[[#This Row],[Prev High]] &lt; DATA[[#This Row],[Open]])</f>
        <v>0</v>
      </c>
      <c r="AV768" s="10">
        <f xml:space="preserve"> SIGN(DATA[[#This Row],[Low]] &lt; DATA[[#This Row],[Prev Low]])</f>
        <v>1</v>
      </c>
      <c r="AW768" s="10">
        <f xml:space="preserve"> SIGN(DATA[[#This Row],[Prev Low]] &lt; DATA[[#This Row],[Low]])</f>
        <v>0</v>
      </c>
      <c r="AX768" s="10">
        <f xml:space="preserve"> SIGN(DATA[[#This Row],[High]] &lt; DATA[[#This Row],[Prev High]])</f>
        <v>0</v>
      </c>
      <c r="AY768" s="10">
        <f xml:space="preserve"> SIGN(DATA[[#This Row],[Prev High]] &lt; DATA[[#This Row],[High]])</f>
        <v>1</v>
      </c>
      <c r="AZ768" s="10">
        <f xml:space="preserve"> (DATA[[#This Row],[Prev Low]] &lt; DATA[[#This Row],[Close]]) * (DATA[[#This Row],[Close]] &lt; DATA[[#This Row],[Prev High]])</f>
        <v>1</v>
      </c>
      <c r="BA768" s="10">
        <f xml:space="preserve"> SIGN(DATA[[#This Row],[Close]] &lt; DATA[[#This Row],[Prev Low]])</f>
        <v>0</v>
      </c>
      <c r="BB768" s="10">
        <f xml:space="preserve"> SIGN(DATA[[#This Row],[Prev Low]] &lt; DATA[[#This Row],[Close]])</f>
        <v>1</v>
      </c>
      <c r="BC768" s="10">
        <f xml:space="preserve"> SIGN(DATA[[#This Row],[Close]] &lt; DATA[[#This Row],[Prev High]])</f>
        <v>1</v>
      </c>
      <c r="BD768" s="10">
        <f xml:space="preserve"> SIGN(DATA[[#This Row],[Prev High]] &lt; DATA[[#This Row],[Close]])</f>
        <v>0</v>
      </c>
    </row>
    <row r="769" spans="14:56" x14ac:dyDescent="0.25">
      <c r="N769" s="16">
        <f xml:space="preserve"> ROW() - ROW(DATA[[#Headers],[Row]])</f>
        <v>767</v>
      </c>
      <c r="O769" s="13"/>
      <c r="P769" s="20">
        <v>44742</v>
      </c>
      <c r="Q769" s="21">
        <v>99809</v>
      </c>
      <c r="R769" s="21">
        <v>100075</v>
      </c>
      <c r="S769" s="21">
        <v>100700</v>
      </c>
      <c r="T769" s="21">
        <v>99075</v>
      </c>
      <c r="U769" s="13" t="s">
        <v>599</v>
      </c>
      <c r="V769" s="14">
        <v>-1.1900000000000001E-2</v>
      </c>
      <c r="W769" s="23"/>
      <c r="X769" s="23">
        <f xml:space="preserve"> (1 - DATA[[#This Row],[Row]])</f>
        <v>-766</v>
      </c>
      <c r="Y769" s="24">
        <f xml:space="preserve"> DATA[[#This Row],[Src Data]]</f>
        <v>44742</v>
      </c>
      <c r="Z769" s="23">
        <f xml:space="preserve"> WEEKDAY(DATA[[#This Row],[Date]])</f>
        <v>5</v>
      </c>
      <c r="AA769" s="26">
        <f xml:space="preserve"> DATA[[#This Row],[Src Último]]</f>
        <v>99809</v>
      </c>
      <c r="AB769" s="28">
        <f xml:space="preserve"> DATA[[#This Row],[Src Abertura]]</f>
        <v>100075</v>
      </c>
      <c r="AC769" s="28">
        <f xml:space="preserve"> DATA[[#This Row],[Src Mínima]]</f>
        <v>99075</v>
      </c>
      <c r="AD769" s="28">
        <f xml:space="preserve"> DATA[[#This Row],[Src Máxima]]</f>
        <v>100700</v>
      </c>
      <c r="AE769" s="28">
        <f xml:space="preserve"> DATA[[#This Row],[Src Último]]</f>
        <v>99809</v>
      </c>
      <c r="AF769" s="40">
        <f xml:space="preserve"> (DATA[[#This Row],[High]] - DATA[[#This Row],[Low]])</f>
        <v>1625</v>
      </c>
      <c r="AG769" s="31">
        <f xml:space="preserve"> _xlfn.XLOOKUP(DATA[[#This Row],[T]]-1, DATA[T], DATA[Open], "")</f>
        <v>102120</v>
      </c>
      <c r="AH769" s="31">
        <f xml:space="preserve"> _xlfn.XLOOKUP(DATA[[#This Row],[T]]-1, DATA[T], DATA[Low], "")</f>
        <v>100665</v>
      </c>
      <c r="AI769" s="31">
        <f xml:space="preserve"> _xlfn.XLOOKUP(DATA[[#This Row],[T]]-1, DATA[T], DATA[High], "")</f>
        <v>103190</v>
      </c>
      <c r="AJ769" s="31">
        <f xml:space="preserve"> _xlfn.XLOOKUP(DATA[[#This Row],[T]]-1, DATA[T], DATA[Price], "")</f>
        <v>101011</v>
      </c>
      <c r="AK769" s="33">
        <f xml:space="preserve"> IFERROR(DATA[[#This Row],[Prev Close]] - DATA[[#This Row],[Prev Open]], "")</f>
        <v>-1109</v>
      </c>
      <c r="AL769" s="33">
        <f xml:space="preserve"> IFERROR(DATA[[#This Row],[Prev High]] - DATA[[#This Row],[Prev Low]], "")</f>
        <v>2525</v>
      </c>
      <c r="AM769" s="33">
        <f xml:space="preserve"> SIGN(DATA[[#This Row],[Prev Change]] &lt; 0)</f>
        <v>1</v>
      </c>
      <c r="AN769" s="33">
        <f xml:space="preserve"> SIGN(DATA[[#This Row],[Prev Change]] &gt;= 0)</f>
        <v>0</v>
      </c>
      <c r="AO769" s="28">
        <f xml:space="preserve"> IFERROR(MAX(0, DATA[[#This Row],[High]] - DATA[[#This Row],[Prev High]]), "")</f>
        <v>0</v>
      </c>
      <c r="AP769" s="28">
        <f xml:space="preserve"> IFERROR(MAX(0, DATA[[#This Row],[Prev Low]] - DATA[[#This Row],[Low]]), "")</f>
        <v>1590</v>
      </c>
      <c r="AQ769" s="10">
        <f xml:space="preserve"> (DATA[[#This Row],[Prev Low]] &lt; DATA[[#This Row],[Open]]) * (DATA[[#This Row],[Open]] &lt; DATA[[#This Row],[Prev High]])</f>
        <v>0</v>
      </c>
      <c r="AR769" s="10">
        <f xml:space="preserve"> SIGN(DATA[[#This Row],[Open]] &lt; DATA[[#This Row],[Prev Low]])</f>
        <v>1</v>
      </c>
      <c r="AS769" s="10">
        <f xml:space="preserve"> SIGN(DATA[[#This Row],[Prev Low]] &lt; DATA[[#This Row],[Open]])</f>
        <v>0</v>
      </c>
      <c r="AT769" s="10">
        <f xml:space="preserve"> SIGN(DATA[[#This Row],[Open]] &lt; DATA[[#This Row],[Prev High]])</f>
        <v>1</v>
      </c>
      <c r="AU769" s="10">
        <f xml:space="preserve"> SIGN(DATA[[#This Row],[Prev High]] &lt; DATA[[#This Row],[Open]])</f>
        <v>0</v>
      </c>
      <c r="AV769" s="10">
        <f xml:space="preserve"> SIGN(DATA[[#This Row],[Low]] &lt; DATA[[#This Row],[Prev Low]])</f>
        <v>1</v>
      </c>
      <c r="AW769" s="10">
        <f xml:space="preserve"> SIGN(DATA[[#This Row],[Prev Low]] &lt; DATA[[#This Row],[Low]])</f>
        <v>0</v>
      </c>
      <c r="AX769" s="10">
        <f xml:space="preserve"> SIGN(DATA[[#This Row],[High]] &lt; DATA[[#This Row],[Prev High]])</f>
        <v>1</v>
      </c>
      <c r="AY769" s="10">
        <f xml:space="preserve"> SIGN(DATA[[#This Row],[Prev High]] &lt; DATA[[#This Row],[High]])</f>
        <v>0</v>
      </c>
      <c r="AZ769" s="10">
        <f xml:space="preserve"> (DATA[[#This Row],[Prev Low]] &lt; DATA[[#This Row],[Close]]) * (DATA[[#This Row],[Close]] &lt; DATA[[#This Row],[Prev High]])</f>
        <v>0</v>
      </c>
      <c r="BA769" s="10">
        <f xml:space="preserve"> SIGN(DATA[[#This Row],[Close]] &lt; DATA[[#This Row],[Prev Low]])</f>
        <v>1</v>
      </c>
      <c r="BB769" s="10">
        <f xml:space="preserve"> SIGN(DATA[[#This Row],[Prev Low]] &lt; DATA[[#This Row],[Close]])</f>
        <v>0</v>
      </c>
      <c r="BC769" s="10">
        <f xml:space="preserve"> SIGN(DATA[[#This Row],[Close]] &lt; DATA[[#This Row],[Prev High]])</f>
        <v>1</v>
      </c>
      <c r="BD769" s="10">
        <f xml:space="preserve"> SIGN(DATA[[#This Row],[Prev High]] &lt; DATA[[#This Row],[Close]])</f>
        <v>0</v>
      </c>
    </row>
    <row r="770" spans="14:56" x14ac:dyDescent="0.25">
      <c r="N770" s="16">
        <f xml:space="preserve"> ROW() - ROW(DATA[[#Headers],[Row]])</f>
        <v>768</v>
      </c>
      <c r="O770" s="13"/>
      <c r="P770" s="20">
        <v>44741</v>
      </c>
      <c r="Q770" s="21">
        <v>101011</v>
      </c>
      <c r="R770" s="21">
        <v>102120</v>
      </c>
      <c r="S770" s="21">
        <v>103190</v>
      </c>
      <c r="T770" s="21">
        <v>100665</v>
      </c>
      <c r="U770" s="13" t="s">
        <v>427</v>
      </c>
      <c r="V770" s="14">
        <v>-1.0699999999999999E-2</v>
      </c>
      <c r="W770" s="23"/>
      <c r="X770" s="23">
        <f xml:space="preserve"> (1 - DATA[[#This Row],[Row]])</f>
        <v>-767</v>
      </c>
      <c r="Y770" s="24">
        <f xml:space="preserve"> DATA[[#This Row],[Src Data]]</f>
        <v>44741</v>
      </c>
      <c r="Z770" s="23">
        <f xml:space="preserve"> WEEKDAY(DATA[[#This Row],[Date]])</f>
        <v>4</v>
      </c>
      <c r="AA770" s="26">
        <f xml:space="preserve"> DATA[[#This Row],[Src Último]]</f>
        <v>101011</v>
      </c>
      <c r="AB770" s="28">
        <f xml:space="preserve"> DATA[[#This Row],[Src Abertura]]</f>
        <v>102120</v>
      </c>
      <c r="AC770" s="28">
        <f xml:space="preserve"> DATA[[#This Row],[Src Mínima]]</f>
        <v>100665</v>
      </c>
      <c r="AD770" s="28">
        <f xml:space="preserve"> DATA[[#This Row],[Src Máxima]]</f>
        <v>103190</v>
      </c>
      <c r="AE770" s="28">
        <f xml:space="preserve"> DATA[[#This Row],[Src Último]]</f>
        <v>101011</v>
      </c>
      <c r="AF770" s="40">
        <f xml:space="preserve"> (DATA[[#This Row],[High]] - DATA[[#This Row],[Low]])</f>
        <v>2525</v>
      </c>
      <c r="AG770" s="31">
        <f xml:space="preserve"> _xlfn.XLOOKUP(DATA[[#This Row],[T]]-1, DATA[T], DATA[Open], "")</f>
        <v>103410</v>
      </c>
      <c r="AH770" s="31">
        <f xml:space="preserve"> _xlfn.XLOOKUP(DATA[[#This Row],[T]]-1, DATA[T], DATA[Low], "")</f>
        <v>101470</v>
      </c>
      <c r="AI770" s="31">
        <f xml:space="preserve"> _xlfn.XLOOKUP(DATA[[#This Row],[T]]-1, DATA[T], DATA[High], "")</f>
        <v>103895</v>
      </c>
      <c r="AJ770" s="31">
        <f xml:space="preserve"> _xlfn.XLOOKUP(DATA[[#This Row],[T]]-1, DATA[T], DATA[Price], "")</f>
        <v>102106</v>
      </c>
      <c r="AK770" s="33">
        <f xml:space="preserve"> IFERROR(DATA[[#This Row],[Prev Close]] - DATA[[#This Row],[Prev Open]], "")</f>
        <v>-1304</v>
      </c>
      <c r="AL770" s="33">
        <f xml:space="preserve"> IFERROR(DATA[[#This Row],[Prev High]] - DATA[[#This Row],[Prev Low]], "")</f>
        <v>2425</v>
      </c>
      <c r="AM770" s="33">
        <f xml:space="preserve"> SIGN(DATA[[#This Row],[Prev Change]] &lt; 0)</f>
        <v>1</v>
      </c>
      <c r="AN770" s="33">
        <f xml:space="preserve"> SIGN(DATA[[#This Row],[Prev Change]] &gt;= 0)</f>
        <v>0</v>
      </c>
      <c r="AO770" s="28">
        <f xml:space="preserve"> IFERROR(MAX(0, DATA[[#This Row],[High]] - DATA[[#This Row],[Prev High]]), "")</f>
        <v>0</v>
      </c>
      <c r="AP770" s="28">
        <f xml:space="preserve"> IFERROR(MAX(0, DATA[[#This Row],[Prev Low]] - DATA[[#This Row],[Low]]), "")</f>
        <v>805</v>
      </c>
      <c r="AQ770" s="10">
        <f xml:space="preserve"> (DATA[[#This Row],[Prev Low]] &lt; DATA[[#This Row],[Open]]) * (DATA[[#This Row],[Open]] &lt; DATA[[#This Row],[Prev High]])</f>
        <v>1</v>
      </c>
      <c r="AR770" s="10">
        <f xml:space="preserve"> SIGN(DATA[[#This Row],[Open]] &lt; DATA[[#This Row],[Prev Low]])</f>
        <v>0</v>
      </c>
      <c r="AS770" s="10">
        <f xml:space="preserve"> SIGN(DATA[[#This Row],[Prev Low]] &lt; DATA[[#This Row],[Open]])</f>
        <v>1</v>
      </c>
      <c r="AT770" s="10">
        <f xml:space="preserve"> SIGN(DATA[[#This Row],[Open]] &lt; DATA[[#This Row],[Prev High]])</f>
        <v>1</v>
      </c>
      <c r="AU770" s="10">
        <f xml:space="preserve"> SIGN(DATA[[#This Row],[Prev High]] &lt; DATA[[#This Row],[Open]])</f>
        <v>0</v>
      </c>
      <c r="AV770" s="10">
        <f xml:space="preserve"> SIGN(DATA[[#This Row],[Low]] &lt; DATA[[#This Row],[Prev Low]])</f>
        <v>1</v>
      </c>
      <c r="AW770" s="10">
        <f xml:space="preserve"> SIGN(DATA[[#This Row],[Prev Low]] &lt; DATA[[#This Row],[Low]])</f>
        <v>0</v>
      </c>
      <c r="AX770" s="10">
        <f xml:space="preserve"> SIGN(DATA[[#This Row],[High]] &lt; DATA[[#This Row],[Prev High]])</f>
        <v>1</v>
      </c>
      <c r="AY770" s="10">
        <f xml:space="preserve"> SIGN(DATA[[#This Row],[Prev High]] &lt; DATA[[#This Row],[High]])</f>
        <v>0</v>
      </c>
      <c r="AZ770" s="10">
        <f xml:space="preserve"> (DATA[[#This Row],[Prev Low]] &lt; DATA[[#This Row],[Close]]) * (DATA[[#This Row],[Close]] &lt; DATA[[#This Row],[Prev High]])</f>
        <v>0</v>
      </c>
      <c r="BA770" s="10">
        <f xml:space="preserve"> SIGN(DATA[[#This Row],[Close]] &lt; DATA[[#This Row],[Prev Low]])</f>
        <v>1</v>
      </c>
      <c r="BB770" s="10">
        <f xml:space="preserve"> SIGN(DATA[[#This Row],[Prev Low]] &lt; DATA[[#This Row],[Close]])</f>
        <v>0</v>
      </c>
      <c r="BC770" s="10">
        <f xml:space="preserve"> SIGN(DATA[[#This Row],[Close]] &lt; DATA[[#This Row],[Prev High]])</f>
        <v>1</v>
      </c>
      <c r="BD770" s="10">
        <f xml:space="preserve"> SIGN(DATA[[#This Row],[Prev High]] &lt; DATA[[#This Row],[Close]])</f>
        <v>0</v>
      </c>
    </row>
    <row r="771" spans="14:56" x14ac:dyDescent="0.25">
      <c r="N771" s="16">
        <f xml:space="preserve"> ROW() - ROW(DATA[[#Headers],[Row]])</f>
        <v>769</v>
      </c>
      <c r="O771" s="13"/>
      <c r="P771" s="20">
        <v>44740</v>
      </c>
      <c r="Q771" s="21">
        <v>102106</v>
      </c>
      <c r="R771" s="21">
        <v>103410</v>
      </c>
      <c r="S771" s="21">
        <v>103895</v>
      </c>
      <c r="T771" s="21">
        <v>101470</v>
      </c>
      <c r="U771" s="13" t="s">
        <v>440</v>
      </c>
      <c r="V771" s="14">
        <v>-4.0000000000000001E-3</v>
      </c>
      <c r="W771" s="23"/>
      <c r="X771" s="23">
        <f xml:space="preserve"> (1 - DATA[[#This Row],[Row]])</f>
        <v>-768</v>
      </c>
      <c r="Y771" s="24">
        <f xml:space="preserve"> DATA[[#This Row],[Src Data]]</f>
        <v>44740</v>
      </c>
      <c r="Z771" s="23">
        <f xml:space="preserve"> WEEKDAY(DATA[[#This Row],[Date]])</f>
        <v>3</v>
      </c>
      <c r="AA771" s="26">
        <f xml:space="preserve"> DATA[[#This Row],[Src Último]]</f>
        <v>102106</v>
      </c>
      <c r="AB771" s="28">
        <f xml:space="preserve"> DATA[[#This Row],[Src Abertura]]</f>
        <v>103410</v>
      </c>
      <c r="AC771" s="28">
        <f xml:space="preserve"> DATA[[#This Row],[Src Mínima]]</f>
        <v>101470</v>
      </c>
      <c r="AD771" s="28">
        <f xml:space="preserve"> DATA[[#This Row],[Src Máxima]]</f>
        <v>103895</v>
      </c>
      <c r="AE771" s="28">
        <f xml:space="preserve"> DATA[[#This Row],[Src Último]]</f>
        <v>102106</v>
      </c>
      <c r="AF771" s="40">
        <f xml:space="preserve"> (DATA[[#This Row],[High]] - DATA[[#This Row],[Low]])</f>
        <v>2425</v>
      </c>
      <c r="AG771" s="31">
        <f xml:space="preserve"> _xlfn.XLOOKUP(DATA[[#This Row],[T]]-1, DATA[T], DATA[Open], "")</f>
        <v>101100</v>
      </c>
      <c r="AH771" s="31">
        <f xml:space="preserve"> _xlfn.XLOOKUP(DATA[[#This Row],[T]]-1, DATA[T], DATA[Low], "")</f>
        <v>100675</v>
      </c>
      <c r="AI771" s="31">
        <f xml:space="preserve"> _xlfn.XLOOKUP(DATA[[#This Row],[T]]-1, DATA[T], DATA[High], "")</f>
        <v>102945</v>
      </c>
      <c r="AJ771" s="31">
        <f xml:space="preserve"> _xlfn.XLOOKUP(DATA[[#This Row],[T]]-1, DATA[T], DATA[Price], "")</f>
        <v>102517</v>
      </c>
      <c r="AK771" s="33">
        <f xml:space="preserve"> IFERROR(DATA[[#This Row],[Prev Close]] - DATA[[#This Row],[Prev Open]], "")</f>
        <v>1417</v>
      </c>
      <c r="AL771" s="33">
        <f xml:space="preserve"> IFERROR(DATA[[#This Row],[Prev High]] - DATA[[#This Row],[Prev Low]], "")</f>
        <v>2270</v>
      </c>
      <c r="AM771" s="33">
        <f xml:space="preserve"> SIGN(DATA[[#This Row],[Prev Change]] &lt; 0)</f>
        <v>0</v>
      </c>
      <c r="AN771" s="33">
        <f xml:space="preserve"> SIGN(DATA[[#This Row],[Prev Change]] &gt;= 0)</f>
        <v>1</v>
      </c>
      <c r="AO771" s="28">
        <f xml:space="preserve"> IFERROR(MAX(0, DATA[[#This Row],[High]] - DATA[[#This Row],[Prev High]]), "")</f>
        <v>950</v>
      </c>
      <c r="AP771" s="28">
        <f xml:space="preserve"> IFERROR(MAX(0, DATA[[#This Row],[Prev Low]] - DATA[[#This Row],[Low]]), "")</f>
        <v>0</v>
      </c>
      <c r="AQ771" s="10">
        <f xml:space="preserve"> (DATA[[#This Row],[Prev Low]] &lt; DATA[[#This Row],[Open]]) * (DATA[[#This Row],[Open]] &lt; DATA[[#This Row],[Prev High]])</f>
        <v>0</v>
      </c>
      <c r="AR771" s="10">
        <f xml:space="preserve"> SIGN(DATA[[#This Row],[Open]] &lt; DATA[[#This Row],[Prev Low]])</f>
        <v>0</v>
      </c>
      <c r="AS771" s="10">
        <f xml:space="preserve"> SIGN(DATA[[#This Row],[Prev Low]] &lt; DATA[[#This Row],[Open]])</f>
        <v>1</v>
      </c>
      <c r="AT771" s="10">
        <f xml:space="preserve"> SIGN(DATA[[#This Row],[Open]] &lt; DATA[[#This Row],[Prev High]])</f>
        <v>0</v>
      </c>
      <c r="AU771" s="10">
        <f xml:space="preserve"> SIGN(DATA[[#This Row],[Prev High]] &lt; DATA[[#This Row],[Open]])</f>
        <v>1</v>
      </c>
      <c r="AV771" s="10">
        <f xml:space="preserve"> SIGN(DATA[[#This Row],[Low]] &lt; DATA[[#This Row],[Prev Low]])</f>
        <v>0</v>
      </c>
      <c r="AW771" s="10">
        <f xml:space="preserve"> SIGN(DATA[[#This Row],[Prev Low]] &lt; DATA[[#This Row],[Low]])</f>
        <v>1</v>
      </c>
      <c r="AX771" s="10">
        <f xml:space="preserve"> SIGN(DATA[[#This Row],[High]] &lt; DATA[[#This Row],[Prev High]])</f>
        <v>0</v>
      </c>
      <c r="AY771" s="10">
        <f xml:space="preserve"> SIGN(DATA[[#This Row],[Prev High]] &lt; DATA[[#This Row],[High]])</f>
        <v>1</v>
      </c>
      <c r="AZ771" s="10">
        <f xml:space="preserve"> (DATA[[#This Row],[Prev Low]] &lt; DATA[[#This Row],[Close]]) * (DATA[[#This Row],[Close]] &lt; DATA[[#This Row],[Prev High]])</f>
        <v>1</v>
      </c>
      <c r="BA771" s="10">
        <f xml:space="preserve"> SIGN(DATA[[#This Row],[Close]] &lt; DATA[[#This Row],[Prev Low]])</f>
        <v>0</v>
      </c>
      <c r="BB771" s="10">
        <f xml:space="preserve"> SIGN(DATA[[#This Row],[Prev Low]] &lt; DATA[[#This Row],[Close]])</f>
        <v>1</v>
      </c>
      <c r="BC771" s="10">
        <f xml:space="preserve"> SIGN(DATA[[#This Row],[Close]] &lt; DATA[[#This Row],[Prev High]])</f>
        <v>1</v>
      </c>
      <c r="BD771" s="10">
        <f xml:space="preserve"> SIGN(DATA[[#This Row],[Prev High]] &lt; DATA[[#This Row],[Close]])</f>
        <v>0</v>
      </c>
    </row>
    <row r="772" spans="14:56" x14ac:dyDescent="0.25">
      <c r="N772" s="16">
        <f xml:space="preserve"> ROW() - ROW(DATA[[#Headers],[Row]])</f>
        <v>770</v>
      </c>
      <c r="O772" s="13"/>
      <c r="P772" s="20">
        <v>44739</v>
      </c>
      <c r="Q772" s="21">
        <v>102517</v>
      </c>
      <c r="R772" s="21">
        <v>101100</v>
      </c>
      <c r="S772" s="21">
        <v>102945</v>
      </c>
      <c r="T772" s="21">
        <v>100675</v>
      </c>
      <c r="U772" s="13" t="s">
        <v>480</v>
      </c>
      <c r="V772" s="14">
        <v>2.1399999999999999E-2</v>
      </c>
      <c r="W772" s="23"/>
      <c r="X772" s="23">
        <f xml:space="preserve"> (1 - DATA[[#This Row],[Row]])</f>
        <v>-769</v>
      </c>
      <c r="Y772" s="24">
        <f xml:space="preserve"> DATA[[#This Row],[Src Data]]</f>
        <v>44739</v>
      </c>
      <c r="Z772" s="23">
        <f xml:space="preserve"> WEEKDAY(DATA[[#This Row],[Date]])</f>
        <v>2</v>
      </c>
      <c r="AA772" s="26">
        <f xml:space="preserve"> DATA[[#This Row],[Src Último]]</f>
        <v>102517</v>
      </c>
      <c r="AB772" s="28">
        <f xml:space="preserve"> DATA[[#This Row],[Src Abertura]]</f>
        <v>101100</v>
      </c>
      <c r="AC772" s="28">
        <f xml:space="preserve"> DATA[[#This Row],[Src Mínima]]</f>
        <v>100675</v>
      </c>
      <c r="AD772" s="28">
        <f xml:space="preserve"> DATA[[#This Row],[Src Máxima]]</f>
        <v>102945</v>
      </c>
      <c r="AE772" s="28">
        <f xml:space="preserve"> DATA[[#This Row],[Src Último]]</f>
        <v>102517</v>
      </c>
      <c r="AF772" s="40">
        <f xml:space="preserve"> (DATA[[#This Row],[High]] - DATA[[#This Row],[Low]])</f>
        <v>2270</v>
      </c>
      <c r="AG772" s="31">
        <f xml:space="preserve"> _xlfn.XLOOKUP(DATA[[#This Row],[T]]-1, DATA[T], DATA[Open], "")</f>
        <v>100000</v>
      </c>
      <c r="AH772" s="31">
        <f xml:space="preserve"> _xlfn.XLOOKUP(DATA[[#This Row],[T]]-1, DATA[T], DATA[Low], "")</f>
        <v>99560</v>
      </c>
      <c r="AI772" s="31">
        <f xml:space="preserve"> _xlfn.XLOOKUP(DATA[[#This Row],[T]]-1, DATA[T], DATA[High], "")</f>
        <v>101040</v>
      </c>
      <c r="AJ772" s="31">
        <f xml:space="preserve"> _xlfn.XLOOKUP(DATA[[#This Row],[T]]-1, DATA[T], DATA[Price], "")</f>
        <v>100370</v>
      </c>
      <c r="AK772" s="33">
        <f xml:space="preserve"> IFERROR(DATA[[#This Row],[Prev Close]] - DATA[[#This Row],[Prev Open]], "")</f>
        <v>370</v>
      </c>
      <c r="AL772" s="33">
        <f xml:space="preserve"> IFERROR(DATA[[#This Row],[Prev High]] - DATA[[#This Row],[Prev Low]], "")</f>
        <v>1480</v>
      </c>
      <c r="AM772" s="33">
        <f xml:space="preserve"> SIGN(DATA[[#This Row],[Prev Change]] &lt; 0)</f>
        <v>0</v>
      </c>
      <c r="AN772" s="33">
        <f xml:space="preserve"> SIGN(DATA[[#This Row],[Prev Change]] &gt;= 0)</f>
        <v>1</v>
      </c>
      <c r="AO772" s="28">
        <f xml:space="preserve"> IFERROR(MAX(0, DATA[[#This Row],[High]] - DATA[[#This Row],[Prev High]]), "")</f>
        <v>1905</v>
      </c>
      <c r="AP772" s="28">
        <f xml:space="preserve"> IFERROR(MAX(0, DATA[[#This Row],[Prev Low]] - DATA[[#This Row],[Low]]), "")</f>
        <v>0</v>
      </c>
      <c r="AQ772" s="10">
        <f xml:space="preserve"> (DATA[[#This Row],[Prev Low]] &lt; DATA[[#This Row],[Open]]) * (DATA[[#This Row],[Open]] &lt; DATA[[#This Row],[Prev High]])</f>
        <v>0</v>
      </c>
      <c r="AR772" s="10">
        <f xml:space="preserve"> SIGN(DATA[[#This Row],[Open]] &lt; DATA[[#This Row],[Prev Low]])</f>
        <v>0</v>
      </c>
      <c r="AS772" s="10">
        <f xml:space="preserve"> SIGN(DATA[[#This Row],[Prev Low]] &lt; DATA[[#This Row],[Open]])</f>
        <v>1</v>
      </c>
      <c r="AT772" s="10">
        <f xml:space="preserve"> SIGN(DATA[[#This Row],[Open]] &lt; DATA[[#This Row],[Prev High]])</f>
        <v>0</v>
      </c>
      <c r="AU772" s="10">
        <f xml:space="preserve"> SIGN(DATA[[#This Row],[Prev High]] &lt; DATA[[#This Row],[Open]])</f>
        <v>1</v>
      </c>
      <c r="AV772" s="10">
        <f xml:space="preserve"> SIGN(DATA[[#This Row],[Low]] &lt; DATA[[#This Row],[Prev Low]])</f>
        <v>0</v>
      </c>
      <c r="AW772" s="10">
        <f xml:space="preserve"> SIGN(DATA[[#This Row],[Prev Low]] &lt; DATA[[#This Row],[Low]])</f>
        <v>1</v>
      </c>
      <c r="AX772" s="10">
        <f xml:space="preserve"> SIGN(DATA[[#This Row],[High]] &lt; DATA[[#This Row],[Prev High]])</f>
        <v>0</v>
      </c>
      <c r="AY772" s="10">
        <f xml:space="preserve"> SIGN(DATA[[#This Row],[Prev High]] &lt; DATA[[#This Row],[High]])</f>
        <v>1</v>
      </c>
      <c r="AZ772" s="10">
        <f xml:space="preserve"> (DATA[[#This Row],[Prev Low]] &lt; DATA[[#This Row],[Close]]) * (DATA[[#This Row],[Close]] &lt; DATA[[#This Row],[Prev High]])</f>
        <v>0</v>
      </c>
      <c r="BA772" s="10">
        <f xml:space="preserve"> SIGN(DATA[[#This Row],[Close]] &lt; DATA[[#This Row],[Prev Low]])</f>
        <v>0</v>
      </c>
      <c r="BB772" s="10">
        <f xml:space="preserve"> SIGN(DATA[[#This Row],[Prev Low]] &lt; DATA[[#This Row],[Close]])</f>
        <v>1</v>
      </c>
      <c r="BC772" s="10">
        <f xml:space="preserve"> SIGN(DATA[[#This Row],[Close]] &lt; DATA[[#This Row],[Prev High]])</f>
        <v>0</v>
      </c>
      <c r="BD772" s="10">
        <f xml:space="preserve"> SIGN(DATA[[#This Row],[Prev High]] &lt; DATA[[#This Row],[Close]])</f>
        <v>1</v>
      </c>
    </row>
    <row r="773" spans="14:56" x14ac:dyDescent="0.25">
      <c r="N773" s="16">
        <f xml:space="preserve"> ROW() - ROW(DATA[[#Headers],[Row]])</f>
        <v>771</v>
      </c>
      <c r="O773" s="13"/>
      <c r="P773" s="20">
        <v>44736</v>
      </c>
      <c r="Q773" s="21">
        <v>100370</v>
      </c>
      <c r="R773" s="21">
        <v>100000</v>
      </c>
      <c r="S773" s="21">
        <v>101040</v>
      </c>
      <c r="T773" s="21">
        <v>99560</v>
      </c>
      <c r="U773" s="13" t="s">
        <v>309</v>
      </c>
      <c r="V773" s="14">
        <v>6.3E-3</v>
      </c>
      <c r="W773" s="23"/>
      <c r="X773" s="23">
        <f xml:space="preserve"> (1 - DATA[[#This Row],[Row]])</f>
        <v>-770</v>
      </c>
      <c r="Y773" s="24">
        <f xml:space="preserve"> DATA[[#This Row],[Src Data]]</f>
        <v>44736</v>
      </c>
      <c r="Z773" s="23">
        <f xml:space="preserve"> WEEKDAY(DATA[[#This Row],[Date]])</f>
        <v>6</v>
      </c>
      <c r="AA773" s="26">
        <f xml:space="preserve"> DATA[[#This Row],[Src Último]]</f>
        <v>100370</v>
      </c>
      <c r="AB773" s="28">
        <f xml:space="preserve"> DATA[[#This Row],[Src Abertura]]</f>
        <v>100000</v>
      </c>
      <c r="AC773" s="28">
        <f xml:space="preserve"> DATA[[#This Row],[Src Mínima]]</f>
        <v>99560</v>
      </c>
      <c r="AD773" s="28">
        <f xml:space="preserve"> DATA[[#This Row],[Src Máxima]]</f>
        <v>101040</v>
      </c>
      <c r="AE773" s="28">
        <f xml:space="preserve"> DATA[[#This Row],[Src Último]]</f>
        <v>100370</v>
      </c>
      <c r="AF773" s="40">
        <f xml:space="preserve"> (DATA[[#This Row],[High]] - DATA[[#This Row],[Low]])</f>
        <v>1480</v>
      </c>
      <c r="AG773" s="31">
        <f xml:space="preserve"> _xlfn.XLOOKUP(DATA[[#This Row],[T]]-1, DATA[T], DATA[Open], "")</f>
        <v>101485</v>
      </c>
      <c r="AH773" s="31">
        <f xml:space="preserve"> _xlfn.XLOOKUP(DATA[[#This Row],[T]]-1, DATA[T], DATA[Low], "")</f>
        <v>99200</v>
      </c>
      <c r="AI773" s="31">
        <f xml:space="preserve"> _xlfn.XLOOKUP(DATA[[#This Row],[T]]-1, DATA[T], DATA[High], "")</f>
        <v>102015</v>
      </c>
      <c r="AJ773" s="31">
        <f xml:space="preserve"> _xlfn.XLOOKUP(DATA[[#This Row],[T]]-1, DATA[T], DATA[Price], "")</f>
        <v>99744</v>
      </c>
      <c r="AK773" s="33">
        <f xml:space="preserve"> IFERROR(DATA[[#This Row],[Prev Close]] - DATA[[#This Row],[Prev Open]], "")</f>
        <v>-1741</v>
      </c>
      <c r="AL773" s="33">
        <f xml:space="preserve"> IFERROR(DATA[[#This Row],[Prev High]] - DATA[[#This Row],[Prev Low]], "")</f>
        <v>2815</v>
      </c>
      <c r="AM773" s="33">
        <f xml:space="preserve"> SIGN(DATA[[#This Row],[Prev Change]] &lt; 0)</f>
        <v>1</v>
      </c>
      <c r="AN773" s="33">
        <f xml:space="preserve"> SIGN(DATA[[#This Row],[Prev Change]] &gt;= 0)</f>
        <v>0</v>
      </c>
      <c r="AO773" s="28">
        <f xml:space="preserve"> IFERROR(MAX(0, DATA[[#This Row],[High]] - DATA[[#This Row],[Prev High]]), "")</f>
        <v>0</v>
      </c>
      <c r="AP773" s="28">
        <f xml:space="preserve"> IFERROR(MAX(0, DATA[[#This Row],[Prev Low]] - DATA[[#This Row],[Low]]), "")</f>
        <v>0</v>
      </c>
      <c r="AQ773" s="10">
        <f xml:space="preserve"> (DATA[[#This Row],[Prev Low]] &lt; DATA[[#This Row],[Open]]) * (DATA[[#This Row],[Open]] &lt; DATA[[#This Row],[Prev High]])</f>
        <v>1</v>
      </c>
      <c r="AR773" s="10">
        <f xml:space="preserve"> SIGN(DATA[[#This Row],[Open]] &lt; DATA[[#This Row],[Prev Low]])</f>
        <v>0</v>
      </c>
      <c r="AS773" s="10">
        <f xml:space="preserve"> SIGN(DATA[[#This Row],[Prev Low]] &lt; DATA[[#This Row],[Open]])</f>
        <v>1</v>
      </c>
      <c r="AT773" s="10">
        <f xml:space="preserve"> SIGN(DATA[[#This Row],[Open]] &lt; DATA[[#This Row],[Prev High]])</f>
        <v>1</v>
      </c>
      <c r="AU773" s="10">
        <f xml:space="preserve"> SIGN(DATA[[#This Row],[Prev High]] &lt; DATA[[#This Row],[Open]])</f>
        <v>0</v>
      </c>
      <c r="AV773" s="10">
        <f xml:space="preserve"> SIGN(DATA[[#This Row],[Low]] &lt; DATA[[#This Row],[Prev Low]])</f>
        <v>0</v>
      </c>
      <c r="AW773" s="10">
        <f xml:space="preserve"> SIGN(DATA[[#This Row],[Prev Low]] &lt; DATA[[#This Row],[Low]])</f>
        <v>1</v>
      </c>
      <c r="AX773" s="10">
        <f xml:space="preserve"> SIGN(DATA[[#This Row],[High]] &lt; DATA[[#This Row],[Prev High]])</f>
        <v>1</v>
      </c>
      <c r="AY773" s="10">
        <f xml:space="preserve"> SIGN(DATA[[#This Row],[Prev High]] &lt; DATA[[#This Row],[High]])</f>
        <v>0</v>
      </c>
      <c r="AZ773" s="10">
        <f xml:space="preserve"> (DATA[[#This Row],[Prev Low]] &lt; DATA[[#This Row],[Close]]) * (DATA[[#This Row],[Close]] &lt; DATA[[#This Row],[Prev High]])</f>
        <v>1</v>
      </c>
      <c r="BA773" s="10">
        <f xml:space="preserve"> SIGN(DATA[[#This Row],[Close]] &lt; DATA[[#This Row],[Prev Low]])</f>
        <v>0</v>
      </c>
      <c r="BB773" s="10">
        <f xml:space="preserve"> SIGN(DATA[[#This Row],[Prev Low]] &lt; DATA[[#This Row],[Close]])</f>
        <v>1</v>
      </c>
      <c r="BC773" s="10">
        <f xml:space="preserve"> SIGN(DATA[[#This Row],[Close]] &lt; DATA[[#This Row],[Prev High]])</f>
        <v>1</v>
      </c>
      <c r="BD773" s="10">
        <f xml:space="preserve"> SIGN(DATA[[#This Row],[Prev High]] &lt; DATA[[#This Row],[Close]])</f>
        <v>0</v>
      </c>
    </row>
    <row r="774" spans="14:56" x14ac:dyDescent="0.25">
      <c r="N774" s="16">
        <f xml:space="preserve"> ROW() - ROW(DATA[[#Headers],[Row]])</f>
        <v>772</v>
      </c>
      <c r="O774" s="13"/>
      <c r="P774" s="20">
        <v>44735</v>
      </c>
      <c r="Q774" s="21">
        <v>99744</v>
      </c>
      <c r="R774" s="21">
        <v>101485</v>
      </c>
      <c r="S774" s="21">
        <v>102015</v>
      </c>
      <c r="T774" s="21">
        <v>99200</v>
      </c>
      <c r="U774" s="13" t="s">
        <v>291</v>
      </c>
      <c r="V774" s="14">
        <v>-1.4E-2</v>
      </c>
      <c r="W774" s="23"/>
      <c r="X774" s="23">
        <f xml:space="preserve"> (1 - DATA[[#This Row],[Row]])</f>
        <v>-771</v>
      </c>
      <c r="Y774" s="24">
        <f xml:space="preserve"> DATA[[#This Row],[Src Data]]</f>
        <v>44735</v>
      </c>
      <c r="Z774" s="23">
        <f xml:space="preserve"> WEEKDAY(DATA[[#This Row],[Date]])</f>
        <v>5</v>
      </c>
      <c r="AA774" s="26">
        <f xml:space="preserve"> DATA[[#This Row],[Src Último]]</f>
        <v>99744</v>
      </c>
      <c r="AB774" s="28">
        <f xml:space="preserve"> DATA[[#This Row],[Src Abertura]]</f>
        <v>101485</v>
      </c>
      <c r="AC774" s="28">
        <f xml:space="preserve"> DATA[[#This Row],[Src Mínima]]</f>
        <v>99200</v>
      </c>
      <c r="AD774" s="28">
        <f xml:space="preserve"> DATA[[#This Row],[Src Máxima]]</f>
        <v>102015</v>
      </c>
      <c r="AE774" s="28">
        <f xml:space="preserve"> DATA[[#This Row],[Src Último]]</f>
        <v>99744</v>
      </c>
      <c r="AF774" s="40">
        <f xml:space="preserve"> (DATA[[#This Row],[High]] - DATA[[#This Row],[Low]])</f>
        <v>2815</v>
      </c>
      <c r="AG774" s="31">
        <f xml:space="preserve"> _xlfn.XLOOKUP(DATA[[#This Row],[T]]-1, DATA[T], DATA[Open], "")</f>
        <v>100350</v>
      </c>
      <c r="AH774" s="31">
        <f xml:space="preserve"> _xlfn.XLOOKUP(DATA[[#This Row],[T]]-1, DATA[T], DATA[Low], "")</f>
        <v>99770</v>
      </c>
      <c r="AI774" s="31">
        <f xml:space="preserve"> _xlfn.XLOOKUP(DATA[[#This Row],[T]]-1, DATA[T], DATA[High], "")</f>
        <v>102190</v>
      </c>
      <c r="AJ774" s="31">
        <f xml:space="preserve"> _xlfn.XLOOKUP(DATA[[#This Row],[T]]-1, DATA[T], DATA[Price], "")</f>
        <v>101159</v>
      </c>
      <c r="AK774" s="33">
        <f xml:space="preserve"> IFERROR(DATA[[#This Row],[Prev Close]] - DATA[[#This Row],[Prev Open]], "")</f>
        <v>809</v>
      </c>
      <c r="AL774" s="33">
        <f xml:space="preserve"> IFERROR(DATA[[#This Row],[Prev High]] - DATA[[#This Row],[Prev Low]], "")</f>
        <v>2420</v>
      </c>
      <c r="AM774" s="33">
        <f xml:space="preserve"> SIGN(DATA[[#This Row],[Prev Change]] &lt; 0)</f>
        <v>0</v>
      </c>
      <c r="AN774" s="33">
        <f xml:space="preserve"> SIGN(DATA[[#This Row],[Prev Change]] &gt;= 0)</f>
        <v>1</v>
      </c>
      <c r="AO774" s="28">
        <f xml:space="preserve"> IFERROR(MAX(0, DATA[[#This Row],[High]] - DATA[[#This Row],[Prev High]]), "")</f>
        <v>0</v>
      </c>
      <c r="AP774" s="28">
        <f xml:space="preserve"> IFERROR(MAX(0, DATA[[#This Row],[Prev Low]] - DATA[[#This Row],[Low]]), "")</f>
        <v>570</v>
      </c>
      <c r="AQ774" s="10">
        <f xml:space="preserve"> (DATA[[#This Row],[Prev Low]] &lt; DATA[[#This Row],[Open]]) * (DATA[[#This Row],[Open]] &lt; DATA[[#This Row],[Prev High]])</f>
        <v>1</v>
      </c>
      <c r="AR774" s="10">
        <f xml:space="preserve"> SIGN(DATA[[#This Row],[Open]] &lt; DATA[[#This Row],[Prev Low]])</f>
        <v>0</v>
      </c>
      <c r="AS774" s="10">
        <f xml:space="preserve"> SIGN(DATA[[#This Row],[Prev Low]] &lt; DATA[[#This Row],[Open]])</f>
        <v>1</v>
      </c>
      <c r="AT774" s="10">
        <f xml:space="preserve"> SIGN(DATA[[#This Row],[Open]] &lt; DATA[[#This Row],[Prev High]])</f>
        <v>1</v>
      </c>
      <c r="AU774" s="10">
        <f xml:space="preserve"> SIGN(DATA[[#This Row],[Prev High]] &lt; DATA[[#This Row],[Open]])</f>
        <v>0</v>
      </c>
      <c r="AV774" s="10">
        <f xml:space="preserve"> SIGN(DATA[[#This Row],[Low]] &lt; DATA[[#This Row],[Prev Low]])</f>
        <v>1</v>
      </c>
      <c r="AW774" s="10">
        <f xml:space="preserve"> SIGN(DATA[[#This Row],[Prev Low]] &lt; DATA[[#This Row],[Low]])</f>
        <v>0</v>
      </c>
      <c r="AX774" s="10">
        <f xml:space="preserve"> SIGN(DATA[[#This Row],[High]] &lt; DATA[[#This Row],[Prev High]])</f>
        <v>1</v>
      </c>
      <c r="AY774" s="10">
        <f xml:space="preserve"> SIGN(DATA[[#This Row],[Prev High]] &lt; DATA[[#This Row],[High]])</f>
        <v>0</v>
      </c>
      <c r="AZ774" s="10">
        <f xml:space="preserve"> (DATA[[#This Row],[Prev Low]] &lt; DATA[[#This Row],[Close]]) * (DATA[[#This Row],[Close]] &lt; DATA[[#This Row],[Prev High]])</f>
        <v>0</v>
      </c>
      <c r="BA774" s="10">
        <f xml:space="preserve"> SIGN(DATA[[#This Row],[Close]] &lt; DATA[[#This Row],[Prev Low]])</f>
        <v>1</v>
      </c>
      <c r="BB774" s="10">
        <f xml:space="preserve"> SIGN(DATA[[#This Row],[Prev Low]] &lt; DATA[[#This Row],[Close]])</f>
        <v>0</v>
      </c>
      <c r="BC774" s="10">
        <f xml:space="preserve"> SIGN(DATA[[#This Row],[Close]] &lt; DATA[[#This Row],[Prev High]])</f>
        <v>1</v>
      </c>
      <c r="BD774" s="10">
        <f xml:space="preserve"> SIGN(DATA[[#This Row],[Prev High]] &lt; DATA[[#This Row],[Close]])</f>
        <v>0</v>
      </c>
    </row>
    <row r="775" spans="14:56" x14ac:dyDescent="0.25">
      <c r="N775" s="16">
        <f xml:space="preserve"> ROW() - ROW(DATA[[#Headers],[Row]])</f>
        <v>773</v>
      </c>
      <c r="O775" s="13"/>
      <c r="P775" s="20">
        <v>44734</v>
      </c>
      <c r="Q775" s="21">
        <v>101159</v>
      </c>
      <c r="R775" s="21">
        <v>100350</v>
      </c>
      <c r="S775" s="21">
        <v>102190</v>
      </c>
      <c r="T775" s="21">
        <v>99770</v>
      </c>
      <c r="U775" s="13" t="s">
        <v>600</v>
      </c>
      <c r="V775" s="14">
        <v>-2E-3</v>
      </c>
      <c r="W775" s="23"/>
      <c r="X775" s="23">
        <f xml:space="preserve"> (1 - DATA[[#This Row],[Row]])</f>
        <v>-772</v>
      </c>
      <c r="Y775" s="24">
        <f xml:space="preserve"> DATA[[#This Row],[Src Data]]</f>
        <v>44734</v>
      </c>
      <c r="Z775" s="23">
        <f xml:space="preserve"> WEEKDAY(DATA[[#This Row],[Date]])</f>
        <v>4</v>
      </c>
      <c r="AA775" s="26">
        <f xml:space="preserve"> DATA[[#This Row],[Src Último]]</f>
        <v>101159</v>
      </c>
      <c r="AB775" s="28">
        <f xml:space="preserve"> DATA[[#This Row],[Src Abertura]]</f>
        <v>100350</v>
      </c>
      <c r="AC775" s="28">
        <f xml:space="preserve"> DATA[[#This Row],[Src Mínima]]</f>
        <v>99770</v>
      </c>
      <c r="AD775" s="28">
        <f xml:space="preserve"> DATA[[#This Row],[Src Máxima]]</f>
        <v>102190</v>
      </c>
      <c r="AE775" s="28">
        <f xml:space="preserve"> DATA[[#This Row],[Src Último]]</f>
        <v>101159</v>
      </c>
      <c r="AF775" s="40">
        <f xml:space="preserve"> (DATA[[#This Row],[High]] - DATA[[#This Row],[Low]])</f>
        <v>2420</v>
      </c>
      <c r="AG775" s="31">
        <f xml:space="preserve"> _xlfn.XLOOKUP(DATA[[#This Row],[T]]-1, DATA[T], DATA[Open], "")</f>
        <v>102500</v>
      </c>
      <c r="AH775" s="31">
        <f xml:space="preserve"> _xlfn.XLOOKUP(DATA[[#This Row],[T]]-1, DATA[T], DATA[Low], "")</f>
        <v>100845</v>
      </c>
      <c r="AI775" s="31">
        <f xml:space="preserve"> _xlfn.XLOOKUP(DATA[[#This Row],[T]]-1, DATA[T], DATA[High], "")</f>
        <v>102880</v>
      </c>
      <c r="AJ775" s="31">
        <f xml:space="preserve"> _xlfn.XLOOKUP(DATA[[#This Row],[T]]-1, DATA[T], DATA[Price], "")</f>
        <v>101360</v>
      </c>
      <c r="AK775" s="33">
        <f xml:space="preserve"> IFERROR(DATA[[#This Row],[Prev Close]] - DATA[[#This Row],[Prev Open]], "")</f>
        <v>-1140</v>
      </c>
      <c r="AL775" s="33">
        <f xml:space="preserve"> IFERROR(DATA[[#This Row],[Prev High]] - DATA[[#This Row],[Prev Low]], "")</f>
        <v>2035</v>
      </c>
      <c r="AM775" s="33">
        <f xml:space="preserve"> SIGN(DATA[[#This Row],[Prev Change]] &lt; 0)</f>
        <v>1</v>
      </c>
      <c r="AN775" s="33">
        <f xml:space="preserve"> SIGN(DATA[[#This Row],[Prev Change]] &gt;= 0)</f>
        <v>0</v>
      </c>
      <c r="AO775" s="28">
        <f xml:space="preserve"> IFERROR(MAX(0, DATA[[#This Row],[High]] - DATA[[#This Row],[Prev High]]), "")</f>
        <v>0</v>
      </c>
      <c r="AP775" s="28">
        <f xml:space="preserve"> IFERROR(MAX(0, DATA[[#This Row],[Prev Low]] - DATA[[#This Row],[Low]]), "")</f>
        <v>1075</v>
      </c>
      <c r="AQ775" s="10">
        <f xml:space="preserve"> (DATA[[#This Row],[Prev Low]] &lt; DATA[[#This Row],[Open]]) * (DATA[[#This Row],[Open]] &lt; DATA[[#This Row],[Prev High]])</f>
        <v>0</v>
      </c>
      <c r="AR775" s="10">
        <f xml:space="preserve"> SIGN(DATA[[#This Row],[Open]] &lt; DATA[[#This Row],[Prev Low]])</f>
        <v>1</v>
      </c>
      <c r="AS775" s="10">
        <f xml:space="preserve"> SIGN(DATA[[#This Row],[Prev Low]] &lt; DATA[[#This Row],[Open]])</f>
        <v>0</v>
      </c>
      <c r="AT775" s="10">
        <f xml:space="preserve"> SIGN(DATA[[#This Row],[Open]] &lt; DATA[[#This Row],[Prev High]])</f>
        <v>1</v>
      </c>
      <c r="AU775" s="10">
        <f xml:space="preserve"> SIGN(DATA[[#This Row],[Prev High]] &lt; DATA[[#This Row],[Open]])</f>
        <v>0</v>
      </c>
      <c r="AV775" s="10">
        <f xml:space="preserve"> SIGN(DATA[[#This Row],[Low]] &lt; DATA[[#This Row],[Prev Low]])</f>
        <v>1</v>
      </c>
      <c r="AW775" s="10">
        <f xml:space="preserve"> SIGN(DATA[[#This Row],[Prev Low]] &lt; DATA[[#This Row],[Low]])</f>
        <v>0</v>
      </c>
      <c r="AX775" s="10">
        <f xml:space="preserve"> SIGN(DATA[[#This Row],[High]] &lt; DATA[[#This Row],[Prev High]])</f>
        <v>1</v>
      </c>
      <c r="AY775" s="10">
        <f xml:space="preserve"> SIGN(DATA[[#This Row],[Prev High]] &lt; DATA[[#This Row],[High]])</f>
        <v>0</v>
      </c>
      <c r="AZ775" s="10">
        <f xml:space="preserve"> (DATA[[#This Row],[Prev Low]] &lt; DATA[[#This Row],[Close]]) * (DATA[[#This Row],[Close]] &lt; DATA[[#This Row],[Prev High]])</f>
        <v>1</v>
      </c>
      <c r="BA775" s="10">
        <f xml:space="preserve"> SIGN(DATA[[#This Row],[Close]] &lt; DATA[[#This Row],[Prev Low]])</f>
        <v>0</v>
      </c>
      <c r="BB775" s="10">
        <f xml:space="preserve"> SIGN(DATA[[#This Row],[Prev Low]] &lt; DATA[[#This Row],[Close]])</f>
        <v>1</v>
      </c>
      <c r="BC775" s="10">
        <f xml:space="preserve"> SIGN(DATA[[#This Row],[Close]] &lt; DATA[[#This Row],[Prev High]])</f>
        <v>1</v>
      </c>
      <c r="BD775" s="10">
        <f xml:space="preserve"> SIGN(DATA[[#This Row],[Prev High]] &lt; DATA[[#This Row],[Close]])</f>
        <v>0</v>
      </c>
    </row>
    <row r="776" spans="14:56" x14ac:dyDescent="0.25">
      <c r="N776" s="16">
        <f xml:space="preserve"> ROW() - ROW(DATA[[#Headers],[Row]])</f>
        <v>774</v>
      </c>
      <c r="O776" s="13"/>
      <c r="P776" s="20">
        <v>44733</v>
      </c>
      <c r="Q776" s="21">
        <v>101360</v>
      </c>
      <c r="R776" s="21">
        <v>102500</v>
      </c>
      <c r="S776" s="21">
        <v>102880</v>
      </c>
      <c r="T776" s="21">
        <v>100845</v>
      </c>
      <c r="U776" s="13" t="s">
        <v>560</v>
      </c>
      <c r="V776" s="14">
        <v>-3.0999999999999999E-3</v>
      </c>
      <c r="W776" s="23"/>
      <c r="X776" s="23">
        <f xml:space="preserve"> (1 - DATA[[#This Row],[Row]])</f>
        <v>-773</v>
      </c>
      <c r="Y776" s="24">
        <f xml:space="preserve"> DATA[[#This Row],[Src Data]]</f>
        <v>44733</v>
      </c>
      <c r="Z776" s="23">
        <f xml:space="preserve"> WEEKDAY(DATA[[#This Row],[Date]])</f>
        <v>3</v>
      </c>
      <c r="AA776" s="26">
        <f xml:space="preserve"> DATA[[#This Row],[Src Último]]</f>
        <v>101360</v>
      </c>
      <c r="AB776" s="28">
        <f xml:space="preserve"> DATA[[#This Row],[Src Abertura]]</f>
        <v>102500</v>
      </c>
      <c r="AC776" s="28">
        <f xml:space="preserve"> DATA[[#This Row],[Src Mínima]]</f>
        <v>100845</v>
      </c>
      <c r="AD776" s="28">
        <f xml:space="preserve"> DATA[[#This Row],[Src Máxima]]</f>
        <v>102880</v>
      </c>
      <c r="AE776" s="28">
        <f xml:space="preserve"> DATA[[#This Row],[Src Último]]</f>
        <v>101360</v>
      </c>
      <c r="AF776" s="40">
        <f xml:space="preserve"> (DATA[[#This Row],[High]] - DATA[[#This Row],[Low]])</f>
        <v>2035</v>
      </c>
      <c r="AG776" s="31">
        <f xml:space="preserve"> _xlfn.XLOOKUP(DATA[[#This Row],[T]]-1, DATA[T], DATA[Open], "")</f>
        <v>101455</v>
      </c>
      <c r="AH776" s="31">
        <f xml:space="preserve"> _xlfn.XLOOKUP(DATA[[#This Row],[T]]-1, DATA[T], DATA[Low], "")</f>
        <v>100175</v>
      </c>
      <c r="AI776" s="31">
        <f xml:space="preserve"> _xlfn.XLOOKUP(DATA[[#This Row],[T]]-1, DATA[T], DATA[High], "")</f>
        <v>102290</v>
      </c>
      <c r="AJ776" s="31">
        <f xml:space="preserve"> _xlfn.XLOOKUP(DATA[[#This Row],[T]]-1, DATA[T], DATA[Price], "")</f>
        <v>101679</v>
      </c>
      <c r="AK776" s="33">
        <f xml:space="preserve"> IFERROR(DATA[[#This Row],[Prev Close]] - DATA[[#This Row],[Prev Open]], "")</f>
        <v>224</v>
      </c>
      <c r="AL776" s="33">
        <f xml:space="preserve"> IFERROR(DATA[[#This Row],[Prev High]] - DATA[[#This Row],[Prev Low]], "")</f>
        <v>2115</v>
      </c>
      <c r="AM776" s="33">
        <f xml:space="preserve"> SIGN(DATA[[#This Row],[Prev Change]] &lt; 0)</f>
        <v>0</v>
      </c>
      <c r="AN776" s="33">
        <f xml:space="preserve"> SIGN(DATA[[#This Row],[Prev Change]] &gt;= 0)</f>
        <v>1</v>
      </c>
      <c r="AO776" s="28">
        <f xml:space="preserve"> IFERROR(MAX(0, DATA[[#This Row],[High]] - DATA[[#This Row],[Prev High]]), "")</f>
        <v>590</v>
      </c>
      <c r="AP776" s="28">
        <f xml:space="preserve"> IFERROR(MAX(0, DATA[[#This Row],[Prev Low]] - DATA[[#This Row],[Low]]), "")</f>
        <v>0</v>
      </c>
      <c r="AQ776" s="10">
        <f xml:space="preserve"> (DATA[[#This Row],[Prev Low]] &lt; DATA[[#This Row],[Open]]) * (DATA[[#This Row],[Open]] &lt; DATA[[#This Row],[Prev High]])</f>
        <v>0</v>
      </c>
      <c r="AR776" s="10">
        <f xml:space="preserve"> SIGN(DATA[[#This Row],[Open]] &lt; DATA[[#This Row],[Prev Low]])</f>
        <v>0</v>
      </c>
      <c r="AS776" s="10">
        <f xml:space="preserve"> SIGN(DATA[[#This Row],[Prev Low]] &lt; DATA[[#This Row],[Open]])</f>
        <v>1</v>
      </c>
      <c r="AT776" s="10">
        <f xml:space="preserve"> SIGN(DATA[[#This Row],[Open]] &lt; DATA[[#This Row],[Prev High]])</f>
        <v>0</v>
      </c>
      <c r="AU776" s="10">
        <f xml:space="preserve"> SIGN(DATA[[#This Row],[Prev High]] &lt; DATA[[#This Row],[Open]])</f>
        <v>1</v>
      </c>
      <c r="AV776" s="10">
        <f xml:space="preserve"> SIGN(DATA[[#This Row],[Low]] &lt; DATA[[#This Row],[Prev Low]])</f>
        <v>0</v>
      </c>
      <c r="AW776" s="10">
        <f xml:space="preserve"> SIGN(DATA[[#This Row],[Prev Low]] &lt; DATA[[#This Row],[Low]])</f>
        <v>1</v>
      </c>
      <c r="AX776" s="10">
        <f xml:space="preserve"> SIGN(DATA[[#This Row],[High]] &lt; DATA[[#This Row],[Prev High]])</f>
        <v>0</v>
      </c>
      <c r="AY776" s="10">
        <f xml:space="preserve"> SIGN(DATA[[#This Row],[Prev High]] &lt; DATA[[#This Row],[High]])</f>
        <v>1</v>
      </c>
      <c r="AZ776" s="10">
        <f xml:space="preserve"> (DATA[[#This Row],[Prev Low]] &lt; DATA[[#This Row],[Close]]) * (DATA[[#This Row],[Close]] &lt; DATA[[#This Row],[Prev High]])</f>
        <v>1</v>
      </c>
      <c r="BA776" s="10">
        <f xml:space="preserve"> SIGN(DATA[[#This Row],[Close]] &lt; DATA[[#This Row],[Prev Low]])</f>
        <v>0</v>
      </c>
      <c r="BB776" s="10">
        <f xml:space="preserve"> SIGN(DATA[[#This Row],[Prev Low]] &lt; DATA[[#This Row],[Close]])</f>
        <v>1</v>
      </c>
      <c r="BC776" s="10">
        <f xml:space="preserve"> SIGN(DATA[[#This Row],[Close]] &lt; DATA[[#This Row],[Prev High]])</f>
        <v>1</v>
      </c>
      <c r="BD776" s="10">
        <f xml:space="preserve"> SIGN(DATA[[#This Row],[Prev High]] &lt; DATA[[#This Row],[Close]])</f>
        <v>0</v>
      </c>
    </row>
    <row r="777" spans="14:56" x14ac:dyDescent="0.25">
      <c r="N777" s="16">
        <f xml:space="preserve"> ROW() - ROW(DATA[[#Headers],[Row]])</f>
        <v>775</v>
      </c>
      <c r="O777" s="13"/>
      <c r="P777" s="20">
        <v>44732</v>
      </c>
      <c r="Q777" s="21">
        <v>101679</v>
      </c>
      <c r="R777" s="21">
        <v>101455</v>
      </c>
      <c r="S777" s="21">
        <v>102290</v>
      </c>
      <c r="T777" s="21">
        <v>100175</v>
      </c>
      <c r="U777" s="13" t="s">
        <v>601</v>
      </c>
      <c r="V777" s="14">
        <v>-5.0000000000000001E-4</v>
      </c>
      <c r="W777" s="23"/>
      <c r="X777" s="23">
        <f xml:space="preserve"> (1 - DATA[[#This Row],[Row]])</f>
        <v>-774</v>
      </c>
      <c r="Y777" s="24">
        <f xml:space="preserve"> DATA[[#This Row],[Src Data]]</f>
        <v>44732</v>
      </c>
      <c r="Z777" s="23">
        <f xml:space="preserve"> WEEKDAY(DATA[[#This Row],[Date]])</f>
        <v>2</v>
      </c>
      <c r="AA777" s="26">
        <f xml:space="preserve"> DATA[[#This Row],[Src Último]]</f>
        <v>101679</v>
      </c>
      <c r="AB777" s="28">
        <f xml:space="preserve"> DATA[[#This Row],[Src Abertura]]</f>
        <v>101455</v>
      </c>
      <c r="AC777" s="28">
        <f xml:space="preserve"> DATA[[#This Row],[Src Mínima]]</f>
        <v>100175</v>
      </c>
      <c r="AD777" s="28">
        <f xml:space="preserve"> DATA[[#This Row],[Src Máxima]]</f>
        <v>102290</v>
      </c>
      <c r="AE777" s="28">
        <f xml:space="preserve"> DATA[[#This Row],[Src Último]]</f>
        <v>101679</v>
      </c>
      <c r="AF777" s="40">
        <f xml:space="preserve"> (DATA[[#This Row],[High]] - DATA[[#This Row],[Low]])</f>
        <v>2115</v>
      </c>
      <c r="AG777" s="31">
        <f xml:space="preserve"> _xlfn.XLOOKUP(DATA[[#This Row],[T]]-1, DATA[T], DATA[Open], "")</f>
        <v>103070</v>
      </c>
      <c r="AH777" s="31">
        <f xml:space="preserve"> _xlfn.XLOOKUP(DATA[[#This Row],[T]]-1, DATA[T], DATA[Low], "")</f>
        <v>100315</v>
      </c>
      <c r="AI777" s="31">
        <f xml:space="preserve"> _xlfn.XLOOKUP(DATA[[#This Row],[T]]-1, DATA[T], DATA[High], "")</f>
        <v>103380</v>
      </c>
      <c r="AJ777" s="31">
        <f xml:space="preserve"> _xlfn.XLOOKUP(DATA[[#This Row],[T]]-1, DATA[T], DATA[Price], "")</f>
        <v>101727</v>
      </c>
      <c r="AK777" s="33">
        <f xml:space="preserve"> IFERROR(DATA[[#This Row],[Prev Close]] - DATA[[#This Row],[Prev Open]], "")</f>
        <v>-1343</v>
      </c>
      <c r="AL777" s="33">
        <f xml:space="preserve"> IFERROR(DATA[[#This Row],[Prev High]] - DATA[[#This Row],[Prev Low]], "")</f>
        <v>3065</v>
      </c>
      <c r="AM777" s="33">
        <f xml:space="preserve"> SIGN(DATA[[#This Row],[Prev Change]] &lt; 0)</f>
        <v>1</v>
      </c>
      <c r="AN777" s="33">
        <f xml:space="preserve"> SIGN(DATA[[#This Row],[Prev Change]] &gt;= 0)</f>
        <v>0</v>
      </c>
      <c r="AO777" s="28">
        <f xml:space="preserve"> IFERROR(MAX(0, DATA[[#This Row],[High]] - DATA[[#This Row],[Prev High]]), "")</f>
        <v>0</v>
      </c>
      <c r="AP777" s="28">
        <f xml:space="preserve"> IFERROR(MAX(0, DATA[[#This Row],[Prev Low]] - DATA[[#This Row],[Low]]), "")</f>
        <v>140</v>
      </c>
      <c r="AQ777" s="10">
        <f xml:space="preserve"> (DATA[[#This Row],[Prev Low]] &lt; DATA[[#This Row],[Open]]) * (DATA[[#This Row],[Open]] &lt; DATA[[#This Row],[Prev High]])</f>
        <v>1</v>
      </c>
      <c r="AR777" s="10">
        <f xml:space="preserve"> SIGN(DATA[[#This Row],[Open]] &lt; DATA[[#This Row],[Prev Low]])</f>
        <v>0</v>
      </c>
      <c r="AS777" s="10">
        <f xml:space="preserve"> SIGN(DATA[[#This Row],[Prev Low]] &lt; DATA[[#This Row],[Open]])</f>
        <v>1</v>
      </c>
      <c r="AT777" s="10">
        <f xml:space="preserve"> SIGN(DATA[[#This Row],[Open]] &lt; DATA[[#This Row],[Prev High]])</f>
        <v>1</v>
      </c>
      <c r="AU777" s="10">
        <f xml:space="preserve"> SIGN(DATA[[#This Row],[Prev High]] &lt; DATA[[#This Row],[Open]])</f>
        <v>0</v>
      </c>
      <c r="AV777" s="10">
        <f xml:space="preserve"> SIGN(DATA[[#This Row],[Low]] &lt; DATA[[#This Row],[Prev Low]])</f>
        <v>1</v>
      </c>
      <c r="AW777" s="10">
        <f xml:space="preserve"> SIGN(DATA[[#This Row],[Prev Low]] &lt; DATA[[#This Row],[Low]])</f>
        <v>0</v>
      </c>
      <c r="AX777" s="10">
        <f xml:space="preserve"> SIGN(DATA[[#This Row],[High]] &lt; DATA[[#This Row],[Prev High]])</f>
        <v>1</v>
      </c>
      <c r="AY777" s="10">
        <f xml:space="preserve"> SIGN(DATA[[#This Row],[Prev High]] &lt; DATA[[#This Row],[High]])</f>
        <v>0</v>
      </c>
      <c r="AZ777" s="10">
        <f xml:space="preserve"> (DATA[[#This Row],[Prev Low]] &lt; DATA[[#This Row],[Close]]) * (DATA[[#This Row],[Close]] &lt; DATA[[#This Row],[Prev High]])</f>
        <v>1</v>
      </c>
      <c r="BA777" s="10">
        <f xml:space="preserve"> SIGN(DATA[[#This Row],[Close]] &lt; DATA[[#This Row],[Prev Low]])</f>
        <v>0</v>
      </c>
      <c r="BB777" s="10">
        <f xml:space="preserve"> SIGN(DATA[[#This Row],[Prev Low]] &lt; DATA[[#This Row],[Close]])</f>
        <v>1</v>
      </c>
      <c r="BC777" s="10">
        <f xml:space="preserve"> SIGN(DATA[[#This Row],[Close]] &lt; DATA[[#This Row],[Prev High]])</f>
        <v>1</v>
      </c>
      <c r="BD777" s="10">
        <f xml:space="preserve"> SIGN(DATA[[#This Row],[Prev High]] &lt; DATA[[#This Row],[Close]])</f>
        <v>0</v>
      </c>
    </row>
    <row r="778" spans="14:56" x14ac:dyDescent="0.25">
      <c r="N778" s="16">
        <f xml:space="preserve"> ROW() - ROW(DATA[[#Headers],[Row]])</f>
        <v>776</v>
      </c>
      <c r="O778" s="13"/>
      <c r="P778" s="20">
        <v>44729</v>
      </c>
      <c r="Q778" s="21">
        <v>101727</v>
      </c>
      <c r="R778" s="21">
        <v>103070</v>
      </c>
      <c r="S778" s="21">
        <v>103380</v>
      </c>
      <c r="T778" s="21">
        <v>100315</v>
      </c>
      <c r="U778" s="13" t="s">
        <v>602</v>
      </c>
      <c r="V778" s="14">
        <v>-1.2500000000000001E-2</v>
      </c>
      <c r="W778" s="23"/>
      <c r="X778" s="23">
        <f xml:space="preserve"> (1 - DATA[[#This Row],[Row]])</f>
        <v>-775</v>
      </c>
      <c r="Y778" s="24">
        <f xml:space="preserve"> DATA[[#This Row],[Src Data]]</f>
        <v>44729</v>
      </c>
      <c r="Z778" s="23">
        <f xml:space="preserve"> WEEKDAY(DATA[[#This Row],[Date]])</f>
        <v>6</v>
      </c>
      <c r="AA778" s="26">
        <f xml:space="preserve"> DATA[[#This Row],[Src Último]]</f>
        <v>101727</v>
      </c>
      <c r="AB778" s="28">
        <f xml:space="preserve"> DATA[[#This Row],[Src Abertura]]</f>
        <v>103070</v>
      </c>
      <c r="AC778" s="28">
        <f xml:space="preserve"> DATA[[#This Row],[Src Mínima]]</f>
        <v>100315</v>
      </c>
      <c r="AD778" s="28">
        <f xml:space="preserve"> DATA[[#This Row],[Src Máxima]]</f>
        <v>103380</v>
      </c>
      <c r="AE778" s="28">
        <f xml:space="preserve"> DATA[[#This Row],[Src Último]]</f>
        <v>101727</v>
      </c>
      <c r="AF778" s="40">
        <f xml:space="preserve"> (DATA[[#This Row],[High]] - DATA[[#This Row],[Low]])</f>
        <v>3065</v>
      </c>
      <c r="AG778" s="31">
        <f xml:space="preserve"> _xlfn.XLOOKUP(DATA[[#This Row],[T]]-1, DATA[T], DATA[Open], "")</f>
        <v>102660</v>
      </c>
      <c r="AH778" s="31">
        <f xml:space="preserve"> _xlfn.XLOOKUP(DATA[[#This Row],[T]]-1, DATA[T], DATA[Low], "")</f>
        <v>102375</v>
      </c>
      <c r="AI778" s="31">
        <f xml:space="preserve"> _xlfn.XLOOKUP(DATA[[#This Row],[T]]-1, DATA[T], DATA[High], "")</f>
        <v>103995</v>
      </c>
      <c r="AJ778" s="31">
        <f xml:space="preserve"> _xlfn.XLOOKUP(DATA[[#This Row],[T]]-1, DATA[T], DATA[Price], "")</f>
        <v>103011</v>
      </c>
      <c r="AK778" s="33">
        <f xml:space="preserve"> IFERROR(DATA[[#This Row],[Prev Close]] - DATA[[#This Row],[Prev Open]], "")</f>
        <v>351</v>
      </c>
      <c r="AL778" s="33">
        <f xml:space="preserve"> IFERROR(DATA[[#This Row],[Prev High]] - DATA[[#This Row],[Prev Low]], "")</f>
        <v>1620</v>
      </c>
      <c r="AM778" s="33">
        <f xml:space="preserve"> SIGN(DATA[[#This Row],[Prev Change]] &lt; 0)</f>
        <v>0</v>
      </c>
      <c r="AN778" s="33">
        <f xml:space="preserve"> SIGN(DATA[[#This Row],[Prev Change]] &gt;= 0)</f>
        <v>1</v>
      </c>
      <c r="AO778" s="28">
        <f xml:space="preserve"> IFERROR(MAX(0, DATA[[#This Row],[High]] - DATA[[#This Row],[Prev High]]), "")</f>
        <v>0</v>
      </c>
      <c r="AP778" s="28">
        <f xml:space="preserve"> IFERROR(MAX(0, DATA[[#This Row],[Prev Low]] - DATA[[#This Row],[Low]]), "")</f>
        <v>2060</v>
      </c>
      <c r="AQ778" s="10">
        <f xml:space="preserve"> (DATA[[#This Row],[Prev Low]] &lt; DATA[[#This Row],[Open]]) * (DATA[[#This Row],[Open]] &lt; DATA[[#This Row],[Prev High]])</f>
        <v>1</v>
      </c>
      <c r="AR778" s="10">
        <f xml:space="preserve"> SIGN(DATA[[#This Row],[Open]] &lt; DATA[[#This Row],[Prev Low]])</f>
        <v>0</v>
      </c>
      <c r="AS778" s="10">
        <f xml:space="preserve"> SIGN(DATA[[#This Row],[Prev Low]] &lt; DATA[[#This Row],[Open]])</f>
        <v>1</v>
      </c>
      <c r="AT778" s="10">
        <f xml:space="preserve"> SIGN(DATA[[#This Row],[Open]] &lt; DATA[[#This Row],[Prev High]])</f>
        <v>1</v>
      </c>
      <c r="AU778" s="10">
        <f xml:space="preserve"> SIGN(DATA[[#This Row],[Prev High]] &lt; DATA[[#This Row],[Open]])</f>
        <v>0</v>
      </c>
      <c r="AV778" s="10">
        <f xml:space="preserve"> SIGN(DATA[[#This Row],[Low]] &lt; DATA[[#This Row],[Prev Low]])</f>
        <v>1</v>
      </c>
      <c r="AW778" s="10">
        <f xml:space="preserve"> SIGN(DATA[[#This Row],[Prev Low]] &lt; DATA[[#This Row],[Low]])</f>
        <v>0</v>
      </c>
      <c r="AX778" s="10">
        <f xml:space="preserve"> SIGN(DATA[[#This Row],[High]] &lt; DATA[[#This Row],[Prev High]])</f>
        <v>1</v>
      </c>
      <c r="AY778" s="10">
        <f xml:space="preserve"> SIGN(DATA[[#This Row],[Prev High]] &lt; DATA[[#This Row],[High]])</f>
        <v>0</v>
      </c>
      <c r="AZ778" s="10">
        <f xml:space="preserve"> (DATA[[#This Row],[Prev Low]] &lt; DATA[[#This Row],[Close]]) * (DATA[[#This Row],[Close]] &lt; DATA[[#This Row],[Prev High]])</f>
        <v>0</v>
      </c>
      <c r="BA778" s="10">
        <f xml:space="preserve"> SIGN(DATA[[#This Row],[Close]] &lt; DATA[[#This Row],[Prev Low]])</f>
        <v>1</v>
      </c>
      <c r="BB778" s="10">
        <f xml:space="preserve"> SIGN(DATA[[#This Row],[Prev Low]] &lt; DATA[[#This Row],[Close]])</f>
        <v>0</v>
      </c>
      <c r="BC778" s="10">
        <f xml:space="preserve"> SIGN(DATA[[#This Row],[Close]] &lt; DATA[[#This Row],[Prev High]])</f>
        <v>1</v>
      </c>
      <c r="BD778" s="10">
        <f xml:space="preserve"> SIGN(DATA[[#This Row],[Prev High]] &lt; DATA[[#This Row],[Close]])</f>
        <v>0</v>
      </c>
    </row>
    <row r="779" spans="14:56" x14ac:dyDescent="0.25">
      <c r="N779" s="16">
        <f xml:space="preserve"> ROW() - ROW(DATA[[#Headers],[Row]])</f>
        <v>777</v>
      </c>
      <c r="O779" s="13"/>
      <c r="P779" s="20">
        <v>44727</v>
      </c>
      <c r="Q779" s="21">
        <v>103011</v>
      </c>
      <c r="R779" s="21">
        <v>102660</v>
      </c>
      <c r="S779" s="21">
        <v>103995</v>
      </c>
      <c r="T779" s="21">
        <v>102375</v>
      </c>
      <c r="U779" s="13" t="s">
        <v>603</v>
      </c>
      <c r="V779" s="14">
        <v>8.6999999999999994E-3</v>
      </c>
      <c r="W779" s="23"/>
      <c r="X779" s="23">
        <f xml:space="preserve"> (1 - DATA[[#This Row],[Row]])</f>
        <v>-776</v>
      </c>
      <c r="Y779" s="24">
        <f xml:space="preserve"> DATA[[#This Row],[Src Data]]</f>
        <v>44727</v>
      </c>
      <c r="Z779" s="23">
        <f xml:space="preserve"> WEEKDAY(DATA[[#This Row],[Date]])</f>
        <v>4</v>
      </c>
      <c r="AA779" s="26">
        <f xml:space="preserve"> DATA[[#This Row],[Src Último]]</f>
        <v>103011</v>
      </c>
      <c r="AB779" s="28">
        <f xml:space="preserve"> DATA[[#This Row],[Src Abertura]]</f>
        <v>102660</v>
      </c>
      <c r="AC779" s="28">
        <f xml:space="preserve"> DATA[[#This Row],[Src Mínima]]</f>
        <v>102375</v>
      </c>
      <c r="AD779" s="28">
        <f xml:space="preserve"> DATA[[#This Row],[Src Máxima]]</f>
        <v>103995</v>
      </c>
      <c r="AE779" s="28">
        <f xml:space="preserve"> DATA[[#This Row],[Src Último]]</f>
        <v>103011</v>
      </c>
      <c r="AF779" s="40">
        <f xml:space="preserve"> (DATA[[#This Row],[High]] - DATA[[#This Row],[Low]])</f>
        <v>1620</v>
      </c>
      <c r="AG779" s="31">
        <f xml:space="preserve"> _xlfn.XLOOKUP(DATA[[#This Row],[T]]-1, DATA[T], DATA[Open], "")</f>
        <v>103000</v>
      </c>
      <c r="AH779" s="31">
        <f xml:space="preserve"> _xlfn.XLOOKUP(DATA[[#This Row],[T]]-1, DATA[T], DATA[Low], "")</f>
        <v>101290</v>
      </c>
      <c r="AI779" s="31">
        <f xml:space="preserve"> _xlfn.XLOOKUP(DATA[[#This Row],[T]]-1, DATA[T], DATA[High], "")</f>
        <v>103400</v>
      </c>
      <c r="AJ779" s="31">
        <f xml:space="preserve"> _xlfn.XLOOKUP(DATA[[#This Row],[T]]-1, DATA[T], DATA[Price], "")</f>
        <v>102122</v>
      </c>
      <c r="AK779" s="33">
        <f xml:space="preserve"> IFERROR(DATA[[#This Row],[Prev Close]] - DATA[[#This Row],[Prev Open]], "")</f>
        <v>-878</v>
      </c>
      <c r="AL779" s="33">
        <f xml:space="preserve"> IFERROR(DATA[[#This Row],[Prev High]] - DATA[[#This Row],[Prev Low]], "")</f>
        <v>2110</v>
      </c>
      <c r="AM779" s="33">
        <f xml:space="preserve"> SIGN(DATA[[#This Row],[Prev Change]] &lt; 0)</f>
        <v>1</v>
      </c>
      <c r="AN779" s="33">
        <f xml:space="preserve"> SIGN(DATA[[#This Row],[Prev Change]] &gt;= 0)</f>
        <v>0</v>
      </c>
      <c r="AO779" s="28">
        <f xml:space="preserve"> IFERROR(MAX(0, DATA[[#This Row],[High]] - DATA[[#This Row],[Prev High]]), "")</f>
        <v>595</v>
      </c>
      <c r="AP779" s="28">
        <f xml:space="preserve"> IFERROR(MAX(0, DATA[[#This Row],[Prev Low]] - DATA[[#This Row],[Low]]), "")</f>
        <v>0</v>
      </c>
      <c r="AQ779" s="10">
        <f xml:space="preserve"> (DATA[[#This Row],[Prev Low]] &lt; DATA[[#This Row],[Open]]) * (DATA[[#This Row],[Open]] &lt; DATA[[#This Row],[Prev High]])</f>
        <v>1</v>
      </c>
      <c r="AR779" s="10">
        <f xml:space="preserve"> SIGN(DATA[[#This Row],[Open]] &lt; DATA[[#This Row],[Prev Low]])</f>
        <v>0</v>
      </c>
      <c r="AS779" s="10">
        <f xml:space="preserve"> SIGN(DATA[[#This Row],[Prev Low]] &lt; DATA[[#This Row],[Open]])</f>
        <v>1</v>
      </c>
      <c r="AT779" s="10">
        <f xml:space="preserve"> SIGN(DATA[[#This Row],[Open]] &lt; DATA[[#This Row],[Prev High]])</f>
        <v>1</v>
      </c>
      <c r="AU779" s="10">
        <f xml:space="preserve"> SIGN(DATA[[#This Row],[Prev High]] &lt; DATA[[#This Row],[Open]])</f>
        <v>0</v>
      </c>
      <c r="AV779" s="10">
        <f xml:space="preserve"> SIGN(DATA[[#This Row],[Low]] &lt; DATA[[#This Row],[Prev Low]])</f>
        <v>0</v>
      </c>
      <c r="AW779" s="10">
        <f xml:space="preserve"> SIGN(DATA[[#This Row],[Prev Low]] &lt; DATA[[#This Row],[Low]])</f>
        <v>1</v>
      </c>
      <c r="AX779" s="10">
        <f xml:space="preserve"> SIGN(DATA[[#This Row],[High]] &lt; DATA[[#This Row],[Prev High]])</f>
        <v>0</v>
      </c>
      <c r="AY779" s="10">
        <f xml:space="preserve"> SIGN(DATA[[#This Row],[Prev High]] &lt; DATA[[#This Row],[High]])</f>
        <v>1</v>
      </c>
      <c r="AZ779" s="10">
        <f xml:space="preserve"> (DATA[[#This Row],[Prev Low]] &lt; DATA[[#This Row],[Close]]) * (DATA[[#This Row],[Close]] &lt; DATA[[#This Row],[Prev High]])</f>
        <v>1</v>
      </c>
      <c r="BA779" s="10">
        <f xml:space="preserve"> SIGN(DATA[[#This Row],[Close]] &lt; DATA[[#This Row],[Prev Low]])</f>
        <v>0</v>
      </c>
      <c r="BB779" s="10">
        <f xml:space="preserve"> SIGN(DATA[[#This Row],[Prev Low]] &lt; DATA[[#This Row],[Close]])</f>
        <v>1</v>
      </c>
      <c r="BC779" s="10">
        <f xml:space="preserve"> SIGN(DATA[[#This Row],[Close]] &lt; DATA[[#This Row],[Prev High]])</f>
        <v>1</v>
      </c>
      <c r="BD779" s="10">
        <f xml:space="preserve"> SIGN(DATA[[#This Row],[Prev High]] &lt; DATA[[#This Row],[Close]])</f>
        <v>0</v>
      </c>
    </row>
    <row r="780" spans="14:56" x14ac:dyDescent="0.25">
      <c r="N780" s="16">
        <f xml:space="preserve"> ROW() - ROW(DATA[[#Headers],[Row]])</f>
        <v>778</v>
      </c>
      <c r="O780" s="13"/>
      <c r="P780" s="20">
        <v>44726</v>
      </c>
      <c r="Q780" s="21">
        <v>102122</v>
      </c>
      <c r="R780" s="21">
        <v>103000</v>
      </c>
      <c r="S780" s="21">
        <v>103400</v>
      </c>
      <c r="T780" s="21">
        <v>101290</v>
      </c>
      <c r="U780" s="13" t="s">
        <v>604</v>
      </c>
      <c r="V780" s="14">
        <v>-5.7000000000000002E-3</v>
      </c>
      <c r="W780" s="23"/>
      <c r="X780" s="23">
        <f xml:space="preserve"> (1 - DATA[[#This Row],[Row]])</f>
        <v>-777</v>
      </c>
      <c r="Y780" s="24">
        <f xml:space="preserve"> DATA[[#This Row],[Src Data]]</f>
        <v>44726</v>
      </c>
      <c r="Z780" s="23">
        <f xml:space="preserve"> WEEKDAY(DATA[[#This Row],[Date]])</f>
        <v>3</v>
      </c>
      <c r="AA780" s="26">
        <f xml:space="preserve"> DATA[[#This Row],[Src Último]]</f>
        <v>102122</v>
      </c>
      <c r="AB780" s="28">
        <f xml:space="preserve"> DATA[[#This Row],[Src Abertura]]</f>
        <v>103000</v>
      </c>
      <c r="AC780" s="28">
        <f xml:space="preserve"> DATA[[#This Row],[Src Mínima]]</f>
        <v>101290</v>
      </c>
      <c r="AD780" s="28">
        <f xml:space="preserve"> DATA[[#This Row],[Src Máxima]]</f>
        <v>103400</v>
      </c>
      <c r="AE780" s="28">
        <f xml:space="preserve"> DATA[[#This Row],[Src Último]]</f>
        <v>102122</v>
      </c>
      <c r="AF780" s="40">
        <f xml:space="preserve"> (DATA[[#This Row],[High]] - DATA[[#This Row],[Low]])</f>
        <v>2110</v>
      </c>
      <c r="AG780" s="31">
        <f xml:space="preserve"> _xlfn.XLOOKUP(DATA[[#This Row],[T]]-1, DATA[T], DATA[Open], "")</f>
        <v>103600</v>
      </c>
      <c r="AH780" s="31">
        <f xml:space="preserve"> _xlfn.XLOOKUP(DATA[[#This Row],[T]]-1, DATA[T], DATA[Low], "")</f>
        <v>101760</v>
      </c>
      <c r="AI780" s="31">
        <f xml:space="preserve"> _xlfn.XLOOKUP(DATA[[#This Row],[T]]-1, DATA[T], DATA[High], "")</f>
        <v>104045</v>
      </c>
      <c r="AJ780" s="31">
        <f xml:space="preserve"> _xlfn.XLOOKUP(DATA[[#This Row],[T]]-1, DATA[T], DATA[Price], "")</f>
        <v>102708</v>
      </c>
      <c r="AK780" s="33">
        <f xml:space="preserve"> IFERROR(DATA[[#This Row],[Prev Close]] - DATA[[#This Row],[Prev Open]], "")</f>
        <v>-892</v>
      </c>
      <c r="AL780" s="33">
        <f xml:space="preserve"> IFERROR(DATA[[#This Row],[Prev High]] - DATA[[#This Row],[Prev Low]], "")</f>
        <v>2285</v>
      </c>
      <c r="AM780" s="33">
        <f xml:space="preserve"> SIGN(DATA[[#This Row],[Prev Change]] &lt; 0)</f>
        <v>1</v>
      </c>
      <c r="AN780" s="33">
        <f xml:space="preserve"> SIGN(DATA[[#This Row],[Prev Change]] &gt;= 0)</f>
        <v>0</v>
      </c>
      <c r="AO780" s="28">
        <f xml:space="preserve"> IFERROR(MAX(0, DATA[[#This Row],[High]] - DATA[[#This Row],[Prev High]]), "")</f>
        <v>0</v>
      </c>
      <c r="AP780" s="28">
        <f xml:space="preserve"> IFERROR(MAX(0, DATA[[#This Row],[Prev Low]] - DATA[[#This Row],[Low]]), "")</f>
        <v>470</v>
      </c>
      <c r="AQ780" s="10">
        <f xml:space="preserve"> (DATA[[#This Row],[Prev Low]] &lt; DATA[[#This Row],[Open]]) * (DATA[[#This Row],[Open]] &lt; DATA[[#This Row],[Prev High]])</f>
        <v>1</v>
      </c>
      <c r="AR780" s="10">
        <f xml:space="preserve"> SIGN(DATA[[#This Row],[Open]] &lt; DATA[[#This Row],[Prev Low]])</f>
        <v>0</v>
      </c>
      <c r="AS780" s="10">
        <f xml:space="preserve"> SIGN(DATA[[#This Row],[Prev Low]] &lt; DATA[[#This Row],[Open]])</f>
        <v>1</v>
      </c>
      <c r="AT780" s="10">
        <f xml:space="preserve"> SIGN(DATA[[#This Row],[Open]] &lt; DATA[[#This Row],[Prev High]])</f>
        <v>1</v>
      </c>
      <c r="AU780" s="10">
        <f xml:space="preserve"> SIGN(DATA[[#This Row],[Prev High]] &lt; DATA[[#This Row],[Open]])</f>
        <v>0</v>
      </c>
      <c r="AV780" s="10">
        <f xml:space="preserve"> SIGN(DATA[[#This Row],[Low]] &lt; DATA[[#This Row],[Prev Low]])</f>
        <v>1</v>
      </c>
      <c r="AW780" s="10">
        <f xml:space="preserve"> SIGN(DATA[[#This Row],[Prev Low]] &lt; DATA[[#This Row],[Low]])</f>
        <v>0</v>
      </c>
      <c r="AX780" s="10">
        <f xml:space="preserve"> SIGN(DATA[[#This Row],[High]] &lt; DATA[[#This Row],[Prev High]])</f>
        <v>1</v>
      </c>
      <c r="AY780" s="10">
        <f xml:space="preserve"> SIGN(DATA[[#This Row],[Prev High]] &lt; DATA[[#This Row],[High]])</f>
        <v>0</v>
      </c>
      <c r="AZ780" s="10">
        <f xml:space="preserve"> (DATA[[#This Row],[Prev Low]] &lt; DATA[[#This Row],[Close]]) * (DATA[[#This Row],[Close]] &lt; DATA[[#This Row],[Prev High]])</f>
        <v>1</v>
      </c>
      <c r="BA780" s="10">
        <f xml:space="preserve"> SIGN(DATA[[#This Row],[Close]] &lt; DATA[[#This Row],[Prev Low]])</f>
        <v>0</v>
      </c>
      <c r="BB780" s="10">
        <f xml:space="preserve"> SIGN(DATA[[#This Row],[Prev Low]] &lt; DATA[[#This Row],[Close]])</f>
        <v>1</v>
      </c>
      <c r="BC780" s="10">
        <f xml:space="preserve"> SIGN(DATA[[#This Row],[Close]] &lt; DATA[[#This Row],[Prev High]])</f>
        <v>1</v>
      </c>
      <c r="BD780" s="10">
        <f xml:space="preserve"> SIGN(DATA[[#This Row],[Prev High]] &lt; DATA[[#This Row],[Close]])</f>
        <v>0</v>
      </c>
    </row>
    <row r="781" spans="14:56" x14ac:dyDescent="0.25">
      <c r="N781" s="16">
        <f xml:space="preserve"> ROW() - ROW(DATA[[#Headers],[Row]])</f>
        <v>779</v>
      </c>
      <c r="O781" s="13"/>
      <c r="P781" s="20">
        <v>44725</v>
      </c>
      <c r="Q781" s="21">
        <v>102708</v>
      </c>
      <c r="R781" s="21">
        <v>103600</v>
      </c>
      <c r="S781" s="21">
        <v>104045</v>
      </c>
      <c r="T781" s="21">
        <v>101760</v>
      </c>
      <c r="U781" s="13" t="s">
        <v>352</v>
      </c>
      <c r="V781" s="14">
        <v>-2.76E-2</v>
      </c>
      <c r="W781" s="23"/>
      <c r="X781" s="23">
        <f xml:space="preserve"> (1 - DATA[[#This Row],[Row]])</f>
        <v>-778</v>
      </c>
      <c r="Y781" s="24">
        <f xml:space="preserve"> DATA[[#This Row],[Src Data]]</f>
        <v>44725</v>
      </c>
      <c r="Z781" s="23">
        <f xml:space="preserve"> WEEKDAY(DATA[[#This Row],[Date]])</f>
        <v>2</v>
      </c>
      <c r="AA781" s="26">
        <f xml:space="preserve"> DATA[[#This Row],[Src Último]]</f>
        <v>102708</v>
      </c>
      <c r="AB781" s="28">
        <f xml:space="preserve"> DATA[[#This Row],[Src Abertura]]</f>
        <v>103600</v>
      </c>
      <c r="AC781" s="28">
        <f xml:space="preserve"> DATA[[#This Row],[Src Mínima]]</f>
        <v>101760</v>
      </c>
      <c r="AD781" s="28">
        <f xml:space="preserve"> DATA[[#This Row],[Src Máxima]]</f>
        <v>104045</v>
      </c>
      <c r="AE781" s="28">
        <f xml:space="preserve"> DATA[[#This Row],[Src Último]]</f>
        <v>102708</v>
      </c>
      <c r="AF781" s="40">
        <f xml:space="preserve"> (DATA[[#This Row],[High]] - DATA[[#This Row],[Low]])</f>
        <v>2285</v>
      </c>
      <c r="AG781" s="31">
        <f xml:space="preserve"> _xlfn.XLOOKUP(DATA[[#This Row],[T]]-1, DATA[T], DATA[Open], "")</f>
        <v>107850</v>
      </c>
      <c r="AH781" s="31">
        <f xml:space="preserve"> _xlfn.XLOOKUP(DATA[[#This Row],[T]]-1, DATA[T], DATA[Low], "")</f>
        <v>104685</v>
      </c>
      <c r="AI781" s="31">
        <f xml:space="preserve"> _xlfn.XLOOKUP(DATA[[#This Row],[T]]-1, DATA[T], DATA[High], "")</f>
        <v>108030</v>
      </c>
      <c r="AJ781" s="31">
        <f xml:space="preserve"> _xlfn.XLOOKUP(DATA[[#This Row],[T]]-1, DATA[T], DATA[Price], "")</f>
        <v>105620</v>
      </c>
      <c r="AK781" s="33">
        <f xml:space="preserve"> IFERROR(DATA[[#This Row],[Prev Close]] - DATA[[#This Row],[Prev Open]], "")</f>
        <v>-2230</v>
      </c>
      <c r="AL781" s="33">
        <f xml:space="preserve"> IFERROR(DATA[[#This Row],[Prev High]] - DATA[[#This Row],[Prev Low]], "")</f>
        <v>3345</v>
      </c>
      <c r="AM781" s="33">
        <f xml:space="preserve"> SIGN(DATA[[#This Row],[Prev Change]] &lt; 0)</f>
        <v>1</v>
      </c>
      <c r="AN781" s="33">
        <f xml:space="preserve"> SIGN(DATA[[#This Row],[Prev Change]] &gt;= 0)</f>
        <v>0</v>
      </c>
      <c r="AO781" s="28">
        <f xml:space="preserve"> IFERROR(MAX(0, DATA[[#This Row],[High]] - DATA[[#This Row],[Prev High]]), "")</f>
        <v>0</v>
      </c>
      <c r="AP781" s="28">
        <f xml:space="preserve"> IFERROR(MAX(0, DATA[[#This Row],[Prev Low]] - DATA[[#This Row],[Low]]), "")</f>
        <v>2925</v>
      </c>
      <c r="AQ781" s="10">
        <f xml:space="preserve"> (DATA[[#This Row],[Prev Low]] &lt; DATA[[#This Row],[Open]]) * (DATA[[#This Row],[Open]] &lt; DATA[[#This Row],[Prev High]])</f>
        <v>0</v>
      </c>
      <c r="AR781" s="10">
        <f xml:space="preserve"> SIGN(DATA[[#This Row],[Open]] &lt; DATA[[#This Row],[Prev Low]])</f>
        <v>1</v>
      </c>
      <c r="AS781" s="10">
        <f xml:space="preserve"> SIGN(DATA[[#This Row],[Prev Low]] &lt; DATA[[#This Row],[Open]])</f>
        <v>0</v>
      </c>
      <c r="AT781" s="10">
        <f xml:space="preserve"> SIGN(DATA[[#This Row],[Open]] &lt; DATA[[#This Row],[Prev High]])</f>
        <v>1</v>
      </c>
      <c r="AU781" s="10">
        <f xml:space="preserve"> SIGN(DATA[[#This Row],[Prev High]] &lt; DATA[[#This Row],[Open]])</f>
        <v>0</v>
      </c>
      <c r="AV781" s="10">
        <f xml:space="preserve"> SIGN(DATA[[#This Row],[Low]] &lt; DATA[[#This Row],[Prev Low]])</f>
        <v>1</v>
      </c>
      <c r="AW781" s="10">
        <f xml:space="preserve"> SIGN(DATA[[#This Row],[Prev Low]] &lt; DATA[[#This Row],[Low]])</f>
        <v>0</v>
      </c>
      <c r="AX781" s="10">
        <f xml:space="preserve"> SIGN(DATA[[#This Row],[High]] &lt; DATA[[#This Row],[Prev High]])</f>
        <v>1</v>
      </c>
      <c r="AY781" s="10">
        <f xml:space="preserve"> SIGN(DATA[[#This Row],[Prev High]] &lt; DATA[[#This Row],[High]])</f>
        <v>0</v>
      </c>
      <c r="AZ781" s="10">
        <f xml:space="preserve"> (DATA[[#This Row],[Prev Low]] &lt; DATA[[#This Row],[Close]]) * (DATA[[#This Row],[Close]] &lt; DATA[[#This Row],[Prev High]])</f>
        <v>0</v>
      </c>
      <c r="BA781" s="10">
        <f xml:space="preserve"> SIGN(DATA[[#This Row],[Close]] &lt; DATA[[#This Row],[Prev Low]])</f>
        <v>1</v>
      </c>
      <c r="BB781" s="10">
        <f xml:space="preserve"> SIGN(DATA[[#This Row],[Prev Low]] &lt; DATA[[#This Row],[Close]])</f>
        <v>0</v>
      </c>
      <c r="BC781" s="10">
        <f xml:space="preserve"> SIGN(DATA[[#This Row],[Close]] &lt; DATA[[#This Row],[Prev High]])</f>
        <v>1</v>
      </c>
      <c r="BD781" s="10">
        <f xml:space="preserve"> SIGN(DATA[[#This Row],[Prev High]] &lt; DATA[[#This Row],[Close]])</f>
        <v>0</v>
      </c>
    </row>
    <row r="782" spans="14:56" x14ac:dyDescent="0.25">
      <c r="N782" s="16">
        <f xml:space="preserve"> ROW() - ROW(DATA[[#Headers],[Row]])</f>
        <v>780</v>
      </c>
      <c r="O782" s="13"/>
      <c r="P782" s="20">
        <v>44722</v>
      </c>
      <c r="Q782" s="21">
        <v>105620</v>
      </c>
      <c r="R782" s="21">
        <v>107850</v>
      </c>
      <c r="S782" s="21">
        <v>108030</v>
      </c>
      <c r="T782" s="21">
        <v>104685</v>
      </c>
      <c r="U782" s="13" t="s">
        <v>468</v>
      </c>
      <c r="V782" s="14">
        <v>-1.67E-2</v>
      </c>
      <c r="W782" s="23"/>
      <c r="X782" s="23">
        <f xml:space="preserve"> (1 - DATA[[#This Row],[Row]])</f>
        <v>-779</v>
      </c>
      <c r="Y782" s="24">
        <f xml:space="preserve"> DATA[[#This Row],[Src Data]]</f>
        <v>44722</v>
      </c>
      <c r="Z782" s="23">
        <f xml:space="preserve"> WEEKDAY(DATA[[#This Row],[Date]])</f>
        <v>6</v>
      </c>
      <c r="AA782" s="26">
        <f xml:space="preserve"> DATA[[#This Row],[Src Último]]</f>
        <v>105620</v>
      </c>
      <c r="AB782" s="28">
        <f xml:space="preserve"> DATA[[#This Row],[Src Abertura]]</f>
        <v>107850</v>
      </c>
      <c r="AC782" s="28">
        <f xml:space="preserve"> DATA[[#This Row],[Src Mínima]]</f>
        <v>104685</v>
      </c>
      <c r="AD782" s="28">
        <f xml:space="preserve"> DATA[[#This Row],[Src Máxima]]</f>
        <v>108030</v>
      </c>
      <c r="AE782" s="28">
        <f xml:space="preserve"> DATA[[#This Row],[Src Último]]</f>
        <v>105620</v>
      </c>
      <c r="AF782" s="40">
        <f xml:space="preserve"> (DATA[[#This Row],[High]] - DATA[[#This Row],[Low]])</f>
        <v>3345</v>
      </c>
      <c r="AG782" s="31">
        <f xml:space="preserve"> _xlfn.XLOOKUP(DATA[[#This Row],[T]]-1, DATA[T], DATA[Open], "")</f>
        <v>109175</v>
      </c>
      <c r="AH782" s="31">
        <f xml:space="preserve"> _xlfn.XLOOKUP(DATA[[#This Row],[T]]-1, DATA[T], DATA[Low], "")</f>
        <v>107160</v>
      </c>
      <c r="AI782" s="31">
        <f xml:space="preserve"> _xlfn.XLOOKUP(DATA[[#This Row],[T]]-1, DATA[T], DATA[High], "")</f>
        <v>109445</v>
      </c>
      <c r="AJ782" s="31">
        <f xml:space="preserve"> _xlfn.XLOOKUP(DATA[[#This Row],[T]]-1, DATA[T], DATA[Price], "")</f>
        <v>107418</v>
      </c>
      <c r="AK782" s="33">
        <f xml:space="preserve"> IFERROR(DATA[[#This Row],[Prev Close]] - DATA[[#This Row],[Prev Open]], "")</f>
        <v>-1757</v>
      </c>
      <c r="AL782" s="33">
        <f xml:space="preserve"> IFERROR(DATA[[#This Row],[Prev High]] - DATA[[#This Row],[Prev Low]], "")</f>
        <v>2285</v>
      </c>
      <c r="AM782" s="33">
        <f xml:space="preserve"> SIGN(DATA[[#This Row],[Prev Change]] &lt; 0)</f>
        <v>1</v>
      </c>
      <c r="AN782" s="33">
        <f xml:space="preserve"> SIGN(DATA[[#This Row],[Prev Change]] &gt;= 0)</f>
        <v>0</v>
      </c>
      <c r="AO782" s="28">
        <f xml:space="preserve"> IFERROR(MAX(0, DATA[[#This Row],[High]] - DATA[[#This Row],[Prev High]]), "")</f>
        <v>0</v>
      </c>
      <c r="AP782" s="28">
        <f xml:space="preserve"> IFERROR(MAX(0, DATA[[#This Row],[Prev Low]] - DATA[[#This Row],[Low]]), "")</f>
        <v>2475</v>
      </c>
      <c r="AQ782" s="10">
        <f xml:space="preserve"> (DATA[[#This Row],[Prev Low]] &lt; DATA[[#This Row],[Open]]) * (DATA[[#This Row],[Open]] &lt; DATA[[#This Row],[Prev High]])</f>
        <v>1</v>
      </c>
      <c r="AR782" s="10">
        <f xml:space="preserve"> SIGN(DATA[[#This Row],[Open]] &lt; DATA[[#This Row],[Prev Low]])</f>
        <v>0</v>
      </c>
      <c r="AS782" s="10">
        <f xml:space="preserve"> SIGN(DATA[[#This Row],[Prev Low]] &lt; DATA[[#This Row],[Open]])</f>
        <v>1</v>
      </c>
      <c r="AT782" s="10">
        <f xml:space="preserve"> SIGN(DATA[[#This Row],[Open]] &lt; DATA[[#This Row],[Prev High]])</f>
        <v>1</v>
      </c>
      <c r="AU782" s="10">
        <f xml:space="preserve"> SIGN(DATA[[#This Row],[Prev High]] &lt; DATA[[#This Row],[Open]])</f>
        <v>0</v>
      </c>
      <c r="AV782" s="10">
        <f xml:space="preserve"> SIGN(DATA[[#This Row],[Low]] &lt; DATA[[#This Row],[Prev Low]])</f>
        <v>1</v>
      </c>
      <c r="AW782" s="10">
        <f xml:space="preserve"> SIGN(DATA[[#This Row],[Prev Low]] &lt; DATA[[#This Row],[Low]])</f>
        <v>0</v>
      </c>
      <c r="AX782" s="10">
        <f xml:space="preserve"> SIGN(DATA[[#This Row],[High]] &lt; DATA[[#This Row],[Prev High]])</f>
        <v>1</v>
      </c>
      <c r="AY782" s="10">
        <f xml:space="preserve"> SIGN(DATA[[#This Row],[Prev High]] &lt; DATA[[#This Row],[High]])</f>
        <v>0</v>
      </c>
      <c r="AZ782" s="10">
        <f xml:space="preserve"> (DATA[[#This Row],[Prev Low]] &lt; DATA[[#This Row],[Close]]) * (DATA[[#This Row],[Close]] &lt; DATA[[#This Row],[Prev High]])</f>
        <v>0</v>
      </c>
      <c r="BA782" s="10">
        <f xml:space="preserve"> SIGN(DATA[[#This Row],[Close]] &lt; DATA[[#This Row],[Prev Low]])</f>
        <v>1</v>
      </c>
      <c r="BB782" s="10">
        <f xml:space="preserve"> SIGN(DATA[[#This Row],[Prev Low]] &lt; DATA[[#This Row],[Close]])</f>
        <v>0</v>
      </c>
      <c r="BC782" s="10">
        <f xml:space="preserve"> SIGN(DATA[[#This Row],[Close]] &lt; DATA[[#This Row],[Prev High]])</f>
        <v>1</v>
      </c>
      <c r="BD782" s="10">
        <f xml:space="preserve"> SIGN(DATA[[#This Row],[Prev High]] &lt; DATA[[#This Row],[Close]])</f>
        <v>0</v>
      </c>
    </row>
    <row r="783" spans="14:56" x14ac:dyDescent="0.25">
      <c r="N783" s="16">
        <f xml:space="preserve"> ROW() - ROW(DATA[[#Headers],[Row]])</f>
        <v>781</v>
      </c>
      <c r="O783" s="13"/>
      <c r="P783" s="20">
        <v>44721</v>
      </c>
      <c r="Q783" s="21">
        <v>107418</v>
      </c>
      <c r="R783" s="21">
        <v>109175</v>
      </c>
      <c r="S783" s="21">
        <v>109445</v>
      </c>
      <c r="T783" s="21">
        <v>107160</v>
      </c>
      <c r="U783" s="13" t="s">
        <v>605</v>
      </c>
      <c r="V783" s="14">
        <v>-9.9000000000000008E-3</v>
      </c>
      <c r="W783" s="23"/>
      <c r="X783" s="23">
        <f xml:space="preserve"> (1 - DATA[[#This Row],[Row]])</f>
        <v>-780</v>
      </c>
      <c r="Y783" s="24">
        <f xml:space="preserve"> DATA[[#This Row],[Src Data]]</f>
        <v>44721</v>
      </c>
      <c r="Z783" s="23">
        <f xml:space="preserve"> WEEKDAY(DATA[[#This Row],[Date]])</f>
        <v>5</v>
      </c>
      <c r="AA783" s="26">
        <f xml:space="preserve"> DATA[[#This Row],[Src Último]]</f>
        <v>107418</v>
      </c>
      <c r="AB783" s="28">
        <f xml:space="preserve"> DATA[[#This Row],[Src Abertura]]</f>
        <v>109175</v>
      </c>
      <c r="AC783" s="28">
        <f xml:space="preserve"> DATA[[#This Row],[Src Mínima]]</f>
        <v>107160</v>
      </c>
      <c r="AD783" s="28">
        <f xml:space="preserve"> DATA[[#This Row],[Src Máxima]]</f>
        <v>109445</v>
      </c>
      <c r="AE783" s="28">
        <f xml:space="preserve"> DATA[[#This Row],[Src Último]]</f>
        <v>107418</v>
      </c>
      <c r="AF783" s="40">
        <f xml:space="preserve"> (DATA[[#This Row],[High]] - DATA[[#This Row],[Low]])</f>
        <v>2285</v>
      </c>
      <c r="AG783" s="31">
        <f xml:space="preserve"> _xlfn.XLOOKUP(DATA[[#This Row],[T]]-1, DATA[T], DATA[Open], "")</f>
        <v>110125</v>
      </c>
      <c r="AH783" s="31">
        <f xml:space="preserve"> _xlfn.XLOOKUP(DATA[[#This Row],[T]]-1, DATA[T], DATA[Low], "")</f>
        <v>108215</v>
      </c>
      <c r="AI783" s="31">
        <f xml:space="preserve"> _xlfn.XLOOKUP(DATA[[#This Row],[T]]-1, DATA[T], DATA[High], "")</f>
        <v>110375</v>
      </c>
      <c r="AJ783" s="31">
        <f xml:space="preserve"> _xlfn.XLOOKUP(DATA[[#This Row],[T]]-1, DATA[T], DATA[Price], "")</f>
        <v>108487</v>
      </c>
      <c r="AK783" s="33">
        <f xml:space="preserve"> IFERROR(DATA[[#This Row],[Prev Close]] - DATA[[#This Row],[Prev Open]], "")</f>
        <v>-1638</v>
      </c>
      <c r="AL783" s="33">
        <f xml:space="preserve"> IFERROR(DATA[[#This Row],[Prev High]] - DATA[[#This Row],[Prev Low]], "")</f>
        <v>2160</v>
      </c>
      <c r="AM783" s="33">
        <f xml:space="preserve"> SIGN(DATA[[#This Row],[Prev Change]] &lt; 0)</f>
        <v>1</v>
      </c>
      <c r="AN783" s="33">
        <f xml:space="preserve"> SIGN(DATA[[#This Row],[Prev Change]] &gt;= 0)</f>
        <v>0</v>
      </c>
      <c r="AO783" s="28">
        <f xml:space="preserve"> IFERROR(MAX(0, DATA[[#This Row],[High]] - DATA[[#This Row],[Prev High]]), "")</f>
        <v>0</v>
      </c>
      <c r="AP783" s="28">
        <f xml:space="preserve"> IFERROR(MAX(0, DATA[[#This Row],[Prev Low]] - DATA[[#This Row],[Low]]), "")</f>
        <v>1055</v>
      </c>
      <c r="AQ783" s="10">
        <f xml:space="preserve"> (DATA[[#This Row],[Prev Low]] &lt; DATA[[#This Row],[Open]]) * (DATA[[#This Row],[Open]] &lt; DATA[[#This Row],[Prev High]])</f>
        <v>1</v>
      </c>
      <c r="AR783" s="10">
        <f xml:space="preserve"> SIGN(DATA[[#This Row],[Open]] &lt; DATA[[#This Row],[Prev Low]])</f>
        <v>0</v>
      </c>
      <c r="AS783" s="10">
        <f xml:space="preserve"> SIGN(DATA[[#This Row],[Prev Low]] &lt; DATA[[#This Row],[Open]])</f>
        <v>1</v>
      </c>
      <c r="AT783" s="10">
        <f xml:space="preserve"> SIGN(DATA[[#This Row],[Open]] &lt; DATA[[#This Row],[Prev High]])</f>
        <v>1</v>
      </c>
      <c r="AU783" s="10">
        <f xml:space="preserve"> SIGN(DATA[[#This Row],[Prev High]] &lt; DATA[[#This Row],[Open]])</f>
        <v>0</v>
      </c>
      <c r="AV783" s="10">
        <f xml:space="preserve"> SIGN(DATA[[#This Row],[Low]] &lt; DATA[[#This Row],[Prev Low]])</f>
        <v>1</v>
      </c>
      <c r="AW783" s="10">
        <f xml:space="preserve"> SIGN(DATA[[#This Row],[Prev Low]] &lt; DATA[[#This Row],[Low]])</f>
        <v>0</v>
      </c>
      <c r="AX783" s="10">
        <f xml:space="preserve"> SIGN(DATA[[#This Row],[High]] &lt; DATA[[#This Row],[Prev High]])</f>
        <v>1</v>
      </c>
      <c r="AY783" s="10">
        <f xml:space="preserve"> SIGN(DATA[[#This Row],[Prev High]] &lt; DATA[[#This Row],[High]])</f>
        <v>0</v>
      </c>
      <c r="AZ783" s="10">
        <f xml:space="preserve"> (DATA[[#This Row],[Prev Low]] &lt; DATA[[#This Row],[Close]]) * (DATA[[#This Row],[Close]] &lt; DATA[[#This Row],[Prev High]])</f>
        <v>0</v>
      </c>
      <c r="BA783" s="10">
        <f xml:space="preserve"> SIGN(DATA[[#This Row],[Close]] &lt; DATA[[#This Row],[Prev Low]])</f>
        <v>1</v>
      </c>
      <c r="BB783" s="10">
        <f xml:space="preserve"> SIGN(DATA[[#This Row],[Prev Low]] &lt; DATA[[#This Row],[Close]])</f>
        <v>0</v>
      </c>
      <c r="BC783" s="10">
        <f xml:space="preserve"> SIGN(DATA[[#This Row],[Close]] &lt; DATA[[#This Row],[Prev High]])</f>
        <v>1</v>
      </c>
      <c r="BD783" s="10">
        <f xml:space="preserve"> SIGN(DATA[[#This Row],[Prev High]] &lt; DATA[[#This Row],[Close]])</f>
        <v>0</v>
      </c>
    </row>
    <row r="784" spans="14:56" x14ac:dyDescent="0.25">
      <c r="N784" s="16">
        <f xml:space="preserve"> ROW() - ROW(DATA[[#Headers],[Row]])</f>
        <v>782</v>
      </c>
      <c r="O784" s="13"/>
      <c r="P784" s="20">
        <v>44720</v>
      </c>
      <c r="Q784" s="21">
        <v>108487</v>
      </c>
      <c r="R784" s="21">
        <v>110125</v>
      </c>
      <c r="S784" s="21">
        <v>110375</v>
      </c>
      <c r="T784" s="21">
        <v>108215</v>
      </c>
      <c r="U784" s="13" t="s">
        <v>300</v>
      </c>
      <c r="V784" s="14">
        <v>-1.5800000000000002E-2</v>
      </c>
      <c r="W784" s="23"/>
      <c r="X784" s="23">
        <f xml:space="preserve"> (1 - DATA[[#This Row],[Row]])</f>
        <v>-781</v>
      </c>
      <c r="Y784" s="24">
        <f xml:space="preserve"> DATA[[#This Row],[Src Data]]</f>
        <v>44720</v>
      </c>
      <c r="Z784" s="23">
        <f xml:space="preserve"> WEEKDAY(DATA[[#This Row],[Date]])</f>
        <v>4</v>
      </c>
      <c r="AA784" s="26">
        <f xml:space="preserve"> DATA[[#This Row],[Src Último]]</f>
        <v>108487</v>
      </c>
      <c r="AB784" s="28">
        <f xml:space="preserve"> DATA[[#This Row],[Src Abertura]]</f>
        <v>110125</v>
      </c>
      <c r="AC784" s="28">
        <f xml:space="preserve"> DATA[[#This Row],[Src Mínima]]</f>
        <v>108215</v>
      </c>
      <c r="AD784" s="28">
        <f xml:space="preserve"> DATA[[#This Row],[Src Máxima]]</f>
        <v>110375</v>
      </c>
      <c r="AE784" s="28">
        <f xml:space="preserve"> DATA[[#This Row],[Src Último]]</f>
        <v>108487</v>
      </c>
      <c r="AF784" s="40">
        <f xml:space="preserve"> (DATA[[#This Row],[High]] - DATA[[#This Row],[Low]])</f>
        <v>2160</v>
      </c>
      <c r="AG784" s="31">
        <f xml:space="preserve"> _xlfn.XLOOKUP(DATA[[#This Row],[T]]-1, DATA[T], DATA[Open], "")</f>
        <v>110190</v>
      </c>
      <c r="AH784" s="31">
        <f xml:space="preserve"> _xlfn.XLOOKUP(DATA[[#This Row],[T]]-1, DATA[T], DATA[Low], "")</f>
        <v>109620</v>
      </c>
      <c r="AI784" s="31">
        <f xml:space="preserve"> _xlfn.XLOOKUP(DATA[[#This Row],[T]]-1, DATA[T], DATA[High], "")</f>
        <v>110710</v>
      </c>
      <c r="AJ784" s="31">
        <f xml:space="preserve"> _xlfn.XLOOKUP(DATA[[#This Row],[T]]-1, DATA[T], DATA[Price], "")</f>
        <v>110225</v>
      </c>
      <c r="AK784" s="33">
        <f xml:space="preserve"> IFERROR(DATA[[#This Row],[Prev Close]] - DATA[[#This Row],[Prev Open]], "")</f>
        <v>35</v>
      </c>
      <c r="AL784" s="33">
        <f xml:space="preserve"> IFERROR(DATA[[#This Row],[Prev High]] - DATA[[#This Row],[Prev Low]], "")</f>
        <v>1090</v>
      </c>
      <c r="AM784" s="33">
        <f xml:space="preserve"> SIGN(DATA[[#This Row],[Prev Change]] &lt; 0)</f>
        <v>0</v>
      </c>
      <c r="AN784" s="33">
        <f xml:space="preserve"> SIGN(DATA[[#This Row],[Prev Change]] &gt;= 0)</f>
        <v>1</v>
      </c>
      <c r="AO784" s="28">
        <f xml:space="preserve"> IFERROR(MAX(0, DATA[[#This Row],[High]] - DATA[[#This Row],[Prev High]]), "")</f>
        <v>0</v>
      </c>
      <c r="AP784" s="28">
        <f xml:space="preserve"> IFERROR(MAX(0, DATA[[#This Row],[Prev Low]] - DATA[[#This Row],[Low]]), "")</f>
        <v>1405</v>
      </c>
      <c r="AQ784" s="10">
        <f xml:space="preserve"> (DATA[[#This Row],[Prev Low]] &lt; DATA[[#This Row],[Open]]) * (DATA[[#This Row],[Open]] &lt; DATA[[#This Row],[Prev High]])</f>
        <v>1</v>
      </c>
      <c r="AR784" s="10">
        <f xml:space="preserve"> SIGN(DATA[[#This Row],[Open]] &lt; DATA[[#This Row],[Prev Low]])</f>
        <v>0</v>
      </c>
      <c r="AS784" s="10">
        <f xml:space="preserve"> SIGN(DATA[[#This Row],[Prev Low]] &lt; DATA[[#This Row],[Open]])</f>
        <v>1</v>
      </c>
      <c r="AT784" s="10">
        <f xml:space="preserve"> SIGN(DATA[[#This Row],[Open]] &lt; DATA[[#This Row],[Prev High]])</f>
        <v>1</v>
      </c>
      <c r="AU784" s="10">
        <f xml:space="preserve"> SIGN(DATA[[#This Row],[Prev High]] &lt; DATA[[#This Row],[Open]])</f>
        <v>0</v>
      </c>
      <c r="AV784" s="10">
        <f xml:space="preserve"> SIGN(DATA[[#This Row],[Low]] &lt; DATA[[#This Row],[Prev Low]])</f>
        <v>1</v>
      </c>
      <c r="AW784" s="10">
        <f xml:space="preserve"> SIGN(DATA[[#This Row],[Prev Low]] &lt; DATA[[#This Row],[Low]])</f>
        <v>0</v>
      </c>
      <c r="AX784" s="10">
        <f xml:space="preserve"> SIGN(DATA[[#This Row],[High]] &lt; DATA[[#This Row],[Prev High]])</f>
        <v>1</v>
      </c>
      <c r="AY784" s="10">
        <f xml:space="preserve"> SIGN(DATA[[#This Row],[Prev High]] &lt; DATA[[#This Row],[High]])</f>
        <v>0</v>
      </c>
      <c r="AZ784" s="10">
        <f xml:space="preserve"> (DATA[[#This Row],[Prev Low]] &lt; DATA[[#This Row],[Close]]) * (DATA[[#This Row],[Close]] &lt; DATA[[#This Row],[Prev High]])</f>
        <v>0</v>
      </c>
      <c r="BA784" s="10">
        <f xml:space="preserve"> SIGN(DATA[[#This Row],[Close]] &lt; DATA[[#This Row],[Prev Low]])</f>
        <v>1</v>
      </c>
      <c r="BB784" s="10">
        <f xml:space="preserve"> SIGN(DATA[[#This Row],[Prev Low]] &lt; DATA[[#This Row],[Close]])</f>
        <v>0</v>
      </c>
      <c r="BC784" s="10">
        <f xml:space="preserve"> SIGN(DATA[[#This Row],[Close]] &lt; DATA[[#This Row],[Prev High]])</f>
        <v>1</v>
      </c>
      <c r="BD784" s="10">
        <f xml:space="preserve"> SIGN(DATA[[#This Row],[Prev High]] &lt; DATA[[#This Row],[Close]])</f>
        <v>0</v>
      </c>
    </row>
    <row r="785" spans="14:56" x14ac:dyDescent="0.25">
      <c r="N785" s="16">
        <f xml:space="preserve"> ROW() - ROW(DATA[[#Headers],[Row]])</f>
        <v>783</v>
      </c>
      <c r="O785" s="13"/>
      <c r="P785" s="20">
        <v>44719</v>
      </c>
      <c r="Q785" s="21">
        <v>110225</v>
      </c>
      <c r="R785" s="21">
        <v>110190</v>
      </c>
      <c r="S785" s="21">
        <v>110710</v>
      </c>
      <c r="T785" s="21">
        <v>109620</v>
      </c>
      <c r="U785" s="13" t="s">
        <v>606</v>
      </c>
      <c r="V785" s="14">
        <v>-2.7000000000000001E-3</v>
      </c>
      <c r="W785" s="23"/>
      <c r="X785" s="23">
        <f xml:space="preserve"> (1 - DATA[[#This Row],[Row]])</f>
        <v>-782</v>
      </c>
      <c r="Y785" s="24">
        <f xml:space="preserve"> DATA[[#This Row],[Src Data]]</f>
        <v>44719</v>
      </c>
      <c r="Z785" s="23">
        <f xml:space="preserve"> WEEKDAY(DATA[[#This Row],[Date]])</f>
        <v>3</v>
      </c>
      <c r="AA785" s="26">
        <f xml:space="preserve"> DATA[[#This Row],[Src Último]]</f>
        <v>110225</v>
      </c>
      <c r="AB785" s="28">
        <f xml:space="preserve"> DATA[[#This Row],[Src Abertura]]</f>
        <v>110190</v>
      </c>
      <c r="AC785" s="28">
        <f xml:space="preserve"> DATA[[#This Row],[Src Mínima]]</f>
        <v>109620</v>
      </c>
      <c r="AD785" s="28">
        <f xml:space="preserve"> DATA[[#This Row],[Src Máxima]]</f>
        <v>110710</v>
      </c>
      <c r="AE785" s="28">
        <f xml:space="preserve"> DATA[[#This Row],[Src Último]]</f>
        <v>110225</v>
      </c>
      <c r="AF785" s="40">
        <f xml:space="preserve"> (DATA[[#This Row],[High]] - DATA[[#This Row],[Low]])</f>
        <v>1090</v>
      </c>
      <c r="AG785" s="31">
        <f xml:space="preserve"> _xlfn.XLOOKUP(DATA[[#This Row],[T]]-1, DATA[T], DATA[Open], "")</f>
        <v>112565</v>
      </c>
      <c r="AH785" s="31">
        <f xml:space="preserve"> _xlfn.XLOOKUP(DATA[[#This Row],[T]]-1, DATA[T], DATA[Low], "")</f>
        <v>110255</v>
      </c>
      <c r="AI785" s="31">
        <f xml:space="preserve"> _xlfn.XLOOKUP(DATA[[#This Row],[T]]-1, DATA[T], DATA[High], "")</f>
        <v>112735</v>
      </c>
      <c r="AJ785" s="31">
        <f xml:space="preserve"> _xlfn.XLOOKUP(DATA[[#This Row],[T]]-1, DATA[T], DATA[Price], "")</f>
        <v>110521</v>
      </c>
      <c r="AK785" s="33">
        <f xml:space="preserve"> IFERROR(DATA[[#This Row],[Prev Close]] - DATA[[#This Row],[Prev Open]], "")</f>
        <v>-2044</v>
      </c>
      <c r="AL785" s="33">
        <f xml:space="preserve"> IFERROR(DATA[[#This Row],[Prev High]] - DATA[[#This Row],[Prev Low]], "")</f>
        <v>2480</v>
      </c>
      <c r="AM785" s="33">
        <f xml:space="preserve"> SIGN(DATA[[#This Row],[Prev Change]] &lt; 0)</f>
        <v>1</v>
      </c>
      <c r="AN785" s="33">
        <f xml:space="preserve"> SIGN(DATA[[#This Row],[Prev Change]] &gt;= 0)</f>
        <v>0</v>
      </c>
      <c r="AO785" s="28">
        <f xml:space="preserve"> IFERROR(MAX(0, DATA[[#This Row],[High]] - DATA[[#This Row],[Prev High]]), "")</f>
        <v>0</v>
      </c>
      <c r="AP785" s="28">
        <f xml:space="preserve"> IFERROR(MAX(0, DATA[[#This Row],[Prev Low]] - DATA[[#This Row],[Low]]), "")</f>
        <v>635</v>
      </c>
      <c r="AQ785" s="10">
        <f xml:space="preserve"> (DATA[[#This Row],[Prev Low]] &lt; DATA[[#This Row],[Open]]) * (DATA[[#This Row],[Open]] &lt; DATA[[#This Row],[Prev High]])</f>
        <v>0</v>
      </c>
      <c r="AR785" s="10">
        <f xml:space="preserve"> SIGN(DATA[[#This Row],[Open]] &lt; DATA[[#This Row],[Prev Low]])</f>
        <v>1</v>
      </c>
      <c r="AS785" s="10">
        <f xml:space="preserve"> SIGN(DATA[[#This Row],[Prev Low]] &lt; DATA[[#This Row],[Open]])</f>
        <v>0</v>
      </c>
      <c r="AT785" s="10">
        <f xml:space="preserve"> SIGN(DATA[[#This Row],[Open]] &lt; DATA[[#This Row],[Prev High]])</f>
        <v>1</v>
      </c>
      <c r="AU785" s="10">
        <f xml:space="preserve"> SIGN(DATA[[#This Row],[Prev High]] &lt; DATA[[#This Row],[Open]])</f>
        <v>0</v>
      </c>
      <c r="AV785" s="10">
        <f xml:space="preserve"> SIGN(DATA[[#This Row],[Low]] &lt; DATA[[#This Row],[Prev Low]])</f>
        <v>1</v>
      </c>
      <c r="AW785" s="10">
        <f xml:space="preserve"> SIGN(DATA[[#This Row],[Prev Low]] &lt; DATA[[#This Row],[Low]])</f>
        <v>0</v>
      </c>
      <c r="AX785" s="10">
        <f xml:space="preserve"> SIGN(DATA[[#This Row],[High]] &lt; DATA[[#This Row],[Prev High]])</f>
        <v>1</v>
      </c>
      <c r="AY785" s="10">
        <f xml:space="preserve"> SIGN(DATA[[#This Row],[Prev High]] &lt; DATA[[#This Row],[High]])</f>
        <v>0</v>
      </c>
      <c r="AZ785" s="10">
        <f xml:space="preserve"> (DATA[[#This Row],[Prev Low]] &lt; DATA[[#This Row],[Close]]) * (DATA[[#This Row],[Close]] &lt; DATA[[#This Row],[Prev High]])</f>
        <v>0</v>
      </c>
      <c r="BA785" s="10">
        <f xml:space="preserve"> SIGN(DATA[[#This Row],[Close]] &lt; DATA[[#This Row],[Prev Low]])</f>
        <v>1</v>
      </c>
      <c r="BB785" s="10">
        <f xml:space="preserve"> SIGN(DATA[[#This Row],[Prev Low]] &lt; DATA[[#This Row],[Close]])</f>
        <v>0</v>
      </c>
      <c r="BC785" s="10">
        <f xml:space="preserve"> SIGN(DATA[[#This Row],[Close]] &lt; DATA[[#This Row],[Prev High]])</f>
        <v>1</v>
      </c>
      <c r="BD785" s="10">
        <f xml:space="preserve"> SIGN(DATA[[#This Row],[Prev High]] &lt; DATA[[#This Row],[Close]])</f>
        <v>0</v>
      </c>
    </row>
    <row r="786" spans="14:56" x14ac:dyDescent="0.25">
      <c r="N786" s="16">
        <f xml:space="preserve"> ROW() - ROW(DATA[[#Headers],[Row]])</f>
        <v>784</v>
      </c>
      <c r="O786" s="13"/>
      <c r="P786" s="20">
        <v>44718</v>
      </c>
      <c r="Q786" s="21">
        <v>110521</v>
      </c>
      <c r="R786" s="21">
        <v>112565</v>
      </c>
      <c r="S786" s="21">
        <v>112735</v>
      </c>
      <c r="T786" s="21">
        <v>110255</v>
      </c>
      <c r="U786" s="13" t="s">
        <v>397</v>
      </c>
      <c r="V786" s="14">
        <v>-8.6999999999999994E-3</v>
      </c>
      <c r="W786" s="23"/>
      <c r="X786" s="23">
        <f xml:space="preserve"> (1 - DATA[[#This Row],[Row]])</f>
        <v>-783</v>
      </c>
      <c r="Y786" s="24">
        <f xml:space="preserve"> DATA[[#This Row],[Src Data]]</f>
        <v>44718</v>
      </c>
      <c r="Z786" s="23">
        <f xml:space="preserve"> WEEKDAY(DATA[[#This Row],[Date]])</f>
        <v>2</v>
      </c>
      <c r="AA786" s="26">
        <f xml:space="preserve"> DATA[[#This Row],[Src Último]]</f>
        <v>110521</v>
      </c>
      <c r="AB786" s="28">
        <f xml:space="preserve"> DATA[[#This Row],[Src Abertura]]</f>
        <v>112565</v>
      </c>
      <c r="AC786" s="28">
        <f xml:space="preserve"> DATA[[#This Row],[Src Mínima]]</f>
        <v>110255</v>
      </c>
      <c r="AD786" s="28">
        <f xml:space="preserve"> DATA[[#This Row],[Src Máxima]]</f>
        <v>112735</v>
      </c>
      <c r="AE786" s="28">
        <f xml:space="preserve"> DATA[[#This Row],[Src Último]]</f>
        <v>110521</v>
      </c>
      <c r="AF786" s="40">
        <f xml:space="preserve"> (DATA[[#This Row],[High]] - DATA[[#This Row],[Low]])</f>
        <v>2480</v>
      </c>
      <c r="AG786" s="31">
        <f xml:space="preserve"> _xlfn.XLOOKUP(DATA[[#This Row],[T]]-1, DATA[T], DATA[Open], "")</f>
        <v>112230</v>
      </c>
      <c r="AH786" s="31">
        <f xml:space="preserve"> _xlfn.XLOOKUP(DATA[[#This Row],[T]]-1, DATA[T], DATA[Low], "")</f>
        <v>111235</v>
      </c>
      <c r="AI786" s="31">
        <f xml:space="preserve"> _xlfn.XLOOKUP(DATA[[#This Row],[T]]-1, DATA[T], DATA[High], "")</f>
        <v>112395</v>
      </c>
      <c r="AJ786" s="31">
        <f xml:space="preserve"> _xlfn.XLOOKUP(DATA[[#This Row],[T]]-1, DATA[T], DATA[Price], "")</f>
        <v>111486</v>
      </c>
      <c r="AK786" s="33">
        <f xml:space="preserve"> IFERROR(DATA[[#This Row],[Prev Close]] - DATA[[#This Row],[Prev Open]], "")</f>
        <v>-744</v>
      </c>
      <c r="AL786" s="33">
        <f xml:space="preserve"> IFERROR(DATA[[#This Row],[Prev High]] - DATA[[#This Row],[Prev Low]], "")</f>
        <v>1160</v>
      </c>
      <c r="AM786" s="33">
        <f xml:space="preserve"> SIGN(DATA[[#This Row],[Prev Change]] &lt; 0)</f>
        <v>1</v>
      </c>
      <c r="AN786" s="33">
        <f xml:space="preserve"> SIGN(DATA[[#This Row],[Prev Change]] &gt;= 0)</f>
        <v>0</v>
      </c>
      <c r="AO786" s="28">
        <f xml:space="preserve"> IFERROR(MAX(0, DATA[[#This Row],[High]] - DATA[[#This Row],[Prev High]]), "")</f>
        <v>340</v>
      </c>
      <c r="AP786" s="28">
        <f xml:space="preserve"> IFERROR(MAX(0, DATA[[#This Row],[Prev Low]] - DATA[[#This Row],[Low]]), "")</f>
        <v>980</v>
      </c>
      <c r="AQ786" s="10">
        <f xml:space="preserve"> (DATA[[#This Row],[Prev Low]] &lt; DATA[[#This Row],[Open]]) * (DATA[[#This Row],[Open]] &lt; DATA[[#This Row],[Prev High]])</f>
        <v>0</v>
      </c>
      <c r="AR786" s="10">
        <f xml:space="preserve"> SIGN(DATA[[#This Row],[Open]] &lt; DATA[[#This Row],[Prev Low]])</f>
        <v>0</v>
      </c>
      <c r="AS786" s="10">
        <f xml:space="preserve"> SIGN(DATA[[#This Row],[Prev Low]] &lt; DATA[[#This Row],[Open]])</f>
        <v>1</v>
      </c>
      <c r="AT786" s="10">
        <f xml:space="preserve"> SIGN(DATA[[#This Row],[Open]] &lt; DATA[[#This Row],[Prev High]])</f>
        <v>0</v>
      </c>
      <c r="AU786" s="10">
        <f xml:space="preserve"> SIGN(DATA[[#This Row],[Prev High]] &lt; DATA[[#This Row],[Open]])</f>
        <v>1</v>
      </c>
      <c r="AV786" s="10">
        <f xml:space="preserve"> SIGN(DATA[[#This Row],[Low]] &lt; DATA[[#This Row],[Prev Low]])</f>
        <v>1</v>
      </c>
      <c r="AW786" s="10">
        <f xml:space="preserve"> SIGN(DATA[[#This Row],[Prev Low]] &lt; DATA[[#This Row],[Low]])</f>
        <v>0</v>
      </c>
      <c r="AX786" s="10">
        <f xml:space="preserve"> SIGN(DATA[[#This Row],[High]] &lt; DATA[[#This Row],[Prev High]])</f>
        <v>0</v>
      </c>
      <c r="AY786" s="10">
        <f xml:space="preserve"> SIGN(DATA[[#This Row],[Prev High]] &lt; DATA[[#This Row],[High]])</f>
        <v>1</v>
      </c>
      <c r="AZ786" s="10">
        <f xml:space="preserve"> (DATA[[#This Row],[Prev Low]] &lt; DATA[[#This Row],[Close]]) * (DATA[[#This Row],[Close]] &lt; DATA[[#This Row],[Prev High]])</f>
        <v>0</v>
      </c>
      <c r="BA786" s="10">
        <f xml:space="preserve"> SIGN(DATA[[#This Row],[Close]] &lt; DATA[[#This Row],[Prev Low]])</f>
        <v>1</v>
      </c>
      <c r="BB786" s="10">
        <f xml:space="preserve"> SIGN(DATA[[#This Row],[Prev Low]] &lt; DATA[[#This Row],[Close]])</f>
        <v>0</v>
      </c>
      <c r="BC786" s="10">
        <f xml:space="preserve"> SIGN(DATA[[#This Row],[Close]] &lt; DATA[[#This Row],[Prev High]])</f>
        <v>1</v>
      </c>
      <c r="BD786" s="10">
        <f xml:space="preserve"> SIGN(DATA[[#This Row],[Prev High]] &lt; DATA[[#This Row],[Close]])</f>
        <v>0</v>
      </c>
    </row>
    <row r="787" spans="14:56" x14ac:dyDescent="0.25">
      <c r="N787" s="16">
        <f xml:space="preserve"> ROW() - ROW(DATA[[#Headers],[Row]])</f>
        <v>785</v>
      </c>
      <c r="O787" s="13"/>
      <c r="P787" s="20">
        <v>44715</v>
      </c>
      <c r="Q787" s="21">
        <v>111486</v>
      </c>
      <c r="R787" s="21">
        <v>112230</v>
      </c>
      <c r="S787" s="21">
        <v>112395</v>
      </c>
      <c r="T787" s="21">
        <v>111235</v>
      </c>
      <c r="U787" s="13" t="s">
        <v>607</v>
      </c>
      <c r="V787" s="14">
        <v>-1.0800000000000001E-2</v>
      </c>
      <c r="W787" s="23"/>
      <c r="X787" s="23">
        <f xml:space="preserve"> (1 - DATA[[#This Row],[Row]])</f>
        <v>-784</v>
      </c>
      <c r="Y787" s="24">
        <f xml:space="preserve"> DATA[[#This Row],[Src Data]]</f>
        <v>44715</v>
      </c>
      <c r="Z787" s="23">
        <f xml:space="preserve"> WEEKDAY(DATA[[#This Row],[Date]])</f>
        <v>6</v>
      </c>
      <c r="AA787" s="26">
        <f xml:space="preserve"> DATA[[#This Row],[Src Último]]</f>
        <v>111486</v>
      </c>
      <c r="AB787" s="28">
        <f xml:space="preserve"> DATA[[#This Row],[Src Abertura]]</f>
        <v>112230</v>
      </c>
      <c r="AC787" s="28">
        <f xml:space="preserve"> DATA[[#This Row],[Src Mínima]]</f>
        <v>111235</v>
      </c>
      <c r="AD787" s="28">
        <f xml:space="preserve"> DATA[[#This Row],[Src Máxima]]</f>
        <v>112395</v>
      </c>
      <c r="AE787" s="28">
        <f xml:space="preserve"> DATA[[#This Row],[Src Último]]</f>
        <v>111486</v>
      </c>
      <c r="AF787" s="40">
        <f xml:space="preserve"> (DATA[[#This Row],[High]] - DATA[[#This Row],[Low]])</f>
        <v>1160</v>
      </c>
      <c r="AG787" s="31">
        <f xml:space="preserve"> _xlfn.XLOOKUP(DATA[[#This Row],[T]]-1, DATA[T], DATA[Open], "")</f>
        <v>112200</v>
      </c>
      <c r="AH787" s="31">
        <f xml:space="preserve"> _xlfn.XLOOKUP(DATA[[#This Row],[T]]-1, DATA[T], DATA[Low], "")</f>
        <v>111525</v>
      </c>
      <c r="AI787" s="31">
        <f xml:space="preserve"> _xlfn.XLOOKUP(DATA[[#This Row],[T]]-1, DATA[T], DATA[High], "")</f>
        <v>113210</v>
      </c>
      <c r="AJ787" s="31">
        <f xml:space="preserve"> _xlfn.XLOOKUP(DATA[[#This Row],[T]]-1, DATA[T], DATA[Price], "")</f>
        <v>112700</v>
      </c>
      <c r="AK787" s="33">
        <f xml:space="preserve"> IFERROR(DATA[[#This Row],[Prev Close]] - DATA[[#This Row],[Prev Open]], "")</f>
        <v>500</v>
      </c>
      <c r="AL787" s="33">
        <f xml:space="preserve"> IFERROR(DATA[[#This Row],[Prev High]] - DATA[[#This Row],[Prev Low]], "")</f>
        <v>1685</v>
      </c>
      <c r="AM787" s="33">
        <f xml:space="preserve"> SIGN(DATA[[#This Row],[Prev Change]] &lt; 0)</f>
        <v>0</v>
      </c>
      <c r="AN787" s="33">
        <f xml:space="preserve"> SIGN(DATA[[#This Row],[Prev Change]] &gt;= 0)</f>
        <v>1</v>
      </c>
      <c r="AO787" s="28">
        <f xml:space="preserve"> IFERROR(MAX(0, DATA[[#This Row],[High]] - DATA[[#This Row],[Prev High]]), "")</f>
        <v>0</v>
      </c>
      <c r="AP787" s="28">
        <f xml:space="preserve"> IFERROR(MAX(0, DATA[[#This Row],[Prev Low]] - DATA[[#This Row],[Low]]), "")</f>
        <v>290</v>
      </c>
      <c r="AQ787" s="10">
        <f xml:space="preserve"> (DATA[[#This Row],[Prev Low]] &lt; DATA[[#This Row],[Open]]) * (DATA[[#This Row],[Open]] &lt; DATA[[#This Row],[Prev High]])</f>
        <v>1</v>
      </c>
      <c r="AR787" s="10">
        <f xml:space="preserve"> SIGN(DATA[[#This Row],[Open]] &lt; DATA[[#This Row],[Prev Low]])</f>
        <v>0</v>
      </c>
      <c r="AS787" s="10">
        <f xml:space="preserve"> SIGN(DATA[[#This Row],[Prev Low]] &lt; DATA[[#This Row],[Open]])</f>
        <v>1</v>
      </c>
      <c r="AT787" s="10">
        <f xml:space="preserve"> SIGN(DATA[[#This Row],[Open]] &lt; DATA[[#This Row],[Prev High]])</f>
        <v>1</v>
      </c>
      <c r="AU787" s="10">
        <f xml:space="preserve"> SIGN(DATA[[#This Row],[Prev High]] &lt; DATA[[#This Row],[Open]])</f>
        <v>0</v>
      </c>
      <c r="AV787" s="10">
        <f xml:space="preserve"> SIGN(DATA[[#This Row],[Low]] &lt; DATA[[#This Row],[Prev Low]])</f>
        <v>1</v>
      </c>
      <c r="AW787" s="10">
        <f xml:space="preserve"> SIGN(DATA[[#This Row],[Prev Low]] &lt; DATA[[#This Row],[Low]])</f>
        <v>0</v>
      </c>
      <c r="AX787" s="10">
        <f xml:space="preserve"> SIGN(DATA[[#This Row],[High]] &lt; DATA[[#This Row],[Prev High]])</f>
        <v>1</v>
      </c>
      <c r="AY787" s="10">
        <f xml:space="preserve"> SIGN(DATA[[#This Row],[Prev High]] &lt; DATA[[#This Row],[High]])</f>
        <v>0</v>
      </c>
      <c r="AZ787" s="10">
        <f xml:space="preserve"> (DATA[[#This Row],[Prev Low]] &lt; DATA[[#This Row],[Close]]) * (DATA[[#This Row],[Close]] &lt; DATA[[#This Row],[Prev High]])</f>
        <v>0</v>
      </c>
      <c r="BA787" s="10">
        <f xml:space="preserve"> SIGN(DATA[[#This Row],[Close]] &lt; DATA[[#This Row],[Prev Low]])</f>
        <v>1</v>
      </c>
      <c r="BB787" s="10">
        <f xml:space="preserve"> SIGN(DATA[[#This Row],[Prev Low]] &lt; DATA[[#This Row],[Close]])</f>
        <v>0</v>
      </c>
      <c r="BC787" s="10">
        <f xml:space="preserve"> SIGN(DATA[[#This Row],[Close]] &lt; DATA[[#This Row],[Prev High]])</f>
        <v>1</v>
      </c>
      <c r="BD787" s="10">
        <f xml:space="preserve"> SIGN(DATA[[#This Row],[Prev High]] &lt; DATA[[#This Row],[Close]])</f>
        <v>0</v>
      </c>
    </row>
    <row r="788" spans="14:56" x14ac:dyDescent="0.25">
      <c r="N788" s="16">
        <f xml:space="preserve"> ROW() - ROW(DATA[[#Headers],[Row]])</f>
        <v>786</v>
      </c>
      <c r="O788" s="13"/>
      <c r="P788" s="20">
        <v>44714</v>
      </c>
      <c r="Q788" s="21">
        <v>112700</v>
      </c>
      <c r="R788" s="21">
        <v>112200</v>
      </c>
      <c r="S788" s="21">
        <v>113210</v>
      </c>
      <c r="T788" s="21">
        <v>111525</v>
      </c>
      <c r="U788" s="13" t="s">
        <v>608</v>
      </c>
      <c r="V788" s="14">
        <v>8.9999999999999993E-3</v>
      </c>
      <c r="W788" s="23"/>
      <c r="X788" s="23">
        <f xml:space="preserve"> (1 - DATA[[#This Row],[Row]])</f>
        <v>-785</v>
      </c>
      <c r="Y788" s="24">
        <f xml:space="preserve"> DATA[[#This Row],[Src Data]]</f>
        <v>44714</v>
      </c>
      <c r="Z788" s="23">
        <f xml:space="preserve"> WEEKDAY(DATA[[#This Row],[Date]])</f>
        <v>5</v>
      </c>
      <c r="AA788" s="26">
        <f xml:space="preserve"> DATA[[#This Row],[Src Último]]</f>
        <v>112700</v>
      </c>
      <c r="AB788" s="28">
        <f xml:space="preserve"> DATA[[#This Row],[Src Abertura]]</f>
        <v>112200</v>
      </c>
      <c r="AC788" s="28">
        <f xml:space="preserve"> DATA[[#This Row],[Src Mínima]]</f>
        <v>111525</v>
      </c>
      <c r="AD788" s="28">
        <f xml:space="preserve"> DATA[[#This Row],[Src Máxima]]</f>
        <v>113210</v>
      </c>
      <c r="AE788" s="28">
        <f xml:space="preserve"> DATA[[#This Row],[Src Último]]</f>
        <v>112700</v>
      </c>
      <c r="AF788" s="40">
        <f xml:space="preserve"> (DATA[[#This Row],[High]] - DATA[[#This Row],[Low]])</f>
        <v>1685</v>
      </c>
      <c r="AG788" s="31">
        <f xml:space="preserve"> _xlfn.XLOOKUP(DATA[[#This Row],[T]]-1, DATA[T], DATA[Open], "")</f>
        <v>112175</v>
      </c>
      <c r="AH788" s="31">
        <f xml:space="preserve"> _xlfn.XLOOKUP(DATA[[#This Row],[T]]-1, DATA[T], DATA[Low], "")</f>
        <v>111170</v>
      </c>
      <c r="AI788" s="31">
        <f xml:space="preserve"> _xlfn.XLOOKUP(DATA[[#This Row],[T]]-1, DATA[T], DATA[High], "")</f>
        <v>112440</v>
      </c>
      <c r="AJ788" s="31">
        <f xml:space="preserve"> _xlfn.XLOOKUP(DATA[[#This Row],[T]]-1, DATA[T], DATA[Price], "")</f>
        <v>111696</v>
      </c>
      <c r="AK788" s="33">
        <f xml:space="preserve"> IFERROR(DATA[[#This Row],[Prev Close]] - DATA[[#This Row],[Prev Open]], "")</f>
        <v>-479</v>
      </c>
      <c r="AL788" s="33">
        <f xml:space="preserve"> IFERROR(DATA[[#This Row],[Prev High]] - DATA[[#This Row],[Prev Low]], "")</f>
        <v>1270</v>
      </c>
      <c r="AM788" s="33">
        <f xml:space="preserve"> SIGN(DATA[[#This Row],[Prev Change]] &lt; 0)</f>
        <v>1</v>
      </c>
      <c r="AN788" s="33">
        <f xml:space="preserve"> SIGN(DATA[[#This Row],[Prev Change]] &gt;= 0)</f>
        <v>0</v>
      </c>
      <c r="AO788" s="28">
        <f xml:space="preserve"> IFERROR(MAX(0, DATA[[#This Row],[High]] - DATA[[#This Row],[Prev High]]), "")</f>
        <v>770</v>
      </c>
      <c r="AP788" s="28">
        <f xml:space="preserve"> IFERROR(MAX(0, DATA[[#This Row],[Prev Low]] - DATA[[#This Row],[Low]]), "")</f>
        <v>0</v>
      </c>
      <c r="AQ788" s="10">
        <f xml:space="preserve"> (DATA[[#This Row],[Prev Low]] &lt; DATA[[#This Row],[Open]]) * (DATA[[#This Row],[Open]] &lt; DATA[[#This Row],[Prev High]])</f>
        <v>1</v>
      </c>
      <c r="AR788" s="10">
        <f xml:space="preserve"> SIGN(DATA[[#This Row],[Open]] &lt; DATA[[#This Row],[Prev Low]])</f>
        <v>0</v>
      </c>
      <c r="AS788" s="10">
        <f xml:space="preserve"> SIGN(DATA[[#This Row],[Prev Low]] &lt; DATA[[#This Row],[Open]])</f>
        <v>1</v>
      </c>
      <c r="AT788" s="10">
        <f xml:space="preserve"> SIGN(DATA[[#This Row],[Open]] &lt; DATA[[#This Row],[Prev High]])</f>
        <v>1</v>
      </c>
      <c r="AU788" s="10">
        <f xml:space="preserve"> SIGN(DATA[[#This Row],[Prev High]] &lt; DATA[[#This Row],[Open]])</f>
        <v>0</v>
      </c>
      <c r="AV788" s="10">
        <f xml:space="preserve"> SIGN(DATA[[#This Row],[Low]] &lt; DATA[[#This Row],[Prev Low]])</f>
        <v>0</v>
      </c>
      <c r="AW788" s="10">
        <f xml:space="preserve"> SIGN(DATA[[#This Row],[Prev Low]] &lt; DATA[[#This Row],[Low]])</f>
        <v>1</v>
      </c>
      <c r="AX788" s="10">
        <f xml:space="preserve"> SIGN(DATA[[#This Row],[High]] &lt; DATA[[#This Row],[Prev High]])</f>
        <v>0</v>
      </c>
      <c r="AY788" s="10">
        <f xml:space="preserve"> SIGN(DATA[[#This Row],[Prev High]] &lt; DATA[[#This Row],[High]])</f>
        <v>1</v>
      </c>
      <c r="AZ788" s="10">
        <f xml:space="preserve"> (DATA[[#This Row],[Prev Low]] &lt; DATA[[#This Row],[Close]]) * (DATA[[#This Row],[Close]] &lt; DATA[[#This Row],[Prev High]])</f>
        <v>0</v>
      </c>
      <c r="BA788" s="10">
        <f xml:space="preserve"> SIGN(DATA[[#This Row],[Close]] &lt; DATA[[#This Row],[Prev Low]])</f>
        <v>0</v>
      </c>
      <c r="BB788" s="10">
        <f xml:space="preserve"> SIGN(DATA[[#This Row],[Prev Low]] &lt; DATA[[#This Row],[Close]])</f>
        <v>1</v>
      </c>
      <c r="BC788" s="10">
        <f xml:space="preserve"> SIGN(DATA[[#This Row],[Close]] &lt; DATA[[#This Row],[Prev High]])</f>
        <v>0</v>
      </c>
      <c r="BD788" s="10">
        <f xml:space="preserve"> SIGN(DATA[[#This Row],[Prev High]] &lt; DATA[[#This Row],[Close]])</f>
        <v>1</v>
      </c>
    </row>
    <row r="789" spans="14:56" x14ac:dyDescent="0.25">
      <c r="N789" s="16">
        <f xml:space="preserve"> ROW() - ROW(DATA[[#Headers],[Row]])</f>
        <v>787</v>
      </c>
      <c r="O789" s="13"/>
      <c r="P789" s="20">
        <v>44713</v>
      </c>
      <c r="Q789" s="21">
        <v>111696</v>
      </c>
      <c r="R789" s="21">
        <v>112175</v>
      </c>
      <c r="S789" s="21">
        <v>112440</v>
      </c>
      <c r="T789" s="21">
        <v>111170</v>
      </c>
      <c r="U789" s="13" t="s">
        <v>257</v>
      </c>
      <c r="V789" s="14">
        <v>1.2999999999999999E-3</v>
      </c>
      <c r="W789" s="23"/>
      <c r="X789" s="23">
        <f xml:space="preserve"> (1 - DATA[[#This Row],[Row]])</f>
        <v>-786</v>
      </c>
      <c r="Y789" s="24">
        <f xml:space="preserve"> DATA[[#This Row],[Src Data]]</f>
        <v>44713</v>
      </c>
      <c r="Z789" s="23">
        <f xml:space="preserve"> WEEKDAY(DATA[[#This Row],[Date]])</f>
        <v>4</v>
      </c>
      <c r="AA789" s="26">
        <f xml:space="preserve"> DATA[[#This Row],[Src Último]]</f>
        <v>111696</v>
      </c>
      <c r="AB789" s="28">
        <f xml:space="preserve"> DATA[[#This Row],[Src Abertura]]</f>
        <v>112175</v>
      </c>
      <c r="AC789" s="28">
        <f xml:space="preserve"> DATA[[#This Row],[Src Mínima]]</f>
        <v>111170</v>
      </c>
      <c r="AD789" s="28">
        <f xml:space="preserve"> DATA[[#This Row],[Src Máxima]]</f>
        <v>112440</v>
      </c>
      <c r="AE789" s="28">
        <f xml:space="preserve"> DATA[[#This Row],[Src Último]]</f>
        <v>111696</v>
      </c>
      <c r="AF789" s="40">
        <f xml:space="preserve"> (DATA[[#This Row],[High]] - DATA[[#This Row],[Low]])</f>
        <v>1270</v>
      </c>
      <c r="AG789" s="31">
        <f xml:space="preserve"> _xlfn.XLOOKUP(DATA[[#This Row],[T]]-1, DATA[T], DATA[Open], "")</f>
        <v>111290</v>
      </c>
      <c r="AH789" s="31">
        <f xml:space="preserve"> _xlfn.XLOOKUP(DATA[[#This Row],[T]]-1, DATA[T], DATA[Low], "")</f>
        <v>111140</v>
      </c>
      <c r="AI789" s="31">
        <f xml:space="preserve"> _xlfn.XLOOKUP(DATA[[#This Row],[T]]-1, DATA[T], DATA[High], "")</f>
        <v>112465</v>
      </c>
      <c r="AJ789" s="31">
        <f xml:space="preserve"> _xlfn.XLOOKUP(DATA[[#This Row],[T]]-1, DATA[T], DATA[Price], "")</f>
        <v>111553</v>
      </c>
      <c r="AK789" s="33">
        <f xml:space="preserve"> IFERROR(DATA[[#This Row],[Prev Close]] - DATA[[#This Row],[Prev Open]], "")</f>
        <v>263</v>
      </c>
      <c r="AL789" s="33">
        <f xml:space="preserve"> IFERROR(DATA[[#This Row],[Prev High]] - DATA[[#This Row],[Prev Low]], "")</f>
        <v>1325</v>
      </c>
      <c r="AM789" s="33">
        <f xml:space="preserve"> SIGN(DATA[[#This Row],[Prev Change]] &lt; 0)</f>
        <v>0</v>
      </c>
      <c r="AN789" s="33">
        <f xml:space="preserve"> SIGN(DATA[[#This Row],[Prev Change]] &gt;= 0)</f>
        <v>1</v>
      </c>
      <c r="AO789" s="28">
        <f xml:space="preserve"> IFERROR(MAX(0, DATA[[#This Row],[High]] - DATA[[#This Row],[Prev High]]), "")</f>
        <v>0</v>
      </c>
      <c r="AP789" s="28">
        <f xml:space="preserve"> IFERROR(MAX(0, DATA[[#This Row],[Prev Low]] - DATA[[#This Row],[Low]]), "")</f>
        <v>0</v>
      </c>
      <c r="AQ789" s="10">
        <f xml:space="preserve"> (DATA[[#This Row],[Prev Low]] &lt; DATA[[#This Row],[Open]]) * (DATA[[#This Row],[Open]] &lt; DATA[[#This Row],[Prev High]])</f>
        <v>1</v>
      </c>
      <c r="AR789" s="10">
        <f xml:space="preserve"> SIGN(DATA[[#This Row],[Open]] &lt; DATA[[#This Row],[Prev Low]])</f>
        <v>0</v>
      </c>
      <c r="AS789" s="10">
        <f xml:space="preserve"> SIGN(DATA[[#This Row],[Prev Low]] &lt; DATA[[#This Row],[Open]])</f>
        <v>1</v>
      </c>
      <c r="AT789" s="10">
        <f xml:space="preserve"> SIGN(DATA[[#This Row],[Open]] &lt; DATA[[#This Row],[Prev High]])</f>
        <v>1</v>
      </c>
      <c r="AU789" s="10">
        <f xml:space="preserve"> SIGN(DATA[[#This Row],[Prev High]] &lt; DATA[[#This Row],[Open]])</f>
        <v>0</v>
      </c>
      <c r="AV789" s="10">
        <f xml:space="preserve"> SIGN(DATA[[#This Row],[Low]] &lt; DATA[[#This Row],[Prev Low]])</f>
        <v>0</v>
      </c>
      <c r="AW789" s="10">
        <f xml:space="preserve"> SIGN(DATA[[#This Row],[Prev Low]] &lt; DATA[[#This Row],[Low]])</f>
        <v>1</v>
      </c>
      <c r="AX789" s="10">
        <f xml:space="preserve"> SIGN(DATA[[#This Row],[High]] &lt; DATA[[#This Row],[Prev High]])</f>
        <v>1</v>
      </c>
      <c r="AY789" s="10">
        <f xml:space="preserve"> SIGN(DATA[[#This Row],[Prev High]] &lt; DATA[[#This Row],[High]])</f>
        <v>0</v>
      </c>
      <c r="AZ789" s="10">
        <f xml:space="preserve"> (DATA[[#This Row],[Prev Low]] &lt; DATA[[#This Row],[Close]]) * (DATA[[#This Row],[Close]] &lt; DATA[[#This Row],[Prev High]])</f>
        <v>1</v>
      </c>
      <c r="BA789" s="10">
        <f xml:space="preserve"> SIGN(DATA[[#This Row],[Close]] &lt; DATA[[#This Row],[Prev Low]])</f>
        <v>0</v>
      </c>
      <c r="BB789" s="10">
        <f xml:space="preserve"> SIGN(DATA[[#This Row],[Prev Low]] &lt; DATA[[#This Row],[Close]])</f>
        <v>1</v>
      </c>
      <c r="BC789" s="10">
        <f xml:space="preserve"> SIGN(DATA[[#This Row],[Close]] &lt; DATA[[#This Row],[Prev High]])</f>
        <v>1</v>
      </c>
      <c r="BD789" s="10">
        <f xml:space="preserve"> SIGN(DATA[[#This Row],[Prev High]] &lt; DATA[[#This Row],[Close]])</f>
        <v>0</v>
      </c>
    </row>
    <row r="790" spans="14:56" x14ac:dyDescent="0.25">
      <c r="N790" s="16">
        <f xml:space="preserve"> ROW() - ROW(DATA[[#Headers],[Row]])</f>
        <v>788</v>
      </c>
      <c r="O790" s="13"/>
      <c r="P790" s="20">
        <v>44712</v>
      </c>
      <c r="Q790" s="21">
        <v>111553</v>
      </c>
      <c r="R790" s="21">
        <v>111290</v>
      </c>
      <c r="S790" s="21">
        <v>112465</v>
      </c>
      <c r="T790" s="21">
        <v>111140</v>
      </c>
      <c r="U790" s="13" t="s">
        <v>453</v>
      </c>
      <c r="V790" s="14">
        <v>1E-4</v>
      </c>
      <c r="W790" s="23"/>
      <c r="X790" s="23">
        <f xml:space="preserve"> (1 - DATA[[#This Row],[Row]])</f>
        <v>-787</v>
      </c>
      <c r="Y790" s="24">
        <f xml:space="preserve"> DATA[[#This Row],[Src Data]]</f>
        <v>44712</v>
      </c>
      <c r="Z790" s="23">
        <f xml:space="preserve"> WEEKDAY(DATA[[#This Row],[Date]])</f>
        <v>3</v>
      </c>
      <c r="AA790" s="26">
        <f xml:space="preserve"> DATA[[#This Row],[Src Último]]</f>
        <v>111553</v>
      </c>
      <c r="AB790" s="28">
        <f xml:space="preserve"> DATA[[#This Row],[Src Abertura]]</f>
        <v>111290</v>
      </c>
      <c r="AC790" s="28">
        <f xml:space="preserve"> DATA[[#This Row],[Src Mínima]]</f>
        <v>111140</v>
      </c>
      <c r="AD790" s="28">
        <f xml:space="preserve"> DATA[[#This Row],[Src Máxima]]</f>
        <v>112465</v>
      </c>
      <c r="AE790" s="28">
        <f xml:space="preserve"> DATA[[#This Row],[Src Último]]</f>
        <v>111553</v>
      </c>
      <c r="AF790" s="40">
        <f xml:space="preserve"> (DATA[[#This Row],[High]] - DATA[[#This Row],[Low]])</f>
        <v>1325</v>
      </c>
      <c r="AG790" s="31">
        <f xml:space="preserve"> _xlfn.XLOOKUP(DATA[[#This Row],[T]]-1, DATA[T], DATA[Open], "")</f>
        <v>113215</v>
      </c>
      <c r="AH790" s="31">
        <f xml:space="preserve"> _xlfn.XLOOKUP(DATA[[#This Row],[T]]-1, DATA[T], DATA[Low], "")</f>
        <v>111005</v>
      </c>
      <c r="AI790" s="31">
        <f xml:space="preserve"> _xlfn.XLOOKUP(DATA[[#This Row],[T]]-1, DATA[T], DATA[High], "")</f>
        <v>113680</v>
      </c>
      <c r="AJ790" s="31">
        <f xml:space="preserve"> _xlfn.XLOOKUP(DATA[[#This Row],[T]]-1, DATA[T], DATA[Price], "")</f>
        <v>111546</v>
      </c>
      <c r="AK790" s="33">
        <f xml:space="preserve"> IFERROR(DATA[[#This Row],[Prev Close]] - DATA[[#This Row],[Prev Open]], "")</f>
        <v>-1669</v>
      </c>
      <c r="AL790" s="33">
        <f xml:space="preserve"> IFERROR(DATA[[#This Row],[Prev High]] - DATA[[#This Row],[Prev Low]], "")</f>
        <v>2675</v>
      </c>
      <c r="AM790" s="33">
        <f xml:space="preserve"> SIGN(DATA[[#This Row],[Prev Change]] &lt; 0)</f>
        <v>1</v>
      </c>
      <c r="AN790" s="33">
        <f xml:space="preserve"> SIGN(DATA[[#This Row],[Prev Change]] &gt;= 0)</f>
        <v>0</v>
      </c>
      <c r="AO790" s="28">
        <f xml:space="preserve"> IFERROR(MAX(0, DATA[[#This Row],[High]] - DATA[[#This Row],[Prev High]]), "")</f>
        <v>0</v>
      </c>
      <c r="AP790" s="28">
        <f xml:space="preserve"> IFERROR(MAX(0, DATA[[#This Row],[Prev Low]] - DATA[[#This Row],[Low]]), "")</f>
        <v>0</v>
      </c>
      <c r="AQ790" s="10">
        <f xml:space="preserve"> (DATA[[#This Row],[Prev Low]] &lt; DATA[[#This Row],[Open]]) * (DATA[[#This Row],[Open]] &lt; DATA[[#This Row],[Prev High]])</f>
        <v>1</v>
      </c>
      <c r="AR790" s="10">
        <f xml:space="preserve"> SIGN(DATA[[#This Row],[Open]] &lt; DATA[[#This Row],[Prev Low]])</f>
        <v>0</v>
      </c>
      <c r="AS790" s="10">
        <f xml:space="preserve"> SIGN(DATA[[#This Row],[Prev Low]] &lt; DATA[[#This Row],[Open]])</f>
        <v>1</v>
      </c>
      <c r="AT790" s="10">
        <f xml:space="preserve"> SIGN(DATA[[#This Row],[Open]] &lt; DATA[[#This Row],[Prev High]])</f>
        <v>1</v>
      </c>
      <c r="AU790" s="10">
        <f xml:space="preserve"> SIGN(DATA[[#This Row],[Prev High]] &lt; DATA[[#This Row],[Open]])</f>
        <v>0</v>
      </c>
      <c r="AV790" s="10">
        <f xml:space="preserve"> SIGN(DATA[[#This Row],[Low]] &lt; DATA[[#This Row],[Prev Low]])</f>
        <v>0</v>
      </c>
      <c r="AW790" s="10">
        <f xml:space="preserve"> SIGN(DATA[[#This Row],[Prev Low]] &lt; DATA[[#This Row],[Low]])</f>
        <v>1</v>
      </c>
      <c r="AX790" s="10">
        <f xml:space="preserve"> SIGN(DATA[[#This Row],[High]] &lt; DATA[[#This Row],[Prev High]])</f>
        <v>1</v>
      </c>
      <c r="AY790" s="10">
        <f xml:space="preserve"> SIGN(DATA[[#This Row],[Prev High]] &lt; DATA[[#This Row],[High]])</f>
        <v>0</v>
      </c>
      <c r="AZ790" s="10">
        <f xml:space="preserve"> (DATA[[#This Row],[Prev Low]] &lt; DATA[[#This Row],[Close]]) * (DATA[[#This Row],[Close]] &lt; DATA[[#This Row],[Prev High]])</f>
        <v>1</v>
      </c>
      <c r="BA790" s="10">
        <f xml:space="preserve"> SIGN(DATA[[#This Row],[Close]] &lt; DATA[[#This Row],[Prev Low]])</f>
        <v>0</v>
      </c>
      <c r="BB790" s="10">
        <f xml:space="preserve"> SIGN(DATA[[#This Row],[Prev Low]] &lt; DATA[[#This Row],[Close]])</f>
        <v>1</v>
      </c>
      <c r="BC790" s="10">
        <f xml:space="preserve"> SIGN(DATA[[#This Row],[Close]] &lt; DATA[[#This Row],[Prev High]])</f>
        <v>1</v>
      </c>
      <c r="BD790" s="10">
        <f xml:space="preserve"> SIGN(DATA[[#This Row],[Prev High]] &lt; DATA[[#This Row],[Close]])</f>
        <v>0</v>
      </c>
    </row>
    <row r="791" spans="14:56" x14ac:dyDescent="0.25">
      <c r="N791" s="16">
        <f xml:space="preserve"> ROW() - ROW(DATA[[#Headers],[Row]])</f>
        <v>789</v>
      </c>
      <c r="O791" s="13"/>
      <c r="P791" s="20">
        <v>44711</v>
      </c>
      <c r="Q791" s="21">
        <v>111546</v>
      </c>
      <c r="R791" s="21">
        <v>113215</v>
      </c>
      <c r="S791" s="21">
        <v>113680</v>
      </c>
      <c r="T791" s="21">
        <v>111005</v>
      </c>
      <c r="U791" s="13" t="s">
        <v>609</v>
      </c>
      <c r="V791" s="14">
        <v>-8.3999999999999995E-3</v>
      </c>
      <c r="W791" s="23"/>
      <c r="X791" s="23">
        <f xml:space="preserve"> (1 - DATA[[#This Row],[Row]])</f>
        <v>-788</v>
      </c>
      <c r="Y791" s="24">
        <f xml:space="preserve"> DATA[[#This Row],[Src Data]]</f>
        <v>44711</v>
      </c>
      <c r="Z791" s="23">
        <f xml:space="preserve"> WEEKDAY(DATA[[#This Row],[Date]])</f>
        <v>2</v>
      </c>
      <c r="AA791" s="26">
        <f xml:space="preserve"> DATA[[#This Row],[Src Último]]</f>
        <v>111546</v>
      </c>
      <c r="AB791" s="28">
        <f xml:space="preserve"> DATA[[#This Row],[Src Abertura]]</f>
        <v>113215</v>
      </c>
      <c r="AC791" s="28">
        <f xml:space="preserve"> DATA[[#This Row],[Src Mínima]]</f>
        <v>111005</v>
      </c>
      <c r="AD791" s="28">
        <f xml:space="preserve"> DATA[[#This Row],[Src Máxima]]</f>
        <v>113680</v>
      </c>
      <c r="AE791" s="28">
        <f xml:space="preserve"> DATA[[#This Row],[Src Último]]</f>
        <v>111546</v>
      </c>
      <c r="AF791" s="40">
        <f xml:space="preserve"> (DATA[[#This Row],[High]] - DATA[[#This Row],[Low]])</f>
        <v>2675</v>
      </c>
      <c r="AG791" s="31">
        <f xml:space="preserve"> _xlfn.XLOOKUP(DATA[[#This Row],[T]]-1, DATA[T], DATA[Open], "")</f>
        <v>112300</v>
      </c>
      <c r="AH791" s="31">
        <f xml:space="preserve"> _xlfn.XLOOKUP(DATA[[#This Row],[T]]-1, DATA[T], DATA[Low], "")</f>
        <v>111960</v>
      </c>
      <c r="AI791" s="31">
        <f xml:space="preserve"> _xlfn.XLOOKUP(DATA[[#This Row],[T]]-1, DATA[T], DATA[High], "")</f>
        <v>113080</v>
      </c>
      <c r="AJ791" s="31">
        <f xml:space="preserve"> _xlfn.XLOOKUP(DATA[[#This Row],[T]]-1, DATA[T], DATA[Price], "")</f>
        <v>112489</v>
      </c>
      <c r="AK791" s="33">
        <f xml:space="preserve"> IFERROR(DATA[[#This Row],[Prev Close]] - DATA[[#This Row],[Prev Open]], "")</f>
        <v>189</v>
      </c>
      <c r="AL791" s="33">
        <f xml:space="preserve"> IFERROR(DATA[[#This Row],[Prev High]] - DATA[[#This Row],[Prev Low]], "")</f>
        <v>1120</v>
      </c>
      <c r="AM791" s="33">
        <f xml:space="preserve"> SIGN(DATA[[#This Row],[Prev Change]] &lt; 0)</f>
        <v>0</v>
      </c>
      <c r="AN791" s="33">
        <f xml:space="preserve"> SIGN(DATA[[#This Row],[Prev Change]] &gt;= 0)</f>
        <v>1</v>
      </c>
      <c r="AO791" s="28">
        <f xml:space="preserve"> IFERROR(MAX(0, DATA[[#This Row],[High]] - DATA[[#This Row],[Prev High]]), "")</f>
        <v>600</v>
      </c>
      <c r="AP791" s="28">
        <f xml:space="preserve"> IFERROR(MAX(0, DATA[[#This Row],[Prev Low]] - DATA[[#This Row],[Low]]), "")</f>
        <v>955</v>
      </c>
      <c r="AQ791" s="10">
        <f xml:space="preserve"> (DATA[[#This Row],[Prev Low]] &lt; DATA[[#This Row],[Open]]) * (DATA[[#This Row],[Open]] &lt; DATA[[#This Row],[Prev High]])</f>
        <v>0</v>
      </c>
      <c r="AR791" s="10">
        <f xml:space="preserve"> SIGN(DATA[[#This Row],[Open]] &lt; DATA[[#This Row],[Prev Low]])</f>
        <v>0</v>
      </c>
      <c r="AS791" s="10">
        <f xml:space="preserve"> SIGN(DATA[[#This Row],[Prev Low]] &lt; DATA[[#This Row],[Open]])</f>
        <v>1</v>
      </c>
      <c r="AT791" s="10">
        <f xml:space="preserve"> SIGN(DATA[[#This Row],[Open]] &lt; DATA[[#This Row],[Prev High]])</f>
        <v>0</v>
      </c>
      <c r="AU791" s="10">
        <f xml:space="preserve"> SIGN(DATA[[#This Row],[Prev High]] &lt; DATA[[#This Row],[Open]])</f>
        <v>1</v>
      </c>
      <c r="AV791" s="10">
        <f xml:space="preserve"> SIGN(DATA[[#This Row],[Low]] &lt; DATA[[#This Row],[Prev Low]])</f>
        <v>1</v>
      </c>
      <c r="AW791" s="10">
        <f xml:space="preserve"> SIGN(DATA[[#This Row],[Prev Low]] &lt; DATA[[#This Row],[Low]])</f>
        <v>0</v>
      </c>
      <c r="AX791" s="10">
        <f xml:space="preserve"> SIGN(DATA[[#This Row],[High]] &lt; DATA[[#This Row],[Prev High]])</f>
        <v>0</v>
      </c>
      <c r="AY791" s="10">
        <f xml:space="preserve"> SIGN(DATA[[#This Row],[Prev High]] &lt; DATA[[#This Row],[High]])</f>
        <v>1</v>
      </c>
      <c r="AZ791" s="10">
        <f xml:space="preserve"> (DATA[[#This Row],[Prev Low]] &lt; DATA[[#This Row],[Close]]) * (DATA[[#This Row],[Close]] &lt; DATA[[#This Row],[Prev High]])</f>
        <v>0</v>
      </c>
      <c r="BA791" s="10">
        <f xml:space="preserve"> SIGN(DATA[[#This Row],[Close]] &lt; DATA[[#This Row],[Prev Low]])</f>
        <v>1</v>
      </c>
      <c r="BB791" s="10">
        <f xml:space="preserve"> SIGN(DATA[[#This Row],[Prev Low]] &lt; DATA[[#This Row],[Close]])</f>
        <v>0</v>
      </c>
      <c r="BC791" s="10">
        <f xml:space="preserve"> SIGN(DATA[[#This Row],[Close]] &lt; DATA[[#This Row],[Prev High]])</f>
        <v>1</v>
      </c>
      <c r="BD791" s="10">
        <f xml:space="preserve"> SIGN(DATA[[#This Row],[Prev High]] &lt; DATA[[#This Row],[Close]])</f>
        <v>0</v>
      </c>
    </row>
    <row r="792" spans="14:56" x14ac:dyDescent="0.25">
      <c r="N792" s="16">
        <f xml:space="preserve"> ROW() - ROW(DATA[[#Headers],[Row]])</f>
        <v>790</v>
      </c>
      <c r="O792" s="13"/>
      <c r="P792" s="20">
        <v>44708</v>
      </c>
      <c r="Q792" s="21">
        <v>112489</v>
      </c>
      <c r="R792" s="21">
        <v>112300</v>
      </c>
      <c r="S792" s="21">
        <v>113080</v>
      </c>
      <c r="T792" s="21">
        <v>111960</v>
      </c>
      <c r="U792" s="13" t="s">
        <v>610</v>
      </c>
      <c r="V792" s="14">
        <v>-4.0000000000000002E-4</v>
      </c>
      <c r="W792" s="23"/>
      <c r="X792" s="23">
        <f xml:space="preserve"> (1 - DATA[[#This Row],[Row]])</f>
        <v>-789</v>
      </c>
      <c r="Y792" s="24">
        <f xml:space="preserve"> DATA[[#This Row],[Src Data]]</f>
        <v>44708</v>
      </c>
      <c r="Z792" s="23">
        <f xml:space="preserve"> WEEKDAY(DATA[[#This Row],[Date]])</f>
        <v>6</v>
      </c>
      <c r="AA792" s="26">
        <f xml:space="preserve"> DATA[[#This Row],[Src Último]]</f>
        <v>112489</v>
      </c>
      <c r="AB792" s="28">
        <f xml:space="preserve"> DATA[[#This Row],[Src Abertura]]</f>
        <v>112300</v>
      </c>
      <c r="AC792" s="28">
        <f xml:space="preserve"> DATA[[#This Row],[Src Mínima]]</f>
        <v>111960</v>
      </c>
      <c r="AD792" s="28">
        <f xml:space="preserve"> DATA[[#This Row],[Src Máxima]]</f>
        <v>113080</v>
      </c>
      <c r="AE792" s="28">
        <f xml:space="preserve"> DATA[[#This Row],[Src Último]]</f>
        <v>112489</v>
      </c>
      <c r="AF792" s="40">
        <f xml:space="preserve"> (DATA[[#This Row],[High]] - DATA[[#This Row],[Low]])</f>
        <v>1120</v>
      </c>
      <c r="AG792" s="31">
        <f xml:space="preserve"> _xlfn.XLOOKUP(DATA[[#This Row],[T]]-1, DATA[T], DATA[Open], "")</f>
        <v>111500</v>
      </c>
      <c r="AH792" s="31">
        <f xml:space="preserve"> _xlfn.XLOOKUP(DATA[[#This Row],[T]]-1, DATA[T], DATA[Low], "")</f>
        <v>110945</v>
      </c>
      <c r="AI792" s="31">
        <f xml:space="preserve"> _xlfn.XLOOKUP(DATA[[#This Row],[T]]-1, DATA[T], DATA[High], "")</f>
        <v>112790</v>
      </c>
      <c r="AJ792" s="31">
        <f xml:space="preserve"> _xlfn.XLOOKUP(DATA[[#This Row],[T]]-1, DATA[T], DATA[Price], "")</f>
        <v>112536</v>
      </c>
      <c r="AK792" s="33">
        <f xml:space="preserve"> IFERROR(DATA[[#This Row],[Prev Close]] - DATA[[#This Row],[Prev Open]], "")</f>
        <v>1036</v>
      </c>
      <c r="AL792" s="33">
        <f xml:space="preserve"> IFERROR(DATA[[#This Row],[Prev High]] - DATA[[#This Row],[Prev Low]], "")</f>
        <v>1845</v>
      </c>
      <c r="AM792" s="33">
        <f xml:space="preserve"> SIGN(DATA[[#This Row],[Prev Change]] &lt; 0)</f>
        <v>0</v>
      </c>
      <c r="AN792" s="33">
        <f xml:space="preserve"> SIGN(DATA[[#This Row],[Prev Change]] &gt;= 0)</f>
        <v>1</v>
      </c>
      <c r="AO792" s="28">
        <f xml:space="preserve"> IFERROR(MAX(0, DATA[[#This Row],[High]] - DATA[[#This Row],[Prev High]]), "")</f>
        <v>290</v>
      </c>
      <c r="AP792" s="28">
        <f xml:space="preserve"> IFERROR(MAX(0, DATA[[#This Row],[Prev Low]] - DATA[[#This Row],[Low]]), "")</f>
        <v>0</v>
      </c>
      <c r="AQ792" s="10">
        <f xml:space="preserve"> (DATA[[#This Row],[Prev Low]] &lt; DATA[[#This Row],[Open]]) * (DATA[[#This Row],[Open]] &lt; DATA[[#This Row],[Prev High]])</f>
        <v>1</v>
      </c>
      <c r="AR792" s="10">
        <f xml:space="preserve"> SIGN(DATA[[#This Row],[Open]] &lt; DATA[[#This Row],[Prev Low]])</f>
        <v>0</v>
      </c>
      <c r="AS792" s="10">
        <f xml:space="preserve"> SIGN(DATA[[#This Row],[Prev Low]] &lt; DATA[[#This Row],[Open]])</f>
        <v>1</v>
      </c>
      <c r="AT792" s="10">
        <f xml:space="preserve"> SIGN(DATA[[#This Row],[Open]] &lt; DATA[[#This Row],[Prev High]])</f>
        <v>1</v>
      </c>
      <c r="AU792" s="10">
        <f xml:space="preserve"> SIGN(DATA[[#This Row],[Prev High]] &lt; DATA[[#This Row],[Open]])</f>
        <v>0</v>
      </c>
      <c r="AV792" s="10">
        <f xml:space="preserve"> SIGN(DATA[[#This Row],[Low]] &lt; DATA[[#This Row],[Prev Low]])</f>
        <v>0</v>
      </c>
      <c r="AW792" s="10">
        <f xml:space="preserve"> SIGN(DATA[[#This Row],[Prev Low]] &lt; DATA[[#This Row],[Low]])</f>
        <v>1</v>
      </c>
      <c r="AX792" s="10">
        <f xml:space="preserve"> SIGN(DATA[[#This Row],[High]] &lt; DATA[[#This Row],[Prev High]])</f>
        <v>0</v>
      </c>
      <c r="AY792" s="10">
        <f xml:space="preserve"> SIGN(DATA[[#This Row],[Prev High]] &lt; DATA[[#This Row],[High]])</f>
        <v>1</v>
      </c>
      <c r="AZ792" s="10">
        <f xml:space="preserve"> (DATA[[#This Row],[Prev Low]] &lt; DATA[[#This Row],[Close]]) * (DATA[[#This Row],[Close]] &lt; DATA[[#This Row],[Prev High]])</f>
        <v>1</v>
      </c>
      <c r="BA792" s="10">
        <f xml:space="preserve"> SIGN(DATA[[#This Row],[Close]] &lt; DATA[[#This Row],[Prev Low]])</f>
        <v>0</v>
      </c>
      <c r="BB792" s="10">
        <f xml:space="preserve"> SIGN(DATA[[#This Row],[Prev Low]] &lt; DATA[[#This Row],[Close]])</f>
        <v>1</v>
      </c>
      <c r="BC792" s="10">
        <f xml:space="preserve"> SIGN(DATA[[#This Row],[Close]] &lt; DATA[[#This Row],[Prev High]])</f>
        <v>1</v>
      </c>
      <c r="BD792" s="10">
        <f xml:space="preserve"> SIGN(DATA[[#This Row],[Prev High]] &lt; DATA[[#This Row],[Close]])</f>
        <v>0</v>
      </c>
    </row>
    <row r="793" spans="14:56" x14ac:dyDescent="0.25">
      <c r="N793" s="16">
        <f xml:space="preserve"> ROW() - ROW(DATA[[#Headers],[Row]])</f>
        <v>791</v>
      </c>
      <c r="O793" s="13"/>
      <c r="P793" s="20">
        <v>44707</v>
      </c>
      <c r="Q793" s="21">
        <v>112536</v>
      </c>
      <c r="R793" s="21">
        <v>111500</v>
      </c>
      <c r="S793" s="21">
        <v>112790</v>
      </c>
      <c r="T793" s="21">
        <v>110945</v>
      </c>
      <c r="U793" s="13" t="s">
        <v>360</v>
      </c>
      <c r="V793" s="14">
        <v>1.1299999999999999E-2</v>
      </c>
      <c r="W793" s="23"/>
      <c r="X793" s="23">
        <f xml:space="preserve"> (1 - DATA[[#This Row],[Row]])</f>
        <v>-790</v>
      </c>
      <c r="Y793" s="24">
        <f xml:space="preserve"> DATA[[#This Row],[Src Data]]</f>
        <v>44707</v>
      </c>
      <c r="Z793" s="23">
        <f xml:space="preserve"> WEEKDAY(DATA[[#This Row],[Date]])</f>
        <v>5</v>
      </c>
      <c r="AA793" s="26">
        <f xml:space="preserve"> DATA[[#This Row],[Src Último]]</f>
        <v>112536</v>
      </c>
      <c r="AB793" s="28">
        <f xml:space="preserve"> DATA[[#This Row],[Src Abertura]]</f>
        <v>111500</v>
      </c>
      <c r="AC793" s="28">
        <f xml:space="preserve"> DATA[[#This Row],[Src Mínima]]</f>
        <v>110945</v>
      </c>
      <c r="AD793" s="28">
        <f xml:space="preserve"> DATA[[#This Row],[Src Máxima]]</f>
        <v>112790</v>
      </c>
      <c r="AE793" s="28">
        <f xml:space="preserve"> DATA[[#This Row],[Src Último]]</f>
        <v>112536</v>
      </c>
      <c r="AF793" s="40">
        <f xml:space="preserve"> (DATA[[#This Row],[High]] - DATA[[#This Row],[Low]])</f>
        <v>1845</v>
      </c>
      <c r="AG793" s="31">
        <f xml:space="preserve"> _xlfn.XLOOKUP(DATA[[#This Row],[T]]-1, DATA[T], DATA[Open], "")</f>
        <v>110815</v>
      </c>
      <c r="AH793" s="31">
        <f xml:space="preserve"> _xlfn.XLOOKUP(DATA[[#This Row],[T]]-1, DATA[T], DATA[Low], "")</f>
        <v>110275</v>
      </c>
      <c r="AI793" s="31">
        <f xml:space="preserve"> _xlfn.XLOOKUP(DATA[[#This Row],[T]]-1, DATA[T], DATA[High], "")</f>
        <v>111745</v>
      </c>
      <c r="AJ793" s="31">
        <f xml:space="preserve"> _xlfn.XLOOKUP(DATA[[#This Row],[T]]-1, DATA[T], DATA[Price], "")</f>
        <v>111280</v>
      </c>
      <c r="AK793" s="33">
        <f xml:space="preserve"> IFERROR(DATA[[#This Row],[Prev Close]] - DATA[[#This Row],[Prev Open]], "")</f>
        <v>465</v>
      </c>
      <c r="AL793" s="33">
        <f xml:space="preserve"> IFERROR(DATA[[#This Row],[Prev High]] - DATA[[#This Row],[Prev Low]], "")</f>
        <v>1470</v>
      </c>
      <c r="AM793" s="33">
        <f xml:space="preserve"> SIGN(DATA[[#This Row],[Prev Change]] &lt; 0)</f>
        <v>0</v>
      </c>
      <c r="AN793" s="33">
        <f xml:space="preserve"> SIGN(DATA[[#This Row],[Prev Change]] &gt;= 0)</f>
        <v>1</v>
      </c>
      <c r="AO793" s="28">
        <f xml:space="preserve"> IFERROR(MAX(0, DATA[[#This Row],[High]] - DATA[[#This Row],[Prev High]]), "")</f>
        <v>1045</v>
      </c>
      <c r="AP793" s="28">
        <f xml:space="preserve"> IFERROR(MAX(0, DATA[[#This Row],[Prev Low]] - DATA[[#This Row],[Low]]), "")</f>
        <v>0</v>
      </c>
      <c r="AQ793" s="10">
        <f xml:space="preserve"> (DATA[[#This Row],[Prev Low]] &lt; DATA[[#This Row],[Open]]) * (DATA[[#This Row],[Open]] &lt; DATA[[#This Row],[Prev High]])</f>
        <v>1</v>
      </c>
      <c r="AR793" s="10">
        <f xml:space="preserve"> SIGN(DATA[[#This Row],[Open]] &lt; DATA[[#This Row],[Prev Low]])</f>
        <v>0</v>
      </c>
      <c r="AS793" s="10">
        <f xml:space="preserve"> SIGN(DATA[[#This Row],[Prev Low]] &lt; DATA[[#This Row],[Open]])</f>
        <v>1</v>
      </c>
      <c r="AT793" s="10">
        <f xml:space="preserve"> SIGN(DATA[[#This Row],[Open]] &lt; DATA[[#This Row],[Prev High]])</f>
        <v>1</v>
      </c>
      <c r="AU793" s="10">
        <f xml:space="preserve"> SIGN(DATA[[#This Row],[Prev High]] &lt; DATA[[#This Row],[Open]])</f>
        <v>0</v>
      </c>
      <c r="AV793" s="10">
        <f xml:space="preserve"> SIGN(DATA[[#This Row],[Low]] &lt; DATA[[#This Row],[Prev Low]])</f>
        <v>0</v>
      </c>
      <c r="AW793" s="10">
        <f xml:space="preserve"> SIGN(DATA[[#This Row],[Prev Low]] &lt; DATA[[#This Row],[Low]])</f>
        <v>1</v>
      </c>
      <c r="AX793" s="10">
        <f xml:space="preserve"> SIGN(DATA[[#This Row],[High]] &lt; DATA[[#This Row],[Prev High]])</f>
        <v>0</v>
      </c>
      <c r="AY793" s="10">
        <f xml:space="preserve"> SIGN(DATA[[#This Row],[Prev High]] &lt; DATA[[#This Row],[High]])</f>
        <v>1</v>
      </c>
      <c r="AZ793" s="10">
        <f xml:space="preserve"> (DATA[[#This Row],[Prev Low]] &lt; DATA[[#This Row],[Close]]) * (DATA[[#This Row],[Close]] &lt; DATA[[#This Row],[Prev High]])</f>
        <v>0</v>
      </c>
      <c r="BA793" s="10">
        <f xml:space="preserve"> SIGN(DATA[[#This Row],[Close]] &lt; DATA[[#This Row],[Prev Low]])</f>
        <v>0</v>
      </c>
      <c r="BB793" s="10">
        <f xml:space="preserve"> SIGN(DATA[[#This Row],[Prev Low]] &lt; DATA[[#This Row],[Close]])</f>
        <v>1</v>
      </c>
      <c r="BC793" s="10">
        <f xml:space="preserve"> SIGN(DATA[[#This Row],[Close]] &lt; DATA[[#This Row],[Prev High]])</f>
        <v>0</v>
      </c>
      <c r="BD793" s="10">
        <f xml:space="preserve"> SIGN(DATA[[#This Row],[Prev High]] &lt; DATA[[#This Row],[Close]])</f>
        <v>1</v>
      </c>
    </row>
    <row r="794" spans="14:56" x14ac:dyDescent="0.25">
      <c r="N794" s="16">
        <f xml:space="preserve"> ROW() - ROW(DATA[[#Headers],[Row]])</f>
        <v>792</v>
      </c>
      <c r="O794" s="13"/>
      <c r="P794" s="20">
        <v>44706</v>
      </c>
      <c r="Q794" s="21">
        <v>111280</v>
      </c>
      <c r="R794" s="21">
        <v>110815</v>
      </c>
      <c r="S794" s="21">
        <v>111745</v>
      </c>
      <c r="T794" s="21">
        <v>110275</v>
      </c>
      <c r="U794" s="13" t="s">
        <v>162</v>
      </c>
      <c r="V794" s="14">
        <v>2.9999999999999997E-4</v>
      </c>
      <c r="W794" s="23"/>
      <c r="X794" s="23">
        <f xml:space="preserve"> (1 - DATA[[#This Row],[Row]])</f>
        <v>-791</v>
      </c>
      <c r="Y794" s="24">
        <f xml:space="preserve"> DATA[[#This Row],[Src Data]]</f>
        <v>44706</v>
      </c>
      <c r="Z794" s="23">
        <f xml:space="preserve"> WEEKDAY(DATA[[#This Row],[Date]])</f>
        <v>4</v>
      </c>
      <c r="AA794" s="26">
        <f xml:space="preserve"> DATA[[#This Row],[Src Último]]</f>
        <v>111280</v>
      </c>
      <c r="AB794" s="28">
        <f xml:space="preserve"> DATA[[#This Row],[Src Abertura]]</f>
        <v>110815</v>
      </c>
      <c r="AC794" s="28">
        <f xml:space="preserve"> DATA[[#This Row],[Src Mínima]]</f>
        <v>110275</v>
      </c>
      <c r="AD794" s="28">
        <f xml:space="preserve"> DATA[[#This Row],[Src Máxima]]</f>
        <v>111745</v>
      </c>
      <c r="AE794" s="28">
        <f xml:space="preserve"> DATA[[#This Row],[Src Último]]</f>
        <v>111280</v>
      </c>
      <c r="AF794" s="40">
        <f xml:space="preserve"> (DATA[[#This Row],[High]] - DATA[[#This Row],[Low]])</f>
        <v>1470</v>
      </c>
      <c r="AG794" s="31">
        <f xml:space="preserve"> _xlfn.XLOOKUP(DATA[[#This Row],[T]]-1, DATA[T], DATA[Open], "")</f>
        <v>110200</v>
      </c>
      <c r="AH794" s="31">
        <f xml:space="preserve"> _xlfn.XLOOKUP(DATA[[#This Row],[T]]-1, DATA[T], DATA[Low], "")</f>
        <v>109125</v>
      </c>
      <c r="AI794" s="31">
        <f xml:space="preserve"> _xlfn.XLOOKUP(DATA[[#This Row],[T]]-1, DATA[T], DATA[High], "")</f>
        <v>111530</v>
      </c>
      <c r="AJ794" s="31">
        <f xml:space="preserve"> _xlfn.XLOOKUP(DATA[[#This Row],[T]]-1, DATA[T], DATA[Price], "")</f>
        <v>111252</v>
      </c>
      <c r="AK794" s="33">
        <f xml:space="preserve"> IFERROR(DATA[[#This Row],[Prev Close]] - DATA[[#This Row],[Prev Open]], "")</f>
        <v>1052</v>
      </c>
      <c r="AL794" s="33">
        <f xml:space="preserve"> IFERROR(DATA[[#This Row],[Prev High]] - DATA[[#This Row],[Prev Low]], "")</f>
        <v>2405</v>
      </c>
      <c r="AM794" s="33">
        <f xml:space="preserve"> SIGN(DATA[[#This Row],[Prev Change]] &lt; 0)</f>
        <v>0</v>
      </c>
      <c r="AN794" s="33">
        <f xml:space="preserve"> SIGN(DATA[[#This Row],[Prev Change]] &gt;= 0)</f>
        <v>1</v>
      </c>
      <c r="AO794" s="28">
        <f xml:space="preserve"> IFERROR(MAX(0, DATA[[#This Row],[High]] - DATA[[#This Row],[Prev High]]), "")</f>
        <v>215</v>
      </c>
      <c r="AP794" s="28">
        <f xml:space="preserve"> IFERROR(MAX(0, DATA[[#This Row],[Prev Low]] - DATA[[#This Row],[Low]]), "")</f>
        <v>0</v>
      </c>
      <c r="AQ794" s="10">
        <f xml:space="preserve"> (DATA[[#This Row],[Prev Low]] &lt; DATA[[#This Row],[Open]]) * (DATA[[#This Row],[Open]] &lt; DATA[[#This Row],[Prev High]])</f>
        <v>1</v>
      </c>
      <c r="AR794" s="10">
        <f xml:space="preserve"> SIGN(DATA[[#This Row],[Open]] &lt; DATA[[#This Row],[Prev Low]])</f>
        <v>0</v>
      </c>
      <c r="AS794" s="10">
        <f xml:space="preserve"> SIGN(DATA[[#This Row],[Prev Low]] &lt; DATA[[#This Row],[Open]])</f>
        <v>1</v>
      </c>
      <c r="AT794" s="10">
        <f xml:space="preserve"> SIGN(DATA[[#This Row],[Open]] &lt; DATA[[#This Row],[Prev High]])</f>
        <v>1</v>
      </c>
      <c r="AU794" s="10">
        <f xml:space="preserve"> SIGN(DATA[[#This Row],[Prev High]] &lt; DATA[[#This Row],[Open]])</f>
        <v>0</v>
      </c>
      <c r="AV794" s="10">
        <f xml:space="preserve"> SIGN(DATA[[#This Row],[Low]] &lt; DATA[[#This Row],[Prev Low]])</f>
        <v>0</v>
      </c>
      <c r="AW794" s="10">
        <f xml:space="preserve"> SIGN(DATA[[#This Row],[Prev Low]] &lt; DATA[[#This Row],[Low]])</f>
        <v>1</v>
      </c>
      <c r="AX794" s="10">
        <f xml:space="preserve"> SIGN(DATA[[#This Row],[High]] &lt; DATA[[#This Row],[Prev High]])</f>
        <v>0</v>
      </c>
      <c r="AY794" s="10">
        <f xml:space="preserve"> SIGN(DATA[[#This Row],[Prev High]] &lt; DATA[[#This Row],[High]])</f>
        <v>1</v>
      </c>
      <c r="AZ794" s="10">
        <f xml:space="preserve"> (DATA[[#This Row],[Prev Low]] &lt; DATA[[#This Row],[Close]]) * (DATA[[#This Row],[Close]] &lt; DATA[[#This Row],[Prev High]])</f>
        <v>1</v>
      </c>
      <c r="BA794" s="10">
        <f xml:space="preserve"> SIGN(DATA[[#This Row],[Close]] &lt; DATA[[#This Row],[Prev Low]])</f>
        <v>0</v>
      </c>
      <c r="BB794" s="10">
        <f xml:space="preserve"> SIGN(DATA[[#This Row],[Prev Low]] &lt; DATA[[#This Row],[Close]])</f>
        <v>1</v>
      </c>
      <c r="BC794" s="10">
        <f xml:space="preserve"> SIGN(DATA[[#This Row],[Close]] &lt; DATA[[#This Row],[Prev High]])</f>
        <v>1</v>
      </c>
      <c r="BD794" s="10">
        <f xml:space="preserve"> SIGN(DATA[[#This Row],[Prev High]] &lt; DATA[[#This Row],[Close]])</f>
        <v>0</v>
      </c>
    </row>
    <row r="795" spans="14:56" x14ac:dyDescent="0.25">
      <c r="N795" s="16">
        <f xml:space="preserve"> ROW() - ROW(DATA[[#Headers],[Row]])</f>
        <v>793</v>
      </c>
      <c r="O795" s="13"/>
      <c r="P795" s="20">
        <v>44705</v>
      </c>
      <c r="Q795" s="21">
        <v>111252</v>
      </c>
      <c r="R795" s="21">
        <v>110200</v>
      </c>
      <c r="S795" s="21">
        <v>111530</v>
      </c>
      <c r="T795" s="21">
        <v>109125</v>
      </c>
      <c r="U795" s="13" t="s">
        <v>598</v>
      </c>
      <c r="V795" s="14">
        <v>-1E-3</v>
      </c>
      <c r="W795" s="23"/>
      <c r="X795" s="23">
        <f xml:space="preserve"> (1 - DATA[[#This Row],[Row]])</f>
        <v>-792</v>
      </c>
      <c r="Y795" s="24">
        <f xml:space="preserve"> DATA[[#This Row],[Src Data]]</f>
        <v>44705</v>
      </c>
      <c r="Z795" s="23">
        <f xml:space="preserve"> WEEKDAY(DATA[[#This Row],[Date]])</f>
        <v>3</v>
      </c>
      <c r="AA795" s="26">
        <f xml:space="preserve"> DATA[[#This Row],[Src Último]]</f>
        <v>111252</v>
      </c>
      <c r="AB795" s="28">
        <f xml:space="preserve"> DATA[[#This Row],[Src Abertura]]</f>
        <v>110200</v>
      </c>
      <c r="AC795" s="28">
        <f xml:space="preserve"> DATA[[#This Row],[Src Mínima]]</f>
        <v>109125</v>
      </c>
      <c r="AD795" s="28">
        <f xml:space="preserve"> DATA[[#This Row],[Src Máxima]]</f>
        <v>111530</v>
      </c>
      <c r="AE795" s="28">
        <f xml:space="preserve"> DATA[[#This Row],[Src Último]]</f>
        <v>111252</v>
      </c>
      <c r="AF795" s="40">
        <f xml:space="preserve"> (DATA[[#This Row],[High]] - DATA[[#This Row],[Low]])</f>
        <v>2405</v>
      </c>
      <c r="AG795" s="31">
        <f xml:space="preserve"> _xlfn.XLOOKUP(DATA[[#This Row],[T]]-1, DATA[T], DATA[Open], "")</f>
        <v>110050</v>
      </c>
      <c r="AH795" s="31">
        <f xml:space="preserve"> _xlfn.XLOOKUP(DATA[[#This Row],[T]]-1, DATA[T], DATA[Low], "")</f>
        <v>109840</v>
      </c>
      <c r="AI795" s="31">
        <f xml:space="preserve"> _xlfn.XLOOKUP(DATA[[#This Row],[T]]-1, DATA[T], DATA[High], "")</f>
        <v>111515</v>
      </c>
      <c r="AJ795" s="31">
        <f xml:space="preserve"> _xlfn.XLOOKUP(DATA[[#This Row],[T]]-1, DATA[T], DATA[Price], "")</f>
        <v>111365</v>
      </c>
      <c r="AK795" s="33">
        <f xml:space="preserve"> IFERROR(DATA[[#This Row],[Prev Close]] - DATA[[#This Row],[Prev Open]], "")</f>
        <v>1315</v>
      </c>
      <c r="AL795" s="33">
        <f xml:space="preserve"> IFERROR(DATA[[#This Row],[Prev High]] - DATA[[#This Row],[Prev Low]], "")</f>
        <v>1675</v>
      </c>
      <c r="AM795" s="33">
        <f xml:space="preserve"> SIGN(DATA[[#This Row],[Prev Change]] &lt; 0)</f>
        <v>0</v>
      </c>
      <c r="AN795" s="33">
        <f xml:space="preserve"> SIGN(DATA[[#This Row],[Prev Change]] &gt;= 0)</f>
        <v>1</v>
      </c>
      <c r="AO795" s="28">
        <f xml:space="preserve"> IFERROR(MAX(0, DATA[[#This Row],[High]] - DATA[[#This Row],[Prev High]]), "")</f>
        <v>15</v>
      </c>
      <c r="AP795" s="28">
        <f xml:space="preserve"> IFERROR(MAX(0, DATA[[#This Row],[Prev Low]] - DATA[[#This Row],[Low]]), "")</f>
        <v>715</v>
      </c>
      <c r="AQ795" s="10">
        <f xml:space="preserve"> (DATA[[#This Row],[Prev Low]] &lt; DATA[[#This Row],[Open]]) * (DATA[[#This Row],[Open]] &lt; DATA[[#This Row],[Prev High]])</f>
        <v>1</v>
      </c>
      <c r="AR795" s="10">
        <f xml:space="preserve"> SIGN(DATA[[#This Row],[Open]] &lt; DATA[[#This Row],[Prev Low]])</f>
        <v>0</v>
      </c>
      <c r="AS795" s="10">
        <f xml:space="preserve"> SIGN(DATA[[#This Row],[Prev Low]] &lt; DATA[[#This Row],[Open]])</f>
        <v>1</v>
      </c>
      <c r="AT795" s="10">
        <f xml:space="preserve"> SIGN(DATA[[#This Row],[Open]] &lt; DATA[[#This Row],[Prev High]])</f>
        <v>1</v>
      </c>
      <c r="AU795" s="10">
        <f xml:space="preserve"> SIGN(DATA[[#This Row],[Prev High]] &lt; DATA[[#This Row],[Open]])</f>
        <v>0</v>
      </c>
      <c r="AV795" s="10">
        <f xml:space="preserve"> SIGN(DATA[[#This Row],[Low]] &lt; DATA[[#This Row],[Prev Low]])</f>
        <v>1</v>
      </c>
      <c r="AW795" s="10">
        <f xml:space="preserve"> SIGN(DATA[[#This Row],[Prev Low]] &lt; DATA[[#This Row],[Low]])</f>
        <v>0</v>
      </c>
      <c r="AX795" s="10">
        <f xml:space="preserve"> SIGN(DATA[[#This Row],[High]] &lt; DATA[[#This Row],[Prev High]])</f>
        <v>0</v>
      </c>
      <c r="AY795" s="10">
        <f xml:space="preserve"> SIGN(DATA[[#This Row],[Prev High]] &lt; DATA[[#This Row],[High]])</f>
        <v>1</v>
      </c>
      <c r="AZ795" s="10">
        <f xml:space="preserve"> (DATA[[#This Row],[Prev Low]] &lt; DATA[[#This Row],[Close]]) * (DATA[[#This Row],[Close]] &lt; DATA[[#This Row],[Prev High]])</f>
        <v>1</v>
      </c>
      <c r="BA795" s="10">
        <f xml:space="preserve"> SIGN(DATA[[#This Row],[Close]] &lt; DATA[[#This Row],[Prev Low]])</f>
        <v>0</v>
      </c>
      <c r="BB795" s="10">
        <f xml:space="preserve"> SIGN(DATA[[#This Row],[Prev Low]] &lt; DATA[[#This Row],[Close]])</f>
        <v>1</v>
      </c>
      <c r="BC795" s="10">
        <f xml:space="preserve"> SIGN(DATA[[#This Row],[Close]] &lt; DATA[[#This Row],[Prev High]])</f>
        <v>1</v>
      </c>
      <c r="BD795" s="10">
        <f xml:space="preserve"> SIGN(DATA[[#This Row],[Prev High]] &lt; DATA[[#This Row],[Close]])</f>
        <v>0</v>
      </c>
    </row>
    <row r="796" spans="14:56" x14ac:dyDescent="0.25">
      <c r="N796" s="16">
        <f xml:space="preserve"> ROW() - ROW(DATA[[#Headers],[Row]])</f>
        <v>794</v>
      </c>
      <c r="O796" s="13"/>
      <c r="P796" s="20">
        <v>44704</v>
      </c>
      <c r="Q796" s="21">
        <v>111365</v>
      </c>
      <c r="R796" s="21">
        <v>110050</v>
      </c>
      <c r="S796" s="21">
        <v>111515</v>
      </c>
      <c r="T796" s="21">
        <v>109840</v>
      </c>
      <c r="U796" s="13" t="s">
        <v>267</v>
      </c>
      <c r="V796" s="14">
        <v>1.8700000000000001E-2</v>
      </c>
      <c r="W796" s="23"/>
      <c r="X796" s="23">
        <f xml:space="preserve"> (1 - DATA[[#This Row],[Row]])</f>
        <v>-793</v>
      </c>
      <c r="Y796" s="24">
        <f xml:space="preserve"> DATA[[#This Row],[Src Data]]</f>
        <v>44704</v>
      </c>
      <c r="Z796" s="23">
        <f xml:space="preserve"> WEEKDAY(DATA[[#This Row],[Date]])</f>
        <v>2</v>
      </c>
      <c r="AA796" s="26">
        <f xml:space="preserve"> DATA[[#This Row],[Src Último]]</f>
        <v>111365</v>
      </c>
      <c r="AB796" s="28">
        <f xml:space="preserve"> DATA[[#This Row],[Src Abertura]]</f>
        <v>110050</v>
      </c>
      <c r="AC796" s="28">
        <f xml:space="preserve"> DATA[[#This Row],[Src Mínima]]</f>
        <v>109840</v>
      </c>
      <c r="AD796" s="28">
        <f xml:space="preserve"> DATA[[#This Row],[Src Máxima]]</f>
        <v>111515</v>
      </c>
      <c r="AE796" s="28">
        <f xml:space="preserve"> DATA[[#This Row],[Src Último]]</f>
        <v>111365</v>
      </c>
      <c r="AF796" s="40">
        <f xml:space="preserve"> (DATA[[#This Row],[High]] - DATA[[#This Row],[Low]])</f>
        <v>1675</v>
      </c>
      <c r="AG796" s="31">
        <f xml:space="preserve"> _xlfn.XLOOKUP(DATA[[#This Row],[T]]-1, DATA[T], DATA[Open], "")</f>
        <v>108650</v>
      </c>
      <c r="AH796" s="31">
        <f xml:space="preserve"> _xlfn.XLOOKUP(DATA[[#This Row],[T]]-1, DATA[T], DATA[Low], "")</f>
        <v>108140</v>
      </c>
      <c r="AI796" s="31">
        <f xml:space="preserve"> _xlfn.XLOOKUP(DATA[[#This Row],[T]]-1, DATA[T], DATA[High], "")</f>
        <v>109685</v>
      </c>
      <c r="AJ796" s="31">
        <f xml:space="preserve"> _xlfn.XLOOKUP(DATA[[#This Row],[T]]-1, DATA[T], DATA[Price], "")</f>
        <v>109323</v>
      </c>
      <c r="AK796" s="33">
        <f xml:space="preserve"> IFERROR(DATA[[#This Row],[Prev Close]] - DATA[[#This Row],[Prev Open]], "")</f>
        <v>673</v>
      </c>
      <c r="AL796" s="33">
        <f xml:space="preserve"> IFERROR(DATA[[#This Row],[Prev High]] - DATA[[#This Row],[Prev Low]], "")</f>
        <v>1545</v>
      </c>
      <c r="AM796" s="33">
        <f xml:space="preserve"> SIGN(DATA[[#This Row],[Prev Change]] &lt; 0)</f>
        <v>0</v>
      </c>
      <c r="AN796" s="33">
        <f xml:space="preserve"> SIGN(DATA[[#This Row],[Prev Change]] &gt;= 0)</f>
        <v>1</v>
      </c>
      <c r="AO796" s="28">
        <f xml:space="preserve"> IFERROR(MAX(0, DATA[[#This Row],[High]] - DATA[[#This Row],[Prev High]]), "")</f>
        <v>1830</v>
      </c>
      <c r="AP796" s="28">
        <f xml:space="preserve"> IFERROR(MAX(0, DATA[[#This Row],[Prev Low]] - DATA[[#This Row],[Low]]), "")</f>
        <v>0</v>
      </c>
      <c r="AQ796" s="10">
        <f xml:space="preserve"> (DATA[[#This Row],[Prev Low]] &lt; DATA[[#This Row],[Open]]) * (DATA[[#This Row],[Open]] &lt; DATA[[#This Row],[Prev High]])</f>
        <v>0</v>
      </c>
      <c r="AR796" s="10">
        <f xml:space="preserve"> SIGN(DATA[[#This Row],[Open]] &lt; DATA[[#This Row],[Prev Low]])</f>
        <v>0</v>
      </c>
      <c r="AS796" s="10">
        <f xml:space="preserve"> SIGN(DATA[[#This Row],[Prev Low]] &lt; DATA[[#This Row],[Open]])</f>
        <v>1</v>
      </c>
      <c r="AT796" s="10">
        <f xml:space="preserve"> SIGN(DATA[[#This Row],[Open]] &lt; DATA[[#This Row],[Prev High]])</f>
        <v>0</v>
      </c>
      <c r="AU796" s="10">
        <f xml:space="preserve"> SIGN(DATA[[#This Row],[Prev High]] &lt; DATA[[#This Row],[Open]])</f>
        <v>1</v>
      </c>
      <c r="AV796" s="10">
        <f xml:space="preserve"> SIGN(DATA[[#This Row],[Low]] &lt; DATA[[#This Row],[Prev Low]])</f>
        <v>0</v>
      </c>
      <c r="AW796" s="10">
        <f xml:space="preserve"> SIGN(DATA[[#This Row],[Prev Low]] &lt; DATA[[#This Row],[Low]])</f>
        <v>1</v>
      </c>
      <c r="AX796" s="10">
        <f xml:space="preserve"> SIGN(DATA[[#This Row],[High]] &lt; DATA[[#This Row],[Prev High]])</f>
        <v>0</v>
      </c>
      <c r="AY796" s="10">
        <f xml:space="preserve"> SIGN(DATA[[#This Row],[Prev High]] &lt; DATA[[#This Row],[High]])</f>
        <v>1</v>
      </c>
      <c r="AZ796" s="10">
        <f xml:space="preserve"> (DATA[[#This Row],[Prev Low]] &lt; DATA[[#This Row],[Close]]) * (DATA[[#This Row],[Close]] &lt; DATA[[#This Row],[Prev High]])</f>
        <v>0</v>
      </c>
      <c r="BA796" s="10">
        <f xml:space="preserve"> SIGN(DATA[[#This Row],[Close]] &lt; DATA[[#This Row],[Prev Low]])</f>
        <v>0</v>
      </c>
      <c r="BB796" s="10">
        <f xml:space="preserve"> SIGN(DATA[[#This Row],[Prev Low]] &lt; DATA[[#This Row],[Close]])</f>
        <v>1</v>
      </c>
      <c r="BC796" s="10">
        <f xml:space="preserve"> SIGN(DATA[[#This Row],[Close]] &lt; DATA[[#This Row],[Prev High]])</f>
        <v>0</v>
      </c>
      <c r="BD796" s="10">
        <f xml:space="preserve"> SIGN(DATA[[#This Row],[Prev High]] &lt; DATA[[#This Row],[Close]])</f>
        <v>1</v>
      </c>
    </row>
    <row r="797" spans="14:56" x14ac:dyDescent="0.25">
      <c r="N797" s="16">
        <f xml:space="preserve"> ROW() - ROW(DATA[[#Headers],[Row]])</f>
        <v>795</v>
      </c>
      <c r="O797" s="13"/>
      <c r="P797" s="20">
        <v>44701</v>
      </c>
      <c r="Q797" s="21">
        <v>109323</v>
      </c>
      <c r="R797" s="21">
        <v>108650</v>
      </c>
      <c r="S797" s="21">
        <v>109685</v>
      </c>
      <c r="T797" s="21">
        <v>108140</v>
      </c>
      <c r="U797" s="13" t="s">
        <v>611</v>
      </c>
      <c r="V797" s="14">
        <v>1.4999999999999999E-2</v>
      </c>
      <c r="W797" s="23"/>
      <c r="X797" s="23">
        <f xml:space="preserve"> (1 - DATA[[#This Row],[Row]])</f>
        <v>-794</v>
      </c>
      <c r="Y797" s="24">
        <f xml:space="preserve"> DATA[[#This Row],[Src Data]]</f>
        <v>44701</v>
      </c>
      <c r="Z797" s="23">
        <f xml:space="preserve"> WEEKDAY(DATA[[#This Row],[Date]])</f>
        <v>6</v>
      </c>
      <c r="AA797" s="26">
        <f xml:space="preserve"> DATA[[#This Row],[Src Último]]</f>
        <v>109323</v>
      </c>
      <c r="AB797" s="28">
        <f xml:space="preserve"> DATA[[#This Row],[Src Abertura]]</f>
        <v>108650</v>
      </c>
      <c r="AC797" s="28">
        <f xml:space="preserve"> DATA[[#This Row],[Src Mínima]]</f>
        <v>108140</v>
      </c>
      <c r="AD797" s="28">
        <f xml:space="preserve"> DATA[[#This Row],[Src Máxima]]</f>
        <v>109685</v>
      </c>
      <c r="AE797" s="28">
        <f xml:space="preserve"> DATA[[#This Row],[Src Último]]</f>
        <v>109323</v>
      </c>
      <c r="AF797" s="40">
        <f xml:space="preserve"> (DATA[[#This Row],[High]] - DATA[[#This Row],[Low]])</f>
        <v>1545</v>
      </c>
      <c r="AG797" s="31">
        <f xml:space="preserve"> _xlfn.XLOOKUP(DATA[[#This Row],[T]]-1, DATA[T], DATA[Open], "")</f>
        <v>106580</v>
      </c>
      <c r="AH797" s="31">
        <f xml:space="preserve"> _xlfn.XLOOKUP(DATA[[#This Row],[T]]-1, DATA[T], DATA[Low], "")</f>
        <v>106500</v>
      </c>
      <c r="AI797" s="31">
        <f xml:space="preserve"> _xlfn.XLOOKUP(DATA[[#This Row],[T]]-1, DATA[T], DATA[High], "")</f>
        <v>108270</v>
      </c>
      <c r="AJ797" s="31">
        <f xml:space="preserve"> _xlfn.XLOOKUP(DATA[[#This Row],[T]]-1, DATA[T], DATA[Price], "")</f>
        <v>107708</v>
      </c>
      <c r="AK797" s="33">
        <f xml:space="preserve"> IFERROR(DATA[[#This Row],[Prev Close]] - DATA[[#This Row],[Prev Open]], "")</f>
        <v>1128</v>
      </c>
      <c r="AL797" s="33">
        <f xml:space="preserve"> IFERROR(DATA[[#This Row],[Prev High]] - DATA[[#This Row],[Prev Low]], "")</f>
        <v>1770</v>
      </c>
      <c r="AM797" s="33">
        <f xml:space="preserve"> SIGN(DATA[[#This Row],[Prev Change]] &lt; 0)</f>
        <v>0</v>
      </c>
      <c r="AN797" s="33">
        <f xml:space="preserve"> SIGN(DATA[[#This Row],[Prev Change]] &gt;= 0)</f>
        <v>1</v>
      </c>
      <c r="AO797" s="28">
        <f xml:space="preserve"> IFERROR(MAX(0, DATA[[#This Row],[High]] - DATA[[#This Row],[Prev High]]), "")</f>
        <v>1415</v>
      </c>
      <c r="AP797" s="28">
        <f xml:space="preserve"> IFERROR(MAX(0, DATA[[#This Row],[Prev Low]] - DATA[[#This Row],[Low]]), "")</f>
        <v>0</v>
      </c>
      <c r="AQ797" s="10">
        <f xml:space="preserve"> (DATA[[#This Row],[Prev Low]] &lt; DATA[[#This Row],[Open]]) * (DATA[[#This Row],[Open]] &lt; DATA[[#This Row],[Prev High]])</f>
        <v>0</v>
      </c>
      <c r="AR797" s="10">
        <f xml:space="preserve"> SIGN(DATA[[#This Row],[Open]] &lt; DATA[[#This Row],[Prev Low]])</f>
        <v>0</v>
      </c>
      <c r="AS797" s="10">
        <f xml:space="preserve"> SIGN(DATA[[#This Row],[Prev Low]] &lt; DATA[[#This Row],[Open]])</f>
        <v>1</v>
      </c>
      <c r="AT797" s="10">
        <f xml:space="preserve"> SIGN(DATA[[#This Row],[Open]] &lt; DATA[[#This Row],[Prev High]])</f>
        <v>0</v>
      </c>
      <c r="AU797" s="10">
        <f xml:space="preserve"> SIGN(DATA[[#This Row],[Prev High]] &lt; DATA[[#This Row],[Open]])</f>
        <v>1</v>
      </c>
      <c r="AV797" s="10">
        <f xml:space="preserve"> SIGN(DATA[[#This Row],[Low]] &lt; DATA[[#This Row],[Prev Low]])</f>
        <v>0</v>
      </c>
      <c r="AW797" s="10">
        <f xml:space="preserve"> SIGN(DATA[[#This Row],[Prev Low]] &lt; DATA[[#This Row],[Low]])</f>
        <v>1</v>
      </c>
      <c r="AX797" s="10">
        <f xml:space="preserve"> SIGN(DATA[[#This Row],[High]] &lt; DATA[[#This Row],[Prev High]])</f>
        <v>0</v>
      </c>
      <c r="AY797" s="10">
        <f xml:space="preserve"> SIGN(DATA[[#This Row],[Prev High]] &lt; DATA[[#This Row],[High]])</f>
        <v>1</v>
      </c>
      <c r="AZ797" s="10">
        <f xml:space="preserve"> (DATA[[#This Row],[Prev Low]] &lt; DATA[[#This Row],[Close]]) * (DATA[[#This Row],[Close]] &lt; DATA[[#This Row],[Prev High]])</f>
        <v>0</v>
      </c>
      <c r="BA797" s="10">
        <f xml:space="preserve"> SIGN(DATA[[#This Row],[Close]] &lt; DATA[[#This Row],[Prev Low]])</f>
        <v>0</v>
      </c>
      <c r="BB797" s="10">
        <f xml:space="preserve"> SIGN(DATA[[#This Row],[Prev Low]] &lt; DATA[[#This Row],[Close]])</f>
        <v>1</v>
      </c>
      <c r="BC797" s="10">
        <f xml:space="preserve"> SIGN(DATA[[#This Row],[Close]] &lt; DATA[[#This Row],[Prev High]])</f>
        <v>0</v>
      </c>
      <c r="BD797" s="10">
        <f xml:space="preserve"> SIGN(DATA[[#This Row],[Prev High]] &lt; DATA[[#This Row],[Close]])</f>
        <v>1</v>
      </c>
    </row>
    <row r="798" spans="14:56" x14ac:dyDescent="0.25">
      <c r="N798" s="16">
        <f xml:space="preserve"> ROW() - ROW(DATA[[#Headers],[Row]])</f>
        <v>796</v>
      </c>
      <c r="O798" s="13"/>
      <c r="P798" s="20">
        <v>44700</v>
      </c>
      <c r="Q798" s="21">
        <v>107708</v>
      </c>
      <c r="R798" s="21">
        <v>106580</v>
      </c>
      <c r="S798" s="21">
        <v>108270</v>
      </c>
      <c r="T798" s="21">
        <v>106500</v>
      </c>
      <c r="U798" s="13" t="s">
        <v>570</v>
      </c>
      <c r="V798" s="14">
        <v>6.7000000000000002E-3</v>
      </c>
      <c r="W798" s="23"/>
      <c r="X798" s="23">
        <f xml:space="preserve"> (1 - DATA[[#This Row],[Row]])</f>
        <v>-795</v>
      </c>
      <c r="Y798" s="24">
        <f xml:space="preserve"> DATA[[#This Row],[Src Data]]</f>
        <v>44700</v>
      </c>
      <c r="Z798" s="23">
        <f xml:space="preserve"> WEEKDAY(DATA[[#This Row],[Date]])</f>
        <v>5</v>
      </c>
      <c r="AA798" s="26">
        <f xml:space="preserve"> DATA[[#This Row],[Src Último]]</f>
        <v>107708</v>
      </c>
      <c r="AB798" s="28">
        <f xml:space="preserve"> DATA[[#This Row],[Src Abertura]]</f>
        <v>106580</v>
      </c>
      <c r="AC798" s="28">
        <f xml:space="preserve"> DATA[[#This Row],[Src Mínima]]</f>
        <v>106500</v>
      </c>
      <c r="AD798" s="28">
        <f xml:space="preserve"> DATA[[#This Row],[Src Máxima]]</f>
        <v>108270</v>
      </c>
      <c r="AE798" s="28">
        <f xml:space="preserve"> DATA[[#This Row],[Src Último]]</f>
        <v>107708</v>
      </c>
      <c r="AF798" s="40">
        <f xml:space="preserve"> (DATA[[#This Row],[High]] - DATA[[#This Row],[Low]])</f>
        <v>1770</v>
      </c>
      <c r="AG798" s="31">
        <f xml:space="preserve"> _xlfn.XLOOKUP(DATA[[#This Row],[T]]-1, DATA[T], DATA[Open], "")</f>
        <v>109260</v>
      </c>
      <c r="AH798" s="31">
        <f xml:space="preserve"> _xlfn.XLOOKUP(DATA[[#This Row],[T]]-1, DATA[T], DATA[Low], "")</f>
        <v>106775</v>
      </c>
      <c r="AI798" s="31">
        <f xml:space="preserve"> _xlfn.XLOOKUP(DATA[[#This Row],[T]]-1, DATA[T], DATA[High], "")</f>
        <v>109855</v>
      </c>
      <c r="AJ798" s="31">
        <f xml:space="preserve"> _xlfn.XLOOKUP(DATA[[#This Row],[T]]-1, DATA[T], DATA[Price], "")</f>
        <v>106987</v>
      </c>
      <c r="AK798" s="33">
        <f xml:space="preserve"> IFERROR(DATA[[#This Row],[Prev Close]] - DATA[[#This Row],[Prev Open]], "")</f>
        <v>-2273</v>
      </c>
      <c r="AL798" s="33">
        <f xml:space="preserve"> IFERROR(DATA[[#This Row],[Prev High]] - DATA[[#This Row],[Prev Low]], "")</f>
        <v>3080</v>
      </c>
      <c r="AM798" s="33">
        <f xml:space="preserve"> SIGN(DATA[[#This Row],[Prev Change]] &lt; 0)</f>
        <v>1</v>
      </c>
      <c r="AN798" s="33">
        <f xml:space="preserve"> SIGN(DATA[[#This Row],[Prev Change]] &gt;= 0)</f>
        <v>0</v>
      </c>
      <c r="AO798" s="28">
        <f xml:space="preserve"> IFERROR(MAX(0, DATA[[#This Row],[High]] - DATA[[#This Row],[Prev High]]), "")</f>
        <v>0</v>
      </c>
      <c r="AP798" s="28">
        <f xml:space="preserve"> IFERROR(MAX(0, DATA[[#This Row],[Prev Low]] - DATA[[#This Row],[Low]]), "")</f>
        <v>275</v>
      </c>
      <c r="AQ798" s="10">
        <f xml:space="preserve"> (DATA[[#This Row],[Prev Low]] &lt; DATA[[#This Row],[Open]]) * (DATA[[#This Row],[Open]] &lt; DATA[[#This Row],[Prev High]])</f>
        <v>0</v>
      </c>
      <c r="AR798" s="10">
        <f xml:space="preserve"> SIGN(DATA[[#This Row],[Open]] &lt; DATA[[#This Row],[Prev Low]])</f>
        <v>1</v>
      </c>
      <c r="AS798" s="10">
        <f xml:space="preserve"> SIGN(DATA[[#This Row],[Prev Low]] &lt; DATA[[#This Row],[Open]])</f>
        <v>0</v>
      </c>
      <c r="AT798" s="10">
        <f xml:space="preserve"> SIGN(DATA[[#This Row],[Open]] &lt; DATA[[#This Row],[Prev High]])</f>
        <v>1</v>
      </c>
      <c r="AU798" s="10">
        <f xml:space="preserve"> SIGN(DATA[[#This Row],[Prev High]] &lt; DATA[[#This Row],[Open]])</f>
        <v>0</v>
      </c>
      <c r="AV798" s="10">
        <f xml:space="preserve"> SIGN(DATA[[#This Row],[Low]] &lt; DATA[[#This Row],[Prev Low]])</f>
        <v>1</v>
      </c>
      <c r="AW798" s="10">
        <f xml:space="preserve"> SIGN(DATA[[#This Row],[Prev Low]] &lt; DATA[[#This Row],[Low]])</f>
        <v>0</v>
      </c>
      <c r="AX798" s="10">
        <f xml:space="preserve"> SIGN(DATA[[#This Row],[High]] &lt; DATA[[#This Row],[Prev High]])</f>
        <v>1</v>
      </c>
      <c r="AY798" s="10">
        <f xml:space="preserve"> SIGN(DATA[[#This Row],[Prev High]] &lt; DATA[[#This Row],[High]])</f>
        <v>0</v>
      </c>
      <c r="AZ798" s="10">
        <f xml:space="preserve"> (DATA[[#This Row],[Prev Low]] &lt; DATA[[#This Row],[Close]]) * (DATA[[#This Row],[Close]] &lt; DATA[[#This Row],[Prev High]])</f>
        <v>1</v>
      </c>
      <c r="BA798" s="10">
        <f xml:space="preserve"> SIGN(DATA[[#This Row],[Close]] &lt; DATA[[#This Row],[Prev Low]])</f>
        <v>0</v>
      </c>
      <c r="BB798" s="10">
        <f xml:space="preserve"> SIGN(DATA[[#This Row],[Prev Low]] &lt; DATA[[#This Row],[Close]])</f>
        <v>1</v>
      </c>
      <c r="BC798" s="10">
        <f xml:space="preserve"> SIGN(DATA[[#This Row],[Close]] &lt; DATA[[#This Row],[Prev High]])</f>
        <v>1</v>
      </c>
      <c r="BD798" s="10">
        <f xml:space="preserve"> SIGN(DATA[[#This Row],[Prev High]] &lt; DATA[[#This Row],[Close]])</f>
        <v>0</v>
      </c>
    </row>
    <row r="799" spans="14:56" x14ac:dyDescent="0.25">
      <c r="N799" s="16">
        <f xml:space="preserve"> ROW() - ROW(DATA[[#Headers],[Row]])</f>
        <v>797</v>
      </c>
      <c r="O799" s="13"/>
      <c r="P799" s="20">
        <v>44699</v>
      </c>
      <c r="Q799" s="21">
        <v>106987</v>
      </c>
      <c r="R799" s="21">
        <v>109260</v>
      </c>
      <c r="S799" s="21">
        <v>109855</v>
      </c>
      <c r="T799" s="21">
        <v>106775</v>
      </c>
      <c r="U799" s="13" t="s">
        <v>429</v>
      </c>
      <c r="V799" s="14">
        <v>-2.5899999999999999E-2</v>
      </c>
      <c r="W799" s="23"/>
      <c r="X799" s="23">
        <f xml:space="preserve"> (1 - DATA[[#This Row],[Row]])</f>
        <v>-796</v>
      </c>
      <c r="Y799" s="24">
        <f xml:space="preserve"> DATA[[#This Row],[Src Data]]</f>
        <v>44699</v>
      </c>
      <c r="Z799" s="23">
        <f xml:space="preserve"> WEEKDAY(DATA[[#This Row],[Date]])</f>
        <v>4</v>
      </c>
      <c r="AA799" s="26">
        <f xml:space="preserve"> DATA[[#This Row],[Src Último]]</f>
        <v>106987</v>
      </c>
      <c r="AB799" s="28">
        <f xml:space="preserve"> DATA[[#This Row],[Src Abertura]]</f>
        <v>109260</v>
      </c>
      <c r="AC799" s="28">
        <f xml:space="preserve"> DATA[[#This Row],[Src Mínima]]</f>
        <v>106775</v>
      </c>
      <c r="AD799" s="28">
        <f xml:space="preserve"> DATA[[#This Row],[Src Máxima]]</f>
        <v>109855</v>
      </c>
      <c r="AE799" s="28">
        <f xml:space="preserve"> DATA[[#This Row],[Src Último]]</f>
        <v>106987</v>
      </c>
      <c r="AF799" s="40">
        <f xml:space="preserve"> (DATA[[#This Row],[High]] - DATA[[#This Row],[Low]])</f>
        <v>3080</v>
      </c>
      <c r="AG799" s="31">
        <f xml:space="preserve"> _xlfn.XLOOKUP(DATA[[#This Row],[T]]-1, DATA[T], DATA[Open], "")</f>
        <v>110310</v>
      </c>
      <c r="AH799" s="31">
        <f xml:space="preserve"> _xlfn.XLOOKUP(DATA[[#This Row],[T]]-1, DATA[T], DATA[Low], "")</f>
        <v>109225</v>
      </c>
      <c r="AI799" s="31">
        <f xml:space="preserve"> _xlfn.XLOOKUP(DATA[[#This Row],[T]]-1, DATA[T], DATA[High], "")</f>
        <v>110790</v>
      </c>
      <c r="AJ799" s="31">
        <f xml:space="preserve"> _xlfn.XLOOKUP(DATA[[#This Row],[T]]-1, DATA[T], DATA[Price], "")</f>
        <v>109836</v>
      </c>
      <c r="AK799" s="33">
        <f xml:space="preserve"> IFERROR(DATA[[#This Row],[Prev Close]] - DATA[[#This Row],[Prev Open]], "")</f>
        <v>-474</v>
      </c>
      <c r="AL799" s="33">
        <f xml:space="preserve"> IFERROR(DATA[[#This Row],[Prev High]] - DATA[[#This Row],[Prev Low]], "")</f>
        <v>1565</v>
      </c>
      <c r="AM799" s="33">
        <f xml:space="preserve"> SIGN(DATA[[#This Row],[Prev Change]] &lt; 0)</f>
        <v>1</v>
      </c>
      <c r="AN799" s="33">
        <f xml:space="preserve"> SIGN(DATA[[#This Row],[Prev Change]] &gt;= 0)</f>
        <v>0</v>
      </c>
      <c r="AO799" s="28">
        <f xml:space="preserve"> IFERROR(MAX(0, DATA[[#This Row],[High]] - DATA[[#This Row],[Prev High]]), "")</f>
        <v>0</v>
      </c>
      <c r="AP799" s="28">
        <f xml:space="preserve"> IFERROR(MAX(0, DATA[[#This Row],[Prev Low]] - DATA[[#This Row],[Low]]), "")</f>
        <v>2450</v>
      </c>
      <c r="AQ799" s="10">
        <f xml:space="preserve"> (DATA[[#This Row],[Prev Low]] &lt; DATA[[#This Row],[Open]]) * (DATA[[#This Row],[Open]] &lt; DATA[[#This Row],[Prev High]])</f>
        <v>1</v>
      </c>
      <c r="AR799" s="10">
        <f xml:space="preserve"> SIGN(DATA[[#This Row],[Open]] &lt; DATA[[#This Row],[Prev Low]])</f>
        <v>0</v>
      </c>
      <c r="AS799" s="10">
        <f xml:space="preserve"> SIGN(DATA[[#This Row],[Prev Low]] &lt; DATA[[#This Row],[Open]])</f>
        <v>1</v>
      </c>
      <c r="AT799" s="10">
        <f xml:space="preserve"> SIGN(DATA[[#This Row],[Open]] &lt; DATA[[#This Row],[Prev High]])</f>
        <v>1</v>
      </c>
      <c r="AU799" s="10">
        <f xml:space="preserve"> SIGN(DATA[[#This Row],[Prev High]] &lt; DATA[[#This Row],[Open]])</f>
        <v>0</v>
      </c>
      <c r="AV799" s="10">
        <f xml:space="preserve"> SIGN(DATA[[#This Row],[Low]] &lt; DATA[[#This Row],[Prev Low]])</f>
        <v>1</v>
      </c>
      <c r="AW799" s="10">
        <f xml:space="preserve"> SIGN(DATA[[#This Row],[Prev Low]] &lt; DATA[[#This Row],[Low]])</f>
        <v>0</v>
      </c>
      <c r="AX799" s="10">
        <f xml:space="preserve"> SIGN(DATA[[#This Row],[High]] &lt; DATA[[#This Row],[Prev High]])</f>
        <v>1</v>
      </c>
      <c r="AY799" s="10">
        <f xml:space="preserve"> SIGN(DATA[[#This Row],[Prev High]] &lt; DATA[[#This Row],[High]])</f>
        <v>0</v>
      </c>
      <c r="AZ799" s="10">
        <f xml:space="preserve"> (DATA[[#This Row],[Prev Low]] &lt; DATA[[#This Row],[Close]]) * (DATA[[#This Row],[Close]] &lt; DATA[[#This Row],[Prev High]])</f>
        <v>0</v>
      </c>
      <c r="BA799" s="10">
        <f xml:space="preserve"> SIGN(DATA[[#This Row],[Close]] &lt; DATA[[#This Row],[Prev Low]])</f>
        <v>1</v>
      </c>
      <c r="BB799" s="10">
        <f xml:space="preserve"> SIGN(DATA[[#This Row],[Prev Low]] &lt; DATA[[#This Row],[Close]])</f>
        <v>0</v>
      </c>
      <c r="BC799" s="10">
        <f xml:space="preserve"> SIGN(DATA[[#This Row],[Close]] &lt; DATA[[#This Row],[Prev High]])</f>
        <v>1</v>
      </c>
      <c r="BD799" s="10">
        <f xml:space="preserve"> SIGN(DATA[[#This Row],[Prev High]] &lt; DATA[[#This Row],[Close]])</f>
        <v>0</v>
      </c>
    </row>
    <row r="800" spans="14:56" x14ac:dyDescent="0.25">
      <c r="N800" s="16">
        <f xml:space="preserve"> ROW() - ROW(DATA[[#Headers],[Row]])</f>
        <v>798</v>
      </c>
      <c r="O800" s="13"/>
      <c r="P800" s="20">
        <v>44698</v>
      </c>
      <c r="Q800" s="21">
        <v>109836</v>
      </c>
      <c r="R800" s="21">
        <v>110310</v>
      </c>
      <c r="S800" s="21">
        <v>110790</v>
      </c>
      <c r="T800" s="21">
        <v>109225</v>
      </c>
      <c r="U800" s="13" t="s">
        <v>314</v>
      </c>
      <c r="V800" s="14">
        <v>5.1999999999999998E-3</v>
      </c>
      <c r="W800" s="23"/>
      <c r="X800" s="23">
        <f xml:space="preserve"> (1 - DATA[[#This Row],[Row]])</f>
        <v>-797</v>
      </c>
      <c r="Y800" s="24">
        <f xml:space="preserve"> DATA[[#This Row],[Src Data]]</f>
        <v>44698</v>
      </c>
      <c r="Z800" s="23">
        <f xml:space="preserve"> WEEKDAY(DATA[[#This Row],[Date]])</f>
        <v>3</v>
      </c>
      <c r="AA800" s="26">
        <f xml:space="preserve"> DATA[[#This Row],[Src Último]]</f>
        <v>109836</v>
      </c>
      <c r="AB800" s="28">
        <f xml:space="preserve"> DATA[[#This Row],[Src Abertura]]</f>
        <v>110310</v>
      </c>
      <c r="AC800" s="28">
        <f xml:space="preserve"> DATA[[#This Row],[Src Mínima]]</f>
        <v>109225</v>
      </c>
      <c r="AD800" s="28">
        <f xml:space="preserve"> DATA[[#This Row],[Src Máxima]]</f>
        <v>110790</v>
      </c>
      <c r="AE800" s="28">
        <f xml:space="preserve"> DATA[[#This Row],[Src Último]]</f>
        <v>109836</v>
      </c>
      <c r="AF800" s="40">
        <f xml:space="preserve"> (DATA[[#This Row],[High]] - DATA[[#This Row],[Low]])</f>
        <v>1565</v>
      </c>
      <c r="AG800" s="31">
        <f xml:space="preserve"> _xlfn.XLOOKUP(DATA[[#This Row],[T]]-1, DATA[T], DATA[Open], "")</f>
        <v>107575</v>
      </c>
      <c r="AH800" s="31">
        <f xml:space="preserve"> _xlfn.XLOOKUP(DATA[[#This Row],[T]]-1, DATA[T], DATA[Low], "")</f>
        <v>107575</v>
      </c>
      <c r="AI800" s="31">
        <f xml:space="preserve"> _xlfn.XLOOKUP(DATA[[#This Row],[T]]-1, DATA[T], DATA[High], "")</f>
        <v>109800</v>
      </c>
      <c r="AJ800" s="31">
        <f xml:space="preserve"> _xlfn.XLOOKUP(DATA[[#This Row],[T]]-1, DATA[T], DATA[Price], "")</f>
        <v>109270</v>
      </c>
      <c r="AK800" s="33">
        <f xml:space="preserve"> IFERROR(DATA[[#This Row],[Prev Close]] - DATA[[#This Row],[Prev Open]], "")</f>
        <v>1695</v>
      </c>
      <c r="AL800" s="33">
        <f xml:space="preserve"> IFERROR(DATA[[#This Row],[Prev High]] - DATA[[#This Row],[Prev Low]], "")</f>
        <v>2225</v>
      </c>
      <c r="AM800" s="33">
        <f xml:space="preserve"> SIGN(DATA[[#This Row],[Prev Change]] &lt; 0)</f>
        <v>0</v>
      </c>
      <c r="AN800" s="33">
        <f xml:space="preserve"> SIGN(DATA[[#This Row],[Prev Change]] &gt;= 0)</f>
        <v>1</v>
      </c>
      <c r="AO800" s="28">
        <f xml:space="preserve"> IFERROR(MAX(0, DATA[[#This Row],[High]] - DATA[[#This Row],[Prev High]]), "")</f>
        <v>990</v>
      </c>
      <c r="AP800" s="28">
        <f xml:space="preserve"> IFERROR(MAX(0, DATA[[#This Row],[Prev Low]] - DATA[[#This Row],[Low]]), "")</f>
        <v>0</v>
      </c>
      <c r="AQ800" s="10">
        <f xml:space="preserve"> (DATA[[#This Row],[Prev Low]] &lt; DATA[[#This Row],[Open]]) * (DATA[[#This Row],[Open]] &lt; DATA[[#This Row],[Prev High]])</f>
        <v>0</v>
      </c>
      <c r="AR800" s="10">
        <f xml:space="preserve"> SIGN(DATA[[#This Row],[Open]] &lt; DATA[[#This Row],[Prev Low]])</f>
        <v>0</v>
      </c>
      <c r="AS800" s="10">
        <f xml:space="preserve"> SIGN(DATA[[#This Row],[Prev Low]] &lt; DATA[[#This Row],[Open]])</f>
        <v>1</v>
      </c>
      <c r="AT800" s="10">
        <f xml:space="preserve"> SIGN(DATA[[#This Row],[Open]] &lt; DATA[[#This Row],[Prev High]])</f>
        <v>0</v>
      </c>
      <c r="AU800" s="10">
        <f xml:space="preserve"> SIGN(DATA[[#This Row],[Prev High]] &lt; DATA[[#This Row],[Open]])</f>
        <v>1</v>
      </c>
      <c r="AV800" s="10">
        <f xml:space="preserve"> SIGN(DATA[[#This Row],[Low]] &lt; DATA[[#This Row],[Prev Low]])</f>
        <v>0</v>
      </c>
      <c r="AW800" s="10">
        <f xml:space="preserve"> SIGN(DATA[[#This Row],[Prev Low]] &lt; DATA[[#This Row],[Low]])</f>
        <v>1</v>
      </c>
      <c r="AX800" s="10">
        <f xml:space="preserve"> SIGN(DATA[[#This Row],[High]] &lt; DATA[[#This Row],[Prev High]])</f>
        <v>0</v>
      </c>
      <c r="AY800" s="10">
        <f xml:space="preserve"> SIGN(DATA[[#This Row],[Prev High]] &lt; DATA[[#This Row],[High]])</f>
        <v>1</v>
      </c>
      <c r="AZ800" s="10">
        <f xml:space="preserve"> (DATA[[#This Row],[Prev Low]] &lt; DATA[[#This Row],[Close]]) * (DATA[[#This Row],[Close]] &lt; DATA[[#This Row],[Prev High]])</f>
        <v>0</v>
      </c>
      <c r="BA800" s="10">
        <f xml:space="preserve"> SIGN(DATA[[#This Row],[Close]] &lt; DATA[[#This Row],[Prev Low]])</f>
        <v>0</v>
      </c>
      <c r="BB800" s="10">
        <f xml:space="preserve"> SIGN(DATA[[#This Row],[Prev Low]] &lt; DATA[[#This Row],[Close]])</f>
        <v>1</v>
      </c>
      <c r="BC800" s="10">
        <f xml:space="preserve"> SIGN(DATA[[#This Row],[Close]] &lt; DATA[[#This Row],[Prev High]])</f>
        <v>0</v>
      </c>
      <c r="BD800" s="10">
        <f xml:space="preserve"> SIGN(DATA[[#This Row],[Prev High]] &lt; DATA[[#This Row],[Close]])</f>
        <v>1</v>
      </c>
    </row>
    <row r="801" spans="14:56" x14ac:dyDescent="0.25">
      <c r="N801" s="16">
        <f xml:space="preserve"> ROW() - ROW(DATA[[#Headers],[Row]])</f>
        <v>799</v>
      </c>
      <c r="O801" s="13"/>
      <c r="P801" s="20">
        <v>44697</v>
      </c>
      <c r="Q801" s="21">
        <v>109270</v>
      </c>
      <c r="R801" s="21">
        <v>107575</v>
      </c>
      <c r="S801" s="21">
        <v>109800</v>
      </c>
      <c r="T801" s="21">
        <v>107575</v>
      </c>
      <c r="U801" s="13" t="s">
        <v>420</v>
      </c>
      <c r="V801" s="14">
        <v>1.14E-2</v>
      </c>
      <c r="W801" s="23"/>
      <c r="X801" s="23">
        <f xml:space="preserve"> (1 - DATA[[#This Row],[Row]])</f>
        <v>-798</v>
      </c>
      <c r="Y801" s="24">
        <f xml:space="preserve"> DATA[[#This Row],[Src Data]]</f>
        <v>44697</v>
      </c>
      <c r="Z801" s="23">
        <f xml:space="preserve"> WEEKDAY(DATA[[#This Row],[Date]])</f>
        <v>2</v>
      </c>
      <c r="AA801" s="26">
        <f xml:space="preserve"> DATA[[#This Row],[Src Último]]</f>
        <v>109270</v>
      </c>
      <c r="AB801" s="28">
        <f xml:space="preserve"> DATA[[#This Row],[Src Abertura]]</f>
        <v>107575</v>
      </c>
      <c r="AC801" s="28">
        <f xml:space="preserve"> DATA[[#This Row],[Src Mínima]]</f>
        <v>107575</v>
      </c>
      <c r="AD801" s="28">
        <f xml:space="preserve"> DATA[[#This Row],[Src Máxima]]</f>
        <v>109800</v>
      </c>
      <c r="AE801" s="28">
        <f xml:space="preserve"> DATA[[#This Row],[Src Último]]</f>
        <v>109270</v>
      </c>
      <c r="AF801" s="40">
        <f xml:space="preserve"> (DATA[[#This Row],[High]] - DATA[[#This Row],[Low]])</f>
        <v>2225</v>
      </c>
      <c r="AG801" s="31">
        <f xml:space="preserve"> _xlfn.XLOOKUP(DATA[[#This Row],[T]]-1, DATA[T], DATA[Open], "")</f>
        <v>108065</v>
      </c>
      <c r="AH801" s="31">
        <f xml:space="preserve"> _xlfn.XLOOKUP(DATA[[#This Row],[T]]-1, DATA[T], DATA[Low], "")</f>
        <v>107100</v>
      </c>
      <c r="AI801" s="31">
        <f xml:space="preserve"> _xlfn.XLOOKUP(DATA[[#This Row],[T]]-1, DATA[T], DATA[High], "")</f>
        <v>108810</v>
      </c>
      <c r="AJ801" s="31">
        <f xml:space="preserve"> _xlfn.XLOOKUP(DATA[[#This Row],[T]]-1, DATA[T], DATA[Price], "")</f>
        <v>108041</v>
      </c>
      <c r="AK801" s="33">
        <f xml:space="preserve"> IFERROR(DATA[[#This Row],[Prev Close]] - DATA[[#This Row],[Prev Open]], "")</f>
        <v>-24</v>
      </c>
      <c r="AL801" s="33">
        <f xml:space="preserve"> IFERROR(DATA[[#This Row],[Prev High]] - DATA[[#This Row],[Prev Low]], "")</f>
        <v>1710</v>
      </c>
      <c r="AM801" s="33">
        <f xml:space="preserve"> SIGN(DATA[[#This Row],[Prev Change]] &lt; 0)</f>
        <v>1</v>
      </c>
      <c r="AN801" s="33">
        <f xml:space="preserve"> SIGN(DATA[[#This Row],[Prev Change]] &gt;= 0)</f>
        <v>0</v>
      </c>
      <c r="AO801" s="28">
        <f xml:space="preserve"> IFERROR(MAX(0, DATA[[#This Row],[High]] - DATA[[#This Row],[Prev High]]), "")</f>
        <v>990</v>
      </c>
      <c r="AP801" s="28">
        <f xml:space="preserve"> IFERROR(MAX(0, DATA[[#This Row],[Prev Low]] - DATA[[#This Row],[Low]]), "")</f>
        <v>0</v>
      </c>
      <c r="AQ801" s="10">
        <f xml:space="preserve"> (DATA[[#This Row],[Prev Low]] &lt; DATA[[#This Row],[Open]]) * (DATA[[#This Row],[Open]] &lt; DATA[[#This Row],[Prev High]])</f>
        <v>1</v>
      </c>
      <c r="AR801" s="10">
        <f xml:space="preserve"> SIGN(DATA[[#This Row],[Open]] &lt; DATA[[#This Row],[Prev Low]])</f>
        <v>0</v>
      </c>
      <c r="AS801" s="10">
        <f xml:space="preserve"> SIGN(DATA[[#This Row],[Prev Low]] &lt; DATA[[#This Row],[Open]])</f>
        <v>1</v>
      </c>
      <c r="AT801" s="10">
        <f xml:space="preserve"> SIGN(DATA[[#This Row],[Open]] &lt; DATA[[#This Row],[Prev High]])</f>
        <v>1</v>
      </c>
      <c r="AU801" s="10">
        <f xml:space="preserve"> SIGN(DATA[[#This Row],[Prev High]] &lt; DATA[[#This Row],[Open]])</f>
        <v>0</v>
      </c>
      <c r="AV801" s="10">
        <f xml:space="preserve"> SIGN(DATA[[#This Row],[Low]] &lt; DATA[[#This Row],[Prev Low]])</f>
        <v>0</v>
      </c>
      <c r="AW801" s="10">
        <f xml:space="preserve"> SIGN(DATA[[#This Row],[Prev Low]] &lt; DATA[[#This Row],[Low]])</f>
        <v>1</v>
      </c>
      <c r="AX801" s="10">
        <f xml:space="preserve"> SIGN(DATA[[#This Row],[High]] &lt; DATA[[#This Row],[Prev High]])</f>
        <v>0</v>
      </c>
      <c r="AY801" s="10">
        <f xml:space="preserve"> SIGN(DATA[[#This Row],[Prev High]] &lt; DATA[[#This Row],[High]])</f>
        <v>1</v>
      </c>
      <c r="AZ801" s="10">
        <f xml:space="preserve"> (DATA[[#This Row],[Prev Low]] &lt; DATA[[#This Row],[Close]]) * (DATA[[#This Row],[Close]] &lt; DATA[[#This Row],[Prev High]])</f>
        <v>0</v>
      </c>
      <c r="BA801" s="10">
        <f xml:space="preserve"> SIGN(DATA[[#This Row],[Close]] &lt; DATA[[#This Row],[Prev Low]])</f>
        <v>0</v>
      </c>
      <c r="BB801" s="10">
        <f xml:space="preserve"> SIGN(DATA[[#This Row],[Prev Low]] &lt; DATA[[#This Row],[Close]])</f>
        <v>1</v>
      </c>
      <c r="BC801" s="10">
        <f xml:space="preserve"> SIGN(DATA[[#This Row],[Close]] &lt; DATA[[#This Row],[Prev High]])</f>
        <v>0</v>
      </c>
      <c r="BD801" s="10">
        <f xml:space="preserve"> SIGN(DATA[[#This Row],[Prev High]] &lt; DATA[[#This Row],[Close]])</f>
        <v>1</v>
      </c>
    </row>
    <row r="802" spans="14:56" x14ac:dyDescent="0.25">
      <c r="N802" s="16">
        <f xml:space="preserve"> ROW() - ROW(DATA[[#Headers],[Row]])</f>
        <v>800</v>
      </c>
      <c r="O802" s="13"/>
      <c r="P802" s="20">
        <v>44694</v>
      </c>
      <c r="Q802" s="21">
        <v>108041</v>
      </c>
      <c r="R802" s="21">
        <v>108065</v>
      </c>
      <c r="S802" s="21">
        <v>108810</v>
      </c>
      <c r="T802" s="21">
        <v>107100</v>
      </c>
      <c r="U802" s="13" t="s">
        <v>91</v>
      </c>
      <c r="V802" s="14">
        <v>1.0699999999999999E-2</v>
      </c>
      <c r="W802" s="23"/>
      <c r="X802" s="23">
        <f xml:space="preserve"> (1 - DATA[[#This Row],[Row]])</f>
        <v>-799</v>
      </c>
      <c r="Y802" s="24">
        <f xml:space="preserve"> DATA[[#This Row],[Src Data]]</f>
        <v>44694</v>
      </c>
      <c r="Z802" s="23">
        <f xml:space="preserve"> WEEKDAY(DATA[[#This Row],[Date]])</f>
        <v>6</v>
      </c>
      <c r="AA802" s="26">
        <f xml:space="preserve"> DATA[[#This Row],[Src Último]]</f>
        <v>108041</v>
      </c>
      <c r="AB802" s="28">
        <f xml:space="preserve"> DATA[[#This Row],[Src Abertura]]</f>
        <v>108065</v>
      </c>
      <c r="AC802" s="28">
        <f xml:space="preserve"> DATA[[#This Row],[Src Mínima]]</f>
        <v>107100</v>
      </c>
      <c r="AD802" s="28">
        <f xml:space="preserve"> DATA[[#This Row],[Src Máxima]]</f>
        <v>108810</v>
      </c>
      <c r="AE802" s="28">
        <f xml:space="preserve"> DATA[[#This Row],[Src Último]]</f>
        <v>108041</v>
      </c>
      <c r="AF802" s="40">
        <f xml:space="preserve"> (DATA[[#This Row],[High]] - DATA[[#This Row],[Low]])</f>
        <v>1710</v>
      </c>
      <c r="AG802" s="31">
        <f xml:space="preserve"> _xlfn.XLOOKUP(DATA[[#This Row],[T]]-1, DATA[T], DATA[Open], "")</f>
        <v>104460</v>
      </c>
      <c r="AH802" s="31">
        <f xml:space="preserve"> _xlfn.XLOOKUP(DATA[[#This Row],[T]]-1, DATA[T], DATA[Low], "")</f>
        <v>104235</v>
      </c>
      <c r="AI802" s="31">
        <f xml:space="preserve"> _xlfn.XLOOKUP(DATA[[#This Row],[T]]-1, DATA[T], DATA[High], "")</f>
        <v>107025</v>
      </c>
      <c r="AJ802" s="31">
        <f xml:space="preserve"> _xlfn.XLOOKUP(DATA[[#This Row],[T]]-1, DATA[T], DATA[Price], "")</f>
        <v>106893</v>
      </c>
      <c r="AK802" s="33">
        <f xml:space="preserve"> IFERROR(DATA[[#This Row],[Prev Close]] - DATA[[#This Row],[Prev Open]], "")</f>
        <v>2433</v>
      </c>
      <c r="AL802" s="33">
        <f xml:space="preserve"> IFERROR(DATA[[#This Row],[Prev High]] - DATA[[#This Row],[Prev Low]], "")</f>
        <v>2790</v>
      </c>
      <c r="AM802" s="33">
        <f xml:space="preserve"> SIGN(DATA[[#This Row],[Prev Change]] &lt; 0)</f>
        <v>0</v>
      </c>
      <c r="AN802" s="33">
        <f xml:space="preserve"> SIGN(DATA[[#This Row],[Prev Change]] &gt;= 0)</f>
        <v>1</v>
      </c>
      <c r="AO802" s="28">
        <f xml:space="preserve"> IFERROR(MAX(0, DATA[[#This Row],[High]] - DATA[[#This Row],[Prev High]]), "")</f>
        <v>1785</v>
      </c>
      <c r="AP802" s="28">
        <f xml:space="preserve"> IFERROR(MAX(0, DATA[[#This Row],[Prev Low]] - DATA[[#This Row],[Low]]), "")</f>
        <v>0</v>
      </c>
      <c r="AQ802" s="10">
        <f xml:space="preserve"> (DATA[[#This Row],[Prev Low]] &lt; DATA[[#This Row],[Open]]) * (DATA[[#This Row],[Open]] &lt; DATA[[#This Row],[Prev High]])</f>
        <v>0</v>
      </c>
      <c r="AR802" s="10">
        <f xml:space="preserve"> SIGN(DATA[[#This Row],[Open]] &lt; DATA[[#This Row],[Prev Low]])</f>
        <v>0</v>
      </c>
      <c r="AS802" s="10">
        <f xml:space="preserve"> SIGN(DATA[[#This Row],[Prev Low]] &lt; DATA[[#This Row],[Open]])</f>
        <v>1</v>
      </c>
      <c r="AT802" s="10">
        <f xml:space="preserve"> SIGN(DATA[[#This Row],[Open]] &lt; DATA[[#This Row],[Prev High]])</f>
        <v>0</v>
      </c>
      <c r="AU802" s="10">
        <f xml:space="preserve"> SIGN(DATA[[#This Row],[Prev High]] &lt; DATA[[#This Row],[Open]])</f>
        <v>1</v>
      </c>
      <c r="AV802" s="10">
        <f xml:space="preserve"> SIGN(DATA[[#This Row],[Low]] &lt; DATA[[#This Row],[Prev Low]])</f>
        <v>0</v>
      </c>
      <c r="AW802" s="10">
        <f xml:space="preserve"> SIGN(DATA[[#This Row],[Prev Low]] &lt; DATA[[#This Row],[Low]])</f>
        <v>1</v>
      </c>
      <c r="AX802" s="10">
        <f xml:space="preserve"> SIGN(DATA[[#This Row],[High]] &lt; DATA[[#This Row],[Prev High]])</f>
        <v>0</v>
      </c>
      <c r="AY802" s="10">
        <f xml:space="preserve"> SIGN(DATA[[#This Row],[Prev High]] &lt; DATA[[#This Row],[High]])</f>
        <v>1</v>
      </c>
      <c r="AZ802" s="10">
        <f xml:space="preserve"> (DATA[[#This Row],[Prev Low]] &lt; DATA[[#This Row],[Close]]) * (DATA[[#This Row],[Close]] &lt; DATA[[#This Row],[Prev High]])</f>
        <v>0</v>
      </c>
      <c r="BA802" s="10">
        <f xml:space="preserve"> SIGN(DATA[[#This Row],[Close]] &lt; DATA[[#This Row],[Prev Low]])</f>
        <v>0</v>
      </c>
      <c r="BB802" s="10">
        <f xml:space="preserve"> SIGN(DATA[[#This Row],[Prev Low]] &lt; DATA[[#This Row],[Close]])</f>
        <v>1</v>
      </c>
      <c r="BC802" s="10">
        <f xml:space="preserve"> SIGN(DATA[[#This Row],[Close]] &lt; DATA[[#This Row],[Prev High]])</f>
        <v>0</v>
      </c>
      <c r="BD802" s="10">
        <f xml:space="preserve"> SIGN(DATA[[#This Row],[Prev High]] &lt; DATA[[#This Row],[Close]])</f>
        <v>1</v>
      </c>
    </row>
    <row r="803" spans="14:56" x14ac:dyDescent="0.25">
      <c r="N803" s="16">
        <f xml:space="preserve"> ROW() - ROW(DATA[[#Headers],[Row]])</f>
        <v>801</v>
      </c>
      <c r="O803" s="13"/>
      <c r="P803" s="20">
        <v>44693</v>
      </c>
      <c r="Q803" s="21">
        <v>106893</v>
      </c>
      <c r="R803" s="21">
        <v>104460</v>
      </c>
      <c r="S803" s="21">
        <v>107025</v>
      </c>
      <c r="T803" s="21">
        <v>104235</v>
      </c>
      <c r="U803" s="13" t="s">
        <v>612</v>
      </c>
      <c r="V803" s="14">
        <v>1.38E-2</v>
      </c>
      <c r="W803" s="23"/>
      <c r="X803" s="23">
        <f xml:space="preserve"> (1 - DATA[[#This Row],[Row]])</f>
        <v>-800</v>
      </c>
      <c r="Y803" s="24">
        <f xml:space="preserve"> DATA[[#This Row],[Src Data]]</f>
        <v>44693</v>
      </c>
      <c r="Z803" s="23">
        <f xml:space="preserve"> WEEKDAY(DATA[[#This Row],[Date]])</f>
        <v>5</v>
      </c>
      <c r="AA803" s="26">
        <f xml:space="preserve"> DATA[[#This Row],[Src Último]]</f>
        <v>106893</v>
      </c>
      <c r="AB803" s="28">
        <f xml:space="preserve"> DATA[[#This Row],[Src Abertura]]</f>
        <v>104460</v>
      </c>
      <c r="AC803" s="28">
        <f xml:space="preserve"> DATA[[#This Row],[Src Mínima]]</f>
        <v>104235</v>
      </c>
      <c r="AD803" s="28">
        <f xml:space="preserve"> DATA[[#This Row],[Src Máxima]]</f>
        <v>107025</v>
      </c>
      <c r="AE803" s="28">
        <f xml:space="preserve"> DATA[[#This Row],[Src Último]]</f>
        <v>106893</v>
      </c>
      <c r="AF803" s="40">
        <f xml:space="preserve"> (DATA[[#This Row],[High]] - DATA[[#This Row],[Low]])</f>
        <v>2790</v>
      </c>
      <c r="AG803" s="31">
        <f xml:space="preserve"> _xlfn.XLOOKUP(DATA[[#This Row],[T]]-1, DATA[T], DATA[Open], "")</f>
        <v>105275</v>
      </c>
      <c r="AH803" s="31">
        <f xml:space="preserve"> _xlfn.XLOOKUP(DATA[[#This Row],[T]]-1, DATA[T], DATA[Low], "")</f>
        <v>104075</v>
      </c>
      <c r="AI803" s="31">
        <f xml:space="preserve"> _xlfn.XLOOKUP(DATA[[#This Row],[T]]-1, DATA[T], DATA[High], "")</f>
        <v>106420</v>
      </c>
      <c r="AJ803" s="31">
        <f xml:space="preserve"> _xlfn.XLOOKUP(DATA[[#This Row],[T]]-1, DATA[T], DATA[Price], "")</f>
        <v>105438</v>
      </c>
      <c r="AK803" s="33">
        <f xml:space="preserve"> IFERROR(DATA[[#This Row],[Prev Close]] - DATA[[#This Row],[Prev Open]], "")</f>
        <v>163</v>
      </c>
      <c r="AL803" s="33">
        <f xml:space="preserve"> IFERROR(DATA[[#This Row],[Prev High]] - DATA[[#This Row],[Prev Low]], "")</f>
        <v>2345</v>
      </c>
      <c r="AM803" s="33">
        <f xml:space="preserve"> SIGN(DATA[[#This Row],[Prev Change]] &lt; 0)</f>
        <v>0</v>
      </c>
      <c r="AN803" s="33">
        <f xml:space="preserve"> SIGN(DATA[[#This Row],[Prev Change]] &gt;= 0)</f>
        <v>1</v>
      </c>
      <c r="AO803" s="28">
        <f xml:space="preserve"> IFERROR(MAX(0, DATA[[#This Row],[High]] - DATA[[#This Row],[Prev High]]), "")</f>
        <v>605</v>
      </c>
      <c r="AP803" s="28">
        <f xml:space="preserve"> IFERROR(MAX(0, DATA[[#This Row],[Prev Low]] - DATA[[#This Row],[Low]]), "")</f>
        <v>0</v>
      </c>
      <c r="AQ803" s="10">
        <f xml:space="preserve"> (DATA[[#This Row],[Prev Low]] &lt; DATA[[#This Row],[Open]]) * (DATA[[#This Row],[Open]] &lt; DATA[[#This Row],[Prev High]])</f>
        <v>1</v>
      </c>
      <c r="AR803" s="10">
        <f xml:space="preserve"> SIGN(DATA[[#This Row],[Open]] &lt; DATA[[#This Row],[Prev Low]])</f>
        <v>0</v>
      </c>
      <c r="AS803" s="10">
        <f xml:space="preserve"> SIGN(DATA[[#This Row],[Prev Low]] &lt; DATA[[#This Row],[Open]])</f>
        <v>1</v>
      </c>
      <c r="AT803" s="10">
        <f xml:space="preserve"> SIGN(DATA[[#This Row],[Open]] &lt; DATA[[#This Row],[Prev High]])</f>
        <v>1</v>
      </c>
      <c r="AU803" s="10">
        <f xml:space="preserve"> SIGN(DATA[[#This Row],[Prev High]] &lt; DATA[[#This Row],[Open]])</f>
        <v>0</v>
      </c>
      <c r="AV803" s="10">
        <f xml:space="preserve"> SIGN(DATA[[#This Row],[Low]] &lt; DATA[[#This Row],[Prev Low]])</f>
        <v>0</v>
      </c>
      <c r="AW803" s="10">
        <f xml:space="preserve"> SIGN(DATA[[#This Row],[Prev Low]] &lt; DATA[[#This Row],[Low]])</f>
        <v>1</v>
      </c>
      <c r="AX803" s="10">
        <f xml:space="preserve"> SIGN(DATA[[#This Row],[High]] &lt; DATA[[#This Row],[Prev High]])</f>
        <v>0</v>
      </c>
      <c r="AY803" s="10">
        <f xml:space="preserve"> SIGN(DATA[[#This Row],[Prev High]] &lt; DATA[[#This Row],[High]])</f>
        <v>1</v>
      </c>
      <c r="AZ803" s="10">
        <f xml:space="preserve"> (DATA[[#This Row],[Prev Low]] &lt; DATA[[#This Row],[Close]]) * (DATA[[#This Row],[Close]] &lt; DATA[[#This Row],[Prev High]])</f>
        <v>0</v>
      </c>
      <c r="BA803" s="10">
        <f xml:space="preserve"> SIGN(DATA[[#This Row],[Close]] &lt; DATA[[#This Row],[Prev Low]])</f>
        <v>0</v>
      </c>
      <c r="BB803" s="10">
        <f xml:space="preserve"> SIGN(DATA[[#This Row],[Prev Low]] &lt; DATA[[#This Row],[Close]])</f>
        <v>1</v>
      </c>
      <c r="BC803" s="10">
        <f xml:space="preserve"> SIGN(DATA[[#This Row],[Close]] &lt; DATA[[#This Row],[Prev High]])</f>
        <v>0</v>
      </c>
      <c r="BD803" s="10">
        <f xml:space="preserve"> SIGN(DATA[[#This Row],[Prev High]] &lt; DATA[[#This Row],[Close]])</f>
        <v>1</v>
      </c>
    </row>
    <row r="804" spans="14:56" x14ac:dyDescent="0.25">
      <c r="N804" s="16">
        <f xml:space="preserve"> ROW() - ROW(DATA[[#Headers],[Row]])</f>
        <v>802</v>
      </c>
      <c r="O804" s="13"/>
      <c r="P804" s="20">
        <v>44692</v>
      </c>
      <c r="Q804" s="21">
        <v>105438</v>
      </c>
      <c r="R804" s="21">
        <v>105275</v>
      </c>
      <c r="S804" s="21">
        <v>106420</v>
      </c>
      <c r="T804" s="21">
        <v>104075</v>
      </c>
      <c r="U804" s="13" t="s">
        <v>613</v>
      </c>
      <c r="V804" s="14">
        <v>1.23E-2</v>
      </c>
      <c r="W804" s="23"/>
      <c r="X804" s="23">
        <f xml:space="preserve"> (1 - DATA[[#This Row],[Row]])</f>
        <v>-801</v>
      </c>
      <c r="Y804" s="24">
        <f xml:space="preserve"> DATA[[#This Row],[Src Data]]</f>
        <v>44692</v>
      </c>
      <c r="Z804" s="23">
        <f xml:space="preserve"> WEEKDAY(DATA[[#This Row],[Date]])</f>
        <v>4</v>
      </c>
      <c r="AA804" s="26">
        <f xml:space="preserve"> DATA[[#This Row],[Src Último]]</f>
        <v>105438</v>
      </c>
      <c r="AB804" s="28">
        <f xml:space="preserve"> DATA[[#This Row],[Src Abertura]]</f>
        <v>105275</v>
      </c>
      <c r="AC804" s="28">
        <f xml:space="preserve"> DATA[[#This Row],[Src Mínima]]</f>
        <v>104075</v>
      </c>
      <c r="AD804" s="28">
        <f xml:space="preserve"> DATA[[#This Row],[Src Máxima]]</f>
        <v>106420</v>
      </c>
      <c r="AE804" s="28">
        <f xml:space="preserve"> DATA[[#This Row],[Src Último]]</f>
        <v>105438</v>
      </c>
      <c r="AF804" s="40">
        <f xml:space="preserve"> (DATA[[#This Row],[High]] - DATA[[#This Row],[Low]])</f>
        <v>2345</v>
      </c>
      <c r="AG804" s="31">
        <f xml:space="preserve"> _xlfn.XLOOKUP(DATA[[#This Row],[T]]-1, DATA[T], DATA[Open], "")</f>
        <v>105185</v>
      </c>
      <c r="AH804" s="31">
        <f xml:space="preserve"> _xlfn.XLOOKUP(DATA[[#This Row],[T]]-1, DATA[T], DATA[Low], "")</f>
        <v>103400</v>
      </c>
      <c r="AI804" s="31">
        <f xml:space="preserve"> _xlfn.XLOOKUP(DATA[[#This Row],[T]]-1, DATA[T], DATA[High], "")</f>
        <v>105290</v>
      </c>
      <c r="AJ804" s="31">
        <f xml:space="preserve"> _xlfn.XLOOKUP(DATA[[#This Row],[T]]-1, DATA[T], DATA[Price], "")</f>
        <v>104152</v>
      </c>
      <c r="AK804" s="33">
        <f xml:space="preserve"> IFERROR(DATA[[#This Row],[Prev Close]] - DATA[[#This Row],[Prev Open]], "")</f>
        <v>-1033</v>
      </c>
      <c r="AL804" s="33">
        <f xml:space="preserve"> IFERROR(DATA[[#This Row],[Prev High]] - DATA[[#This Row],[Prev Low]], "")</f>
        <v>1890</v>
      </c>
      <c r="AM804" s="33">
        <f xml:space="preserve"> SIGN(DATA[[#This Row],[Prev Change]] &lt; 0)</f>
        <v>1</v>
      </c>
      <c r="AN804" s="33">
        <f xml:space="preserve"> SIGN(DATA[[#This Row],[Prev Change]] &gt;= 0)</f>
        <v>0</v>
      </c>
      <c r="AO804" s="28">
        <f xml:space="preserve"> IFERROR(MAX(0, DATA[[#This Row],[High]] - DATA[[#This Row],[Prev High]]), "")</f>
        <v>1130</v>
      </c>
      <c r="AP804" s="28">
        <f xml:space="preserve"> IFERROR(MAX(0, DATA[[#This Row],[Prev Low]] - DATA[[#This Row],[Low]]), "")</f>
        <v>0</v>
      </c>
      <c r="AQ804" s="10">
        <f xml:space="preserve"> (DATA[[#This Row],[Prev Low]] &lt; DATA[[#This Row],[Open]]) * (DATA[[#This Row],[Open]] &lt; DATA[[#This Row],[Prev High]])</f>
        <v>1</v>
      </c>
      <c r="AR804" s="10">
        <f xml:space="preserve"> SIGN(DATA[[#This Row],[Open]] &lt; DATA[[#This Row],[Prev Low]])</f>
        <v>0</v>
      </c>
      <c r="AS804" s="10">
        <f xml:space="preserve"> SIGN(DATA[[#This Row],[Prev Low]] &lt; DATA[[#This Row],[Open]])</f>
        <v>1</v>
      </c>
      <c r="AT804" s="10">
        <f xml:space="preserve"> SIGN(DATA[[#This Row],[Open]] &lt; DATA[[#This Row],[Prev High]])</f>
        <v>1</v>
      </c>
      <c r="AU804" s="10">
        <f xml:space="preserve"> SIGN(DATA[[#This Row],[Prev High]] &lt; DATA[[#This Row],[Open]])</f>
        <v>0</v>
      </c>
      <c r="AV804" s="10">
        <f xml:space="preserve"> SIGN(DATA[[#This Row],[Low]] &lt; DATA[[#This Row],[Prev Low]])</f>
        <v>0</v>
      </c>
      <c r="AW804" s="10">
        <f xml:space="preserve"> SIGN(DATA[[#This Row],[Prev Low]] &lt; DATA[[#This Row],[Low]])</f>
        <v>1</v>
      </c>
      <c r="AX804" s="10">
        <f xml:space="preserve"> SIGN(DATA[[#This Row],[High]] &lt; DATA[[#This Row],[Prev High]])</f>
        <v>0</v>
      </c>
      <c r="AY804" s="10">
        <f xml:space="preserve"> SIGN(DATA[[#This Row],[Prev High]] &lt; DATA[[#This Row],[High]])</f>
        <v>1</v>
      </c>
      <c r="AZ804" s="10">
        <f xml:space="preserve"> (DATA[[#This Row],[Prev Low]] &lt; DATA[[#This Row],[Close]]) * (DATA[[#This Row],[Close]] &lt; DATA[[#This Row],[Prev High]])</f>
        <v>0</v>
      </c>
      <c r="BA804" s="10">
        <f xml:space="preserve"> SIGN(DATA[[#This Row],[Close]] &lt; DATA[[#This Row],[Prev Low]])</f>
        <v>0</v>
      </c>
      <c r="BB804" s="10">
        <f xml:space="preserve"> SIGN(DATA[[#This Row],[Prev Low]] &lt; DATA[[#This Row],[Close]])</f>
        <v>1</v>
      </c>
      <c r="BC804" s="10">
        <f xml:space="preserve"> SIGN(DATA[[#This Row],[Close]] &lt; DATA[[#This Row],[Prev High]])</f>
        <v>0</v>
      </c>
      <c r="BD804" s="10">
        <f xml:space="preserve"> SIGN(DATA[[#This Row],[Prev High]] &lt; DATA[[#This Row],[Close]])</f>
        <v>1</v>
      </c>
    </row>
    <row r="805" spans="14:56" x14ac:dyDescent="0.25">
      <c r="N805" s="16">
        <f xml:space="preserve"> ROW() - ROW(DATA[[#Headers],[Row]])</f>
        <v>803</v>
      </c>
      <c r="O805" s="13"/>
      <c r="P805" s="20">
        <v>44691</v>
      </c>
      <c r="Q805" s="21">
        <v>104152</v>
      </c>
      <c r="R805" s="21">
        <v>105185</v>
      </c>
      <c r="S805" s="21">
        <v>105290</v>
      </c>
      <c r="T805" s="21">
        <v>103400</v>
      </c>
      <c r="U805" s="13" t="s">
        <v>614</v>
      </c>
      <c r="V805" s="14">
        <v>-3.2000000000000002E-3</v>
      </c>
      <c r="W805" s="23"/>
      <c r="X805" s="23">
        <f xml:space="preserve"> (1 - DATA[[#This Row],[Row]])</f>
        <v>-802</v>
      </c>
      <c r="Y805" s="24">
        <f xml:space="preserve"> DATA[[#This Row],[Src Data]]</f>
        <v>44691</v>
      </c>
      <c r="Z805" s="23">
        <f xml:space="preserve"> WEEKDAY(DATA[[#This Row],[Date]])</f>
        <v>3</v>
      </c>
      <c r="AA805" s="26">
        <f xml:space="preserve"> DATA[[#This Row],[Src Último]]</f>
        <v>104152</v>
      </c>
      <c r="AB805" s="28">
        <f xml:space="preserve"> DATA[[#This Row],[Src Abertura]]</f>
        <v>105185</v>
      </c>
      <c r="AC805" s="28">
        <f xml:space="preserve"> DATA[[#This Row],[Src Mínima]]</f>
        <v>103400</v>
      </c>
      <c r="AD805" s="28">
        <f xml:space="preserve"> DATA[[#This Row],[Src Máxima]]</f>
        <v>105290</v>
      </c>
      <c r="AE805" s="28">
        <f xml:space="preserve"> DATA[[#This Row],[Src Último]]</f>
        <v>104152</v>
      </c>
      <c r="AF805" s="40">
        <f xml:space="preserve"> (DATA[[#This Row],[High]] - DATA[[#This Row],[Low]])</f>
        <v>1890</v>
      </c>
      <c r="AG805" s="31">
        <f xml:space="preserve"> _xlfn.XLOOKUP(DATA[[#This Row],[T]]-1, DATA[T], DATA[Open], "")</f>
        <v>104790</v>
      </c>
      <c r="AH805" s="31">
        <f xml:space="preserve"> _xlfn.XLOOKUP(DATA[[#This Row],[T]]-1, DATA[T], DATA[Low], "")</f>
        <v>103925</v>
      </c>
      <c r="AI805" s="31">
        <f xml:space="preserve"> _xlfn.XLOOKUP(DATA[[#This Row],[T]]-1, DATA[T], DATA[High], "")</f>
        <v>105650</v>
      </c>
      <c r="AJ805" s="31">
        <f xml:space="preserve"> _xlfn.XLOOKUP(DATA[[#This Row],[T]]-1, DATA[T], DATA[Price], "")</f>
        <v>104489</v>
      </c>
      <c r="AK805" s="33">
        <f xml:space="preserve"> IFERROR(DATA[[#This Row],[Prev Close]] - DATA[[#This Row],[Prev Open]], "")</f>
        <v>-301</v>
      </c>
      <c r="AL805" s="33">
        <f xml:space="preserve"> IFERROR(DATA[[#This Row],[Prev High]] - DATA[[#This Row],[Prev Low]], "")</f>
        <v>1725</v>
      </c>
      <c r="AM805" s="33">
        <f xml:space="preserve"> SIGN(DATA[[#This Row],[Prev Change]] &lt; 0)</f>
        <v>1</v>
      </c>
      <c r="AN805" s="33">
        <f xml:space="preserve"> SIGN(DATA[[#This Row],[Prev Change]] &gt;= 0)</f>
        <v>0</v>
      </c>
      <c r="AO805" s="28">
        <f xml:space="preserve"> IFERROR(MAX(0, DATA[[#This Row],[High]] - DATA[[#This Row],[Prev High]]), "")</f>
        <v>0</v>
      </c>
      <c r="AP805" s="28">
        <f xml:space="preserve"> IFERROR(MAX(0, DATA[[#This Row],[Prev Low]] - DATA[[#This Row],[Low]]), "")</f>
        <v>525</v>
      </c>
      <c r="AQ805" s="10">
        <f xml:space="preserve"> (DATA[[#This Row],[Prev Low]] &lt; DATA[[#This Row],[Open]]) * (DATA[[#This Row],[Open]] &lt; DATA[[#This Row],[Prev High]])</f>
        <v>1</v>
      </c>
      <c r="AR805" s="10">
        <f xml:space="preserve"> SIGN(DATA[[#This Row],[Open]] &lt; DATA[[#This Row],[Prev Low]])</f>
        <v>0</v>
      </c>
      <c r="AS805" s="10">
        <f xml:space="preserve"> SIGN(DATA[[#This Row],[Prev Low]] &lt; DATA[[#This Row],[Open]])</f>
        <v>1</v>
      </c>
      <c r="AT805" s="10">
        <f xml:space="preserve"> SIGN(DATA[[#This Row],[Open]] &lt; DATA[[#This Row],[Prev High]])</f>
        <v>1</v>
      </c>
      <c r="AU805" s="10">
        <f xml:space="preserve"> SIGN(DATA[[#This Row],[Prev High]] &lt; DATA[[#This Row],[Open]])</f>
        <v>0</v>
      </c>
      <c r="AV805" s="10">
        <f xml:space="preserve"> SIGN(DATA[[#This Row],[Low]] &lt; DATA[[#This Row],[Prev Low]])</f>
        <v>1</v>
      </c>
      <c r="AW805" s="10">
        <f xml:space="preserve"> SIGN(DATA[[#This Row],[Prev Low]] &lt; DATA[[#This Row],[Low]])</f>
        <v>0</v>
      </c>
      <c r="AX805" s="10">
        <f xml:space="preserve"> SIGN(DATA[[#This Row],[High]] &lt; DATA[[#This Row],[Prev High]])</f>
        <v>1</v>
      </c>
      <c r="AY805" s="10">
        <f xml:space="preserve"> SIGN(DATA[[#This Row],[Prev High]] &lt; DATA[[#This Row],[High]])</f>
        <v>0</v>
      </c>
      <c r="AZ805" s="10">
        <f xml:space="preserve"> (DATA[[#This Row],[Prev Low]] &lt; DATA[[#This Row],[Close]]) * (DATA[[#This Row],[Close]] &lt; DATA[[#This Row],[Prev High]])</f>
        <v>1</v>
      </c>
      <c r="BA805" s="10">
        <f xml:space="preserve"> SIGN(DATA[[#This Row],[Close]] &lt; DATA[[#This Row],[Prev Low]])</f>
        <v>0</v>
      </c>
      <c r="BB805" s="10">
        <f xml:space="preserve"> SIGN(DATA[[#This Row],[Prev Low]] &lt; DATA[[#This Row],[Close]])</f>
        <v>1</v>
      </c>
      <c r="BC805" s="10">
        <f xml:space="preserve"> SIGN(DATA[[#This Row],[Close]] &lt; DATA[[#This Row],[Prev High]])</f>
        <v>1</v>
      </c>
      <c r="BD805" s="10">
        <f xml:space="preserve"> SIGN(DATA[[#This Row],[Prev High]] &lt; DATA[[#This Row],[Close]])</f>
        <v>0</v>
      </c>
    </row>
    <row r="806" spans="14:56" x14ac:dyDescent="0.25">
      <c r="N806" s="16">
        <f xml:space="preserve"> ROW() - ROW(DATA[[#Headers],[Row]])</f>
        <v>804</v>
      </c>
      <c r="O806" s="13"/>
      <c r="P806" s="20">
        <v>44690</v>
      </c>
      <c r="Q806" s="21">
        <v>104489</v>
      </c>
      <c r="R806" s="21">
        <v>104790</v>
      </c>
      <c r="S806" s="21">
        <v>105650</v>
      </c>
      <c r="T806" s="21">
        <v>103925</v>
      </c>
      <c r="U806" s="13" t="s">
        <v>580</v>
      </c>
      <c r="V806" s="14">
        <v>-1.67E-2</v>
      </c>
      <c r="W806" s="23"/>
      <c r="X806" s="23">
        <f xml:space="preserve"> (1 - DATA[[#This Row],[Row]])</f>
        <v>-803</v>
      </c>
      <c r="Y806" s="24">
        <f xml:space="preserve"> DATA[[#This Row],[Src Data]]</f>
        <v>44690</v>
      </c>
      <c r="Z806" s="23">
        <f xml:space="preserve"> WEEKDAY(DATA[[#This Row],[Date]])</f>
        <v>2</v>
      </c>
      <c r="AA806" s="26">
        <f xml:space="preserve"> DATA[[#This Row],[Src Último]]</f>
        <v>104489</v>
      </c>
      <c r="AB806" s="28">
        <f xml:space="preserve"> DATA[[#This Row],[Src Abertura]]</f>
        <v>104790</v>
      </c>
      <c r="AC806" s="28">
        <f xml:space="preserve"> DATA[[#This Row],[Src Mínima]]</f>
        <v>103925</v>
      </c>
      <c r="AD806" s="28">
        <f xml:space="preserve"> DATA[[#This Row],[Src Máxima]]</f>
        <v>105650</v>
      </c>
      <c r="AE806" s="28">
        <f xml:space="preserve"> DATA[[#This Row],[Src Último]]</f>
        <v>104489</v>
      </c>
      <c r="AF806" s="40">
        <f xml:space="preserve"> (DATA[[#This Row],[High]] - DATA[[#This Row],[Low]])</f>
        <v>1725</v>
      </c>
      <c r="AG806" s="31">
        <f xml:space="preserve"> _xlfn.XLOOKUP(DATA[[#This Row],[T]]-1, DATA[T], DATA[Open], "")</f>
        <v>106150</v>
      </c>
      <c r="AH806" s="31">
        <f xml:space="preserve"> _xlfn.XLOOKUP(DATA[[#This Row],[T]]-1, DATA[T], DATA[Low], "")</f>
        <v>105065</v>
      </c>
      <c r="AI806" s="31">
        <f xml:space="preserve"> _xlfn.XLOOKUP(DATA[[#This Row],[T]]-1, DATA[T], DATA[High], "")</f>
        <v>107530</v>
      </c>
      <c r="AJ806" s="31">
        <f xml:space="preserve"> _xlfn.XLOOKUP(DATA[[#This Row],[T]]-1, DATA[T], DATA[Price], "")</f>
        <v>106266</v>
      </c>
      <c r="AK806" s="33">
        <f xml:space="preserve"> IFERROR(DATA[[#This Row],[Prev Close]] - DATA[[#This Row],[Prev Open]], "")</f>
        <v>116</v>
      </c>
      <c r="AL806" s="33">
        <f xml:space="preserve"> IFERROR(DATA[[#This Row],[Prev High]] - DATA[[#This Row],[Prev Low]], "")</f>
        <v>2465</v>
      </c>
      <c r="AM806" s="33">
        <f xml:space="preserve"> SIGN(DATA[[#This Row],[Prev Change]] &lt; 0)</f>
        <v>0</v>
      </c>
      <c r="AN806" s="33">
        <f xml:space="preserve"> SIGN(DATA[[#This Row],[Prev Change]] &gt;= 0)</f>
        <v>1</v>
      </c>
      <c r="AO806" s="28">
        <f xml:space="preserve"> IFERROR(MAX(0, DATA[[#This Row],[High]] - DATA[[#This Row],[Prev High]]), "")</f>
        <v>0</v>
      </c>
      <c r="AP806" s="28">
        <f xml:space="preserve"> IFERROR(MAX(0, DATA[[#This Row],[Prev Low]] - DATA[[#This Row],[Low]]), "")</f>
        <v>1140</v>
      </c>
      <c r="AQ806" s="10">
        <f xml:space="preserve"> (DATA[[#This Row],[Prev Low]] &lt; DATA[[#This Row],[Open]]) * (DATA[[#This Row],[Open]] &lt; DATA[[#This Row],[Prev High]])</f>
        <v>0</v>
      </c>
      <c r="AR806" s="10">
        <f xml:space="preserve"> SIGN(DATA[[#This Row],[Open]] &lt; DATA[[#This Row],[Prev Low]])</f>
        <v>1</v>
      </c>
      <c r="AS806" s="10">
        <f xml:space="preserve"> SIGN(DATA[[#This Row],[Prev Low]] &lt; DATA[[#This Row],[Open]])</f>
        <v>0</v>
      </c>
      <c r="AT806" s="10">
        <f xml:space="preserve"> SIGN(DATA[[#This Row],[Open]] &lt; DATA[[#This Row],[Prev High]])</f>
        <v>1</v>
      </c>
      <c r="AU806" s="10">
        <f xml:space="preserve"> SIGN(DATA[[#This Row],[Prev High]] &lt; DATA[[#This Row],[Open]])</f>
        <v>0</v>
      </c>
      <c r="AV806" s="10">
        <f xml:space="preserve"> SIGN(DATA[[#This Row],[Low]] &lt; DATA[[#This Row],[Prev Low]])</f>
        <v>1</v>
      </c>
      <c r="AW806" s="10">
        <f xml:space="preserve"> SIGN(DATA[[#This Row],[Prev Low]] &lt; DATA[[#This Row],[Low]])</f>
        <v>0</v>
      </c>
      <c r="AX806" s="10">
        <f xml:space="preserve"> SIGN(DATA[[#This Row],[High]] &lt; DATA[[#This Row],[Prev High]])</f>
        <v>1</v>
      </c>
      <c r="AY806" s="10">
        <f xml:space="preserve"> SIGN(DATA[[#This Row],[Prev High]] &lt; DATA[[#This Row],[High]])</f>
        <v>0</v>
      </c>
      <c r="AZ806" s="10">
        <f xml:space="preserve"> (DATA[[#This Row],[Prev Low]] &lt; DATA[[#This Row],[Close]]) * (DATA[[#This Row],[Close]] &lt; DATA[[#This Row],[Prev High]])</f>
        <v>0</v>
      </c>
      <c r="BA806" s="10">
        <f xml:space="preserve"> SIGN(DATA[[#This Row],[Close]] &lt; DATA[[#This Row],[Prev Low]])</f>
        <v>1</v>
      </c>
      <c r="BB806" s="10">
        <f xml:space="preserve"> SIGN(DATA[[#This Row],[Prev Low]] &lt; DATA[[#This Row],[Close]])</f>
        <v>0</v>
      </c>
      <c r="BC806" s="10">
        <f xml:space="preserve"> SIGN(DATA[[#This Row],[Close]] &lt; DATA[[#This Row],[Prev High]])</f>
        <v>1</v>
      </c>
      <c r="BD806" s="10">
        <f xml:space="preserve"> SIGN(DATA[[#This Row],[Prev High]] &lt; DATA[[#This Row],[Close]])</f>
        <v>0</v>
      </c>
    </row>
    <row r="807" spans="14:56" x14ac:dyDescent="0.25">
      <c r="N807" s="16">
        <f xml:space="preserve"> ROW() - ROW(DATA[[#Headers],[Row]])</f>
        <v>805</v>
      </c>
      <c r="O807" s="13"/>
      <c r="P807" s="20">
        <v>44687</v>
      </c>
      <c r="Q807" s="21">
        <v>106266</v>
      </c>
      <c r="R807" s="21">
        <v>106150</v>
      </c>
      <c r="S807" s="21">
        <v>107530</v>
      </c>
      <c r="T807" s="21">
        <v>105065</v>
      </c>
      <c r="U807" s="13" t="s">
        <v>615</v>
      </c>
      <c r="V807" s="14">
        <v>-3.2000000000000002E-3</v>
      </c>
      <c r="W807" s="23"/>
      <c r="X807" s="23">
        <f xml:space="preserve"> (1 - DATA[[#This Row],[Row]])</f>
        <v>-804</v>
      </c>
      <c r="Y807" s="24">
        <f xml:space="preserve"> DATA[[#This Row],[Src Data]]</f>
        <v>44687</v>
      </c>
      <c r="Z807" s="23">
        <f xml:space="preserve"> WEEKDAY(DATA[[#This Row],[Date]])</f>
        <v>6</v>
      </c>
      <c r="AA807" s="26">
        <f xml:space="preserve"> DATA[[#This Row],[Src Último]]</f>
        <v>106266</v>
      </c>
      <c r="AB807" s="28">
        <f xml:space="preserve"> DATA[[#This Row],[Src Abertura]]</f>
        <v>106150</v>
      </c>
      <c r="AC807" s="28">
        <f xml:space="preserve"> DATA[[#This Row],[Src Mínima]]</f>
        <v>105065</v>
      </c>
      <c r="AD807" s="28">
        <f xml:space="preserve"> DATA[[#This Row],[Src Máxima]]</f>
        <v>107530</v>
      </c>
      <c r="AE807" s="28">
        <f xml:space="preserve"> DATA[[#This Row],[Src Último]]</f>
        <v>106266</v>
      </c>
      <c r="AF807" s="40">
        <f xml:space="preserve"> (DATA[[#This Row],[High]] - DATA[[#This Row],[Low]])</f>
        <v>2465</v>
      </c>
      <c r="AG807" s="31">
        <f xml:space="preserve"> _xlfn.XLOOKUP(DATA[[#This Row],[T]]-1, DATA[T], DATA[Open], "")</f>
        <v>109060</v>
      </c>
      <c r="AH807" s="31">
        <f xml:space="preserve"> _xlfn.XLOOKUP(DATA[[#This Row],[T]]-1, DATA[T], DATA[Low], "")</f>
        <v>105065</v>
      </c>
      <c r="AI807" s="31">
        <f xml:space="preserve"> _xlfn.XLOOKUP(DATA[[#This Row],[T]]-1, DATA[T], DATA[High], "")</f>
        <v>109255</v>
      </c>
      <c r="AJ807" s="31">
        <f xml:space="preserve"> _xlfn.XLOOKUP(DATA[[#This Row],[T]]-1, DATA[T], DATA[Price], "")</f>
        <v>106602</v>
      </c>
      <c r="AK807" s="33">
        <f xml:space="preserve"> IFERROR(DATA[[#This Row],[Prev Close]] - DATA[[#This Row],[Prev Open]], "")</f>
        <v>-2458</v>
      </c>
      <c r="AL807" s="33">
        <f xml:space="preserve"> IFERROR(DATA[[#This Row],[Prev High]] - DATA[[#This Row],[Prev Low]], "")</f>
        <v>4190</v>
      </c>
      <c r="AM807" s="33">
        <f xml:space="preserve"> SIGN(DATA[[#This Row],[Prev Change]] &lt; 0)</f>
        <v>1</v>
      </c>
      <c r="AN807" s="33">
        <f xml:space="preserve"> SIGN(DATA[[#This Row],[Prev Change]] &gt;= 0)</f>
        <v>0</v>
      </c>
      <c r="AO807" s="28">
        <f xml:space="preserve"> IFERROR(MAX(0, DATA[[#This Row],[High]] - DATA[[#This Row],[Prev High]]), "")</f>
        <v>0</v>
      </c>
      <c r="AP807" s="28">
        <f xml:space="preserve"> IFERROR(MAX(0, DATA[[#This Row],[Prev Low]] - DATA[[#This Row],[Low]]), "")</f>
        <v>0</v>
      </c>
      <c r="AQ807" s="10">
        <f xml:space="preserve"> (DATA[[#This Row],[Prev Low]] &lt; DATA[[#This Row],[Open]]) * (DATA[[#This Row],[Open]] &lt; DATA[[#This Row],[Prev High]])</f>
        <v>1</v>
      </c>
      <c r="AR807" s="10">
        <f xml:space="preserve"> SIGN(DATA[[#This Row],[Open]] &lt; DATA[[#This Row],[Prev Low]])</f>
        <v>0</v>
      </c>
      <c r="AS807" s="10">
        <f xml:space="preserve"> SIGN(DATA[[#This Row],[Prev Low]] &lt; DATA[[#This Row],[Open]])</f>
        <v>1</v>
      </c>
      <c r="AT807" s="10">
        <f xml:space="preserve"> SIGN(DATA[[#This Row],[Open]] &lt; DATA[[#This Row],[Prev High]])</f>
        <v>1</v>
      </c>
      <c r="AU807" s="10">
        <f xml:space="preserve"> SIGN(DATA[[#This Row],[Prev High]] &lt; DATA[[#This Row],[Open]])</f>
        <v>0</v>
      </c>
      <c r="AV807" s="10">
        <f xml:space="preserve"> SIGN(DATA[[#This Row],[Low]] &lt; DATA[[#This Row],[Prev Low]])</f>
        <v>0</v>
      </c>
      <c r="AW807" s="10">
        <f xml:space="preserve"> SIGN(DATA[[#This Row],[Prev Low]] &lt; DATA[[#This Row],[Low]])</f>
        <v>0</v>
      </c>
      <c r="AX807" s="10">
        <f xml:space="preserve"> SIGN(DATA[[#This Row],[High]] &lt; DATA[[#This Row],[Prev High]])</f>
        <v>1</v>
      </c>
      <c r="AY807" s="10">
        <f xml:space="preserve"> SIGN(DATA[[#This Row],[Prev High]] &lt; DATA[[#This Row],[High]])</f>
        <v>0</v>
      </c>
      <c r="AZ807" s="10">
        <f xml:space="preserve"> (DATA[[#This Row],[Prev Low]] &lt; DATA[[#This Row],[Close]]) * (DATA[[#This Row],[Close]] &lt; DATA[[#This Row],[Prev High]])</f>
        <v>1</v>
      </c>
      <c r="BA807" s="10">
        <f xml:space="preserve"> SIGN(DATA[[#This Row],[Close]] &lt; DATA[[#This Row],[Prev Low]])</f>
        <v>0</v>
      </c>
      <c r="BB807" s="10">
        <f xml:space="preserve"> SIGN(DATA[[#This Row],[Prev Low]] &lt; DATA[[#This Row],[Close]])</f>
        <v>1</v>
      </c>
      <c r="BC807" s="10">
        <f xml:space="preserve"> SIGN(DATA[[#This Row],[Close]] &lt; DATA[[#This Row],[Prev High]])</f>
        <v>1</v>
      </c>
      <c r="BD807" s="10">
        <f xml:space="preserve"> SIGN(DATA[[#This Row],[Prev High]] &lt; DATA[[#This Row],[Close]])</f>
        <v>0</v>
      </c>
    </row>
    <row r="808" spans="14:56" x14ac:dyDescent="0.25">
      <c r="N808" s="16">
        <f xml:space="preserve"> ROW() - ROW(DATA[[#Headers],[Row]])</f>
        <v>806</v>
      </c>
      <c r="O808" s="13"/>
      <c r="P808" s="20">
        <v>44686</v>
      </c>
      <c r="Q808" s="21">
        <v>106602</v>
      </c>
      <c r="R808" s="21">
        <v>109060</v>
      </c>
      <c r="S808" s="21">
        <v>109255</v>
      </c>
      <c r="T808" s="21">
        <v>105065</v>
      </c>
      <c r="U808" s="13" t="s">
        <v>616</v>
      </c>
      <c r="V808" s="14">
        <v>-2.76E-2</v>
      </c>
      <c r="W808" s="23"/>
      <c r="X808" s="23">
        <f xml:space="preserve"> (1 - DATA[[#This Row],[Row]])</f>
        <v>-805</v>
      </c>
      <c r="Y808" s="24">
        <f xml:space="preserve"> DATA[[#This Row],[Src Data]]</f>
        <v>44686</v>
      </c>
      <c r="Z808" s="23">
        <f xml:space="preserve"> WEEKDAY(DATA[[#This Row],[Date]])</f>
        <v>5</v>
      </c>
      <c r="AA808" s="26">
        <f xml:space="preserve"> DATA[[#This Row],[Src Último]]</f>
        <v>106602</v>
      </c>
      <c r="AB808" s="28">
        <f xml:space="preserve"> DATA[[#This Row],[Src Abertura]]</f>
        <v>109060</v>
      </c>
      <c r="AC808" s="28">
        <f xml:space="preserve"> DATA[[#This Row],[Src Mínima]]</f>
        <v>105065</v>
      </c>
      <c r="AD808" s="28">
        <f xml:space="preserve"> DATA[[#This Row],[Src Máxima]]</f>
        <v>109255</v>
      </c>
      <c r="AE808" s="28">
        <f xml:space="preserve"> DATA[[#This Row],[Src Último]]</f>
        <v>106602</v>
      </c>
      <c r="AF808" s="40">
        <f xml:space="preserve"> (DATA[[#This Row],[High]] - DATA[[#This Row],[Low]])</f>
        <v>4190</v>
      </c>
      <c r="AG808" s="31">
        <f xml:space="preserve"> _xlfn.XLOOKUP(DATA[[#This Row],[T]]-1, DATA[T], DATA[Open], "")</f>
        <v>107980</v>
      </c>
      <c r="AH808" s="31">
        <f xml:space="preserve"> _xlfn.XLOOKUP(DATA[[#This Row],[T]]-1, DATA[T], DATA[Low], "")</f>
        <v>106115</v>
      </c>
      <c r="AI808" s="31">
        <f xml:space="preserve"> _xlfn.XLOOKUP(DATA[[#This Row],[T]]-1, DATA[T], DATA[High], "")</f>
        <v>110025</v>
      </c>
      <c r="AJ808" s="31">
        <f xml:space="preserve"> _xlfn.XLOOKUP(DATA[[#This Row],[T]]-1, DATA[T], DATA[Price], "")</f>
        <v>109632</v>
      </c>
      <c r="AK808" s="33">
        <f xml:space="preserve"> IFERROR(DATA[[#This Row],[Prev Close]] - DATA[[#This Row],[Prev Open]], "")</f>
        <v>1652</v>
      </c>
      <c r="AL808" s="33">
        <f xml:space="preserve"> IFERROR(DATA[[#This Row],[Prev High]] - DATA[[#This Row],[Prev Low]], "")</f>
        <v>3910</v>
      </c>
      <c r="AM808" s="33">
        <f xml:space="preserve"> SIGN(DATA[[#This Row],[Prev Change]] &lt; 0)</f>
        <v>0</v>
      </c>
      <c r="AN808" s="33">
        <f xml:space="preserve"> SIGN(DATA[[#This Row],[Prev Change]] &gt;= 0)</f>
        <v>1</v>
      </c>
      <c r="AO808" s="28">
        <f xml:space="preserve"> IFERROR(MAX(0, DATA[[#This Row],[High]] - DATA[[#This Row],[Prev High]]), "")</f>
        <v>0</v>
      </c>
      <c r="AP808" s="28">
        <f xml:space="preserve"> IFERROR(MAX(0, DATA[[#This Row],[Prev Low]] - DATA[[#This Row],[Low]]), "")</f>
        <v>1050</v>
      </c>
      <c r="AQ808" s="10">
        <f xml:space="preserve"> (DATA[[#This Row],[Prev Low]] &lt; DATA[[#This Row],[Open]]) * (DATA[[#This Row],[Open]] &lt; DATA[[#This Row],[Prev High]])</f>
        <v>1</v>
      </c>
      <c r="AR808" s="10">
        <f xml:space="preserve"> SIGN(DATA[[#This Row],[Open]] &lt; DATA[[#This Row],[Prev Low]])</f>
        <v>0</v>
      </c>
      <c r="AS808" s="10">
        <f xml:space="preserve"> SIGN(DATA[[#This Row],[Prev Low]] &lt; DATA[[#This Row],[Open]])</f>
        <v>1</v>
      </c>
      <c r="AT808" s="10">
        <f xml:space="preserve"> SIGN(DATA[[#This Row],[Open]] &lt; DATA[[#This Row],[Prev High]])</f>
        <v>1</v>
      </c>
      <c r="AU808" s="10">
        <f xml:space="preserve"> SIGN(DATA[[#This Row],[Prev High]] &lt; DATA[[#This Row],[Open]])</f>
        <v>0</v>
      </c>
      <c r="AV808" s="10">
        <f xml:space="preserve"> SIGN(DATA[[#This Row],[Low]] &lt; DATA[[#This Row],[Prev Low]])</f>
        <v>1</v>
      </c>
      <c r="AW808" s="10">
        <f xml:space="preserve"> SIGN(DATA[[#This Row],[Prev Low]] &lt; DATA[[#This Row],[Low]])</f>
        <v>0</v>
      </c>
      <c r="AX808" s="10">
        <f xml:space="preserve"> SIGN(DATA[[#This Row],[High]] &lt; DATA[[#This Row],[Prev High]])</f>
        <v>1</v>
      </c>
      <c r="AY808" s="10">
        <f xml:space="preserve"> SIGN(DATA[[#This Row],[Prev High]] &lt; DATA[[#This Row],[High]])</f>
        <v>0</v>
      </c>
      <c r="AZ808" s="10">
        <f xml:space="preserve"> (DATA[[#This Row],[Prev Low]] &lt; DATA[[#This Row],[Close]]) * (DATA[[#This Row],[Close]] &lt; DATA[[#This Row],[Prev High]])</f>
        <v>1</v>
      </c>
      <c r="BA808" s="10">
        <f xml:space="preserve"> SIGN(DATA[[#This Row],[Close]] &lt; DATA[[#This Row],[Prev Low]])</f>
        <v>0</v>
      </c>
      <c r="BB808" s="10">
        <f xml:space="preserve"> SIGN(DATA[[#This Row],[Prev Low]] &lt; DATA[[#This Row],[Close]])</f>
        <v>1</v>
      </c>
      <c r="BC808" s="10">
        <f xml:space="preserve"> SIGN(DATA[[#This Row],[Close]] &lt; DATA[[#This Row],[Prev High]])</f>
        <v>1</v>
      </c>
      <c r="BD808" s="10">
        <f xml:space="preserve"> SIGN(DATA[[#This Row],[Prev High]] &lt; DATA[[#This Row],[Close]])</f>
        <v>0</v>
      </c>
    </row>
    <row r="809" spans="14:56" x14ac:dyDescent="0.25">
      <c r="N809" s="16">
        <f xml:space="preserve"> ROW() - ROW(DATA[[#Headers],[Row]])</f>
        <v>807</v>
      </c>
      <c r="O809" s="13"/>
      <c r="P809" s="20">
        <v>44685</v>
      </c>
      <c r="Q809" s="21">
        <v>109632</v>
      </c>
      <c r="R809" s="21">
        <v>107980</v>
      </c>
      <c r="S809" s="21">
        <v>110025</v>
      </c>
      <c r="T809" s="21">
        <v>106115</v>
      </c>
      <c r="U809" s="13" t="s">
        <v>617</v>
      </c>
      <c r="V809" s="14">
        <v>1.7600000000000001E-2</v>
      </c>
      <c r="W809" s="23"/>
      <c r="X809" s="23">
        <f xml:space="preserve"> (1 - DATA[[#This Row],[Row]])</f>
        <v>-806</v>
      </c>
      <c r="Y809" s="24">
        <f xml:space="preserve"> DATA[[#This Row],[Src Data]]</f>
        <v>44685</v>
      </c>
      <c r="Z809" s="23">
        <f xml:space="preserve"> WEEKDAY(DATA[[#This Row],[Date]])</f>
        <v>4</v>
      </c>
      <c r="AA809" s="26">
        <f xml:space="preserve"> DATA[[#This Row],[Src Último]]</f>
        <v>109632</v>
      </c>
      <c r="AB809" s="28">
        <f xml:space="preserve"> DATA[[#This Row],[Src Abertura]]</f>
        <v>107980</v>
      </c>
      <c r="AC809" s="28">
        <f xml:space="preserve"> DATA[[#This Row],[Src Mínima]]</f>
        <v>106115</v>
      </c>
      <c r="AD809" s="28">
        <f xml:space="preserve"> DATA[[#This Row],[Src Máxima]]</f>
        <v>110025</v>
      </c>
      <c r="AE809" s="28">
        <f xml:space="preserve"> DATA[[#This Row],[Src Último]]</f>
        <v>109632</v>
      </c>
      <c r="AF809" s="40">
        <f xml:space="preserve"> (DATA[[#This Row],[High]] - DATA[[#This Row],[Low]])</f>
        <v>3910</v>
      </c>
      <c r="AG809" s="31">
        <f xml:space="preserve"> _xlfn.XLOOKUP(DATA[[#This Row],[T]]-1, DATA[T], DATA[Open], "")</f>
        <v>107950</v>
      </c>
      <c r="AH809" s="31">
        <f xml:space="preserve"> _xlfn.XLOOKUP(DATA[[#This Row],[T]]-1, DATA[T], DATA[Low], "")</f>
        <v>107315</v>
      </c>
      <c r="AI809" s="31">
        <f xml:space="preserve"> _xlfn.XLOOKUP(DATA[[#This Row],[T]]-1, DATA[T], DATA[High], "")</f>
        <v>108520</v>
      </c>
      <c r="AJ809" s="31">
        <f xml:space="preserve"> _xlfn.XLOOKUP(DATA[[#This Row],[T]]-1, DATA[T], DATA[Price], "")</f>
        <v>107736</v>
      </c>
      <c r="AK809" s="33">
        <f xml:space="preserve"> IFERROR(DATA[[#This Row],[Prev Close]] - DATA[[#This Row],[Prev Open]], "")</f>
        <v>-214</v>
      </c>
      <c r="AL809" s="33">
        <f xml:space="preserve"> IFERROR(DATA[[#This Row],[Prev High]] - DATA[[#This Row],[Prev Low]], "")</f>
        <v>1205</v>
      </c>
      <c r="AM809" s="33">
        <f xml:space="preserve"> SIGN(DATA[[#This Row],[Prev Change]] &lt; 0)</f>
        <v>1</v>
      </c>
      <c r="AN809" s="33">
        <f xml:space="preserve"> SIGN(DATA[[#This Row],[Prev Change]] &gt;= 0)</f>
        <v>0</v>
      </c>
      <c r="AO809" s="28">
        <f xml:space="preserve"> IFERROR(MAX(0, DATA[[#This Row],[High]] - DATA[[#This Row],[Prev High]]), "")</f>
        <v>1505</v>
      </c>
      <c r="AP809" s="28">
        <f xml:space="preserve"> IFERROR(MAX(0, DATA[[#This Row],[Prev Low]] - DATA[[#This Row],[Low]]), "")</f>
        <v>1200</v>
      </c>
      <c r="AQ809" s="10">
        <f xml:space="preserve"> (DATA[[#This Row],[Prev Low]] &lt; DATA[[#This Row],[Open]]) * (DATA[[#This Row],[Open]] &lt; DATA[[#This Row],[Prev High]])</f>
        <v>1</v>
      </c>
      <c r="AR809" s="10">
        <f xml:space="preserve"> SIGN(DATA[[#This Row],[Open]] &lt; DATA[[#This Row],[Prev Low]])</f>
        <v>0</v>
      </c>
      <c r="AS809" s="10">
        <f xml:space="preserve"> SIGN(DATA[[#This Row],[Prev Low]] &lt; DATA[[#This Row],[Open]])</f>
        <v>1</v>
      </c>
      <c r="AT809" s="10">
        <f xml:space="preserve"> SIGN(DATA[[#This Row],[Open]] &lt; DATA[[#This Row],[Prev High]])</f>
        <v>1</v>
      </c>
      <c r="AU809" s="10">
        <f xml:space="preserve"> SIGN(DATA[[#This Row],[Prev High]] &lt; DATA[[#This Row],[Open]])</f>
        <v>0</v>
      </c>
      <c r="AV809" s="10">
        <f xml:space="preserve"> SIGN(DATA[[#This Row],[Low]] &lt; DATA[[#This Row],[Prev Low]])</f>
        <v>1</v>
      </c>
      <c r="AW809" s="10">
        <f xml:space="preserve"> SIGN(DATA[[#This Row],[Prev Low]] &lt; DATA[[#This Row],[Low]])</f>
        <v>0</v>
      </c>
      <c r="AX809" s="10">
        <f xml:space="preserve"> SIGN(DATA[[#This Row],[High]] &lt; DATA[[#This Row],[Prev High]])</f>
        <v>0</v>
      </c>
      <c r="AY809" s="10">
        <f xml:space="preserve"> SIGN(DATA[[#This Row],[Prev High]] &lt; DATA[[#This Row],[High]])</f>
        <v>1</v>
      </c>
      <c r="AZ809" s="10">
        <f xml:space="preserve"> (DATA[[#This Row],[Prev Low]] &lt; DATA[[#This Row],[Close]]) * (DATA[[#This Row],[Close]] &lt; DATA[[#This Row],[Prev High]])</f>
        <v>0</v>
      </c>
      <c r="BA809" s="10">
        <f xml:space="preserve"> SIGN(DATA[[#This Row],[Close]] &lt; DATA[[#This Row],[Prev Low]])</f>
        <v>0</v>
      </c>
      <c r="BB809" s="10">
        <f xml:space="preserve"> SIGN(DATA[[#This Row],[Prev Low]] &lt; DATA[[#This Row],[Close]])</f>
        <v>1</v>
      </c>
      <c r="BC809" s="10">
        <f xml:space="preserve"> SIGN(DATA[[#This Row],[Close]] &lt; DATA[[#This Row],[Prev High]])</f>
        <v>0</v>
      </c>
      <c r="BD809" s="10">
        <f xml:space="preserve"> SIGN(DATA[[#This Row],[Prev High]] &lt; DATA[[#This Row],[Close]])</f>
        <v>1</v>
      </c>
    </row>
    <row r="810" spans="14:56" x14ac:dyDescent="0.25">
      <c r="N810" s="16">
        <f xml:space="preserve"> ROW() - ROW(DATA[[#Headers],[Row]])</f>
        <v>808</v>
      </c>
      <c r="O810" s="13"/>
      <c r="P810" s="20">
        <v>44684</v>
      </c>
      <c r="Q810" s="21">
        <v>107736</v>
      </c>
      <c r="R810" s="21">
        <v>107950</v>
      </c>
      <c r="S810" s="21">
        <v>108520</v>
      </c>
      <c r="T810" s="21">
        <v>107315</v>
      </c>
      <c r="U810" s="13" t="s">
        <v>618</v>
      </c>
      <c r="V810" s="14">
        <v>-1.4E-3</v>
      </c>
      <c r="W810" s="23"/>
      <c r="X810" s="23">
        <f xml:space="preserve"> (1 - DATA[[#This Row],[Row]])</f>
        <v>-807</v>
      </c>
      <c r="Y810" s="24">
        <f xml:space="preserve"> DATA[[#This Row],[Src Data]]</f>
        <v>44684</v>
      </c>
      <c r="Z810" s="23">
        <f xml:space="preserve"> WEEKDAY(DATA[[#This Row],[Date]])</f>
        <v>3</v>
      </c>
      <c r="AA810" s="26">
        <f xml:space="preserve"> DATA[[#This Row],[Src Último]]</f>
        <v>107736</v>
      </c>
      <c r="AB810" s="28">
        <f xml:space="preserve"> DATA[[#This Row],[Src Abertura]]</f>
        <v>107950</v>
      </c>
      <c r="AC810" s="28">
        <f xml:space="preserve"> DATA[[#This Row],[Src Mínima]]</f>
        <v>107315</v>
      </c>
      <c r="AD810" s="28">
        <f xml:space="preserve"> DATA[[#This Row],[Src Máxima]]</f>
        <v>108520</v>
      </c>
      <c r="AE810" s="28">
        <f xml:space="preserve"> DATA[[#This Row],[Src Último]]</f>
        <v>107736</v>
      </c>
      <c r="AF810" s="40">
        <f xml:space="preserve"> (DATA[[#This Row],[High]] - DATA[[#This Row],[Low]])</f>
        <v>1205</v>
      </c>
      <c r="AG810" s="31">
        <f xml:space="preserve"> _xlfn.XLOOKUP(DATA[[#This Row],[T]]-1, DATA[T], DATA[Open], "")</f>
        <v>108720</v>
      </c>
      <c r="AH810" s="31">
        <f xml:space="preserve"> _xlfn.XLOOKUP(DATA[[#This Row],[T]]-1, DATA[T], DATA[Low], "")</f>
        <v>106485</v>
      </c>
      <c r="AI810" s="31">
        <f xml:space="preserve"> _xlfn.XLOOKUP(DATA[[#This Row],[T]]-1, DATA[T], DATA[High], "")</f>
        <v>109500</v>
      </c>
      <c r="AJ810" s="31">
        <f xml:space="preserve"> _xlfn.XLOOKUP(DATA[[#This Row],[T]]-1, DATA[T], DATA[Price], "")</f>
        <v>107884</v>
      </c>
      <c r="AK810" s="33">
        <f xml:space="preserve"> IFERROR(DATA[[#This Row],[Prev Close]] - DATA[[#This Row],[Prev Open]], "")</f>
        <v>-836</v>
      </c>
      <c r="AL810" s="33">
        <f xml:space="preserve"> IFERROR(DATA[[#This Row],[Prev High]] - DATA[[#This Row],[Prev Low]], "")</f>
        <v>3015</v>
      </c>
      <c r="AM810" s="33">
        <f xml:space="preserve"> SIGN(DATA[[#This Row],[Prev Change]] &lt; 0)</f>
        <v>1</v>
      </c>
      <c r="AN810" s="33">
        <f xml:space="preserve"> SIGN(DATA[[#This Row],[Prev Change]] &gt;= 0)</f>
        <v>0</v>
      </c>
      <c r="AO810" s="28">
        <f xml:space="preserve"> IFERROR(MAX(0, DATA[[#This Row],[High]] - DATA[[#This Row],[Prev High]]), "")</f>
        <v>0</v>
      </c>
      <c r="AP810" s="28">
        <f xml:space="preserve"> IFERROR(MAX(0, DATA[[#This Row],[Prev Low]] - DATA[[#This Row],[Low]]), "")</f>
        <v>0</v>
      </c>
      <c r="AQ810" s="10">
        <f xml:space="preserve"> (DATA[[#This Row],[Prev Low]] &lt; DATA[[#This Row],[Open]]) * (DATA[[#This Row],[Open]] &lt; DATA[[#This Row],[Prev High]])</f>
        <v>1</v>
      </c>
      <c r="AR810" s="10">
        <f xml:space="preserve"> SIGN(DATA[[#This Row],[Open]] &lt; DATA[[#This Row],[Prev Low]])</f>
        <v>0</v>
      </c>
      <c r="AS810" s="10">
        <f xml:space="preserve"> SIGN(DATA[[#This Row],[Prev Low]] &lt; DATA[[#This Row],[Open]])</f>
        <v>1</v>
      </c>
      <c r="AT810" s="10">
        <f xml:space="preserve"> SIGN(DATA[[#This Row],[Open]] &lt; DATA[[#This Row],[Prev High]])</f>
        <v>1</v>
      </c>
      <c r="AU810" s="10">
        <f xml:space="preserve"> SIGN(DATA[[#This Row],[Prev High]] &lt; DATA[[#This Row],[Open]])</f>
        <v>0</v>
      </c>
      <c r="AV810" s="10">
        <f xml:space="preserve"> SIGN(DATA[[#This Row],[Low]] &lt; DATA[[#This Row],[Prev Low]])</f>
        <v>0</v>
      </c>
      <c r="AW810" s="10">
        <f xml:space="preserve"> SIGN(DATA[[#This Row],[Prev Low]] &lt; DATA[[#This Row],[Low]])</f>
        <v>1</v>
      </c>
      <c r="AX810" s="10">
        <f xml:space="preserve"> SIGN(DATA[[#This Row],[High]] &lt; DATA[[#This Row],[Prev High]])</f>
        <v>1</v>
      </c>
      <c r="AY810" s="10">
        <f xml:space="preserve"> SIGN(DATA[[#This Row],[Prev High]] &lt; DATA[[#This Row],[High]])</f>
        <v>0</v>
      </c>
      <c r="AZ810" s="10">
        <f xml:space="preserve"> (DATA[[#This Row],[Prev Low]] &lt; DATA[[#This Row],[Close]]) * (DATA[[#This Row],[Close]] &lt; DATA[[#This Row],[Prev High]])</f>
        <v>1</v>
      </c>
      <c r="BA810" s="10">
        <f xml:space="preserve"> SIGN(DATA[[#This Row],[Close]] &lt; DATA[[#This Row],[Prev Low]])</f>
        <v>0</v>
      </c>
      <c r="BB810" s="10">
        <f xml:space="preserve"> SIGN(DATA[[#This Row],[Prev Low]] &lt; DATA[[#This Row],[Close]])</f>
        <v>1</v>
      </c>
      <c r="BC810" s="10">
        <f xml:space="preserve"> SIGN(DATA[[#This Row],[Close]] &lt; DATA[[#This Row],[Prev High]])</f>
        <v>1</v>
      </c>
      <c r="BD810" s="10">
        <f xml:space="preserve"> SIGN(DATA[[#This Row],[Prev High]] &lt; DATA[[#This Row],[Close]])</f>
        <v>0</v>
      </c>
    </row>
    <row r="811" spans="14:56" x14ac:dyDescent="0.25">
      <c r="N811" s="16">
        <f xml:space="preserve"> ROW() - ROW(DATA[[#Headers],[Row]])</f>
        <v>809</v>
      </c>
      <c r="O811" s="13"/>
      <c r="P811" s="20">
        <v>44683</v>
      </c>
      <c r="Q811" s="21">
        <v>107884</v>
      </c>
      <c r="R811" s="21">
        <v>108720</v>
      </c>
      <c r="S811" s="21">
        <v>109500</v>
      </c>
      <c r="T811" s="21">
        <v>106485</v>
      </c>
      <c r="U811" s="13" t="s">
        <v>345</v>
      </c>
      <c r="V811" s="14">
        <v>-8.6E-3</v>
      </c>
      <c r="W811" s="23"/>
      <c r="X811" s="23">
        <f xml:space="preserve"> (1 - DATA[[#This Row],[Row]])</f>
        <v>-808</v>
      </c>
      <c r="Y811" s="24">
        <f xml:space="preserve"> DATA[[#This Row],[Src Data]]</f>
        <v>44683</v>
      </c>
      <c r="Z811" s="23">
        <f xml:space="preserve"> WEEKDAY(DATA[[#This Row],[Date]])</f>
        <v>2</v>
      </c>
      <c r="AA811" s="26">
        <f xml:space="preserve"> DATA[[#This Row],[Src Último]]</f>
        <v>107884</v>
      </c>
      <c r="AB811" s="28">
        <f xml:space="preserve"> DATA[[#This Row],[Src Abertura]]</f>
        <v>108720</v>
      </c>
      <c r="AC811" s="28">
        <f xml:space="preserve"> DATA[[#This Row],[Src Mínima]]</f>
        <v>106485</v>
      </c>
      <c r="AD811" s="28">
        <f xml:space="preserve"> DATA[[#This Row],[Src Máxima]]</f>
        <v>109500</v>
      </c>
      <c r="AE811" s="28">
        <f xml:space="preserve"> DATA[[#This Row],[Src Último]]</f>
        <v>107884</v>
      </c>
      <c r="AF811" s="40">
        <f xml:space="preserve"> (DATA[[#This Row],[High]] - DATA[[#This Row],[Low]])</f>
        <v>3015</v>
      </c>
      <c r="AG811" s="31">
        <f xml:space="preserve"> _xlfn.XLOOKUP(DATA[[#This Row],[T]]-1, DATA[T], DATA[Open], "")</f>
        <v>110840</v>
      </c>
      <c r="AH811" s="31">
        <f xml:space="preserve"> _xlfn.XLOOKUP(DATA[[#This Row],[T]]-1, DATA[T], DATA[Low], "")</f>
        <v>108425</v>
      </c>
      <c r="AI811" s="31">
        <f xml:space="preserve"> _xlfn.XLOOKUP(DATA[[#This Row],[T]]-1, DATA[T], DATA[High], "")</f>
        <v>113400</v>
      </c>
      <c r="AJ811" s="31">
        <f xml:space="preserve"> _xlfn.XLOOKUP(DATA[[#This Row],[T]]-1, DATA[T], DATA[Price], "")</f>
        <v>108821</v>
      </c>
      <c r="AK811" s="33">
        <f xml:space="preserve"> IFERROR(DATA[[#This Row],[Prev Close]] - DATA[[#This Row],[Prev Open]], "")</f>
        <v>-2019</v>
      </c>
      <c r="AL811" s="33">
        <f xml:space="preserve"> IFERROR(DATA[[#This Row],[Prev High]] - DATA[[#This Row],[Prev Low]], "")</f>
        <v>4975</v>
      </c>
      <c r="AM811" s="33">
        <f xml:space="preserve"> SIGN(DATA[[#This Row],[Prev Change]] &lt; 0)</f>
        <v>1</v>
      </c>
      <c r="AN811" s="33">
        <f xml:space="preserve"> SIGN(DATA[[#This Row],[Prev Change]] &gt;= 0)</f>
        <v>0</v>
      </c>
      <c r="AO811" s="28">
        <f xml:space="preserve"> IFERROR(MAX(0, DATA[[#This Row],[High]] - DATA[[#This Row],[Prev High]]), "")</f>
        <v>0</v>
      </c>
      <c r="AP811" s="28">
        <f xml:space="preserve"> IFERROR(MAX(0, DATA[[#This Row],[Prev Low]] - DATA[[#This Row],[Low]]), "")</f>
        <v>1940</v>
      </c>
      <c r="AQ811" s="10">
        <f xml:space="preserve"> (DATA[[#This Row],[Prev Low]] &lt; DATA[[#This Row],[Open]]) * (DATA[[#This Row],[Open]] &lt; DATA[[#This Row],[Prev High]])</f>
        <v>1</v>
      </c>
      <c r="AR811" s="10">
        <f xml:space="preserve"> SIGN(DATA[[#This Row],[Open]] &lt; DATA[[#This Row],[Prev Low]])</f>
        <v>0</v>
      </c>
      <c r="AS811" s="10">
        <f xml:space="preserve"> SIGN(DATA[[#This Row],[Prev Low]] &lt; DATA[[#This Row],[Open]])</f>
        <v>1</v>
      </c>
      <c r="AT811" s="10">
        <f xml:space="preserve"> SIGN(DATA[[#This Row],[Open]] &lt; DATA[[#This Row],[Prev High]])</f>
        <v>1</v>
      </c>
      <c r="AU811" s="10">
        <f xml:space="preserve"> SIGN(DATA[[#This Row],[Prev High]] &lt; DATA[[#This Row],[Open]])</f>
        <v>0</v>
      </c>
      <c r="AV811" s="10">
        <f xml:space="preserve"> SIGN(DATA[[#This Row],[Low]] &lt; DATA[[#This Row],[Prev Low]])</f>
        <v>1</v>
      </c>
      <c r="AW811" s="10">
        <f xml:space="preserve"> SIGN(DATA[[#This Row],[Prev Low]] &lt; DATA[[#This Row],[Low]])</f>
        <v>0</v>
      </c>
      <c r="AX811" s="10">
        <f xml:space="preserve"> SIGN(DATA[[#This Row],[High]] &lt; DATA[[#This Row],[Prev High]])</f>
        <v>1</v>
      </c>
      <c r="AY811" s="10">
        <f xml:space="preserve"> SIGN(DATA[[#This Row],[Prev High]] &lt; DATA[[#This Row],[High]])</f>
        <v>0</v>
      </c>
      <c r="AZ811" s="10">
        <f xml:space="preserve"> (DATA[[#This Row],[Prev Low]] &lt; DATA[[#This Row],[Close]]) * (DATA[[#This Row],[Close]] &lt; DATA[[#This Row],[Prev High]])</f>
        <v>0</v>
      </c>
      <c r="BA811" s="10">
        <f xml:space="preserve"> SIGN(DATA[[#This Row],[Close]] &lt; DATA[[#This Row],[Prev Low]])</f>
        <v>1</v>
      </c>
      <c r="BB811" s="10">
        <f xml:space="preserve"> SIGN(DATA[[#This Row],[Prev Low]] &lt; DATA[[#This Row],[Close]])</f>
        <v>0</v>
      </c>
      <c r="BC811" s="10">
        <f xml:space="preserve"> SIGN(DATA[[#This Row],[Close]] &lt; DATA[[#This Row],[Prev High]])</f>
        <v>1</v>
      </c>
      <c r="BD811" s="10">
        <f xml:space="preserve"> SIGN(DATA[[#This Row],[Prev High]] &lt; DATA[[#This Row],[Close]])</f>
        <v>0</v>
      </c>
    </row>
    <row r="812" spans="14:56" x14ac:dyDescent="0.25">
      <c r="N812" s="16">
        <f xml:space="preserve"> ROW() - ROW(DATA[[#Headers],[Row]])</f>
        <v>810</v>
      </c>
      <c r="O812" s="13"/>
      <c r="P812" s="20">
        <v>44680</v>
      </c>
      <c r="Q812" s="21">
        <v>108821</v>
      </c>
      <c r="R812" s="21">
        <v>110840</v>
      </c>
      <c r="S812" s="21">
        <v>113400</v>
      </c>
      <c r="T812" s="21">
        <v>108425</v>
      </c>
      <c r="U812" s="13" t="s">
        <v>345</v>
      </c>
      <c r="V812" s="14">
        <v>-2.18E-2</v>
      </c>
      <c r="W812" s="23"/>
      <c r="X812" s="23">
        <f xml:space="preserve"> (1 - DATA[[#This Row],[Row]])</f>
        <v>-809</v>
      </c>
      <c r="Y812" s="24">
        <f xml:space="preserve"> DATA[[#This Row],[Src Data]]</f>
        <v>44680</v>
      </c>
      <c r="Z812" s="23">
        <f xml:space="preserve"> WEEKDAY(DATA[[#This Row],[Date]])</f>
        <v>6</v>
      </c>
      <c r="AA812" s="26">
        <f xml:space="preserve"> DATA[[#This Row],[Src Último]]</f>
        <v>108821</v>
      </c>
      <c r="AB812" s="28">
        <f xml:space="preserve"> DATA[[#This Row],[Src Abertura]]</f>
        <v>110840</v>
      </c>
      <c r="AC812" s="28">
        <f xml:space="preserve"> DATA[[#This Row],[Src Mínima]]</f>
        <v>108425</v>
      </c>
      <c r="AD812" s="28">
        <f xml:space="preserve"> DATA[[#This Row],[Src Máxima]]</f>
        <v>113400</v>
      </c>
      <c r="AE812" s="28">
        <f xml:space="preserve"> DATA[[#This Row],[Src Último]]</f>
        <v>108821</v>
      </c>
      <c r="AF812" s="40">
        <f xml:space="preserve"> (DATA[[#This Row],[High]] - DATA[[#This Row],[Low]])</f>
        <v>4975</v>
      </c>
      <c r="AG812" s="31">
        <f xml:space="preserve"> _xlfn.XLOOKUP(DATA[[#This Row],[T]]-1, DATA[T], DATA[Open], "")</f>
        <v>112105</v>
      </c>
      <c r="AH812" s="31">
        <f xml:space="preserve"> _xlfn.XLOOKUP(DATA[[#This Row],[T]]-1, DATA[T], DATA[Low], "")</f>
        <v>110325</v>
      </c>
      <c r="AI812" s="31">
        <f xml:space="preserve"> _xlfn.XLOOKUP(DATA[[#This Row],[T]]-1, DATA[T], DATA[High], "")</f>
        <v>112270</v>
      </c>
      <c r="AJ812" s="31">
        <f xml:space="preserve"> _xlfn.XLOOKUP(DATA[[#This Row],[T]]-1, DATA[T], DATA[Price], "")</f>
        <v>111250</v>
      </c>
      <c r="AK812" s="33">
        <f xml:space="preserve"> IFERROR(DATA[[#This Row],[Prev Close]] - DATA[[#This Row],[Prev Open]], "")</f>
        <v>-855</v>
      </c>
      <c r="AL812" s="33">
        <f xml:space="preserve"> IFERROR(DATA[[#This Row],[Prev High]] - DATA[[#This Row],[Prev Low]], "")</f>
        <v>1945</v>
      </c>
      <c r="AM812" s="33">
        <f xml:space="preserve"> SIGN(DATA[[#This Row],[Prev Change]] &lt; 0)</f>
        <v>1</v>
      </c>
      <c r="AN812" s="33">
        <f xml:space="preserve"> SIGN(DATA[[#This Row],[Prev Change]] &gt;= 0)</f>
        <v>0</v>
      </c>
      <c r="AO812" s="28">
        <f xml:space="preserve"> IFERROR(MAX(0, DATA[[#This Row],[High]] - DATA[[#This Row],[Prev High]]), "")</f>
        <v>1130</v>
      </c>
      <c r="AP812" s="28">
        <f xml:space="preserve"> IFERROR(MAX(0, DATA[[#This Row],[Prev Low]] - DATA[[#This Row],[Low]]), "")</f>
        <v>1900</v>
      </c>
      <c r="AQ812" s="10">
        <f xml:space="preserve"> (DATA[[#This Row],[Prev Low]] &lt; DATA[[#This Row],[Open]]) * (DATA[[#This Row],[Open]] &lt; DATA[[#This Row],[Prev High]])</f>
        <v>1</v>
      </c>
      <c r="AR812" s="10">
        <f xml:space="preserve"> SIGN(DATA[[#This Row],[Open]] &lt; DATA[[#This Row],[Prev Low]])</f>
        <v>0</v>
      </c>
      <c r="AS812" s="10">
        <f xml:space="preserve"> SIGN(DATA[[#This Row],[Prev Low]] &lt; DATA[[#This Row],[Open]])</f>
        <v>1</v>
      </c>
      <c r="AT812" s="10">
        <f xml:space="preserve"> SIGN(DATA[[#This Row],[Open]] &lt; DATA[[#This Row],[Prev High]])</f>
        <v>1</v>
      </c>
      <c r="AU812" s="10">
        <f xml:space="preserve"> SIGN(DATA[[#This Row],[Prev High]] &lt; DATA[[#This Row],[Open]])</f>
        <v>0</v>
      </c>
      <c r="AV812" s="10">
        <f xml:space="preserve"> SIGN(DATA[[#This Row],[Low]] &lt; DATA[[#This Row],[Prev Low]])</f>
        <v>1</v>
      </c>
      <c r="AW812" s="10">
        <f xml:space="preserve"> SIGN(DATA[[#This Row],[Prev Low]] &lt; DATA[[#This Row],[Low]])</f>
        <v>0</v>
      </c>
      <c r="AX812" s="10">
        <f xml:space="preserve"> SIGN(DATA[[#This Row],[High]] &lt; DATA[[#This Row],[Prev High]])</f>
        <v>0</v>
      </c>
      <c r="AY812" s="10">
        <f xml:space="preserve"> SIGN(DATA[[#This Row],[Prev High]] &lt; DATA[[#This Row],[High]])</f>
        <v>1</v>
      </c>
      <c r="AZ812" s="10">
        <f xml:space="preserve"> (DATA[[#This Row],[Prev Low]] &lt; DATA[[#This Row],[Close]]) * (DATA[[#This Row],[Close]] &lt; DATA[[#This Row],[Prev High]])</f>
        <v>0</v>
      </c>
      <c r="BA812" s="10">
        <f xml:space="preserve"> SIGN(DATA[[#This Row],[Close]] &lt; DATA[[#This Row],[Prev Low]])</f>
        <v>1</v>
      </c>
      <c r="BB812" s="10">
        <f xml:space="preserve"> SIGN(DATA[[#This Row],[Prev Low]] &lt; DATA[[#This Row],[Close]])</f>
        <v>0</v>
      </c>
      <c r="BC812" s="10">
        <f xml:space="preserve"> SIGN(DATA[[#This Row],[Close]] &lt; DATA[[#This Row],[Prev High]])</f>
        <v>1</v>
      </c>
      <c r="BD812" s="10">
        <f xml:space="preserve"> SIGN(DATA[[#This Row],[Prev High]] &lt; DATA[[#This Row],[Close]])</f>
        <v>0</v>
      </c>
    </row>
    <row r="813" spans="14:56" x14ac:dyDescent="0.25">
      <c r="N813" s="16">
        <f xml:space="preserve"> ROW() - ROW(DATA[[#Headers],[Row]])</f>
        <v>811</v>
      </c>
      <c r="O813" s="13"/>
      <c r="P813" s="20">
        <v>44679</v>
      </c>
      <c r="Q813" s="21">
        <v>111250</v>
      </c>
      <c r="R813" s="21">
        <v>112105</v>
      </c>
      <c r="S813" s="21">
        <v>112270</v>
      </c>
      <c r="T813" s="21">
        <v>110325</v>
      </c>
      <c r="U813" s="13" t="s">
        <v>326</v>
      </c>
      <c r="V813" s="14">
        <v>3.0000000000000001E-3</v>
      </c>
      <c r="W813" s="23"/>
      <c r="X813" s="23">
        <f xml:space="preserve"> (1 - DATA[[#This Row],[Row]])</f>
        <v>-810</v>
      </c>
      <c r="Y813" s="24">
        <f xml:space="preserve"> DATA[[#This Row],[Src Data]]</f>
        <v>44679</v>
      </c>
      <c r="Z813" s="23">
        <f xml:space="preserve"> WEEKDAY(DATA[[#This Row],[Date]])</f>
        <v>5</v>
      </c>
      <c r="AA813" s="26">
        <f xml:space="preserve"> DATA[[#This Row],[Src Último]]</f>
        <v>111250</v>
      </c>
      <c r="AB813" s="28">
        <f xml:space="preserve"> DATA[[#This Row],[Src Abertura]]</f>
        <v>112105</v>
      </c>
      <c r="AC813" s="28">
        <f xml:space="preserve"> DATA[[#This Row],[Src Mínima]]</f>
        <v>110325</v>
      </c>
      <c r="AD813" s="28">
        <f xml:space="preserve"> DATA[[#This Row],[Src Máxima]]</f>
        <v>112270</v>
      </c>
      <c r="AE813" s="28">
        <f xml:space="preserve"> DATA[[#This Row],[Src Último]]</f>
        <v>111250</v>
      </c>
      <c r="AF813" s="40">
        <f xml:space="preserve"> (DATA[[#This Row],[High]] - DATA[[#This Row],[Low]])</f>
        <v>1945</v>
      </c>
      <c r="AG813" s="31">
        <f xml:space="preserve"> _xlfn.XLOOKUP(DATA[[#This Row],[T]]-1, DATA[T], DATA[Open], "")</f>
        <v>110505</v>
      </c>
      <c r="AH813" s="31">
        <f xml:space="preserve"> _xlfn.XLOOKUP(DATA[[#This Row],[T]]-1, DATA[T], DATA[Low], "")</f>
        <v>110390</v>
      </c>
      <c r="AI813" s="31">
        <f xml:space="preserve"> _xlfn.XLOOKUP(DATA[[#This Row],[T]]-1, DATA[T], DATA[High], "")</f>
        <v>111705</v>
      </c>
      <c r="AJ813" s="31">
        <f xml:space="preserve"> _xlfn.XLOOKUP(DATA[[#This Row],[T]]-1, DATA[T], DATA[Price], "")</f>
        <v>110917</v>
      </c>
      <c r="AK813" s="33">
        <f xml:space="preserve"> IFERROR(DATA[[#This Row],[Prev Close]] - DATA[[#This Row],[Prev Open]], "")</f>
        <v>412</v>
      </c>
      <c r="AL813" s="33">
        <f xml:space="preserve"> IFERROR(DATA[[#This Row],[Prev High]] - DATA[[#This Row],[Prev Low]], "")</f>
        <v>1315</v>
      </c>
      <c r="AM813" s="33">
        <f xml:space="preserve"> SIGN(DATA[[#This Row],[Prev Change]] &lt; 0)</f>
        <v>0</v>
      </c>
      <c r="AN813" s="33">
        <f xml:space="preserve"> SIGN(DATA[[#This Row],[Prev Change]] &gt;= 0)</f>
        <v>1</v>
      </c>
      <c r="AO813" s="28">
        <f xml:space="preserve"> IFERROR(MAX(0, DATA[[#This Row],[High]] - DATA[[#This Row],[Prev High]]), "")</f>
        <v>565</v>
      </c>
      <c r="AP813" s="28">
        <f xml:space="preserve"> IFERROR(MAX(0, DATA[[#This Row],[Prev Low]] - DATA[[#This Row],[Low]]), "")</f>
        <v>65</v>
      </c>
      <c r="AQ813" s="10">
        <f xml:space="preserve"> (DATA[[#This Row],[Prev Low]] &lt; DATA[[#This Row],[Open]]) * (DATA[[#This Row],[Open]] &lt; DATA[[#This Row],[Prev High]])</f>
        <v>0</v>
      </c>
      <c r="AR813" s="10">
        <f xml:space="preserve"> SIGN(DATA[[#This Row],[Open]] &lt; DATA[[#This Row],[Prev Low]])</f>
        <v>0</v>
      </c>
      <c r="AS813" s="10">
        <f xml:space="preserve"> SIGN(DATA[[#This Row],[Prev Low]] &lt; DATA[[#This Row],[Open]])</f>
        <v>1</v>
      </c>
      <c r="AT813" s="10">
        <f xml:space="preserve"> SIGN(DATA[[#This Row],[Open]] &lt; DATA[[#This Row],[Prev High]])</f>
        <v>0</v>
      </c>
      <c r="AU813" s="10">
        <f xml:space="preserve"> SIGN(DATA[[#This Row],[Prev High]] &lt; DATA[[#This Row],[Open]])</f>
        <v>1</v>
      </c>
      <c r="AV813" s="10">
        <f xml:space="preserve"> SIGN(DATA[[#This Row],[Low]] &lt; DATA[[#This Row],[Prev Low]])</f>
        <v>1</v>
      </c>
      <c r="AW813" s="10">
        <f xml:space="preserve"> SIGN(DATA[[#This Row],[Prev Low]] &lt; DATA[[#This Row],[Low]])</f>
        <v>0</v>
      </c>
      <c r="AX813" s="10">
        <f xml:space="preserve"> SIGN(DATA[[#This Row],[High]] &lt; DATA[[#This Row],[Prev High]])</f>
        <v>0</v>
      </c>
      <c r="AY813" s="10">
        <f xml:space="preserve"> SIGN(DATA[[#This Row],[Prev High]] &lt; DATA[[#This Row],[High]])</f>
        <v>1</v>
      </c>
      <c r="AZ813" s="10">
        <f xml:space="preserve"> (DATA[[#This Row],[Prev Low]] &lt; DATA[[#This Row],[Close]]) * (DATA[[#This Row],[Close]] &lt; DATA[[#This Row],[Prev High]])</f>
        <v>1</v>
      </c>
      <c r="BA813" s="10">
        <f xml:space="preserve"> SIGN(DATA[[#This Row],[Close]] &lt; DATA[[#This Row],[Prev Low]])</f>
        <v>0</v>
      </c>
      <c r="BB813" s="10">
        <f xml:space="preserve"> SIGN(DATA[[#This Row],[Prev Low]] &lt; DATA[[#This Row],[Close]])</f>
        <v>1</v>
      </c>
      <c r="BC813" s="10">
        <f xml:space="preserve"> SIGN(DATA[[#This Row],[Close]] &lt; DATA[[#This Row],[Prev High]])</f>
        <v>1</v>
      </c>
      <c r="BD813" s="10">
        <f xml:space="preserve"> SIGN(DATA[[#This Row],[Prev High]] &lt; DATA[[#This Row],[Close]])</f>
        <v>0</v>
      </c>
    </row>
    <row r="814" spans="14:56" x14ac:dyDescent="0.25">
      <c r="N814" s="16">
        <f xml:space="preserve"> ROW() - ROW(DATA[[#Headers],[Row]])</f>
        <v>812</v>
      </c>
      <c r="O814" s="13"/>
      <c r="P814" s="20">
        <v>44678</v>
      </c>
      <c r="Q814" s="21">
        <v>110917</v>
      </c>
      <c r="R814" s="21">
        <v>110505</v>
      </c>
      <c r="S814" s="21">
        <v>111705</v>
      </c>
      <c r="T814" s="21">
        <v>110390</v>
      </c>
      <c r="U814" s="13" t="s">
        <v>619</v>
      </c>
      <c r="V814" s="14">
        <v>1.1299999999999999E-2</v>
      </c>
      <c r="W814" s="23"/>
      <c r="X814" s="23">
        <f xml:space="preserve"> (1 - DATA[[#This Row],[Row]])</f>
        <v>-811</v>
      </c>
      <c r="Y814" s="24">
        <f xml:space="preserve"> DATA[[#This Row],[Src Data]]</f>
        <v>44678</v>
      </c>
      <c r="Z814" s="23">
        <f xml:space="preserve"> WEEKDAY(DATA[[#This Row],[Date]])</f>
        <v>4</v>
      </c>
      <c r="AA814" s="26">
        <f xml:space="preserve"> DATA[[#This Row],[Src Último]]</f>
        <v>110917</v>
      </c>
      <c r="AB814" s="28">
        <f xml:space="preserve"> DATA[[#This Row],[Src Abertura]]</f>
        <v>110505</v>
      </c>
      <c r="AC814" s="28">
        <f xml:space="preserve"> DATA[[#This Row],[Src Mínima]]</f>
        <v>110390</v>
      </c>
      <c r="AD814" s="28">
        <f xml:space="preserve"> DATA[[#This Row],[Src Máxima]]</f>
        <v>111705</v>
      </c>
      <c r="AE814" s="28">
        <f xml:space="preserve"> DATA[[#This Row],[Src Último]]</f>
        <v>110917</v>
      </c>
      <c r="AF814" s="40">
        <f xml:space="preserve"> (DATA[[#This Row],[High]] - DATA[[#This Row],[Low]])</f>
        <v>1315</v>
      </c>
      <c r="AG814" s="31">
        <f xml:space="preserve"> _xlfn.XLOOKUP(DATA[[#This Row],[T]]-1, DATA[T], DATA[Open], "")</f>
        <v>112085</v>
      </c>
      <c r="AH814" s="31">
        <f xml:space="preserve"> _xlfn.XLOOKUP(DATA[[#This Row],[T]]-1, DATA[T], DATA[Low], "")</f>
        <v>109210</v>
      </c>
      <c r="AI814" s="31">
        <f xml:space="preserve"> _xlfn.XLOOKUP(DATA[[#This Row],[T]]-1, DATA[T], DATA[High], "")</f>
        <v>112100</v>
      </c>
      <c r="AJ814" s="31">
        <f xml:space="preserve"> _xlfn.XLOOKUP(DATA[[#This Row],[T]]-1, DATA[T], DATA[Price], "")</f>
        <v>109675</v>
      </c>
      <c r="AK814" s="33">
        <f xml:space="preserve"> IFERROR(DATA[[#This Row],[Prev Close]] - DATA[[#This Row],[Prev Open]], "")</f>
        <v>-2410</v>
      </c>
      <c r="AL814" s="33">
        <f xml:space="preserve"> IFERROR(DATA[[#This Row],[Prev High]] - DATA[[#This Row],[Prev Low]], "")</f>
        <v>2890</v>
      </c>
      <c r="AM814" s="33">
        <f xml:space="preserve"> SIGN(DATA[[#This Row],[Prev Change]] &lt; 0)</f>
        <v>1</v>
      </c>
      <c r="AN814" s="33">
        <f xml:space="preserve"> SIGN(DATA[[#This Row],[Prev Change]] &gt;= 0)</f>
        <v>0</v>
      </c>
      <c r="AO814" s="28">
        <f xml:space="preserve"> IFERROR(MAX(0, DATA[[#This Row],[High]] - DATA[[#This Row],[Prev High]]), "")</f>
        <v>0</v>
      </c>
      <c r="AP814" s="28">
        <f xml:space="preserve"> IFERROR(MAX(0, DATA[[#This Row],[Prev Low]] - DATA[[#This Row],[Low]]), "")</f>
        <v>0</v>
      </c>
      <c r="AQ814" s="10">
        <f xml:space="preserve"> (DATA[[#This Row],[Prev Low]] &lt; DATA[[#This Row],[Open]]) * (DATA[[#This Row],[Open]] &lt; DATA[[#This Row],[Prev High]])</f>
        <v>1</v>
      </c>
      <c r="AR814" s="10">
        <f xml:space="preserve"> SIGN(DATA[[#This Row],[Open]] &lt; DATA[[#This Row],[Prev Low]])</f>
        <v>0</v>
      </c>
      <c r="AS814" s="10">
        <f xml:space="preserve"> SIGN(DATA[[#This Row],[Prev Low]] &lt; DATA[[#This Row],[Open]])</f>
        <v>1</v>
      </c>
      <c r="AT814" s="10">
        <f xml:space="preserve"> SIGN(DATA[[#This Row],[Open]] &lt; DATA[[#This Row],[Prev High]])</f>
        <v>1</v>
      </c>
      <c r="AU814" s="10">
        <f xml:space="preserve"> SIGN(DATA[[#This Row],[Prev High]] &lt; DATA[[#This Row],[Open]])</f>
        <v>0</v>
      </c>
      <c r="AV814" s="10">
        <f xml:space="preserve"> SIGN(DATA[[#This Row],[Low]] &lt; DATA[[#This Row],[Prev Low]])</f>
        <v>0</v>
      </c>
      <c r="AW814" s="10">
        <f xml:space="preserve"> SIGN(DATA[[#This Row],[Prev Low]] &lt; DATA[[#This Row],[Low]])</f>
        <v>1</v>
      </c>
      <c r="AX814" s="10">
        <f xml:space="preserve"> SIGN(DATA[[#This Row],[High]] &lt; DATA[[#This Row],[Prev High]])</f>
        <v>1</v>
      </c>
      <c r="AY814" s="10">
        <f xml:space="preserve"> SIGN(DATA[[#This Row],[Prev High]] &lt; DATA[[#This Row],[High]])</f>
        <v>0</v>
      </c>
      <c r="AZ814" s="10">
        <f xml:space="preserve"> (DATA[[#This Row],[Prev Low]] &lt; DATA[[#This Row],[Close]]) * (DATA[[#This Row],[Close]] &lt; DATA[[#This Row],[Prev High]])</f>
        <v>1</v>
      </c>
      <c r="BA814" s="10">
        <f xml:space="preserve"> SIGN(DATA[[#This Row],[Close]] &lt; DATA[[#This Row],[Prev Low]])</f>
        <v>0</v>
      </c>
      <c r="BB814" s="10">
        <f xml:space="preserve"> SIGN(DATA[[#This Row],[Prev Low]] &lt; DATA[[#This Row],[Close]])</f>
        <v>1</v>
      </c>
      <c r="BC814" s="10">
        <f xml:space="preserve"> SIGN(DATA[[#This Row],[Close]] &lt; DATA[[#This Row],[Prev High]])</f>
        <v>1</v>
      </c>
      <c r="BD814" s="10">
        <f xml:space="preserve"> SIGN(DATA[[#This Row],[Prev High]] &lt; DATA[[#This Row],[Close]])</f>
        <v>0</v>
      </c>
    </row>
    <row r="815" spans="14:56" x14ac:dyDescent="0.25">
      <c r="N815" s="16">
        <f xml:space="preserve"> ROW() - ROW(DATA[[#Headers],[Row]])</f>
        <v>813</v>
      </c>
      <c r="O815" s="13"/>
      <c r="P815" s="20">
        <v>44677</v>
      </c>
      <c r="Q815" s="21">
        <v>109675</v>
      </c>
      <c r="R815" s="21">
        <v>112085</v>
      </c>
      <c r="S815" s="21">
        <v>112100</v>
      </c>
      <c r="T815" s="21">
        <v>109210</v>
      </c>
      <c r="U815" s="13" t="s">
        <v>620</v>
      </c>
      <c r="V815" s="14">
        <v>-2.47E-2</v>
      </c>
      <c r="W815" s="23"/>
      <c r="X815" s="23">
        <f xml:space="preserve"> (1 - DATA[[#This Row],[Row]])</f>
        <v>-812</v>
      </c>
      <c r="Y815" s="24">
        <f xml:space="preserve"> DATA[[#This Row],[Src Data]]</f>
        <v>44677</v>
      </c>
      <c r="Z815" s="23">
        <f xml:space="preserve"> WEEKDAY(DATA[[#This Row],[Date]])</f>
        <v>3</v>
      </c>
      <c r="AA815" s="26">
        <f xml:space="preserve"> DATA[[#This Row],[Src Último]]</f>
        <v>109675</v>
      </c>
      <c r="AB815" s="28">
        <f xml:space="preserve"> DATA[[#This Row],[Src Abertura]]</f>
        <v>112085</v>
      </c>
      <c r="AC815" s="28">
        <f xml:space="preserve"> DATA[[#This Row],[Src Mínima]]</f>
        <v>109210</v>
      </c>
      <c r="AD815" s="28">
        <f xml:space="preserve"> DATA[[#This Row],[Src Máxima]]</f>
        <v>112100</v>
      </c>
      <c r="AE815" s="28">
        <f xml:space="preserve"> DATA[[#This Row],[Src Último]]</f>
        <v>109675</v>
      </c>
      <c r="AF815" s="40">
        <f xml:space="preserve"> (DATA[[#This Row],[High]] - DATA[[#This Row],[Low]])</f>
        <v>2890</v>
      </c>
      <c r="AG815" s="31">
        <f xml:space="preserve"> _xlfn.XLOOKUP(DATA[[#This Row],[T]]-1, DATA[T], DATA[Open], "")</f>
        <v>111335</v>
      </c>
      <c r="AH815" s="31">
        <f xml:space="preserve"> _xlfn.XLOOKUP(DATA[[#This Row],[T]]-1, DATA[T], DATA[Low], "")</f>
        <v>110825</v>
      </c>
      <c r="AI815" s="31">
        <f xml:space="preserve"> _xlfn.XLOOKUP(DATA[[#This Row],[T]]-1, DATA[T], DATA[High], "")</f>
        <v>112860</v>
      </c>
      <c r="AJ815" s="31">
        <f xml:space="preserve"> _xlfn.XLOOKUP(DATA[[#This Row],[T]]-1, DATA[T], DATA[Price], "")</f>
        <v>112449</v>
      </c>
      <c r="AK815" s="33">
        <f xml:space="preserve"> IFERROR(DATA[[#This Row],[Prev Close]] - DATA[[#This Row],[Prev Open]], "")</f>
        <v>1114</v>
      </c>
      <c r="AL815" s="33">
        <f xml:space="preserve"> IFERROR(DATA[[#This Row],[Prev High]] - DATA[[#This Row],[Prev Low]], "")</f>
        <v>2035</v>
      </c>
      <c r="AM815" s="33">
        <f xml:space="preserve"> SIGN(DATA[[#This Row],[Prev Change]] &lt; 0)</f>
        <v>0</v>
      </c>
      <c r="AN815" s="33">
        <f xml:space="preserve"> SIGN(DATA[[#This Row],[Prev Change]] &gt;= 0)</f>
        <v>1</v>
      </c>
      <c r="AO815" s="28">
        <f xml:space="preserve"> IFERROR(MAX(0, DATA[[#This Row],[High]] - DATA[[#This Row],[Prev High]]), "")</f>
        <v>0</v>
      </c>
      <c r="AP815" s="28">
        <f xml:space="preserve"> IFERROR(MAX(0, DATA[[#This Row],[Prev Low]] - DATA[[#This Row],[Low]]), "")</f>
        <v>1615</v>
      </c>
      <c r="AQ815" s="10">
        <f xml:space="preserve"> (DATA[[#This Row],[Prev Low]] &lt; DATA[[#This Row],[Open]]) * (DATA[[#This Row],[Open]] &lt; DATA[[#This Row],[Prev High]])</f>
        <v>1</v>
      </c>
      <c r="AR815" s="10">
        <f xml:space="preserve"> SIGN(DATA[[#This Row],[Open]] &lt; DATA[[#This Row],[Prev Low]])</f>
        <v>0</v>
      </c>
      <c r="AS815" s="10">
        <f xml:space="preserve"> SIGN(DATA[[#This Row],[Prev Low]] &lt; DATA[[#This Row],[Open]])</f>
        <v>1</v>
      </c>
      <c r="AT815" s="10">
        <f xml:space="preserve"> SIGN(DATA[[#This Row],[Open]] &lt; DATA[[#This Row],[Prev High]])</f>
        <v>1</v>
      </c>
      <c r="AU815" s="10">
        <f xml:space="preserve"> SIGN(DATA[[#This Row],[Prev High]] &lt; DATA[[#This Row],[Open]])</f>
        <v>0</v>
      </c>
      <c r="AV815" s="10">
        <f xml:space="preserve"> SIGN(DATA[[#This Row],[Low]] &lt; DATA[[#This Row],[Prev Low]])</f>
        <v>1</v>
      </c>
      <c r="AW815" s="10">
        <f xml:space="preserve"> SIGN(DATA[[#This Row],[Prev Low]] &lt; DATA[[#This Row],[Low]])</f>
        <v>0</v>
      </c>
      <c r="AX815" s="10">
        <f xml:space="preserve"> SIGN(DATA[[#This Row],[High]] &lt; DATA[[#This Row],[Prev High]])</f>
        <v>1</v>
      </c>
      <c r="AY815" s="10">
        <f xml:space="preserve"> SIGN(DATA[[#This Row],[Prev High]] &lt; DATA[[#This Row],[High]])</f>
        <v>0</v>
      </c>
      <c r="AZ815" s="10">
        <f xml:space="preserve"> (DATA[[#This Row],[Prev Low]] &lt; DATA[[#This Row],[Close]]) * (DATA[[#This Row],[Close]] &lt; DATA[[#This Row],[Prev High]])</f>
        <v>0</v>
      </c>
      <c r="BA815" s="10">
        <f xml:space="preserve"> SIGN(DATA[[#This Row],[Close]] &lt; DATA[[#This Row],[Prev Low]])</f>
        <v>1</v>
      </c>
      <c r="BB815" s="10">
        <f xml:space="preserve"> SIGN(DATA[[#This Row],[Prev Low]] &lt; DATA[[#This Row],[Close]])</f>
        <v>0</v>
      </c>
      <c r="BC815" s="10">
        <f xml:space="preserve"> SIGN(DATA[[#This Row],[Close]] &lt; DATA[[#This Row],[Prev High]])</f>
        <v>1</v>
      </c>
      <c r="BD815" s="10">
        <f xml:space="preserve"> SIGN(DATA[[#This Row],[Prev High]] &lt; DATA[[#This Row],[Close]])</f>
        <v>0</v>
      </c>
    </row>
    <row r="816" spans="14:56" x14ac:dyDescent="0.25">
      <c r="N816" s="16">
        <f xml:space="preserve"> ROW() - ROW(DATA[[#Headers],[Row]])</f>
        <v>814</v>
      </c>
      <c r="O816" s="13"/>
      <c r="P816" s="20">
        <v>44676</v>
      </c>
      <c r="Q816" s="21">
        <v>112449</v>
      </c>
      <c r="R816" s="21">
        <v>111335</v>
      </c>
      <c r="S816" s="21">
        <v>112860</v>
      </c>
      <c r="T816" s="21">
        <v>110825</v>
      </c>
      <c r="U816" s="13" t="s">
        <v>252</v>
      </c>
      <c r="V816" s="14">
        <v>-1.6999999999999999E-3</v>
      </c>
      <c r="W816" s="23"/>
      <c r="X816" s="23">
        <f xml:space="preserve"> (1 - DATA[[#This Row],[Row]])</f>
        <v>-813</v>
      </c>
      <c r="Y816" s="24">
        <f xml:space="preserve"> DATA[[#This Row],[Src Data]]</f>
        <v>44676</v>
      </c>
      <c r="Z816" s="23">
        <f xml:space="preserve"> WEEKDAY(DATA[[#This Row],[Date]])</f>
        <v>2</v>
      </c>
      <c r="AA816" s="26">
        <f xml:space="preserve"> DATA[[#This Row],[Src Último]]</f>
        <v>112449</v>
      </c>
      <c r="AB816" s="28">
        <f xml:space="preserve"> DATA[[#This Row],[Src Abertura]]</f>
        <v>111335</v>
      </c>
      <c r="AC816" s="28">
        <f xml:space="preserve"> DATA[[#This Row],[Src Mínima]]</f>
        <v>110825</v>
      </c>
      <c r="AD816" s="28">
        <f xml:space="preserve"> DATA[[#This Row],[Src Máxima]]</f>
        <v>112860</v>
      </c>
      <c r="AE816" s="28">
        <f xml:space="preserve"> DATA[[#This Row],[Src Último]]</f>
        <v>112449</v>
      </c>
      <c r="AF816" s="40">
        <f xml:space="preserve"> (DATA[[#This Row],[High]] - DATA[[#This Row],[Low]])</f>
        <v>2035</v>
      </c>
      <c r="AG816" s="31">
        <f xml:space="preserve"> _xlfn.XLOOKUP(DATA[[#This Row],[T]]-1, DATA[T], DATA[Open], "")</f>
        <v>114500</v>
      </c>
      <c r="AH816" s="31">
        <f xml:space="preserve"> _xlfn.XLOOKUP(DATA[[#This Row],[T]]-1, DATA[T], DATA[Low], "")</f>
        <v>112240</v>
      </c>
      <c r="AI816" s="31">
        <f xml:space="preserve"> _xlfn.XLOOKUP(DATA[[#This Row],[T]]-1, DATA[T], DATA[High], "")</f>
        <v>114640</v>
      </c>
      <c r="AJ816" s="31">
        <f xml:space="preserve"> _xlfn.XLOOKUP(DATA[[#This Row],[T]]-1, DATA[T], DATA[Price], "")</f>
        <v>112641</v>
      </c>
      <c r="AK816" s="33">
        <f xml:space="preserve"> IFERROR(DATA[[#This Row],[Prev Close]] - DATA[[#This Row],[Prev Open]], "")</f>
        <v>-1859</v>
      </c>
      <c r="AL816" s="33">
        <f xml:space="preserve"> IFERROR(DATA[[#This Row],[Prev High]] - DATA[[#This Row],[Prev Low]], "")</f>
        <v>2400</v>
      </c>
      <c r="AM816" s="33">
        <f xml:space="preserve"> SIGN(DATA[[#This Row],[Prev Change]] &lt; 0)</f>
        <v>1</v>
      </c>
      <c r="AN816" s="33">
        <f xml:space="preserve"> SIGN(DATA[[#This Row],[Prev Change]] &gt;= 0)</f>
        <v>0</v>
      </c>
      <c r="AO816" s="28">
        <f xml:space="preserve"> IFERROR(MAX(0, DATA[[#This Row],[High]] - DATA[[#This Row],[Prev High]]), "")</f>
        <v>0</v>
      </c>
      <c r="AP816" s="28">
        <f xml:space="preserve"> IFERROR(MAX(0, DATA[[#This Row],[Prev Low]] - DATA[[#This Row],[Low]]), "")</f>
        <v>1415</v>
      </c>
      <c r="AQ816" s="10">
        <f xml:space="preserve"> (DATA[[#This Row],[Prev Low]] &lt; DATA[[#This Row],[Open]]) * (DATA[[#This Row],[Open]] &lt; DATA[[#This Row],[Prev High]])</f>
        <v>0</v>
      </c>
      <c r="AR816" s="10">
        <f xml:space="preserve"> SIGN(DATA[[#This Row],[Open]] &lt; DATA[[#This Row],[Prev Low]])</f>
        <v>1</v>
      </c>
      <c r="AS816" s="10">
        <f xml:space="preserve"> SIGN(DATA[[#This Row],[Prev Low]] &lt; DATA[[#This Row],[Open]])</f>
        <v>0</v>
      </c>
      <c r="AT816" s="10">
        <f xml:space="preserve"> SIGN(DATA[[#This Row],[Open]] &lt; DATA[[#This Row],[Prev High]])</f>
        <v>1</v>
      </c>
      <c r="AU816" s="10">
        <f xml:space="preserve"> SIGN(DATA[[#This Row],[Prev High]] &lt; DATA[[#This Row],[Open]])</f>
        <v>0</v>
      </c>
      <c r="AV816" s="10">
        <f xml:space="preserve"> SIGN(DATA[[#This Row],[Low]] &lt; DATA[[#This Row],[Prev Low]])</f>
        <v>1</v>
      </c>
      <c r="AW816" s="10">
        <f xml:space="preserve"> SIGN(DATA[[#This Row],[Prev Low]] &lt; DATA[[#This Row],[Low]])</f>
        <v>0</v>
      </c>
      <c r="AX816" s="10">
        <f xml:space="preserve"> SIGN(DATA[[#This Row],[High]] &lt; DATA[[#This Row],[Prev High]])</f>
        <v>1</v>
      </c>
      <c r="AY816" s="10">
        <f xml:space="preserve"> SIGN(DATA[[#This Row],[Prev High]] &lt; DATA[[#This Row],[High]])</f>
        <v>0</v>
      </c>
      <c r="AZ816" s="10">
        <f xml:space="preserve"> (DATA[[#This Row],[Prev Low]] &lt; DATA[[#This Row],[Close]]) * (DATA[[#This Row],[Close]] &lt; DATA[[#This Row],[Prev High]])</f>
        <v>1</v>
      </c>
      <c r="BA816" s="10">
        <f xml:space="preserve"> SIGN(DATA[[#This Row],[Close]] &lt; DATA[[#This Row],[Prev Low]])</f>
        <v>0</v>
      </c>
      <c r="BB816" s="10">
        <f xml:space="preserve"> SIGN(DATA[[#This Row],[Prev Low]] &lt; DATA[[#This Row],[Close]])</f>
        <v>1</v>
      </c>
      <c r="BC816" s="10">
        <f xml:space="preserve"> SIGN(DATA[[#This Row],[Close]] &lt; DATA[[#This Row],[Prev High]])</f>
        <v>1</v>
      </c>
      <c r="BD816" s="10">
        <f xml:space="preserve"> SIGN(DATA[[#This Row],[Prev High]] &lt; DATA[[#This Row],[Close]])</f>
        <v>0</v>
      </c>
    </row>
    <row r="817" spans="14:56" x14ac:dyDescent="0.25">
      <c r="N817" s="16">
        <f xml:space="preserve"> ROW() - ROW(DATA[[#Headers],[Row]])</f>
        <v>815</v>
      </c>
      <c r="O817" s="13"/>
      <c r="P817" s="20">
        <v>44673</v>
      </c>
      <c r="Q817" s="21">
        <v>112641</v>
      </c>
      <c r="R817" s="21">
        <v>114500</v>
      </c>
      <c r="S817" s="21">
        <v>114640</v>
      </c>
      <c r="T817" s="21">
        <v>112240</v>
      </c>
      <c r="U817" s="13" t="s">
        <v>502</v>
      </c>
      <c r="V817" s="14">
        <v>-2.98E-2</v>
      </c>
      <c r="W817" s="23"/>
      <c r="X817" s="23">
        <f xml:space="preserve"> (1 - DATA[[#This Row],[Row]])</f>
        <v>-814</v>
      </c>
      <c r="Y817" s="24">
        <f xml:space="preserve"> DATA[[#This Row],[Src Data]]</f>
        <v>44673</v>
      </c>
      <c r="Z817" s="23">
        <f xml:space="preserve"> WEEKDAY(DATA[[#This Row],[Date]])</f>
        <v>6</v>
      </c>
      <c r="AA817" s="26">
        <f xml:space="preserve"> DATA[[#This Row],[Src Último]]</f>
        <v>112641</v>
      </c>
      <c r="AB817" s="28">
        <f xml:space="preserve"> DATA[[#This Row],[Src Abertura]]</f>
        <v>114500</v>
      </c>
      <c r="AC817" s="28">
        <f xml:space="preserve"> DATA[[#This Row],[Src Mínima]]</f>
        <v>112240</v>
      </c>
      <c r="AD817" s="28">
        <f xml:space="preserve"> DATA[[#This Row],[Src Máxima]]</f>
        <v>114640</v>
      </c>
      <c r="AE817" s="28">
        <f xml:space="preserve"> DATA[[#This Row],[Src Último]]</f>
        <v>112641</v>
      </c>
      <c r="AF817" s="40">
        <f xml:space="preserve"> (DATA[[#This Row],[High]] - DATA[[#This Row],[Low]])</f>
        <v>2400</v>
      </c>
      <c r="AG817" s="31">
        <f xml:space="preserve"> _xlfn.XLOOKUP(DATA[[#This Row],[T]]-1, DATA[T], DATA[Open], "")</f>
        <v>117395</v>
      </c>
      <c r="AH817" s="31">
        <f xml:space="preserve"> _xlfn.XLOOKUP(DATA[[#This Row],[T]]-1, DATA[T], DATA[Low], "")</f>
        <v>115715</v>
      </c>
      <c r="AI817" s="31">
        <f xml:space="preserve"> _xlfn.XLOOKUP(DATA[[#This Row],[T]]-1, DATA[T], DATA[High], "")</f>
        <v>117410</v>
      </c>
      <c r="AJ817" s="31">
        <f xml:space="preserve"> _xlfn.XLOOKUP(DATA[[#This Row],[T]]-1, DATA[T], DATA[Price], "")</f>
        <v>116099</v>
      </c>
      <c r="AK817" s="33">
        <f xml:space="preserve"> IFERROR(DATA[[#This Row],[Prev Close]] - DATA[[#This Row],[Prev Open]], "")</f>
        <v>-1296</v>
      </c>
      <c r="AL817" s="33">
        <f xml:space="preserve"> IFERROR(DATA[[#This Row],[Prev High]] - DATA[[#This Row],[Prev Low]], "")</f>
        <v>1695</v>
      </c>
      <c r="AM817" s="33">
        <f xml:space="preserve"> SIGN(DATA[[#This Row],[Prev Change]] &lt; 0)</f>
        <v>1</v>
      </c>
      <c r="AN817" s="33">
        <f xml:space="preserve"> SIGN(DATA[[#This Row],[Prev Change]] &gt;= 0)</f>
        <v>0</v>
      </c>
      <c r="AO817" s="28">
        <f xml:space="preserve"> IFERROR(MAX(0, DATA[[#This Row],[High]] - DATA[[#This Row],[Prev High]]), "")</f>
        <v>0</v>
      </c>
      <c r="AP817" s="28">
        <f xml:space="preserve"> IFERROR(MAX(0, DATA[[#This Row],[Prev Low]] - DATA[[#This Row],[Low]]), "")</f>
        <v>3475</v>
      </c>
      <c r="AQ817" s="10">
        <f xml:space="preserve"> (DATA[[#This Row],[Prev Low]] &lt; DATA[[#This Row],[Open]]) * (DATA[[#This Row],[Open]] &lt; DATA[[#This Row],[Prev High]])</f>
        <v>0</v>
      </c>
      <c r="AR817" s="10">
        <f xml:space="preserve"> SIGN(DATA[[#This Row],[Open]] &lt; DATA[[#This Row],[Prev Low]])</f>
        <v>1</v>
      </c>
      <c r="AS817" s="10">
        <f xml:space="preserve"> SIGN(DATA[[#This Row],[Prev Low]] &lt; DATA[[#This Row],[Open]])</f>
        <v>0</v>
      </c>
      <c r="AT817" s="10">
        <f xml:space="preserve"> SIGN(DATA[[#This Row],[Open]] &lt; DATA[[#This Row],[Prev High]])</f>
        <v>1</v>
      </c>
      <c r="AU817" s="10">
        <f xml:space="preserve"> SIGN(DATA[[#This Row],[Prev High]] &lt; DATA[[#This Row],[Open]])</f>
        <v>0</v>
      </c>
      <c r="AV817" s="10">
        <f xml:space="preserve"> SIGN(DATA[[#This Row],[Low]] &lt; DATA[[#This Row],[Prev Low]])</f>
        <v>1</v>
      </c>
      <c r="AW817" s="10">
        <f xml:space="preserve"> SIGN(DATA[[#This Row],[Prev Low]] &lt; DATA[[#This Row],[Low]])</f>
        <v>0</v>
      </c>
      <c r="AX817" s="10">
        <f xml:space="preserve"> SIGN(DATA[[#This Row],[High]] &lt; DATA[[#This Row],[Prev High]])</f>
        <v>1</v>
      </c>
      <c r="AY817" s="10">
        <f xml:space="preserve"> SIGN(DATA[[#This Row],[Prev High]] &lt; DATA[[#This Row],[High]])</f>
        <v>0</v>
      </c>
      <c r="AZ817" s="10">
        <f xml:space="preserve"> (DATA[[#This Row],[Prev Low]] &lt; DATA[[#This Row],[Close]]) * (DATA[[#This Row],[Close]] &lt; DATA[[#This Row],[Prev High]])</f>
        <v>0</v>
      </c>
      <c r="BA817" s="10">
        <f xml:space="preserve"> SIGN(DATA[[#This Row],[Close]] &lt; DATA[[#This Row],[Prev Low]])</f>
        <v>1</v>
      </c>
      <c r="BB817" s="10">
        <f xml:space="preserve"> SIGN(DATA[[#This Row],[Prev Low]] &lt; DATA[[#This Row],[Close]])</f>
        <v>0</v>
      </c>
      <c r="BC817" s="10">
        <f xml:space="preserve"> SIGN(DATA[[#This Row],[Close]] &lt; DATA[[#This Row],[Prev High]])</f>
        <v>1</v>
      </c>
      <c r="BD817" s="10">
        <f xml:space="preserve"> SIGN(DATA[[#This Row],[Prev High]] &lt; DATA[[#This Row],[Close]])</f>
        <v>0</v>
      </c>
    </row>
    <row r="818" spans="14:56" x14ac:dyDescent="0.25">
      <c r="N818" s="16">
        <f xml:space="preserve"> ROW() - ROW(DATA[[#Headers],[Row]])</f>
        <v>816</v>
      </c>
      <c r="O818" s="13"/>
      <c r="P818" s="20">
        <v>44671</v>
      </c>
      <c r="Q818" s="21">
        <v>116099</v>
      </c>
      <c r="R818" s="21">
        <v>117395</v>
      </c>
      <c r="S818" s="21">
        <v>117410</v>
      </c>
      <c r="T818" s="21">
        <v>115715</v>
      </c>
      <c r="U818" s="13" t="s">
        <v>110</v>
      </c>
      <c r="V818" s="14">
        <v>-7.6E-3</v>
      </c>
      <c r="W818" s="23"/>
      <c r="X818" s="23">
        <f xml:space="preserve"> (1 - DATA[[#This Row],[Row]])</f>
        <v>-815</v>
      </c>
      <c r="Y818" s="24">
        <f xml:space="preserve"> DATA[[#This Row],[Src Data]]</f>
        <v>44671</v>
      </c>
      <c r="Z818" s="23">
        <f xml:space="preserve"> WEEKDAY(DATA[[#This Row],[Date]])</f>
        <v>4</v>
      </c>
      <c r="AA818" s="26">
        <f xml:space="preserve"> DATA[[#This Row],[Src Último]]</f>
        <v>116099</v>
      </c>
      <c r="AB818" s="28">
        <f xml:space="preserve"> DATA[[#This Row],[Src Abertura]]</f>
        <v>117395</v>
      </c>
      <c r="AC818" s="28">
        <f xml:space="preserve"> DATA[[#This Row],[Src Mínima]]</f>
        <v>115715</v>
      </c>
      <c r="AD818" s="28">
        <f xml:space="preserve"> DATA[[#This Row],[Src Máxima]]</f>
        <v>117410</v>
      </c>
      <c r="AE818" s="28">
        <f xml:space="preserve"> DATA[[#This Row],[Src Último]]</f>
        <v>116099</v>
      </c>
      <c r="AF818" s="40">
        <f xml:space="preserve"> (DATA[[#This Row],[High]] - DATA[[#This Row],[Low]])</f>
        <v>1695</v>
      </c>
      <c r="AG818" s="31">
        <f xml:space="preserve"> _xlfn.XLOOKUP(DATA[[#This Row],[T]]-1, DATA[T], DATA[Open], "")</f>
        <v>117415</v>
      </c>
      <c r="AH818" s="31">
        <f xml:space="preserve"> _xlfn.XLOOKUP(DATA[[#This Row],[T]]-1, DATA[T], DATA[Low], "")</f>
        <v>116110</v>
      </c>
      <c r="AI818" s="31">
        <f xml:space="preserve"> _xlfn.XLOOKUP(DATA[[#This Row],[T]]-1, DATA[T], DATA[High], "")</f>
        <v>117460</v>
      </c>
      <c r="AJ818" s="31">
        <f xml:space="preserve"> _xlfn.XLOOKUP(DATA[[#This Row],[T]]-1, DATA[T], DATA[Price], "")</f>
        <v>116989</v>
      </c>
      <c r="AK818" s="33">
        <f xml:space="preserve"> IFERROR(DATA[[#This Row],[Prev Close]] - DATA[[#This Row],[Prev Open]], "")</f>
        <v>-426</v>
      </c>
      <c r="AL818" s="33">
        <f xml:space="preserve"> IFERROR(DATA[[#This Row],[Prev High]] - DATA[[#This Row],[Prev Low]], "")</f>
        <v>1350</v>
      </c>
      <c r="AM818" s="33">
        <f xml:space="preserve"> SIGN(DATA[[#This Row],[Prev Change]] &lt; 0)</f>
        <v>1</v>
      </c>
      <c r="AN818" s="33">
        <f xml:space="preserve"> SIGN(DATA[[#This Row],[Prev Change]] &gt;= 0)</f>
        <v>0</v>
      </c>
      <c r="AO818" s="28">
        <f xml:space="preserve"> IFERROR(MAX(0, DATA[[#This Row],[High]] - DATA[[#This Row],[Prev High]]), "")</f>
        <v>0</v>
      </c>
      <c r="AP818" s="28">
        <f xml:space="preserve"> IFERROR(MAX(0, DATA[[#This Row],[Prev Low]] - DATA[[#This Row],[Low]]), "")</f>
        <v>395</v>
      </c>
      <c r="AQ818" s="10">
        <f xml:space="preserve"> (DATA[[#This Row],[Prev Low]] &lt; DATA[[#This Row],[Open]]) * (DATA[[#This Row],[Open]] &lt; DATA[[#This Row],[Prev High]])</f>
        <v>1</v>
      </c>
      <c r="AR818" s="10">
        <f xml:space="preserve"> SIGN(DATA[[#This Row],[Open]] &lt; DATA[[#This Row],[Prev Low]])</f>
        <v>0</v>
      </c>
      <c r="AS818" s="10">
        <f xml:space="preserve"> SIGN(DATA[[#This Row],[Prev Low]] &lt; DATA[[#This Row],[Open]])</f>
        <v>1</v>
      </c>
      <c r="AT818" s="10">
        <f xml:space="preserve"> SIGN(DATA[[#This Row],[Open]] &lt; DATA[[#This Row],[Prev High]])</f>
        <v>1</v>
      </c>
      <c r="AU818" s="10">
        <f xml:space="preserve"> SIGN(DATA[[#This Row],[Prev High]] &lt; DATA[[#This Row],[Open]])</f>
        <v>0</v>
      </c>
      <c r="AV818" s="10">
        <f xml:space="preserve"> SIGN(DATA[[#This Row],[Low]] &lt; DATA[[#This Row],[Prev Low]])</f>
        <v>1</v>
      </c>
      <c r="AW818" s="10">
        <f xml:space="preserve"> SIGN(DATA[[#This Row],[Prev Low]] &lt; DATA[[#This Row],[Low]])</f>
        <v>0</v>
      </c>
      <c r="AX818" s="10">
        <f xml:space="preserve"> SIGN(DATA[[#This Row],[High]] &lt; DATA[[#This Row],[Prev High]])</f>
        <v>1</v>
      </c>
      <c r="AY818" s="10">
        <f xml:space="preserve"> SIGN(DATA[[#This Row],[Prev High]] &lt; DATA[[#This Row],[High]])</f>
        <v>0</v>
      </c>
      <c r="AZ818" s="10">
        <f xml:space="preserve"> (DATA[[#This Row],[Prev Low]] &lt; DATA[[#This Row],[Close]]) * (DATA[[#This Row],[Close]] &lt; DATA[[#This Row],[Prev High]])</f>
        <v>0</v>
      </c>
      <c r="BA818" s="10">
        <f xml:space="preserve"> SIGN(DATA[[#This Row],[Close]] &lt; DATA[[#This Row],[Prev Low]])</f>
        <v>1</v>
      </c>
      <c r="BB818" s="10">
        <f xml:space="preserve"> SIGN(DATA[[#This Row],[Prev Low]] &lt; DATA[[#This Row],[Close]])</f>
        <v>0</v>
      </c>
      <c r="BC818" s="10">
        <f xml:space="preserve"> SIGN(DATA[[#This Row],[Close]] &lt; DATA[[#This Row],[Prev High]])</f>
        <v>1</v>
      </c>
      <c r="BD818" s="10">
        <f xml:space="preserve"> SIGN(DATA[[#This Row],[Prev High]] &lt; DATA[[#This Row],[Close]])</f>
        <v>0</v>
      </c>
    </row>
    <row r="819" spans="14:56" x14ac:dyDescent="0.25">
      <c r="N819" s="16">
        <f xml:space="preserve"> ROW() - ROW(DATA[[#Headers],[Row]])</f>
        <v>817</v>
      </c>
      <c r="O819" s="13"/>
      <c r="P819" s="20">
        <v>44670</v>
      </c>
      <c r="Q819" s="21">
        <v>116989</v>
      </c>
      <c r="R819" s="21">
        <v>117415</v>
      </c>
      <c r="S819" s="21">
        <v>117460</v>
      </c>
      <c r="T819" s="21">
        <v>116110</v>
      </c>
      <c r="U819" s="13" t="s">
        <v>507</v>
      </c>
      <c r="V819" s="14">
        <v>-6.0000000000000001E-3</v>
      </c>
      <c r="W819" s="23"/>
      <c r="X819" s="23">
        <f xml:space="preserve"> (1 - DATA[[#This Row],[Row]])</f>
        <v>-816</v>
      </c>
      <c r="Y819" s="24">
        <f xml:space="preserve"> DATA[[#This Row],[Src Data]]</f>
        <v>44670</v>
      </c>
      <c r="Z819" s="23">
        <f xml:space="preserve"> WEEKDAY(DATA[[#This Row],[Date]])</f>
        <v>3</v>
      </c>
      <c r="AA819" s="26">
        <f xml:space="preserve"> DATA[[#This Row],[Src Último]]</f>
        <v>116989</v>
      </c>
      <c r="AB819" s="28">
        <f xml:space="preserve"> DATA[[#This Row],[Src Abertura]]</f>
        <v>117415</v>
      </c>
      <c r="AC819" s="28">
        <f xml:space="preserve"> DATA[[#This Row],[Src Mínima]]</f>
        <v>116110</v>
      </c>
      <c r="AD819" s="28">
        <f xml:space="preserve"> DATA[[#This Row],[Src Máxima]]</f>
        <v>117460</v>
      </c>
      <c r="AE819" s="28">
        <f xml:space="preserve"> DATA[[#This Row],[Src Último]]</f>
        <v>116989</v>
      </c>
      <c r="AF819" s="40">
        <f xml:space="preserve"> (DATA[[#This Row],[High]] - DATA[[#This Row],[Low]])</f>
        <v>1350</v>
      </c>
      <c r="AG819" s="31">
        <f xml:space="preserve"> _xlfn.XLOOKUP(DATA[[#This Row],[T]]-1, DATA[T], DATA[Open], "")</f>
        <v>117735</v>
      </c>
      <c r="AH819" s="31">
        <f xml:space="preserve"> _xlfn.XLOOKUP(DATA[[#This Row],[T]]-1, DATA[T], DATA[Low], "")</f>
        <v>117095</v>
      </c>
      <c r="AI819" s="31">
        <f xml:space="preserve"> _xlfn.XLOOKUP(DATA[[#This Row],[T]]-1, DATA[T], DATA[High], "")</f>
        <v>118235</v>
      </c>
      <c r="AJ819" s="31">
        <f xml:space="preserve"> _xlfn.XLOOKUP(DATA[[#This Row],[T]]-1, DATA[T], DATA[Price], "")</f>
        <v>117698</v>
      </c>
      <c r="AK819" s="33">
        <f xml:space="preserve"> IFERROR(DATA[[#This Row],[Prev Close]] - DATA[[#This Row],[Prev Open]], "")</f>
        <v>-37</v>
      </c>
      <c r="AL819" s="33">
        <f xml:space="preserve"> IFERROR(DATA[[#This Row],[Prev High]] - DATA[[#This Row],[Prev Low]], "")</f>
        <v>1140</v>
      </c>
      <c r="AM819" s="33">
        <f xml:space="preserve"> SIGN(DATA[[#This Row],[Prev Change]] &lt; 0)</f>
        <v>1</v>
      </c>
      <c r="AN819" s="33">
        <f xml:space="preserve"> SIGN(DATA[[#This Row],[Prev Change]] &gt;= 0)</f>
        <v>0</v>
      </c>
      <c r="AO819" s="28">
        <f xml:space="preserve"> IFERROR(MAX(0, DATA[[#This Row],[High]] - DATA[[#This Row],[Prev High]]), "")</f>
        <v>0</v>
      </c>
      <c r="AP819" s="28">
        <f xml:space="preserve"> IFERROR(MAX(0, DATA[[#This Row],[Prev Low]] - DATA[[#This Row],[Low]]), "")</f>
        <v>985</v>
      </c>
      <c r="AQ819" s="10">
        <f xml:space="preserve"> (DATA[[#This Row],[Prev Low]] &lt; DATA[[#This Row],[Open]]) * (DATA[[#This Row],[Open]] &lt; DATA[[#This Row],[Prev High]])</f>
        <v>1</v>
      </c>
      <c r="AR819" s="10">
        <f xml:space="preserve"> SIGN(DATA[[#This Row],[Open]] &lt; DATA[[#This Row],[Prev Low]])</f>
        <v>0</v>
      </c>
      <c r="AS819" s="10">
        <f xml:space="preserve"> SIGN(DATA[[#This Row],[Prev Low]] &lt; DATA[[#This Row],[Open]])</f>
        <v>1</v>
      </c>
      <c r="AT819" s="10">
        <f xml:space="preserve"> SIGN(DATA[[#This Row],[Open]] &lt; DATA[[#This Row],[Prev High]])</f>
        <v>1</v>
      </c>
      <c r="AU819" s="10">
        <f xml:space="preserve"> SIGN(DATA[[#This Row],[Prev High]] &lt; DATA[[#This Row],[Open]])</f>
        <v>0</v>
      </c>
      <c r="AV819" s="10">
        <f xml:space="preserve"> SIGN(DATA[[#This Row],[Low]] &lt; DATA[[#This Row],[Prev Low]])</f>
        <v>1</v>
      </c>
      <c r="AW819" s="10">
        <f xml:space="preserve"> SIGN(DATA[[#This Row],[Prev Low]] &lt; DATA[[#This Row],[Low]])</f>
        <v>0</v>
      </c>
      <c r="AX819" s="10">
        <f xml:space="preserve"> SIGN(DATA[[#This Row],[High]] &lt; DATA[[#This Row],[Prev High]])</f>
        <v>1</v>
      </c>
      <c r="AY819" s="10">
        <f xml:space="preserve"> SIGN(DATA[[#This Row],[Prev High]] &lt; DATA[[#This Row],[High]])</f>
        <v>0</v>
      </c>
      <c r="AZ819" s="10">
        <f xml:space="preserve"> (DATA[[#This Row],[Prev Low]] &lt; DATA[[#This Row],[Close]]) * (DATA[[#This Row],[Close]] &lt; DATA[[#This Row],[Prev High]])</f>
        <v>0</v>
      </c>
      <c r="BA819" s="10">
        <f xml:space="preserve"> SIGN(DATA[[#This Row],[Close]] &lt; DATA[[#This Row],[Prev Low]])</f>
        <v>1</v>
      </c>
      <c r="BB819" s="10">
        <f xml:space="preserve"> SIGN(DATA[[#This Row],[Prev Low]] &lt; DATA[[#This Row],[Close]])</f>
        <v>0</v>
      </c>
      <c r="BC819" s="10">
        <f xml:space="preserve"> SIGN(DATA[[#This Row],[Close]] &lt; DATA[[#This Row],[Prev High]])</f>
        <v>1</v>
      </c>
      <c r="BD819" s="10">
        <f xml:space="preserve"> SIGN(DATA[[#This Row],[Prev High]] &lt; DATA[[#This Row],[Close]])</f>
        <v>0</v>
      </c>
    </row>
    <row r="820" spans="14:56" x14ac:dyDescent="0.25">
      <c r="N820" s="16">
        <f xml:space="preserve"> ROW() - ROW(DATA[[#Headers],[Row]])</f>
        <v>818</v>
      </c>
      <c r="O820" s="13"/>
      <c r="P820" s="20">
        <v>44669</v>
      </c>
      <c r="Q820" s="21">
        <v>117698</v>
      </c>
      <c r="R820" s="21">
        <v>117735</v>
      </c>
      <c r="S820" s="21">
        <v>118235</v>
      </c>
      <c r="T820" s="21">
        <v>117095</v>
      </c>
      <c r="U820" s="13" t="s">
        <v>96</v>
      </c>
      <c r="V820" s="14">
        <v>-2.0999999999999999E-3</v>
      </c>
      <c r="W820" s="23"/>
      <c r="X820" s="23">
        <f xml:space="preserve"> (1 - DATA[[#This Row],[Row]])</f>
        <v>-817</v>
      </c>
      <c r="Y820" s="24">
        <f xml:space="preserve"> DATA[[#This Row],[Src Data]]</f>
        <v>44669</v>
      </c>
      <c r="Z820" s="23">
        <f xml:space="preserve"> WEEKDAY(DATA[[#This Row],[Date]])</f>
        <v>2</v>
      </c>
      <c r="AA820" s="26">
        <f xml:space="preserve"> DATA[[#This Row],[Src Último]]</f>
        <v>117698</v>
      </c>
      <c r="AB820" s="28">
        <f xml:space="preserve"> DATA[[#This Row],[Src Abertura]]</f>
        <v>117735</v>
      </c>
      <c r="AC820" s="28">
        <f xml:space="preserve"> DATA[[#This Row],[Src Mínima]]</f>
        <v>117095</v>
      </c>
      <c r="AD820" s="28">
        <f xml:space="preserve"> DATA[[#This Row],[Src Máxima]]</f>
        <v>118235</v>
      </c>
      <c r="AE820" s="28">
        <f xml:space="preserve"> DATA[[#This Row],[Src Último]]</f>
        <v>117698</v>
      </c>
      <c r="AF820" s="40">
        <f xml:space="preserve"> (DATA[[#This Row],[High]] - DATA[[#This Row],[Low]])</f>
        <v>1140</v>
      </c>
      <c r="AG820" s="31">
        <f xml:space="preserve"> _xlfn.XLOOKUP(DATA[[#This Row],[T]]-1, DATA[T], DATA[Open], "")</f>
        <v>118750</v>
      </c>
      <c r="AH820" s="31">
        <f xml:space="preserve"> _xlfn.XLOOKUP(DATA[[#This Row],[T]]-1, DATA[T], DATA[Low], "")</f>
        <v>117570</v>
      </c>
      <c r="AI820" s="31">
        <f xml:space="preserve"> _xlfn.XLOOKUP(DATA[[#This Row],[T]]-1, DATA[T], DATA[High], "")</f>
        <v>118865</v>
      </c>
      <c r="AJ820" s="31">
        <f xml:space="preserve"> _xlfn.XLOOKUP(DATA[[#This Row],[T]]-1, DATA[T], DATA[Price], "")</f>
        <v>117951</v>
      </c>
      <c r="AK820" s="33">
        <f xml:space="preserve"> IFERROR(DATA[[#This Row],[Prev Close]] - DATA[[#This Row],[Prev Open]], "")</f>
        <v>-799</v>
      </c>
      <c r="AL820" s="33">
        <f xml:space="preserve"> IFERROR(DATA[[#This Row],[Prev High]] - DATA[[#This Row],[Prev Low]], "")</f>
        <v>1295</v>
      </c>
      <c r="AM820" s="33">
        <f xml:space="preserve"> SIGN(DATA[[#This Row],[Prev Change]] &lt; 0)</f>
        <v>1</v>
      </c>
      <c r="AN820" s="33">
        <f xml:space="preserve"> SIGN(DATA[[#This Row],[Prev Change]] &gt;= 0)</f>
        <v>0</v>
      </c>
      <c r="AO820" s="28">
        <f xml:space="preserve"> IFERROR(MAX(0, DATA[[#This Row],[High]] - DATA[[#This Row],[Prev High]]), "")</f>
        <v>0</v>
      </c>
      <c r="AP820" s="28">
        <f xml:space="preserve"> IFERROR(MAX(0, DATA[[#This Row],[Prev Low]] - DATA[[#This Row],[Low]]), "")</f>
        <v>475</v>
      </c>
      <c r="AQ820" s="10">
        <f xml:space="preserve"> (DATA[[#This Row],[Prev Low]] &lt; DATA[[#This Row],[Open]]) * (DATA[[#This Row],[Open]] &lt; DATA[[#This Row],[Prev High]])</f>
        <v>1</v>
      </c>
      <c r="AR820" s="10">
        <f xml:space="preserve"> SIGN(DATA[[#This Row],[Open]] &lt; DATA[[#This Row],[Prev Low]])</f>
        <v>0</v>
      </c>
      <c r="AS820" s="10">
        <f xml:space="preserve"> SIGN(DATA[[#This Row],[Prev Low]] &lt; DATA[[#This Row],[Open]])</f>
        <v>1</v>
      </c>
      <c r="AT820" s="10">
        <f xml:space="preserve"> SIGN(DATA[[#This Row],[Open]] &lt; DATA[[#This Row],[Prev High]])</f>
        <v>1</v>
      </c>
      <c r="AU820" s="10">
        <f xml:space="preserve"> SIGN(DATA[[#This Row],[Prev High]] &lt; DATA[[#This Row],[Open]])</f>
        <v>0</v>
      </c>
      <c r="AV820" s="10">
        <f xml:space="preserve"> SIGN(DATA[[#This Row],[Low]] &lt; DATA[[#This Row],[Prev Low]])</f>
        <v>1</v>
      </c>
      <c r="AW820" s="10">
        <f xml:space="preserve"> SIGN(DATA[[#This Row],[Prev Low]] &lt; DATA[[#This Row],[Low]])</f>
        <v>0</v>
      </c>
      <c r="AX820" s="10">
        <f xml:space="preserve"> SIGN(DATA[[#This Row],[High]] &lt; DATA[[#This Row],[Prev High]])</f>
        <v>1</v>
      </c>
      <c r="AY820" s="10">
        <f xml:space="preserve"> SIGN(DATA[[#This Row],[Prev High]] &lt; DATA[[#This Row],[High]])</f>
        <v>0</v>
      </c>
      <c r="AZ820" s="10">
        <f xml:space="preserve"> (DATA[[#This Row],[Prev Low]] &lt; DATA[[#This Row],[Close]]) * (DATA[[#This Row],[Close]] &lt; DATA[[#This Row],[Prev High]])</f>
        <v>1</v>
      </c>
      <c r="BA820" s="10">
        <f xml:space="preserve"> SIGN(DATA[[#This Row],[Close]] &lt; DATA[[#This Row],[Prev Low]])</f>
        <v>0</v>
      </c>
      <c r="BB820" s="10">
        <f xml:space="preserve"> SIGN(DATA[[#This Row],[Prev Low]] &lt; DATA[[#This Row],[Close]])</f>
        <v>1</v>
      </c>
      <c r="BC820" s="10">
        <f xml:space="preserve"> SIGN(DATA[[#This Row],[Close]] &lt; DATA[[#This Row],[Prev High]])</f>
        <v>1</v>
      </c>
      <c r="BD820" s="10">
        <f xml:space="preserve"> SIGN(DATA[[#This Row],[Prev High]] &lt; DATA[[#This Row],[Close]])</f>
        <v>0</v>
      </c>
    </row>
    <row r="821" spans="14:56" x14ac:dyDescent="0.25">
      <c r="N821" s="16">
        <f xml:space="preserve"> ROW() - ROW(DATA[[#Headers],[Row]])</f>
        <v>819</v>
      </c>
      <c r="O821" s="13"/>
      <c r="P821" s="20">
        <v>44665</v>
      </c>
      <c r="Q821" s="21">
        <v>117951</v>
      </c>
      <c r="R821" s="21">
        <v>118750</v>
      </c>
      <c r="S821" s="21">
        <v>118865</v>
      </c>
      <c r="T821" s="21">
        <v>117570</v>
      </c>
      <c r="U821" s="13" t="s">
        <v>169</v>
      </c>
      <c r="V821" s="14">
        <v>9.1000000000000004E-3</v>
      </c>
      <c r="W821" s="23"/>
      <c r="X821" s="23">
        <f xml:space="preserve"> (1 - DATA[[#This Row],[Row]])</f>
        <v>-818</v>
      </c>
      <c r="Y821" s="24">
        <f xml:space="preserve"> DATA[[#This Row],[Src Data]]</f>
        <v>44665</v>
      </c>
      <c r="Z821" s="23">
        <f xml:space="preserve"> WEEKDAY(DATA[[#This Row],[Date]])</f>
        <v>5</v>
      </c>
      <c r="AA821" s="26">
        <f xml:space="preserve"> DATA[[#This Row],[Src Último]]</f>
        <v>117951</v>
      </c>
      <c r="AB821" s="28">
        <f xml:space="preserve"> DATA[[#This Row],[Src Abertura]]</f>
        <v>118750</v>
      </c>
      <c r="AC821" s="28">
        <f xml:space="preserve"> DATA[[#This Row],[Src Mínima]]</f>
        <v>117570</v>
      </c>
      <c r="AD821" s="28">
        <f xml:space="preserve"> DATA[[#This Row],[Src Máxima]]</f>
        <v>118865</v>
      </c>
      <c r="AE821" s="28">
        <f xml:space="preserve"> DATA[[#This Row],[Src Último]]</f>
        <v>117951</v>
      </c>
      <c r="AF821" s="40">
        <f xml:space="preserve"> (DATA[[#This Row],[High]] - DATA[[#This Row],[Low]])</f>
        <v>1295</v>
      </c>
      <c r="AG821" s="31">
        <f xml:space="preserve"> _xlfn.XLOOKUP(DATA[[#This Row],[T]]-1, DATA[T], DATA[Open], "")</f>
        <v>116850</v>
      </c>
      <c r="AH821" s="31">
        <f xml:space="preserve"> _xlfn.XLOOKUP(DATA[[#This Row],[T]]-1, DATA[T], DATA[Low], "")</f>
        <v>116280</v>
      </c>
      <c r="AI821" s="31">
        <f xml:space="preserve"> _xlfn.XLOOKUP(DATA[[#This Row],[T]]-1, DATA[T], DATA[High], "")</f>
        <v>117300</v>
      </c>
      <c r="AJ821" s="31">
        <f xml:space="preserve"> _xlfn.XLOOKUP(DATA[[#This Row],[T]]-1, DATA[T], DATA[Price], "")</f>
        <v>116886</v>
      </c>
      <c r="AK821" s="33">
        <f xml:space="preserve"> IFERROR(DATA[[#This Row],[Prev Close]] - DATA[[#This Row],[Prev Open]], "")</f>
        <v>36</v>
      </c>
      <c r="AL821" s="33">
        <f xml:space="preserve"> IFERROR(DATA[[#This Row],[Prev High]] - DATA[[#This Row],[Prev Low]], "")</f>
        <v>1020</v>
      </c>
      <c r="AM821" s="33">
        <f xml:space="preserve"> SIGN(DATA[[#This Row],[Prev Change]] &lt; 0)</f>
        <v>0</v>
      </c>
      <c r="AN821" s="33">
        <f xml:space="preserve"> SIGN(DATA[[#This Row],[Prev Change]] &gt;= 0)</f>
        <v>1</v>
      </c>
      <c r="AO821" s="28">
        <f xml:space="preserve"> IFERROR(MAX(0, DATA[[#This Row],[High]] - DATA[[#This Row],[Prev High]]), "")</f>
        <v>1565</v>
      </c>
      <c r="AP821" s="28">
        <f xml:space="preserve"> IFERROR(MAX(0, DATA[[#This Row],[Prev Low]] - DATA[[#This Row],[Low]]), "")</f>
        <v>0</v>
      </c>
      <c r="AQ821" s="10">
        <f xml:space="preserve"> (DATA[[#This Row],[Prev Low]] &lt; DATA[[#This Row],[Open]]) * (DATA[[#This Row],[Open]] &lt; DATA[[#This Row],[Prev High]])</f>
        <v>0</v>
      </c>
      <c r="AR821" s="10">
        <f xml:space="preserve"> SIGN(DATA[[#This Row],[Open]] &lt; DATA[[#This Row],[Prev Low]])</f>
        <v>0</v>
      </c>
      <c r="AS821" s="10">
        <f xml:space="preserve"> SIGN(DATA[[#This Row],[Prev Low]] &lt; DATA[[#This Row],[Open]])</f>
        <v>1</v>
      </c>
      <c r="AT821" s="10">
        <f xml:space="preserve"> SIGN(DATA[[#This Row],[Open]] &lt; DATA[[#This Row],[Prev High]])</f>
        <v>0</v>
      </c>
      <c r="AU821" s="10">
        <f xml:space="preserve"> SIGN(DATA[[#This Row],[Prev High]] &lt; DATA[[#This Row],[Open]])</f>
        <v>1</v>
      </c>
      <c r="AV821" s="10">
        <f xml:space="preserve"> SIGN(DATA[[#This Row],[Low]] &lt; DATA[[#This Row],[Prev Low]])</f>
        <v>0</v>
      </c>
      <c r="AW821" s="10">
        <f xml:space="preserve"> SIGN(DATA[[#This Row],[Prev Low]] &lt; DATA[[#This Row],[Low]])</f>
        <v>1</v>
      </c>
      <c r="AX821" s="10">
        <f xml:space="preserve"> SIGN(DATA[[#This Row],[High]] &lt; DATA[[#This Row],[Prev High]])</f>
        <v>0</v>
      </c>
      <c r="AY821" s="10">
        <f xml:space="preserve"> SIGN(DATA[[#This Row],[Prev High]] &lt; DATA[[#This Row],[High]])</f>
        <v>1</v>
      </c>
      <c r="AZ821" s="10">
        <f xml:space="preserve"> (DATA[[#This Row],[Prev Low]] &lt; DATA[[#This Row],[Close]]) * (DATA[[#This Row],[Close]] &lt; DATA[[#This Row],[Prev High]])</f>
        <v>0</v>
      </c>
      <c r="BA821" s="10">
        <f xml:space="preserve"> SIGN(DATA[[#This Row],[Close]] &lt; DATA[[#This Row],[Prev Low]])</f>
        <v>0</v>
      </c>
      <c r="BB821" s="10">
        <f xml:space="preserve"> SIGN(DATA[[#This Row],[Prev Low]] &lt; DATA[[#This Row],[Close]])</f>
        <v>1</v>
      </c>
      <c r="BC821" s="10">
        <f xml:space="preserve"> SIGN(DATA[[#This Row],[Close]] &lt; DATA[[#This Row],[Prev High]])</f>
        <v>0</v>
      </c>
      <c r="BD821" s="10">
        <f xml:space="preserve"> SIGN(DATA[[#This Row],[Prev High]] &lt; DATA[[#This Row],[Close]])</f>
        <v>1</v>
      </c>
    </row>
    <row r="822" spans="14:56" x14ac:dyDescent="0.25">
      <c r="N822" s="16">
        <f xml:space="preserve"> ROW() - ROW(DATA[[#Headers],[Row]])</f>
        <v>820</v>
      </c>
      <c r="O822" s="13"/>
      <c r="P822" s="20">
        <v>44664</v>
      </c>
      <c r="Q822" s="21">
        <v>116886</v>
      </c>
      <c r="R822" s="21">
        <v>116850</v>
      </c>
      <c r="S822" s="21">
        <v>117300</v>
      </c>
      <c r="T822" s="21">
        <v>116280</v>
      </c>
      <c r="U822" s="13" t="s">
        <v>151</v>
      </c>
      <c r="V822" s="14">
        <v>5.4000000000000003E-3</v>
      </c>
      <c r="W822" s="23"/>
      <c r="X822" s="23">
        <f xml:space="preserve"> (1 - DATA[[#This Row],[Row]])</f>
        <v>-819</v>
      </c>
      <c r="Y822" s="24">
        <f xml:space="preserve"> DATA[[#This Row],[Src Data]]</f>
        <v>44664</v>
      </c>
      <c r="Z822" s="23">
        <f xml:space="preserve"> WEEKDAY(DATA[[#This Row],[Date]])</f>
        <v>4</v>
      </c>
      <c r="AA822" s="26">
        <f xml:space="preserve"> DATA[[#This Row],[Src Último]]</f>
        <v>116886</v>
      </c>
      <c r="AB822" s="28">
        <f xml:space="preserve"> DATA[[#This Row],[Src Abertura]]</f>
        <v>116850</v>
      </c>
      <c r="AC822" s="28">
        <f xml:space="preserve"> DATA[[#This Row],[Src Mínima]]</f>
        <v>116280</v>
      </c>
      <c r="AD822" s="28">
        <f xml:space="preserve"> DATA[[#This Row],[Src Máxima]]</f>
        <v>117300</v>
      </c>
      <c r="AE822" s="28">
        <f xml:space="preserve"> DATA[[#This Row],[Src Último]]</f>
        <v>116886</v>
      </c>
      <c r="AF822" s="40">
        <f xml:space="preserve"> (DATA[[#This Row],[High]] - DATA[[#This Row],[Low]])</f>
        <v>1020</v>
      </c>
      <c r="AG822" s="31">
        <f xml:space="preserve"> _xlfn.XLOOKUP(DATA[[#This Row],[T]]-1, DATA[T], DATA[Open], "")</f>
        <v>117420</v>
      </c>
      <c r="AH822" s="31">
        <f xml:space="preserve"> _xlfn.XLOOKUP(DATA[[#This Row],[T]]-1, DATA[T], DATA[Low], "")</f>
        <v>116065</v>
      </c>
      <c r="AI822" s="31">
        <f xml:space="preserve"> _xlfn.XLOOKUP(DATA[[#This Row],[T]]-1, DATA[T], DATA[High], "")</f>
        <v>118590</v>
      </c>
      <c r="AJ822" s="31">
        <f xml:space="preserve"> _xlfn.XLOOKUP(DATA[[#This Row],[T]]-1, DATA[T], DATA[Price], "")</f>
        <v>116256</v>
      </c>
      <c r="AK822" s="33">
        <f xml:space="preserve"> IFERROR(DATA[[#This Row],[Prev Close]] - DATA[[#This Row],[Prev Open]], "")</f>
        <v>-1164</v>
      </c>
      <c r="AL822" s="33">
        <f xml:space="preserve"> IFERROR(DATA[[#This Row],[Prev High]] - DATA[[#This Row],[Prev Low]], "")</f>
        <v>2525</v>
      </c>
      <c r="AM822" s="33">
        <f xml:space="preserve"> SIGN(DATA[[#This Row],[Prev Change]] &lt; 0)</f>
        <v>1</v>
      </c>
      <c r="AN822" s="33">
        <f xml:space="preserve"> SIGN(DATA[[#This Row],[Prev Change]] &gt;= 0)</f>
        <v>0</v>
      </c>
      <c r="AO822" s="28">
        <f xml:space="preserve"> IFERROR(MAX(0, DATA[[#This Row],[High]] - DATA[[#This Row],[Prev High]]), "")</f>
        <v>0</v>
      </c>
      <c r="AP822" s="28">
        <f xml:space="preserve"> IFERROR(MAX(0, DATA[[#This Row],[Prev Low]] - DATA[[#This Row],[Low]]), "")</f>
        <v>0</v>
      </c>
      <c r="AQ822" s="10">
        <f xml:space="preserve"> (DATA[[#This Row],[Prev Low]] &lt; DATA[[#This Row],[Open]]) * (DATA[[#This Row],[Open]] &lt; DATA[[#This Row],[Prev High]])</f>
        <v>1</v>
      </c>
      <c r="AR822" s="10">
        <f xml:space="preserve"> SIGN(DATA[[#This Row],[Open]] &lt; DATA[[#This Row],[Prev Low]])</f>
        <v>0</v>
      </c>
      <c r="AS822" s="10">
        <f xml:space="preserve"> SIGN(DATA[[#This Row],[Prev Low]] &lt; DATA[[#This Row],[Open]])</f>
        <v>1</v>
      </c>
      <c r="AT822" s="10">
        <f xml:space="preserve"> SIGN(DATA[[#This Row],[Open]] &lt; DATA[[#This Row],[Prev High]])</f>
        <v>1</v>
      </c>
      <c r="AU822" s="10">
        <f xml:space="preserve"> SIGN(DATA[[#This Row],[Prev High]] &lt; DATA[[#This Row],[Open]])</f>
        <v>0</v>
      </c>
      <c r="AV822" s="10">
        <f xml:space="preserve"> SIGN(DATA[[#This Row],[Low]] &lt; DATA[[#This Row],[Prev Low]])</f>
        <v>0</v>
      </c>
      <c r="AW822" s="10">
        <f xml:space="preserve"> SIGN(DATA[[#This Row],[Prev Low]] &lt; DATA[[#This Row],[Low]])</f>
        <v>1</v>
      </c>
      <c r="AX822" s="10">
        <f xml:space="preserve"> SIGN(DATA[[#This Row],[High]] &lt; DATA[[#This Row],[Prev High]])</f>
        <v>1</v>
      </c>
      <c r="AY822" s="10">
        <f xml:space="preserve"> SIGN(DATA[[#This Row],[Prev High]] &lt; DATA[[#This Row],[High]])</f>
        <v>0</v>
      </c>
      <c r="AZ822" s="10">
        <f xml:space="preserve"> (DATA[[#This Row],[Prev Low]] &lt; DATA[[#This Row],[Close]]) * (DATA[[#This Row],[Close]] &lt; DATA[[#This Row],[Prev High]])</f>
        <v>1</v>
      </c>
      <c r="BA822" s="10">
        <f xml:space="preserve"> SIGN(DATA[[#This Row],[Close]] &lt; DATA[[#This Row],[Prev Low]])</f>
        <v>0</v>
      </c>
      <c r="BB822" s="10">
        <f xml:space="preserve"> SIGN(DATA[[#This Row],[Prev Low]] &lt; DATA[[#This Row],[Close]])</f>
        <v>1</v>
      </c>
      <c r="BC822" s="10">
        <f xml:space="preserve"> SIGN(DATA[[#This Row],[Close]] &lt; DATA[[#This Row],[Prev High]])</f>
        <v>1</v>
      </c>
      <c r="BD822" s="10">
        <f xml:space="preserve"> SIGN(DATA[[#This Row],[Prev High]] &lt; DATA[[#This Row],[Close]])</f>
        <v>0</v>
      </c>
    </row>
    <row r="823" spans="14:56" x14ac:dyDescent="0.25">
      <c r="N823" s="16">
        <f xml:space="preserve"> ROW() - ROW(DATA[[#Headers],[Row]])</f>
        <v>821</v>
      </c>
      <c r="O823" s="13"/>
      <c r="P823" s="20">
        <v>44663</v>
      </c>
      <c r="Q823" s="21">
        <v>116256</v>
      </c>
      <c r="R823" s="21">
        <v>117420</v>
      </c>
      <c r="S823" s="21">
        <v>118590</v>
      </c>
      <c r="T823" s="21">
        <v>116065</v>
      </c>
      <c r="U823" s="13" t="s">
        <v>621</v>
      </c>
      <c r="V823" s="14">
        <v>-5.7000000000000002E-3</v>
      </c>
      <c r="W823" s="23"/>
      <c r="X823" s="23">
        <f xml:space="preserve"> (1 - DATA[[#This Row],[Row]])</f>
        <v>-820</v>
      </c>
      <c r="Y823" s="24">
        <f xml:space="preserve"> DATA[[#This Row],[Src Data]]</f>
        <v>44663</v>
      </c>
      <c r="Z823" s="23">
        <f xml:space="preserve"> WEEKDAY(DATA[[#This Row],[Date]])</f>
        <v>3</v>
      </c>
      <c r="AA823" s="26">
        <f xml:space="preserve"> DATA[[#This Row],[Src Último]]</f>
        <v>116256</v>
      </c>
      <c r="AB823" s="28">
        <f xml:space="preserve"> DATA[[#This Row],[Src Abertura]]</f>
        <v>117420</v>
      </c>
      <c r="AC823" s="28">
        <f xml:space="preserve"> DATA[[#This Row],[Src Mínima]]</f>
        <v>116065</v>
      </c>
      <c r="AD823" s="28">
        <f xml:space="preserve"> DATA[[#This Row],[Src Máxima]]</f>
        <v>118590</v>
      </c>
      <c r="AE823" s="28">
        <f xml:space="preserve"> DATA[[#This Row],[Src Último]]</f>
        <v>116256</v>
      </c>
      <c r="AF823" s="40">
        <f xml:space="preserve"> (DATA[[#This Row],[High]] - DATA[[#This Row],[Low]])</f>
        <v>2525</v>
      </c>
      <c r="AG823" s="31">
        <f xml:space="preserve"> _xlfn.XLOOKUP(DATA[[#This Row],[T]]-1, DATA[T], DATA[Open], "")</f>
        <v>117725</v>
      </c>
      <c r="AH823" s="31">
        <f xml:space="preserve"> _xlfn.XLOOKUP(DATA[[#This Row],[T]]-1, DATA[T], DATA[Low], "")</f>
        <v>116750</v>
      </c>
      <c r="AI823" s="31">
        <f xml:space="preserve"> _xlfn.XLOOKUP(DATA[[#This Row],[T]]-1, DATA[T], DATA[High], "")</f>
        <v>117830</v>
      </c>
      <c r="AJ823" s="31">
        <f xml:space="preserve"> _xlfn.XLOOKUP(DATA[[#This Row],[T]]-1, DATA[T], DATA[Price], "")</f>
        <v>116927</v>
      </c>
      <c r="AK823" s="33">
        <f xml:space="preserve"> IFERROR(DATA[[#This Row],[Prev Close]] - DATA[[#This Row],[Prev Open]], "")</f>
        <v>-798</v>
      </c>
      <c r="AL823" s="33">
        <f xml:space="preserve"> IFERROR(DATA[[#This Row],[Prev High]] - DATA[[#This Row],[Prev Low]], "")</f>
        <v>1080</v>
      </c>
      <c r="AM823" s="33">
        <f xml:space="preserve"> SIGN(DATA[[#This Row],[Prev Change]] &lt; 0)</f>
        <v>1</v>
      </c>
      <c r="AN823" s="33">
        <f xml:space="preserve"> SIGN(DATA[[#This Row],[Prev Change]] &gt;= 0)</f>
        <v>0</v>
      </c>
      <c r="AO823" s="28">
        <f xml:space="preserve"> IFERROR(MAX(0, DATA[[#This Row],[High]] - DATA[[#This Row],[Prev High]]), "")</f>
        <v>760</v>
      </c>
      <c r="AP823" s="28">
        <f xml:space="preserve"> IFERROR(MAX(0, DATA[[#This Row],[Prev Low]] - DATA[[#This Row],[Low]]), "")</f>
        <v>685</v>
      </c>
      <c r="AQ823" s="10">
        <f xml:space="preserve"> (DATA[[#This Row],[Prev Low]] &lt; DATA[[#This Row],[Open]]) * (DATA[[#This Row],[Open]] &lt; DATA[[#This Row],[Prev High]])</f>
        <v>1</v>
      </c>
      <c r="AR823" s="10">
        <f xml:space="preserve"> SIGN(DATA[[#This Row],[Open]] &lt; DATA[[#This Row],[Prev Low]])</f>
        <v>0</v>
      </c>
      <c r="AS823" s="10">
        <f xml:space="preserve"> SIGN(DATA[[#This Row],[Prev Low]] &lt; DATA[[#This Row],[Open]])</f>
        <v>1</v>
      </c>
      <c r="AT823" s="10">
        <f xml:space="preserve"> SIGN(DATA[[#This Row],[Open]] &lt; DATA[[#This Row],[Prev High]])</f>
        <v>1</v>
      </c>
      <c r="AU823" s="10">
        <f xml:space="preserve"> SIGN(DATA[[#This Row],[Prev High]] &lt; DATA[[#This Row],[Open]])</f>
        <v>0</v>
      </c>
      <c r="AV823" s="10">
        <f xml:space="preserve"> SIGN(DATA[[#This Row],[Low]] &lt; DATA[[#This Row],[Prev Low]])</f>
        <v>1</v>
      </c>
      <c r="AW823" s="10">
        <f xml:space="preserve"> SIGN(DATA[[#This Row],[Prev Low]] &lt; DATA[[#This Row],[Low]])</f>
        <v>0</v>
      </c>
      <c r="AX823" s="10">
        <f xml:space="preserve"> SIGN(DATA[[#This Row],[High]] &lt; DATA[[#This Row],[Prev High]])</f>
        <v>0</v>
      </c>
      <c r="AY823" s="10">
        <f xml:space="preserve"> SIGN(DATA[[#This Row],[Prev High]] &lt; DATA[[#This Row],[High]])</f>
        <v>1</v>
      </c>
      <c r="AZ823" s="10">
        <f xml:space="preserve"> (DATA[[#This Row],[Prev Low]] &lt; DATA[[#This Row],[Close]]) * (DATA[[#This Row],[Close]] &lt; DATA[[#This Row],[Prev High]])</f>
        <v>0</v>
      </c>
      <c r="BA823" s="10">
        <f xml:space="preserve"> SIGN(DATA[[#This Row],[Close]] &lt; DATA[[#This Row],[Prev Low]])</f>
        <v>1</v>
      </c>
      <c r="BB823" s="10">
        <f xml:space="preserve"> SIGN(DATA[[#This Row],[Prev Low]] &lt; DATA[[#This Row],[Close]])</f>
        <v>0</v>
      </c>
      <c r="BC823" s="10">
        <f xml:space="preserve"> SIGN(DATA[[#This Row],[Close]] &lt; DATA[[#This Row],[Prev High]])</f>
        <v>1</v>
      </c>
      <c r="BD823" s="10">
        <f xml:space="preserve"> SIGN(DATA[[#This Row],[Prev High]] &lt; DATA[[#This Row],[Close]])</f>
        <v>0</v>
      </c>
    </row>
    <row r="824" spans="14:56" x14ac:dyDescent="0.25">
      <c r="N824" s="16">
        <f xml:space="preserve"> ROW() - ROW(DATA[[#Headers],[Row]])</f>
        <v>822</v>
      </c>
      <c r="O824" s="13"/>
      <c r="P824" s="20">
        <v>44662</v>
      </c>
      <c r="Q824" s="21">
        <v>116927</v>
      </c>
      <c r="R824" s="21">
        <v>117725</v>
      </c>
      <c r="S824" s="21">
        <v>117830</v>
      </c>
      <c r="T824" s="21">
        <v>116750</v>
      </c>
      <c r="U824" s="13" t="s">
        <v>621</v>
      </c>
      <c r="V824" s="14">
        <v>-1.23E-2</v>
      </c>
      <c r="W824" s="23"/>
      <c r="X824" s="23">
        <f xml:space="preserve"> (1 - DATA[[#This Row],[Row]])</f>
        <v>-821</v>
      </c>
      <c r="Y824" s="24">
        <f xml:space="preserve"> DATA[[#This Row],[Src Data]]</f>
        <v>44662</v>
      </c>
      <c r="Z824" s="23">
        <f xml:space="preserve"> WEEKDAY(DATA[[#This Row],[Date]])</f>
        <v>2</v>
      </c>
      <c r="AA824" s="26">
        <f xml:space="preserve"> DATA[[#This Row],[Src Último]]</f>
        <v>116927</v>
      </c>
      <c r="AB824" s="28">
        <f xml:space="preserve"> DATA[[#This Row],[Src Abertura]]</f>
        <v>117725</v>
      </c>
      <c r="AC824" s="28">
        <f xml:space="preserve"> DATA[[#This Row],[Src Mínima]]</f>
        <v>116750</v>
      </c>
      <c r="AD824" s="28">
        <f xml:space="preserve"> DATA[[#This Row],[Src Máxima]]</f>
        <v>117830</v>
      </c>
      <c r="AE824" s="28">
        <f xml:space="preserve"> DATA[[#This Row],[Src Último]]</f>
        <v>116927</v>
      </c>
      <c r="AF824" s="40">
        <f xml:space="preserve"> (DATA[[#This Row],[High]] - DATA[[#This Row],[Low]])</f>
        <v>1080</v>
      </c>
      <c r="AG824" s="31">
        <f xml:space="preserve"> _xlfn.XLOOKUP(DATA[[#This Row],[T]]-1, DATA[T], DATA[Open], "")</f>
        <v>119290</v>
      </c>
      <c r="AH824" s="31">
        <f xml:space="preserve"> _xlfn.XLOOKUP(DATA[[#This Row],[T]]-1, DATA[T], DATA[Low], "")</f>
        <v>117515</v>
      </c>
      <c r="AI824" s="31">
        <f xml:space="preserve"> _xlfn.XLOOKUP(DATA[[#This Row],[T]]-1, DATA[T], DATA[High], "")</f>
        <v>119290</v>
      </c>
      <c r="AJ824" s="31">
        <f xml:space="preserve"> _xlfn.XLOOKUP(DATA[[#This Row],[T]]-1, DATA[T], DATA[Price], "")</f>
        <v>118380</v>
      </c>
      <c r="AK824" s="33">
        <f xml:space="preserve"> IFERROR(DATA[[#This Row],[Prev Close]] - DATA[[#This Row],[Prev Open]], "")</f>
        <v>-910</v>
      </c>
      <c r="AL824" s="33">
        <f xml:space="preserve"> IFERROR(DATA[[#This Row],[Prev High]] - DATA[[#This Row],[Prev Low]], "")</f>
        <v>1775</v>
      </c>
      <c r="AM824" s="33">
        <f xml:space="preserve"> SIGN(DATA[[#This Row],[Prev Change]] &lt; 0)</f>
        <v>1</v>
      </c>
      <c r="AN824" s="33">
        <f xml:space="preserve"> SIGN(DATA[[#This Row],[Prev Change]] &gt;= 0)</f>
        <v>0</v>
      </c>
      <c r="AO824" s="28">
        <f xml:space="preserve"> IFERROR(MAX(0, DATA[[#This Row],[High]] - DATA[[#This Row],[Prev High]]), "")</f>
        <v>0</v>
      </c>
      <c r="AP824" s="28">
        <f xml:space="preserve"> IFERROR(MAX(0, DATA[[#This Row],[Prev Low]] - DATA[[#This Row],[Low]]), "")</f>
        <v>765</v>
      </c>
      <c r="AQ824" s="10">
        <f xml:space="preserve"> (DATA[[#This Row],[Prev Low]] &lt; DATA[[#This Row],[Open]]) * (DATA[[#This Row],[Open]] &lt; DATA[[#This Row],[Prev High]])</f>
        <v>1</v>
      </c>
      <c r="AR824" s="10">
        <f xml:space="preserve"> SIGN(DATA[[#This Row],[Open]] &lt; DATA[[#This Row],[Prev Low]])</f>
        <v>0</v>
      </c>
      <c r="AS824" s="10">
        <f xml:space="preserve"> SIGN(DATA[[#This Row],[Prev Low]] &lt; DATA[[#This Row],[Open]])</f>
        <v>1</v>
      </c>
      <c r="AT824" s="10">
        <f xml:space="preserve"> SIGN(DATA[[#This Row],[Open]] &lt; DATA[[#This Row],[Prev High]])</f>
        <v>1</v>
      </c>
      <c r="AU824" s="10">
        <f xml:space="preserve"> SIGN(DATA[[#This Row],[Prev High]] &lt; DATA[[#This Row],[Open]])</f>
        <v>0</v>
      </c>
      <c r="AV824" s="10">
        <f xml:space="preserve"> SIGN(DATA[[#This Row],[Low]] &lt; DATA[[#This Row],[Prev Low]])</f>
        <v>1</v>
      </c>
      <c r="AW824" s="10">
        <f xml:space="preserve"> SIGN(DATA[[#This Row],[Prev Low]] &lt; DATA[[#This Row],[Low]])</f>
        <v>0</v>
      </c>
      <c r="AX824" s="10">
        <f xml:space="preserve"> SIGN(DATA[[#This Row],[High]] &lt; DATA[[#This Row],[Prev High]])</f>
        <v>1</v>
      </c>
      <c r="AY824" s="10">
        <f xml:space="preserve"> SIGN(DATA[[#This Row],[Prev High]] &lt; DATA[[#This Row],[High]])</f>
        <v>0</v>
      </c>
      <c r="AZ824" s="10">
        <f xml:space="preserve"> (DATA[[#This Row],[Prev Low]] &lt; DATA[[#This Row],[Close]]) * (DATA[[#This Row],[Close]] &lt; DATA[[#This Row],[Prev High]])</f>
        <v>0</v>
      </c>
      <c r="BA824" s="10">
        <f xml:space="preserve"> SIGN(DATA[[#This Row],[Close]] &lt; DATA[[#This Row],[Prev Low]])</f>
        <v>1</v>
      </c>
      <c r="BB824" s="10">
        <f xml:space="preserve"> SIGN(DATA[[#This Row],[Prev Low]] &lt; DATA[[#This Row],[Close]])</f>
        <v>0</v>
      </c>
      <c r="BC824" s="10">
        <f xml:space="preserve"> SIGN(DATA[[#This Row],[Close]] &lt; DATA[[#This Row],[Prev High]])</f>
        <v>1</v>
      </c>
      <c r="BD824" s="10">
        <f xml:space="preserve"> SIGN(DATA[[#This Row],[Prev High]] &lt; DATA[[#This Row],[Close]])</f>
        <v>0</v>
      </c>
    </row>
    <row r="825" spans="14:56" x14ac:dyDescent="0.25">
      <c r="N825" s="16">
        <f xml:space="preserve"> ROW() - ROW(DATA[[#Headers],[Row]])</f>
        <v>823</v>
      </c>
      <c r="O825" s="13"/>
      <c r="P825" s="20">
        <v>44659</v>
      </c>
      <c r="Q825" s="21">
        <v>118380</v>
      </c>
      <c r="R825" s="21">
        <v>119290</v>
      </c>
      <c r="S825" s="21">
        <v>119290</v>
      </c>
      <c r="T825" s="21">
        <v>117515</v>
      </c>
      <c r="U825" s="13" t="s">
        <v>502</v>
      </c>
      <c r="V825" s="14">
        <v>-5.1000000000000004E-3</v>
      </c>
      <c r="W825" s="23"/>
      <c r="X825" s="23">
        <f xml:space="preserve"> (1 - DATA[[#This Row],[Row]])</f>
        <v>-822</v>
      </c>
      <c r="Y825" s="24">
        <f xml:space="preserve"> DATA[[#This Row],[Src Data]]</f>
        <v>44659</v>
      </c>
      <c r="Z825" s="23">
        <f xml:space="preserve"> WEEKDAY(DATA[[#This Row],[Date]])</f>
        <v>6</v>
      </c>
      <c r="AA825" s="26">
        <f xml:space="preserve"> DATA[[#This Row],[Src Último]]</f>
        <v>118380</v>
      </c>
      <c r="AB825" s="28">
        <f xml:space="preserve"> DATA[[#This Row],[Src Abertura]]</f>
        <v>119290</v>
      </c>
      <c r="AC825" s="28">
        <f xml:space="preserve"> DATA[[#This Row],[Src Mínima]]</f>
        <v>117515</v>
      </c>
      <c r="AD825" s="28">
        <f xml:space="preserve"> DATA[[#This Row],[Src Máxima]]</f>
        <v>119290</v>
      </c>
      <c r="AE825" s="28">
        <f xml:space="preserve"> DATA[[#This Row],[Src Último]]</f>
        <v>118380</v>
      </c>
      <c r="AF825" s="40">
        <f xml:space="preserve"> (DATA[[#This Row],[High]] - DATA[[#This Row],[Low]])</f>
        <v>1775</v>
      </c>
      <c r="AG825" s="31">
        <f xml:space="preserve"> _xlfn.XLOOKUP(DATA[[#This Row],[T]]-1, DATA[T], DATA[Open], "")</f>
        <v>118560</v>
      </c>
      <c r="AH825" s="31">
        <f xml:space="preserve"> _xlfn.XLOOKUP(DATA[[#This Row],[T]]-1, DATA[T], DATA[Low], "")</f>
        <v>117535</v>
      </c>
      <c r="AI825" s="31">
        <f xml:space="preserve"> _xlfn.XLOOKUP(DATA[[#This Row],[T]]-1, DATA[T], DATA[High], "")</f>
        <v>119435</v>
      </c>
      <c r="AJ825" s="31">
        <f xml:space="preserve"> _xlfn.XLOOKUP(DATA[[#This Row],[T]]-1, DATA[T], DATA[Price], "")</f>
        <v>118991</v>
      </c>
      <c r="AK825" s="33">
        <f xml:space="preserve"> IFERROR(DATA[[#This Row],[Prev Close]] - DATA[[#This Row],[Prev Open]], "")</f>
        <v>431</v>
      </c>
      <c r="AL825" s="33">
        <f xml:space="preserve"> IFERROR(DATA[[#This Row],[Prev High]] - DATA[[#This Row],[Prev Low]], "")</f>
        <v>1900</v>
      </c>
      <c r="AM825" s="33">
        <f xml:space="preserve"> SIGN(DATA[[#This Row],[Prev Change]] &lt; 0)</f>
        <v>0</v>
      </c>
      <c r="AN825" s="33">
        <f xml:space="preserve"> SIGN(DATA[[#This Row],[Prev Change]] &gt;= 0)</f>
        <v>1</v>
      </c>
      <c r="AO825" s="28">
        <f xml:space="preserve"> IFERROR(MAX(0, DATA[[#This Row],[High]] - DATA[[#This Row],[Prev High]]), "")</f>
        <v>0</v>
      </c>
      <c r="AP825" s="28">
        <f xml:space="preserve"> IFERROR(MAX(0, DATA[[#This Row],[Prev Low]] - DATA[[#This Row],[Low]]), "")</f>
        <v>20</v>
      </c>
      <c r="AQ825" s="10">
        <f xml:space="preserve"> (DATA[[#This Row],[Prev Low]] &lt; DATA[[#This Row],[Open]]) * (DATA[[#This Row],[Open]] &lt; DATA[[#This Row],[Prev High]])</f>
        <v>1</v>
      </c>
      <c r="AR825" s="10">
        <f xml:space="preserve"> SIGN(DATA[[#This Row],[Open]] &lt; DATA[[#This Row],[Prev Low]])</f>
        <v>0</v>
      </c>
      <c r="AS825" s="10">
        <f xml:space="preserve"> SIGN(DATA[[#This Row],[Prev Low]] &lt; DATA[[#This Row],[Open]])</f>
        <v>1</v>
      </c>
      <c r="AT825" s="10">
        <f xml:space="preserve"> SIGN(DATA[[#This Row],[Open]] &lt; DATA[[#This Row],[Prev High]])</f>
        <v>1</v>
      </c>
      <c r="AU825" s="10">
        <f xml:space="preserve"> SIGN(DATA[[#This Row],[Prev High]] &lt; DATA[[#This Row],[Open]])</f>
        <v>0</v>
      </c>
      <c r="AV825" s="10">
        <f xml:space="preserve"> SIGN(DATA[[#This Row],[Low]] &lt; DATA[[#This Row],[Prev Low]])</f>
        <v>1</v>
      </c>
      <c r="AW825" s="10">
        <f xml:space="preserve"> SIGN(DATA[[#This Row],[Prev Low]] &lt; DATA[[#This Row],[Low]])</f>
        <v>0</v>
      </c>
      <c r="AX825" s="10">
        <f xml:space="preserve"> SIGN(DATA[[#This Row],[High]] &lt; DATA[[#This Row],[Prev High]])</f>
        <v>1</v>
      </c>
      <c r="AY825" s="10">
        <f xml:space="preserve"> SIGN(DATA[[#This Row],[Prev High]] &lt; DATA[[#This Row],[High]])</f>
        <v>0</v>
      </c>
      <c r="AZ825" s="10">
        <f xml:space="preserve"> (DATA[[#This Row],[Prev Low]] &lt; DATA[[#This Row],[Close]]) * (DATA[[#This Row],[Close]] &lt; DATA[[#This Row],[Prev High]])</f>
        <v>1</v>
      </c>
      <c r="BA825" s="10">
        <f xml:space="preserve"> SIGN(DATA[[#This Row],[Close]] &lt; DATA[[#This Row],[Prev Low]])</f>
        <v>0</v>
      </c>
      <c r="BB825" s="10">
        <f xml:space="preserve"> SIGN(DATA[[#This Row],[Prev Low]] &lt; DATA[[#This Row],[Close]])</f>
        <v>1</v>
      </c>
      <c r="BC825" s="10">
        <f xml:space="preserve"> SIGN(DATA[[#This Row],[Close]] &lt; DATA[[#This Row],[Prev High]])</f>
        <v>1</v>
      </c>
      <c r="BD825" s="10">
        <f xml:space="preserve"> SIGN(DATA[[#This Row],[Prev High]] &lt; DATA[[#This Row],[Close]])</f>
        <v>0</v>
      </c>
    </row>
    <row r="826" spans="14:56" x14ac:dyDescent="0.25">
      <c r="N826" s="16">
        <f xml:space="preserve"> ROW() - ROW(DATA[[#Headers],[Row]])</f>
        <v>824</v>
      </c>
      <c r="O826" s="13"/>
      <c r="P826" s="20">
        <v>44658</v>
      </c>
      <c r="Q826" s="21">
        <v>118991</v>
      </c>
      <c r="R826" s="21">
        <v>118560</v>
      </c>
      <c r="S826" s="21">
        <v>119435</v>
      </c>
      <c r="T826" s="21">
        <v>117535</v>
      </c>
      <c r="U826" s="13" t="s">
        <v>622</v>
      </c>
      <c r="V826" s="14">
        <v>4.7999999999999996E-3</v>
      </c>
      <c r="W826" s="23"/>
      <c r="X826" s="23">
        <f xml:space="preserve"> (1 - DATA[[#This Row],[Row]])</f>
        <v>-823</v>
      </c>
      <c r="Y826" s="24">
        <f xml:space="preserve"> DATA[[#This Row],[Src Data]]</f>
        <v>44658</v>
      </c>
      <c r="Z826" s="23">
        <f xml:space="preserve"> WEEKDAY(DATA[[#This Row],[Date]])</f>
        <v>5</v>
      </c>
      <c r="AA826" s="26">
        <f xml:space="preserve"> DATA[[#This Row],[Src Último]]</f>
        <v>118991</v>
      </c>
      <c r="AB826" s="28">
        <f xml:space="preserve"> DATA[[#This Row],[Src Abertura]]</f>
        <v>118560</v>
      </c>
      <c r="AC826" s="28">
        <f xml:space="preserve"> DATA[[#This Row],[Src Mínima]]</f>
        <v>117535</v>
      </c>
      <c r="AD826" s="28">
        <f xml:space="preserve"> DATA[[#This Row],[Src Máxima]]</f>
        <v>119435</v>
      </c>
      <c r="AE826" s="28">
        <f xml:space="preserve"> DATA[[#This Row],[Src Último]]</f>
        <v>118991</v>
      </c>
      <c r="AF826" s="40">
        <f xml:space="preserve"> (DATA[[#This Row],[High]] - DATA[[#This Row],[Low]])</f>
        <v>1900</v>
      </c>
      <c r="AG826" s="31">
        <f xml:space="preserve"> _xlfn.XLOOKUP(DATA[[#This Row],[T]]-1, DATA[T], DATA[Open], "")</f>
        <v>118480</v>
      </c>
      <c r="AH826" s="31">
        <f xml:space="preserve"> _xlfn.XLOOKUP(DATA[[#This Row],[T]]-1, DATA[T], DATA[Low], "")</f>
        <v>116915</v>
      </c>
      <c r="AI826" s="31">
        <f xml:space="preserve"> _xlfn.XLOOKUP(DATA[[#This Row],[T]]-1, DATA[T], DATA[High], "")</f>
        <v>118860</v>
      </c>
      <c r="AJ826" s="31">
        <f xml:space="preserve"> _xlfn.XLOOKUP(DATA[[#This Row],[T]]-1, DATA[T], DATA[Price], "")</f>
        <v>118420</v>
      </c>
      <c r="AK826" s="33">
        <f xml:space="preserve"> IFERROR(DATA[[#This Row],[Prev Close]] - DATA[[#This Row],[Prev Open]], "")</f>
        <v>-60</v>
      </c>
      <c r="AL826" s="33">
        <f xml:space="preserve"> IFERROR(DATA[[#This Row],[Prev High]] - DATA[[#This Row],[Prev Low]], "")</f>
        <v>1945</v>
      </c>
      <c r="AM826" s="33">
        <f xml:space="preserve"> SIGN(DATA[[#This Row],[Prev Change]] &lt; 0)</f>
        <v>1</v>
      </c>
      <c r="AN826" s="33">
        <f xml:space="preserve"> SIGN(DATA[[#This Row],[Prev Change]] &gt;= 0)</f>
        <v>0</v>
      </c>
      <c r="AO826" s="28">
        <f xml:space="preserve"> IFERROR(MAX(0, DATA[[#This Row],[High]] - DATA[[#This Row],[Prev High]]), "")</f>
        <v>575</v>
      </c>
      <c r="AP826" s="28">
        <f xml:space="preserve"> IFERROR(MAX(0, DATA[[#This Row],[Prev Low]] - DATA[[#This Row],[Low]]), "")</f>
        <v>0</v>
      </c>
      <c r="AQ826" s="10">
        <f xml:space="preserve"> (DATA[[#This Row],[Prev Low]] &lt; DATA[[#This Row],[Open]]) * (DATA[[#This Row],[Open]] &lt; DATA[[#This Row],[Prev High]])</f>
        <v>1</v>
      </c>
      <c r="AR826" s="10">
        <f xml:space="preserve"> SIGN(DATA[[#This Row],[Open]] &lt; DATA[[#This Row],[Prev Low]])</f>
        <v>0</v>
      </c>
      <c r="AS826" s="10">
        <f xml:space="preserve"> SIGN(DATA[[#This Row],[Prev Low]] &lt; DATA[[#This Row],[Open]])</f>
        <v>1</v>
      </c>
      <c r="AT826" s="10">
        <f xml:space="preserve"> SIGN(DATA[[#This Row],[Open]] &lt; DATA[[#This Row],[Prev High]])</f>
        <v>1</v>
      </c>
      <c r="AU826" s="10">
        <f xml:space="preserve"> SIGN(DATA[[#This Row],[Prev High]] &lt; DATA[[#This Row],[Open]])</f>
        <v>0</v>
      </c>
      <c r="AV826" s="10">
        <f xml:space="preserve"> SIGN(DATA[[#This Row],[Low]] &lt; DATA[[#This Row],[Prev Low]])</f>
        <v>0</v>
      </c>
      <c r="AW826" s="10">
        <f xml:space="preserve"> SIGN(DATA[[#This Row],[Prev Low]] &lt; DATA[[#This Row],[Low]])</f>
        <v>1</v>
      </c>
      <c r="AX826" s="10">
        <f xml:space="preserve"> SIGN(DATA[[#This Row],[High]] &lt; DATA[[#This Row],[Prev High]])</f>
        <v>0</v>
      </c>
      <c r="AY826" s="10">
        <f xml:space="preserve"> SIGN(DATA[[#This Row],[Prev High]] &lt; DATA[[#This Row],[High]])</f>
        <v>1</v>
      </c>
      <c r="AZ826" s="10">
        <f xml:space="preserve"> (DATA[[#This Row],[Prev Low]] &lt; DATA[[#This Row],[Close]]) * (DATA[[#This Row],[Close]] &lt; DATA[[#This Row],[Prev High]])</f>
        <v>0</v>
      </c>
      <c r="BA826" s="10">
        <f xml:space="preserve"> SIGN(DATA[[#This Row],[Close]] &lt; DATA[[#This Row],[Prev Low]])</f>
        <v>0</v>
      </c>
      <c r="BB826" s="10">
        <f xml:space="preserve"> SIGN(DATA[[#This Row],[Prev Low]] &lt; DATA[[#This Row],[Close]])</f>
        <v>1</v>
      </c>
      <c r="BC826" s="10">
        <f xml:space="preserve"> SIGN(DATA[[#This Row],[Close]] &lt; DATA[[#This Row],[Prev High]])</f>
        <v>0</v>
      </c>
      <c r="BD826" s="10">
        <f xml:space="preserve"> SIGN(DATA[[#This Row],[Prev High]] &lt; DATA[[#This Row],[Close]])</f>
        <v>1</v>
      </c>
    </row>
    <row r="827" spans="14:56" x14ac:dyDescent="0.25">
      <c r="N827" s="16">
        <f xml:space="preserve"> ROW() - ROW(DATA[[#Headers],[Row]])</f>
        <v>825</v>
      </c>
      <c r="O827" s="13"/>
      <c r="P827" s="20">
        <v>44657</v>
      </c>
      <c r="Q827" s="21">
        <v>118420</v>
      </c>
      <c r="R827" s="21">
        <v>118480</v>
      </c>
      <c r="S827" s="21">
        <v>118860</v>
      </c>
      <c r="T827" s="21">
        <v>116915</v>
      </c>
      <c r="U827" s="13" t="s">
        <v>605</v>
      </c>
      <c r="V827" s="14">
        <v>-5.1000000000000004E-3</v>
      </c>
      <c r="W827" s="23"/>
      <c r="X827" s="23">
        <f xml:space="preserve"> (1 - DATA[[#This Row],[Row]])</f>
        <v>-824</v>
      </c>
      <c r="Y827" s="24">
        <f xml:space="preserve"> DATA[[#This Row],[Src Data]]</f>
        <v>44657</v>
      </c>
      <c r="Z827" s="23">
        <f xml:space="preserve"> WEEKDAY(DATA[[#This Row],[Date]])</f>
        <v>4</v>
      </c>
      <c r="AA827" s="26">
        <f xml:space="preserve"> DATA[[#This Row],[Src Último]]</f>
        <v>118420</v>
      </c>
      <c r="AB827" s="28">
        <f xml:space="preserve"> DATA[[#This Row],[Src Abertura]]</f>
        <v>118480</v>
      </c>
      <c r="AC827" s="28">
        <f xml:space="preserve"> DATA[[#This Row],[Src Mínima]]</f>
        <v>116915</v>
      </c>
      <c r="AD827" s="28">
        <f xml:space="preserve"> DATA[[#This Row],[Src Máxima]]</f>
        <v>118860</v>
      </c>
      <c r="AE827" s="28">
        <f xml:space="preserve"> DATA[[#This Row],[Src Último]]</f>
        <v>118420</v>
      </c>
      <c r="AF827" s="40">
        <f xml:space="preserve"> (DATA[[#This Row],[High]] - DATA[[#This Row],[Low]])</f>
        <v>1945</v>
      </c>
      <c r="AG827" s="31">
        <f xml:space="preserve"> _xlfn.XLOOKUP(DATA[[#This Row],[T]]-1, DATA[T], DATA[Open], "")</f>
        <v>121445</v>
      </c>
      <c r="AH827" s="31">
        <f xml:space="preserve"> _xlfn.XLOOKUP(DATA[[#This Row],[T]]-1, DATA[T], DATA[Low], "")</f>
        <v>118800</v>
      </c>
      <c r="AI827" s="31">
        <f xml:space="preserve"> _xlfn.XLOOKUP(DATA[[#This Row],[T]]-1, DATA[T], DATA[High], "")</f>
        <v>121945</v>
      </c>
      <c r="AJ827" s="31">
        <f xml:space="preserve"> _xlfn.XLOOKUP(DATA[[#This Row],[T]]-1, DATA[T], DATA[Price], "")</f>
        <v>119028</v>
      </c>
      <c r="AK827" s="33">
        <f xml:space="preserve"> IFERROR(DATA[[#This Row],[Prev Close]] - DATA[[#This Row],[Prev Open]], "")</f>
        <v>-2417</v>
      </c>
      <c r="AL827" s="33">
        <f xml:space="preserve"> IFERROR(DATA[[#This Row],[Prev High]] - DATA[[#This Row],[Prev Low]], "")</f>
        <v>3145</v>
      </c>
      <c r="AM827" s="33">
        <f xml:space="preserve"> SIGN(DATA[[#This Row],[Prev Change]] &lt; 0)</f>
        <v>1</v>
      </c>
      <c r="AN827" s="33">
        <f xml:space="preserve"> SIGN(DATA[[#This Row],[Prev Change]] &gt;= 0)</f>
        <v>0</v>
      </c>
      <c r="AO827" s="28">
        <f xml:space="preserve"> IFERROR(MAX(0, DATA[[#This Row],[High]] - DATA[[#This Row],[Prev High]]), "")</f>
        <v>0</v>
      </c>
      <c r="AP827" s="28">
        <f xml:space="preserve"> IFERROR(MAX(0, DATA[[#This Row],[Prev Low]] - DATA[[#This Row],[Low]]), "")</f>
        <v>1885</v>
      </c>
      <c r="AQ827" s="10">
        <f xml:space="preserve"> (DATA[[#This Row],[Prev Low]] &lt; DATA[[#This Row],[Open]]) * (DATA[[#This Row],[Open]] &lt; DATA[[#This Row],[Prev High]])</f>
        <v>0</v>
      </c>
      <c r="AR827" s="10">
        <f xml:space="preserve"> SIGN(DATA[[#This Row],[Open]] &lt; DATA[[#This Row],[Prev Low]])</f>
        <v>1</v>
      </c>
      <c r="AS827" s="10">
        <f xml:space="preserve"> SIGN(DATA[[#This Row],[Prev Low]] &lt; DATA[[#This Row],[Open]])</f>
        <v>0</v>
      </c>
      <c r="AT827" s="10">
        <f xml:space="preserve"> SIGN(DATA[[#This Row],[Open]] &lt; DATA[[#This Row],[Prev High]])</f>
        <v>1</v>
      </c>
      <c r="AU827" s="10">
        <f xml:space="preserve"> SIGN(DATA[[#This Row],[Prev High]] &lt; DATA[[#This Row],[Open]])</f>
        <v>0</v>
      </c>
      <c r="AV827" s="10">
        <f xml:space="preserve"> SIGN(DATA[[#This Row],[Low]] &lt; DATA[[#This Row],[Prev Low]])</f>
        <v>1</v>
      </c>
      <c r="AW827" s="10">
        <f xml:space="preserve"> SIGN(DATA[[#This Row],[Prev Low]] &lt; DATA[[#This Row],[Low]])</f>
        <v>0</v>
      </c>
      <c r="AX827" s="10">
        <f xml:space="preserve"> SIGN(DATA[[#This Row],[High]] &lt; DATA[[#This Row],[Prev High]])</f>
        <v>1</v>
      </c>
      <c r="AY827" s="10">
        <f xml:space="preserve"> SIGN(DATA[[#This Row],[Prev High]] &lt; DATA[[#This Row],[High]])</f>
        <v>0</v>
      </c>
      <c r="AZ827" s="10">
        <f xml:space="preserve"> (DATA[[#This Row],[Prev Low]] &lt; DATA[[#This Row],[Close]]) * (DATA[[#This Row],[Close]] &lt; DATA[[#This Row],[Prev High]])</f>
        <v>0</v>
      </c>
      <c r="BA827" s="10">
        <f xml:space="preserve"> SIGN(DATA[[#This Row],[Close]] &lt; DATA[[#This Row],[Prev Low]])</f>
        <v>1</v>
      </c>
      <c r="BB827" s="10">
        <f xml:space="preserve"> SIGN(DATA[[#This Row],[Prev Low]] &lt; DATA[[#This Row],[Close]])</f>
        <v>0</v>
      </c>
      <c r="BC827" s="10">
        <f xml:space="preserve"> SIGN(DATA[[#This Row],[Close]] &lt; DATA[[#This Row],[Prev High]])</f>
        <v>1</v>
      </c>
      <c r="BD827" s="10">
        <f xml:space="preserve"> SIGN(DATA[[#This Row],[Prev High]] &lt; DATA[[#This Row],[Close]])</f>
        <v>0</v>
      </c>
    </row>
    <row r="828" spans="14:56" x14ac:dyDescent="0.25">
      <c r="N828" s="16">
        <f xml:space="preserve"> ROW() - ROW(DATA[[#Headers],[Row]])</f>
        <v>826</v>
      </c>
      <c r="O828" s="13"/>
      <c r="P828" s="20">
        <v>44656</v>
      </c>
      <c r="Q828" s="21">
        <v>119028</v>
      </c>
      <c r="R828" s="21">
        <v>121445</v>
      </c>
      <c r="S828" s="21">
        <v>121945</v>
      </c>
      <c r="T828" s="21">
        <v>118800</v>
      </c>
      <c r="U828" s="13" t="s">
        <v>441</v>
      </c>
      <c r="V828" s="14">
        <v>-2.0899999999999998E-2</v>
      </c>
      <c r="W828" s="23"/>
      <c r="X828" s="23">
        <f xml:space="preserve"> (1 - DATA[[#This Row],[Row]])</f>
        <v>-825</v>
      </c>
      <c r="Y828" s="24">
        <f xml:space="preserve"> DATA[[#This Row],[Src Data]]</f>
        <v>44656</v>
      </c>
      <c r="Z828" s="23">
        <f xml:space="preserve"> WEEKDAY(DATA[[#This Row],[Date]])</f>
        <v>3</v>
      </c>
      <c r="AA828" s="26">
        <f xml:space="preserve"> DATA[[#This Row],[Src Último]]</f>
        <v>119028</v>
      </c>
      <c r="AB828" s="28">
        <f xml:space="preserve"> DATA[[#This Row],[Src Abertura]]</f>
        <v>121445</v>
      </c>
      <c r="AC828" s="28">
        <f xml:space="preserve"> DATA[[#This Row],[Src Mínima]]</f>
        <v>118800</v>
      </c>
      <c r="AD828" s="28">
        <f xml:space="preserve"> DATA[[#This Row],[Src Máxima]]</f>
        <v>121945</v>
      </c>
      <c r="AE828" s="28">
        <f xml:space="preserve"> DATA[[#This Row],[Src Último]]</f>
        <v>119028</v>
      </c>
      <c r="AF828" s="40">
        <f xml:space="preserve"> (DATA[[#This Row],[High]] - DATA[[#This Row],[Low]])</f>
        <v>3145</v>
      </c>
      <c r="AG828" s="31">
        <f xml:space="preserve"> _xlfn.XLOOKUP(DATA[[#This Row],[T]]-1, DATA[T], DATA[Open], "")</f>
        <v>122240</v>
      </c>
      <c r="AH828" s="31">
        <f xml:space="preserve"> _xlfn.XLOOKUP(DATA[[#This Row],[T]]-1, DATA[T], DATA[Low], "")</f>
        <v>121035</v>
      </c>
      <c r="AI828" s="31">
        <f xml:space="preserve"> _xlfn.XLOOKUP(DATA[[#This Row],[T]]-1, DATA[T], DATA[High], "")</f>
        <v>122300</v>
      </c>
      <c r="AJ828" s="31">
        <f xml:space="preserve"> _xlfn.XLOOKUP(DATA[[#This Row],[T]]-1, DATA[T], DATA[Price], "")</f>
        <v>121572</v>
      </c>
      <c r="AK828" s="33">
        <f xml:space="preserve"> IFERROR(DATA[[#This Row],[Prev Close]] - DATA[[#This Row],[Prev Open]], "")</f>
        <v>-668</v>
      </c>
      <c r="AL828" s="33">
        <f xml:space="preserve"> IFERROR(DATA[[#This Row],[Prev High]] - DATA[[#This Row],[Prev Low]], "")</f>
        <v>1265</v>
      </c>
      <c r="AM828" s="33">
        <f xml:space="preserve"> SIGN(DATA[[#This Row],[Prev Change]] &lt; 0)</f>
        <v>1</v>
      </c>
      <c r="AN828" s="33">
        <f xml:space="preserve"> SIGN(DATA[[#This Row],[Prev Change]] &gt;= 0)</f>
        <v>0</v>
      </c>
      <c r="AO828" s="28">
        <f xml:space="preserve"> IFERROR(MAX(0, DATA[[#This Row],[High]] - DATA[[#This Row],[Prev High]]), "")</f>
        <v>0</v>
      </c>
      <c r="AP828" s="28">
        <f xml:space="preserve"> IFERROR(MAX(0, DATA[[#This Row],[Prev Low]] - DATA[[#This Row],[Low]]), "")</f>
        <v>2235</v>
      </c>
      <c r="AQ828" s="10">
        <f xml:space="preserve"> (DATA[[#This Row],[Prev Low]] &lt; DATA[[#This Row],[Open]]) * (DATA[[#This Row],[Open]] &lt; DATA[[#This Row],[Prev High]])</f>
        <v>1</v>
      </c>
      <c r="AR828" s="10">
        <f xml:space="preserve"> SIGN(DATA[[#This Row],[Open]] &lt; DATA[[#This Row],[Prev Low]])</f>
        <v>0</v>
      </c>
      <c r="AS828" s="10">
        <f xml:space="preserve"> SIGN(DATA[[#This Row],[Prev Low]] &lt; DATA[[#This Row],[Open]])</f>
        <v>1</v>
      </c>
      <c r="AT828" s="10">
        <f xml:space="preserve"> SIGN(DATA[[#This Row],[Open]] &lt; DATA[[#This Row],[Prev High]])</f>
        <v>1</v>
      </c>
      <c r="AU828" s="10">
        <f xml:space="preserve"> SIGN(DATA[[#This Row],[Prev High]] &lt; DATA[[#This Row],[Open]])</f>
        <v>0</v>
      </c>
      <c r="AV828" s="10">
        <f xml:space="preserve"> SIGN(DATA[[#This Row],[Low]] &lt; DATA[[#This Row],[Prev Low]])</f>
        <v>1</v>
      </c>
      <c r="AW828" s="10">
        <f xml:space="preserve"> SIGN(DATA[[#This Row],[Prev Low]] &lt; DATA[[#This Row],[Low]])</f>
        <v>0</v>
      </c>
      <c r="AX828" s="10">
        <f xml:space="preserve"> SIGN(DATA[[#This Row],[High]] &lt; DATA[[#This Row],[Prev High]])</f>
        <v>1</v>
      </c>
      <c r="AY828" s="10">
        <f xml:space="preserve"> SIGN(DATA[[#This Row],[Prev High]] &lt; DATA[[#This Row],[High]])</f>
        <v>0</v>
      </c>
      <c r="AZ828" s="10">
        <f xml:space="preserve"> (DATA[[#This Row],[Prev Low]] &lt; DATA[[#This Row],[Close]]) * (DATA[[#This Row],[Close]] &lt; DATA[[#This Row],[Prev High]])</f>
        <v>0</v>
      </c>
      <c r="BA828" s="10">
        <f xml:space="preserve"> SIGN(DATA[[#This Row],[Close]] &lt; DATA[[#This Row],[Prev Low]])</f>
        <v>1</v>
      </c>
      <c r="BB828" s="10">
        <f xml:space="preserve"> SIGN(DATA[[#This Row],[Prev Low]] &lt; DATA[[#This Row],[Close]])</f>
        <v>0</v>
      </c>
      <c r="BC828" s="10">
        <f xml:space="preserve"> SIGN(DATA[[#This Row],[Close]] &lt; DATA[[#This Row],[Prev High]])</f>
        <v>1</v>
      </c>
      <c r="BD828" s="10">
        <f xml:space="preserve"> SIGN(DATA[[#This Row],[Prev High]] &lt; DATA[[#This Row],[Close]])</f>
        <v>0</v>
      </c>
    </row>
    <row r="829" spans="14:56" x14ac:dyDescent="0.25">
      <c r="N829" s="16">
        <f xml:space="preserve"> ROW() - ROW(DATA[[#Headers],[Row]])</f>
        <v>827</v>
      </c>
      <c r="O829" s="13"/>
      <c r="P829" s="20">
        <v>44655</v>
      </c>
      <c r="Q829" s="21">
        <v>121572</v>
      </c>
      <c r="R829" s="21">
        <v>122240</v>
      </c>
      <c r="S829" s="21">
        <v>122300</v>
      </c>
      <c r="T829" s="21">
        <v>121035</v>
      </c>
      <c r="U829" s="13" t="s">
        <v>623</v>
      </c>
      <c r="V829" s="14">
        <v>-3.0999999999999999E-3</v>
      </c>
      <c r="W829" s="23"/>
      <c r="X829" s="23">
        <f xml:space="preserve"> (1 - DATA[[#This Row],[Row]])</f>
        <v>-826</v>
      </c>
      <c r="Y829" s="24">
        <f xml:space="preserve"> DATA[[#This Row],[Src Data]]</f>
        <v>44655</v>
      </c>
      <c r="Z829" s="23">
        <f xml:space="preserve"> WEEKDAY(DATA[[#This Row],[Date]])</f>
        <v>2</v>
      </c>
      <c r="AA829" s="26">
        <f xml:space="preserve"> DATA[[#This Row],[Src Último]]</f>
        <v>121572</v>
      </c>
      <c r="AB829" s="28">
        <f xml:space="preserve"> DATA[[#This Row],[Src Abertura]]</f>
        <v>122240</v>
      </c>
      <c r="AC829" s="28">
        <f xml:space="preserve"> DATA[[#This Row],[Src Mínima]]</f>
        <v>121035</v>
      </c>
      <c r="AD829" s="28">
        <f xml:space="preserve"> DATA[[#This Row],[Src Máxima]]</f>
        <v>122300</v>
      </c>
      <c r="AE829" s="28">
        <f xml:space="preserve"> DATA[[#This Row],[Src Último]]</f>
        <v>121572</v>
      </c>
      <c r="AF829" s="40">
        <f xml:space="preserve"> (DATA[[#This Row],[High]] - DATA[[#This Row],[Low]])</f>
        <v>1265</v>
      </c>
      <c r="AG829" s="31">
        <f xml:space="preserve"> _xlfn.XLOOKUP(DATA[[#This Row],[T]]-1, DATA[T], DATA[Open], "")</f>
        <v>120800</v>
      </c>
      <c r="AH829" s="31">
        <f xml:space="preserve"> _xlfn.XLOOKUP(DATA[[#This Row],[T]]-1, DATA[T], DATA[Low], "")</f>
        <v>120785</v>
      </c>
      <c r="AI829" s="31">
        <f xml:space="preserve"> _xlfn.XLOOKUP(DATA[[#This Row],[T]]-1, DATA[T], DATA[High], "")</f>
        <v>122225</v>
      </c>
      <c r="AJ829" s="31">
        <f xml:space="preserve"> _xlfn.XLOOKUP(DATA[[#This Row],[T]]-1, DATA[T], DATA[Price], "")</f>
        <v>121946</v>
      </c>
      <c r="AK829" s="33">
        <f xml:space="preserve"> IFERROR(DATA[[#This Row],[Prev Close]] - DATA[[#This Row],[Prev Open]], "")</f>
        <v>1146</v>
      </c>
      <c r="AL829" s="33">
        <f xml:space="preserve"> IFERROR(DATA[[#This Row],[Prev High]] - DATA[[#This Row],[Prev Low]], "")</f>
        <v>1440</v>
      </c>
      <c r="AM829" s="33">
        <f xml:space="preserve"> SIGN(DATA[[#This Row],[Prev Change]] &lt; 0)</f>
        <v>0</v>
      </c>
      <c r="AN829" s="33">
        <f xml:space="preserve"> SIGN(DATA[[#This Row],[Prev Change]] &gt;= 0)</f>
        <v>1</v>
      </c>
      <c r="AO829" s="28">
        <f xml:space="preserve"> IFERROR(MAX(0, DATA[[#This Row],[High]] - DATA[[#This Row],[Prev High]]), "")</f>
        <v>75</v>
      </c>
      <c r="AP829" s="28">
        <f xml:space="preserve"> IFERROR(MAX(0, DATA[[#This Row],[Prev Low]] - DATA[[#This Row],[Low]]), "")</f>
        <v>0</v>
      </c>
      <c r="AQ829" s="10">
        <f xml:space="preserve"> (DATA[[#This Row],[Prev Low]] &lt; DATA[[#This Row],[Open]]) * (DATA[[#This Row],[Open]] &lt; DATA[[#This Row],[Prev High]])</f>
        <v>0</v>
      </c>
      <c r="AR829" s="10">
        <f xml:space="preserve"> SIGN(DATA[[#This Row],[Open]] &lt; DATA[[#This Row],[Prev Low]])</f>
        <v>0</v>
      </c>
      <c r="AS829" s="10">
        <f xml:space="preserve"> SIGN(DATA[[#This Row],[Prev Low]] &lt; DATA[[#This Row],[Open]])</f>
        <v>1</v>
      </c>
      <c r="AT829" s="10">
        <f xml:space="preserve"> SIGN(DATA[[#This Row],[Open]] &lt; DATA[[#This Row],[Prev High]])</f>
        <v>0</v>
      </c>
      <c r="AU829" s="10">
        <f xml:space="preserve"> SIGN(DATA[[#This Row],[Prev High]] &lt; DATA[[#This Row],[Open]])</f>
        <v>1</v>
      </c>
      <c r="AV829" s="10">
        <f xml:space="preserve"> SIGN(DATA[[#This Row],[Low]] &lt; DATA[[#This Row],[Prev Low]])</f>
        <v>0</v>
      </c>
      <c r="AW829" s="10">
        <f xml:space="preserve"> SIGN(DATA[[#This Row],[Prev Low]] &lt; DATA[[#This Row],[Low]])</f>
        <v>1</v>
      </c>
      <c r="AX829" s="10">
        <f xml:space="preserve"> SIGN(DATA[[#This Row],[High]] &lt; DATA[[#This Row],[Prev High]])</f>
        <v>0</v>
      </c>
      <c r="AY829" s="10">
        <f xml:space="preserve"> SIGN(DATA[[#This Row],[Prev High]] &lt; DATA[[#This Row],[High]])</f>
        <v>1</v>
      </c>
      <c r="AZ829" s="10">
        <f xml:space="preserve"> (DATA[[#This Row],[Prev Low]] &lt; DATA[[#This Row],[Close]]) * (DATA[[#This Row],[Close]] &lt; DATA[[#This Row],[Prev High]])</f>
        <v>1</v>
      </c>
      <c r="BA829" s="10">
        <f xml:space="preserve"> SIGN(DATA[[#This Row],[Close]] &lt; DATA[[#This Row],[Prev Low]])</f>
        <v>0</v>
      </c>
      <c r="BB829" s="10">
        <f xml:space="preserve"> SIGN(DATA[[#This Row],[Prev Low]] &lt; DATA[[#This Row],[Close]])</f>
        <v>1</v>
      </c>
      <c r="BC829" s="10">
        <f xml:space="preserve"> SIGN(DATA[[#This Row],[Close]] &lt; DATA[[#This Row],[Prev High]])</f>
        <v>1</v>
      </c>
      <c r="BD829" s="10">
        <f xml:space="preserve"> SIGN(DATA[[#This Row],[Prev High]] &lt; DATA[[#This Row],[Close]])</f>
        <v>0</v>
      </c>
    </row>
    <row r="830" spans="14:56" x14ac:dyDescent="0.25">
      <c r="N830" s="16">
        <f xml:space="preserve"> ROW() - ROW(DATA[[#Headers],[Row]])</f>
        <v>828</v>
      </c>
      <c r="O830" s="13"/>
      <c r="P830" s="20">
        <v>44652</v>
      </c>
      <c r="Q830" s="21">
        <v>121946</v>
      </c>
      <c r="R830" s="21">
        <v>120800</v>
      </c>
      <c r="S830" s="21">
        <v>122225</v>
      </c>
      <c r="T830" s="21">
        <v>120785</v>
      </c>
      <c r="U830" s="13" t="s">
        <v>172</v>
      </c>
      <c r="V830" s="14">
        <v>1.2999999999999999E-2</v>
      </c>
      <c r="W830" s="23"/>
      <c r="X830" s="23">
        <f xml:space="preserve"> (1 - DATA[[#This Row],[Row]])</f>
        <v>-827</v>
      </c>
      <c r="Y830" s="24">
        <f xml:space="preserve"> DATA[[#This Row],[Src Data]]</f>
        <v>44652</v>
      </c>
      <c r="Z830" s="23">
        <f xml:space="preserve"> WEEKDAY(DATA[[#This Row],[Date]])</f>
        <v>6</v>
      </c>
      <c r="AA830" s="26">
        <f xml:space="preserve"> DATA[[#This Row],[Src Último]]</f>
        <v>121946</v>
      </c>
      <c r="AB830" s="28">
        <f xml:space="preserve"> DATA[[#This Row],[Src Abertura]]</f>
        <v>120800</v>
      </c>
      <c r="AC830" s="28">
        <f xml:space="preserve"> DATA[[#This Row],[Src Mínima]]</f>
        <v>120785</v>
      </c>
      <c r="AD830" s="28">
        <f xml:space="preserve"> DATA[[#This Row],[Src Máxima]]</f>
        <v>122225</v>
      </c>
      <c r="AE830" s="28">
        <f xml:space="preserve"> DATA[[#This Row],[Src Último]]</f>
        <v>121946</v>
      </c>
      <c r="AF830" s="40">
        <f xml:space="preserve"> (DATA[[#This Row],[High]] - DATA[[#This Row],[Low]])</f>
        <v>1440</v>
      </c>
      <c r="AG830" s="31">
        <f xml:space="preserve"> _xlfn.XLOOKUP(DATA[[#This Row],[T]]-1, DATA[T], DATA[Open], "")</f>
        <v>120805</v>
      </c>
      <c r="AH830" s="31">
        <f xml:space="preserve"> _xlfn.XLOOKUP(DATA[[#This Row],[T]]-1, DATA[T], DATA[Low], "")</f>
        <v>120210</v>
      </c>
      <c r="AI830" s="31">
        <f xml:space="preserve"> _xlfn.XLOOKUP(DATA[[#This Row],[T]]-1, DATA[T], DATA[High], "")</f>
        <v>121330</v>
      </c>
      <c r="AJ830" s="31">
        <f xml:space="preserve"> _xlfn.XLOOKUP(DATA[[#This Row],[T]]-1, DATA[T], DATA[Price], "")</f>
        <v>120379</v>
      </c>
      <c r="AK830" s="33">
        <f xml:space="preserve"> IFERROR(DATA[[#This Row],[Prev Close]] - DATA[[#This Row],[Prev Open]], "")</f>
        <v>-426</v>
      </c>
      <c r="AL830" s="33">
        <f xml:space="preserve"> IFERROR(DATA[[#This Row],[Prev High]] - DATA[[#This Row],[Prev Low]], "")</f>
        <v>1120</v>
      </c>
      <c r="AM830" s="33">
        <f xml:space="preserve"> SIGN(DATA[[#This Row],[Prev Change]] &lt; 0)</f>
        <v>1</v>
      </c>
      <c r="AN830" s="33">
        <f xml:space="preserve"> SIGN(DATA[[#This Row],[Prev Change]] &gt;= 0)</f>
        <v>0</v>
      </c>
      <c r="AO830" s="28">
        <f xml:space="preserve"> IFERROR(MAX(0, DATA[[#This Row],[High]] - DATA[[#This Row],[Prev High]]), "")</f>
        <v>895</v>
      </c>
      <c r="AP830" s="28">
        <f xml:space="preserve"> IFERROR(MAX(0, DATA[[#This Row],[Prev Low]] - DATA[[#This Row],[Low]]), "")</f>
        <v>0</v>
      </c>
      <c r="AQ830" s="10">
        <f xml:space="preserve"> (DATA[[#This Row],[Prev Low]] &lt; DATA[[#This Row],[Open]]) * (DATA[[#This Row],[Open]] &lt; DATA[[#This Row],[Prev High]])</f>
        <v>1</v>
      </c>
      <c r="AR830" s="10">
        <f xml:space="preserve"> SIGN(DATA[[#This Row],[Open]] &lt; DATA[[#This Row],[Prev Low]])</f>
        <v>0</v>
      </c>
      <c r="AS830" s="10">
        <f xml:space="preserve"> SIGN(DATA[[#This Row],[Prev Low]] &lt; DATA[[#This Row],[Open]])</f>
        <v>1</v>
      </c>
      <c r="AT830" s="10">
        <f xml:space="preserve"> SIGN(DATA[[#This Row],[Open]] &lt; DATA[[#This Row],[Prev High]])</f>
        <v>1</v>
      </c>
      <c r="AU830" s="10">
        <f xml:space="preserve"> SIGN(DATA[[#This Row],[Prev High]] &lt; DATA[[#This Row],[Open]])</f>
        <v>0</v>
      </c>
      <c r="AV830" s="10">
        <f xml:space="preserve"> SIGN(DATA[[#This Row],[Low]] &lt; DATA[[#This Row],[Prev Low]])</f>
        <v>0</v>
      </c>
      <c r="AW830" s="10">
        <f xml:space="preserve"> SIGN(DATA[[#This Row],[Prev Low]] &lt; DATA[[#This Row],[Low]])</f>
        <v>1</v>
      </c>
      <c r="AX830" s="10">
        <f xml:space="preserve"> SIGN(DATA[[#This Row],[High]] &lt; DATA[[#This Row],[Prev High]])</f>
        <v>0</v>
      </c>
      <c r="AY830" s="10">
        <f xml:space="preserve"> SIGN(DATA[[#This Row],[Prev High]] &lt; DATA[[#This Row],[High]])</f>
        <v>1</v>
      </c>
      <c r="AZ830" s="10">
        <f xml:space="preserve"> (DATA[[#This Row],[Prev Low]] &lt; DATA[[#This Row],[Close]]) * (DATA[[#This Row],[Close]] &lt; DATA[[#This Row],[Prev High]])</f>
        <v>0</v>
      </c>
      <c r="BA830" s="10">
        <f xml:space="preserve"> SIGN(DATA[[#This Row],[Close]] &lt; DATA[[#This Row],[Prev Low]])</f>
        <v>0</v>
      </c>
      <c r="BB830" s="10">
        <f xml:space="preserve"> SIGN(DATA[[#This Row],[Prev Low]] &lt; DATA[[#This Row],[Close]])</f>
        <v>1</v>
      </c>
      <c r="BC830" s="10">
        <f xml:space="preserve"> SIGN(DATA[[#This Row],[Close]] &lt; DATA[[#This Row],[Prev High]])</f>
        <v>0</v>
      </c>
      <c r="BD830" s="10">
        <f xml:space="preserve"> SIGN(DATA[[#This Row],[Prev High]] &lt; DATA[[#This Row],[Close]])</f>
        <v>1</v>
      </c>
    </row>
    <row r="831" spans="14:56" x14ac:dyDescent="0.25">
      <c r="N831" s="16">
        <f xml:space="preserve"> ROW() - ROW(DATA[[#Headers],[Row]])</f>
        <v>829</v>
      </c>
      <c r="O831" s="13"/>
      <c r="P831" s="20">
        <v>44651</v>
      </c>
      <c r="Q831" s="21">
        <v>120379</v>
      </c>
      <c r="R831" s="21">
        <v>120805</v>
      </c>
      <c r="S831" s="21">
        <v>121330</v>
      </c>
      <c r="T831" s="21">
        <v>120210</v>
      </c>
      <c r="U831" s="13" t="s">
        <v>624</v>
      </c>
      <c r="V831" s="14">
        <v>-3.3999999999999998E-3</v>
      </c>
      <c r="W831" s="23"/>
      <c r="X831" s="23">
        <f xml:space="preserve"> (1 - DATA[[#This Row],[Row]])</f>
        <v>-828</v>
      </c>
      <c r="Y831" s="24">
        <f xml:space="preserve"> DATA[[#This Row],[Src Data]]</f>
        <v>44651</v>
      </c>
      <c r="Z831" s="23">
        <f xml:space="preserve"> WEEKDAY(DATA[[#This Row],[Date]])</f>
        <v>5</v>
      </c>
      <c r="AA831" s="26">
        <f xml:space="preserve"> DATA[[#This Row],[Src Último]]</f>
        <v>120379</v>
      </c>
      <c r="AB831" s="28">
        <f xml:space="preserve"> DATA[[#This Row],[Src Abertura]]</f>
        <v>120805</v>
      </c>
      <c r="AC831" s="28">
        <f xml:space="preserve"> DATA[[#This Row],[Src Mínima]]</f>
        <v>120210</v>
      </c>
      <c r="AD831" s="28">
        <f xml:space="preserve"> DATA[[#This Row],[Src Máxima]]</f>
        <v>121330</v>
      </c>
      <c r="AE831" s="28">
        <f xml:space="preserve"> DATA[[#This Row],[Src Último]]</f>
        <v>120379</v>
      </c>
      <c r="AF831" s="40">
        <f xml:space="preserve"> (DATA[[#This Row],[High]] - DATA[[#This Row],[Low]])</f>
        <v>1120</v>
      </c>
      <c r="AG831" s="31">
        <f xml:space="preserve"> _xlfn.XLOOKUP(DATA[[#This Row],[T]]-1, DATA[T], DATA[Open], "")</f>
        <v>120110</v>
      </c>
      <c r="AH831" s="31">
        <f xml:space="preserve"> _xlfn.XLOOKUP(DATA[[#This Row],[T]]-1, DATA[T], DATA[Low], "")</f>
        <v>120095</v>
      </c>
      <c r="AI831" s="31">
        <f xml:space="preserve"> _xlfn.XLOOKUP(DATA[[#This Row],[T]]-1, DATA[T], DATA[High], "")</f>
        <v>121110</v>
      </c>
      <c r="AJ831" s="31">
        <f xml:space="preserve"> _xlfn.XLOOKUP(DATA[[#This Row],[T]]-1, DATA[T], DATA[Price], "")</f>
        <v>120784</v>
      </c>
      <c r="AK831" s="33">
        <f xml:space="preserve"> IFERROR(DATA[[#This Row],[Prev Close]] - DATA[[#This Row],[Prev Open]], "")</f>
        <v>674</v>
      </c>
      <c r="AL831" s="33">
        <f xml:space="preserve"> IFERROR(DATA[[#This Row],[Prev High]] - DATA[[#This Row],[Prev Low]], "")</f>
        <v>1015</v>
      </c>
      <c r="AM831" s="33">
        <f xml:space="preserve"> SIGN(DATA[[#This Row],[Prev Change]] &lt; 0)</f>
        <v>0</v>
      </c>
      <c r="AN831" s="33">
        <f xml:space="preserve"> SIGN(DATA[[#This Row],[Prev Change]] &gt;= 0)</f>
        <v>1</v>
      </c>
      <c r="AO831" s="28">
        <f xml:space="preserve"> IFERROR(MAX(0, DATA[[#This Row],[High]] - DATA[[#This Row],[Prev High]]), "")</f>
        <v>220</v>
      </c>
      <c r="AP831" s="28">
        <f xml:space="preserve"> IFERROR(MAX(0, DATA[[#This Row],[Prev Low]] - DATA[[#This Row],[Low]]), "")</f>
        <v>0</v>
      </c>
      <c r="AQ831" s="10">
        <f xml:space="preserve"> (DATA[[#This Row],[Prev Low]] &lt; DATA[[#This Row],[Open]]) * (DATA[[#This Row],[Open]] &lt; DATA[[#This Row],[Prev High]])</f>
        <v>1</v>
      </c>
      <c r="AR831" s="10">
        <f xml:space="preserve"> SIGN(DATA[[#This Row],[Open]] &lt; DATA[[#This Row],[Prev Low]])</f>
        <v>0</v>
      </c>
      <c r="AS831" s="10">
        <f xml:space="preserve"> SIGN(DATA[[#This Row],[Prev Low]] &lt; DATA[[#This Row],[Open]])</f>
        <v>1</v>
      </c>
      <c r="AT831" s="10">
        <f xml:space="preserve"> SIGN(DATA[[#This Row],[Open]] &lt; DATA[[#This Row],[Prev High]])</f>
        <v>1</v>
      </c>
      <c r="AU831" s="10">
        <f xml:space="preserve"> SIGN(DATA[[#This Row],[Prev High]] &lt; DATA[[#This Row],[Open]])</f>
        <v>0</v>
      </c>
      <c r="AV831" s="10">
        <f xml:space="preserve"> SIGN(DATA[[#This Row],[Low]] &lt; DATA[[#This Row],[Prev Low]])</f>
        <v>0</v>
      </c>
      <c r="AW831" s="10">
        <f xml:space="preserve"> SIGN(DATA[[#This Row],[Prev Low]] &lt; DATA[[#This Row],[Low]])</f>
        <v>1</v>
      </c>
      <c r="AX831" s="10">
        <f xml:space="preserve"> SIGN(DATA[[#This Row],[High]] &lt; DATA[[#This Row],[Prev High]])</f>
        <v>0</v>
      </c>
      <c r="AY831" s="10">
        <f xml:space="preserve"> SIGN(DATA[[#This Row],[Prev High]] &lt; DATA[[#This Row],[High]])</f>
        <v>1</v>
      </c>
      <c r="AZ831" s="10">
        <f xml:space="preserve"> (DATA[[#This Row],[Prev Low]] &lt; DATA[[#This Row],[Close]]) * (DATA[[#This Row],[Close]] &lt; DATA[[#This Row],[Prev High]])</f>
        <v>1</v>
      </c>
      <c r="BA831" s="10">
        <f xml:space="preserve"> SIGN(DATA[[#This Row],[Close]] &lt; DATA[[#This Row],[Prev Low]])</f>
        <v>0</v>
      </c>
      <c r="BB831" s="10">
        <f xml:space="preserve"> SIGN(DATA[[#This Row],[Prev Low]] &lt; DATA[[#This Row],[Close]])</f>
        <v>1</v>
      </c>
      <c r="BC831" s="10">
        <f xml:space="preserve"> SIGN(DATA[[#This Row],[Close]] &lt; DATA[[#This Row],[Prev High]])</f>
        <v>1</v>
      </c>
      <c r="BD831" s="10">
        <f xml:space="preserve"> SIGN(DATA[[#This Row],[Prev High]] &lt; DATA[[#This Row],[Close]])</f>
        <v>0</v>
      </c>
    </row>
    <row r="832" spans="14:56" x14ac:dyDescent="0.25">
      <c r="N832" s="16">
        <f xml:space="preserve"> ROW() - ROW(DATA[[#Headers],[Row]])</f>
        <v>830</v>
      </c>
      <c r="O832" s="13"/>
      <c r="P832" s="20">
        <v>44650</v>
      </c>
      <c r="Q832" s="21">
        <v>120784</v>
      </c>
      <c r="R832" s="21">
        <v>120110</v>
      </c>
      <c r="S832" s="21">
        <v>121110</v>
      </c>
      <c r="T832" s="21">
        <v>120095</v>
      </c>
      <c r="U832" s="13" t="s">
        <v>625</v>
      </c>
      <c r="V832" s="14">
        <v>1.8E-3</v>
      </c>
      <c r="W832" s="23"/>
      <c r="X832" s="23">
        <f xml:space="preserve"> (1 - DATA[[#This Row],[Row]])</f>
        <v>-829</v>
      </c>
      <c r="Y832" s="24">
        <f xml:space="preserve"> DATA[[#This Row],[Src Data]]</f>
        <v>44650</v>
      </c>
      <c r="Z832" s="23">
        <f xml:space="preserve"> WEEKDAY(DATA[[#This Row],[Date]])</f>
        <v>4</v>
      </c>
      <c r="AA832" s="26">
        <f xml:space="preserve"> DATA[[#This Row],[Src Último]]</f>
        <v>120784</v>
      </c>
      <c r="AB832" s="28">
        <f xml:space="preserve"> DATA[[#This Row],[Src Abertura]]</f>
        <v>120110</v>
      </c>
      <c r="AC832" s="28">
        <f xml:space="preserve"> DATA[[#This Row],[Src Mínima]]</f>
        <v>120095</v>
      </c>
      <c r="AD832" s="28">
        <f xml:space="preserve"> DATA[[#This Row],[Src Máxima]]</f>
        <v>121110</v>
      </c>
      <c r="AE832" s="28">
        <f xml:space="preserve"> DATA[[#This Row],[Src Último]]</f>
        <v>120784</v>
      </c>
      <c r="AF832" s="40">
        <f xml:space="preserve"> (DATA[[#This Row],[High]] - DATA[[#This Row],[Low]])</f>
        <v>1015</v>
      </c>
      <c r="AG832" s="31">
        <f xml:space="preserve"> _xlfn.XLOOKUP(DATA[[#This Row],[T]]-1, DATA[T], DATA[Open], "")</f>
        <v>120200</v>
      </c>
      <c r="AH832" s="31">
        <f xml:space="preserve"> _xlfn.XLOOKUP(DATA[[#This Row],[T]]-1, DATA[T], DATA[Low], "")</f>
        <v>119975</v>
      </c>
      <c r="AI832" s="31">
        <f xml:space="preserve"> _xlfn.XLOOKUP(DATA[[#This Row],[T]]-1, DATA[T], DATA[High], "")</f>
        <v>121385</v>
      </c>
      <c r="AJ832" s="31">
        <f xml:space="preserve"> _xlfn.XLOOKUP(DATA[[#This Row],[T]]-1, DATA[T], DATA[Price], "")</f>
        <v>120568</v>
      </c>
      <c r="AK832" s="33">
        <f xml:space="preserve"> IFERROR(DATA[[#This Row],[Prev Close]] - DATA[[#This Row],[Prev Open]], "")</f>
        <v>368</v>
      </c>
      <c r="AL832" s="33">
        <f xml:space="preserve"> IFERROR(DATA[[#This Row],[Prev High]] - DATA[[#This Row],[Prev Low]], "")</f>
        <v>1410</v>
      </c>
      <c r="AM832" s="33">
        <f xml:space="preserve"> SIGN(DATA[[#This Row],[Prev Change]] &lt; 0)</f>
        <v>0</v>
      </c>
      <c r="AN832" s="33">
        <f xml:space="preserve"> SIGN(DATA[[#This Row],[Prev Change]] &gt;= 0)</f>
        <v>1</v>
      </c>
      <c r="AO832" s="28">
        <f xml:space="preserve"> IFERROR(MAX(0, DATA[[#This Row],[High]] - DATA[[#This Row],[Prev High]]), "")</f>
        <v>0</v>
      </c>
      <c r="AP832" s="28">
        <f xml:space="preserve"> IFERROR(MAX(0, DATA[[#This Row],[Prev Low]] - DATA[[#This Row],[Low]]), "")</f>
        <v>0</v>
      </c>
      <c r="AQ832" s="10">
        <f xml:space="preserve"> (DATA[[#This Row],[Prev Low]] &lt; DATA[[#This Row],[Open]]) * (DATA[[#This Row],[Open]] &lt; DATA[[#This Row],[Prev High]])</f>
        <v>1</v>
      </c>
      <c r="AR832" s="10">
        <f xml:space="preserve"> SIGN(DATA[[#This Row],[Open]] &lt; DATA[[#This Row],[Prev Low]])</f>
        <v>0</v>
      </c>
      <c r="AS832" s="10">
        <f xml:space="preserve"> SIGN(DATA[[#This Row],[Prev Low]] &lt; DATA[[#This Row],[Open]])</f>
        <v>1</v>
      </c>
      <c r="AT832" s="10">
        <f xml:space="preserve"> SIGN(DATA[[#This Row],[Open]] &lt; DATA[[#This Row],[Prev High]])</f>
        <v>1</v>
      </c>
      <c r="AU832" s="10">
        <f xml:space="preserve"> SIGN(DATA[[#This Row],[Prev High]] &lt; DATA[[#This Row],[Open]])</f>
        <v>0</v>
      </c>
      <c r="AV832" s="10">
        <f xml:space="preserve"> SIGN(DATA[[#This Row],[Low]] &lt; DATA[[#This Row],[Prev Low]])</f>
        <v>0</v>
      </c>
      <c r="AW832" s="10">
        <f xml:space="preserve"> SIGN(DATA[[#This Row],[Prev Low]] &lt; DATA[[#This Row],[Low]])</f>
        <v>1</v>
      </c>
      <c r="AX832" s="10">
        <f xml:space="preserve"> SIGN(DATA[[#This Row],[High]] &lt; DATA[[#This Row],[Prev High]])</f>
        <v>1</v>
      </c>
      <c r="AY832" s="10">
        <f xml:space="preserve"> SIGN(DATA[[#This Row],[Prev High]] &lt; DATA[[#This Row],[High]])</f>
        <v>0</v>
      </c>
      <c r="AZ832" s="10">
        <f xml:space="preserve"> (DATA[[#This Row],[Prev Low]] &lt; DATA[[#This Row],[Close]]) * (DATA[[#This Row],[Close]] &lt; DATA[[#This Row],[Prev High]])</f>
        <v>1</v>
      </c>
      <c r="BA832" s="10">
        <f xml:space="preserve"> SIGN(DATA[[#This Row],[Close]] &lt; DATA[[#This Row],[Prev Low]])</f>
        <v>0</v>
      </c>
      <c r="BB832" s="10">
        <f xml:space="preserve"> SIGN(DATA[[#This Row],[Prev Low]] &lt; DATA[[#This Row],[Close]])</f>
        <v>1</v>
      </c>
      <c r="BC832" s="10">
        <f xml:space="preserve"> SIGN(DATA[[#This Row],[Close]] &lt; DATA[[#This Row],[Prev High]])</f>
        <v>1</v>
      </c>
      <c r="BD832" s="10">
        <f xml:space="preserve"> SIGN(DATA[[#This Row],[Prev High]] &lt; DATA[[#This Row],[Close]])</f>
        <v>0</v>
      </c>
    </row>
    <row r="833" spans="14:56" x14ac:dyDescent="0.25">
      <c r="N833" s="16">
        <f xml:space="preserve"> ROW() - ROW(DATA[[#Headers],[Row]])</f>
        <v>831</v>
      </c>
      <c r="O833" s="13"/>
      <c r="P833" s="20">
        <v>44649</v>
      </c>
      <c r="Q833" s="21">
        <v>120568</v>
      </c>
      <c r="R833" s="21">
        <v>120200</v>
      </c>
      <c r="S833" s="21">
        <v>121385</v>
      </c>
      <c r="T833" s="21">
        <v>119975</v>
      </c>
      <c r="U833" s="13" t="s">
        <v>247</v>
      </c>
      <c r="V833" s="14">
        <v>8.8000000000000005E-3</v>
      </c>
      <c r="W833" s="23"/>
      <c r="X833" s="23">
        <f xml:space="preserve"> (1 - DATA[[#This Row],[Row]])</f>
        <v>-830</v>
      </c>
      <c r="Y833" s="24">
        <f xml:space="preserve"> DATA[[#This Row],[Src Data]]</f>
        <v>44649</v>
      </c>
      <c r="Z833" s="23">
        <f xml:space="preserve"> WEEKDAY(DATA[[#This Row],[Date]])</f>
        <v>3</v>
      </c>
      <c r="AA833" s="26">
        <f xml:space="preserve"> DATA[[#This Row],[Src Último]]</f>
        <v>120568</v>
      </c>
      <c r="AB833" s="28">
        <f xml:space="preserve"> DATA[[#This Row],[Src Abertura]]</f>
        <v>120200</v>
      </c>
      <c r="AC833" s="28">
        <f xml:space="preserve"> DATA[[#This Row],[Src Mínima]]</f>
        <v>119975</v>
      </c>
      <c r="AD833" s="28">
        <f xml:space="preserve"> DATA[[#This Row],[Src Máxima]]</f>
        <v>121385</v>
      </c>
      <c r="AE833" s="28">
        <f xml:space="preserve"> DATA[[#This Row],[Src Último]]</f>
        <v>120568</v>
      </c>
      <c r="AF833" s="40">
        <f xml:space="preserve"> (DATA[[#This Row],[High]] - DATA[[#This Row],[Low]])</f>
        <v>1410</v>
      </c>
      <c r="AG833" s="31">
        <f xml:space="preserve"> _xlfn.XLOOKUP(DATA[[#This Row],[T]]-1, DATA[T], DATA[Open], "")</f>
        <v>120000</v>
      </c>
      <c r="AH833" s="31">
        <f xml:space="preserve"> _xlfn.XLOOKUP(DATA[[#This Row],[T]]-1, DATA[T], DATA[Low], "")</f>
        <v>118565</v>
      </c>
      <c r="AI833" s="31">
        <f xml:space="preserve"> _xlfn.XLOOKUP(DATA[[#This Row],[T]]-1, DATA[T], DATA[High], "")</f>
        <v>120235</v>
      </c>
      <c r="AJ833" s="31">
        <f xml:space="preserve"> _xlfn.XLOOKUP(DATA[[#This Row],[T]]-1, DATA[T], DATA[Price], "")</f>
        <v>119516</v>
      </c>
      <c r="AK833" s="33">
        <f xml:space="preserve"> IFERROR(DATA[[#This Row],[Prev Close]] - DATA[[#This Row],[Prev Open]], "")</f>
        <v>-484</v>
      </c>
      <c r="AL833" s="33">
        <f xml:space="preserve"> IFERROR(DATA[[#This Row],[Prev High]] - DATA[[#This Row],[Prev Low]], "")</f>
        <v>1670</v>
      </c>
      <c r="AM833" s="33">
        <f xml:space="preserve"> SIGN(DATA[[#This Row],[Prev Change]] &lt; 0)</f>
        <v>1</v>
      </c>
      <c r="AN833" s="33">
        <f xml:space="preserve"> SIGN(DATA[[#This Row],[Prev Change]] &gt;= 0)</f>
        <v>0</v>
      </c>
      <c r="AO833" s="28">
        <f xml:space="preserve"> IFERROR(MAX(0, DATA[[#This Row],[High]] - DATA[[#This Row],[Prev High]]), "")</f>
        <v>1150</v>
      </c>
      <c r="AP833" s="28">
        <f xml:space="preserve"> IFERROR(MAX(0, DATA[[#This Row],[Prev Low]] - DATA[[#This Row],[Low]]), "")</f>
        <v>0</v>
      </c>
      <c r="AQ833" s="10">
        <f xml:space="preserve"> (DATA[[#This Row],[Prev Low]] &lt; DATA[[#This Row],[Open]]) * (DATA[[#This Row],[Open]] &lt; DATA[[#This Row],[Prev High]])</f>
        <v>1</v>
      </c>
      <c r="AR833" s="10">
        <f xml:space="preserve"> SIGN(DATA[[#This Row],[Open]] &lt; DATA[[#This Row],[Prev Low]])</f>
        <v>0</v>
      </c>
      <c r="AS833" s="10">
        <f xml:space="preserve"> SIGN(DATA[[#This Row],[Prev Low]] &lt; DATA[[#This Row],[Open]])</f>
        <v>1</v>
      </c>
      <c r="AT833" s="10">
        <f xml:space="preserve"> SIGN(DATA[[#This Row],[Open]] &lt; DATA[[#This Row],[Prev High]])</f>
        <v>1</v>
      </c>
      <c r="AU833" s="10">
        <f xml:space="preserve"> SIGN(DATA[[#This Row],[Prev High]] &lt; DATA[[#This Row],[Open]])</f>
        <v>0</v>
      </c>
      <c r="AV833" s="10">
        <f xml:space="preserve"> SIGN(DATA[[#This Row],[Low]] &lt; DATA[[#This Row],[Prev Low]])</f>
        <v>0</v>
      </c>
      <c r="AW833" s="10">
        <f xml:space="preserve"> SIGN(DATA[[#This Row],[Prev Low]] &lt; DATA[[#This Row],[Low]])</f>
        <v>1</v>
      </c>
      <c r="AX833" s="10">
        <f xml:space="preserve"> SIGN(DATA[[#This Row],[High]] &lt; DATA[[#This Row],[Prev High]])</f>
        <v>0</v>
      </c>
      <c r="AY833" s="10">
        <f xml:space="preserve"> SIGN(DATA[[#This Row],[Prev High]] &lt; DATA[[#This Row],[High]])</f>
        <v>1</v>
      </c>
      <c r="AZ833" s="10">
        <f xml:space="preserve"> (DATA[[#This Row],[Prev Low]] &lt; DATA[[#This Row],[Close]]) * (DATA[[#This Row],[Close]] &lt; DATA[[#This Row],[Prev High]])</f>
        <v>0</v>
      </c>
      <c r="BA833" s="10">
        <f xml:space="preserve"> SIGN(DATA[[#This Row],[Close]] &lt; DATA[[#This Row],[Prev Low]])</f>
        <v>0</v>
      </c>
      <c r="BB833" s="10">
        <f xml:space="preserve"> SIGN(DATA[[#This Row],[Prev Low]] &lt; DATA[[#This Row],[Close]])</f>
        <v>1</v>
      </c>
      <c r="BC833" s="10">
        <f xml:space="preserve"> SIGN(DATA[[#This Row],[Close]] &lt; DATA[[#This Row],[Prev High]])</f>
        <v>0</v>
      </c>
      <c r="BD833" s="10">
        <f xml:space="preserve"> SIGN(DATA[[#This Row],[Prev High]] &lt; DATA[[#This Row],[Close]])</f>
        <v>1</v>
      </c>
    </row>
    <row r="834" spans="14:56" x14ac:dyDescent="0.25">
      <c r="N834" s="16">
        <f xml:space="preserve"> ROW() - ROW(DATA[[#Headers],[Row]])</f>
        <v>832</v>
      </c>
      <c r="O834" s="13"/>
      <c r="P834" s="20">
        <v>44648</v>
      </c>
      <c r="Q834" s="21">
        <v>119516</v>
      </c>
      <c r="R834" s="21">
        <v>120000</v>
      </c>
      <c r="S834" s="21">
        <v>120235</v>
      </c>
      <c r="T834" s="21">
        <v>118565</v>
      </c>
      <c r="U834" s="13" t="s">
        <v>626</v>
      </c>
      <c r="V834" s="14">
        <v>-2.2000000000000001E-3</v>
      </c>
      <c r="W834" s="23"/>
      <c r="X834" s="23">
        <f xml:space="preserve"> (1 - DATA[[#This Row],[Row]])</f>
        <v>-831</v>
      </c>
      <c r="Y834" s="24">
        <f xml:space="preserve"> DATA[[#This Row],[Src Data]]</f>
        <v>44648</v>
      </c>
      <c r="Z834" s="23">
        <f xml:space="preserve"> WEEKDAY(DATA[[#This Row],[Date]])</f>
        <v>2</v>
      </c>
      <c r="AA834" s="26">
        <f xml:space="preserve"> DATA[[#This Row],[Src Último]]</f>
        <v>119516</v>
      </c>
      <c r="AB834" s="28">
        <f xml:space="preserve"> DATA[[#This Row],[Src Abertura]]</f>
        <v>120000</v>
      </c>
      <c r="AC834" s="28">
        <f xml:space="preserve"> DATA[[#This Row],[Src Mínima]]</f>
        <v>118565</v>
      </c>
      <c r="AD834" s="28">
        <f xml:space="preserve"> DATA[[#This Row],[Src Máxima]]</f>
        <v>120235</v>
      </c>
      <c r="AE834" s="28">
        <f xml:space="preserve"> DATA[[#This Row],[Src Último]]</f>
        <v>119516</v>
      </c>
      <c r="AF834" s="40">
        <f xml:space="preserve"> (DATA[[#This Row],[High]] - DATA[[#This Row],[Low]])</f>
        <v>1670</v>
      </c>
      <c r="AG834" s="31">
        <f xml:space="preserve"> _xlfn.XLOOKUP(DATA[[#This Row],[T]]-1, DATA[T], DATA[Open], "")</f>
        <v>119975</v>
      </c>
      <c r="AH834" s="31">
        <f xml:space="preserve"> _xlfn.XLOOKUP(DATA[[#This Row],[T]]-1, DATA[T], DATA[Low], "")</f>
        <v>119065</v>
      </c>
      <c r="AI834" s="31">
        <f xml:space="preserve"> _xlfn.XLOOKUP(DATA[[#This Row],[T]]-1, DATA[T], DATA[High], "")</f>
        <v>120345</v>
      </c>
      <c r="AJ834" s="31">
        <f xml:space="preserve"> _xlfn.XLOOKUP(DATA[[#This Row],[T]]-1, DATA[T], DATA[Price], "")</f>
        <v>119776</v>
      </c>
      <c r="AK834" s="33">
        <f xml:space="preserve"> IFERROR(DATA[[#This Row],[Prev Close]] - DATA[[#This Row],[Prev Open]], "")</f>
        <v>-199</v>
      </c>
      <c r="AL834" s="33">
        <f xml:space="preserve"> IFERROR(DATA[[#This Row],[Prev High]] - DATA[[#This Row],[Prev Low]], "")</f>
        <v>1280</v>
      </c>
      <c r="AM834" s="33">
        <f xml:space="preserve"> SIGN(DATA[[#This Row],[Prev Change]] &lt; 0)</f>
        <v>1</v>
      </c>
      <c r="AN834" s="33">
        <f xml:space="preserve"> SIGN(DATA[[#This Row],[Prev Change]] &gt;= 0)</f>
        <v>0</v>
      </c>
      <c r="AO834" s="28">
        <f xml:space="preserve"> IFERROR(MAX(0, DATA[[#This Row],[High]] - DATA[[#This Row],[Prev High]]), "")</f>
        <v>0</v>
      </c>
      <c r="AP834" s="28">
        <f xml:space="preserve"> IFERROR(MAX(0, DATA[[#This Row],[Prev Low]] - DATA[[#This Row],[Low]]), "")</f>
        <v>500</v>
      </c>
      <c r="AQ834" s="10">
        <f xml:space="preserve"> (DATA[[#This Row],[Prev Low]] &lt; DATA[[#This Row],[Open]]) * (DATA[[#This Row],[Open]] &lt; DATA[[#This Row],[Prev High]])</f>
        <v>1</v>
      </c>
      <c r="AR834" s="10">
        <f xml:space="preserve"> SIGN(DATA[[#This Row],[Open]] &lt; DATA[[#This Row],[Prev Low]])</f>
        <v>0</v>
      </c>
      <c r="AS834" s="10">
        <f xml:space="preserve"> SIGN(DATA[[#This Row],[Prev Low]] &lt; DATA[[#This Row],[Open]])</f>
        <v>1</v>
      </c>
      <c r="AT834" s="10">
        <f xml:space="preserve"> SIGN(DATA[[#This Row],[Open]] &lt; DATA[[#This Row],[Prev High]])</f>
        <v>1</v>
      </c>
      <c r="AU834" s="10">
        <f xml:space="preserve"> SIGN(DATA[[#This Row],[Prev High]] &lt; DATA[[#This Row],[Open]])</f>
        <v>0</v>
      </c>
      <c r="AV834" s="10">
        <f xml:space="preserve"> SIGN(DATA[[#This Row],[Low]] &lt; DATA[[#This Row],[Prev Low]])</f>
        <v>1</v>
      </c>
      <c r="AW834" s="10">
        <f xml:space="preserve"> SIGN(DATA[[#This Row],[Prev Low]] &lt; DATA[[#This Row],[Low]])</f>
        <v>0</v>
      </c>
      <c r="AX834" s="10">
        <f xml:space="preserve"> SIGN(DATA[[#This Row],[High]] &lt; DATA[[#This Row],[Prev High]])</f>
        <v>1</v>
      </c>
      <c r="AY834" s="10">
        <f xml:space="preserve"> SIGN(DATA[[#This Row],[Prev High]] &lt; DATA[[#This Row],[High]])</f>
        <v>0</v>
      </c>
      <c r="AZ834" s="10">
        <f xml:space="preserve"> (DATA[[#This Row],[Prev Low]] &lt; DATA[[#This Row],[Close]]) * (DATA[[#This Row],[Close]] &lt; DATA[[#This Row],[Prev High]])</f>
        <v>1</v>
      </c>
      <c r="BA834" s="10">
        <f xml:space="preserve"> SIGN(DATA[[#This Row],[Close]] &lt; DATA[[#This Row],[Prev Low]])</f>
        <v>0</v>
      </c>
      <c r="BB834" s="10">
        <f xml:space="preserve"> SIGN(DATA[[#This Row],[Prev Low]] &lt; DATA[[#This Row],[Close]])</f>
        <v>1</v>
      </c>
      <c r="BC834" s="10">
        <f xml:space="preserve"> SIGN(DATA[[#This Row],[Close]] &lt; DATA[[#This Row],[Prev High]])</f>
        <v>1</v>
      </c>
      <c r="BD834" s="10">
        <f xml:space="preserve"> SIGN(DATA[[#This Row],[Prev High]] &lt; DATA[[#This Row],[Close]])</f>
        <v>0</v>
      </c>
    </row>
    <row r="835" spans="14:56" x14ac:dyDescent="0.25">
      <c r="N835" s="16">
        <f xml:space="preserve"> ROW() - ROW(DATA[[#Headers],[Row]])</f>
        <v>833</v>
      </c>
      <c r="O835" s="13"/>
      <c r="P835" s="20">
        <v>44645</v>
      </c>
      <c r="Q835" s="21">
        <v>119776</v>
      </c>
      <c r="R835" s="21">
        <v>119975</v>
      </c>
      <c r="S835" s="21">
        <v>120345</v>
      </c>
      <c r="T835" s="21">
        <v>119065</v>
      </c>
      <c r="U835" s="13" t="s">
        <v>627</v>
      </c>
      <c r="V835" s="14">
        <v>2.0000000000000001E-4</v>
      </c>
      <c r="W835" s="23"/>
      <c r="X835" s="23">
        <f xml:space="preserve"> (1 - DATA[[#This Row],[Row]])</f>
        <v>-832</v>
      </c>
      <c r="Y835" s="24">
        <f xml:space="preserve"> DATA[[#This Row],[Src Data]]</f>
        <v>44645</v>
      </c>
      <c r="Z835" s="23">
        <f xml:space="preserve"> WEEKDAY(DATA[[#This Row],[Date]])</f>
        <v>6</v>
      </c>
      <c r="AA835" s="26">
        <f xml:space="preserve"> DATA[[#This Row],[Src Último]]</f>
        <v>119776</v>
      </c>
      <c r="AB835" s="28">
        <f xml:space="preserve"> DATA[[#This Row],[Src Abertura]]</f>
        <v>119975</v>
      </c>
      <c r="AC835" s="28">
        <f xml:space="preserve"> DATA[[#This Row],[Src Mínima]]</f>
        <v>119065</v>
      </c>
      <c r="AD835" s="28">
        <f xml:space="preserve"> DATA[[#This Row],[Src Máxima]]</f>
        <v>120345</v>
      </c>
      <c r="AE835" s="28">
        <f xml:space="preserve"> DATA[[#This Row],[Src Último]]</f>
        <v>119776</v>
      </c>
      <c r="AF835" s="40">
        <f xml:space="preserve"> (DATA[[#This Row],[High]] - DATA[[#This Row],[Low]])</f>
        <v>1280</v>
      </c>
      <c r="AG835" s="31">
        <f xml:space="preserve"> _xlfn.XLOOKUP(DATA[[#This Row],[T]]-1, DATA[T], DATA[Open], "")</f>
        <v>118390</v>
      </c>
      <c r="AH835" s="31">
        <f xml:space="preserve"> _xlfn.XLOOKUP(DATA[[#This Row],[T]]-1, DATA[T], DATA[Low], "")</f>
        <v>117760</v>
      </c>
      <c r="AI835" s="31">
        <f xml:space="preserve"> _xlfn.XLOOKUP(DATA[[#This Row],[T]]-1, DATA[T], DATA[High], "")</f>
        <v>120000</v>
      </c>
      <c r="AJ835" s="31">
        <f xml:space="preserve"> _xlfn.XLOOKUP(DATA[[#This Row],[T]]-1, DATA[T], DATA[Price], "")</f>
        <v>119755</v>
      </c>
      <c r="AK835" s="33">
        <f xml:space="preserve"> IFERROR(DATA[[#This Row],[Prev Close]] - DATA[[#This Row],[Prev Open]], "")</f>
        <v>1365</v>
      </c>
      <c r="AL835" s="33">
        <f xml:space="preserve"> IFERROR(DATA[[#This Row],[Prev High]] - DATA[[#This Row],[Prev Low]], "")</f>
        <v>2240</v>
      </c>
      <c r="AM835" s="33">
        <f xml:space="preserve"> SIGN(DATA[[#This Row],[Prev Change]] &lt; 0)</f>
        <v>0</v>
      </c>
      <c r="AN835" s="33">
        <f xml:space="preserve"> SIGN(DATA[[#This Row],[Prev Change]] &gt;= 0)</f>
        <v>1</v>
      </c>
      <c r="AO835" s="28">
        <f xml:space="preserve"> IFERROR(MAX(0, DATA[[#This Row],[High]] - DATA[[#This Row],[Prev High]]), "")</f>
        <v>345</v>
      </c>
      <c r="AP835" s="28">
        <f xml:space="preserve"> IFERROR(MAX(0, DATA[[#This Row],[Prev Low]] - DATA[[#This Row],[Low]]), "")</f>
        <v>0</v>
      </c>
      <c r="AQ835" s="10">
        <f xml:space="preserve"> (DATA[[#This Row],[Prev Low]] &lt; DATA[[#This Row],[Open]]) * (DATA[[#This Row],[Open]] &lt; DATA[[#This Row],[Prev High]])</f>
        <v>1</v>
      </c>
      <c r="AR835" s="10">
        <f xml:space="preserve"> SIGN(DATA[[#This Row],[Open]] &lt; DATA[[#This Row],[Prev Low]])</f>
        <v>0</v>
      </c>
      <c r="AS835" s="10">
        <f xml:space="preserve"> SIGN(DATA[[#This Row],[Prev Low]] &lt; DATA[[#This Row],[Open]])</f>
        <v>1</v>
      </c>
      <c r="AT835" s="10">
        <f xml:space="preserve"> SIGN(DATA[[#This Row],[Open]] &lt; DATA[[#This Row],[Prev High]])</f>
        <v>1</v>
      </c>
      <c r="AU835" s="10">
        <f xml:space="preserve"> SIGN(DATA[[#This Row],[Prev High]] &lt; DATA[[#This Row],[Open]])</f>
        <v>0</v>
      </c>
      <c r="AV835" s="10">
        <f xml:space="preserve"> SIGN(DATA[[#This Row],[Low]] &lt; DATA[[#This Row],[Prev Low]])</f>
        <v>0</v>
      </c>
      <c r="AW835" s="10">
        <f xml:space="preserve"> SIGN(DATA[[#This Row],[Prev Low]] &lt; DATA[[#This Row],[Low]])</f>
        <v>1</v>
      </c>
      <c r="AX835" s="10">
        <f xml:space="preserve"> SIGN(DATA[[#This Row],[High]] &lt; DATA[[#This Row],[Prev High]])</f>
        <v>0</v>
      </c>
      <c r="AY835" s="10">
        <f xml:space="preserve"> SIGN(DATA[[#This Row],[Prev High]] &lt; DATA[[#This Row],[High]])</f>
        <v>1</v>
      </c>
      <c r="AZ835" s="10">
        <f xml:space="preserve"> (DATA[[#This Row],[Prev Low]] &lt; DATA[[#This Row],[Close]]) * (DATA[[#This Row],[Close]] &lt; DATA[[#This Row],[Prev High]])</f>
        <v>1</v>
      </c>
      <c r="BA835" s="10">
        <f xml:space="preserve"> SIGN(DATA[[#This Row],[Close]] &lt; DATA[[#This Row],[Prev Low]])</f>
        <v>0</v>
      </c>
      <c r="BB835" s="10">
        <f xml:space="preserve"> SIGN(DATA[[#This Row],[Prev Low]] &lt; DATA[[#This Row],[Close]])</f>
        <v>1</v>
      </c>
      <c r="BC835" s="10">
        <f xml:space="preserve"> SIGN(DATA[[#This Row],[Close]] &lt; DATA[[#This Row],[Prev High]])</f>
        <v>1</v>
      </c>
      <c r="BD835" s="10">
        <f xml:space="preserve"> SIGN(DATA[[#This Row],[Prev High]] &lt; DATA[[#This Row],[Close]])</f>
        <v>0</v>
      </c>
    </row>
    <row r="836" spans="14:56" x14ac:dyDescent="0.25">
      <c r="N836" s="16">
        <f xml:space="preserve"> ROW() - ROW(DATA[[#Headers],[Row]])</f>
        <v>834</v>
      </c>
      <c r="O836" s="13"/>
      <c r="P836" s="20">
        <v>44644</v>
      </c>
      <c r="Q836" s="21">
        <v>119755</v>
      </c>
      <c r="R836" s="21">
        <v>118390</v>
      </c>
      <c r="S836" s="21">
        <v>120000</v>
      </c>
      <c r="T836" s="21">
        <v>117760</v>
      </c>
      <c r="U836" s="13" t="s">
        <v>628</v>
      </c>
      <c r="V836" s="14">
        <v>1.43E-2</v>
      </c>
      <c r="W836" s="23"/>
      <c r="X836" s="23">
        <f xml:space="preserve"> (1 - DATA[[#This Row],[Row]])</f>
        <v>-833</v>
      </c>
      <c r="Y836" s="24">
        <f xml:space="preserve"> DATA[[#This Row],[Src Data]]</f>
        <v>44644</v>
      </c>
      <c r="Z836" s="23">
        <f xml:space="preserve"> WEEKDAY(DATA[[#This Row],[Date]])</f>
        <v>5</v>
      </c>
      <c r="AA836" s="26">
        <f xml:space="preserve"> DATA[[#This Row],[Src Último]]</f>
        <v>119755</v>
      </c>
      <c r="AB836" s="28">
        <f xml:space="preserve"> DATA[[#This Row],[Src Abertura]]</f>
        <v>118390</v>
      </c>
      <c r="AC836" s="28">
        <f xml:space="preserve"> DATA[[#This Row],[Src Mínima]]</f>
        <v>117760</v>
      </c>
      <c r="AD836" s="28">
        <f xml:space="preserve"> DATA[[#This Row],[Src Máxima]]</f>
        <v>120000</v>
      </c>
      <c r="AE836" s="28">
        <f xml:space="preserve"> DATA[[#This Row],[Src Último]]</f>
        <v>119755</v>
      </c>
      <c r="AF836" s="40">
        <f xml:space="preserve"> (DATA[[#This Row],[High]] - DATA[[#This Row],[Low]])</f>
        <v>2240</v>
      </c>
      <c r="AG836" s="31">
        <f xml:space="preserve"> _xlfn.XLOOKUP(DATA[[#This Row],[T]]-1, DATA[T], DATA[Open], "")</f>
        <v>117750</v>
      </c>
      <c r="AH836" s="31">
        <f xml:space="preserve"> _xlfn.XLOOKUP(DATA[[#This Row],[T]]-1, DATA[T], DATA[Low], "")</f>
        <v>117605</v>
      </c>
      <c r="AI836" s="31">
        <f xml:space="preserve"> _xlfn.XLOOKUP(DATA[[#This Row],[T]]-1, DATA[T], DATA[High], "")</f>
        <v>118935</v>
      </c>
      <c r="AJ836" s="31">
        <f xml:space="preserve"> _xlfn.XLOOKUP(DATA[[#This Row],[T]]-1, DATA[T], DATA[Price], "")</f>
        <v>118062</v>
      </c>
      <c r="AK836" s="33">
        <f xml:space="preserve"> IFERROR(DATA[[#This Row],[Prev Close]] - DATA[[#This Row],[Prev Open]], "")</f>
        <v>312</v>
      </c>
      <c r="AL836" s="33">
        <f xml:space="preserve"> IFERROR(DATA[[#This Row],[Prev High]] - DATA[[#This Row],[Prev Low]], "")</f>
        <v>1330</v>
      </c>
      <c r="AM836" s="33">
        <f xml:space="preserve"> SIGN(DATA[[#This Row],[Prev Change]] &lt; 0)</f>
        <v>0</v>
      </c>
      <c r="AN836" s="33">
        <f xml:space="preserve"> SIGN(DATA[[#This Row],[Prev Change]] &gt;= 0)</f>
        <v>1</v>
      </c>
      <c r="AO836" s="28">
        <f xml:space="preserve"> IFERROR(MAX(0, DATA[[#This Row],[High]] - DATA[[#This Row],[Prev High]]), "")</f>
        <v>1065</v>
      </c>
      <c r="AP836" s="28">
        <f xml:space="preserve"> IFERROR(MAX(0, DATA[[#This Row],[Prev Low]] - DATA[[#This Row],[Low]]), "")</f>
        <v>0</v>
      </c>
      <c r="AQ836" s="10">
        <f xml:space="preserve"> (DATA[[#This Row],[Prev Low]] &lt; DATA[[#This Row],[Open]]) * (DATA[[#This Row],[Open]] &lt; DATA[[#This Row],[Prev High]])</f>
        <v>1</v>
      </c>
      <c r="AR836" s="10">
        <f xml:space="preserve"> SIGN(DATA[[#This Row],[Open]] &lt; DATA[[#This Row],[Prev Low]])</f>
        <v>0</v>
      </c>
      <c r="AS836" s="10">
        <f xml:space="preserve"> SIGN(DATA[[#This Row],[Prev Low]] &lt; DATA[[#This Row],[Open]])</f>
        <v>1</v>
      </c>
      <c r="AT836" s="10">
        <f xml:space="preserve"> SIGN(DATA[[#This Row],[Open]] &lt; DATA[[#This Row],[Prev High]])</f>
        <v>1</v>
      </c>
      <c r="AU836" s="10">
        <f xml:space="preserve"> SIGN(DATA[[#This Row],[Prev High]] &lt; DATA[[#This Row],[Open]])</f>
        <v>0</v>
      </c>
      <c r="AV836" s="10">
        <f xml:space="preserve"> SIGN(DATA[[#This Row],[Low]] &lt; DATA[[#This Row],[Prev Low]])</f>
        <v>0</v>
      </c>
      <c r="AW836" s="10">
        <f xml:space="preserve"> SIGN(DATA[[#This Row],[Prev Low]] &lt; DATA[[#This Row],[Low]])</f>
        <v>1</v>
      </c>
      <c r="AX836" s="10">
        <f xml:space="preserve"> SIGN(DATA[[#This Row],[High]] &lt; DATA[[#This Row],[Prev High]])</f>
        <v>0</v>
      </c>
      <c r="AY836" s="10">
        <f xml:space="preserve"> SIGN(DATA[[#This Row],[Prev High]] &lt; DATA[[#This Row],[High]])</f>
        <v>1</v>
      </c>
      <c r="AZ836" s="10">
        <f xml:space="preserve"> (DATA[[#This Row],[Prev Low]] &lt; DATA[[#This Row],[Close]]) * (DATA[[#This Row],[Close]] &lt; DATA[[#This Row],[Prev High]])</f>
        <v>0</v>
      </c>
      <c r="BA836" s="10">
        <f xml:space="preserve"> SIGN(DATA[[#This Row],[Close]] &lt; DATA[[#This Row],[Prev Low]])</f>
        <v>0</v>
      </c>
      <c r="BB836" s="10">
        <f xml:space="preserve"> SIGN(DATA[[#This Row],[Prev Low]] &lt; DATA[[#This Row],[Close]])</f>
        <v>1</v>
      </c>
      <c r="BC836" s="10">
        <f xml:space="preserve"> SIGN(DATA[[#This Row],[Close]] &lt; DATA[[#This Row],[Prev High]])</f>
        <v>0</v>
      </c>
      <c r="BD836" s="10">
        <f xml:space="preserve"> SIGN(DATA[[#This Row],[Prev High]] &lt; DATA[[#This Row],[Close]])</f>
        <v>1</v>
      </c>
    </row>
    <row r="837" spans="14:56" x14ac:dyDescent="0.25">
      <c r="N837" s="16">
        <f xml:space="preserve"> ROW() - ROW(DATA[[#Headers],[Row]])</f>
        <v>835</v>
      </c>
      <c r="O837" s="13"/>
      <c r="P837" s="20">
        <v>44643</v>
      </c>
      <c r="Q837" s="21">
        <v>118062</v>
      </c>
      <c r="R837" s="21">
        <v>117750</v>
      </c>
      <c r="S837" s="21">
        <v>118935</v>
      </c>
      <c r="T837" s="21">
        <v>117605</v>
      </c>
      <c r="U837" s="13" t="s">
        <v>230</v>
      </c>
      <c r="V837" s="14">
        <v>1E-4</v>
      </c>
      <c r="W837" s="23"/>
      <c r="X837" s="23">
        <f xml:space="preserve"> (1 - DATA[[#This Row],[Row]])</f>
        <v>-834</v>
      </c>
      <c r="Y837" s="24">
        <f xml:space="preserve"> DATA[[#This Row],[Src Data]]</f>
        <v>44643</v>
      </c>
      <c r="Z837" s="23">
        <f xml:space="preserve"> WEEKDAY(DATA[[#This Row],[Date]])</f>
        <v>4</v>
      </c>
      <c r="AA837" s="26">
        <f xml:space="preserve"> DATA[[#This Row],[Src Último]]</f>
        <v>118062</v>
      </c>
      <c r="AB837" s="28">
        <f xml:space="preserve"> DATA[[#This Row],[Src Abertura]]</f>
        <v>117750</v>
      </c>
      <c r="AC837" s="28">
        <f xml:space="preserve"> DATA[[#This Row],[Src Mínima]]</f>
        <v>117605</v>
      </c>
      <c r="AD837" s="28">
        <f xml:space="preserve"> DATA[[#This Row],[Src Máxima]]</f>
        <v>118935</v>
      </c>
      <c r="AE837" s="28">
        <f xml:space="preserve"> DATA[[#This Row],[Src Último]]</f>
        <v>118062</v>
      </c>
      <c r="AF837" s="40">
        <f xml:space="preserve"> (DATA[[#This Row],[High]] - DATA[[#This Row],[Low]])</f>
        <v>1330</v>
      </c>
      <c r="AG837" s="31">
        <f xml:space="preserve"> _xlfn.XLOOKUP(DATA[[#This Row],[T]]-1, DATA[T], DATA[Open], "")</f>
        <v>117205</v>
      </c>
      <c r="AH837" s="31">
        <f xml:space="preserve"> _xlfn.XLOOKUP(DATA[[#This Row],[T]]-1, DATA[T], DATA[Low], "")</f>
        <v>116925</v>
      </c>
      <c r="AI837" s="31">
        <f xml:space="preserve"> _xlfn.XLOOKUP(DATA[[#This Row],[T]]-1, DATA[T], DATA[High], "")</f>
        <v>118290</v>
      </c>
      <c r="AJ837" s="31">
        <f xml:space="preserve"> _xlfn.XLOOKUP(DATA[[#This Row],[T]]-1, DATA[T], DATA[Price], "")</f>
        <v>118053</v>
      </c>
      <c r="AK837" s="33">
        <f xml:space="preserve"> IFERROR(DATA[[#This Row],[Prev Close]] - DATA[[#This Row],[Prev Open]], "")</f>
        <v>848</v>
      </c>
      <c r="AL837" s="33">
        <f xml:space="preserve"> IFERROR(DATA[[#This Row],[Prev High]] - DATA[[#This Row],[Prev Low]], "")</f>
        <v>1365</v>
      </c>
      <c r="AM837" s="33">
        <f xml:space="preserve"> SIGN(DATA[[#This Row],[Prev Change]] &lt; 0)</f>
        <v>0</v>
      </c>
      <c r="AN837" s="33">
        <f xml:space="preserve"> SIGN(DATA[[#This Row],[Prev Change]] &gt;= 0)</f>
        <v>1</v>
      </c>
      <c r="AO837" s="28">
        <f xml:space="preserve"> IFERROR(MAX(0, DATA[[#This Row],[High]] - DATA[[#This Row],[Prev High]]), "")</f>
        <v>645</v>
      </c>
      <c r="AP837" s="28">
        <f xml:space="preserve"> IFERROR(MAX(0, DATA[[#This Row],[Prev Low]] - DATA[[#This Row],[Low]]), "")</f>
        <v>0</v>
      </c>
      <c r="AQ837" s="10">
        <f xml:space="preserve"> (DATA[[#This Row],[Prev Low]] &lt; DATA[[#This Row],[Open]]) * (DATA[[#This Row],[Open]] &lt; DATA[[#This Row],[Prev High]])</f>
        <v>1</v>
      </c>
      <c r="AR837" s="10">
        <f xml:space="preserve"> SIGN(DATA[[#This Row],[Open]] &lt; DATA[[#This Row],[Prev Low]])</f>
        <v>0</v>
      </c>
      <c r="AS837" s="10">
        <f xml:space="preserve"> SIGN(DATA[[#This Row],[Prev Low]] &lt; DATA[[#This Row],[Open]])</f>
        <v>1</v>
      </c>
      <c r="AT837" s="10">
        <f xml:space="preserve"> SIGN(DATA[[#This Row],[Open]] &lt; DATA[[#This Row],[Prev High]])</f>
        <v>1</v>
      </c>
      <c r="AU837" s="10">
        <f xml:space="preserve"> SIGN(DATA[[#This Row],[Prev High]] &lt; DATA[[#This Row],[Open]])</f>
        <v>0</v>
      </c>
      <c r="AV837" s="10">
        <f xml:space="preserve"> SIGN(DATA[[#This Row],[Low]] &lt; DATA[[#This Row],[Prev Low]])</f>
        <v>0</v>
      </c>
      <c r="AW837" s="10">
        <f xml:space="preserve"> SIGN(DATA[[#This Row],[Prev Low]] &lt; DATA[[#This Row],[Low]])</f>
        <v>1</v>
      </c>
      <c r="AX837" s="10">
        <f xml:space="preserve"> SIGN(DATA[[#This Row],[High]] &lt; DATA[[#This Row],[Prev High]])</f>
        <v>0</v>
      </c>
      <c r="AY837" s="10">
        <f xml:space="preserve"> SIGN(DATA[[#This Row],[Prev High]] &lt; DATA[[#This Row],[High]])</f>
        <v>1</v>
      </c>
      <c r="AZ837" s="10">
        <f xml:space="preserve"> (DATA[[#This Row],[Prev Low]] &lt; DATA[[#This Row],[Close]]) * (DATA[[#This Row],[Close]] &lt; DATA[[#This Row],[Prev High]])</f>
        <v>1</v>
      </c>
      <c r="BA837" s="10">
        <f xml:space="preserve"> SIGN(DATA[[#This Row],[Close]] &lt; DATA[[#This Row],[Prev Low]])</f>
        <v>0</v>
      </c>
      <c r="BB837" s="10">
        <f xml:space="preserve"> SIGN(DATA[[#This Row],[Prev Low]] &lt; DATA[[#This Row],[Close]])</f>
        <v>1</v>
      </c>
      <c r="BC837" s="10">
        <f xml:space="preserve"> SIGN(DATA[[#This Row],[Close]] &lt; DATA[[#This Row],[Prev High]])</f>
        <v>1</v>
      </c>
      <c r="BD837" s="10">
        <f xml:space="preserve"> SIGN(DATA[[#This Row],[Prev High]] &lt; DATA[[#This Row],[Close]])</f>
        <v>0</v>
      </c>
    </row>
    <row r="838" spans="14:56" x14ac:dyDescent="0.25">
      <c r="N838" s="16">
        <f xml:space="preserve"> ROW() - ROW(DATA[[#Headers],[Row]])</f>
        <v>836</v>
      </c>
      <c r="O838" s="13"/>
      <c r="P838" s="20">
        <v>44642</v>
      </c>
      <c r="Q838" s="21">
        <v>118053</v>
      </c>
      <c r="R838" s="21">
        <v>117205</v>
      </c>
      <c r="S838" s="21">
        <v>118290</v>
      </c>
      <c r="T838" s="21">
        <v>116925</v>
      </c>
      <c r="U838" s="13" t="s">
        <v>515</v>
      </c>
      <c r="V838" s="14">
        <v>9.1000000000000004E-3</v>
      </c>
      <c r="W838" s="23"/>
      <c r="X838" s="23">
        <f xml:space="preserve"> (1 - DATA[[#This Row],[Row]])</f>
        <v>-835</v>
      </c>
      <c r="Y838" s="24">
        <f xml:space="preserve"> DATA[[#This Row],[Src Data]]</f>
        <v>44642</v>
      </c>
      <c r="Z838" s="23">
        <f xml:space="preserve"> WEEKDAY(DATA[[#This Row],[Date]])</f>
        <v>3</v>
      </c>
      <c r="AA838" s="26">
        <f xml:space="preserve"> DATA[[#This Row],[Src Último]]</f>
        <v>118053</v>
      </c>
      <c r="AB838" s="28">
        <f xml:space="preserve"> DATA[[#This Row],[Src Abertura]]</f>
        <v>117205</v>
      </c>
      <c r="AC838" s="28">
        <f xml:space="preserve"> DATA[[#This Row],[Src Mínima]]</f>
        <v>116925</v>
      </c>
      <c r="AD838" s="28">
        <f xml:space="preserve"> DATA[[#This Row],[Src Máxima]]</f>
        <v>118290</v>
      </c>
      <c r="AE838" s="28">
        <f xml:space="preserve"> DATA[[#This Row],[Src Último]]</f>
        <v>118053</v>
      </c>
      <c r="AF838" s="40">
        <f xml:space="preserve"> (DATA[[#This Row],[High]] - DATA[[#This Row],[Low]])</f>
        <v>1365</v>
      </c>
      <c r="AG838" s="31">
        <f xml:space="preserve"> _xlfn.XLOOKUP(DATA[[#This Row],[T]]-1, DATA[T], DATA[Open], "")</f>
        <v>115700</v>
      </c>
      <c r="AH838" s="31">
        <f xml:space="preserve"> _xlfn.XLOOKUP(DATA[[#This Row],[T]]-1, DATA[T], DATA[Low], "")</f>
        <v>115630</v>
      </c>
      <c r="AI838" s="31">
        <f xml:space="preserve"> _xlfn.XLOOKUP(DATA[[#This Row],[T]]-1, DATA[T], DATA[High], "")</f>
        <v>117145</v>
      </c>
      <c r="AJ838" s="31">
        <f xml:space="preserve"> _xlfn.XLOOKUP(DATA[[#This Row],[T]]-1, DATA[T], DATA[Price], "")</f>
        <v>116983</v>
      </c>
      <c r="AK838" s="33">
        <f xml:space="preserve"> IFERROR(DATA[[#This Row],[Prev Close]] - DATA[[#This Row],[Prev Open]], "")</f>
        <v>1283</v>
      </c>
      <c r="AL838" s="33">
        <f xml:space="preserve"> IFERROR(DATA[[#This Row],[Prev High]] - DATA[[#This Row],[Prev Low]], "")</f>
        <v>1515</v>
      </c>
      <c r="AM838" s="33">
        <f xml:space="preserve"> SIGN(DATA[[#This Row],[Prev Change]] &lt; 0)</f>
        <v>0</v>
      </c>
      <c r="AN838" s="33">
        <f xml:space="preserve"> SIGN(DATA[[#This Row],[Prev Change]] &gt;= 0)</f>
        <v>1</v>
      </c>
      <c r="AO838" s="28">
        <f xml:space="preserve"> IFERROR(MAX(0, DATA[[#This Row],[High]] - DATA[[#This Row],[Prev High]]), "")</f>
        <v>1145</v>
      </c>
      <c r="AP838" s="28">
        <f xml:space="preserve"> IFERROR(MAX(0, DATA[[#This Row],[Prev Low]] - DATA[[#This Row],[Low]]), "")</f>
        <v>0</v>
      </c>
      <c r="AQ838" s="10">
        <f xml:space="preserve"> (DATA[[#This Row],[Prev Low]] &lt; DATA[[#This Row],[Open]]) * (DATA[[#This Row],[Open]] &lt; DATA[[#This Row],[Prev High]])</f>
        <v>0</v>
      </c>
      <c r="AR838" s="10">
        <f xml:space="preserve"> SIGN(DATA[[#This Row],[Open]] &lt; DATA[[#This Row],[Prev Low]])</f>
        <v>0</v>
      </c>
      <c r="AS838" s="10">
        <f xml:space="preserve"> SIGN(DATA[[#This Row],[Prev Low]] &lt; DATA[[#This Row],[Open]])</f>
        <v>1</v>
      </c>
      <c r="AT838" s="10">
        <f xml:space="preserve"> SIGN(DATA[[#This Row],[Open]] &lt; DATA[[#This Row],[Prev High]])</f>
        <v>0</v>
      </c>
      <c r="AU838" s="10">
        <f xml:space="preserve"> SIGN(DATA[[#This Row],[Prev High]] &lt; DATA[[#This Row],[Open]])</f>
        <v>1</v>
      </c>
      <c r="AV838" s="10">
        <f xml:space="preserve"> SIGN(DATA[[#This Row],[Low]] &lt; DATA[[#This Row],[Prev Low]])</f>
        <v>0</v>
      </c>
      <c r="AW838" s="10">
        <f xml:space="preserve"> SIGN(DATA[[#This Row],[Prev Low]] &lt; DATA[[#This Row],[Low]])</f>
        <v>1</v>
      </c>
      <c r="AX838" s="10">
        <f xml:space="preserve"> SIGN(DATA[[#This Row],[High]] &lt; DATA[[#This Row],[Prev High]])</f>
        <v>0</v>
      </c>
      <c r="AY838" s="10">
        <f xml:space="preserve"> SIGN(DATA[[#This Row],[Prev High]] &lt; DATA[[#This Row],[High]])</f>
        <v>1</v>
      </c>
      <c r="AZ838" s="10">
        <f xml:space="preserve"> (DATA[[#This Row],[Prev Low]] &lt; DATA[[#This Row],[Close]]) * (DATA[[#This Row],[Close]] &lt; DATA[[#This Row],[Prev High]])</f>
        <v>0</v>
      </c>
      <c r="BA838" s="10">
        <f xml:space="preserve"> SIGN(DATA[[#This Row],[Close]] &lt; DATA[[#This Row],[Prev Low]])</f>
        <v>0</v>
      </c>
      <c r="BB838" s="10">
        <f xml:space="preserve"> SIGN(DATA[[#This Row],[Prev Low]] &lt; DATA[[#This Row],[Close]])</f>
        <v>1</v>
      </c>
      <c r="BC838" s="10">
        <f xml:space="preserve"> SIGN(DATA[[#This Row],[Close]] &lt; DATA[[#This Row],[Prev High]])</f>
        <v>0</v>
      </c>
      <c r="BD838" s="10">
        <f xml:space="preserve"> SIGN(DATA[[#This Row],[Prev High]] &lt; DATA[[#This Row],[Close]])</f>
        <v>1</v>
      </c>
    </row>
    <row r="839" spans="14:56" x14ac:dyDescent="0.25">
      <c r="N839" s="16">
        <f xml:space="preserve"> ROW() - ROW(DATA[[#Headers],[Row]])</f>
        <v>837</v>
      </c>
      <c r="O839" s="13"/>
      <c r="P839" s="20">
        <v>44641</v>
      </c>
      <c r="Q839" s="21">
        <v>116983</v>
      </c>
      <c r="R839" s="21">
        <v>115700</v>
      </c>
      <c r="S839" s="21">
        <v>117145</v>
      </c>
      <c r="T839" s="21">
        <v>115630</v>
      </c>
      <c r="U839" s="13" t="s">
        <v>365</v>
      </c>
      <c r="V839" s="14">
        <v>8.8999999999999999E-3</v>
      </c>
      <c r="W839" s="23"/>
      <c r="X839" s="23">
        <f xml:space="preserve"> (1 - DATA[[#This Row],[Row]])</f>
        <v>-836</v>
      </c>
      <c r="Y839" s="24">
        <f xml:space="preserve"> DATA[[#This Row],[Src Data]]</f>
        <v>44641</v>
      </c>
      <c r="Z839" s="23">
        <f xml:space="preserve"> WEEKDAY(DATA[[#This Row],[Date]])</f>
        <v>2</v>
      </c>
      <c r="AA839" s="26">
        <f xml:space="preserve"> DATA[[#This Row],[Src Último]]</f>
        <v>116983</v>
      </c>
      <c r="AB839" s="28">
        <f xml:space="preserve"> DATA[[#This Row],[Src Abertura]]</f>
        <v>115700</v>
      </c>
      <c r="AC839" s="28">
        <f xml:space="preserve"> DATA[[#This Row],[Src Mínima]]</f>
        <v>115630</v>
      </c>
      <c r="AD839" s="28">
        <f xml:space="preserve"> DATA[[#This Row],[Src Máxima]]</f>
        <v>117145</v>
      </c>
      <c r="AE839" s="28">
        <f xml:space="preserve"> DATA[[#This Row],[Src Último]]</f>
        <v>116983</v>
      </c>
      <c r="AF839" s="40">
        <f xml:space="preserve"> (DATA[[#This Row],[High]] - DATA[[#This Row],[Low]])</f>
        <v>1515</v>
      </c>
      <c r="AG839" s="31">
        <f xml:space="preserve"> _xlfn.XLOOKUP(DATA[[#This Row],[T]]-1, DATA[T], DATA[Open], "")</f>
        <v>113110</v>
      </c>
      <c r="AH839" s="31">
        <f xml:space="preserve"> _xlfn.XLOOKUP(DATA[[#This Row],[T]]-1, DATA[T], DATA[Low], "")</f>
        <v>113060</v>
      </c>
      <c r="AI839" s="31">
        <f xml:space="preserve"> _xlfn.XLOOKUP(DATA[[#This Row],[T]]-1, DATA[T], DATA[High], "")</f>
        <v>116095</v>
      </c>
      <c r="AJ839" s="31">
        <f xml:space="preserve"> _xlfn.XLOOKUP(DATA[[#This Row],[T]]-1, DATA[T], DATA[Price], "")</f>
        <v>115950</v>
      </c>
      <c r="AK839" s="33">
        <f xml:space="preserve"> IFERROR(DATA[[#This Row],[Prev Close]] - DATA[[#This Row],[Prev Open]], "")</f>
        <v>2840</v>
      </c>
      <c r="AL839" s="33">
        <f xml:space="preserve"> IFERROR(DATA[[#This Row],[Prev High]] - DATA[[#This Row],[Prev Low]], "")</f>
        <v>3035</v>
      </c>
      <c r="AM839" s="33">
        <f xml:space="preserve"> SIGN(DATA[[#This Row],[Prev Change]] &lt; 0)</f>
        <v>0</v>
      </c>
      <c r="AN839" s="33">
        <f xml:space="preserve"> SIGN(DATA[[#This Row],[Prev Change]] &gt;= 0)</f>
        <v>1</v>
      </c>
      <c r="AO839" s="28">
        <f xml:space="preserve"> IFERROR(MAX(0, DATA[[#This Row],[High]] - DATA[[#This Row],[Prev High]]), "")</f>
        <v>1050</v>
      </c>
      <c r="AP839" s="28">
        <f xml:space="preserve"> IFERROR(MAX(0, DATA[[#This Row],[Prev Low]] - DATA[[#This Row],[Low]]), "")</f>
        <v>0</v>
      </c>
      <c r="AQ839" s="10">
        <f xml:space="preserve"> (DATA[[#This Row],[Prev Low]] &lt; DATA[[#This Row],[Open]]) * (DATA[[#This Row],[Open]] &lt; DATA[[#This Row],[Prev High]])</f>
        <v>1</v>
      </c>
      <c r="AR839" s="10">
        <f xml:space="preserve"> SIGN(DATA[[#This Row],[Open]] &lt; DATA[[#This Row],[Prev Low]])</f>
        <v>0</v>
      </c>
      <c r="AS839" s="10">
        <f xml:space="preserve"> SIGN(DATA[[#This Row],[Prev Low]] &lt; DATA[[#This Row],[Open]])</f>
        <v>1</v>
      </c>
      <c r="AT839" s="10">
        <f xml:space="preserve"> SIGN(DATA[[#This Row],[Open]] &lt; DATA[[#This Row],[Prev High]])</f>
        <v>1</v>
      </c>
      <c r="AU839" s="10">
        <f xml:space="preserve"> SIGN(DATA[[#This Row],[Prev High]] &lt; DATA[[#This Row],[Open]])</f>
        <v>0</v>
      </c>
      <c r="AV839" s="10">
        <f xml:space="preserve"> SIGN(DATA[[#This Row],[Low]] &lt; DATA[[#This Row],[Prev Low]])</f>
        <v>0</v>
      </c>
      <c r="AW839" s="10">
        <f xml:space="preserve"> SIGN(DATA[[#This Row],[Prev Low]] &lt; DATA[[#This Row],[Low]])</f>
        <v>1</v>
      </c>
      <c r="AX839" s="10">
        <f xml:space="preserve"> SIGN(DATA[[#This Row],[High]] &lt; DATA[[#This Row],[Prev High]])</f>
        <v>0</v>
      </c>
      <c r="AY839" s="10">
        <f xml:space="preserve"> SIGN(DATA[[#This Row],[Prev High]] &lt; DATA[[#This Row],[High]])</f>
        <v>1</v>
      </c>
      <c r="AZ839" s="10">
        <f xml:space="preserve"> (DATA[[#This Row],[Prev Low]] &lt; DATA[[#This Row],[Close]]) * (DATA[[#This Row],[Close]] &lt; DATA[[#This Row],[Prev High]])</f>
        <v>0</v>
      </c>
      <c r="BA839" s="10">
        <f xml:space="preserve"> SIGN(DATA[[#This Row],[Close]] &lt; DATA[[#This Row],[Prev Low]])</f>
        <v>0</v>
      </c>
      <c r="BB839" s="10">
        <f xml:space="preserve"> SIGN(DATA[[#This Row],[Prev Low]] &lt; DATA[[#This Row],[Close]])</f>
        <v>1</v>
      </c>
      <c r="BC839" s="10">
        <f xml:space="preserve"> SIGN(DATA[[#This Row],[Close]] &lt; DATA[[#This Row],[Prev High]])</f>
        <v>0</v>
      </c>
      <c r="BD839" s="10">
        <f xml:space="preserve"> SIGN(DATA[[#This Row],[Prev High]] &lt; DATA[[#This Row],[Close]])</f>
        <v>1</v>
      </c>
    </row>
    <row r="840" spans="14:56" x14ac:dyDescent="0.25">
      <c r="N840" s="16">
        <f xml:space="preserve"> ROW() - ROW(DATA[[#Headers],[Row]])</f>
        <v>838</v>
      </c>
      <c r="O840" s="13"/>
      <c r="P840" s="20">
        <v>44638</v>
      </c>
      <c r="Q840" s="21">
        <v>115950</v>
      </c>
      <c r="R840" s="21">
        <v>113110</v>
      </c>
      <c r="S840" s="21">
        <v>116095</v>
      </c>
      <c r="T840" s="21">
        <v>113060</v>
      </c>
      <c r="U840" s="13" t="s">
        <v>594</v>
      </c>
      <c r="V840" s="14">
        <v>1.8700000000000001E-2</v>
      </c>
      <c r="W840" s="23"/>
      <c r="X840" s="23">
        <f xml:space="preserve"> (1 - DATA[[#This Row],[Row]])</f>
        <v>-837</v>
      </c>
      <c r="Y840" s="24">
        <f xml:space="preserve"> DATA[[#This Row],[Src Data]]</f>
        <v>44638</v>
      </c>
      <c r="Z840" s="23">
        <f xml:space="preserve"> WEEKDAY(DATA[[#This Row],[Date]])</f>
        <v>6</v>
      </c>
      <c r="AA840" s="26">
        <f xml:space="preserve"> DATA[[#This Row],[Src Último]]</f>
        <v>115950</v>
      </c>
      <c r="AB840" s="28">
        <f xml:space="preserve"> DATA[[#This Row],[Src Abertura]]</f>
        <v>113110</v>
      </c>
      <c r="AC840" s="28">
        <f xml:space="preserve"> DATA[[#This Row],[Src Mínima]]</f>
        <v>113060</v>
      </c>
      <c r="AD840" s="28">
        <f xml:space="preserve"> DATA[[#This Row],[Src Máxima]]</f>
        <v>116095</v>
      </c>
      <c r="AE840" s="28">
        <f xml:space="preserve"> DATA[[#This Row],[Src Último]]</f>
        <v>115950</v>
      </c>
      <c r="AF840" s="40">
        <f xml:space="preserve"> (DATA[[#This Row],[High]] - DATA[[#This Row],[Low]])</f>
        <v>3035</v>
      </c>
      <c r="AG840" s="31">
        <f xml:space="preserve"> _xlfn.XLOOKUP(DATA[[#This Row],[T]]-1, DATA[T], DATA[Open], "")</f>
        <v>112010</v>
      </c>
      <c r="AH840" s="31">
        <f xml:space="preserve"> _xlfn.XLOOKUP(DATA[[#This Row],[T]]-1, DATA[T], DATA[Low], "")</f>
        <v>111595</v>
      </c>
      <c r="AI840" s="31">
        <f xml:space="preserve"> _xlfn.XLOOKUP(DATA[[#This Row],[T]]-1, DATA[T], DATA[High], "")</f>
        <v>113990</v>
      </c>
      <c r="AJ840" s="31">
        <f xml:space="preserve"> _xlfn.XLOOKUP(DATA[[#This Row],[T]]-1, DATA[T], DATA[Price], "")</f>
        <v>113821</v>
      </c>
      <c r="AK840" s="33">
        <f xml:space="preserve"> IFERROR(DATA[[#This Row],[Prev Close]] - DATA[[#This Row],[Prev Open]], "")</f>
        <v>1811</v>
      </c>
      <c r="AL840" s="33">
        <f xml:space="preserve"> IFERROR(DATA[[#This Row],[Prev High]] - DATA[[#This Row],[Prev Low]], "")</f>
        <v>2395</v>
      </c>
      <c r="AM840" s="33">
        <f xml:space="preserve"> SIGN(DATA[[#This Row],[Prev Change]] &lt; 0)</f>
        <v>0</v>
      </c>
      <c r="AN840" s="33">
        <f xml:space="preserve"> SIGN(DATA[[#This Row],[Prev Change]] &gt;= 0)</f>
        <v>1</v>
      </c>
      <c r="AO840" s="28">
        <f xml:space="preserve"> IFERROR(MAX(0, DATA[[#This Row],[High]] - DATA[[#This Row],[Prev High]]), "")</f>
        <v>2105</v>
      </c>
      <c r="AP840" s="28">
        <f xml:space="preserve"> IFERROR(MAX(0, DATA[[#This Row],[Prev Low]] - DATA[[#This Row],[Low]]), "")</f>
        <v>0</v>
      </c>
      <c r="AQ840" s="10">
        <f xml:space="preserve"> (DATA[[#This Row],[Prev Low]] &lt; DATA[[#This Row],[Open]]) * (DATA[[#This Row],[Open]] &lt; DATA[[#This Row],[Prev High]])</f>
        <v>1</v>
      </c>
      <c r="AR840" s="10">
        <f xml:space="preserve"> SIGN(DATA[[#This Row],[Open]] &lt; DATA[[#This Row],[Prev Low]])</f>
        <v>0</v>
      </c>
      <c r="AS840" s="10">
        <f xml:space="preserve"> SIGN(DATA[[#This Row],[Prev Low]] &lt; DATA[[#This Row],[Open]])</f>
        <v>1</v>
      </c>
      <c r="AT840" s="10">
        <f xml:space="preserve"> SIGN(DATA[[#This Row],[Open]] &lt; DATA[[#This Row],[Prev High]])</f>
        <v>1</v>
      </c>
      <c r="AU840" s="10">
        <f xml:space="preserve"> SIGN(DATA[[#This Row],[Prev High]] &lt; DATA[[#This Row],[Open]])</f>
        <v>0</v>
      </c>
      <c r="AV840" s="10">
        <f xml:space="preserve"> SIGN(DATA[[#This Row],[Low]] &lt; DATA[[#This Row],[Prev Low]])</f>
        <v>0</v>
      </c>
      <c r="AW840" s="10">
        <f xml:space="preserve"> SIGN(DATA[[#This Row],[Prev Low]] &lt; DATA[[#This Row],[Low]])</f>
        <v>1</v>
      </c>
      <c r="AX840" s="10">
        <f xml:space="preserve"> SIGN(DATA[[#This Row],[High]] &lt; DATA[[#This Row],[Prev High]])</f>
        <v>0</v>
      </c>
      <c r="AY840" s="10">
        <f xml:space="preserve"> SIGN(DATA[[#This Row],[Prev High]] &lt; DATA[[#This Row],[High]])</f>
        <v>1</v>
      </c>
      <c r="AZ840" s="10">
        <f xml:space="preserve"> (DATA[[#This Row],[Prev Low]] &lt; DATA[[#This Row],[Close]]) * (DATA[[#This Row],[Close]] &lt; DATA[[#This Row],[Prev High]])</f>
        <v>0</v>
      </c>
      <c r="BA840" s="10">
        <f xml:space="preserve"> SIGN(DATA[[#This Row],[Close]] &lt; DATA[[#This Row],[Prev Low]])</f>
        <v>0</v>
      </c>
      <c r="BB840" s="10">
        <f xml:space="preserve"> SIGN(DATA[[#This Row],[Prev Low]] &lt; DATA[[#This Row],[Close]])</f>
        <v>1</v>
      </c>
      <c r="BC840" s="10">
        <f xml:space="preserve"> SIGN(DATA[[#This Row],[Close]] &lt; DATA[[#This Row],[Prev High]])</f>
        <v>0</v>
      </c>
      <c r="BD840" s="10">
        <f xml:space="preserve"> SIGN(DATA[[#This Row],[Prev High]] &lt; DATA[[#This Row],[Close]])</f>
        <v>1</v>
      </c>
    </row>
    <row r="841" spans="14:56" x14ac:dyDescent="0.25">
      <c r="N841" s="16">
        <f xml:space="preserve"> ROW() - ROW(DATA[[#Headers],[Row]])</f>
        <v>839</v>
      </c>
      <c r="O841" s="13"/>
      <c r="P841" s="20">
        <v>44637</v>
      </c>
      <c r="Q841" s="21">
        <v>113821</v>
      </c>
      <c r="R841" s="21">
        <v>112010</v>
      </c>
      <c r="S841" s="21">
        <v>113990</v>
      </c>
      <c r="T841" s="21">
        <v>111595</v>
      </c>
      <c r="U841" s="13" t="s">
        <v>311</v>
      </c>
      <c r="V841" s="14">
        <v>1.6400000000000001E-2</v>
      </c>
      <c r="W841" s="23"/>
      <c r="X841" s="23">
        <f xml:space="preserve"> (1 - DATA[[#This Row],[Row]])</f>
        <v>-838</v>
      </c>
      <c r="Y841" s="24">
        <f xml:space="preserve"> DATA[[#This Row],[Src Data]]</f>
        <v>44637</v>
      </c>
      <c r="Z841" s="23">
        <f xml:space="preserve"> WEEKDAY(DATA[[#This Row],[Date]])</f>
        <v>5</v>
      </c>
      <c r="AA841" s="26">
        <f xml:space="preserve"> DATA[[#This Row],[Src Último]]</f>
        <v>113821</v>
      </c>
      <c r="AB841" s="28">
        <f xml:space="preserve"> DATA[[#This Row],[Src Abertura]]</f>
        <v>112010</v>
      </c>
      <c r="AC841" s="28">
        <f xml:space="preserve"> DATA[[#This Row],[Src Mínima]]</f>
        <v>111595</v>
      </c>
      <c r="AD841" s="28">
        <f xml:space="preserve"> DATA[[#This Row],[Src Máxima]]</f>
        <v>113990</v>
      </c>
      <c r="AE841" s="28">
        <f xml:space="preserve"> DATA[[#This Row],[Src Último]]</f>
        <v>113821</v>
      </c>
      <c r="AF841" s="40">
        <f xml:space="preserve"> (DATA[[#This Row],[High]] - DATA[[#This Row],[Low]])</f>
        <v>2395</v>
      </c>
      <c r="AG841" s="31">
        <f xml:space="preserve"> _xlfn.XLOOKUP(DATA[[#This Row],[T]]-1, DATA[T], DATA[Open], "")</f>
        <v>111255</v>
      </c>
      <c r="AH841" s="31">
        <f xml:space="preserve"> _xlfn.XLOOKUP(DATA[[#This Row],[T]]-1, DATA[T], DATA[Low], "")</f>
        <v>109850</v>
      </c>
      <c r="AI841" s="31">
        <f xml:space="preserve"> _xlfn.XLOOKUP(DATA[[#This Row],[T]]-1, DATA[T], DATA[High], "")</f>
        <v>112330</v>
      </c>
      <c r="AJ841" s="31">
        <f xml:space="preserve"> _xlfn.XLOOKUP(DATA[[#This Row],[T]]-1, DATA[T], DATA[Price], "")</f>
        <v>111984</v>
      </c>
      <c r="AK841" s="33">
        <f xml:space="preserve"> IFERROR(DATA[[#This Row],[Prev Close]] - DATA[[#This Row],[Prev Open]], "")</f>
        <v>729</v>
      </c>
      <c r="AL841" s="33">
        <f xml:space="preserve"> IFERROR(DATA[[#This Row],[Prev High]] - DATA[[#This Row],[Prev Low]], "")</f>
        <v>2480</v>
      </c>
      <c r="AM841" s="33">
        <f xml:space="preserve"> SIGN(DATA[[#This Row],[Prev Change]] &lt; 0)</f>
        <v>0</v>
      </c>
      <c r="AN841" s="33">
        <f xml:space="preserve"> SIGN(DATA[[#This Row],[Prev Change]] &gt;= 0)</f>
        <v>1</v>
      </c>
      <c r="AO841" s="28">
        <f xml:space="preserve"> IFERROR(MAX(0, DATA[[#This Row],[High]] - DATA[[#This Row],[Prev High]]), "")</f>
        <v>1660</v>
      </c>
      <c r="AP841" s="28">
        <f xml:space="preserve"> IFERROR(MAX(0, DATA[[#This Row],[Prev Low]] - DATA[[#This Row],[Low]]), "")</f>
        <v>0</v>
      </c>
      <c r="AQ841" s="10">
        <f xml:space="preserve"> (DATA[[#This Row],[Prev Low]] &lt; DATA[[#This Row],[Open]]) * (DATA[[#This Row],[Open]] &lt; DATA[[#This Row],[Prev High]])</f>
        <v>1</v>
      </c>
      <c r="AR841" s="10">
        <f xml:space="preserve"> SIGN(DATA[[#This Row],[Open]] &lt; DATA[[#This Row],[Prev Low]])</f>
        <v>0</v>
      </c>
      <c r="AS841" s="10">
        <f xml:space="preserve"> SIGN(DATA[[#This Row],[Prev Low]] &lt; DATA[[#This Row],[Open]])</f>
        <v>1</v>
      </c>
      <c r="AT841" s="10">
        <f xml:space="preserve"> SIGN(DATA[[#This Row],[Open]] &lt; DATA[[#This Row],[Prev High]])</f>
        <v>1</v>
      </c>
      <c r="AU841" s="10">
        <f xml:space="preserve"> SIGN(DATA[[#This Row],[Prev High]] &lt; DATA[[#This Row],[Open]])</f>
        <v>0</v>
      </c>
      <c r="AV841" s="10">
        <f xml:space="preserve"> SIGN(DATA[[#This Row],[Low]] &lt; DATA[[#This Row],[Prev Low]])</f>
        <v>0</v>
      </c>
      <c r="AW841" s="10">
        <f xml:space="preserve"> SIGN(DATA[[#This Row],[Prev Low]] &lt; DATA[[#This Row],[Low]])</f>
        <v>1</v>
      </c>
      <c r="AX841" s="10">
        <f xml:space="preserve"> SIGN(DATA[[#This Row],[High]] &lt; DATA[[#This Row],[Prev High]])</f>
        <v>0</v>
      </c>
      <c r="AY841" s="10">
        <f xml:space="preserve"> SIGN(DATA[[#This Row],[Prev High]] &lt; DATA[[#This Row],[High]])</f>
        <v>1</v>
      </c>
      <c r="AZ841" s="10">
        <f xml:space="preserve"> (DATA[[#This Row],[Prev Low]] &lt; DATA[[#This Row],[Close]]) * (DATA[[#This Row],[Close]] &lt; DATA[[#This Row],[Prev High]])</f>
        <v>0</v>
      </c>
      <c r="BA841" s="10">
        <f xml:space="preserve"> SIGN(DATA[[#This Row],[Close]] &lt; DATA[[#This Row],[Prev Low]])</f>
        <v>0</v>
      </c>
      <c r="BB841" s="10">
        <f xml:space="preserve"> SIGN(DATA[[#This Row],[Prev Low]] &lt; DATA[[#This Row],[Close]])</f>
        <v>1</v>
      </c>
      <c r="BC841" s="10">
        <f xml:space="preserve"> SIGN(DATA[[#This Row],[Close]] &lt; DATA[[#This Row],[Prev High]])</f>
        <v>0</v>
      </c>
      <c r="BD841" s="10">
        <f xml:space="preserve"> SIGN(DATA[[#This Row],[Prev High]] &lt; DATA[[#This Row],[Close]])</f>
        <v>1</v>
      </c>
    </row>
    <row r="842" spans="14:56" x14ac:dyDescent="0.25">
      <c r="N842" s="16">
        <f xml:space="preserve"> ROW() - ROW(DATA[[#Headers],[Row]])</f>
        <v>840</v>
      </c>
      <c r="O842" s="13"/>
      <c r="P842" s="20">
        <v>44636</v>
      </c>
      <c r="Q842" s="21">
        <v>111984</v>
      </c>
      <c r="R842" s="21">
        <v>111255</v>
      </c>
      <c r="S842" s="21">
        <v>112330</v>
      </c>
      <c r="T842" s="21">
        <v>109850</v>
      </c>
      <c r="U842" s="13" t="s">
        <v>629</v>
      </c>
      <c r="V842" s="14">
        <v>2.1499999999999998E-2</v>
      </c>
      <c r="W842" s="23"/>
      <c r="X842" s="23">
        <f xml:space="preserve"> (1 - DATA[[#This Row],[Row]])</f>
        <v>-839</v>
      </c>
      <c r="Y842" s="24">
        <f xml:space="preserve"> DATA[[#This Row],[Src Data]]</f>
        <v>44636</v>
      </c>
      <c r="Z842" s="23">
        <f xml:space="preserve"> WEEKDAY(DATA[[#This Row],[Date]])</f>
        <v>4</v>
      </c>
      <c r="AA842" s="26">
        <f xml:space="preserve"> DATA[[#This Row],[Src Último]]</f>
        <v>111984</v>
      </c>
      <c r="AB842" s="28">
        <f xml:space="preserve"> DATA[[#This Row],[Src Abertura]]</f>
        <v>111255</v>
      </c>
      <c r="AC842" s="28">
        <f xml:space="preserve"> DATA[[#This Row],[Src Mínima]]</f>
        <v>109850</v>
      </c>
      <c r="AD842" s="28">
        <f xml:space="preserve"> DATA[[#This Row],[Src Máxima]]</f>
        <v>112330</v>
      </c>
      <c r="AE842" s="28">
        <f xml:space="preserve"> DATA[[#This Row],[Src Último]]</f>
        <v>111984</v>
      </c>
      <c r="AF842" s="40">
        <f xml:space="preserve"> (DATA[[#This Row],[High]] - DATA[[#This Row],[Low]])</f>
        <v>2480</v>
      </c>
      <c r="AG842" s="31">
        <f xml:space="preserve"> _xlfn.XLOOKUP(DATA[[#This Row],[T]]-1, DATA[T], DATA[Open], "")</f>
        <v>110880</v>
      </c>
      <c r="AH842" s="31">
        <f xml:space="preserve"> _xlfn.XLOOKUP(DATA[[#This Row],[T]]-1, DATA[T], DATA[Low], "")</f>
        <v>108570</v>
      </c>
      <c r="AI842" s="31">
        <f xml:space="preserve"> _xlfn.XLOOKUP(DATA[[#This Row],[T]]-1, DATA[T], DATA[High], "")</f>
        <v>110945</v>
      </c>
      <c r="AJ842" s="31">
        <f xml:space="preserve"> _xlfn.XLOOKUP(DATA[[#This Row],[T]]-1, DATA[T], DATA[Price], "")</f>
        <v>109627</v>
      </c>
      <c r="AK842" s="33">
        <f xml:space="preserve"> IFERROR(DATA[[#This Row],[Prev Close]] - DATA[[#This Row],[Prev Open]], "")</f>
        <v>-1253</v>
      </c>
      <c r="AL842" s="33">
        <f xml:space="preserve"> IFERROR(DATA[[#This Row],[Prev High]] - DATA[[#This Row],[Prev Low]], "")</f>
        <v>2375</v>
      </c>
      <c r="AM842" s="33">
        <f xml:space="preserve"> SIGN(DATA[[#This Row],[Prev Change]] &lt; 0)</f>
        <v>1</v>
      </c>
      <c r="AN842" s="33">
        <f xml:space="preserve"> SIGN(DATA[[#This Row],[Prev Change]] &gt;= 0)</f>
        <v>0</v>
      </c>
      <c r="AO842" s="28">
        <f xml:space="preserve"> IFERROR(MAX(0, DATA[[#This Row],[High]] - DATA[[#This Row],[Prev High]]), "")</f>
        <v>1385</v>
      </c>
      <c r="AP842" s="28">
        <f xml:space="preserve"> IFERROR(MAX(0, DATA[[#This Row],[Prev Low]] - DATA[[#This Row],[Low]]), "")</f>
        <v>0</v>
      </c>
      <c r="AQ842" s="10">
        <f xml:space="preserve"> (DATA[[#This Row],[Prev Low]] &lt; DATA[[#This Row],[Open]]) * (DATA[[#This Row],[Open]] &lt; DATA[[#This Row],[Prev High]])</f>
        <v>0</v>
      </c>
      <c r="AR842" s="10">
        <f xml:space="preserve"> SIGN(DATA[[#This Row],[Open]] &lt; DATA[[#This Row],[Prev Low]])</f>
        <v>0</v>
      </c>
      <c r="AS842" s="10">
        <f xml:space="preserve"> SIGN(DATA[[#This Row],[Prev Low]] &lt; DATA[[#This Row],[Open]])</f>
        <v>1</v>
      </c>
      <c r="AT842" s="10">
        <f xml:space="preserve"> SIGN(DATA[[#This Row],[Open]] &lt; DATA[[#This Row],[Prev High]])</f>
        <v>0</v>
      </c>
      <c r="AU842" s="10">
        <f xml:space="preserve"> SIGN(DATA[[#This Row],[Prev High]] &lt; DATA[[#This Row],[Open]])</f>
        <v>1</v>
      </c>
      <c r="AV842" s="10">
        <f xml:space="preserve"> SIGN(DATA[[#This Row],[Low]] &lt; DATA[[#This Row],[Prev Low]])</f>
        <v>0</v>
      </c>
      <c r="AW842" s="10">
        <f xml:space="preserve"> SIGN(DATA[[#This Row],[Prev Low]] &lt; DATA[[#This Row],[Low]])</f>
        <v>1</v>
      </c>
      <c r="AX842" s="10">
        <f xml:space="preserve"> SIGN(DATA[[#This Row],[High]] &lt; DATA[[#This Row],[Prev High]])</f>
        <v>0</v>
      </c>
      <c r="AY842" s="10">
        <f xml:space="preserve"> SIGN(DATA[[#This Row],[Prev High]] &lt; DATA[[#This Row],[High]])</f>
        <v>1</v>
      </c>
      <c r="AZ842" s="10">
        <f xml:space="preserve"> (DATA[[#This Row],[Prev Low]] &lt; DATA[[#This Row],[Close]]) * (DATA[[#This Row],[Close]] &lt; DATA[[#This Row],[Prev High]])</f>
        <v>0</v>
      </c>
      <c r="BA842" s="10">
        <f xml:space="preserve"> SIGN(DATA[[#This Row],[Close]] &lt; DATA[[#This Row],[Prev Low]])</f>
        <v>0</v>
      </c>
      <c r="BB842" s="10">
        <f xml:space="preserve"> SIGN(DATA[[#This Row],[Prev Low]] &lt; DATA[[#This Row],[Close]])</f>
        <v>1</v>
      </c>
      <c r="BC842" s="10">
        <f xml:space="preserve"> SIGN(DATA[[#This Row],[Close]] &lt; DATA[[#This Row],[Prev High]])</f>
        <v>0</v>
      </c>
      <c r="BD842" s="10">
        <f xml:space="preserve"> SIGN(DATA[[#This Row],[Prev High]] &lt; DATA[[#This Row],[Close]])</f>
        <v>1</v>
      </c>
    </row>
    <row r="843" spans="14:56" x14ac:dyDescent="0.25">
      <c r="N843" s="16">
        <f xml:space="preserve"> ROW() - ROW(DATA[[#Headers],[Row]])</f>
        <v>841</v>
      </c>
      <c r="O843" s="13"/>
      <c r="P843" s="20">
        <v>44635</v>
      </c>
      <c r="Q843" s="21">
        <v>109627</v>
      </c>
      <c r="R843" s="21">
        <v>110880</v>
      </c>
      <c r="S843" s="21">
        <v>110945</v>
      </c>
      <c r="T843" s="21">
        <v>108570</v>
      </c>
      <c r="U843" s="13" t="s">
        <v>614</v>
      </c>
      <c r="V843" s="14">
        <v>-1.0800000000000001E-2</v>
      </c>
      <c r="W843" s="23"/>
      <c r="X843" s="23">
        <f xml:space="preserve"> (1 - DATA[[#This Row],[Row]])</f>
        <v>-840</v>
      </c>
      <c r="Y843" s="24">
        <f xml:space="preserve"> DATA[[#This Row],[Src Data]]</f>
        <v>44635</v>
      </c>
      <c r="Z843" s="23">
        <f xml:space="preserve"> WEEKDAY(DATA[[#This Row],[Date]])</f>
        <v>3</v>
      </c>
      <c r="AA843" s="26">
        <f xml:space="preserve"> DATA[[#This Row],[Src Último]]</f>
        <v>109627</v>
      </c>
      <c r="AB843" s="28">
        <f xml:space="preserve"> DATA[[#This Row],[Src Abertura]]</f>
        <v>110880</v>
      </c>
      <c r="AC843" s="28">
        <f xml:space="preserve"> DATA[[#This Row],[Src Mínima]]</f>
        <v>108570</v>
      </c>
      <c r="AD843" s="28">
        <f xml:space="preserve"> DATA[[#This Row],[Src Máxima]]</f>
        <v>110945</v>
      </c>
      <c r="AE843" s="28">
        <f xml:space="preserve"> DATA[[#This Row],[Src Último]]</f>
        <v>109627</v>
      </c>
      <c r="AF843" s="40">
        <f xml:space="preserve"> (DATA[[#This Row],[High]] - DATA[[#This Row],[Low]])</f>
        <v>2375</v>
      </c>
      <c r="AG843" s="31">
        <f xml:space="preserve"> _xlfn.XLOOKUP(DATA[[#This Row],[T]]-1, DATA[T], DATA[Open], "")</f>
        <v>112750</v>
      </c>
      <c r="AH843" s="31">
        <f xml:space="preserve"> _xlfn.XLOOKUP(DATA[[#This Row],[T]]-1, DATA[T], DATA[Low], "")</f>
        <v>110505</v>
      </c>
      <c r="AI843" s="31">
        <f xml:space="preserve"> _xlfn.XLOOKUP(DATA[[#This Row],[T]]-1, DATA[T], DATA[High], "")</f>
        <v>113295</v>
      </c>
      <c r="AJ843" s="31">
        <f xml:space="preserve"> _xlfn.XLOOKUP(DATA[[#This Row],[T]]-1, DATA[T], DATA[Price], "")</f>
        <v>110828</v>
      </c>
      <c r="AK843" s="33">
        <f xml:space="preserve"> IFERROR(DATA[[#This Row],[Prev Close]] - DATA[[#This Row],[Prev Open]], "")</f>
        <v>-1922</v>
      </c>
      <c r="AL843" s="33">
        <f xml:space="preserve"> IFERROR(DATA[[#This Row],[Prev High]] - DATA[[#This Row],[Prev Low]], "")</f>
        <v>2790</v>
      </c>
      <c r="AM843" s="33">
        <f xml:space="preserve"> SIGN(DATA[[#This Row],[Prev Change]] &lt; 0)</f>
        <v>1</v>
      </c>
      <c r="AN843" s="33">
        <f xml:space="preserve"> SIGN(DATA[[#This Row],[Prev Change]] &gt;= 0)</f>
        <v>0</v>
      </c>
      <c r="AO843" s="28">
        <f xml:space="preserve"> IFERROR(MAX(0, DATA[[#This Row],[High]] - DATA[[#This Row],[Prev High]]), "")</f>
        <v>0</v>
      </c>
      <c r="AP843" s="28">
        <f xml:space="preserve"> IFERROR(MAX(0, DATA[[#This Row],[Prev Low]] - DATA[[#This Row],[Low]]), "")</f>
        <v>1935</v>
      </c>
      <c r="AQ843" s="10">
        <f xml:space="preserve"> (DATA[[#This Row],[Prev Low]] &lt; DATA[[#This Row],[Open]]) * (DATA[[#This Row],[Open]] &lt; DATA[[#This Row],[Prev High]])</f>
        <v>1</v>
      </c>
      <c r="AR843" s="10">
        <f xml:space="preserve"> SIGN(DATA[[#This Row],[Open]] &lt; DATA[[#This Row],[Prev Low]])</f>
        <v>0</v>
      </c>
      <c r="AS843" s="10">
        <f xml:space="preserve"> SIGN(DATA[[#This Row],[Prev Low]] &lt; DATA[[#This Row],[Open]])</f>
        <v>1</v>
      </c>
      <c r="AT843" s="10">
        <f xml:space="preserve"> SIGN(DATA[[#This Row],[Open]] &lt; DATA[[#This Row],[Prev High]])</f>
        <v>1</v>
      </c>
      <c r="AU843" s="10">
        <f xml:space="preserve"> SIGN(DATA[[#This Row],[Prev High]] &lt; DATA[[#This Row],[Open]])</f>
        <v>0</v>
      </c>
      <c r="AV843" s="10">
        <f xml:space="preserve"> SIGN(DATA[[#This Row],[Low]] &lt; DATA[[#This Row],[Prev Low]])</f>
        <v>1</v>
      </c>
      <c r="AW843" s="10">
        <f xml:space="preserve"> SIGN(DATA[[#This Row],[Prev Low]] &lt; DATA[[#This Row],[Low]])</f>
        <v>0</v>
      </c>
      <c r="AX843" s="10">
        <f xml:space="preserve"> SIGN(DATA[[#This Row],[High]] &lt; DATA[[#This Row],[Prev High]])</f>
        <v>1</v>
      </c>
      <c r="AY843" s="10">
        <f xml:space="preserve"> SIGN(DATA[[#This Row],[Prev High]] &lt; DATA[[#This Row],[High]])</f>
        <v>0</v>
      </c>
      <c r="AZ843" s="10">
        <f xml:space="preserve"> (DATA[[#This Row],[Prev Low]] &lt; DATA[[#This Row],[Close]]) * (DATA[[#This Row],[Close]] &lt; DATA[[#This Row],[Prev High]])</f>
        <v>0</v>
      </c>
      <c r="BA843" s="10">
        <f xml:space="preserve"> SIGN(DATA[[#This Row],[Close]] &lt; DATA[[#This Row],[Prev Low]])</f>
        <v>1</v>
      </c>
      <c r="BB843" s="10">
        <f xml:space="preserve"> SIGN(DATA[[#This Row],[Prev Low]] &lt; DATA[[#This Row],[Close]])</f>
        <v>0</v>
      </c>
      <c r="BC843" s="10">
        <f xml:space="preserve"> SIGN(DATA[[#This Row],[Close]] &lt; DATA[[#This Row],[Prev High]])</f>
        <v>1</v>
      </c>
      <c r="BD843" s="10">
        <f xml:space="preserve"> SIGN(DATA[[#This Row],[Prev High]] &lt; DATA[[#This Row],[Close]])</f>
        <v>0</v>
      </c>
    </row>
    <row r="844" spans="14:56" x14ac:dyDescent="0.25">
      <c r="N844" s="16">
        <f xml:space="preserve"> ROW() - ROW(DATA[[#Headers],[Row]])</f>
        <v>842</v>
      </c>
      <c r="O844" s="13"/>
      <c r="P844" s="20">
        <v>44634</v>
      </c>
      <c r="Q844" s="21">
        <v>110828</v>
      </c>
      <c r="R844" s="21">
        <v>112750</v>
      </c>
      <c r="S844" s="21">
        <v>113295</v>
      </c>
      <c r="T844" s="21">
        <v>110505</v>
      </c>
      <c r="U844" s="13" t="s">
        <v>530</v>
      </c>
      <c r="V844" s="14">
        <v>-1.5599999999999999E-2</v>
      </c>
      <c r="W844" s="23"/>
      <c r="X844" s="23">
        <f xml:space="preserve"> (1 - DATA[[#This Row],[Row]])</f>
        <v>-841</v>
      </c>
      <c r="Y844" s="24">
        <f xml:space="preserve"> DATA[[#This Row],[Src Data]]</f>
        <v>44634</v>
      </c>
      <c r="Z844" s="23">
        <f xml:space="preserve"> WEEKDAY(DATA[[#This Row],[Date]])</f>
        <v>2</v>
      </c>
      <c r="AA844" s="26">
        <f xml:space="preserve"> DATA[[#This Row],[Src Último]]</f>
        <v>110828</v>
      </c>
      <c r="AB844" s="28">
        <f xml:space="preserve"> DATA[[#This Row],[Src Abertura]]</f>
        <v>112750</v>
      </c>
      <c r="AC844" s="28">
        <f xml:space="preserve"> DATA[[#This Row],[Src Mínima]]</f>
        <v>110505</v>
      </c>
      <c r="AD844" s="28">
        <f xml:space="preserve"> DATA[[#This Row],[Src Máxima]]</f>
        <v>113295</v>
      </c>
      <c r="AE844" s="28">
        <f xml:space="preserve"> DATA[[#This Row],[Src Último]]</f>
        <v>110828</v>
      </c>
      <c r="AF844" s="40">
        <f xml:space="preserve"> (DATA[[#This Row],[High]] - DATA[[#This Row],[Low]])</f>
        <v>2790</v>
      </c>
      <c r="AG844" s="31">
        <f xml:space="preserve"> _xlfn.XLOOKUP(DATA[[#This Row],[T]]-1, DATA[T], DATA[Open], "")</f>
        <v>115600</v>
      </c>
      <c r="AH844" s="31">
        <f xml:space="preserve"> _xlfn.XLOOKUP(DATA[[#This Row],[T]]-1, DATA[T], DATA[Low], "")</f>
        <v>112145</v>
      </c>
      <c r="AI844" s="31">
        <f xml:space="preserve"> _xlfn.XLOOKUP(DATA[[#This Row],[T]]-1, DATA[T], DATA[High], "")</f>
        <v>115740</v>
      </c>
      <c r="AJ844" s="31">
        <f xml:space="preserve"> _xlfn.XLOOKUP(DATA[[#This Row],[T]]-1, DATA[T], DATA[Price], "")</f>
        <v>112588</v>
      </c>
      <c r="AK844" s="33">
        <f xml:space="preserve"> IFERROR(DATA[[#This Row],[Prev Close]] - DATA[[#This Row],[Prev Open]], "")</f>
        <v>-3012</v>
      </c>
      <c r="AL844" s="33">
        <f xml:space="preserve"> IFERROR(DATA[[#This Row],[Prev High]] - DATA[[#This Row],[Prev Low]], "")</f>
        <v>3595</v>
      </c>
      <c r="AM844" s="33">
        <f xml:space="preserve"> SIGN(DATA[[#This Row],[Prev Change]] &lt; 0)</f>
        <v>1</v>
      </c>
      <c r="AN844" s="33">
        <f xml:space="preserve"> SIGN(DATA[[#This Row],[Prev Change]] &gt;= 0)</f>
        <v>0</v>
      </c>
      <c r="AO844" s="28">
        <f xml:space="preserve"> IFERROR(MAX(0, DATA[[#This Row],[High]] - DATA[[#This Row],[Prev High]]), "")</f>
        <v>0</v>
      </c>
      <c r="AP844" s="28">
        <f xml:space="preserve"> IFERROR(MAX(0, DATA[[#This Row],[Prev Low]] - DATA[[#This Row],[Low]]), "")</f>
        <v>1640</v>
      </c>
      <c r="AQ844" s="10">
        <f xml:space="preserve"> (DATA[[#This Row],[Prev Low]] &lt; DATA[[#This Row],[Open]]) * (DATA[[#This Row],[Open]] &lt; DATA[[#This Row],[Prev High]])</f>
        <v>1</v>
      </c>
      <c r="AR844" s="10">
        <f xml:space="preserve"> SIGN(DATA[[#This Row],[Open]] &lt; DATA[[#This Row],[Prev Low]])</f>
        <v>0</v>
      </c>
      <c r="AS844" s="10">
        <f xml:space="preserve"> SIGN(DATA[[#This Row],[Prev Low]] &lt; DATA[[#This Row],[Open]])</f>
        <v>1</v>
      </c>
      <c r="AT844" s="10">
        <f xml:space="preserve"> SIGN(DATA[[#This Row],[Open]] &lt; DATA[[#This Row],[Prev High]])</f>
        <v>1</v>
      </c>
      <c r="AU844" s="10">
        <f xml:space="preserve"> SIGN(DATA[[#This Row],[Prev High]] &lt; DATA[[#This Row],[Open]])</f>
        <v>0</v>
      </c>
      <c r="AV844" s="10">
        <f xml:space="preserve"> SIGN(DATA[[#This Row],[Low]] &lt; DATA[[#This Row],[Prev Low]])</f>
        <v>1</v>
      </c>
      <c r="AW844" s="10">
        <f xml:space="preserve"> SIGN(DATA[[#This Row],[Prev Low]] &lt; DATA[[#This Row],[Low]])</f>
        <v>0</v>
      </c>
      <c r="AX844" s="10">
        <f xml:space="preserve"> SIGN(DATA[[#This Row],[High]] &lt; DATA[[#This Row],[Prev High]])</f>
        <v>1</v>
      </c>
      <c r="AY844" s="10">
        <f xml:space="preserve"> SIGN(DATA[[#This Row],[Prev High]] &lt; DATA[[#This Row],[High]])</f>
        <v>0</v>
      </c>
      <c r="AZ844" s="10">
        <f xml:space="preserve"> (DATA[[#This Row],[Prev Low]] &lt; DATA[[#This Row],[Close]]) * (DATA[[#This Row],[Close]] &lt; DATA[[#This Row],[Prev High]])</f>
        <v>0</v>
      </c>
      <c r="BA844" s="10">
        <f xml:space="preserve"> SIGN(DATA[[#This Row],[Close]] &lt; DATA[[#This Row],[Prev Low]])</f>
        <v>1</v>
      </c>
      <c r="BB844" s="10">
        <f xml:space="preserve"> SIGN(DATA[[#This Row],[Prev Low]] &lt; DATA[[#This Row],[Close]])</f>
        <v>0</v>
      </c>
      <c r="BC844" s="10">
        <f xml:space="preserve"> SIGN(DATA[[#This Row],[Close]] &lt; DATA[[#This Row],[Prev High]])</f>
        <v>1</v>
      </c>
      <c r="BD844" s="10">
        <f xml:space="preserve"> SIGN(DATA[[#This Row],[Prev High]] &lt; DATA[[#This Row],[Close]])</f>
        <v>0</v>
      </c>
    </row>
    <row r="845" spans="14:56" x14ac:dyDescent="0.25">
      <c r="N845" s="16">
        <f xml:space="preserve"> ROW() - ROW(DATA[[#Headers],[Row]])</f>
        <v>843</v>
      </c>
      <c r="O845" s="13"/>
      <c r="P845" s="20">
        <v>44631</v>
      </c>
      <c r="Q845" s="21">
        <v>112588</v>
      </c>
      <c r="R845" s="21">
        <v>115600</v>
      </c>
      <c r="S845" s="21">
        <v>115740</v>
      </c>
      <c r="T845" s="21">
        <v>112145</v>
      </c>
      <c r="U845" s="13" t="s">
        <v>323</v>
      </c>
      <c r="V845" s="14">
        <v>-1.67E-2</v>
      </c>
      <c r="W845" s="23"/>
      <c r="X845" s="23">
        <f xml:space="preserve"> (1 - DATA[[#This Row],[Row]])</f>
        <v>-842</v>
      </c>
      <c r="Y845" s="24">
        <f xml:space="preserve"> DATA[[#This Row],[Src Data]]</f>
        <v>44631</v>
      </c>
      <c r="Z845" s="23">
        <f xml:space="preserve"> WEEKDAY(DATA[[#This Row],[Date]])</f>
        <v>6</v>
      </c>
      <c r="AA845" s="26">
        <f xml:space="preserve"> DATA[[#This Row],[Src Último]]</f>
        <v>112588</v>
      </c>
      <c r="AB845" s="28">
        <f xml:space="preserve"> DATA[[#This Row],[Src Abertura]]</f>
        <v>115600</v>
      </c>
      <c r="AC845" s="28">
        <f xml:space="preserve"> DATA[[#This Row],[Src Mínima]]</f>
        <v>112145</v>
      </c>
      <c r="AD845" s="28">
        <f xml:space="preserve"> DATA[[#This Row],[Src Máxima]]</f>
        <v>115740</v>
      </c>
      <c r="AE845" s="28">
        <f xml:space="preserve"> DATA[[#This Row],[Src Último]]</f>
        <v>112588</v>
      </c>
      <c r="AF845" s="40">
        <f xml:space="preserve"> (DATA[[#This Row],[High]] - DATA[[#This Row],[Low]])</f>
        <v>3595</v>
      </c>
      <c r="AG845" s="31">
        <f xml:space="preserve"> _xlfn.XLOOKUP(DATA[[#This Row],[T]]-1, DATA[T], DATA[Open], "")</f>
        <v>114150</v>
      </c>
      <c r="AH845" s="31">
        <f xml:space="preserve"> _xlfn.XLOOKUP(DATA[[#This Row],[T]]-1, DATA[T], DATA[Low], "")</f>
        <v>112775</v>
      </c>
      <c r="AI845" s="31">
        <f xml:space="preserve"> _xlfn.XLOOKUP(DATA[[#This Row],[T]]-1, DATA[T], DATA[High], "")</f>
        <v>114650</v>
      </c>
      <c r="AJ845" s="31">
        <f xml:space="preserve"> _xlfn.XLOOKUP(DATA[[#This Row],[T]]-1, DATA[T], DATA[Price], "")</f>
        <v>114495</v>
      </c>
      <c r="AK845" s="33">
        <f xml:space="preserve"> IFERROR(DATA[[#This Row],[Prev Close]] - DATA[[#This Row],[Prev Open]], "")</f>
        <v>345</v>
      </c>
      <c r="AL845" s="33">
        <f xml:space="preserve"> IFERROR(DATA[[#This Row],[Prev High]] - DATA[[#This Row],[Prev Low]], "")</f>
        <v>1875</v>
      </c>
      <c r="AM845" s="33">
        <f xml:space="preserve"> SIGN(DATA[[#This Row],[Prev Change]] &lt; 0)</f>
        <v>0</v>
      </c>
      <c r="AN845" s="33">
        <f xml:space="preserve"> SIGN(DATA[[#This Row],[Prev Change]] &gt;= 0)</f>
        <v>1</v>
      </c>
      <c r="AO845" s="28">
        <f xml:space="preserve"> IFERROR(MAX(0, DATA[[#This Row],[High]] - DATA[[#This Row],[Prev High]]), "")</f>
        <v>1090</v>
      </c>
      <c r="AP845" s="28">
        <f xml:space="preserve"> IFERROR(MAX(0, DATA[[#This Row],[Prev Low]] - DATA[[#This Row],[Low]]), "")</f>
        <v>630</v>
      </c>
      <c r="AQ845" s="10">
        <f xml:space="preserve"> (DATA[[#This Row],[Prev Low]] &lt; DATA[[#This Row],[Open]]) * (DATA[[#This Row],[Open]] &lt; DATA[[#This Row],[Prev High]])</f>
        <v>0</v>
      </c>
      <c r="AR845" s="10">
        <f xml:space="preserve"> SIGN(DATA[[#This Row],[Open]] &lt; DATA[[#This Row],[Prev Low]])</f>
        <v>0</v>
      </c>
      <c r="AS845" s="10">
        <f xml:space="preserve"> SIGN(DATA[[#This Row],[Prev Low]] &lt; DATA[[#This Row],[Open]])</f>
        <v>1</v>
      </c>
      <c r="AT845" s="10">
        <f xml:space="preserve"> SIGN(DATA[[#This Row],[Open]] &lt; DATA[[#This Row],[Prev High]])</f>
        <v>0</v>
      </c>
      <c r="AU845" s="10">
        <f xml:space="preserve"> SIGN(DATA[[#This Row],[Prev High]] &lt; DATA[[#This Row],[Open]])</f>
        <v>1</v>
      </c>
      <c r="AV845" s="10">
        <f xml:space="preserve"> SIGN(DATA[[#This Row],[Low]] &lt; DATA[[#This Row],[Prev Low]])</f>
        <v>1</v>
      </c>
      <c r="AW845" s="10">
        <f xml:space="preserve"> SIGN(DATA[[#This Row],[Prev Low]] &lt; DATA[[#This Row],[Low]])</f>
        <v>0</v>
      </c>
      <c r="AX845" s="10">
        <f xml:space="preserve"> SIGN(DATA[[#This Row],[High]] &lt; DATA[[#This Row],[Prev High]])</f>
        <v>0</v>
      </c>
      <c r="AY845" s="10">
        <f xml:space="preserve"> SIGN(DATA[[#This Row],[Prev High]] &lt; DATA[[#This Row],[High]])</f>
        <v>1</v>
      </c>
      <c r="AZ845" s="10">
        <f xml:space="preserve"> (DATA[[#This Row],[Prev Low]] &lt; DATA[[#This Row],[Close]]) * (DATA[[#This Row],[Close]] &lt; DATA[[#This Row],[Prev High]])</f>
        <v>0</v>
      </c>
      <c r="BA845" s="10">
        <f xml:space="preserve"> SIGN(DATA[[#This Row],[Close]] &lt; DATA[[#This Row],[Prev Low]])</f>
        <v>1</v>
      </c>
      <c r="BB845" s="10">
        <f xml:space="preserve"> SIGN(DATA[[#This Row],[Prev Low]] &lt; DATA[[#This Row],[Close]])</f>
        <v>0</v>
      </c>
      <c r="BC845" s="10">
        <f xml:space="preserve"> SIGN(DATA[[#This Row],[Close]] &lt; DATA[[#This Row],[Prev High]])</f>
        <v>1</v>
      </c>
      <c r="BD845" s="10">
        <f xml:space="preserve"> SIGN(DATA[[#This Row],[Prev High]] &lt; DATA[[#This Row],[Close]])</f>
        <v>0</v>
      </c>
    </row>
    <row r="846" spans="14:56" x14ac:dyDescent="0.25">
      <c r="N846" s="16">
        <f xml:space="preserve"> ROW() - ROW(DATA[[#Headers],[Row]])</f>
        <v>844</v>
      </c>
      <c r="O846" s="13"/>
      <c r="P846" s="20">
        <v>44630</v>
      </c>
      <c r="Q846" s="21">
        <v>114495</v>
      </c>
      <c r="R846" s="21">
        <v>114150</v>
      </c>
      <c r="S846" s="21">
        <v>114650</v>
      </c>
      <c r="T846" s="21">
        <v>112775</v>
      </c>
      <c r="U846" s="13" t="s">
        <v>630</v>
      </c>
      <c r="V846" s="14">
        <v>-3.3999999999999998E-3</v>
      </c>
      <c r="W846" s="23"/>
      <c r="X846" s="23">
        <f xml:space="preserve"> (1 - DATA[[#This Row],[Row]])</f>
        <v>-843</v>
      </c>
      <c r="Y846" s="24">
        <f xml:space="preserve"> DATA[[#This Row],[Src Data]]</f>
        <v>44630</v>
      </c>
      <c r="Z846" s="23">
        <f xml:space="preserve"> WEEKDAY(DATA[[#This Row],[Date]])</f>
        <v>5</v>
      </c>
      <c r="AA846" s="26">
        <f xml:space="preserve"> DATA[[#This Row],[Src Último]]</f>
        <v>114495</v>
      </c>
      <c r="AB846" s="28">
        <f xml:space="preserve"> DATA[[#This Row],[Src Abertura]]</f>
        <v>114150</v>
      </c>
      <c r="AC846" s="28">
        <f xml:space="preserve"> DATA[[#This Row],[Src Mínima]]</f>
        <v>112775</v>
      </c>
      <c r="AD846" s="28">
        <f xml:space="preserve"> DATA[[#This Row],[Src Máxima]]</f>
        <v>114650</v>
      </c>
      <c r="AE846" s="28">
        <f xml:space="preserve"> DATA[[#This Row],[Src Último]]</f>
        <v>114495</v>
      </c>
      <c r="AF846" s="40">
        <f xml:space="preserve"> (DATA[[#This Row],[High]] - DATA[[#This Row],[Low]])</f>
        <v>1875</v>
      </c>
      <c r="AG846" s="31">
        <f xml:space="preserve"> _xlfn.XLOOKUP(DATA[[#This Row],[T]]-1, DATA[T], DATA[Open], "")</f>
        <v>113390</v>
      </c>
      <c r="AH846" s="31">
        <f xml:space="preserve"> _xlfn.XLOOKUP(DATA[[#This Row],[T]]-1, DATA[T], DATA[Low], "")</f>
        <v>112660</v>
      </c>
      <c r="AI846" s="31">
        <f xml:space="preserve"> _xlfn.XLOOKUP(DATA[[#This Row],[T]]-1, DATA[T], DATA[High], "")</f>
        <v>115130</v>
      </c>
      <c r="AJ846" s="31">
        <f xml:space="preserve"> _xlfn.XLOOKUP(DATA[[#This Row],[T]]-1, DATA[T], DATA[Price], "")</f>
        <v>114889</v>
      </c>
      <c r="AK846" s="33">
        <f xml:space="preserve"> IFERROR(DATA[[#This Row],[Prev Close]] - DATA[[#This Row],[Prev Open]], "")</f>
        <v>1499</v>
      </c>
      <c r="AL846" s="33">
        <f xml:space="preserve"> IFERROR(DATA[[#This Row],[Prev High]] - DATA[[#This Row],[Prev Low]], "")</f>
        <v>2470</v>
      </c>
      <c r="AM846" s="33">
        <f xml:space="preserve"> SIGN(DATA[[#This Row],[Prev Change]] &lt; 0)</f>
        <v>0</v>
      </c>
      <c r="AN846" s="33">
        <f xml:space="preserve"> SIGN(DATA[[#This Row],[Prev Change]] &gt;= 0)</f>
        <v>1</v>
      </c>
      <c r="AO846" s="28">
        <f xml:space="preserve"> IFERROR(MAX(0, DATA[[#This Row],[High]] - DATA[[#This Row],[Prev High]]), "")</f>
        <v>0</v>
      </c>
      <c r="AP846" s="28">
        <f xml:space="preserve"> IFERROR(MAX(0, DATA[[#This Row],[Prev Low]] - DATA[[#This Row],[Low]]), "")</f>
        <v>0</v>
      </c>
      <c r="AQ846" s="10">
        <f xml:space="preserve"> (DATA[[#This Row],[Prev Low]] &lt; DATA[[#This Row],[Open]]) * (DATA[[#This Row],[Open]] &lt; DATA[[#This Row],[Prev High]])</f>
        <v>1</v>
      </c>
      <c r="AR846" s="10">
        <f xml:space="preserve"> SIGN(DATA[[#This Row],[Open]] &lt; DATA[[#This Row],[Prev Low]])</f>
        <v>0</v>
      </c>
      <c r="AS846" s="10">
        <f xml:space="preserve"> SIGN(DATA[[#This Row],[Prev Low]] &lt; DATA[[#This Row],[Open]])</f>
        <v>1</v>
      </c>
      <c r="AT846" s="10">
        <f xml:space="preserve"> SIGN(DATA[[#This Row],[Open]] &lt; DATA[[#This Row],[Prev High]])</f>
        <v>1</v>
      </c>
      <c r="AU846" s="10">
        <f xml:space="preserve"> SIGN(DATA[[#This Row],[Prev High]] &lt; DATA[[#This Row],[Open]])</f>
        <v>0</v>
      </c>
      <c r="AV846" s="10">
        <f xml:space="preserve"> SIGN(DATA[[#This Row],[Low]] &lt; DATA[[#This Row],[Prev Low]])</f>
        <v>0</v>
      </c>
      <c r="AW846" s="10">
        <f xml:space="preserve"> SIGN(DATA[[#This Row],[Prev Low]] &lt; DATA[[#This Row],[Low]])</f>
        <v>1</v>
      </c>
      <c r="AX846" s="10">
        <f xml:space="preserve"> SIGN(DATA[[#This Row],[High]] &lt; DATA[[#This Row],[Prev High]])</f>
        <v>1</v>
      </c>
      <c r="AY846" s="10">
        <f xml:space="preserve"> SIGN(DATA[[#This Row],[Prev High]] &lt; DATA[[#This Row],[High]])</f>
        <v>0</v>
      </c>
      <c r="AZ846" s="10">
        <f xml:space="preserve"> (DATA[[#This Row],[Prev Low]] &lt; DATA[[#This Row],[Close]]) * (DATA[[#This Row],[Close]] &lt; DATA[[#This Row],[Prev High]])</f>
        <v>1</v>
      </c>
      <c r="BA846" s="10">
        <f xml:space="preserve"> SIGN(DATA[[#This Row],[Close]] &lt; DATA[[#This Row],[Prev Low]])</f>
        <v>0</v>
      </c>
      <c r="BB846" s="10">
        <f xml:space="preserve"> SIGN(DATA[[#This Row],[Prev Low]] &lt; DATA[[#This Row],[Close]])</f>
        <v>1</v>
      </c>
      <c r="BC846" s="10">
        <f xml:space="preserve"> SIGN(DATA[[#This Row],[Close]] &lt; DATA[[#This Row],[Prev High]])</f>
        <v>1</v>
      </c>
      <c r="BD846" s="10">
        <f xml:space="preserve"> SIGN(DATA[[#This Row],[Prev High]] &lt; DATA[[#This Row],[Close]])</f>
        <v>0</v>
      </c>
    </row>
    <row r="847" spans="14:56" x14ac:dyDescent="0.25">
      <c r="N847" s="16">
        <f xml:space="preserve"> ROW() - ROW(DATA[[#Headers],[Row]])</f>
        <v>845</v>
      </c>
      <c r="O847" s="13"/>
      <c r="P847" s="20">
        <v>44629</v>
      </c>
      <c r="Q847" s="21">
        <v>114889</v>
      </c>
      <c r="R847" s="21">
        <v>113390</v>
      </c>
      <c r="S847" s="21">
        <v>115130</v>
      </c>
      <c r="T847" s="21">
        <v>112660</v>
      </c>
      <c r="U847" s="13" t="s">
        <v>566</v>
      </c>
      <c r="V847" s="14">
        <v>2.3800000000000002E-2</v>
      </c>
      <c r="W847" s="23"/>
      <c r="X847" s="23">
        <f xml:space="preserve"> (1 - DATA[[#This Row],[Row]])</f>
        <v>-844</v>
      </c>
      <c r="Y847" s="24">
        <f xml:space="preserve"> DATA[[#This Row],[Src Data]]</f>
        <v>44629</v>
      </c>
      <c r="Z847" s="23">
        <f xml:space="preserve"> WEEKDAY(DATA[[#This Row],[Date]])</f>
        <v>4</v>
      </c>
      <c r="AA847" s="26">
        <f xml:space="preserve"> DATA[[#This Row],[Src Último]]</f>
        <v>114889</v>
      </c>
      <c r="AB847" s="28">
        <f xml:space="preserve"> DATA[[#This Row],[Src Abertura]]</f>
        <v>113390</v>
      </c>
      <c r="AC847" s="28">
        <f xml:space="preserve"> DATA[[#This Row],[Src Mínima]]</f>
        <v>112660</v>
      </c>
      <c r="AD847" s="28">
        <f xml:space="preserve"> DATA[[#This Row],[Src Máxima]]</f>
        <v>115130</v>
      </c>
      <c r="AE847" s="28">
        <f xml:space="preserve"> DATA[[#This Row],[Src Último]]</f>
        <v>114889</v>
      </c>
      <c r="AF847" s="40">
        <f xml:space="preserve"> (DATA[[#This Row],[High]] - DATA[[#This Row],[Low]])</f>
        <v>2470</v>
      </c>
      <c r="AG847" s="31">
        <f xml:space="preserve"> _xlfn.XLOOKUP(DATA[[#This Row],[T]]-1, DATA[T], DATA[Open], "")</f>
        <v>112720</v>
      </c>
      <c r="AH847" s="31">
        <f xml:space="preserve"> _xlfn.XLOOKUP(DATA[[#This Row],[T]]-1, DATA[T], DATA[Low], "")</f>
        <v>111995</v>
      </c>
      <c r="AI847" s="31">
        <f xml:space="preserve"> _xlfn.XLOOKUP(DATA[[#This Row],[T]]-1, DATA[T], DATA[High], "")</f>
        <v>113645</v>
      </c>
      <c r="AJ847" s="31">
        <f xml:space="preserve"> _xlfn.XLOOKUP(DATA[[#This Row],[T]]-1, DATA[T], DATA[Price], "")</f>
        <v>112219</v>
      </c>
      <c r="AK847" s="33">
        <f xml:space="preserve"> IFERROR(DATA[[#This Row],[Prev Close]] - DATA[[#This Row],[Prev Open]], "")</f>
        <v>-501</v>
      </c>
      <c r="AL847" s="33">
        <f xml:space="preserve"> IFERROR(DATA[[#This Row],[Prev High]] - DATA[[#This Row],[Prev Low]], "")</f>
        <v>1650</v>
      </c>
      <c r="AM847" s="33">
        <f xml:space="preserve"> SIGN(DATA[[#This Row],[Prev Change]] &lt; 0)</f>
        <v>1</v>
      </c>
      <c r="AN847" s="33">
        <f xml:space="preserve"> SIGN(DATA[[#This Row],[Prev Change]] &gt;= 0)</f>
        <v>0</v>
      </c>
      <c r="AO847" s="28">
        <f xml:space="preserve"> IFERROR(MAX(0, DATA[[#This Row],[High]] - DATA[[#This Row],[Prev High]]), "")</f>
        <v>1485</v>
      </c>
      <c r="AP847" s="28">
        <f xml:space="preserve"> IFERROR(MAX(0, DATA[[#This Row],[Prev Low]] - DATA[[#This Row],[Low]]), "")</f>
        <v>0</v>
      </c>
      <c r="AQ847" s="10">
        <f xml:space="preserve"> (DATA[[#This Row],[Prev Low]] &lt; DATA[[#This Row],[Open]]) * (DATA[[#This Row],[Open]] &lt; DATA[[#This Row],[Prev High]])</f>
        <v>1</v>
      </c>
      <c r="AR847" s="10">
        <f xml:space="preserve"> SIGN(DATA[[#This Row],[Open]] &lt; DATA[[#This Row],[Prev Low]])</f>
        <v>0</v>
      </c>
      <c r="AS847" s="10">
        <f xml:space="preserve"> SIGN(DATA[[#This Row],[Prev Low]] &lt; DATA[[#This Row],[Open]])</f>
        <v>1</v>
      </c>
      <c r="AT847" s="10">
        <f xml:space="preserve"> SIGN(DATA[[#This Row],[Open]] &lt; DATA[[#This Row],[Prev High]])</f>
        <v>1</v>
      </c>
      <c r="AU847" s="10">
        <f xml:space="preserve"> SIGN(DATA[[#This Row],[Prev High]] &lt; DATA[[#This Row],[Open]])</f>
        <v>0</v>
      </c>
      <c r="AV847" s="10">
        <f xml:space="preserve"> SIGN(DATA[[#This Row],[Low]] &lt; DATA[[#This Row],[Prev Low]])</f>
        <v>0</v>
      </c>
      <c r="AW847" s="10">
        <f xml:space="preserve"> SIGN(DATA[[#This Row],[Prev Low]] &lt; DATA[[#This Row],[Low]])</f>
        <v>1</v>
      </c>
      <c r="AX847" s="10">
        <f xml:space="preserve"> SIGN(DATA[[#This Row],[High]] &lt; DATA[[#This Row],[Prev High]])</f>
        <v>0</v>
      </c>
      <c r="AY847" s="10">
        <f xml:space="preserve"> SIGN(DATA[[#This Row],[Prev High]] &lt; DATA[[#This Row],[High]])</f>
        <v>1</v>
      </c>
      <c r="AZ847" s="10">
        <f xml:space="preserve"> (DATA[[#This Row],[Prev Low]] &lt; DATA[[#This Row],[Close]]) * (DATA[[#This Row],[Close]] &lt; DATA[[#This Row],[Prev High]])</f>
        <v>0</v>
      </c>
      <c r="BA847" s="10">
        <f xml:space="preserve"> SIGN(DATA[[#This Row],[Close]] &lt; DATA[[#This Row],[Prev Low]])</f>
        <v>0</v>
      </c>
      <c r="BB847" s="10">
        <f xml:space="preserve"> SIGN(DATA[[#This Row],[Prev Low]] &lt; DATA[[#This Row],[Close]])</f>
        <v>1</v>
      </c>
      <c r="BC847" s="10">
        <f xml:space="preserve"> SIGN(DATA[[#This Row],[Close]] &lt; DATA[[#This Row],[Prev High]])</f>
        <v>0</v>
      </c>
      <c r="BD847" s="10">
        <f xml:space="preserve"> SIGN(DATA[[#This Row],[Prev High]] &lt; DATA[[#This Row],[Close]])</f>
        <v>1</v>
      </c>
    </row>
    <row r="848" spans="14:56" x14ac:dyDescent="0.25">
      <c r="N848" s="16">
        <f xml:space="preserve"> ROW() - ROW(DATA[[#Headers],[Row]])</f>
        <v>846</v>
      </c>
      <c r="O848" s="13"/>
      <c r="P848" s="20">
        <v>44628</v>
      </c>
      <c r="Q848" s="21">
        <v>112219</v>
      </c>
      <c r="R848" s="21">
        <v>112720</v>
      </c>
      <c r="S848" s="21">
        <v>113645</v>
      </c>
      <c r="T848" s="21">
        <v>111995</v>
      </c>
      <c r="U848" s="13" t="s">
        <v>631</v>
      </c>
      <c r="V848" s="14">
        <v>1.1000000000000001E-3</v>
      </c>
      <c r="W848" s="23"/>
      <c r="X848" s="23">
        <f xml:space="preserve"> (1 - DATA[[#This Row],[Row]])</f>
        <v>-845</v>
      </c>
      <c r="Y848" s="24">
        <f xml:space="preserve"> DATA[[#This Row],[Src Data]]</f>
        <v>44628</v>
      </c>
      <c r="Z848" s="23">
        <f xml:space="preserve"> WEEKDAY(DATA[[#This Row],[Date]])</f>
        <v>3</v>
      </c>
      <c r="AA848" s="26">
        <f xml:space="preserve"> DATA[[#This Row],[Src Último]]</f>
        <v>112219</v>
      </c>
      <c r="AB848" s="28">
        <f xml:space="preserve"> DATA[[#This Row],[Src Abertura]]</f>
        <v>112720</v>
      </c>
      <c r="AC848" s="28">
        <f xml:space="preserve"> DATA[[#This Row],[Src Mínima]]</f>
        <v>111995</v>
      </c>
      <c r="AD848" s="28">
        <f xml:space="preserve"> DATA[[#This Row],[Src Máxima]]</f>
        <v>113645</v>
      </c>
      <c r="AE848" s="28">
        <f xml:space="preserve"> DATA[[#This Row],[Src Último]]</f>
        <v>112219</v>
      </c>
      <c r="AF848" s="40">
        <f xml:space="preserve"> (DATA[[#This Row],[High]] - DATA[[#This Row],[Low]])</f>
        <v>1650</v>
      </c>
      <c r="AG848" s="31">
        <f xml:space="preserve"> _xlfn.XLOOKUP(DATA[[#This Row],[T]]-1, DATA[T], DATA[Open], "")</f>
        <v>115140</v>
      </c>
      <c r="AH848" s="31">
        <f xml:space="preserve"> _xlfn.XLOOKUP(DATA[[#This Row],[T]]-1, DATA[T], DATA[Low], "")</f>
        <v>111815</v>
      </c>
      <c r="AI848" s="31">
        <f xml:space="preserve"> _xlfn.XLOOKUP(DATA[[#This Row],[T]]-1, DATA[T], DATA[High], "")</f>
        <v>115630</v>
      </c>
      <c r="AJ848" s="31">
        <f xml:space="preserve"> _xlfn.XLOOKUP(DATA[[#This Row],[T]]-1, DATA[T], DATA[Price], "")</f>
        <v>112100</v>
      </c>
      <c r="AK848" s="33">
        <f xml:space="preserve"> IFERROR(DATA[[#This Row],[Prev Close]] - DATA[[#This Row],[Prev Open]], "")</f>
        <v>-3040</v>
      </c>
      <c r="AL848" s="33">
        <f xml:space="preserve"> IFERROR(DATA[[#This Row],[Prev High]] - DATA[[#This Row],[Prev Low]], "")</f>
        <v>3815</v>
      </c>
      <c r="AM848" s="33">
        <f xml:space="preserve"> SIGN(DATA[[#This Row],[Prev Change]] &lt; 0)</f>
        <v>1</v>
      </c>
      <c r="AN848" s="33">
        <f xml:space="preserve"> SIGN(DATA[[#This Row],[Prev Change]] &gt;= 0)</f>
        <v>0</v>
      </c>
      <c r="AO848" s="28">
        <f xml:space="preserve"> IFERROR(MAX(0, DATA[[#This Row],[High]] - DATA[[#This Row],[Prev High]]), "")</f>
        <v>0</v>
      </c>
      <c r="AP848" s="28">
        <f xml:space="preserve"> IFERROR(MAX(0, DATA[[#This Row],[Prev Low]] - DATA[[#This Row],[Low]]), "")</f>
        <v>0</v>
      </c>
      <c r="AQ848" s="10">
        <f xml:space="preserve"> (DATA[[#This Row],[Prev Low]] &lt; DATA[[#This Row],[Open]]) * (DATA[[#This Row],[Open]] &lt; DATA[[#This Row],[Prev High]])</f>
        <v>1</v>
      </c>
      <c r="AR848" s="10">
        <f xml:space="preserve"> SIGN(DATA[[#This Row],[Open]] &lt; DATA[[#This Row],[Prev Low]])</f>
        <v>0</v>
      </c>
      <c r="AS848" s="10">
        <f xml:space="preserve"> SIGN(DATA[[#This Row],[Prev Low]] &lt; DATA[[#This Row],[Open]])</f>
        <v>1</v>
      </c>
      <c r="AT848" s="10">
        <f xml:space="preserve"> SIGN(DATA[[#This Row],[Open]] &lt; DATA[[#This Row],[Prev High]])</f>
        <v>1</v>
      </c>
      <c r="AU848" s="10">
        <f xml:space="preserve"> SIGN(DATA[[#This Row],[Prev High]] &lt; DATA[[#This Row],[Open]])</f>
        <v>0</v>
      </c>
      <c r="AV848" s="10">
        <f xml:space="preserve"> SIGN(DATA[[#This Row],[Low]] &lt; DATA[[#This Row],[Prev Low]])</f>
        <v>0</v>
      </c>
      <c r="AW848" s="10">
        <f xml:space="preserve"> SIGN(DATA[[#This Row],[Prev Low]] &lt; DATA[[#This Row],[Low]])</f>
        <v>1</v>
      </c>
      <c r="AX848" s="10">
        <f xml:space="preserve"> SIGN(DATA[[#This Row],[High]] &lt; DATA[[#This Row],[Prev High]])</f>
        <v>1</v>
      </c>
      <c r="AY848" s="10">
        <f xml:space="preserve"> SIGN(DATA[[#This Row],[Prev High]] &lt; DATA[[#This Row],[High]])</f>
        <v>0</v>
      </c>
      <c r="AZ848" s="10">
        <f xml:space="preserve"> (DATA[[#This Row],[Prev Low]] &lt; DATA[[#This Row],[Close]]) * (DATA[[#This Row],[Close]] &lt; DATA[[#This Row],[Prev High]])</f>
        <v>1</v>
      </c>
      <c r="BA848" s="10">
        <f xml:space="preserve"> SIGN(DATA[[#This Row],[Close]] &lt; DATA[[#This Row],[Prev Low]])</f>
        <v>0</v>
      </c>
      <c r="BB848" s="10">
        <f xml:space="preserve"> SIGN(DATA[[#This Row],[Prev Low]] &lt; DATA[[#This Row],[Close]])</f>
        <v>1</v>
      </c>
      <c r="BC848" s="10">
        <f xml:space="preserve"> SIGN(DATA[[#This Row],[Close]] &lt; DATA[[#This Row],[Prev High]])</f>
        <v>1</v>
      </c>
      <c r="BD848" s="10">
        <f xml:space="preserve"> SIGN(DATA[[#This Row],[Prev High]] &lt; DATA[[#This Row],[Close]])</f>
        <v>0</v>
      </c>
    </row>
    <row r="849" spans="14:56" x14ac:dyDescent="0.25">
      <c r="N849" s="16">
        <f xml:space="preserve"> ROW() - ROW(DATA[[#Headers],[Row]])</f>
        <v>847</v>
      </c>
      <c r="O849" s="13"/>
      <c r="P849" s="20">
        <v>44627</v>
      </c>
      <c r="Q849" s="21">
        <v>112100</v>
      </c>
      <c r="R849" s="21">
        <v>115140</v>
      </c>
      <c r="S849" s="21">
        <v>115630</v>
      </c>
      <c r="T849" s="21">
        <v>111815</v>
      </c>
      <c r="U849" s="13" t="s">
        <v>632</v>
      </c>
      <c r="V849" s="14">
        <v>-3.1E-2</v>
      </c>
      <c r="W849" s="23"/>
      <c r="X849" s="23">
        <f xml:space="preserve"> (1 - DATA[[#This Row],[Row]])</f>
        <v>-846</v>
      </c>
      <c r="Y849" s="24">
        <f xml:space="preserve"> DATA[[#This Row],[Src Data]]</f>
        <v>44627</v>
      </c>
      <c r="Z849" s="23">
        <f xml:space="preserve"> WEEKDAY(DATA[[#This Row],[Date]])</f>
        <v>2</v>
      </c>
      <c r="AA849" s="26">
        <f xml:space="preserve"> DATA[[#This Row],[Src Último]]</f>
        <v>112100</v>
      </c>
      <c r="AB849" s="28">
        <f xml:space="preserve"> DATA[[#This Row],[Src Abertura]]</f>
        <v>115140</v>
      </c>
      <c r="AC849" s="28">
        <f xml:space="preserve"> DATA[[#This Row],[Src Mínima]]</f>
        <v>111815</v>
      </c>
      <c r="AD849" s="28">
        <f xml:space="preserve"> DATA[[#This Row],[Src Máxima]]</f>
        <v>115630</v>
      </c>
      <c r="AE849" s="28">
        <f xml:space="preserve"> DATA[[#This Row],[Src Último]]</f>
        <v>112100</v>
      </c>
      <c r="AF849" s="40">
        <f xml:space="preserve"> (DATA[[#This Row],[High]] - DATA[[#This Row],[Low]])</f>
        <v>3815</v>
      </c>
      <c r="AG849" s="31">
        <f xml:space="preserve"> _xlfn.XLOOKUP(DATA[[#This Row],[T]]-1, DATA[T], DATA[Open], "")</f>
        <v>115795</v>
      </c>
      <c r="AH849" s="31">
        <f xml:space="preserve"> _xlfn.XLOOKUP(DATA[[#This Row],[T]]-1, DATA[T], DATA[Low], "")</f>
        <v>114545</v>
      </c>
      <c r="AI849" s="31">
        <f xml:space="preserve"> _xlfn.XLOOKUP(DATA[[#This Row],[T]]-1, DATA[T], DATA[High], "")</f>
        <v>116190</v>
      </c>
      <c r="AJ849" s="31">
        <f xml:space="preserve"> _xlfn.XLOOKUP(DATA[[#This Row],[T]]-1, DATA[T], DATA[Price], "")</f>
        <v>115691</v>
      </c>
      <c r="AK849" s="33">
        <f xml:space="preserve"> IFERROR(DATA[[#This Row],[Prev Close]] - DATA[[#This Row],[Prev Open]], "")</f>
        <v>-104</v>
      </c>
      <c r="AL849" s="33">
        <f xml:space="preserve"> IFERROR(DATA[[#This Row],[Prev High]] - DATA[[#This Row],[Prev Low]], "")</f>
        <v>1645</v>
      </c>
      <c r="AM849" s="33">
        <f xml:space="preserve"> SIGN(DATA[[#This Row],[Prev Change]] &lt; 0)</f>
        <v>1</v>
      </c>
      <c r="AN849" s="33">
        <f xml:space="preserve"> SIGN(DATA[[#This Row],[Prev Change]] &gt;= 0)</f>
        <v>0</v>
      </c>
      <c r="AO849" s="28">
        <f xml:space="preserve"> IFERROR(MAX(0, DATA[[#This Row],[High]] - DATA[[#This Row],[Prev High]]), "")</f>
        <v>0</v>
      </c>
      <c r="AP849" s="28">
        <f xml:space="preserve"> IFERROR(MAX(0, DATA[[#This Row],[Prev Low]] - DATA[[#This Row],[Low]]), "")</f>
        <v>2730</v>
      </c>
      <c r="AQ849" s="10">
        <f xml:space="preserve"> (DATA[[#This Row],[Prev Low]] &lt; DATA[[#This Row],[Open]]) * (DATA[[#This Row],[Open]] &lt; DATA[[#This Row],[Prev High]])</f>
        <v>1</v>
      </c>
      <c r="AR849" s="10">
        <f xml:space="preserve"> SIGN(DATA[[#This Row],[Open]] &lt; DATA[[#This Row],[Prev Low]])</f>
        <v>0</v>
      </c>
      <c r="AS849" s="10">
        <f xml:space="preserve"> SIGN(DATA[[#This Row],[Prev Low]] &lt; DATA[[#This Row],[Open]])</f>
        <v>1</v>
      </c>
      <c r="AT849" s="10">
        <f xml:space="preserve"> SIGN(DATA[[#This Row],[Open]] &lt; DATA[[#This Row],[Prev High]])</f>
        <v>1</v>
      </c>
      <c r="AU849" s="10">
        <f xml:space="preserve"> SIGN(DATA[[#This Row],[Prev High]] &lt; DATA[[#This Row],[Open]])</f>
        <v>0</v>
      </c>
      <c r="AV849" s="10">
        <f xml:space="preserve"> SIGN(DATA[[#This Row],[Low]] &lt; DATA[[#This Row],[Prev Low]])</f>
        <v>1</v>
      </c>
      <c r="AW849" s="10">
        <f xml:space="preserve"> SIGN(DATA[[#This Row],[Prev Low]] &lt; DATA[[#This Row],[Low]])</f>
        <v>0</v>
      </c>
      <c r="AX849" s="10">
        <f xml:space="preserve"> SIGN(DATA[[#This Row],[High]] &lt; DATA[[#This Row],[Prev High]])</f>
        <v>1</v>
      </c>
      <c r="AY849" s="10">
        <f xml:space="preserve"> SIGN(DATA[[#This Row],[Prev High]] &lt; DATA[[#This Row],[High]])</f>
        <v>0</v>
      </c>
      <c r="AZ849" s="10">
        <f xml:space="preserve"> (DATA[[#This Row],[Prev Low]] &lt; DATA[[#This Row],[Close]]) * (DATA[[#This Row],[Close]] &lt; DATA[[#This Row],[Prev High]])</f>
        <v>0</v>
      </c>
      <c r="BA849" s="10">
        <f xml:space="preserve"> SIGN(DATA[[#This Row],[Close]] &lt; DATA[[#This Row],[Prev Low]])</f>
        <v>1</v>
      </c>
      <c r="BB849" s="10">
        <f xml:space="preserve"> SIGN(DATA[[#This Row],[Prev Low]] &lt; DATA[[#This Row],[Close]])</f>
        <v>0</v>
      </c>
      <c r="BC849" s="10">
        <f xml:space="preserve"> SIGN(DATA[[#This Row],[Close]] &lt; DATA[[#This Row],[Prev High]])</f>
        <v>1</v>
      </c>
      <c r="BD849" s="10">
        <f xml:space="preserve"> SIGN(DATA[[#This Row],[Prev High]] &lt; DATA[[#This Row],[Close]])</f>
        <v>0</v>
      </c>
    </row>
    <row r="850" spans="14:56" x14ac:dyDescent="0.25">
      <c r="N850" s="16">
        <f xml:space="preserve"> ROW() - ROW(DATA[[#Headers],[Row]])</f>
        <v>848</v>
      </c>
      <c r="O850" s="13"/>
      <c r="P850" s="20">
        <v>44624</v>
      </c>
      <c r="Q850" s="21">
        <v>115691</v>
      </c>
      <c r="R850" s="21">
        <v>115795</v>
      </c>
      <c r="S850" s="21">
        <v>116190</v>
      </c>
      <c r="T850" s="21">
        <v>114545</v>
      </c>
      <c r="U850" s="13" t="s">
        <v>473</v>
      </c>
      <c r="V850" s="14">
        <v>-7.0000000000000001E-3</v>
      </c>
      <c r="W850" s="23"/>
      <c r="X850" s="23">
        <f xml:space="preserve"> (1 - DATA[[#This Row],[Row]])</f>
        <v>-847</v>
      </c>
      <c r="Y850" s="24">
        <f xml:space="preserve"> DATA[[#This Row],[Src Data]]</f>
        <v>44624</v>
      </c>
      <c r="Z850" s="23">
        <f xml:space="preserve"> WEEKDAY(DATA[[#This Row],[Date]])</f>
        <v>6</v>
      </c>
      <c r="AA850" s="26">
        <f xml:space="preserve"> DATA[[#This Row],[Src Último]]</f>
        <v>115691</v>
      </c>
      <c r="AB850" s="28">
        <f xml:space="preserve"> DATA[[#This Row],[Src Abertura]]</f>
        <v>115795</v>
      </c>
      <c r="AC850" s="28">
        <f xml:space="preserve"> DATA[[#This Row],[Src Mínima]]</f>
        <v>114545</v>
      </c>
      <c r="AD850" s="28">
        <f xml:space="preserve"> DATA[[#This Row],[Src Máxima]]</f>
        <v>116190</v>
      </c>
      <c r="AE850" s="28">
        <f xml:space="preserve"> DATA[[#This Row],[Src Último]]</f>
        <v>115691</v>
      </c>
      <c r="AF850" s="40">
        <f xml:space="preserve"> (DATA[[#This Row],[High]] - DATA[[#This Row],[Low]])</f>
        <v>1645</v>
      </c>
      <c r="AG850" s="31">
        <f xml:space="preserve"> _xlfn.XLOOKUP(DATA[[#This Row],[T]]-1, DATA[T], DATA[Open], "")</f>
        <v>116550</v>
      </c>
      <c r="AH850" s="31">
        <f xml:space="preserve"> _xlfn.XLOOKUP(DATA[[#This Row],[T]]-1, DATA[T], DATA[Low], "")</f>
        <v>116190</v>
      </c>
      <c r="AI850" s="31">
        <f xml:space="preserve"> _xlfn.XLOOKUP(DATA[[#This Row],[T]]-1, DATA[T], DATA[High], "")</f>
        <v>117155</v>
      </c>
      <c r="AJ850" s="31">
        <f xml:space="preserve"> _xlfn.XLOOKUP(DATA[[#This Row],[T]]-1, DATA[T], DATA[Price], "")</f>
        <v>116509</v>
      </c>
      <c r="AK850" s="33">
        <f xml:space="preserve"> IFERROR(DATA[[#This Row],[Prev Close]] - DATA[[#This Row],[Prev Open]], "")</f>
        <v>-41</v>
      </c>
      <c r="AL850" s="33">
        <f xml:space="preserve"> IFERROR(DATA[[#This Row],[Prev High]] - DATA[[#This Row],[Prev Low]], "")</f>
        <v>965</v>
      </c>
      <c r="AM850" s="33">
        <f xml:space="preserve"> SIGN(DATA[[#This Row],[Prev Change]] &lt; 0)</f>
        <v>1</v>
      </c>
      <c r="AN850" s="33">
        <f xml:space="preserve"> SIGN(DATA[[#This Row],[Prev Change]] &gt;= 0)</f>
        <v>0</v>
      </c>
      <c r="AO850" s="28">
        <f xml:space="preserve"> IFERROR(MAX(0, DATA[[#This Row],[High]] - DATA[[#This Row],[Prev High]]), "")</f>
        <v>0</v>
      </c>
      <c r="AP850" s="28">
        <f xml:space="preserve"> IFERROR(MAX(0, DATA[[#This Row],[Prev Low]] - DATA[[#This Row],[Low]]), "")</f>
        <v>1645</v>
      </c>
      <c r="AQ850" s="10">
        <f xml:space="preserve"> (DATA[[#This Row],[Prev Low]] &lt; DATA[[#This Row],[Open]]) * (DATA[[#This Row],[Open]] &lt; DATA[[#This Row],[Prev High]])</f>
        <v>0</v>
      </c>
      <c r="AR850" s="10">
        <f xml:space="preserve"> SIGN(DATA[[#This Row],[Open]] &lt; DATA[[#This Row],[Prev Low]])</f>
        <v>1</v>
      </c>
      <c r="AS850" s="10">
        <f xml:space="preserve"> SIGN(DATA[[#This Row],[Prev Low]] &lt; DATA[[#This Row],[Open]])</f>
        <v>0</v>
      </c>
      <c r="AT850" s="10">
        <f xml:space="preserve"> SIGN(DATA[[#This Row],[Open]] &lt; DATA[[#This Row],[Prev High]])</f>
        <v>1</v>
      </c>
      <c r="AU850" s="10">
        <f xml:space="preserve"> SIGN(DATA[[#This Row],[Prev High]] &lt; DATA[[#This Row],[Open]])</f>
        <v>0</v>
      </c>
      <c r="AV850" s="10">
        <f xml:space="preserve"> SIGN(DATA[[#This Row],[Low]] &lt; DATA[[#This Row],[Prev Low]])</f>
        <v>1</v>
      </c>
      <c r="AW850" s="10">
        <f xml:space="preserve"> SIGN(DATA[[#This Row],[Prev Low]] &lt; DATA[[#This Row],[Low]])</f>
        <v>0</v>
      </c>
      <c r="AX850" s="10">
        <f xml:space="preserve"> SIGN(DATA[[#This Row],[High]] &lt; DATA[[#This Row],[Prev High]])</f>
        <v>1</v>
      </c>
      <c r="AY850" s="10">
        <f xml:space="preserve"> SIGN(DATA[[#This Row],[Prev High]] &lt; DATA[[#This Row],[High]])</f>
        <v>0</v>
      </c>
      <c r="AZ850" s="10">
        <f xml:space="preserve"> (DATA[[#This Row],[Prev Low]] &lt; DATA[[#This Row],[Close]]) * (DATA[[#This Row],[Close]] &lt; DATA[[#This Row],[Prev High]])</f>
        <v>0</v>
      </c>
      <c r="BA850" s="10">
        <f xml:space="preserve"> SIGN(DATA[[#This Row],[Close]] &lt; DATA[[#This Row],[Prev Low]])</f>
        <v>1</v>
      </c>
      <c r="BB850" s="10">
        <f xml:space="preserve"> SIGN(DATA[[#This Row],[Prev Low]] &lt; DATA[[#This Row],[Close]])</f>
        <v>0</v>
      </c>
      <c r="BC850" s="10">
        <f xml:space="preserve"> SIGN(DATA[[#This Row],[Close]] &lt; DATA[[#This Row],[Prev High]])</f>
        <v>1</v>
      </c>
      <c r="BD850" s="10">
        <f xml:space="preserve"> SIGN(DATA[[#This Row],[Prev High]] &lt; DATA[[#This Row],[Close]])</f>
        <v>0</v>
      </c>
    </row>
    <row r="851" spans="14:56" x14ac:dyDescent="0.25">
      <c r="N851" s="16">
        <f xml:space="preserve"> ROW() - ROW(DATA[[#Headers],[Row]])</f>
        <v>849</v>
      </c>
      <c r="O851" s="13"/>
      <c r="P851" s="20">
        <v>44623</v>
      </c>
      <c r="Q851" s="21">
        <v>116509</v>
      </c>
      <c r="R851" s="21">
        <v>116550</v>
      </c>
      <c r="S851" s="21">
        <v>117155</v>
      </c>
      <c r="T851" s="21">
        <v>116190</v>
      </c>
      <c r="U851" s="13" t="s">
        <v>399</v>
      </c>
      <c r="V851" s="14">
        <v>1.2999999999999999E-3</v>
      </c>
      <c r="W851" s="23"/>
      <c r="X851" s="23">
        <f xml:space="preserve"> (1 - DATA[[#This Row],[Row]])</f>
        <v>-848</v>
      </c>
      <c r="Y851" s="24">
        <f xml:space="preserve"> DATA[[#This Row],[Src Data]]</f>
        <v>44623</v>
      </c>
      <c r="Z851" s="23">
        <f xml:space="preserve"> WEEKDAY(DATA[[#This Row],[Date]])</f>
        <v>5</v>
      </c>
      <c r="AA851" s="26">
        <f xml:space="preserve"> DATA[[#This Row],[Src Último]]</f>
        <v>116509</v>
      </c>
      <c r="AB851" s="28">
        <f xml:space="preserve"> DATA[[#This Row],[Src Abertura]]</f>
        <v>116550</v>
      </c>
      <c r="AC851" s="28">
        <f xml:space="preserve"> DATA[[#This Row],[Src Mínima]]</f>
        <v>116190</v>
      </c>
      <c r="AD851" s="28">
        <f xml:space="preserve"> DATA[[#This Row],[Src Máxima]]</f>
        <v>117155</v>
      </c>
      <c r="AE851" s="28">
        <f xml:space="preserve"> DATA[[#This Row],[Src Último]]</f>
        <v>116509</v>
      </c>
      <c r="AF851" s="40">
        <f xml:space="preserve"> (DATA[[#This Row],[High]] - DATA[[#This Row],[Low]])</f>
        <v>965</v>
      </c>
      <c r="AG851" s="31">
        <f xml:space="preserve"> _xlfn.XLOOKUP(DATA[[#This Row],[T]]-1, DATA[T], DATA[Open], "")</f>
        <v>115250</v>
      </c>
      <c r="AH851" s="31">
        <f xml:space="preserve"> _xlfn.XLOOKUP(DATA[[#This Row],[T]]-1, DATA[T], DATA[Low], "")</f>
        <v>115125</v>
      </c>
      <c r="AI851" s="31">
        <f xml:space="preserve"> _xlfn.XLOOKUP(DATA[[#This Row],[T]]-1, DATA[T], DATA[High], "")</f>
        <v>116670</v>
      </c>
      <c r="AJ851" s="31">
        <f xml:space="preserve"> _xlfn.XLOOKUP(DATA[[#This Row],[T]]-1, DATA[T], DATA[Price], "")</f>
        <v>116352</v>
      </c>
      <c r="AK851" s="33">
        <f xml:space="preserve"> IFERROR(DATA[[#This Row],[Prev Close]] - DATA[[#This Row],[Prev Open]], "")</f>
        <v>1102</v>
      </c>
      <c r="AL851" s="33">
        <f xml:space="preserve"> IFERROR(DATA[[#This Row],[Prev High]] - DATA[[#This Row],[Prev Low]], "")</f>
        <v>1545</v>
      </c>
      <c r="AM851" s="33">
        <f xml:space="preserve"> SIGN(DATA[[#This Row],[Prev Change]] &lt; 0)</f>
        <v>0</v>
      </c>
      <c r="AN851" s="33">
        <f xml:space="preserve"> SIGN(DATA[[#This Row],[Prev Change]] &gt;= 0)</f>
        <v>1</v>
      </c>
      <c r="AO851" s="28">
        <f xml:space="preserve"> IFERROR(MAX(0, DATA[[#This Row],[High]] - DATA[[#This Row],[Prev High]]), "")</f>
        <v>485</v>
      </c>
      <c r="AP851" s="28">
        <f xml:space="preserve"> IFERROR(MAX(0, DATA[[#This Row],[Prev Low]] - DATA[[#This Row],[Low]]), "")</f>
        <v>0</v>
      </c>
      <c r="AQ851" s="10">
        <f xml:space="preserve"> (DATA[[#This Row],[Prev Low]] &lt; DATA[[#This Row],[Open]]) * (DATA[[#This Row],[Open]] &lt; DATA[[#This Row],[Prev High]])</f>
        <v>1</v>
      </c>
      <c r="AR851" s="10">
        <f xml:space="preserve"> SIGN(DATA[[#This Row],[Open]] &lt; DATA[[#This Row],[Prev Low]])</f>
        <v>0</v>
      </c>
      <c r="AS851" s="10">
        <f xml:space="preserve"> SIGN(DATA[[#This Row],[Prev Low]] &lt; DATA[[#This Row],[Open]])</f>
        <v>1</v>
      </c>
      <c r="AT851" s="10">
        <f xml:space="preserve"> SIGN(DATA[[#This Row],[Open]] &lt; DATA[[#This Row],[Prev High]])</f>
        <v>1</v>
      </c>
      <c r="AU851" s="10">
        <f xml:space="preserve"> SIGN(DATA[[#This Row],[Prev High]] &lt; DATA[[#This Row],[Open]])</f>
        <v>0</v>
      </c>
      <c r="AV851" s="10">
        <f xml:space="preserve"> SIGN(DATA[[#This Row],[Low]] &lt; DATA[[#This Row],[Prev Low]])</f>
        <v>0</v>
      </c>
      <c r="AW851" s="10">
        <f xml:space="preserve"> SIGN(DATA[[#This Row],[Prev Low]] &lt; DATA[[#This Row],[Low]])</f>
        <v>1</v>
      </c>
      <c r="AX851" s="10">
        <f xml:space="preserve"> SIGN(DATA[[#This Row],[High]] &lt; DATA[[#This Row],[Prev High]])</f>
        <v>0</v>
      </c>
      <c r="AY851" s="10">
        <f xml:space="preserve"> SIGN(DATA[[#This Row],[Prev High]] &lt; DATA[[#This Row],[High]])</f>
        <v>1</v>
      </c>
      <c r="AZ851" s="10">
        <f xml:space="preserve"> (DATA[[#This Row],[Prev Low]] &lt; DATA[[#This Row],[Close]]) * (DATA[[#This Row],[Close]] &lt; DATA[[#This Row],[Prev High]])</f>
        <v>1</v>
      </c>
      <c r="BA851" s="10">
        <f xml:space="preserve"> SIGN(DATA[[#This Row],[Close]] &lt; DATA[[#This Row],[Prev Low]])</f>
        <v>0</v>
      </c>
      <c r="BB851" s="10">
        <f xml:space="preserve"> SIGN(DATA[[#This Row],[Prev Low]] &lt; DATA[[#This Row],[Close]])</f>
        <v>1</v>
      </c>
      <c r="BC851" s="10">
        <f xml:space="preserve"> SIGN(DATA[[#This Row],[Close]] &lt; DATA[[#This Row],[Prev High]])</f>
        <v>1</v>
      </c>
      <c r="BD851" s="10">
        <f xml:space="preserve"> SIGN(DATA[[#This Row],[Prev High]] &lt; DATA[[#This Row],[Close]])</f>
        <v>0</v>
      </c>
    </row>
    <row r="852" spans="14:56" x14ac:dyDescent="0.25">
      <c r="N852" s="16">
        <f xml:space="preserve"> ROW() - ROW(DATA[[#Headers],[Row]])</f>
        <v>850</v>
      </c>
      <c r="O852" s="13"/>
      <c r="P852" s="20">
        <v>44622</v>
      </c>
      <c r="Q852" s="21">
        <v>116352</v>
      </c>
      <c r="R852" s="21">
        <v>115250</v>
      </c>
      <c r="S852" s="21">
        <v>116670</v>
      </c>
      <c r="T852" s="21">
        <v>115125</v>
      </c>
      <c r="U852" s="13" t="s">
        <v>633</v>
      </c>
      <c r="V852" s="14">
        <v>1.7999999999999999E-2</v>
      </c>
      <c r="W852" s="23"/>
      <c r="X852" s="23">
        <f xml:space="preserve"> (1 - DATA[[#This Row],[Row]])</f>
        <v>-849</v>
      </c>
      <c r="Y852" s="24">
        <f xml:space="preserve"> DATA[[#This Row],[Src Data]]</f>
        <v>44622</v>
      </c>
      <c r="Z852" s="23">
        <f xml:space="preserve"> WEEKDAY(DATA[[#This Row],[Date]])</f>
        <v>4</v>
      </c>
      <c r="AA852" s="26">
        <f xml:space="preserve"> DATA[[#This Row],[Src Último]]</f>
        <v>116352</v>
      </c>
      <c r="AB852" s="28">
        <f xml:space="preserve"> DATA[[#This Row],[Src Abertura]]</f>
        <v>115250</v>
      </c>
      <c r="AC852" s="28">
        <f xml:space="preserve"> DATA[[#This Row],[Src Mínima]]</f>
        <v>115125</v>
      </c>
      <c r="AD852" s="28">
        <f xml:space="preserve"> DATA[[#This Row],[Src Máxima]]</f>
        <v>116670</v>
      </c>
      <c r="AE852" s="28">
        <f xml:space="preserve"> DATA[[#This Row],[Src Último]]</f>
        <v>116352</v>
      </c>
      <c r="AF852" s="40">
        <f xml:space="preserve"> (DATA[[#This Row],[High]] - DATA[[#This Row],[Low]])</f>
        <v>1545</v>
      </c>
      <c r="AG852" s="31">
        <f xml:space="preserve"> _xlfn.XLOOKUP(DATA[[#This Row],[T]]-1, DATA[T], DATA[Open], "")</f>
        <v>112595</v>
      </c>
      <c r="AH852" s="31">
        <f xml:space="preserve"> _xlfn.XLOOKUP(DATA[[#This Row],[T]]-1, DATA[T], DATA[Low], "")</f>
        <v>111755</v>
      </c>
      <c r="AI852" s="31">
        <f xml:space="preserve"> _xlfn.XLOOKUP(DATA[[#This Row],[T]]-1, DATA[T], DATA[High], "")</f>
        <v>114495</v>
      </c>
      <c r="AJ852" s="31">
        <f xml:space="preserve"> _xlfn.XLOOKUP(DATA[[#This Row],[T]]-1, DATA[T], DATA[Price], "")</f>
        <v>114300</v>
      </c>
      <c r="AK852" s="33">
        <f xml:space="preserve"> IFERROR(DATA[[#This Row],[Prev Close]] - DATA[[#This Row],[Prev Open]], "")</f>
        <v>1705</v>
      </c>
      <c r="AL852" s="33">
        <f xml:space="preserve"> IFERROR(DATA[[#This Row],[Prev High]] - DATA[[#This Row],[Prev Low]], "")</f>
        <v>2740</v>
      </c>
      <c r="AM852" s="33">
        <f xml:space="preserve"> SIGN(DATA[[#This Row],[Prev Change]] &lt; 0)</f>
        <v>0</v>
      </c>
      <c r="AN852" s="33">
        <f xml:space="preserve"> SIGN(DATA[[#This Row],[Prev Change]] &gt;= 0)</f>
        <v>1</v>
      </c>
      <c r="AO852" s="28">
        <f xml:space="preserve"> IFERROR(MAX(0, DATA[[#This Row],[High]] - DATA[[#This Row],[Prev High]]), "")</f>
        <v>2175</v>
      </c>
      <c r="AP852" s="28">
        <f xml:space="preserve"> IFERROR(MAX(0, DATA[[#This Row],[Prev Low]] - DATA[[#This Row],[Low]]), "")</f>
        <v>0</v>
      </c>
      <c r="AQ852" s="10">
        <f xml:space="preserve"> (DATA[[#This Row],[Prev Low]] &lt; DATA[[#This Row],[Open]]) * (DATA[[#This Row],[Open]] &lt; DATA[[#This Row],[Prev High]])</f>
        <v>0</v>
      </c>
      <c r="AR852" s="10">
        <f xml:space="preserve"> SIGN(DATA[[#This Row],[Open]] &lt; DATA[[#This Row],[Prev Low]])</f>
        <v>0</v>
      </c>
      <c r="AS852" s="10">
        <f xml:space="preserve"> SIGN(DATA[[#This Row],[Prev Low]] &lt; DATA[[#This Row],[Open]])</f>
        <v>1</v>
      </c>
      <c r="AT852" s="10">
        <f xml:space="preserve"> SIGN(DATA[[#This Row],[Open]] &lt; DATA[[#This Row],[Prev High]])</f>
        <v>0</v>
      </c>
      <c r="AU852" s="10">
        <f xml:space="preserve"> SIGN(DATA[[#This Row],[Prev High]] &lt; DATA[[#This Row],[Open]])</f>
        <v>1</v>
      </c>
      <c r="AV852" s="10">
        <f xml:space="preserve"> SIGN(DATA[[#This Row],[Low]] &lt; DATA[[#This Row],[Prev Low]])</f>
        <v>0</v>
      </c>
      <c r="AW852" s="10">
        <f xml:space="preserve"> SIGN(DATA[[#This Row],[Prev Low]] &lt; DATA[[#This Row],[Low]])</f>
        <v>1</v>
      </c>
      <c r="AX852" s="10">
        <f xml:space="preserve"> SIGN(DATA[[#This Row],[High]] &lt; DATA[[#This Row],[Prev High]])</f>
        <v>0</v>
      </c>
      <c r="AY852" s="10">
        <f xml:space="preserve"> SIGN(DATA[[#This Row],[Prev High]] &lt; DATA[[#This Row],[High]])</f>
        <v>1</v>
      </c>
      <c r="AZ852" s="10">
        <f xml:space="preserve"> (DATA[[#This Row],[Prev Low]] &lt; DATA[[#This Row],[Close]]) * (DATA[[#This Row],[Close]] &lt; DATA[[#This Row],[Prev High]])</f>
        <v>0</v>
      </c>
      <c r="BA852" s="10">
        <f xml:space="preserve"> SIGN(DATA[[#This Row],[Close]] &lt; DATA[[#This Row],[Prev Low]])</f>
        <v>0</v>
      </c>
      <c r="BB852" s="10">
        <f xml:space="preserve"> SIGN(DATA[[#This Row],[Prev Low]] &lt; DATA[[#This Row],[Close]])</f>
        <v>1</v>
      </c>
      <c r="BC852" s="10">
        <f xml:space="preserve"> SIGN(DATA[[#This Row],[Close]] &lt; DATA[[#This Row],[Prev High]])</f>
        <v>0</v>
      </c>
      <c r="BD852" s="10">
        <f xml:space="preserve"> SIGN(DATA[[#This Row],[Prev High]] &lt; DATA[[#This Row],[Close]])</f>
        <v>1</v>
      </c>
    </row>
    <row r="853" spans="14:56" x14ac:dyDescent="0.25">
      <c r="N853" s="16">
        <f xml:space="preserve"> ROW() - ROW(DATA[[#Headers],[Row]])</f>
        <v>851</v>
      </c>
      <c r="O853" s="13"/>
      <c r="P853" s="20">
        <v>44617</v>
      </c>
      <c r="Q853" s="21">
        <v>114300</v>
      </c>
      <c r="R853" s="21">
        <v>112595</v>
      </c>
      <c r="S853" s="21">
        <v>114495</v>
      </c>
      <c r="T853" s="21">
        <v>111755</v>
      </c>
      <c r="U853" s="13" t="s">
        <v>634</v>
      </c>
      <c r="V853" s="14">
        <v>1.4E-2</v>
      </c>
      <c r="W853" s="23"/>
      <c r="X853" s="23">
        <f xml:space="preserve"> (1 - DATA[[#This Row],[Row]])</f>
        <v>-850</v>
      </c>
      <c r="Y853" s="24">
        <f xml:space="preserve"> DATA[[#This Row],[Src Data]]</f>
        <v>44617</v>
      </c>
      <c r="Z853" s="23">
        <f xml:space="preserve"> WEEKDAY(DATA[[#This Row],[Date]])</f>
        <v>6</v>
      </c>
      <c r="AA853" s="26">
        <f xml:space="preserve"> DATA[[#This Row],[Src Último]]</f>
        <v>114300</v>
      </c>
      <c r="AB853" s="28">
        <f xml:space="preserve"> DATA[[#This Row],[Src Abertura]]</f>
        <v>112595</v>
      </c>
      <c r="AC853" s="28">
        <f xml:space="preserve"> DATA[[#This Row],[Src Mínima]]</f>
        <v>111755</v>
      </c>
      <c r="AD853" s="28">
        <f xml:space="preserve"> DATA[[#This Row],[Src Máxima]]</f>
        <v>114495</v>
      </c>
      <c r="AE853" s="28">
        <f xml:space="preserve"> DATA[[#This Row],[Src Último]]</f>
        <v>114300</v>
      </c>
      <c r="AF853" s="40">
        <f xml:space="preserve"> (DATA[[#This Row],[High]] - DATA[[#This Row],[Low]])</f>
        <v>2740</v>
      </c>
      <c r="AG853" s="31">
        <f xml:space="preserve"> _xlfn.XLOOKUP(DATA[[#This Row],[T]]-1, DATA[T], DATA[Open], "")</f>
        <v>110500</v>
      </c>
      <c r="AH853" s="31">
        <f xml:space="preserve"> _xlfn.XLOOKUP(DATA[[#This Row],[T]]-1, DATA[T], DATA[Low], "")</f>
        <v>110050</v>
      </c>
      <c r="AI853" s="31">
        <f xml:space="preserve"> _xlfn.XLOOKUP(DATA[[#This Row],[T]]-1, DATA[T], DATA[High], "")</f>
        <v>112870</v>
      </c>
      <c r="AJ853" s="31">
        <f xml:space="preserve"> _xlfn.XLOOKUP(DATA[[#This Row],[T]]-1, DATA[T], DATA[Price], "")</f>
        <v>112718</v>
      </c>
      <c r="AK853" s="33">
        <f xml:space="preserve"> IFERROR(DATA[[#This Row],[Prev Close]] - DATA[[#This Row],[Prev Open]], "")</f>
        <v>2218</v>
      </c>
      <c r="AL853" s="33">
        <f xml:space="preserve"> IFERROR(DATA[[#This Row],[Prev High]] - DATA[[#This Row],[Prev Low]], "")</f>
        <v>2820</v>
      </c>
      <c r="AM853" s="33">
        <f xml:space="preserve"> SIGN(DATA[[#This Row],[Prev Change]] &lt; 0)</f>
        <v>0</v>
      </c>
      <c r="AN853" s="33">
        <f xml:space="preserve"> SIGN(DATA[[#This Row],[Prev Change]] &gt;= 0)</f>
        <v>1</v>
      </c>
      <c r="AO853" s="28">
        <f xml:space="preserve"> IFERROR(MAX(0, DATA[[#This Row],[High]] - DATA[[#This Row],[Prev High]]), "")</f>
        <v>1625</v>
      </c>
      <c r="AP853" s="28">
        <f xml:space="preserve"> IFERROR(MAX(0, DATA[[#This Row],[Prev Low]] - DATA[[#This Row],[Low]]), "")</f>
        <v>0</v>
      </c>
      <c r="AQ853" s="10">
        <f xml:space="preserve"> (DATA[[#This Row],[Prev Low]] &lt; DATA[[#This Row],[Open]]) * (DATA[[#This Row],[Open]] &lt; DATA[[#This Row],[Prev High]])</f>
        <v>1</v>
      </c>
      <c r="AR853" s="10">
        <f xml:space="preserve"> SIGN(DATA[[#This Row],[Open]] &lt; DATA[[#This Row],[Prev Low]])</f>
        <v>0</v>
      </c>
      <c r="AS853" s="10">
        <f xml:space="preserve"> SIGN(DATA[[#This Row],[Prev Low]] &lt; DATA[[#This Row],[Open]])</f>
        <v>1</v>
      </c>
      <c r="AT853" s="10">
        <f xml:space="preserve"> SIGN(DATA[[#This Row],[Open]] &lt; DATA[[#This Row],[Prev High]])</f>
        <v>1</v>
      </c>
      <c r="AU853" s="10">
        <f xml:space="preserve"> SIGN(DATA[[#This Row],[Prev High]] &lt; DATA[[#This Row],[Open]])</f>
        <v>0</v>
      </c>
      <c r="AV853" s="10">
        <f xml:space="preserve"> SIGN(DATA[[#This Row],[Low]] &lt; DATA[[#This Row],[Prev Low]])</f>
        <v>0</v>
      </c>
      <c r="AW853" s="10">
        <f xml:space="preserve"> SIGN(DATA[[#This Row],[Prev Low]] &lt; DATA[[#This Row],[Low]])</f>
        <v>1</v>
      </c>
      <c r="AX853" s="10">
        <f xml:space="preserve"> SIGN(DATA[[#This Row],[High]] &lt; DATA[[#This Row],[Prev High]])</f>
        <v>0</v>
      </c>
      <c r="AY853" s="10">
        <f xml:space="preserve"> SIGN(DATA[[#This Row],[Prev High]] &lt; DATA[[#This Row],[High]])</f>
        <v>1</v>
      </c>
      <c r="AZ853" s="10">
        <f xml:space="preserve"> (DATA[[#This Row],[Prev Low]] &lt; DATA[[#This Row],[Close]]) * (DATA[[#This Row],[Close]] &lt; DATA[[#This Row],[Prev High]])</f>
        <v>0</v>
      </c>
      <c r="BA853" s="10">
        <f xml:space="preserve"> SIGN(DATA[[#This Row],[Close]] &lt; DATA[[#This Row],[Prev Low]])</f>
        <v>0</v>
      </c>
      <c r="BB853" s="10">
        <f xml:space="preserve"> SIGN(DATA[[#This Row],[Prev Low]] &lt; DATA[[#This Row],[Close]])</f>
        <v>1</v>
      </c>
      <c r="BC853" s="10">
        <f xml:space="preserve"> SIGN(DATA[[#This Row],[Close]] &lt; DATA[[#This Row],[Prev High]])</f>
        <v>0</v>
      </c>
      <c r="BD853" s="10">
        <f xml:space="preserve"> SIGN(DATA[[#This Row],[Prev High]] &lt; DATA[[#This Row],[Close]])</f>
        <v>1</v>
      </c>
    </row>
    <row r="854" spans="14:56" x14ac:dyDescent="0.25">
      <c r="N854" s="16">
        <f xml:space="preserve"> ROW() - ROW(DATA[[#Headers],[Row]])</f>
        <v>852</v>
      </c>
      <c r="O854" s="13"/>
      <c r="P854" s="20">
        <v>44616</v>
      </c>
      <c r="Q854" s="21">
        <v>112718</v>
      </c>
      <c r="R854" s="21">
        <v>110500</v>
      </c>
      <c r="S854" s="21">
        <v>112870</v>
      </c>
      <c r="T854" s="21">
        <v>110050</v>
      </c>
      <c r="U854" s="13" t="s">
        <v>635</v>
      </c>
      <c r="V854" s="14">
        <v>-2.8999999999999998E-3</v>
      </c>
      <c r="W854" s="23"/>
      <c r="X854" s="23">
        <f xml:space="preserve"> (1 - DATA[[#This Row],[Row]])</f>
        <v>-851</v>
      </c>
      <c r="Y854" s="24">
        <f xml:space="preserve"> DATA[[#This Row],[Src Data]]</f>
        <v>44616</v>
      </c>
      <c r="Z854" s="23">
        <f xml:space="preserve"> WEEKDAY(DATA[[#This Row],[Date]])</f>
        <v>5</v>
      </c>
      <c r="AA854" s="26">
        <f xml:space="preserve"> DATA[[#This Row],[Src Último]]</f>
        <v>112718</v>
      </c>
      <c r="AB854" s="28">
        <f xml:space="preserve"> DATA[[#This Row],[Src Abertura]]</f>
        <v>110500</v>
      </c>
      <c r="AC854" s="28">
        <f xml:space="preserve"> DATA[[#This Row],[Src Mínima]]</f>
        <v>110050</v>
      </c>
      <c r="AD854" s="28">
        <f xml:space="preserve"> DATA[[#This Row],[Src Máxima]]</f>
        <v>112870</v>
      </c>
      <c r="AE854" s="28">
        <f xml:space="preserve"> DATA[[#This Row],[Src Último]]</f>
        <v>112718</v>
      </c>
      <c r="AF854" s="40">
        <f xml:space="preserve"> (DATA[[#This Row],[High]] - DATA[[#This Row],[Low]])</f>
        <v>2820</v>
      </c>
      <c r="AG854" s="31">
        <f xml:space="preserve"> _xlfn.XLOOKUP(DATA[[#This Row],[T]]-1, DATA[T], DATA[Open], "")</f>
        <v>114700</v>
      </c>
      <c r="AH854" s="31">
        <f xml:space="preserve"> _xlfn.XLOOKUP(DATA[[#This Row],[T]]-1, DATA[T], DATA[Low], "")</f>
        <v>112925</v>
      </c>
      <c r="AI854" s="31">
        <f xml:space="preserve"> _xlfn.XLOOKUP(DATA[[#This Row],[T]]-1, DATA[T], DATA[High], "")</f>
        <v>115110</v>
      </c>
      <c r="AJ854" s="31">
        <f xml:space="preserve"> _xlfn.XLOOKUP(DATA[[#This Row],[T]]-1, DATA[T], DATA[Price], "")</f>
        <v>113049</v>
      </c>
      <c r="AK854" s="33">
        <f xml:space="preserve"> IFERROR(DATA[[#This Row],[Prev Close]] - DATA[[#This Row],[Prev Open]], "")</f>
        <v>-1651</v>
      </c>
      <c r="AL854" s="33">
        <f xml:space="preserve"> IFERROR(DATA[[#This Row],[Prev High]] - DATA[[#This Row],[Prev Low]], "")</f>
        <v>2185</v>
      </c>
      <c r="AM854" s="33">
        <f xml:space="preserve"> SIGN(DATA[[#This Row],[Prev Change]] &lt; 0)</f>
        <v>1</v>
      </c>
      <c r="AN854" s="33">
        <f xml:space="preserve"> SIGN(DATA[[#This Row],[Prev Change]] &gt;= 0)</f>
        <v>0</v>
      </c>
      <c r="AO854" s="28">
        <f xml:space="preserve"> IFERROR(MAX(0, DATA[[#This Row],[High]] - DATA[[#This Row],[Prev High]]), "")</f>
        <v>0</v>
      </c>
      <c r="AP854" s="28">
        <f xml:space="preserve"> IFERROR(MAX(0, DATA[[#This Row],[Prev Low]] - DATA[[#This Row],[Low]]), "")</f>
        <v>2875</v>
      </c>
      <c r="AQ854" s="10">
        <f xml:space="preserve"> (DATA[[#This Row],[Prev Low]] &lt; DATA[[#This Row],[Open]]) * (DATA[[#This Row],[Open]] &lt; DATA[[#This Row],[Prev High]])</f>
        <v>0</v>
      </c>
      <c r="AR854" s="10">
        <f xml:space="preserve"> SIGN(DATA[[#This Row],[Open]] &lt; DATA[[#This Row],[Prev Low]])</f>
        <v>1</v>
      </c>
      <c r="AS854" s="10">
        <f xml:space="preserve"> SIGN(DATA[[#This Row],[Prev Low]] &lt; DATA[[#This Row],[Open]])</f>
        <v>0</v>
      </c>
      <c r="AT854" s="10">
        <f xml:space="preserve"> SIGN(DATA[[#This Row],[Open]] &lt; DATA[[#This Row],[Prev High]])</f>
        <v>1</v>
      </c>
      <c r="AU854" s="10">
        <f xml:space="preserve"> SIGN(DATA[[#This Row],[Prev High]] &lt; DATA[[#This Row],[Open]])</f>
        <v>0</v>
      </c>
      <c r="AV854" s="10">
        <f xml:space="preserve"> SIGN(DATA[[#This Row],[Low]] &lt; DATA[[#This Row],[Prev Low]])</f>
        <v>1</v>
      </c>
      <c r="AW854" s="10">
        <f xml:space="preserve"> SIGN(DATA[[#This Row],[Prev Low]] &lt; DATA[[#This Row],[Low]])</f>
        <v>0</v>
      </c>
      <c r="AX854" s="10">
        <f xml:space="preserve"> SIGN(DATA[[#This Row],[High]] &lt; DATA[[#This Row],[Prev High]])</f>
        <v>1</v>
      </c>
      <c r="AY854" s="10">
        <f xml:space="preserve"> SIGN(DATA[[#This Row],[Prev High]] &lt; DATA[[#This Row],[High]])</f>
        <v>0</v>
      </c>
      <c r="AZ854" s="10">
        <f xml:space="preserve"> (DATA[[#This Row],[Prev Low]] &lt; DATA[[#This Row],[Close]]) * (DATA[[#This Row],[Close]] &lt; DATA[[#This Row],[Prev High]])</f>
        <v>0</v>
      </c>
      <c r="BA854" s="10">
        <f xml:space="preserve"> SIGN(DATA[[#This Row],[Close]] &lt; DATA[[#This Row],[Prev Low]])</f>
        <v>1</v>
      </c>
      <c r="BB854" s="10">
        <f xml:space="preserve"> SIGN(DATA[[#This Row],[Prev Low]] &lt; DATA[[#This Row],[Close]])</f>
        <v>0</v>
      </c>
      <c r="BC854" s="10">
        <f xml:space="preserve"> SIGN(DATA[[#This Row],[Close]] &lt; DATA[[#This Row],[Prev High]])</f>
        <v>1</v>
      </c>
      <c r="BD854" s="10">
        <f xml:space="preserve"> SIGN(DATA[[#This Row],[Prev High]] &lt; DATA[[#This Row],[Close]])</f>
        <v>0</v>
      </c>
    </row>
    <row r="855" spans="14:56" x14ac:dyDescent="0.25">
      <c r="N855" s="16">
        <f xml:space="preserve"> ROW() - ROW(DATA[[#Headers],[Row]])</f>
        <v>853</v>
      </c>
      <c r="O855" s="13"/>
      <c r="P855" s="20">
        <v>44615</v>
      </c>
      <c r="Q855" s="21">
        <v>113049</v>
      </c>
      <c r="R855" s="21">
        <v>114700</v>
      </c>
      <c r="S855" s="21">
        <v>115110</v>
      </c>
      <c r="T855" s="21">
        <v>112925</v>
      </c>
      <c r="U855" s="13" t="s">
        <v>567</v>
      </c>
      <c r="V855" s="14">
        <v>-1.24E-2</v>
      </c>
      <c r="W855" s="23"/>
      <c r="X855" s="23">
        <f xml:space="preserve"> (1 - DATA[[#This Row],[Row]])</f>
        <v>-852</v>
      </c>
      <c r="Y855" s="24">
        <f xml:space="preserve"> DATA[[#This Row],[Src Data]]</f>
        <v>44615</v>
      </c>
      <c r="Z855" s="23">
        <f xml:space="preserve"> WEEKDAY(DATA[[#This Row],[Date]])</f>
        <v>4</v>
      </c>
      <c r="AA855" s="26">
        <f xml:space="preserve"> DATA[[#This Row],[Src Último]]</f>
        <v>113049</v>
      </c>
      <c r="AB855" s="28">
        <f xml:space="preserve"> DATA[[#This Row],[Src Abertura]]</f>
        <v>114700</v>
      </c>
      <c r="AC855" s="28">
        <f xml:space="preserve"> DATA[[#This Row],[Src Mínima]]</f>
        <v>112925</v>
      </c>
      <c r="AD855" s="28">
        <f xml:space="preserve"> DATA[[#This Row],[Src Máxima]]</f>
        <v>115110</v>
      </c>
      <c r="AE855" s="28">
        <f xml:space="preserve"> DATA[[#This Row],[Src Último]]</f>
        <v>113049</v>
      </c>
      <c r="AF855" s="40">
        <f xml:space="preserve"> (DATA[[#This Row],[High]] - DATA[[#This Row],[Low]])</f>
        <v>2185</v>
      </c>
      <c r="AG855" s="31">
        <f xml:space="preserve"> _xlfn.XLOOKUP(DATA[[#This Row],[T]]-1, DATA[T], DATA[Open], "")</f>
        <v>113650</v>
      </c>
      <c r="AH855" s="31">
        <f xml:space="preserve"> _xlfn.XLOOKUP(DATA[[#This Row],[T]]-1, DATA[T], DATA[Low], "")</f>
        <v>113585</v>
      </c>
      <c r="AI855" s="31">
        <f xml:space="preserve"> _xlfn.XLOOKUP(DATA[[#This Row],[T]]-1, DATA[T], DATA[High], "")</f>
        <v>114795</v>
      </c>
      <c r="AJ855" s="31">
        <f xml:space="preserve"> _xlfn.XLOOKUP(DATA[[#This Row],[T]]-1, DATA[T], DATA[Price], "")</f>
        <v>114465</v>
      </c>
      <c r="AK855" s="33">
        <f xml:space="preserve"> IFERROR(DATA[[#This Row],[Prev Close]] - DATA[[#This Row],[Prev Open]], "")</f>
        <v>815</v>
      </c>
      <c r="AL855" s="33">
        <f xml:space="preserve"> IFERROR(DATA[[#This Row],[Prev High]] - DATA[[#This Row],[Prev Low]], "")</f>
        <v>1210</v>
      </c>
      <c r="AM855" s="33">
        <f xml:space="preserve"> SIGN(DATA[[#This Row],[Prev Change]] &lt; 0)</f>
        <v>0</v>
      </c>
      <c r="AN855" s="33">
        <f xml:space="preserve"> SIGN(DATA[[#This Row],[Prev Change]] &gt;= 0)</f>
        <v>1</v>
      </c>
      <c r="AO855" s="28">
        <f xml:space="preserve"> IFERROR(MAX(0, DATA[[#This Row],[High]] - DATA[[#This Row],[Prev High]]), "")</f>
        <v>315</v>
      </c>
      <c r="AP855" s="28">
        <f xml:space="preserve"> IFERROR(MAX(0, DATA[[#This Row],[Prev Low]] - DATA[[#This Row],[Low]]), "")</f>
        <v>660</v>
      </c>
      <c r="AQ855" s="10">
        <f xml:space="preserve"> (DATA[[#This Row],[Prev Low]] &lt; DATA[[#This Row],[Open]]) * (DATA[[#This Row],[Open]] &lt; DATA[[#This Row],[Prev High]])</f>
        <v>1</v>
      </c>
      <c r="AR855" s="10">
        <f xml:space="preserve"> SIGN(DATA[[#This Row],[Open]] &lt; DATA[[#This Row],[Prev Low]])</f>
        <v>0</v>
      </c>
      <c r="AS855" s="10">
        <f xml:space="preserve"> SIGN(DATA[[#This Row],[Prev Low]] &lt; DATA[[#This Row],[Open]])</f>
        <v>1</v>
      </c>
      <c r="AT855" s="10">
        <f xml:space="preserve"> SIGN(DATA[[#This Row],[Open]] &lt; DATA[[#This Row],[Prev High]])</f>
        <v>1</v>
      </c>
      <c r="AU855" s="10">
        <f xml:space="preserve"> SIGN(DATA[[#This Row],[Prev High]] &lt; DATA[[#This Row],[Open]])</f>
        <v>0</v>
      </c>
      <c r="AV855" s="10">
        <f xml:space="preserve"> SIGN(DATA[[#This Row],[Low]] &lt; DATA[[#This Row],[Prev Low]])</f>
        <v>1</v>
      </c>
      <c r="AW855" s="10">
        <f xml:space="preserve"> SIGN(DATA[[#This Row],[Prev Low]] &lt; DATA[[#This Row],[Low]])</f>
        <v>0</v>
      </c>
      <c r="AX855" s="10">
        <f xml:space="preserve"> SIGN(DATA[[#This Row],[High]] &lt; DATA[[#This Row],[Prev High]])</f>
        <v>0</v>
      </c>
      <c r="AY855" s="10">
        <f xml:space="preserve"> SIGN(DATA[[#This Row],[Prev High]] &lt; DATA[[#This Row],[High]])</f>
        <v>1</v>
      </c>
      <c r="AZ855" s="10">
        <f xml:space="preserve"> (DATA[[#This Row],[Prev Low]] &lt; DATA[[#This Row],[Close]]) * (DATA[[#This Row],[Close]] &lt; DATA[[#This Row],[Prev High]])</f>
        <v>0</v>
      </c>
      <c r="BA855" s="10">
        <f xml:space="preserve"> SIGN(DATA[[#This Row],[Close]] &lt; DATA[[#This Row],[Prev Low]])</f>
        <v>1</v>
      </c>
      <c r="BB855" s="10">
        <f xml:space="preserve"> SIGN(DATA[[#This Row],[Prev Low]] &lt; DATA[[#This Row],[Close]])</f>
        <v>0</v>
      </c>
      <c r="BC855" s="10">
        <f xml:space="preserve"> SIGN(DATA[[#This Row],[Close]] &lt; DATA[[#This Row],[Prev High]])</f>
        <v>1</v>
      </c>
      <c r="BD855" s="10">
        <f xml:space="preserve"> SIGN(DATA[[#This Row],[Prev High]] &lt; DATA[[#This Row],[Close]])</f>
        <v>0</v>
      </c>
    </row>
    <row r="856" spans="14:56" x14ac:dyDescent="0.25">
      <c r="N856" s="16">
        <f xml:space="preserve"> ROW() - ROW(DATA[[#Headers],[Row]])</f>
        <v>854</v>
      </c>
      <c r="O856" s="13"/>
      <c r="P856" s="20">
        <v>44614</v>
      </c>
      <c r="Q856" s="21">
        <v>114465</v>
      </c>
      <c r="R856" s="21">
        <v>113650</v>
      </c>
      <c r="S856" s="21">
        <v>114795</v>
      </c>
      <c r="T856" s="21">
        <v>113585</v>
      </c>
      <c r="U856" s="13" t="s">
        <v>614</v>
      </c>
      <c r="V856" s="14">
        <v>1.18E-2</v>
      </c>
      <c r="W856" s="23"/>
      <c r="X856" s="23">
        <f xml:space="preserve"> (1 - DATA[[#This Row],[Row]])</f>
        <v>-853</v>
      </c>
      <c r="Y856" s="24">
        <f xml:space="preserve"> DATA[[#This Row],[Src Data]]</f>
        <v>44614</v>
      </c>
      <c r="Z856" s="23">
        <f xml:space="preserve"> WEEKDAY(DATA[[#This Row],[Date]])</f>
        <v>3</v>
      </c>
      <c r="AA856" s="26">
        <f xml:space="preserve"> DATA[[#This Row],[Src Último]]</f>
        <v>114465</v>
      </c>
      <c r="AB856" s="28">
        <f xml:space="preserve"> DATA[[#This Row],[Src Abertura]]</f>
        <v>113650</v>
      </c>
      <c r="AC856" s="28">
        <f xml:space="preserve"> DATA[[#This Row],[Src Mínima]]</f>
        <v>113585</v>
      </c>
      <c r="AD856" s="28">
        <f xml:space="preserve"> DATA[[#This Row],[Src Máxima]]</f>
        <v>114795</v>
      </c>
      <c r="AE856" s="28">
        <f xml:space="preserve"> DATA[[#This Row],[Src Último]]</f>
        <v>114465</v>
      </c>
      <c r="AF856" s="40">
        <f xml:space="preserve"> (DATA[[#This Row],[High]] - DATA[[#This Row],[Low]])</f>
        <v>1210</v>
      </c>
      <c r="AG856" s="31">
        <f xml:space="preserve"> _xlfn.XLOOKUP(DATA[[#This Row],[T]]-1, DATA[T], DATA[Open], "")</f>
        <v>114320</v>
      </c>
      <c r="AH856" s="31">
        <f xml:space="preserve"> _xlfn.XLOOKUP(DATA[[#This Row],[T]]-1, DATA[T], DATA[Low], "")</f>
        <v>112950</v>
      </c>
      <c r="AI856" s="31">
        <f xml:space="preserve"> _xlfn.XLOOKUP(DATA[[#This Row],[T]]-1, DATA[T], DATA[High], "")</f>
        <v>114840</v>
      </c>
      <c r="AJ856" s="31">
        <f xml:space="preserve"> _xlfn.XLOOKUP(DATA[[#This Row],[T]]-1, DATA[T], DATA[Price], "")</f>
        <v>113131</v>
      </c>
      <c r="AK856" s="33">
        <f xml:space="preserve"> IFERROR(DATA[[#This Row],[Prev Close]] - DATA[[#This Row],[Prev Open]], "")</f>
        <v>-1189</v>
      </c>
      <c r="AL856" s="33">
        <f xml:space="preserve"> IFERROR(DATA[[#This Row],[Prev High]] - DATA[[#This Row],[Prev Low]], "")</f>
        <v>1890</v>
      </c>
      <c r="AM856" s="33">
        <f xml:space="preserve"> SIGN(DATA[[#This Row],[Prev Change]] &lt; 0)</f>
        <v>1</v>
      </c>
      <c r="AN856" s="33">
        <f xml:space="preserve"> SIGN(DATA[[#This Row],[Prev Change]] &gt;= 0)</f>
        <v>0</v>
      </c>
      <c r="AO856" s="28">
        <f xml:space="preserve"> IFERROR(MAX(0, DATA[[#This Row],[High]] - DATA[[#This Row],[Prev High]]), "")</f>
        <v>0</v>
      </c>
      <c r="AP856" s="28">
        <f xml:space="preserve"> IFERROR(MAX(0, DATA[[#This Row],[Prev Low]] - DATA[[#This Row],[Low]]), "")</f>
        <v>0</v>
      </c>
      <c r="AQ856" s="10">
        <f xml:space="preserve"> (DATA[[#This Row],[Prev Low]] &lt; DATA[[#This Row],[Open]]) * (DATA[[#This Row],[Open]] &lt; DATA[[#This Row],[Prev High]])</f>
        <v>1</v>
      </c>
      <c r="AR856" s="10">
        <f xml:space="preserve"> SIGN(DATA[[#This Row],[Open]] &lt; DATA[[#This Row],[Prev Low]])</f>
        <v>0</v>
      </c>
      <c r="AS856" s="10">
        <f xml:space="preserve"> SIGN(DATA[[#This Row],[Prev Low]] &lt; DATA[[#This Row],[Open]])</f>
        <v>1</v>
      </c>
      <c r="AT856" s="10">
        <f xml:space="preserve"> SIGN(DATA[[#This Row],[Open]] &lt; DATA[[#This Row],[Prev High]])</f>
        <v>1</v>
      </c>
      <c r="AU856" s="10">
        <f xml:space="preserve"> SIGN(DATA[[#This Row],[Prev High]] &lt; DATA[[#This Row],[Open]])</f>
        <v>0</v>
      </c>
      <c r="AV856" s="10">
        <f xml:space="preserve"> SIGN(DATA[[#This Row],[Low]] &lt; DATA[[#This Row],[Prev Low]])</f>
        <v>0</v>
      </c>
      <c r="AW856" s="10">
        <f xml:space="preserve"> SIGN(DATA[[#This Row],[Prev Low]] &lt; DATA[[#This Row],[Low]])</f>
        <v>1</v>
      </c>
      <c r="AX856" s="10">
        <f xml:space="preserve"> SIGN(DATA[[#This Row],[High]] &lt; DATA[[#This Row],[Prev High]])</f>
        <v>1</v>
      </c>
      <c r="AY856" s="10">
        <f xml:space="preserve"> SIGN(DATA[[#This Row],[Prev High]] &lt; DATA[[#This Row],[High]])</f>
        <v>0</v>
      </c>
      <c r="AZ856" s="10">
        <f xml:space="preserve"> (DATA[[#This Row],[Prev Low]] &lt; DATA[[#This Row],[Close]]) * (DATA[[#This Row],[Close]] &lt; DATA[[#This Row],[Prev High]])</f>
        <v>1</v>
      </c>
      <c r="BA856" s="10">
        <f xml:space="preserve"> SIGN(DATA[[#This Row],[Close]] &lt; DATA[[#This Row],[Prev Low]])</f>
        <v>0</v>
      </c>
      <c r="BB856" s="10">
        <f xml:space="preserve"> SIGN(DATA[[#This Row],[Prev Low]] &lt; DATA[[#This Row],[Close]])</f>
        <v>1</v>
      </c>
      <c r="BC856" s="10">
        <f xml:space="preserve"> SIGN(DATA[[#This Row],[Close]] &lt; DATA[[#This Row],[Prev High]])</f>
        <v>1</v>
      </c>
      <c r="BD856" s="10">
        <f xml:space="preserve"> SIGN(DATA[[#This Row],[Prev High]] &lt; DATA[[#This Row],[Close]])</f>
        <v>0</v>
      </c>
    </row>
    <row r="857" spans="14:56" x14ac:dyDescent="0.25">
      <c r="N857" s="16">
        <f xml:space="preserve"> ROW() - ROW(DATA[[#Headers],[Row]])</f>
        <v>855</v>
      </c>
      <c r="O857" s="13"/>
      <c r="P857" s="20">
        <v>44613</v>
      </c>
      <c r="Q857" s="21">
        <v>113131</v>
      </c>
      <c r="R857" s="21">
        <v>114320</v>
      </c>
      <c r="S857" s="21">
        <v>114840</v>
      </c>
      <c r="T857" s="21">
        <v>112950</v>
      </c>
      <c r="U857" s="13" t="s">
        <v>636</v>
      </c>
      <c r="V857" s="14">
        <v>-1.0200000000000001E-2</v>
      </c>
      <c r="W857" s="23"/>
      <c r="X857" s="23">
        <f xml:space="preserve"> (1 - DATA[[#This Row],[Row]])</f>
        <v>-854</v>
      </c>
      <c r="Y857" s="24">
        <f xml:space="preserve"> DATA[[#This Row],[Src Data]]</f>
        <v>44613</v>
      </c>
      <c r="Z857" s="23">
        <f xml:space="preserve"> WEEKDAY(DATA[[#This Row],[Date]])</f>
        <v>2</v>
      </c>
      <c r="AA857" s="26">
        <f xml:space="preserve"> DATA[[#This Row],[Src Último]]</f>
        <v>113131</v>
      </c>
      <c r="AB857" s="28">
        <f xml:space="preserve"> DATA[[#This Row],[Src Abertura]]</f>
        <v>114320</v>
      </c>
      <c r="AC857" s="28">
        <f xml:space="preserve"> DATA[[#This Row],[Src Mínima]]</f>
        <v>112950</v>
      </c>
      <c r="AD857" s="28">
        <f xml:space="preserve"> DATA[[#This Row],[Src Máxima]]</f>
        <v>114840</v>
      </c>
      <c r="AE857" s="28">
        <f xml:space="preserve"> DATA[[#This Row],[Src Último]]</f>
        <v>113131</v>
      </c>
      <c r="AF857" s="40">
        <f xml:space="preserve"> (DATA[[#This Row],[High]] - DATA[[#This Row],[Low]])</f>
        <v>1890</v>
      </c>
      <c r="AG857" s="31">
        <f xml:space="preserve"> _xlfn.XLOOKUP(DATA[[#This Row],[T]]-1, DATA[T], DATA[Open], "")</f>
        <v>115355</v>
      </c>
      <c r="AH857" s="31">
        <f xml:space="preserve"> _xlfn.XLOOKUP(DATA[[#This Row],[T]]-1, DATA[T], DATA[Low], "")</f>
        <v>114060</v>
      </c>
      <c r="AI857" s="31">
        <f xml:space="preserve"> _xlfn.XLOOKUP(DATA[[#This Row],[T]]-1, DATA[T], DATA[High], "")</f>
        <v>115815</v>
      </c>
      <c r="AJ857" s="31">
        <f xml:space="preserve"> _xlfn.XLOOKUP(DATA[[#This Row],[T]]-1, DATA[T], DATA[Price], "")</f>
        <v>114299</v>
      </c>
      <c r="AK857" s="33">
        <f xml:space="preserve"> IFERROR(DATA[[#This Row],[Prev Close]] - DATA[[#This Row],[Prev Open]], "")</f>
        <v>-1056</v>
      </c>
      <c r="AL857" s="33">
        <f xml:space="preserve"> IFERROR(DATA[[#This Row],[Prev High]] - DATA[[#This Row],[Prev Low]], "")</f>
        <v>1755</v>
      </c>
      <c r="AM857" s="33">
        <f xml:space="preserve"> SIGN(DATA[[#This Row],[Prev Change]] &lt; 0)</f>
        <v>1</v>
      </c>
      <c r="AN857" s="33">
        <f xml:space="preserve"> SIGN(DATA[[#This Row],[Prev Change]] &gt;= 0)</f>
        <v>0</v>
      </c>
      <c r="AO857" s="28">
        <f xml:space="preserve"> IFERROR(MAX(0, DATA[[#This Row],[High]] - DATA[[#This Row],[Prev High]]), "")</f>
        <v>0</v>
      </c>
      <c r="AP857" s="28">
        <f xml:space="preserve"> IFERROR(MAX(0, DATA[[#This Row],[Prev Low]] - DATA[[#This Row],[Low]]), "")</f>
        <v>1110</v>
      </c>
      <c r="AQ857" s="10">
        <f xml:space="preserve"> (DATA[[#This Row],[Prev Low]] &lt; DATA[[#This Row],[Open]]) * (DATA[[#This Row],[Open]] &lt; DATA[[#This Row],[Prev High]])</f>
        <v>1</v>
      </c>
      <c r="AR857" s="10">
        <f xml:space="preserve"> SIGN(DATA[[#This Row],[Open]] &lt; DATA[[#This Row],[Prev Low]])</f>
        <v>0</v>
      </c>
      <c r="AS857" s="10">
        <f xml:space="preserve"> SIGN(DATA[[#This Row],[Prev Low]] &lt; DATA[[#This Row],[Open]])</f>
        <v>1</v>
      </c>
      <c r="AT857" s="10">
        <f xml:space="preserve"> SIGN(DATA[[#This Row],[Open]] &lt; DATA[[#This Row],[Prev High]])</f>
        <v>1</v>
      </c>
      <c r="AU857" s="10">
        <f xml:space="preserve"> SIGN(DATA[[#This Row],[Prev High]] &lt; DATA[[#This Row],[Open]])</f>
        <v>0</v>
      </c>
      <c r="AV857" s="10">
        <f xml:space="preserve"> SIGN(DATA[[#This Row],[Low]] &lt; DATA[[#This Row],[Prev Low]])</f>
        <v>1</v>
      </c>
      <c r="AW857" s="10">
        <f xml:space="preserve"> SIGN(DATA[[#This Row],[Prev Low]] &lt; DATA[[#This Row],[Low]])</f>
        <v>0</v>
      </c>
      <c r="AX857" s="10">
        <f xml:space="preserve"> SIGN(DATA[[#This Row],[High]] &lt; DATA[[#This Row],[Prev High]])</f>
        <v>1</v>
      </c>
      <c r="AY857" s="10">
        <f xml:space="preserve"> SIGN(DATA[[#This Row],[Prev High]] &lt; DATA[[#This Row],[High]])</f>
        <v>0</v>
      </c>
      <c r="AZ857" s="10">
        <f xml:space="preserve"> (DATA[[#This Row],[Prev Low]] &lt; DATA[[#This Row],[Close]]) * (DATA[[#This Row],[Close]] &lt; DATA[[#This Row],[Prev High]])</f>
        <v>0</v>
      </c>
      <c r="BA857" s="10">
        <f xml:space="preserve"> SIGN(DATA[[#This Row],[Close]] &lt; DATA[[#This Row],[Prev Low]])</f>
        <v>1</v>
      </c>
      <c r="BB857" s="10">
        <f xml:space="preserve"> SIGN(DATA[[#This Row],[Prev Low]] &lt; DATA[[#This Row],[Close]])</f>
        <v>0</v>
      </c>
      <c r="BC857" s="10">
        <f xml:space="preserve"> SIGN(DATA[[#This Row],[Close]] &lt; DATA[[#This Row],[Prev High]])</f>
        <v>1</v>
      </c>
      <c r="BD857" s="10">
        <f xml:space="preserve"> SIGN(DATA[[#This Row],[Prev High]] &lt; DATA[[#This Row],[Close]])</f>
        <v>0</v>
      </c>
    </row>
    <row r="858" spans="14:56" x14ac:dyDescent="0.25">
      <c r="N858" s="16">
        <f xml:space="preserve"> ROW() - ROW(DATA[[#Headers],[Row]])</f>
        <v>856</v>
      </c>
      <c r="O858" s="13"/>
      <c r="P858" s="20">
        <v>44610</v>
      </c>
      <c r="Q858" s="21">
        <v>114299</v>
      </c>
      <c r="R858" s="21">
        <v>115355</v>
      </c>
      <c r="S858" s="21">
        <v>115815</v>
      </c>
      <c r="T858" s="21">
        <v>114060</v>
      </c>
      <c r="U858" s="13" t="s">
        <v>446</v>
      </c>
      <c r="V858" s="14">
        <v>-6.1999999999999998E-3</v>
      </c>
      <c r="W858" s="23"/>
      <c r="X858" s="23">
        <f xml:space="preserve"> (1 - DATA[[#This Row],[Row]])</f>
        <v>-855</v>
      </c>
      <c r="Y858" s="24">
        <f xml:space="preserve"> DATA[[#This Row],[Src Data]]</f>
        <v>44610</v>
      </c>
      <c r="Z858" s="23">
        <f xml:space="preserve"> WEEKDAY(DATA[[#This Row],[Date]])</f>
        <v>6</v>
      </c>
      <c r="AA858" s="26">
        <f xml:space="preserve"> DATA[[#This Row],[Src Último]]</f>
        <v>114299</v>
      </c>
      <c r="AB858" s="28">
        <f xml:space="preserve"> DATA[[#This Row],[Src Abertura]]</f>
        <v>115355</v>
      </c>
      <c r="AC858" s="28">
        <f xml:space="preserve"> DATA[[#This Row],[Src Mínima]]</f>
        <v>114060</v>
      </c>
      <c r="AD858" s="28">
        <f xml:space="preserve"> DATA[[#This Row],[Src Máxima]]</f>
        <v>115815</v>
      </c>
      <c r="AE858" s="28">
        <f xml:space="preserve"> DATA[[#This Row],[Src Último]]</f>
        <v>114299</v>
      </c>
      <c r="AF858" s="40">
        <f xml:space="preserve"> (DATA[[#This Row],[High]] - DATA[[#This Row],[Low]])</f>
        <v>1755</v>
      </c>
      <c r="AG858" s="31">
        <f xml:space="preserve"> _xlfn.XLOOKUP(DATA[[#This Row],[T]]-1, DATA[T], DATA[Open], "")</f>
        <v>116300</v>
      </c>
      <c r="AH858" s="31">
        <f xml:space="preserve"> _xlfn.XLOOKUP(DATA[[#This Row],[T]]-1, DATA[T], DATA[Low], "")</f>
        <v>114800</v>
      </c>
      <c r="AI858" s="31">
        <f xml:space="preserve"> _xlfn.XLOOKUP(DATA[[#This Row],[T]]-1, DATA[T], DATA[High], "")</f>
        <v>116630</v>
      </c>
      <c r="AJ858" s="31">
        <f xml:space="preserve"> _xlfn.XLOOKUP(DATA[[#This Row],[T]]-1, DATA[T], DATA[Price], "")</f>
        <v>115015</v>
      </c>
      <c r="AK858" s="33">
        <f xml:space="preserve"> IFERROR(DATA[[#This Row],[Prev Close]] - DATA[[#This Row],[Prev Open]], "")</f>
        <v>-1285</v>
      </c>
      <c r="AL858" s="33">
        <f xml:space="preserve"> IFERROR(DATA[[#This Row],[Prev High]] - DATA[[#This Row],[Prev Low]], "")</f>
        <v>1830</v>
      </c>
      <c r="AM858" s="33">
        <f xml:space="preserve"> SIGN(DATA[[#This Row],[Prev Change]] &lt; 0)</f>
        <v>1</v>
      </c>
      <c r="AN858" s="33">
        <f xml:space="preserve"> SIGN(DATA[[#This Row],[Prev Change]] &gt;= 0)</f>
        <v>0</v>
      </c>
      <c r="AO858" s="28">
        <f xml:space="preserve"> IFERROR(MAX(0, DATA[[#This Row],[High]] - DATA[[#This Row],[Prev High]]), "")</f>
        <v>0</v>
      </c>
      <c r="AP858" s="28">
        <f xml:space="preserve"> IFERROR(MAX(0, DATA[[#This Row],[Prev Low]] - DATA[[#This Row],[Low]]), "")</f>
        <v>740</v>
      </c>
      <c r="AQ858" s="10">
        <f xml:space="preserve"> (DATA[[#This Row],[Prev Low]] &lt; DATA[[#This Row],[Open]]) * (DATA[[#This Row],[Open]] &lt; DATA[[#This Row],[Prev High]])</f>
        <v>1</v>
      </c>
      <c r="AR858" s="10">
        <f xml:space="preserve"> SIGN(DATA[[#This Row],[Open]] &lt; DATA[[#This Row],[Prev Low]])</f>
        <v>0</v>
      </c>
      <c r="AS858" s="10">
        <f xml:space="preserve"> SIGN(DATA[[#This Row],[Prev Low]] &lt; DATA[[#This Row],[Open]])</f>
        <v>1</v>
      </c>
      <c r="AT858" s="10">
        <f xml:space="preserve"> SIGN(DATA[[#This Row],[Open]] &lt; DATA[[#This Row],[Prev High]])</f>
        <v>1</v>
      </c>
      <c r="AU858" s="10">
        <f xml:space="preserve"> SIGN(DATA[[#This Row],[Prev High]] &lt; DATA[[#This Row],[Open]])</f>
        <v>0</v>
      </c>
      <c r="AV858" s="10">
        <f xml:space="preserve"> SIGN(DATA[[#This Row],[Low]] &lt; DATA[[#This Row],[Prev Low]])</f>
        <v>1</v>
      </c>
      <c r="AW858" s="10">
        <f xml:space="preserve"> SIGN(DATA[[#This Row],[Prev Low]] &lt; DATA[[#This Row],[Low]])</f>
        <v>0</v>
      </c>
      <c r="AX858" s="10">
        <f xml:space="preserve"> SIGN(DATA[[#This Row],[High]] &lt; DATA[[#This Row],[Prev High]])</f>
        <v>1</v>
      </c>
      <c r="AY858" s="10">
        <f xml:space="preserve"> SIGN(DATA[[#This Row],[Prev High]] &lt; DATA[[#This Row],[High]])</f>
        <v>0</v>
      </c>
      <c r="AZ858" s="10">
        <f xml:space="preserve"> (DATA[[#This Row],[Prev Low]] &lt; DATA[[#This Row],[Close]]) * (DATA[[#This Row],[Close]] &lt; DATA[[#This Row],[Prev High]])</f>
        <v>0</v>
      </c>
      <c r="BA858" s="10">
        <f xml:space="preserve"> SIGN(DATA[[#This Row],[Close]] &lt; DATA[[#This Row],[Prev Low]])</f>
        <v>1</v>
      </c>
      <c r="BB858" s="10">
        <f xml:space="preserve"> SIGN(DATA[[#This Row],[Prev Low]] &lt; DATA[[#This Row],[Close]])</f>
        <v>0</v>
      </c>
      <c r="BC858" s="10">
        <f xml:space="preserve"> SIGN(DATA[[#This Row],[Close]] &lt; DATA[[#This Row],[Prev High]])</f>
        <v>1</v>
      </c>
      <c r="BD858" s="10">
        <f xml:space="preserve"> SIGN(DATA[[#This Row],[Prev High]] &lt; DATA[[#This Row],[Close]])</f>
        <v>0</v>
      </c>
    </row>
    <row r="859" spans="14:56" x14ac:dyDescent="0.25">
      <c r="N859" s="16">
        <f xml:space="preserve"> ROW() - ROW(DATA[[#Headers],[Row]])</f>
        <v>857</v>
      </c>
      <c r="O859" s="13"/>
      <c r="P859" s="20">
        <v>44609</v>
      </c>
      <c r="Q859" s="21">
        <v>115015</v>
      </c>
      <c r="R859" s="21">
        <v>116300</v>
      </c>
      <c r="S859" s="21">
        <v>116630</v>
      </c>
      <c r="T859" s="21">
        <v>114800</v>
      </c>
      <c r="U859" s="13" t="s">
        <v>400</v>
      </c>
      <c r="V859" s="14">
        <v>-3.0000000000000001E-3</v>
      </c>
      <c r="W859" s="23"/>
      <c r="X859" s="23">
        <f xml:space="preserve"> (1 - DATA[[#This Row],[Row]])</f>
        <v>-856</v>
      </c>
      <c r="Y859" s="24">
        <f xml:space="preserve"> DATA[[#This Row],[Src Data]]</f>
        <v>44609</v>
      </c>
      <c r="Z859" s="23">
        <f xml:space="preserve"> WEEKDAY(DATA[[#This Row],[Date]])</f>
        <v>5</v>
      </c>
      <c r="AA859" s="26">
        <f xml:space="preserve"> DATA[[#This Row],[Src Último]]</f>
        <v>115015</v>
      </c>
      <c r="AB859" s="28">
        <f xml:space="preserve"> DATA[[#This Row],[Src Abertura]]</f>
        <v>116300</v>
      </c>
      <c r="AC859" s="28">
        <f xml:space="preserve"> DATA[[#This Row],[Src Mínima]]</f>
        <v>114800</v>
      </c>
      <c r="AD859" s="28">
        <f xml:space="preserve"> DATA[[#This Row],[Src Máxima]]</f>
        <v>116630</v>
      </c>
      <c r="AE859" s="28">
        <f xml:space="preserve"> DATA[[#This Row],[Src Último]]</f>
        <v>115015</v>
      </c>
      <c r="AF859" s="40">
        <f xml:space="preserve"> (DATA[[#This Row],[High]] - DATA[[#This Row],[Low]])</f>
        <v>1830</v>
      </c>
      <c r="AG859" s="31">
        <f xml:space="preserve"> _xlfn.XLOOKUP(DATA[[#This Row],[T]]-1, DATA[T], DATA[Open], "")</f>
        <v>114855</v>
      </c>
      <c r="AH859" s="31">
        <f xml:space="preserve"> _xlfn.XLOOKUP(DATA[[#This Row],[T]]-1, DATA[T], DATA[Low], "")</f>
        <v>114805</v>
      </c>
      <c r="AI859" s="31">
        <f xml:space="preserve"> _xlfn.XLOOKUP(DATA[[#This Row],[T]]-1, DATA[T], DATA[High], "")</f>
        <v>115705</v>
      </c>
      <c r="AJ859" s="31">
        <f xml:space="preserve"> _xlfn.XLOOKUP(DATA[[#This Row],[T]]-1, DATA[T], DATA[Price], "")</f>
        <v>115364</v>
      </c>
      <c r="AK859" s="33">
        <f xml:space="preserve"> IFERROR(DATA[[#This Row],[Prev Close]] - DATA[[#This Row],[Prev Open]], "")</f>
        <v>509</v>
      </c>
      <c r="AL859" s="33">
        <f xml:space="preserve"> IFERROR(DATA[[#This Row],[Prev High]] - DATA[[#This Row],[Prev Low]], "")</f>
        <v>900</v>
      </c>
      <c r="AM859" s="33">
        <f xml:space="preserve"> SIGN(DATA[[#This Row],[Prev Change]] &lt; 0)</f>
        <v>0</v>
      </c>
      <c r="AN859" s="33">
        <f xml:space="preserve"> SIGN(DATA[[#This Row],[Prev Change]] &gt;= 0)</f>
        <v>1</v>
      </c>
      <c r="AO859" s="28">
        <f xml:space="preserve"> IFERROR(MAX(0, DATA[[#This Row],[High]] - DATA[[#This Row],[Prev High]]), "")</f>
        <v>925</v>
      </c>
      <c r="AP859" s="28">
        <f xml:space="preserve"> IFERROR(MAX(0, DATA[[#This Row],[Prev Low]] - DATA[[#This Row],[Low]]), "")</f>
        <v>5</v>
      </c>
      <c r="AQ859" s="10">
        <f xml:space="preserve"> (DATA[[#This Row],[Prev Low]] &lt; DATA[[#This Row],[Open]]) * (DATA[[#This Row],[Open]] &lt; DATA[[#This Row],[Prev High]])</f>
        <v>0</v>
      </c>
      <c r="AR859" s="10">
        <f xml:space="preserve"> SIGN(DATA[[#This Row],[Open]] &lt; DATA[[#This Row],[Prev Low]])</f>
        <v>0</v>
      </c>
      <c r="AS859" s="10">
        <f xml:space="preserve"> SIGN(DATA[[#This Row],[Prev Low]] &lt; DATA[[#This Row],[Open]])</f>
        <v>1</v>
      </c>
      <c r="AT859" s="10">
        <f xml:space="preserve"> SIGN(DATA[[#This Row],[Open]] &lt; DATA[[#This Row],[Prev High]])</f>
        <v>0</v>
      </c>
      <c r="AU859" s="10">
        <f xml:space="preserve"> SIGN(DATA[[#This Row],[Prev High]] &lt; DATA[[#This Row],[Open]])</f>
        <v>1</v>
      </c>
      <c r="AV859" s="10">
        <f xml:space="preserve"> SIGN(DATA[[#This Row],[Low]] &lt; DATA[[#This Row],[Prev Low]])</f>
        <v>1</v>
      </c>
      <c r="AW859" s="10">
        <f xml:space="preserve"> SIGN(DATA[[#This Row],[Prev Low]] &lt; DATA[[#This Row],[Low]])</f>
        <v>0</v>
      </c>
      <c r="AX859" s="10">
        <f xml:space="preserve"> SIGN(DATA[[#This Row],[High]] &lt; DATA[[#This Row],[Prev High]])</f>
        <v>0</v>
      </c>
      <c r="AY859" s="10">
        <f xml:space="preserve"> SIGN(DATA[[#This Row],[Prev High]] &lt; DATA[[#This Row],[High]])</f>
        <v>1</v>
      </c>
      <c r="AZ859" s="10">
        <f xml:space="preserve"> (DATA[[#This Row],[Prev Low]] &lt; DATA[[#This Row],[Close]]) * (DATA[[#This Row],[Close]] &lt; DATA[[#This Row],[Prev High]])</f>
        <v>1</v>
      </c>
      <c r="BA859" s="10">
        <f xml:space="preserve"> SIGN(DATA[[#This Row],[Close]] &lt; DATA[[#This Row],[Prev Low]])</f>
        <v>0</v>
      </c>
      <c r="BB859" s="10">
        <f xml:space="preserve"> SIGN(DATA[[#This Row],[Prev Low]] &lt; DATA[[#This Row],[Close]])</f>
        <v>1</v>
      </c>
      <c r="BC859" s="10">
        <f xml:space="preserve"> SIGN(DATA[[#This Row],[Close]] &lt; DATA[[#This Row],[Prev High]])</f>
        <v>1</v>
      </c>
      <c r="BD859" s="10">
        <f xml:space="preserve"> SIGN(DATA[[#This Row],[Prev High]] &lt; DATA[[#This Row],[Close]])</f>
        <v>0</v>
      </c>
    </row>
    <row r="860" spans="14:56" x14ac:dyDescent="0.25">
      <c r="N860" s="16">
        <f xml:space="preserve"> ROW() - ROW(DATA[[#Headers],[Row]])</f>
        <v>858</v>
      </c>
      <c r="O860" s="13"/>
      <c r="P860" s="20">
        <v>44608</v>
      </c>
      <c r="Q860" s="21">
        <v>115364</v>
      </c>
      <c r="R860" s="21">
        <v>114855</v>
      </c>
      <c r="S860" s="21">
        <v>115705</v>
      </c>
      <c r="T860" s="21">
        <v>114805</v>
      </c>
      <c r="U860" s="13" t="s">
        <v>637</v>
      </c>
      <c r="V860" s="14">
        <v>4.1999999999999997E-3</v>
      </c>
      <c r="W860" s="23"/>
      <c r="X860" s="23">
        <f xml:space="preserve"> (1 - DATA[[#This Row],[Row]])</f>
        <v>-857</v>
      </c>
      <c r="Y860" s="24">
        <f xml:space="preserve"> DATA[[#This Row],[Src Data]]</f>
        <v>44608</v>
      </c>
      <c r="Z860" s="23">
        <f xml:space="preserve"> WEEKDAY(DATA[[#This Row],[Date]])</f>
        <v>4</v>
      </c>
      <c r="AA860" s="26">
        <f xml:space="preserve"> DATA[[#This Row],[Src Último]]</f>
        <v>115364</v>
      </c>
      <c r="AB860" s="28">
        <f xml:space="preserve"> DATA[[#This Row],[Src Abertura]]</f>
        <v>114855</v>
      </c>
      <c r="AC860" s="28">
        <f xml:space="preserve"> DATA[[#This Row],[Src Mínima]]</f>
        <v>114805</v>
      </c>
      <c r="AD860" s="28">
        <f xml:space="preserve"> DATA[[#This Row],[Src Máxima]]</f>
        <v>115705</v>
      </c>
      <c r="AE860" s="28">
        <f xml:space="preserve"> DATA[[#This Row],[Src Último]]</f>
        <v>115364</v>
      </c>
      <c r="AF860" s="40">
        <f xml:space="preserve"> (DATA[[#This Row],[High]] - DATA[[#This Row],[Low]])</f>
        <v>900</v>
      </c>
      <c r="AG860" s="31">
        <f xml:space="preserve"> _xlfn.XLOOKUP(DATA[[#This Row],[T]]-1, DATA[T], DATA[Open], "")</f>
        <v>114500</v>
      </c>
      <c r="AH860" s="31">
        <f xml:space="preserve"> _xlfn.XLOOKUP(DATA[[#This Row],[T]]-1, DATA[T], DATA[Low], "")</f>
        <v>113980</v>
      </c>
      <c r="AI860" s="31">
        <f xml:space="preserve"> _xlfn.XLOOKUP(DATA[[#This Row],[T]]-1, DATA[T], DATA[High], "")</f>
        <v>115135</v>
      </c>
      <c r="AJ860" s="31">
        <f xml:space="preserve"> _xlfn.XLOOKUP(DATA[[#This Row],[T]]-1, DATA[T], DATA[Price], "")</f>
        <v>114878</v>
      </c>
      <c r="AK860" s="33">
        <f xml:space="preserve"> IFERROR(DATA[[#This Row],[Prev Close]] - DATA[[#This Row],[Prev Open]], "")</f>
        <v>378</v>
      </c>
      <c r="AL860" s="33">
        <f xml:space="preserve"> IFERROR(DATA[[#This Row],[Prev High]] - DATA[[#This Row],[Prev Low]], "")</f>
        <v>1155</v>
      </c>
      <c r="AM860" s="33">
        <f xml:space="preserve"> SIGN(DATA[[#This Row],[Prev Change]] &lt; 0)</f>
        <v>0</v>
      </c>
      <c r="AN860" s="33">
        <f xml:space="preserve"> SIGN(DATA[[#This Row],[Prev Change]] &gt;= 0)</f>
        <v>1</v>
      </c>
      <c r="AO860" s="28">
        <f xml:space="preserve"> IFERROR(MAX(0, DATA[[#This Row],[High]] - DATA[[#This Row],[Prev High]]), "")</f>
        <v>570</v>
      </c>
      <c r="AP860" s="28">
        <f xml:space="preserve"> IFERROR(MAX(0, DATA[[#This Row],[Prev Low]] - DATA[[#This Row],[Low]]), "")</f>
        <v>0</v>
      </c>
      <c r="AQ860" s="10">
        <f xml:space="preserve"> (DATA[[#This Row],[Prev Low]] &lt; DATA[[#This Row],[Open]]) * (DATA[[#This Row],[Open]] &lt; DATA[[#This Row],[Prev High]])</f>
        <v>1</v>
      </c>
      <c r="AR860" s="10">
        <f xml:space="preserve"> SIGN(DATA[[#This Row],[Open]] &lt; DATA[[#This Row],[Prev Low]])</f>
        <v>0</v>
      </c>
      <c r="AS860" s="10">
        <f xml:space="preserve"> SIGN(DATA[[#This Row],[Prev Low]] &lt; DATA[[#This Row],[Open]])</f>
        <v>1</v>
      </c>
      <c r="AT860" s="10">
        <f xml:space="preserve"> SIGN(DATA[[#This Row],[Open]] &lt; DATA[[#This Row],[Prev High]])</f>
        <v>1</v>
      </c>
      <c r="AU860" s="10">
        <f xml:space="preserve"> SIGN(DATA[[#This Row],[Prev High]] &lt; DATA[[#This Row],[Open]])</f>
        <v>0</v>
      </c>
      <c r="AV860" s="10">
        <f xml:space="preserve"> SIGN(DATA[[#This Row],[Low]] &lt; DATA[[#This Row],[Prev Low]])</f>
        <v>0</v>
      </c>
      <c r="AW860" s="10">
        <f xml:space="preserve"> SIGN(DATA[[#This Row],[Prev Low]] &lt; DATA[[#This Row],[Low]])</f>
        <v>1</v>
      </c>
      <c r="AX860" s="10">
        <f xml:space="preserve"> SIGN(DATA[[#This Row],[High]] &lt; DATA[[#This Row],[Prev High]])</f>
        <v>0</v>
      </c>
      <c r="AY860" s="10">
        <f xml:space="preserve"> SIGN(DATA[[#This Row],[Prev High]] &lt; DATA[[#This Row],[High]])</f>
        <v>1</v>
      </c>
      <c r="AZ860" s="10">
        <f xml:space="preserve"> (DATA[[#This Row],[Prev Low]] &lt; DATA[[#This Row],[Close]]) * (DATA[[#This Row],[Close]] &lt; DATA[[#This Row],[Prev High]])</f>
        <v>0</v>
      </c>
      <c r="BA860" s="10">
        <f xml:space="preserve"> SIGN(DATA[[#This Row],[Close]] &lt; DATA[[#This Row],[Prev Low]])</f>
        <v>0</v>
      </c>
      <c r="BB860" s="10">
        <f xml:space="preserve"> SIGN(DATA[[#This Row],[Prev Low]] &lt; DATA[[#This Row],[Close]])</f>
        <v>1</v>
      </c>
      <c r="BC860" s="10">
        <f xml:space="preserve"> SIGN(DATA[[#This Row],[Close]] &lt; DATA[[#This Row],[Prev High]])</f>
        <v>0</v>
      </c>
      <c r="BD860" s="10">
        <f xml:space="preserve"> SIGN(DATA[[#This Row],[Prev High]] &lt; DATA[[#This Row],[Close]])</f>
        <v>1</v>
      </c>
    </row>
    <row r="861" spans="14:56" x14ac:dyDescent="0.25">
      <c r="N861" s="16">
        <f xml:space="preserve"> ROW() - ROW(DATA[[#Headers],[Row]])</f>
        <v>859</v>
      </c>
      <c r="O861" s="13"/>
      <c r="P861" s="20">
        <v>44607</v>
      </c>
      <c r="Q861" s="21">
        <v>114878</v>
      </c>
      <c r="R861" s="21">
        <v>114500</v>
      </c>
      <c r="S861" s="21">
        <v>115135</v>
      </c>
      <c r="T861" s="21">
        <v>113980</v>
      </c>
      <c r="U861" s="13" t="s">
        <v>638</v>
      </c>
      <c r="V861" s="14">
        <v>8.5000000000000006E-3</v>
      </c>
      <c r="W861" s="23"/>
      <c r="X861" s="23">
        <f xml:space="preserve"> (1 - DATA[[#This Row],[Row]])</f>
        <v>-858</v>
      </c>
      <c r="Y861" s="24">
        <f xml:space="preserve"> DATA[[#This Row],[Src Data]]</f>
        <v>44607</v>
      </c>
      <c r="Z861" s="23">
        <f xml:space="preserve"> WEEKDAY(DATA[[#This Row],[Date]])</f>
        <v>3</v>
      </c>
      <c r="AA861" s="26">
        <f xml:space="preserve"> DATA[[#This Row],[Src Último]]</f>
        <v>114878</v>
      </c>
      <c r="AB861" s="28">
        <f xml:space="preserve"> DATA[[#This Row],[Src Abertura]]</f>
        <v>114500</v>
      </c>
      <c r="AC861" s="28">
        <f xml:space="preserve"> DATA[[#This Row],[Src Mínima]]</f>
        <v>113980</v>
      </c>
      <c r="AD861" s="28">
        <f xml:space="preserve"> DATA[[#This Row],[Src Máxima]]</f>
        <v>115135</v>
      </c>
      <c r="AE861" s="28">
        <f xml:space="preserve"> DATA[[#This Row],[Src Último]]</f>
        <v>114878</v>
      </c>
      <c r="AF861" s="40">
        <f xml:space="preserve"> (DATA[[#This Row],[High]] - DATA[[#This Row],[Low]])</f>
        <v>1155</v>
      </c>
      <c r="AG861" s="31">
        <f xml:space="preserve"> _xlfn.XLOOKUP(DATA[[#This Row],[T]]-1, DATA[T], DATA[Open], "")</f>
        <v>113000</v>
      </c>
      <c r="AH861" s="31">
        <f xml:space="preserve"> _xlfn.XLOOKUP(DATA[[#This Row],[T]]-1, DATA[T], DATA[Low], "")</f>
        <v>112880</v>
      </c>
      <c r="AI861" s="31">
        <f xml:space="preserve"> _xlfn.XLOOKUP(DATA[[#This Row],[T]]-1, DATA[T], DATA[High], "")</f>
        <v>114310</v>
      </c>
      <c r="AJ861" s="31">
        <f xml:space="preserve"> _xlfn.XLOOKUP(DATA[[#This Row],[T]]-1, DATA[T], DATA[Price], "")</f>
        <v>113915</v>
      </c>
      <c r="AK861" s="33">
        <f xml:space="preserve"> IFERROR(DATA[[#This Row],[Prev Close]] - DATA[[#This Row],[Prev Open]], "")</f>
        <v>915</v>
      </c>
      <c r="AL861" s="33">
        <f xml:space="preserve"> IFERROR(DATA[[#This Row],[Prev High]] - DATA[[#This Row],[Prev Low]], "")</f>
        <v>1430</v>
      </c>
      <c r="AM861" s="33">
        <f xml:space="preserve"> SIGN(DATA[[#This Row],[Prev Change]] &lt; 0)</f>
        <v>0</v>
      </c>
      <c r="AN861" s="33">
        <f xml:space="preserve"> SIGN(DATA[[#This Row],[Prev Change]] &gt;= 0)</f>
        <v>1</v>
      </c>
      <c r="AO861" s="28">
        <f xml:space="preserve"> IFERROR(MAX(0, DATA[[#This Row],[High]] - DATA[[#This Row],[Prev High]]), "")</f>
        <v>825</v>
      </c>
      <c r="AP861" s="28">
        <f xml:space="preserve"> IFERROR(MAX(0, DATA[[#This Row],[Prev Low]] - DATA[[#This Row],[Low]]), "")</f>
        <v>0</v>
      </c>
      <c r="AQ861" s="10">
        <f xml:space="preserve"> (DATA[[#This Row],[Prev Low]] &lt; DATA[[#This Row],[Open]]) * (DATA[[#This Row],[Open]] &lt; DATA[[#This Row],[Prev High]])</f>
        <v>0</v>
      </c>
      <c r="AR861" s="10">
        <f xml:space="preserve"> SIGN(DATA[[#This Row],[Open]] &lt; DATA[[#This Row],[Prev Low]])</f>
        <v>0</v>
      </c>
      <c r="AS861" s="10">
        <f xml:space="preserve"> SIGN(DATA[[#This Row],[Prev Low]] &lt; DATA[[#This Row],[Open]])</f>
        <v>1</v>
      </c>
      <c r="AT861" s="10">
        <f xml:space="preserve"> SIGN(DATA[[#This Row],[Open]] &lt; DATA[[#This Row],[Prev High]])</f>
        <v>0</v>
      </c>
      <c r="AU861" s="10">
        <f xml:space="preserve"> SIGN(DATA[[#This Row],[Prev High]] &lt; DATA[[#This Row],[Open]])</f>
        <v>1</v>
      </c>
      <c r="AV861" s="10">
        <f xml:space="preserve"> SIGN(DATA[[#This Row],[Low]] &lt; DATA[[#This Row],[Prev Low]])</f>
        <v>0</v>
      </c>
      <c r="AW861" s="10">
        <f xml:space="preserve"> SIGN(DATA[[#This Row],[Prev Low]] &lt; DATA[[#This Row],[Low]])</f>
        <v>1</v>
      </c>
      <c r="AX861" s="10">
        <f xml:space="preserve"> SIGN(DATA[[#This Row],[High]] &lt; DATA[[#This Row],[Prev High]])</f>
        <v>0</v>
      </c>
      <c r="AY861" s="10">
        <f xml:space="preserve"> SIGN(DATA[[#This Row],[Prev High]] &lt; DATA[[#This Row],[High]])</f>
        <v>1</v>
      </c>
      <c r="AZ861" s="10">
        <f xml:space="preserve"> (DATA[[#This Row],[Prev Low]] &lt; DATA[[#This Row],[Close]]) * (DATA[[#This Row],[Close]] &lt; DATA[[#This Row],[Prev High]])</f>
        <v>0</v>
      </c>
      <c r="BA861" s="10">
        <f xml:space="preserve"> SIGN(DATA[[#This Row],[Close]] &lt; DATA[[#This Row],[Prev Low]])</f>
        <v>0</v>
      </c>
      <c r="BB861" s="10">
        <f xml:space="preserve"> SIGN(DATA[[#This Row],[Prev Low]] &lt; DATA[[#This Row],[Close]])</f>
        <v>1</v>
      </c>
      <c r="BC861" s="10">
        <f xml:space="preserve"> SIGN(DATA[[#This Row],[Close]] &lt; DATA[[#This Row],[Prev High]])</f>
        <v>0</v>
      </c>
      <c r="BD861" s="10">
        <f xml:space="preserve"> SIGN(DATA[[#This Row],[Prev High]] &lt; DATA[[#This Row],[Close]])</f>
        <v>1</v>
      </c>
    </row>
    <row r="862" spans="14:56" x14ac:dyDescent="0.25">
      <c r="N862" s="16">
        <f xml:space="preserve"> ROW() - ROW(DATA[[#Headers],[Row]])</f>
        <v>860</v>
      </c>
      <c r="O862" s="13"/>
      <c r="P862" s="20">
        <v>44606</v>
      </c>
      <c r="Q862" s="21">
        <v>113915</v>
      </c>
      <c r="R862" s="21">
        <v>113000</v>
      </c>
      <c r="S862" s="21">
        <v>114310</v>
      </c>
      <c r="T862" s="21">
        <v>112880</v>
      </c>
      <c r="U862" s="13" t="s">
        <v>639</v>
      </c>
      <c r="V862" s="14">
        <v>2.8999999999999998E-3</v>
      </c>
      <c r="W862" s="23"/>
      <c r="X862" s="23">
        <f xml:space="preserve"> (1 - DATA[[#This Row],[Row]])</f>
        <v>-859</v>
      </c>
      <c r="Y862" s="24">
        <f xml:space="preserve"> DATA[[#This Row],[Src Data]]</f>
        <v>44606</v>
      </c>
      <c r="Z862" s="23">
        <f xml:space="preserve"> WEEKDAY(DATA[[#This Row],[Date]])</f>
        <v>2</v>
      </c>
      <c r="AA862" s="26">
        <f xml:space="preserve"> DATA[[#This Row],[Src Último]]</f>
        <v>113915</v>
      </c>
      <c r="AB862" s="28">
        <f xml:space="preserve"> DATA[[#This Row],[Src Abertura]]</f>
        <v>113000</v>
      </c>
      <c r="AC862" s="28">
        <f xml:space="preserve"> DATA[[#This Row],[Src Mínima]]</f>
        <v>112880</v>
      </c>
      <c r="AD862" s="28">
        <f xml:space="preserve"> DATA[[#This Row],[Src Máxima]]</f>
        <v>114310</v>
      </c>
      <c r="AE862" s="28">
        <f xml:space="preserve"> DATA[[#This Row],[Src Último]]</f>
        <v>113915</v>
      </c>
      <c r="AF862" s="40">
        <f xml:space="preserve"> (DATA[[#This Row],[High]] - DATA[[#This Row],[Low]])</f>
        <v>1430</v>
      </c>
      <c r="AG862" s="31">
        <f xml:space="preserve"> _xlfn.XLOOKUP(DATA[[#This Row],[T]]-1, DATA[T], DATA[Open], "")</f>
        <v>113120</v>
      </c>
      <c r="AH862" s="31">
        <f xml:space="preserve"> _xlfn.XLOOKUP(DATA[[#This Row],[T]]-1, DATA[T], DATA[Low], "")</f>
        <v>113100</v>
      </c>
      <c r="AI862" s="31">
        <f xml:space="preserve"> _xlfn.XLOOKUP(DATA[[#This Row],[T]]-1, DATA[T], DATA[High], "")</f>
        <v>114990</v>
      </c>
      <c r="AJ862" s="31">
        <f xml:space="preserve"> _xlfn.XLOOKUP(DATA[[#This Row],[T]]-1, DATA[T], DATA[Price], "")</f>
        <v>113582</v>
      </c>
      <c r="AK862" s="33">
        <f xml:space="preserve"> IFERROR(DATA[[#This Row],[Prev Close]] - DATA[[#This Row],[Prev Open]], "")</f>
        <v>462</v>
      </c>
      <c r="AL862" s="33">
        <f xml:space="preserve"> IFERROR(DATA[[#This Row],[Prev High]] - DATA[[#This Row],[Prev Low]], "")</f>
        <v>1890</v>
      </c>
      <c r="AM862" s="33">
        <f xml:space="preserve"> SIGN(DATA[[#This Row],[Prev Change]] &lt; 0)</f>
        <v>0</v>
      </c>
      <c r="AN862" s="33">
        <f xml:space="preserve"> SIGN(DATA[[#This Row],[Prev Change]] &gt;= 0)</f>
        <v>1</v>
      </c>
      <c r="AO862" s="28">
        <f xml:space="preserve"> IFERROR(MAX(0, DATA[[#This Row],[High]] - DATA[[#This Row],[Prev High]]), "")</f>
        <v>0</v>
      </c>
      <c r="AP862" s="28">
        <f xml:space="preserve"> IFERROR(MAX(0, DATA[[#This Row],[Prev Low]] - DATA[[#This Row],[Low]]), "")</f>
        <v>220</v>
      </c>
      <c r="AQ862" s="10">
        <f xml:space="preserve"> (DATA[[#This Row],[Prev Low]] &lt; DATA[[#This Row],[Open]]) * (DATA[[#This Row],[Open]] &lt; DATA[[#This Row],[Prev High]])</f>
        <v>0</v>
      </c>
      <c r="AR862" s="10">
        <f xml:space="preserve"> SIGN(DATA[[#This Row],[Open]] &lt; DATA[[#This Row],[Prev Low]])</f>
        <v>1</v>
      </c>
      <c r="AS862" s="10">
        <f xml:space="preserve"> SIGN(DATA[[#This Row],[Prev Low]] &lt; DATA[[#This Row],[Open]])</f>
        <v>0</v>
      </c>
      <c r="AT862" s="10">
        <f xml:space="preserve"> SIGN(DATA[[#This Row],[Open]] &lt; DATA[[#This Row],[Prev High]])</f>
        <v>1</v>
      </c>
      <c r="AU862" s="10">
        <f xml:space="preserve"> SIGN(DATA[[#This Row],[Prev High]] &lt; DATA[[#This Row],[Open]])</f>
        <v>0</v>
      </c>
      <c r="AV862" s="10">
        <f xml:space="preserve"> SIGN(DATA[[#This Row],[Low]] &lt; DATA[[#This Row],[Prev Low]])</f>
        <v>1</v>
      </c>
      <c r="AW862" s="10">
        <f xml:space="preserve"> SIGN(DATA[[#This Row],[Prev Low]] &lt; DATA[[#This Row],[Low]])</f>
        <v>0</v>
      </c>
      <c r="AX862" s="10">
        <f xml:space="preserve"> SIGN(DATA[[#This Row],[High]] &lt; DATA[[#This Row],[Prev High]])</f>
        <v>1</v>
      </c>
      <c r="AY862" s="10">
        <f xml:space="preserve"> SIGN(DATA[[#This Row],[Prev High]] &lt; DATA[[#This Row],[High]])</f>
        <v>0</v>
      </c>
      <c r="AZ862" s="10">
        <f xml:space="preserve"> (DATA[[#This Row],[Prev Low]] &lt; DATA[[#This Row],[Close]]) * (DATA[[#This Row],[Close]] &lt; DATA[[#This Row],[Prev High]])</f>
        <v>1</v>
      </c>
      <c r="BA862" s="10">
        <f xml:space="preserve"> SIGN(DATA[[#This Row],[Close]] &lt; DATA[[#This Row],[Prev Low]])</f>
        <v>0</v>
      </c>
      <c r="BB862" s="10">
        <f xml:space="preserve"> SIGN(DATA[[#This Row],[Prev Low]] &lt; DATA[[#This Row],[Close]])</f>
        <v>1</v>
      </c>
      <c r="BC862" s="10">
        <f xml:space="preserve"> SIGN(DATA[[#This Row],[Close]] &lt; DATA[[#This Row],[Prev High]])</f>
        <v>1</v>
      </c>
      <c r="BD862" s="10">
        <f xml:space="preserve"> SIGN(DATA[[#This Row],[Prev High]] &lt; DATA[[#This Row],[Close]])</f>
        <v>0</v>
      </c>
    </row>
    <row r="863" spans="14:56" x14ac:dyDescent="0.25">
      <c r="N863" s="16">
        <f xml:space="preserve"> ROW() - ROW(DATA[[#Headers],[Row]])</f>
        <v>861</v>
      </c>
      <c r="O863" s="13"/>
      <c r="P863" s="20">
        <v>44603</v>
      </c>
      <c r="Q863" s="21">
        <v>113582</v>
      </c>
      <c r="R863" s="21">
        <v>113120</v>
      </c>
      <c r="S863" s="21">
        <v>114990</v>
      </c>
      <c r="T863" s="21">
        <v>113100</v>
      </c>
      <c r="U863" s="13" t="s">
        <v>573</v>
      </c>
      <c r="V863" s="14">
        <v>1.1999999999999999E-3</v>
      </c>
      <c r="W863" s="23"/>
      <c r="X863" s="23">
        <f xml:space="preserve"> (1 - DATA[[#This Row],[Row]])</f>
        <v>-860</v>
      </c>
      <c r="Y863" s="24">
        <f xml:space="preserve"> DATA[[#This Row],[Src Data]]</f>
        <v>44603</v>
      </c>
      <c r="Z863" s="23">
        <f xml:space="preserve"> WEEKDAY(DATA[[#This Row],[Date]])</f>
        <v>6</v>
      </c>
      <c r="AA863" s="26">
        <f xml:space="preserve"> DATA[[#This Row],[Src Último]]</f>
        <v>113582</v>
      </c>
      <c r="AB863" s="28">
        <f xml:space="preserve"> DATA[[#This Row],[Src Abertura]]</f>
        <v>113120</v>
      </c>
      <c r="AC863" s="28">
        <f xml:space="preserve"> DATA[[#This Row],[Src Mínima]]</f>
        <v>113100</v>
      </c>
      <c r="AD863" s="28">
        <f xml:space="preserve"> DATA[[#This Row],[Src Máxima]]</f>
        <v>114990</v>
      </c>
      <c r="AE863" s="28">
        <f xml:space="preserve"> DATA[[#This Row],[Src Último]]</f>
        <v>113582</v>
      </c>
      <c r="AF863" s="40">
        <f xml:space="preserve"> (DATA[[#This Row],[High]] - DATA[[#This Row],[Low]])</f>
        <v>1890</v>
      </c>
      <c r="AG863" s="31">
        <f xml:space="preserve"> _xlfn.XLOOKUP(DATA[[#This Row],[T]]-1, DATA[T], DATA[Open], "")</f>
        <v>112500</v>
      </c>
      <c r="AH863" s="31">
        <f xml:space="preserve"> _xlfn.XLOOKUP(DATA[[#This Row],[T]]-1, DATA[T], DATA[Low], "")</f>
        <v>112245</v>
      </c>
      <c r="AI863" s="31">
        <f xml:space="preserve"> _xlfn.XLOOKUP(DATA[[#This Row],[T]]-1, DATA[T], DATA[High], "")</f>
        <v>113985</v>
      </c>
      <c r="AJ863" s="31">
        <f xml:space="preserve"> _xlfn.XLOOKUP(DATA[[#This Row],[T]]-1, DATA[T], DATA[Price], "")</f>
        <v>113447</v>
      </c>
      <c r="AK863" s="33">
        <f xml:space="preserve"> IFERROR(DATA[[#This Row],[Prev Close]] - DATA[[#This Row],[Prev Open]], "")</f>
        <v>947</v>
      </c>
      <c r="AL863" s="33">
        <f xml:space="preserve"> IFERROR(DATA[[#This Row],[Prev High]] - DATA[[#This Row],[Prev Low]], "")</f>
        <v>1740</v>
      </c>
      <c r="AM863" s="33">
        <f xml:space="preserve"> SIGN(DATA[[#This Row],[Prev Change]] &lt; 0)</f>
        <v>0</v>
      </c>
      <c r="AN863" s="33">
        <f xml:space="preserve"> SIGN(DATA[[#This Row],[Prev Change]] &gt;= 0)</f>
        <v>1</v>
      </c>
      <c r="AO863" s="28">
        <f xml:space="preserve"> IFERROR(MAX(0, DATA[[#This Row],[High]] - DATA[[#This Row],[Prev High]]), "")</f>
        <v>1005</v>
      </c>
      <c r="AP863" s="28">
        <f xml:space="preserve"> IFERROR(MAX(0, DATA[[#This Row],[Prev Low]] - DATA[[#This Row],[Low]]), "")</f>
        <v>0</v>
      </c>
      <c r="AQ863" s="10">
        <f xml:space="preserve"> (DATA[[#This Row],[Prev Low]] &lt; DATA[[#This Row],[Open]]) * (DATA[[#This Row],[Open]] &lt; DATA[[#This Row],[Prev High]])</f>
        <v>1</v>
      </c>
      <c r="AR863" s="10">
        <f xml:space="preserve"> SIGN(DATA[[#This Row],[Open]] &lt; DATA[[#This Row],[Prev Low]])</f>
        <v>0</v>
      </c>
      <c r="AS863" s="10">
        <f xml:space="preserve"> SIGN(DATA[[#This Row],[Prev Low]] &lt; DATA[[#This Row],[Open]])</f>
        <v>1</v>
      </c>
      <c r="AT863" s="10">
        <f xml:space="preserve"> SIGN(DATA[[#This Row],[Open]] &lt; DATA[[#This Row],[Prev High]])</f>
        <v>1</v>
      </c>
      <c r="AU863" s="10">
        <f xml:space="preserve"> SIGN(DATA[[#This Row],[Prev High]] &lt; DATA[[#This Row],[Open]])</f>
        <v>0</v>
      </c>
      <c r="AV863" s="10">
        <f xml:space="preserve"> SIGN(DATA[[#This Row],[Low]] &lt; DATA[[#This Row],[Prev Low]])</f>
        <v>0</v>
      </c>
      <c r="AW863" s="10">
        <f xml:space="preserve"> SIGN(DATA[[#This Row],[Prev Low]] &lt; DATA[[#This Row],[Low]])</f>
        <v>1</v>
      </c>
      <c r="AX863" s="10">
        <f xml:space="preserve"> SIGN(DATA[[#This Row],[High]] &lt; DATA[[#This Row],[Prev High]])</f>
        <v>0</v>
      </c>
      <c r="AY863" s="10">
        <f xml:space="preserve"> SIGN(DATA[[#This Row],[Prev High]] &lt; DATA[[#This Row],[High]])</f>
        <v>1</v>
      </c>
      <c r="AZ863" s="10">
        <f xml:space="preserve"> (DATA[[#This Row],[Prev Low]] &lt; DATA[[#This Row],[Close]]) * (DATA[[#This Row],[Close]] &lt; DATA[[#This Row],[Prev High]])</f>
        <v>1</v>
      </c>
      <c r="BA863" s="10">
        <f xml:space="preserve"> SIGN(DATA[[#This Row],[Close]] &lt; DATA[[#This Row],[Prev Low]])</f>
        <v>0</v>
      </c>
      <c r="BB863" s="10">
        <f xml:space="preserve"> SIGN(DATA[[#This Row],[Prev Low]] &lt; DATA[[#This Row],[Close]])</f>
        <v>1</v>
      </c>
      <c r="BC863" s="10">
        <f xml:space="preserve"> SIGN(DATA[[#This Row],[Close]] &lt; DATA[[#This Row],[Prev High]])</f>
        <v>1</v>
      </c>
      <c r="BD863" s="10">
        <f xml:space="preserve"> SIGN(DATA[[#This Row],[Prev High]] &lt; DATA[[#This Row],[Close]])</f>
        <v>0</v>
      </c>
    </row>
    <row r="864" spans="14:56" x14ac:dyDescent="0.25">
      <c r="N864" s="16">
        <f xml:space="preserve"> ROW() - ROW(DATA[[#Headers],[Row]])</f>
        <v>862</v>
      </c>
      <c r="O864" s="13"/>
      <c r="P864" s="20">
        <v>44602</v>
      </c>
      <c r="Q864" s="21">
        <v>113447</v>
      </c>
      <c r="R864" s="21">
        <v>112500</v>
      </c>
      <c r="S864" s="21">
        <v>113985</v>
      </c>
      <c r="T864" s="21">
        <v>112245</v>
      </c>
      <c r="U864" s="13" t="s">
        <v>640</v>
      </c>
      <c r="V864" s="14">
        <v>7.7999999999999996E-3</v>
      </c>
      <c r="W864" s="23"/>
      <c r="X864" s="23">
        <f xml:space="preserve"> (1 - DATA[[#This Row],[Row]])</f>
        <v>-861</v>
      </c>
      <c r="Y864" s="24">
        <f xml:space="preserve"> DATA[[#This Row],[Src Data]]</f>
        <v>44602</v>
      </c>
      <c r="Z864" s="23">
        <f xml:space="preserve"> WEEKDAY(DATA[[#This Row],[Date]])</f>
        <v>5</v>
      </c>
      <c r="AA864" s="26">
        <f xml:space="preserve"> DATA[[#This Row],[Src Último]]</f>
        <v>113447</v>
      </c>
      <c r="AB864" s="28">
        <f xml:space="preserve"> DATA[[#This Row],[Src Abertura]]</f>
        <v>112500</v>
      </c>
      <c r="AC864" s="28">
        <f xml:space="preserve"> DATA[[#This Row],[Src Mínima]]</f>
        <v>112245</v>
      </c>
      <c r="AD864" s="28">
        <f xml:space="preserve"> DATA[[#This Row],[Src Máxima]]</f>
        <v>113985</v>
      </c>
      <c r="AE864" s="28">
        <f xml:space="preserve"> DATA[[#This Row],[Src Último]]</f>
        <v>113447</v>
      </c>
      <c r="AF864" s="40">
        <f xml:space="preserve"> (DATA[[#This Row],[High]] - DATA[[#This Row],[Low]])</f>
        <v>1740</v>
      </c>
      <c r="AG864" s="31">
        <f xml:space="preserve"> _xlfn.XLOOKUP(DATA[[#This Row],[T]]-1, DATA[T], DATA[Open], "")</f>
        <v>113000</v>
      </c>
      <c r="AH864" s="31">
        <f xml:space="preserve"> _xlfn.XLOOKUP(DATA[[#This Row],[T]]-1, DATA[T], DATA[Low], "")</f>
        <v>111875</v>
      </c>
      <c r="AI864" s="31">
        <f xml:space="preserve"> _xlfn.XLOOKUP(DATA[[#This Row],[T]]-1, DATA[T], DATA[High], "")</f>
        <v>113360</v>
      </c>
      <c r="AJ864" s="31">
        <f xml:space="preserve"> _xlfn.XLOOKUP(DATA[[#This Row],[T]]-1, DATA[T], DATA[Price], "")</f>
        <v>112571</v>
      </c>
      <c r="AK864" s="33">
        <f xml:space="preserve"> IFERROR(DATA[[#This Row],[Prev Close]] - DATA[[#This Row],[Prev Open]], "")</f>
        <v>-429</v>
      </c>
      <c r="AL864" s="33">
        <f xml:space="preserve"> IFERROR(DATA[[#This Row],[Prev High]] - DATA[[#This Row],[Prev Low]], "")</f>
        <v>1485</v>
      </c>
      <c r="AM864" s="33">
        <f xml:space="preserve"> SIGN(DATA[[#This Row],[Prev Change]] &lt; 0)</f>
        <v>1</v>
      </c>
      <c r="AN864" s="33">
        <f xml:space="preserve"> SIGN(DATA[[#This Row],[Prev Change]] &gt;= 0)</f>
        <v>0</v>
      </c>
      <c r="AO864" s="28">
        <f xml:space="preserve"> IFERROR(MAX(0, DATA[[#This Row],[High]] - DATA[[#This Row],[Prev High]]), "")</f>
        <v>625</v>
      </c>
      <c r="AP864" s="28">
        <f xml:space="preserve"> IFERROR(MAX(0, DATA[[#This Row],[Prev Low]] - DATA[[#This Row],[Low]]), "")</f>
        <v>0</v>
      </c>
      <c r="AQ864" s="10">
        <f xml:space="preserve"> (DATA[[#This Row],[Prev Low]] &lt; DATA[[#This Row],[Open]]) * (DATA[[#This Row],[Open]] &lt; DATA[[#This Row],[Prev High]])</f>
        <v>1</v>
      </c>
      <c r="AR864" s="10">
        <f xml:space="preserve"> SIGN(DATA[[#This Row],[Open]] &lt; DATA[[#This Row],[Prev Low]])</f>
        <v>0</v>
      </c>
      <c r="AS864" s="10">
        <f xml:space="preserve"> SIGN(DATA[[#This Row],[Prev Low]] &lt; DATA[[#This Row],[Open]])</f>
        <v>1</v>
      </c>
      <c r="AT864" s="10">
        <f xml:space="preserve"> SIGN(DATA[[#This Row],[Open]] &lt; DATA[[#This Row],[Prev High]])</f>
        <v>1</v>
      </c>
      <c r="AU864" s="10">
        <f xml:space="preserve"> SIGN(DATA[[#This Row],[Prev High]] &lt; DATA[[#This Row],[Open]])</f>
        <v>0</v>
      </c>
      <c r="AV864" s="10">
        <f xml:space="preserve"> SIGN(DATA[[#This Row],[Low]] &lt; DATA[[#This Row],[Prev Low]])</f>
        <v>0</v>
      </c>
      <c r="AW864" s="10">
        <f xml:space="preserve"> SIGN(DATA[[#This Row],[Prev Low]] &lt; DATA[[#This Row],[Low]])</f>
        <v>1</v>
      </c>
      <c r="AX864" s="10">
        <f xml:space="preserve"> SIGN(DATA[[#This Row],[High]] &lt; DATA[[#This Row],[Prev High]])</f>
        <v>0</v>
      </c>
      <c r="AY864" s="10">
        <f xml:space="preserve"> SIGN(DATA[[#This Row],[Prev High]] &lt; DATA[[#This Row],[High]])</f>
        <v>1</v>
      </c>
      <c r="AZ864" s="10">
        <f xml:space="preserve"> (DATA[[#This Row],[Prev Low]] &lt; DATA[[#This Row],[Close]]) * (DATA[[#This Row],[Close]] &lt; DATA[[#This Row],[Prev High]])</f>
        <v>0</v>
      </c>
      <c r="BA864" s="10">
        <f xml:space="preserve"> SIGN(DATA[[#This Row],[Close]] &lt; DATA[[#This Row],[Prev Low]])</f>
        <v>0</v>
      </c>
      <c r="BB864" s="10">
        <f xml:space="preserve"> SIGN(DATA[[#This Row],[Prev Low]] &lt; DATA[[#This Row],[Close]])</f>
        <v>1</v>
      </c>
      <c r="BC864" s="10">
        <f xml:space="preserve"> SIGN(DATA[[#This Row],[Close]] &lt; DATA[[#This Row],[Prev High]])</f>
        <v>0</v>
      </c>
      <c r="BD864" s="10">
        <f xml:space="preserve"> SIGN(DATA[[#This Row],[Prev High]] &lt; DATA[[#This Row],[Close]])</f>
        <v>1</v>
      </c>
    </row>
    <row r="865" spans="14:56" x14ac:dyDescent="0.25">
      <c r="N865" s="16">
        <f xml:space="preserve"> ROW() - ROW(DATA[[#Headers],[Row]])</f>
        <v>863</v>
      </c>
      <c r="O865" s="13"/>
      <c r="P865" s="20">
        <v>44601</v>
      </c>
      <c r="Q865" s="21">
        <v>112571</v>
      </c>
      <c r="R865" s="21">
        <v>113000</v>
      </c>
      <c r="S865" s="21">
        <v>113360</v>
      </c>
      <c r="T865" s="21">
        <v>111875</v>
      </c>
      <c r="U865" s="13" t="s">
        <v>221</v>
      </c>
      <c r="V865" s="14">
        <v>1.4E-3</v>
      </c>
      <c r="W865" s="23"/>
      <c r="X865" s="23">
        <f xml:space="preserve"> (1 - DATA[[#This Row],[Row]])</f>
        <v>-862</v>
      </c>
      <c r="Y865" s="24">
        <f xml:space="preserve"> DATA[[#This Row],[Src Data]]</f>
        <v>44601</v>
      </c>
      <c r="Z865" s="23">
        <f xml:space="preserve"> WEEKDAY(DATA[[#This Row],[Date]])</f>
        <v>4</v>
      </c>
      <c r="AA865" s="26">
        <f xml:space="preserve"> DATA[[#This Row],[Src Último]]</f>
        <v>112571</v>
      </c>
      <c r="AB865" s="28">
        <f xml:space="preserve"> DATA[[#This Row],[Src Abertura]]</f>
        <v>113000</v>
      </c>
      <c r="AC865" s="28">
        <f xml:space="preserve"> DATA[[#This Row],[Src Mínima]]</f>
        <v>111875</v>
      </c>
      <c r="AD865" s="28">
        <f xml:space="preserve"> DATA[[#This Row],[Src Máxima]]</f>
        <v>113360</v>
      </c>
      <c r="AE865" s="28">
        <f xml:space="preserve"> DATA[[#This Row],[Src Último]]</f>
        <v>112571</v>
      </c>
      <c r="AF865" s="40">
        <f xml:space="preserve"> (DATA[[#This Row],[High]] - DATA[[#This Row],[Low]])</f>
        <v>1485</v>
      </c>
      <c r="AG865" s="31">
        <f xml:space="preserve"> _xlfn.XLOOKUP(DATA[[#This Row],[T]]-1, DATA[T], DATA[Open], "")</f>
        <v>111900</v>
      </c>
      <c r="AH865" s="31">
        <f xml:space="preserve"> _xlfn.XLOOKUP(DATA[[#This Row],[T]]-1, DATA[T], DATA[Low], "")</f>
        <v>111050</v>
      </c>
      <c r="AI865" s="31">
        <f xml:space="preserve"> _xlfn.XLOOKUP(DATA[[#This Row],[T]]-1, DATA[T], DATA[High], "")</f>
        <v>112750</v>
      </c>
      <c r="AJ865" s="31">
        <f xml:space="preserve"> _xlfn.XLOOKUP(DATA[[#This Row],[T]]-1, DATA[T], DATA[Price], "")</f>
        <v>112410</v>
      </c>
      <c r="AK865" s="33">
        <f xml:space="preserve"> IFERROR(DATA[[#This Row],[Prev Close]] - DATA[[#This Row],[Prev Open]], "")</f>
        <v>510</v>
      </c>
      <c r="AL865" s="33">
        <f xml:space="preserve"> IFERROR(DATA[[#This Row],[Prev High]] - DATA[[#This Row],[Prev Low]], "")</f>
        <v>1700</v>
      </c>
      <c r="AM865" s="33">
        <f xml:space="preserve"> SIGN(DATA[[#This Row],[Prev Change]] &lt; 0)</f>
        <v>0</v>
      </c>
      <c r="AN865" s="33">
        <f xml:space="preserve"> SIGN(DATA[[#This Row],[Prev Change]] &gt;= 0)</f>
        <v>1</v>
      </c>
      <c r="AO865" s="28">
        <f xml:space="preserve"> IFERROR(MAX(0, DATA[[#This Row],[High]] - DATA[[#This Row],[Prev High]]), "")</f>
        <v>610</v>
      </c>
      <c r="AP865" s="28">
        <f xml:space="preserve"> IFERROR(MAX(0, DATA[[#This Row],[Prev Low]] - DATA[[#This Row],[Low]]), "")</f>
        <v>0</v>
      </c>
      <c r="AQ865" s="10">
        <f xml:space="preserve"> (DATA[[#This Row],[Prev Low]] &lt; DATA[[#This Row],[Open]]) * (DATA[[#This Row],[Open]] &lt; DATA[[#This Row],[Prev High]])</f>
        <v>0</v>
      </c>
      <c r="AR865" s="10">
        <f xml:space="preserve"> SIGN(DATA[[#This Row],[Open]] &lt; DATA[[#This Row],[Prev Low]])</f>
        <v>0</v>
      </c>
      <c r="AS865" s="10">
        <f xml:space="preserve"> SIGN(DATA[[#This Row],[Prev Low]] &lt; DATA[[#This Row],[Open]])</f>
        <v>1</v>
      </c>
      <c r="AT865" s="10">
        <f xml:space="preserve"> SIGN(DATA[[#This Row],[Open]] &lt; DATA[[#This Row],[Prev High]])</f>
        <v>0</v>
      </c>
      <c r="AU865" s="10">
        <f xml:space="preserve"> SIGN(DATA[[#This Row],[Prev High]] &lt; DATA[[#This Row],[Open]])</f>
        <v>1</v>
      </c>
      <c r="AV865" s="10">
        <f xml:space="preserve"> SIGN(DATA[[#This Row],[Low]] &lt; DATA[[#This Row],[Prev Low]])</f>
        <v>0</v>
      </c>
      <c r="AW865" s="10">
        <f xml:space="preserve"> SIGN(DATA[[#This Row],[Prev Low]] &lt; DATA[[#This Row],[Low]])</f>
        <v>1</v>
      </c>
      <c r="AX865" s="10">
        <f xml:space="preserve"> SIGN(DATA[[#This Row],[High]] &lt; DATA[[#This Row],[Prev High]])</f>
        <v>0</v>
      </c>
      <c r="AY865" s="10">
        <f xml:space="preserve"> SIGN(DATA[[#This Row],[Prev High]] &lt; DATA[[#This Row],[High]])</f>
        <v>1</v>
      </c>
      <c r="AZ865" s="10">
        <f xml:space="preserve"> (DATA[[#This Row],[Prev Low]] &lt; DATA[[#This Row],[Close]]) * (DATA[[#This Row],[Close]] &lt; DATA[[#This Row],[Prev High]])</f>
        <v>1</v>
      </c>
      <c r="BA865" s="10">
        <f xml:space="preserve"> SIGN(DATA[[#This Row],[Close]] &lt; DATA[[#This Row],[Prev Low]])</f>
        <v>0</v>
      </c>
      <c r="BB865" s="10">
        <f xml:space="preserve"> SIGN(DATA[[#This Row],[Prev Low]] &lt; DATA[[#This Row],[Close]])</f>
        <v>1</v>
      </c>
      <c r="BC865" s="10">
        <f xml:space="preserve"> SIGN(DATA[[#This Row],[Close]] &lt; DATA[[#This Row],[Prev High]])</f>
        <v>1</v>
      </c>
      <c r="BD865" s="10">
        <f xml:space="preserve"> SIGN(DATA[[#This Row],[Prev High]] &lt; DATA[[#This Row],[Close]])</f>
        <v>0</v>
      </c>
    </row>
    <row r="866" spans="14:56" x14ac:dyDescent="0.25">
      <c r="N866" s="16">
        <f xml:space="preserve"> ROW() - ROW(DATA[[#Headers],[Row]])</f>
        <v>864</v>
      </c>
      <c r="O866" s="13"/>
      <c r="P866" s="20">
        <v>44600</v>
      </c>
      <c r="Q866" s="21">
        <v>112410</v>
      </c>
      <c r="R866" s="21">
        <v>111900</v>
      </c>
      <c r="S866" s="21">
        <v>112750</v>
      </c>
      <c r="T866" s="21">
        <v>111050</v>
      </c>
      <c r="U866" s="13" t="s">
        <v>300</v>
      </c>
      <c r="V866" s="14">
        <v>1.6000000000000001E-3</v>
      </c>
      <c r="W866" s="23"/>
      <c r="X866" s="23">
        <f xml:space="preserve"> (1 - DATA[[#This Row],[Row]])</f>
        <v>-863</v>
      </c>
      <c r="Y866" s="24">
        <f xml:space="preserve"> DATA[[#This Row],[Src Data]]</f>
        <v>44600</v>
      </c>
      <c r="Z866" s="23">
        <f xml:space="preserve"> WEEKDAY(DATA[[#This Row],[Date]])</f>
        <v>3</v>
      </c>
      <c r="AA866" s="26">
        <f xml:space="preserve"> DATA[[#This Row],[Src Último]]</f>
        <v>112410</v>
      </c>
      <c r="AB866" s="28">
        <f xml:space="preserve"> DATA[[#This Row],[Src Abertura]]</f>
        <v>111900</v>
      </c>
      <c r="AC866" s="28">
        <f xml:space="preserve"> DATA[[#This Row],[Src Mínima]]</f>
        <v>111050</v>
      </c>
      <c r="AD866" s="28">
        <f xml:space="preserve"> DATA[[#This Row],[Src Máxima]]</f>
        <v>112750</v>
      </c>
      <c r="AE866" s="28">
        <f xml:space="preserve"> DATA[[#This Row],[Src Último]]</f>
        <v>112410</v>
      </c>
      <c r="AF866" s="40">
        <f xml:space="preserve"> (DATA[[#This Row],[High]] - DATA[[#This Row],[Low]])</f>
        <v>1700</v>
      </c>
      <c r="AG866" s="31">
        <f xml:space="preserve"> _xlfn.XLOOKUP(DATA[[#This Row],[T]]-1, DATA[T], DATA[Open], "")</f>
        <v>112350</v>
      </c>
      <c r="AH866" s="31">
        <f xml:space="preserve"> _xlfn.XLOOKUP(DATA[[#This Row],[T]]-1, DATA[T], DATA[Low], "")</f>
        <v>111655</v>
      </c>
      <c r="AI866" s="31">
        <f xml:space="preserve"> _xlfn.XLOOKUP(DATA[[#This Row],[T]]-1, DATA[T], DATA[High], "")</f>
        <v>112640</v>
      </c>
      <c r="AJ866" s="31">
        <f xml:space="preserve"> _xlfn.XLOOKUP(DATA[[#This Row],[T]]-1, DATA[T], DATA[Price], "")</f>
        <v>112225</v>
      </c>
      <c r="AK866" s="33">
        <f xml:space="preserve"> IFERROR(DATA[[#This Row],[Prev Close]] - DATA[[#This Row],[Prev Open]], "")</f>
        <v>-125</v>
      </c>
      <c r="AL866" s="33">
        <f xml:space="preserve"> IFERROR(DATA[[#This Row],[Prev High]] - DATA[[#This Row],[Prev Low]], "")</f>
        <v>985</v>
      </c>
      <c r="AM866" s="33">
        <f xml:space="preserve"> SIGN(DATA[[#This Row],[Prev Change]] &lt; 0)</f>
        <v>1</v>
      </c>
      <c r="AN866" s="33">
        <f xml:space="preserve"> SIGN(DATA[[#This Row],[Prev Change]] &gt;= 0)</f>
        <v>0</v>
      </c>
      <c r="AO866" s="28">
        <f xml:space="preserve"> IFERROR(MAX(0, DATA[[#This Row],[High]] - DATA[[#This Row],[Prev High]]), "")</f>
        <v>110</v>
      </c>
      <c r="AP866" s="28">
        <f xml:space="preserve"> IFERROR(MAX(0, DATA[[#This Row],[Prev Low]] - DATA[[#This Row],[Low]]), "")</f>
        <v>605</v>
      </c>
      <c r="AQ866" s="10">
        <f xml:space="preserve"> (DATA[[#This Row],[Prev Low]] &lt; DATA[[#This Row],[Open]]) * (DATA[[#This Row],[Open]] &lt; DATA[[#This Row],[Prev High]])</f>
        <v>1</v>
      </c>
      <c r="AR866" s="10">
        <f xml:space="preserve"> SIGN(DATA[[#This Row],[Open]] &lt; DATA[[#This Row],[Prev Low]])</f>
        <v>0</v>
      </c>
      <c r="AS866" s="10">
        <f xml:space="preserve"> SIGN(DATA[[#This Row],[Prev Low]] &lt; DATA[[#This Row],[Open]])</f>
        <v>1</v>
      </c>
      <c r="AT866" s="10">
        <f xml:space="preserve"> SIGN(DATA[[#This Row],[Open]] &lt; DATA[[#This Row],[Prev High]])</f>
        <v>1</v>
      </c>
      <c r="AU866" s="10">
        <f xml:space="preserve"> SIGN(DATA[[#This Row],[Prev High]] &lt; DATA[[#This Row],[Open]])</f>
        <v>0</v>
      </c>
      <c r="AV866" s="10">
        <f xml:space="preserve"> SIGN(DATA[[#This Row],[Low]] &lt; DATA[[#This Row],[Prev Low]])</f>
        <v>1</v>
      </c>
      <c r="AW866" s="10">
        <f xml:space="preserve"> SIGN(DATA[[#This Row],[Prev Low]] &lt; DATA[[#This Row],[Low]])</f>
        <v>0</v>
      </c>
      <c r="AX866" s="10">
        <f xml:space="preserve"> SIGN(DATA[[#This Row],[High]] &lt; DATA[[#This Row],[Prev High]])</f>
        <v>0</v>
      </c>
      <c r="AY866" s="10">
        <f xml:space="preserve"> SIGN(DATA[[#This Row],[Prev High]] &lt; DATA[[#This Row],[High]])</f>
        <v>1</v>
      </c>
      <c r="AZ866" s="10">
        <f xml:space="preserve"> (DATA[[#This Row],[Prev Low]] &lt; DATA[[#This Row],[Close]]) * (DATA[[#This Row],[Close]] &lt; DATA[[#This Row],[Prev High]])</f>
        <v>1</v>
      </c>
      <c r="BA866" s="10">
        <f xml:space="preserve"> SIGN(DATA[[#This Row],[Close]] &lt; DATA[[#This Row],[Prev Low]])</f>
        <v>0</v>
      </c>
      <c r="BB866" s="10">
        <f xml:space="preserve"> SIGN(DATA[[#This Row],[Prev Low]] &lt; DATA[[#This Row],[Close]])</f>
        <v>1</v>
      </c>
      <c r="BC866" s="10">
        <f xml:space="preserve"> SIGN(DATA[[#This Row],[Close]] &lt; DATA[[#This Row],[Prev High]])</f>
        <v>1</v>
      </c>
      <c r="BD866" s="10">
        <f xml:space="preserve"> SIGN(DATA[[#This Row],[Prev High]] &lt; DATA[[#This Row],[Close]])</f>
        <v>0</v>
      </c>
    </row>
    <row r="867" spans="14:56" x14ac:dyDescent="0.25">
      <c r="N867" s="16">
        <f xml:space="preserve"> ROW() - ROW(DATA[[#Headers],[Row]])</f>
        <v>865</v>
      </c>
      <c r="O867" s="13"/>
      <c r="P867" s="20">
        <v>44599</v>
      </c>
      <c r="Q867" s="21">
        <v>112225</v>
      </c>
      <c r="R867" s="21">
        <v>112350</v>
      </c>
      <c r="S867" s="21">
        <v>112640</v>
      </c>
      <c r="T867" s="21">
        <v>111655</v>
      </c>
      <c r="U867" s="13" t="s">
        <v>580</v>
      </c>
      <c r="V867" s="14">
        <v>-1.6000000000000001E-3</v>
      </c>
      <c r="W867" s="23"/>
      <c r="X867" s="23">
        <f xml:space="preserve"> (1 - DATA[[#This Row],[Row]])</f>
        <v>-864</v>
      </c>
      <c r="Y867" s="24">
        <f xml:space="preserve"> DATA[[#This Row],[Src Data]]</f>
        <v>44599</v>
      </c>
      <c r="Z867" s="23">
        <f xml:space="preserve"> WEEKDAY(DATA[[#This Row],[Date]])</f>
        <v>2</v>
      </c>
      <c r="AA867" s="26">
        <f xml:space="preserve"> DATA[[#This Row],[Src Último]]</f>
        <v>112225</v>
      </c>
      <c r="AB867" s="28">
        <f xml:space="preserve"> DATA[[#This Row],[Src Abertura]]</f>
        <v>112350</v>
      </c>
      <c r="AC867" s="28">
        <f xml:space="preserve"> DATA[[#This Row],[Src Mínima]]</f>
        <v>111655</v>
      </c>
      <c r="AD867" s="28">
        <f xml:space="preserve"> DATA[[#This Row],[Src Máxima]]</f>
        <v>112640</v>
      </c>
      <c r="AE867" s="28">
        <f xml:space="preserve"> DATA[[#This Row],[Src Último]]</f>
        <v>112225</v>
      </c>
      <c r="AF867" s="40">
        <f xml:space="preserve"> (DATA[[#This Row],[High]] - DATA[[#This Row],[Low]])</f>
        <v>985</v>
      </c>
      <c r="AG867" s="31">
        <f xml:space="preserve"> _xlfn.XLOOKUP(DATA[[#This Row],[T]]-1, DATA[T], DATA[Open], "")</f>
        <v>112000</v>
      </c>
      <c r="AH867" s="31">
        <f xml:space="preserve"> _xlfn.XLOOKUP(DATA[[#This Row],[T]]-1, DATA[T], DATA[Low], "")</f>
        <v>110535</v>
      </c>
      <c r="AI867" s="31">
        <f xml:space="preserve"> _xlfn.XLOOKUP(DATA[[#This Row],[T]]-1, DATA[T], DATA[High], "")</f>
        <v>112690</v>
      </c>
      <c r="AJ867" s="31">
        <f xml:space="preserve"> _xlfn.XLOOKUP(DATA[[#This Row],[T]]-1, DATA[T], DATA[Price], "")</f>
        <v>112401</v>
      </c>
      <c r="AK867" s="33">
        <f xml:space="preserve"> IFERROR(DATA[[#This Row],[Prev Close]] - DATA[[#This Row],[Prev Open]], "")</f>
        <v>401</v>
      </c>
      <c r="AL867" s="33">
        <f xml:space="preserve"> IFERROR(DATA[[#This Row],[Prev High]] - DATA[[#This Row],[Prev Low]], "")</f>
        <v>2155</v>
      </c>
      <c r="AM867" s="33">
        <f xml:space="preserve"> SIGN(DATA[[#This Row],[Prev Change]] &lt; 0)</f>
        <v>0</v>
      </c>
      <c r="AN867" s="33">
        <f xml:space="preserve"> SIGN(DATA[[#This Row],[Prev Change]] &gt;= 0)</f>
        <v>1</v>
      </c>
      <c r="AO867" s="28">
        <f xml:space="preserve"> IFERROR(MAX(0, DATA[[#This Row],[High]] - DATA[[#This Row],[Prev High]]), "")</f>
        <v>0</v>
      </c>
      <c r="AP867" s="28">
        <f xml:space="preserve"> IFERROR(MAX(0, DATA[[#This Row],[Prev Low]] - DATA[[#This Row],[Low]]), "")</f>
        <v>0</v>
      </c>
      <c r="AQ867" s="10">
        <f xml:space="preserve"> (DATA[[#This Row],[Prev Low]] &lt; DATA[[#This Row],[Open]]) * (DATA[[#This Row],[Open]] &lt; DATA[[#This Row],[Prev High]])</f>
        <v>1</v>
      </c>
      <c r="AR867" s="10">
        <f xml:space="preserve"> SIGN(DATA[[#This Row],[Open]] &lt; DATA[[#This Row],[Prev Low]])</f>
        <v>0</v>
      </c>
      <c r="AS867" s="10">
        <f xml:space="preserve"> SIGN(DATA[[#This Row],[Prev Low]] &lt; DATA[[#This Row],[Open]])</f>
        <v>1</v>
      </c>
      <c r="AT867" s="10">
        <f xml:space="preserve"> SIGN(DATA[[#This Row],[Open]] &lt; DATA[[#This Row],[Prev High]])</f>
        <v>1</v>
      </c>
      <c r="AU867" s="10">
        <f xml:space="preserve"> SIGN(DATA[[#This Row],[Prev High]] &lt; DATA[[#This Row],[Open]])</f>
        <v>0</v>
      </c>
      <c r="AV867" s="10">
        <f xml:space="preserve"> SIGN(DATA[[#This Row],[Low]] &lt; DATA[[#This Row],[Prev Low]])</f>
        <v>0</v>
      </c>
      <c r="AW867" s="10">
        <f xml:space="preserve"> SIGN(DATA[[#This Row],[Prev Low]] &lt; DATA[[#This Row],[Low]])</f>
        <v>1</v>
      </c>
      <c r="AX867" s="10">
        <f xml:space="preserve"> SIGN(DATA[[#This Row],[High]] &lt; DATA[[#This Row],[Prev High]])</f>
        <v>1</v>
      </c>
      <c r="AY867" s="10">
        <f xml:space="preserve"> SIGN(DATA[[#This Row],[Prev High]] &lt; DATA[[#This Row],[High]])</f>
        <v>0</v>
      </c>
      <c r="AZ867" s="10">
        <f xml:space="preserve"> (DATA[[#This Row],[Prev Low]] &lt; DATA[[#This Row],[Close]]) * (DATA[[#This Row],[Close]] &lt; DATA[[#This Row],[Prev High]])</f>
        <v>1</v>
      </c>
      <c r="BA867" s="10">
        <f xml:space="preserve"> SIGN(DATA[[#This Row],[Close]] &lt; DATA[[#This Row],[Prev Low]])</f>
        <v>0</v>
      </c>
      <c r="BB867" s="10">
        <f xml:space="preserve"> SIGN(DATA[[#This Row],[Prev Low]] &lt; DATA[[#This Row],[Close]])</f>
        <v>1</v>
      </c>
      <c r="BC867" s="10">
        <f xml:space="preserve"> SIGN(DATA[[#This Row],[Close]] &lt; DATA[[#This Row],[Prev High]])</f>
        <v>1</v>
      </c>
      <c r="BD867" s="10">
        <f xml:space="preserve"> SIGN(DATA[[#This Row],[Prev High]] &lt; DATA[[#This Row],[Close]])</f>
        <v>0</v>
      </c>
    </row>
    <row r="868" spans="14:56" x14ac:dyDescent="0.25">
      <c r="N868" s="16">
        <f xml:space="preserve"> ROW() - ROW(DATA[[#Headers],[Row]])</f>
        <v>866</v>
      </c>
      <c r="O868" s="13"/>
      <c r="P868" s="20">
        <v>44596</v>
      </c>
      <c r="Q868" s="21">
        <v>112401</v>
      </c>
      <c r="R868" s="21">
        <v>112000</v>
      </c>
      <c r="S868" s="21">
        <v>112690</v>
      </c>
      <c r="T868" s="21">
        <v>110535</v>
      </c>
      <c r="U868" s="13" t="s">
        <v>641</v>
      </c>
      <c r="V868" s="14">
        <v>3.2000000000000002E-3</v>
      </c>
      <c r="W868" s="23"/>
      <c r="X868" s="23">
        <f xml:space="preserve"> (1 - DATA[[#This Row],[Row]])</f>
        <v>-865</v>
      </c>
      <c r="Y868" s="24">
        <f xml:space="preserve"> DATA[[#This Row],[Src Data]]</f>
        <v>44596</v>
      </c>
      <c r="Z868" s="23">
        <f xml:space="preserve"> WEEKDAY(DATA[[#This Row],[Date]])</f>
        <v>6</v>
      </c>
      <c r="AA868" s="26">
        <f xml:space="preserve"> DATA[[#This Row],[Src Último]]</f>
        <v>112401</v>
      </c>
      <c r="AB868" s="28">
        <f xml:space="preserve"> DATA[[#This Row],[Src Abertura]]</f>
        <v>112000</v>
      </c>
      <c r="AC868" s="28">
        <f xml:space="preserve"> DATA[[#This Row],[Src Mínima]]</f>
        <v>110535</v>
      </c>
      <c r="AD868" s="28">
        <f xml:space="preserve"> DATA[[#This Row],[Src Máxima]]</f>
        <v>112690</v>
      </c>
      <c r="AE868" s="28">
        <f xml:space="preserve"> DATA[[#This Row],[Src Último]]</f>
        <v>112401</v>
      </c>
      <c r="AF868" s="40">
        <f xml:space="preserve"> (DATA[[#This Row],[High]] - DATA[[#This Row],[Low]])</f>
        <v>2155</v>
      </c>
      <c r="AG868" s="31">
        <f xml:space="preserve"> _xlfn.XLOOKUP(DATA[[#This Row],[T]]-1, DATA[T], DATA[Open], "")</f>
        <v>111590</v>
      </c>
      <c r="AH868" s="31">
        <f xml:space="preserve"> _xlfn.XLOOKUP(DATA[[#This Row],[T]]-1, DATA[T], DATA[Low], "")</f>
        <v>111525</v>
      </c>
      <c r="AI868" s="31">
        <f xml:space="preserve"> _xlfn.XLOOKUP(DATA[[#This Row],[T]]-1, DATA[T], DATA[High], "")</f>
        <v>112745</v>
      </c>
      <c r="AJ868" s="31">
        <f xml:space="preserve"> _xlfn.XLOOKUP(DATA[[#This Row],[T]]-1, DATA[T], DATA[Price], "")</f>
        <v>112043</v>
      </c>
      <c r="AK868" s="33">
        <f xml:space="preserve"> IFERROR(DATA[[#This Row],[Prev Close]] - DATA[[#This Row],[Prev Open]], "")</f>
        <v>453</v>
      </c>
      <c r="AL868" s="33">
        <f xml:space="preserve"> IFERROR(DATA[[#This Row],[Prev High]] - DATA[[#This Row],[Prev Low]], "")</f>
        <v>1220</v>
      </c>
      <c r="AM868" s="33">
        <f xml:space="preserve"> SIGN(DATA[[#This Row],[Prev Change]] &lt; 0)</f>
        <v>0</v>
      </c>
      <c r="AN868" s="33">
        <f xml:space="preserve"> SIGN(DATA[[#This Row],[Prev Change]] &gt;= 0)</f>
        <v>1</v>
      </c>
      <c r="AO868" s="28">
        <f xml:space="preserve"> IFERROR(MAX(0, DATA[[#This Row],[High]] - DATA[[#This Row],[Prev High]]), "")</f>
        <v>0</v>
      </c>
      <c r="AP868" s="28">
        <f xml:space="preserve"> IFERROR(MAX(0, DATA[[#This Row],[Prev Low]] - DATA[[#This Row],[Low]]), "")</f>
        <v>990</v>
      </c>
      <c r="AQ868" s="10">
        <f xml:space="preserve"> (DATA[[#This Row],[Prev Low]] &lt; DATA[[#This Row],[Open]]) * (DATA[[#This Row],[Open]] &lt; DATA[[#This Row],[Prev High]])</f>
        <v>1</v>
      </c>
      <c r="AR868" s="10">
        <f xml:space="preserve"> SIGN(DATA[[#This Row],[Open]] &lt; DATA[[#This Row],[Prev Low]])</f>
        <v>0</v>
      </c>
      <c r="AS868" s="10">
        <f xml:space="preserve"> SIGN(DATA[[#This Row],[Prev Low]] &lt; DATA[[#This Row],[Open]])</f>
        <v>1</v>
      </c>
      <c r="AT868" s="10">
        <f xml:space="preserve"> SIGN(DATA[[#This Row],[Open]] &lt; DATA[[#This Row],[Prev High]])</f>
        <v>1</v>
      </c>
      <c r="AU868" s="10">
        <f xml:space="preserve"> SIGN(DATA[[#This Row],[Prev High]] &lt; DATA[[#This Row],[Open]])</f>
        <v>0</v>
      </c>
      <c r="AV868" s="10">
        <f xml:space="preserve"> SIGN(DATA[[#This Row],[Low]] &lt; DATA[[#This Row],[Prev Low]])</f>
        <v>1</v>
      </c>
      <c r="AW868" s="10">
        <f xml:space="preserve"> SIGN(DATA[[#This Row],[Prev Low]] &lt; DATA[[#This Row],[Low]])</f>
        <v>0</v>
      </c>
      <c r="AX868" s="10">
        <f xml:space="preserve"> SIGN(DATA[[#This Row],[High]] &lt; DATA[[#This Row],[Prev High]])</f>
        <v>1</v>
      </c>
      <c r="AY868" s="10">
        <f xml:space="preserve"> SIGN(DATA[[#This Row],[Prev High]] &lt; DATA[[#This Row],[High]])</f>
        <v>0</v>
      </c>
      <c r="AZ868" s="10">
        <f xml:space="preserve"> (DATA[[#This Row],[Prev Low]] &lt; DATA[[#This Row],[Close]]) * (DATA[[#This Row],[Close]] &lt; DATA[[#This Row],[Prev High]])</f>
        <v>1</v>
      </c>
      <c r="BA868" s="10">
        <f xml:space="preserve"> SIGN(DATA[[#This Row],[Close]] &lt; DATA[[#This Row],[Prev Low]])</f>
        <v>0</v>
      </c>
      <c r="BB868" s="10">
        <f xml:space="preserve"> SIGN(DATA[[#This Row],[Prev Low]] &lt; DATA[[#This Row],[Close]])</f>
        <v>1</v>
      </c>
      <c r="BC868" s="10">
        <f xml:space="preserve"> SIGN(DATA[[#This Row],[Close]] &lt; DATA[[#This Row],[Prev High]])</f>
        <v>1</v>
      </c>
      <c r="BD868" s="10">
        <f xml:space="preserve"> SIGN(DATA[[#This Row],[Prev High]] &lt; DATA[[#This Row],[Close]])</f>
        <v>0</v>
      </c>
    </row>
    <row r="869" spans="14:56" x14ac:dyDescent="0.25">
      <c r="N869" s="16">
        <f xml:space="preserve"> ROW() - ROW(DATA[[#Headers],[Row]])</f>
        <v>867</v>
      </c>
      <c r="O869" s="13"/>
      <c r="P869" s="20">
        <v>44595</v>
      </c>
      <c r="Q869" s="21">
        <v>112043</v>
      </c>
      <c r="R869" s="21">
        <v>111590</v>
      </c>
      <c r="S869" s="21">
        <v>112745</v>
      </c>
      <c r="T869" s="21">
        <v>111525</v>
      </c>
      <c r="U869" s="13" t="s">
        <v>642</v>
      </c>
      <c r="V869" s="14">
        <v>-8.9999999999999998E-4</v>
      </c>
      <c r="W869" s="23"/>
      <c r="X869" s="23">
        <f xml:space="preserve"> (1 - DATA[[#This Row],[Row]])</f>
        <v>-866</v>
      </c>
      <c r="Y869" s="24">
        <f xml:space="preserve"> DATA[[#This Row],[Src Data]]</f>
        <v>44595</v>
      </c>
      <c r="Z869" s="23">
        <f xml:space="preserve"> WEEKDAY(DATA[[#This Row],[Date]])</f>
        <v>5</v>
      </c>
      <c r="AA869" s="26">
        <f xml:space="preserve"> DATA[[#This Row],[Src Último]]</f>
        <v>112043</v>
      </c>
      <c r="AB869" s="28">
        <f xml:space="preserve"> DATA[[#This Row],[Src Abertura]]</f>
        <v>111590</v>
      </c>
      <c r="AC869" s="28">
        <f xml:space="preserve"> DATA[[#This Row],[Src Mínima]]</f>
        <v>111525</v>
      </c>
      <c r="AD869" s="28">
        <f xml:space="preserve"> DATA[[#This Row],[Src Máxima]]</f>
        <v>112745</v>
      </c>
      <c r="AE869" s="28">
        <f xml:space="preserve"> DATA[[#This Row],[Src Último]]</f>
        <v>112043</v>
      </c>
      <c r="AF869" s="40">
        <f xml:space="preserve"> (DATA[[#This Row],[High]] - DATA[[#This Row],[Low]])</f>
        <v>1220</v>
      </c>
      <c r="AG869" s="31">
        <f xml:space="preserve"> _xlfn.XLOOKUP(DATA[[#This Row],[T]]-1, DATA[T], DATA[Open], "")</f>
        <v>114000</v>
      </c>
      <c r="AH869" s="31">
        <f xml:space="preserve"> _xlfn.XLOOKUP(DATA[[#This Row],[T]]-1, DATA[T], DATA[Low], "")</f>
        <v>111765</v>
      </c>
      <c r="AI869" s="31">
        <f xml:space="preserve"> _xlfn.XLOOKUP(DATA[[#This Row],[T]]-1, DATA[T], DATA[High], "")</f>
        <v>114135</v>
      </c>
      <c r="AJ869" s="31">
        <f xml:space="preserve"> _xlfn.XLOOKUP(DATA[[#This Row],[T]]-1, DATA[T], DATA[Price], "")</f>
        <v>112144</v>
      </c>
      <c r="AK869" s="33">
        <f xml:space="preserve"> IFERROR(DATA[[#This Row],[Prev Close]] - DATA[[#This Row],[Prev Open]], "")</f>
        <v>-1856</v>
      </c>
      <c r="AL869" s="33">
        <f xml:space="preserve"> IFERROR(DATA[[#This Row],[Prev High]] - DATA[[#This Row],[Prev Low]], "")</f>
        <v>2370</v>
      </c>
      <c r="AM869" s="33">
        <f xml:space="preserve"> SIGN(DATA[[#This Row],[Prev Change]] &lt; 0)</f>
        <v>1</v>
      </c>
      <c r="AN869" s="33">
        <f xml:space="preserve"> SIGN(DATA[[#This Row],[Prev Change]] &gt;= 0)</f>
        <v>0</v>
      </c>
      <c r="AO869" s="28">
        <f xml:space="preserve"> IFERROR(MAX(0, DATA[[#This Row],[High]] - DATA[[#This Row],[Prev High]]), "")</f>
        <v>0</v>
      </c>
      <c r="AP869" s="28">
        <f xml:space="preserve"> IFERROR(MAX(0, DATA[[#This Row],[Prev Low]] - DATA[[#This Row],[Low]]), "")</f>
        <v>240</v>
      </c>
      <c r="AQ869" s="10">
        <f xml:space="preserve"> (DATA[[#This Row],[Prev Low]] &lt; DATA[[#This Row],[Open]]) * (DATA[[#This Row],[Open]] &lt; DATA[[#This Row],[Prev High]])</f>
        <v>0</v>
      </c>
      <c r="AR869" s="10">
        <f xml:space="preserve"> SIGN(DATA[[#This Row],[Open]] &lt; DATA[[#This Row],[Prev Low]])</f>
        <v>1</v>
      </c>
      <c r="AS869" s="10">
        <f xml:space="preserve"> SIGN(DATA[[#This Row],[Prev Low]] &lt; DATA[[#This Row],[Open]])</f>
        <v>0</v>
      </c>
      <c r="AT869" s="10">
        <f xml:space="preserve"> SIGN(DATA[[#This Row],[Open]] &lt; DATA[[#This Row],[Prev High]])</f>
        <v>1</v>
      </c>
      <c r="AU869" s="10">
        <f xml:space="preserve"> SIGN(DATA[[#This Row],[Prev High]] &lt; DATA[[#This Row],[Open]])</f>
        <v>0</v>
      </c>
      <c r="AV869" s="10">
        <f xml:space="preserve"> SIGN(DATA[[#This Row],[Low]] &lt; DATA[[#This Row],[Prev Low]])</f>
        <v>1</v>
      </c>
      <c r="AW869" s="10">
        <f xml:space="preserve"> SIGN(DATA[[#This Row],[Prev Low]] &lt; DATA[[#This Row],[Low]])</f>
        <v>0</v>
      </c>
      <c r="AX869" s="10">
        <f xml:space="preserve"> SIGN(DATA[[#This Row],[High]] &lt; DATA[[#This Row],[Prev High]])</f>
        <v>1</v>
      </c>
      <c r="AY869" s="10">
        <f xml:space="preserve"> SIGN(DATA[[#This Row],[Prev High]] &lt; DATA[[#This Row],[High]])</f>
        <v>0</v>
      </c>
      <c r="AZ869" s="10">
        <f xml:space="preserve"> (DATA[[#This Row],[Prev Low]] &lt; DATA[[#This Row],[Close]]) * (DATA[[#This Row],[Close]] &lt; DATA[[#This Row],[Prev High]])</f>
        <v>1</v>
      </c>
      <c r="BA869" s="10">
        <f xml:space="preserve"> SIGN(DATA[[#This Row],[Close]] &lt; DATA[[#This Row],[Prev Low]])</f>
        <v>0</v>
      </c>
      <c r="BB869" s="10">
        <f xml:space="preserve"> SIGN(DATA[[#This Row],[Prev Low]] &lt; DATA[[#This Row],[Close]])</f>
        <v>1</v>
      </c>
      <c r="BC869" s="10">
        <f xml:space="preserve"> SIGN(DATA[[#This Row],[Close]] &lt; DATA[[#This Row],[Prev High]])</f>
        <v>1</v>
      </c>
      <c r="BD869" s="10">
        <f xml:space="preserve"> SIGN(DATA[[#This Row],[Prev High]] &lt; DATA[[#This Row],[Close]])</f>
        <v>0</v>
      </c>
    </row>
    <row r="870" spans="14:56" x14ac:dyDescent="0.25">
      <c r="N870" s="16">
        <f xml:space="preserve"> ROW() - ROW(DATA[[#Headers],[Row]])</f>
        <v>868</v>
      </c>
      <c r="O870" s="13"/>
      <c r="P870" s="20">
        <v>44594</v>
      </c>
      <c r="Q870" s="21">
        <v>112144</v>
      </c>
      <c r="R870" s="21">
        <v>114000</v>
      </c>
      <c r="S870" s="21">
        <v>114135</v>
      </c>
      <c r="T870" s="21">
        <v>111765</v>
      </c>
      <c r="U870" s="13" t="s">
        <v>643</v>
      </c>
      <c r="V870" s="14">
        <v>-1.34E-2</v>
      </c>
      <c r="W870" s="23"/>
      <c r="X870" s="23">
        <f xml:space="preserve"> (1 - DATA[[#This Row],[Row]])</f>
        <v>-867</v>
      </c>
      <c r="Y870" s="24">
        <f xml:space="preserve"> DATA[[#This Row],[Src Data]]</f>
        <v>44594</v>
      </c>
      <c r="Z870" s="23">
        <f xml:space="preserve"> WEEKDAY(DATA[[#This Row],[Date]])</f>
        <v>4</v>
      </c>
      <c r="AA870" s="26">
        <f xml:space="preserve"> DATA[[#This Row],[Src Último]]</f>
        <v>112144</v>
      </c>
      <c r="AB870" s="28">
        <f xml:space="preserve"> DATA[[#This Row],[Src Abertura]]</f>
        <v>114000</v>
      </c>
      <c r="AC870" s="28">
        <f xml:space="preserve"> DATA[[#This Row],[Src Mínima]]</f>
        <v>111765</v>
      </c>
      <c r="AD870" s="28">
        <f xml:space="preserve"> DATA[[#This Row],[Src Máxima]]</f>
        <v>114135</v>
      </c>
      <c r="AE870" s="28">
        <f xml:space="preserve"> DATA[[#This Row],[Src Último]]</f>
        <v>112144</v>
      </c>
      <c r="AF870" s="40">
        <f xml:space="preserve"> (DATA[[#This Row],[High]] - DATA[[#This Row],[Low]])</f>
        <v>2370</v>
      </c>
      <c r="AG870" s="31">
        <f xml:space="preserve"> _xlfn.XLOOKUP(DATA[[#This Row],[T]]-1, DATA[T], DATA[Open], "")</f>
        <v>112540</v>
      </c>
      <c r="AH870" s="31">
        <f xml:space="preserve"> _xlfn.XLOOKUP(DATA[[#This Row],[T]]-1, DATA[T], DATA[Low], "")</f>
        <v>112400</v>
      </c>
      <c r="AI870" s="31">
        <f xml:space="preserve"> _xlfn.XLOOKUP(DATA[[#This Row],[T]]-1, DATA[T], DATA[High], "")</f>
        <v>113795</v>
      </c>
      <c r="AJ870" s="31">
        <f xml:space="preserve"> _xlfn.XLOOKUP(DATA[[#This Row],[T]]-1, DATA[T], DATA[Price], "")</f>
        <v>113669</v>
      </c>
      <c r="AK870" s="33">
        <f xml:space="preserve"> IFERROR(DATA[[#This Row],[Prev Close]] - DATA[[#This Row],[Prev Open]], "")</f>
        <v>1129</v>
      </c>
      <c r="AL870" s="33">
        <f xml:space="preserve"> IFERROR(DATA[[#This Row],[Prev High]] - DATA[[#This Row],[Prev Low]], "")</f>
        <v>1395</v>
      </c>
      <c r="AM870" s="33">
        <f xml:space="preserve"> SIGN(DATA[[#This Row],[Prev Change]] &lt; 0)</f>
        <v>0</v>
      </c>
      <c r="AN870" s="33">
        <f xml:space="preserve"> SIGN(DATA[[#This Row],[Prev Change]] &gt;= 0)</f>
        <v>1</v>
      </c>
      <c r="AO870" s="28">
        <f xml:space="preserve"> IFERROR(MAX(0, DATA[[#This Row],[High]] - DATA[[#This Row],[Prev High]]), "")</f>
        <v>340</v>
      </c>
      <c r="AP870" s="28">
        <f xml:space="preserve"> IFERROR(MAX(0, DATA[[#This Row],[Prev Low]] - DATA[[#This Row],[Low]]), "")</f>
        <v>635</v>
      </c>
      <c r="AQ870" s="10">
        <f xml:space="preserve"> (DATA[[#This Row],[Prev Low]] &lt; DATA[[#This Row],[Open]]) * (DATA[[#This Row],[Open]] &lt; DATA[[#This Row],[Prev High]])</f>
        <v>0</v>
      </c>
      <c r="AR870" s="10">
        <f xml:space="preserve"> SIGN(DATA[[#This Row],[Open]] &lt; DATA[[#This Row],[Prev Low]])</f>
        <v>0</v>
      </c>
      <c r="AS870" s="10">
        <f xml:space="preserve"> SIGN(DATA[[#This Row],[Prev Low]] &lt; DATA[[#This Row],[Open]])</f>
        <v>1</v>
      </c>
      <c r="AT870" s="10">
        <f xml:space="preserve"> SIGN(DATA[[#This Row],[Open]] &lt; DATA[[#This Row],[Prev High]])</f>
        <v>0</v>
      </c>
      <c r="AU870" s="10">
        <f xml:space="preserve"> SIGN(DATA[[#This Row],[Prev High]] &lt; DATA[[#This Row],[Open]])</f>
        <v>1</v>
      </c>
      <c r="AV870" s="10">
        <f xml:space="preserve"> SIGN(DATA[[#This Row],[Low]] &lt; DATA[[#This Row],[Prev Low]])</f>
        <v>1</v>
      </c>
      <c r="AW870" s="10">
        <f xml:space="preserve"> SIGN(DATA[[#This Row],[Prev Low]] &lt; DATA[[#This Row],[Low]])</f>
        <v>0</v>
      </c>
      <c r="AX870" s="10">
        <f xml:space="preserve"> SIGN(DATA[[#This Row],[High]] &lt; DATA[[#This Row],[Prev High]])</f>
        <v>0</v>
      </c>
      <c r="AY870" s="10">
        <f xml:space="preserve"> SIGN(DATA[[#This Row],[Prev High]] &lt; DATA[[#This Row],[High]])</f>
        <v>1</v>
      </c>
      <c r="AZ870" s="10">
        <f xml:space="preserve"> (DATA[[#This Row],[Prev Low]] &lt; DATA[[#This Row],[Close]]) * (DATA[[#This Row],[Close]] &lt; DATA[[#This Row],[Prev High]])</f>
        <v>0</v>
      </c>
      <c r="BA870" s="10">
        <f xml:space="preserve"> SIGN(DATA[[#This Row],[Close]] &lt; DATA[[#This Row],[Prev Low]])</f>
        <v>1</v>
      </c>
      <c r="BB870" s="10">
        <f xml:space="preserve"> SIGN(DATA[[#This Row],[Prev Low]] &lt; DATA[[#This Row],[Close]])</f>
        <v>0</v>
      </c>
      <c r="BC870" s="10">
        <f xml:space="preserve"> SIGN(DATA[[#This Row],[Close]] &lt; DATA[[#This Row],[Prev High]])</f>
        <v>1</v>
      </c>
      <c r="BD870" s="10">
        <f xml:space="preserve"> SIGN(DATA[[#This Row],[Prev High]] &lt; DATA[[#This Row],[Close]])</f>
        <v>0</v>
      </c>
    </row>
    <row r="871" spans="14:56" x14ac:dyDescent="0.25">
      <c r="N871" s="16">
        <f xml:space="preserve"> ROW() - ROW(DATA[[#Headers],[Row]])</f>
        <v>869</v>
      </c>
      <c r="O871" s="13"/>
      <c r="P871" s="20">
        <v>44593</v>
      </c>
      <c r="Q871" s="21">
        <v>113669</v>
      </c>
      <c r="R871" s="21">
        <v>112540</v>
      </c>
      <c r="S871" s="21">
        <v>113795</v>
      </c>
      <c r="T871" s="21">
        <v>112400</v>
      </c>
      <c r="U871" s="13" t="s">
        <v>644</v>
      </c>
      <c r="V871" s="14">
        <v>8.8000000000000005E-3</v>
      </c>
      <c r="W871" s="23"/>
      <c r="X871" s="23">
        <f xml:space="preserve"> (1 - DATA[[#This Row],[Row]])</f>
        <v>-868</v>
      </c>
      <c r="Y871" s="24">
        <f xml:space="preserve"> DATA[[#This Row],[Src Data]]</f>
        <v>44593</v>
      </c>
      <c r="Z871" s="23">
        <f xml:space="preserve"> WEEKDAY(DATA[[#This Row],[Date]])</f>
        <v>3</v>
      </c>
      <c r="AA871" s="26">
        <f xml:space="preserve"> DATA[[#This Row],[Src Último]]</f>
        <v>113669</v>
      </c>
      <c r="AB871" s="28">
        <f xml:space="preserve"> DATA[[#This Row],[Src Abertura]]</f>
        <v>112540</v>
      </c>
      <c r="AC871" s="28">
        <f xml:space="preserve"> DATA[[#This Row],[Src Mínima]]</f>
        <v>112400</v>
      </c>
      <c r="AD871" s="28">
        <f xml:space="preserve"> DATA[[#This Row],[Src Máxima]]</f>
        <v>113795</v>
      </c>
      <c r="AE871" s="28">
        <f xml:space="preserve"> DATA[[#This Row],[Src Último]]</f>
        <v>113669</v>
      </c>
      <c r="AF871" s="40">
        <f xml:space="preserve"> (DATA[[#This Row],[High]] - DATA[[#This Row],[Low]])</f>
        <v>1395</v>
      </c>
      <c r="AG871" s="31">
        <f xml:space="preserve"> _xlfn.XLOOKUP(DATA[[#This Row],[T]]-1, DATA[T], DATA[Open], "")</f>
        <v>112470</v>
      </c>
      <c r="AH871" s="31">
        <f xml:space="preserve"> _xlfn.XLOOKUP(DATA[[#This Row],[T]]-1, DATA[T], DATA[Low], "")</f>
        <v>111575</v>
      </c>
      <c r="AI871" s="31">
        <f xml:space="preserve"> _xlfn.XLOOKUP(DATA[[#This Row],[T]]-1, DATA[T], DATA[High], "")</f>
        <v>113040</v>
      </c>
      <c r="AJ871" s="31">
        <f xml:space="preserve"> _xlfn.XLOOKUP(DATA[[#This Row],[T]]-1, DATA[T], DATA[Price], "")</f>
        <v>112681</v>
      </c>
      <c r="AK871" s="33">
        <f xml:space="preserve"> IFERROR(DATA[[#This Row],[Prev Close]] - DATA[[#This Row],[Prev Open]], "")</f>
        <v>211</v>
      </c>
      <c r="AL871" s="33">
        <f xml:space="preserve"> IFERROR(DATA[[#This Row],[Prev High]] - DATA[[#This Row],[Prev Low]], "")</f>
        <v>1465</v>
      </c>
      <c r="AM871" s="33">
        <f xml:space="preserve"> SIGN(DATA[[#This Row],[Prev Change]] &lt; 0)</f>
        <v>0</v>
      </c>
      <c r="AN871" s="33">
        <f xml:space="preserve"> SIGN(DATA[[#This Row],[Prev Change]] &gt;= 0)</f>
        <v>1</v>
      </c>
      <c r="AO871" s="28">
        <f xml:space="preserve"> IFERROR(MAX(0, DATA[[#This Row],[High]] - DATA[[#This Row],[Prev High]]), "")</f>
        <v>755</v>
      </c>
      <c r="AP871" s="28">
        <f xml:space="preserve"> IFERROR(MAX(0, DATA[[#This Row],[Prev Low]] - DATA[[#This Row],[Low]]), "")</f>
        <v>0</v>
      </c>
      <c r="AQ871" s="10">
        <f xml:space="preserve"> (DATA[[#This Row],[Prev Low]] &lt; DATA[[#This Row],[Open]]) * (DATA[[#This Row],[Open]] &lt; DATA[[#This Row],[Prev High]])</f>
        <v>1</v>
      </c>
      <c r="AR871" s="10">
        <f xml:space="preserve"> SIGN(DATA[[#This Row],[Open]] &lt; DATA[[#This Row],[Prev Low]])</f>
        <v>0</v>
      </c>
      <c r="AS871" s="10">
        <f xml:space="preserve"> SIGN(DATA[[#This Row],[Prev Low]] &lt; DATA[[#This Row],[Open]])</f>
        <v>1</v>
      </c>
      <c r="AT871" s="10">
        <f xml:space="preserve"> SIGN(DATA[[#This Row],[Open]] &lt; DATA[[#This Row],[Prev High]])</f>
        <v>1</v>
      </c>
      <c r="AU871" s="10">
        <f xml:space="preserve"> SIGN(DATA[[#This Row],[Prev High]] &lt; DATA[[#This Row],[Open]])</f>
        <v>0</v>
      </c>
      <c r="AV871" s="10">
        <f xml:space="preserve"> SIGN(DATA[[#This Row],[Low]] &lt; DATA[[#This Row],[Prev Low]])</f>
        <v>0</v>
      </c>
      <c r="AW871" s="10">
        <f xml:space="preserve"> SIGN(DATA[[#This Row],[Prev Low]] &lt; DATA[[#This Row],[Low]])</f>
        <v>1</v>
      </c>
      <c r="AX871" s="10">
        <f xml:space="preserve"> SIGN(DATA[[#This Row],[High]] &lt; DATA[[#This Row],[Prev High]])</f>
        <v>0</v>
      </c>
      <c r="AY871" s="10">
        <f xml:space="preserve"> SIGN(DATA[[#This Row],[Prev High]] &lt; DATA[[#This Row],[High]])</f>
        <v>1</v>
      </c>
      <c r="AZ871" s="10">
        <f xml:space="preserve"> (DATA[[#This Row],[Prev Low]] &lt; DATA[[#This Row],[Close]]) * (DATA[[#This Row],[Close]] &lt; DATA[[#This Row],[Prev High]])</f>
        <v>0</v>
      </c>
      <c r="BA871" s="10">
        <f xml:space="preserve"> SIGN(DATA[[#This Row],[Close]] &lt; DATA[[#This Row],[Prev Low]])</f>
        <v>0</v>
      </c>
      <c r="BB871" s="10">
        <f xml:space="preserve"> SIGN(DATA[[#This Row],[Prev Low]] &lt; DATA[[#This Row],[Close]])</f>
        <v>1</v>
      </c>
      <c r="BC871" s="10">
        <f xml:space="preserve"> SIGN(DATA[[#This Row],[Close]] &lt; DATA[[#This Row],[Prev High]])</f>
        <v>0</v>
      </c>
      <c r="BD871" s="10">
        <f xml:space="preserve"> SIGN(DATA[[#This Row],[Prev High]] &lt; DATA[[#This Row],[Close]])</f>
        <v>1</v>
      </c>
    </row>
    <row r="872" spans="14:56" x14ac:dyDescent="0.25">
      <c r="N872" s="16">
        <f xml:space="preserve"> ROW() - ROW(DATA[[#Headers],[Row]])</f>
        <v>870</v>
      </c>
      <c r="O872" s="13"/>
      <c r="P872" s="20">
        <v>44592</v>
      </c>
      <c r="Q872" s="21">
        <v>112681</v>
      </c>
      <c r="R872" s="21">
        <v>112470</v>
      </c>
      <c r="S872" s="21">
        <v>113040</v>
      </c>
      <c r="T872" s="21">
        <v>111575</v>
      </c>
      <c r="U872" s="13" t="s">
        <v>645</v>
      </c>
      <c r="V872" s="14">
        <v>3.3999999999999998E-3</v>
      </c>
      <c r="W872" s="23"/>
      <c r="X872" s="23">
        <f xml:space="preserve"> (1 - DATA[[#This Row],[Row]])</f>
        <v>-869</v>
      </c>
      <c r="Y872" s="24">
        <f xml:space="preserve"> DATA[[#This Row],[Src Data]]</f>
        <v>44592</v>
      </c>
      <c r="Z872" s="23">
        <f xml:space="preserve"> WEEKDAY(DATA[[#This Row],[Date]])</f>
        <v>2</v>
      </c>
      <c r="AA872" s="26">
        <f xml:space="preserve"> DATA[[#This Row],[Src Último]]</f>
        <v>112681</v>
      </c>
      <c r="AB872" s="28">
        <f xml:space="preserve"> DATA[[#This Row],[Src Abertura]]</f>
        <v>112470</v>
      </c>
      <c r="AC872" s="28">
        <f xml:space="preserve"> DATA[[#This Row],[Src Mínima]]</f>
        <v>111575</v>
      </c>
      <c r="AD872" s="28">
        <f xml:space="preserve"> DATA[[#This Row],[Src Máxima]]</f>
        <v>113040</v>
      </c>
      <c r="AE872" s="28">
        <f xml:space="preserve"> DATA[[#This Row],[Src Último]]</f>
        <v>112681</v>
      </c>
      <c r="AF872" s="40">
        <f xml:space="preserve"> (DATA[[#This Row],[High]] - DATA[[#This Row],[Low]])</f>
        <v>1465</v>
      </c>
      <c r="AG872" s="31">
        <f xml:space="preserve"> _xlfn.XLOOKUP(DATA[[#This Row],[T]]-1, DATA[T], DATA[Open], "")</f>
        <v>112640</v>
      </c>
      <c r="AH872" s="31">
        <f xml:space="preserve"> _xlfn.XLOOKUP(DATA[[#This Row],[T]]-1, DATA[T], DATA[Low], "")</f>
        <v>111890</v>
      </c>
      <c r="AI872" s="31">
        <f xml:space="preserve"> _xlfn.XLOOKUP(DATA[[#This Row],[T]]-1, DATA[T], DATA[High], "")</f>
        <v>113480</v>
      </c>
      <c r="AJ872" s="31">
        <f xml:space="preserve"> _xlfn.XLOOKUP(DATA[[#This Row],[T]]-1, DATA[T], DATA[Price], "")</f>
        <v>112298</v>
      </c>
      <c r="AK872" s="33">
        <f xml:space="preserve"> IFERROR(DATA[[#This Row],[Prev Close]] - DATA[[#This Row],[Prev Open]], "")</f>
        <v>-342</v>
      </c>
      <c r="AL872" s="33">
        <f xml:space="preserve"> IFERROR(DATA[[#This Row],[Prev High]] - DATA[[#This Row],[Prev Low]], "")</f>
        <v>1590</v>
      </c>
      <c r="AM872" s="33">
        <f xml:space="preserve"> SIGN(DATA[[#This Row],[Prev Change]] &lt; 0)</f>
        <v>1</v>
      </c>
      <c r="AN872" s="33">
        <f xml:space="preserve"> SIGN(DATA[[#This Row],[Prev Change]] &gt;= 0)</f>
        <v>0</v>
      </c>
      <c r="AO872" s="28">
        <f xml:space="preserve"> IFERROR(MAX(0, DATA[[#This Row],[High]] - DATA[[#This Row],[Prev High]]), "")</f>
        <v>0</v>
      </c>
      <c r="AP872" s="28">
        <f xml:space="preserve"> IFERROR(MAX(0, DATA[[#This Row],[Prev Low]] - DATA[[#This Row],[Low]]), "")</f>
        <v>315</v>
      </c>
      <c r="AQ872" s="10">
        <f xml:space="preserve"> (DATA[[#This Row],[Prev Low]] &lt; DATA[[#This Row],[Open]]) * (DATA[[#This Row],[Open]] &lt; DATA[[#This Row],[Prev High]])</f>
        <v>1</v>
      </c>
      <c r="AR872" s="10">
        <f xml:space="preserve"> SIGN(DATA[[#This Row],[Open]] &lt; DATA[[#This Row],[Prev Low]])</f>
        <v>0</v>
      </c>
      <c r="AS872" s="10">
        <f xml:space="preserve"> SIGN(DATA[[#This Row],[Prev Low]] &lt; DATA[[#This Row],[Open]])</f>
        <v>1</v>
      </c>
      <c r="AT872" s="10">
        <f xml:space="preserve"> SIGN(DATA[[#This Row],[Open]] &lt; DATA[[#This Row],[Prev High]])</f>
        <v>1</v>
      </c>
      <c r="AU872" s="10">
        <f xml:space="preserve"> SIGN(DATA[[#This Row],[Prev High]] &lt; DATA[[#This Row],[Open]])</f>
        <v>0</v>
      </c>
      <c r="AV872" s="10">
        <f xml:space="preserve"> SIGN(DATA[[#This Row],[Low]] &lt; DATA[[#This Row],[Prev Low]])</f>
        <v>1</v>
      </c>
      <c r="AW872" s="10">
        <f xml:space="preserve"> SIGN(DATA[[#This Row],[Prev Low]] &lt; DATA[[#This Row],[Low]])</f>
        <v>0</v>
      </c>
      <c r="AX872" s="10">
        <f xml:space="preserve"> SIGN(DATA[[#This Row],[High]] &lt; DATA[[#This Row],[Prev High]])</f>
        <v>1</v>
      </c>
      <c r="AY872" s="10">
        <f xml:space="preserve"> SIGN(DATA[[#This Row],[Prev High]] &lt; DATA[[#This Row],[High]])</f>
        <v>0</v>
      </c>
      <c r="AZ872" s="10">
        <f xml:space="preserve"> (DATA[[#This Row],[Prev Low]] &lt; DATA[[#This Row],[Close]]) * (DATA[[#This Row],[Close]] &lt; DATA[[#This Row],[Prev High]])</f>
        <v>1</v>
      </c>
      <c r="BA872" s="10">
        <f xml:space="preserve"> SIGN(DATA[[#This Row],[Close]] &lt; DATA[[#This Row],[Prev Low]])</f>
        <v>0</v>
      </c>
      <c r="BB872" s="10">
        <f xml:space="preserve"> SIGN(DATA[[#This Row],[Prev Low]] &lt; DATA[[#This Row],[Close]])</f>
        <v>1</v>
      </c>
      <c r="BC872" s="10">
        <f xml:space="preserve"> SIGN(DATA[[#This Row],[Close]] &lt; DATA[[#This Row],[Prev High]])</f>
        <v>1</v>
      </c>
      <c r="BD872" s="10">
        <f xml:space="preserve"> SIGN(DATA[[#This Row],[Prev High]] &lt; DATA[[#This Row],[Close]])</f>
        <v>0</v>
      </c>
    </row>
    <row r="873" spans="14:56" x14ac:dyDescent="0.25">
      <c r="N873" s="16">
        <f xml:space="preserve"> ROW() - ROW(DATA[[#Headers],[Row]])</f>
        <v>871</v>
      </c>
      <c r="O873" s="13"/>
      <c r="P873" s="20">
        <v>44589</v>
      </c>
      <c r="Q873" s="21">
        <v>112298</v>
      </c>
      <c r="R873" s="21">
        <v>112640</v>
      </c>
      <c r="S873" s="21">
        <v>113480</v>
      </c>
      <c r="T873" s="21">
        <v>111890</v>
      </c>
      <c r="U873" s="13" t="s">
        <v>646</v>
      </c>
      <c r="V873" s="14">
        <v>-6.3E-3</v>
      </c>
      <c r="W873" s="23"/>
      <c r="X873" s="23">
        <f xml:space="preserve"> (1 - DATA[[#This Row],[Row]])</f>
        <v>-870</v>
      </c>
      <c r="Y873" s="24">
        <f xml:space="preserve"> DATA[[#This Row],[Src Data]]</f>
        <v>44589</v>
      </c>
      <c r="Z873" s="23">
        <f xml:space="preserve"> WEEKDAY(DATA[[#This Row],[Date]])</f>
        <v>6</v>
      </c>
      <c r="AA873" s="26">
        <f xml:space="preserve"> DATA[[#This Row],[Src Último]]</f>
        <v>112298</v>
      </c>
      <c r="AB873" s="28">
        <f xml:space="preserve"> DATA[[#This Row],[Src Abertura]]</f>
        <v>112640</v>
      </c>
      <c r="AC873" s="28">
        <f xml:space="preserve"> DATA[[#This Row],[Src Mínima]]</f>
        <v>111890</v>
      </c>
      <c r="AD873" s="28">
        <f xml:space="preserve"> DATA[[#This Row],[Src Máxima]]</f>
        <v>113480</v>
      </c>
      <c r="AE873" s="28">
        <f xml:space="preserve"> DATA[[#This Row],[Src Último]]</f>
        <v>112298</v>
      </c>
      <c r="AF873" s="40">
        <f xml:space="preserve"> (DATA[[#This Row],[High]] - DATA[[#This Row],[Low]])</f>
        <v>1590</v>
      </c>
      <c r="AG873" s="31">
        <f xml:space="preserve"> _xlfn.XLOOKUP(DATA[[#This Row],[T]]-1, DATA[T], DATA[Open], "")</f>
        <v>112110</v>
      </c>
      <c r="AH873" s="31">
        <f xml:space="preserve"> _xlfn.XLOOKUP(DATA[[#This Row],[T]]-1, DATA[T], DATA[Low], "")</f>
        <v>112100</v>
      </c>
      <c r="AI873" s="31">
        <f xml:space="preserve"> _xlfn.XLOOKUP(DATA[[#This Row],[T]]-1, DATA[T], DATA[High], "")</f>
        <v>113580</v>
      </c>
      <c r="AJ873" s="31">
        <f xml:space="preserve"> _xlfn.XLOOKUP(DATA[[#This Row],[T]]-1, DATA[T], DATA[Price], "")</f>
        <v>113005</v>
      </c>
      <c r="AK873" s="33">
        <f xml:space="preserve"> IFERROR(DATA[[#This Row],[Prev Close]] - DATA[[#This Row],[Prev Open]], "")</f>
        <v>895</v>
      </c>
      <c r="AL873" s="33">
        <f xml:space="preserve"> IFERROR(DATA[[#This Row],[Prev High]] - DATA[[#This Row],[Prev Low]], "")</f>
        <v>1480</v>
      </c>
      <c r="AM873" s="33">
        <f xml:space="preserve"> SIGN(DATA[[#This Row],[Prev Change]] &lt; 0)</f>
        <v>0</v>
      </c>
      <c r="AN873" s="33">
        <f xml:space="preserve"> SIGN(DATA[[#This Row],[Prev Change]] &gt;= 0)</f>
        <v>1</v>
      </c>
      <c r="AO873" s="28">
        <f xml:space="preserve"> IFERROR(MAX(0, DATA[[#This Row],[High]] - DATA[[#This Row],[Prev High]]), "")</f>
        <v>0</v>
      </c>
      <c r="AP873" s="28">
        <f xml:space="preserve"> IFERROR(MAX(0, DATA[[#This Row],[Prev Low]] - DATA[[#This Row],[Low]]), "")</f>
        <v>210</v>
      </c>
      <c r="AQ873" s="10">
        <f xml:space="preserve"> (DATA[[#This Row],[Prev Low]] &lt; DATA[[#This Row],[Open]]) * (DATA[[#This Row],[Open]] &lt; DATA[[#This Row],[Prev High]])</f>
        <v>1</v>
      </c>
      <c r="AR873" s="10">
        <f xml:space="preserve"> SIGN(DATA[[#This Row],[Open]] &lt; DATA[[#This Row],[Prev Low]])</f>
        <v>0</v>
      </c>
      <c r="AS873" s="10">
        <f xml:space="preserve"> SIGN(DATA[[#This Row],[Prev Low]] &lt; DATA[[#This Row],[Open]])</f>
        <v>1</v>
      </c>
      <c r="AT873" s="10">
        <f xml:space="preserve"> SIGN(DATA[[#This Row],[Open]] &lt; DATA[[#This Row],[Prev High]])</f>
        <v>1</v>
      </c>
      <c r="AU873" s="10">
        <f xml:space="preserve"> SIGN(DATA[[#This Row],[Prev High]] &lt; DATA[[#This Row],[Open]])</f>
        <v>0</v>
      </c>
      <c r="AV873" s="10">
        <f xml:space="preserve"> SIGN(DATA[[#This Row],[Low]] &lt; DATA[[#This Row],[Prev Low]])</f>
        <v>1</v>
      </c>
      <c r="AW873" s="10">
        <f xml:space="preserve"> SIGN(DATA[[#This Row],[Prev Low]] &lt; DATA[[#This Row],[Low]])</f>
        <v>0</v>
      </c>
      <c r="AX873" s="10">
        <f xml:space="preserve"> SIGN(DATA[[#This Row],[High]] &lt; DATA[[#This Row],[Prev High]])</f>
        <v>1</v>
      </c>
      <c r="AY873" s="10">
        <f xml:space="preserve"> SIGN(DATA[[#This Row],[Prev High]] &lt; DATA[[#This Row],[High]])</f>
        <v>0</v>
      </c>
      <c r="AZ873" s="10">
        <f xml:space="preserve"> (DATA[[#This Row],[Prev Low]] &lt; DATA[[#This Row],[Close]]) * (DATA[[#This Row],[Close]] &lt; DATA[[#This Row],[Prev High]])</f>
        <v>1</v>
      </c>
      <c r="BA873" s="10">
        <f xml:space="preserve"> SIGN(DATA[[#This Row],[Close]] &lt; DATA[[#This Row],[Prev Low]])</f>
        <v>0</v>
      </c>
      <c r="BB873" s="10">
        <f xml:space="preserve"> SIGN(DATA[[#This Row],[Prev Low]] &lt; DATA[[#This Row],[Close]])</f>
        <v>1</v>
      </c>
      <c r="BC873" s="10">
        <f xml:space="preserve"> SIGN(DATA[[#This Row],[Close]] &lt; DATA[[#This Row],[Prev High]])</f>
        <v>1</v>
      </c>
      <c r="BD873" s="10">
        <f xml:space="preserve"> SIGN(DATA[[#This Row],[Prev High]] &lt; DATA[[#This Row],[Close]])</f>
        <v>0</v>
      </c>
    </row>
    <row r="874" spans="14:56" x14ac:dyDescent="0.25">
      <c r="N874" s="16">
        <f xml:space="preserve"> ROW() - ROW(DATA[[#Headers],[Row]])</f>
        <v>872</v>
      </c>
      <c r="O874" s="13"/>
      <c r="P874" s="20">
        <v>44588</v>
      </c>
      <c r="Q874" s="21">
        <v>113005</v>
      </c>
      <c r="R874" s="21">
        <v>112110</v>
      </c>
      <c r="S874" s="21">
        <v>113580</v>
      </c>
      <c r="T874" s="21">
        <v>112100</v>
      </c>
      <c r="U874" s="13" t="s">
        <v>647</v>
      </c>
      <c r="V874" s="14">
        <v>9.7999999999999997E-3</v>
      </c>
      <c r="W874" s="23"/>
      <c r="X874" s="23">
        <f xml:space="preserve"> (1 - DATA[[#This Row],[Row]])</f>
        <v>-871</v>
      </c>
      <c r="Y874" s="24">
        <f xml:space="preserve"> DATA[[#This Row],[Src Data]]</f>
        <v>44588</v>
      </c>
      <c r="Z874" s="23">
        <f xml:space="preserve"> WEEKDAY(DATA[[#This Row],[Date]])</f>
        <v>5</v>
      </c>
      <c r="AA874" s="26">
        <f xml:space="preserve"> DATA[[#This Row],[Src Último]]</f>
        <v>113005</v>
      </c>
      <c r="AB874" s="28">
        <f xml:space="preserve"> DATA[[#This Row],[Src Abertura]]</f>
        <v>112110</v>
      </c>
      <c r="AC874" s="28">
        <f xml:space="preserve"> DATA[[#This Row],[Src Mínima]]</f>
        <v>112100</v>
      </c>
      <c r="AD874" s="28">
        <f xml:space="preserve"> DATA[[#This Row],[Src Máxima]]</f>
        <v>113580</v>
      </c>
      <c r="AE874" s="28">
        <f xml:space="preserve"> DATA[[#This Row],[Src Último]]</f>
        <v>113005</v>
      </c>
      <c r="AF874" s="40">
        <f xml:space="preserve"> (DATA[[#This Row],[High]] - DATA[[#This Row],[Low]])</f>
        <v>1480</v>
      </c>
      <c r="AG874" s="31">
        <f xml:space="preserve"> _xlfn.XLOOKUP(DATA[[#This Row],[T]]-1, DATA[T], DATA[Open], "")</f>
        <v>111570</v>
      </c>
      <c r="AH874" s="31">
        <f xml:space="preserve"> _xlfn.XLOOKUP(DATA[[#This Row],[T]]-1, DATA[T], DATA[Low], "")</f>
        <v>111425</v>
      </c>
      <c r="AI874" s="31">
        <f xml:space="preserve"> _xlfn.XLOOKUP(DATA[[#This Row],[T]]-1, DATA[T], DATA[High], "")</f>
        <v>113270</v>
      </c>
      <c r="AJ874" s="31">
        <f xml:space="preserve"> _xlfn.XLOOKUP(DATA[[#This Row],[T]]-1, DATA[T], DATA[Price], "")</f>
        <v>111903</v>
      </c>
      <c r="AK874" s="33">
        <f xml:space="preserve"> IFERROR(DATA[[#This Row],[Prev Close]] - DATA[[#This Row],[Prev Open]], "")</f>
        <v>333</v>
      </c>
      <c r="AL874" s="33">
        <f xml:space="preserve"> IFERROR(DATA[[#This Row],[Prev High]] - DATA[[#This Row],[Prev Low]], "")</f>
        <v>1845</v>
      </c>
      <c r="AM874" s="33">
        <f xml:space="preserve"> SIGN(DATA[[#This Row],[Prev Change]] &lt; 0)</f>
        <v>0</v>
      </c>
      <c r="AN874" s="33">
        <f xml:space="preserve"> SIGN(DATA[[#This Row],[Prev Change]] &gt;= 0)</f>
        <v>1</v>
      </c>
      <c r="AO874" s="28">
        <f xml:space="preserve"> IFERROR(MAX(0, DATA[[#This Row],[High]] - DATA[[#This Row],[Prev High]]), "")</f>
        <v>310</v>
      </c>
      <c r="AP874" s="28">
        <f xml:space="preserve"> IFERROR(MAX(0, DATA[[#This Row],[Prev Low]] - DATA[[#This Row],[Low]]), "")</f>
        <v>0</v>
      </c>
      <c r="AQ874" s="10">
        <f xml:space="preserve"> (DATA[[#This Row],[Prev Low]] &lt; DATA[[#This Row],[Open]]) * (DATA[[#This Row],[Open]] &lt; DATA[[#This Row],[Prev High]])</f>
        <v>1</v>
      </c>
      <c r="AR874" s="10">
        <f xml:space="preserve"> SIGN(DATA[[#This Row],[Open]] &lt; DATA[[#This Row],[Prev Low]])</f>
        <v>0</v>
      </c>
      <c r="AS874" s="10">
        <f xml:space="preserve"> SIGN(DATA[[#This Row],[Prev Low]] &lt; DATA[[#This Row],[Open]])</f>
        <v>1</v>
      </c>
      <c r="AT874" s="10">
        <f xml:space="preserve"> SIGN(DATA[[#This Row],[Open]] &lt; DATA[[#This Row],[Prev High]])</f>
        <v>1</v>
      </c>
      <c r="AU874" s="10">
        <f xml:space="preserve"> SIGN(DATA[[#This Row],[Prev High]] &lt; DATA[[#This Row],[Open]])</f>
        <v>0</v>
      </c>
      <c r="AV874" s="10">
        <f xml:space="preserve"> SIGN(DATA[[#This Row],[Low]] &lt; DATA[[#This Row],[Prev Low]])</f>
        <v>0</v>
      </c>
      <c r="AW874" s="10">
        <f xml:space="preserve"> SIGN(DATA[[#This Row],[Prev Low]] &lt; DATA[[#This Row],[Low]])</f>
        <v>1</v>
      </c>
      <c r="AX874" s="10">
        <f xml:space="preserve"> SIGN(DATA[[#This Row],[High]] &lt; DATA[[#This Row],[Prev High]])</f>
        <v>0</v>
      </c>
      <c r="AY874" s="10">
        <f xml:space="preserve"> SIGN(DATA[[#This Row],[Prev High]] &lt; DATA[[#This Row],[High]])</f>
        <v>1</v>
      </c>
      <c r="AZ874" s="10">
        <f xml:space="preserve"> (DATA[[#This Row],[Prev Low]] &lt; DATA[[#This Row],[Close]]) * (DATA[[#This Row],[Close]] &lt; DATA[[#This Row],[Prev High]])</f>
        <v>1</v>
      </c>
      <c r="BA874" s="10">
        <f xml:space="preserve"> SIGN(DATA[[#This Row],[Close]] &lt; DATA[[#This Row],[Prev Low]])</f>
        <v>0</v>
      </c>
      <c r="BB874" s="10">
        <f xml:space="preserve"> SIGN(DATA[[#This Row],[Prev Low]] &lt; DATA[[#This Row],[Close]])</f>
        <v>1</v>
      </c>
      <c r="BC874" s="10">
        <f xml:space="preserve"> SIGN(DATA[[#This Row],[Close]] &lt; DATA[[#This Row],[Prev High]])</f>
        <v>1</v>
      </c>
      <c r="BD874" s="10">
        <f xml:space="preserve"> SIGN(DATA[[#This Row],[Prev High]] &lt; DATA[[#This Row],[Close]])</f>
        <v>0</v>
      </c>
    </row>
    <row r="875" spans="14:56" x14ac:dyDescent="0.25">
      <c r="N875" s="16">
        <f xml:space="preserve"> ROW() - ROW(DATA[[#Headers],[Row]])</f>
        <v>873</v>
      </c>
      <c r="O875" s="13"/>
      <c r="P875" s="20">
        <v>44587</v>
      </c>
      <c r="Q875" s="21">
        <v>111903</v>
      </c>
      <c r="R875" s="21">
        <v>111570</v>
      </c>
      <c r="S875" s="21">
        <v>113270</v>
      </c>
      <c r="T875" s="21">
        <v>111425</v>
      </c>
      <c r="U875" s="13" t="s">
        <v>648</v>
      </c>
      <c r="V875" s="14">
        <v>9.1999999999999998E-3</v>
      </c>
      <c r="W875" s="23"/>
      <c r="X875" s="23">
        <f xml:space="preserve"> (1 - DATA[[#This Row],[Row]])</f>
        <v>-872</v>
      </c>
      <c r="Y875" s="24">
        <f xml:space="preserve"> DATA[[#This Row],[Src Data]]</f>
        <v>44587</v>
      </c>
      <c r="Z875" s="23">
        <f xml:space="preserve"> WEEKDAY(DATA[[#This Row],[Date]])</f>
        <v>4</v>
      </c>
      <c r="AA875" s="26">
        <f xml:space="preserve"> DATA[[#This Row],[Src Último]]</f>
        <v>111903</v>
      </c>
      <c r="AB875" s="28">
        <f xml:space="preserve"> DATA[[#This Row],[Src Abertura]]</f>
        <v>111570</v>
      </c>
      <c r="AC875" s="28">
        <f xml:space="preserve"> DATA[[#This Row],[Src Mínima]]</f>
        <v>111425</v>
      </c>
      <c r="AD875" s="28">
        <f xml:space="preserve"> DATA[[#This Row],[Src Máxima]]</f>
        <v>113270</v>
      </c>
      <c r="AE875" s="28">
        <f xml:space="preserve"> DATA[[#This Row],[Src Último]]</f>
        <v>111903</v>
      </c>
      <c r="AF875" s="40">
        <f xml:space="preserve"> (DATA[[#This Row],[High]] - DATA[[#This Row],[Low]])</f>
        <v>1845</v>
      </c>
      <c r="AG875" s="31">
        <f xml:space="preserve"> _xlfn.XLOOKUP(DATA[[#This Row],[T]]-1, DATA[T], DATA[Open], "")</f>
        <v>108475</v>
      </c>
      <c r="AH875" s="31">
        <f xml:space="preserve"> _xlfn.XLOOKUP(DATA[[#This Row],[T]]-1, DATA[T], DATA[Low], "")</f>
        <v>107625</v>
      </c>
      <c r="AI875" s="31">
        <f xml:space="preserve"> _xlfn.XLOOKUP(DATA[[#This Row],[T]]-1, DATA[T], DATA[High], "")</f>
        <v>111340</v>
      </c>
      <c r="AJ875" s="31">
        <f xml:space="preserve"> _xlfn.XLOOKUP(DATA[[#This Row],[T]]-1, DATA[T], DATA[Price], "")</f>
        <v>110884</v>
      </c>
      <c r="AK875" s="33">
        <f xml:space="preserve"> IFERROR(DATA[[#This Row],[Prev Close]] - DATA[[#This Row],[Prev Open]], "")</f>
        <v>2409</v>
      </c>
      <c r="AL875" s="33">
        <f xml:space="preserve"> IFERROR(DATA[[#This Row],[Prev High]] - DATA[[#This Row],[Prev Low]], "")</f>
        <v>3715</v>
      </c>
      <c r="AM875" s="33">
        <f xml:space="preserve"> SIGN(DATA[[#This Row],[Prev Change]] &lt; 0)</f>
        <v>0</v>
      </c>
      <c r="AN875" s="33">
        <f xml:space="preserve"> SIGN(DATA[[#This Row],[Prev Change]] &gt;= 0)</f>
        <v>1</v>
      </c>
      <c r="AO875" s="28">
        <f xml:space="preserve"> IFERROR(MAX(0, DATA[[#This Row],[High]] - DATA[[#This Row],[Prev High]]), "")</f>
        <v>1930</v>
      </c>
      <c r="AP875" s="28">
        <f xml:space="preserve"> IFERROR(MAX(0, DATA[[#This Row],[Prev Low]] - DATA[[#This Row],[Low]]), "")</f>
        <v>0</v>
      </c>
      <c r="AQ875" s="10">
        <f xml:space="preserve"> (DATA[[#This Row],[Prev Low]] &lt; DATA[[#This Row],[Open]]) * (DATA[[#This Row],[Open]] &lt; DATA[[#This Row],[Prev High]])</f>
        <v>0</v>
      </c>
      <c r="AR875" s="10">
        <f xml:space="preserve"> SIGN(DATA[[#This Row],[Open]] &lt; DATA[[#This Row],[Prev Low]])</f>
        <v>0</v>
      </c>
      <c r="AS875" s="10">
        <f xml:space="preserve"> SIGN(DATA[[#This Row],[Prev Low]] &lt; DATA[[#This Row],[Open]])</f>
        <v>1</v>
      </c>
      <c r="AT875" s="10">
        <f xml:space="preserve"> SIGN(DATA[[#This Row],[Open]] &lt; DATA[[#This Row],[Prev High]])</f>
        <v>0</v>
      </c>
      <c r="AU875" s="10">
        <f xml:space="preserve"> SIGN(DATA[[#This Row],[Prev High]] &lt; DATA[[#This Row],[Open]])</f>
        <v>1</v>
      </c>
      <c r="AV875" s="10">
        <f xml:space="preserve"> SIGN(DATA[[#This Row],[Low]] &lt; DATA[[#This Row],[Prev Low]])</f>
        <v>0</v>
      </c>
      <c r="AW875" s="10">
        <f xml:space="preserve"> SIGN(DATA[[#This Row],[Prev Low]] &lt; DATA[[#This Row],[Low]])</f>
        <v>1</v>
      </c>
      <c r="AX875" s="10">
        <f xml:space="preserve"> SIGN(DATA[[#This Row],[High]] &lt; DATA[[#This Row],[Prev High]])</f>
        <v>0</v>
      </c>
      <c r="AY875" s="10">
        <f xml:space="preserve"> SIGN(DATA[[#This Row],[Prev High]] &lt; DATA[[#This Row],[High]])</f>
        <v>1</v>
      </c>
      <c r="AZ875" s="10">
        <f xml:space="preserve"> (DATA[[#This Row],[Prev Low]] &lt; DATA[[#This Row],[Close]]) * (DATA[[#This Row],[Close]] &lt; DATA[[#This Row],[Prev High]])</f>
        <v>0</v>
      </c>
      <c r="BA875" s="10">
        <f xml:space="preserve"> SIGN(DATA[[#This Row],[Close]] &lt; DATA[[#This Row],[Prev Low]])</f>
        <v>0</v>
      </c>
      <c r="BB875" s="10">
        <f xml:space="preserve"> SIGN(DATA[[#This Row],[Prev Low]] &lt; DATA[[#This Row],[Close]])</f>
        <v>1</v>
      </c>
      <c r="BC875" s="10">
        <f xml:space="preserve"> SIGN(DATA[[#This Row],[Close]] &lt; DATA[[#This Row],[Prev High]])</f>
        <v>0</v>
      </c>
      <c r="BD875" s="10">
        <f xml:space="preserve"> SIGN(DATA[[#This Row],[Prev High]] &lt; DATA[[#This Row],[Close]])</f>
        <v>1</v>
      </c>
    </row>
    <row r="876" spans="14:56" x14ac:dyDescent="0.25">
      <c r="N876" s="16">
        <f xml:space="preserve"> ROW() - ROW(DATA[[#Headers],[Row]])</f>
        <v>874</v>
      </c>
      <c r="O876" s="13"/>
      <c r="P876" s="20">
        <v>44586</v>
      </c>
      <c r="Q876" s="21">
        <v>110884</v>
      </c>
      <c r="R876" s="21">
        <v>108475</v>
      </c>
      <c r="S876" s="21">
        <v>111340</v>
      </c>
      <c r="T876" s="21">
        <v>107625</v>
      </c>
      <c r="U876" s="13" t="s">
        <v>649</v>
      </c>
      <c r="V876" s="14">
        <v>2.1100000000000001E-2</v>
      </c>
      <c r="W876" s="23"/>
      <c r="X876" s="23">
        <f xml:space="preserve"> (1 - DATA[[#This Row],[Row]])</f>
        <v>-873</v>
      </c>
      <c r="Y876" s="24">
        <f xml:space="preserve"> DATA[[#This Row],[Src Data]]</f>
        <v>44586</v>
      </c>
      <c r="Z876" s="23">
        <f xml:space="preserve"> WEEKDAY(DATA[[#This Row],[Date]])</f>
        <v>3</v>
      </c>
      <c r="AA876" s="26">
        <f xml:space="preserve"> DATA[[#This Row],[Src Último]]</f>
        <v>110884</v>
      </c>
      <c r="AB876" s="28">
        <f xml:space="preserve"> DATA[[#This Row],[Src Abertura]]</f>
        <v>108475</v>
      </c>
      <c r="AC876" s="28">
        <f xml:space="preserve"> DATA[[#This Row],[Src Mínima]]</f>
        <v>107625</v>
      </c>
      <c r="AD876" s="28">
        <f xml:space="preserve"> DATA[[#This Row],[Src Máxima]]</f>
        <v>111340</v>
      </c>
      <c r="AE876" s="28">
        <f xml:space="preserve"> DATA[[#This Row],[Src Último]]</f>
        <v>110884</v>
      </c>
      <c r="AF876" s="40">
        <f xml:space="preserve"> (DATA[[#This Row],[High]] - DATA[[#This Row],[Low]])</f>
        <v>3715</v>
      </c>
      <c r="AG876" s="31">
        <f xml:space="preserve"> _xlfn.XLOOKUP(DATA[[#This Row],[T]]-1, DATA[T], DATA[Open], "")</f>
        <v>108955</v>
      </c>
      <c r="AH876" s="31">
        <f xml:space="preserve"> _xlfn.XLOOKUP(DATA[[#This Row],[T]]-1, DATA[T], DATA[Low], "")</f>
        <v>107135</v>
      </c>
      <c r="AI876" s="31">
        <f xml:space="preserve"> _xlfn.XLOOKUP(DATA[[#This Row],[T]]-1, DATA[T], DATA[High], "")</f>
        <v>109350</v>
      </c>
      <c r="AJ876" s="31">
        <f xml:space="preserve"> _xlfn.XLOOKUP(DATA[[#This Row],[T]]-1, DATA[T], DATA[Price], "")</f>
        <v>108596</v>
      </c>
      <c r="AK876" s="33">
        <f xml:space="preserve"> IFERROR(DATA[[#This Row],[Prev Close]] - DATA[[#This Row],[Prev Open]], "")</f>
        <v>-359</v>
      </c>
      <c r="AL876" s="33">
        <f xml:space="preserve"> IFERROR(DATA[[#This Row],[Prev High]] - DATA[[#This Row],[Prev Low]], "")</f>
        <v>2215</v>
      </c>
      <c r="AM876" s="33">
        <f xml:space="preserve"> SIGN(DATA[[#This Row],[Prev Change]] &lt; 0)</f>
        <v>1</v>
      </c>
      <c r="AN876" s="33">
        <f xml:space="preserve"> SIGN(DATA[[#This Row],[Prev Change]] &gt;= 0)</f>
        <v>0</v>
      </c>
      <c r="AO876" s="28">
        <f xml:space="preserve"> IFERROR(MAX(0, DATA[[#This Row],[High]] - DATA[[#This Row],[Prev High]]), "")</f>
        <v>1990</v>
      </c>
      <c r="AP876" s="28">
        <f xml:space="preserve"> IFERROR(MAX(0, DATA[[#This Row],[Prev Low]] - DATA[[#This Row],[Low]]), "")</f>
        <v>0</v>
      </c>
      <c r="AQ876" s="10">
        <f xml:space="preserve"> (DATA[[#This Row],[Prev Low]] &lt; DATA[[#This Row],[Open]]) * (DATA[[#This Row],[Open]] &lt; DATA[[#This Row],[Prev High]])</f>
        <v>1</v>
      </c>
      <c r="AR876" s="10">
        <f xml:space="preserve"> SIGN(DATA[[#This Row],[Open]] &lt; DATA[[#This Row],[Prev Low]])</f>
        <v>0</v>
      </c>
      <c r="AS876" s="10">
        <f xml:space="preserve"> SIGN(DATA[[#This Row],[Prev Low]] &lt; DATA[[#This Row],[Open]])</f>
        <v>1</v>
      </c>
      <c r="AT876" s="10">
        <f xml:space="preserve"> SIGN(DATA[[#This Row],[Open]] &lt; DATA[[#This Row],[Prev High]])</f>
        <v>1</v>
      </c>
      <c r="AU876" s="10">
        <f xml:space="preserve"> SIGN(DATA[[#This Row],[Prev High]] &lt; DATA[[#This Row],[Open]])</f>
        <v>0</v>
      </c>
      <c r="AV876" s="10">
        <f xml:space="preserve"> SIGN(DATA[[#This Row],[Low]] &lt; DATA[[#This Row],[Prev Low]])</f>
        <v>0</v>
      </c>
      <c r="AW876" s="10">
        <f xml:space="preserve"> SIGN(DATA[[#This Row],[Prev Low]] &lt; DATA[[#This Row],[Low]])</f>
        <v>1</v>
      </c>
      <c r="AX876" s="10">
        <f xml:space="preserve"> SIGN(DATA[[#This Row],[High]] &lt; DATA[[#This Row],[Prev High]])</f>
        <v>0</v>
      </c>
      <c r="AY876" s="10">
        <f xml:space="preserve"> SIGN(DATA[[#This Row],[Prev High]] &lt; DATA[[#This Row],[High]])</f>
        <v>1</v>
      </c>
      <c r="AZ876" s="10">
        <f xml:space="preserve"> (DATA[[#This Row],[Prev Low]] &lt; DATA[[#This Row],[Close]]) * (DATA[[#This Row],[Close]] &lt; DATA[[#This Row],[Prev High]])</f>
        <v>0</v>
      </c>
      <c r="BA876" s="10">
        <f xml:space="preserve"> SIGN(DATA[[#This Row],[Close]] &lt; DATA[[#This Row],[Prev Low]])</f>
        <v>0</v>
      </c>
      <c r="BB876" s="10">
        <f xml:space="preserve"> SIGN(DATA[[#This Row],[Prev Low]] &lt; DATA[[#This Row],[Close]])</f>
        <v>1</v>
      </c>
      <c r="BC876" s="10">
        <f xml:space="preserve"> SIGN(DATA[[#This Row],[Close]] &lt; DATA[[#This Row],[Prev High]])</f>
        <v>0</v>
      </c>
      <c r="BD876" s="10">
        <f xml:space="preserve"> SIGN(DATA[[#This Row],[Prev High]] &lt; DATA[[#This Row],[Close]])</f>
        <v>1</v>
      </c>
    </row>
    <row r="877" spans="14:56" x14ac:dyDescent="0.25">
      <c r="N877" s="16">
        <f xml:space="preserve"> ROW() - ROW(DATA[[#Headers],[Row]])</f>
        <v>875</v>
      </c>
      <c r="O877" s="13"/>
      <c r="P877" s="20">
        <v>44585</v>
      </c>
      <c r="Q877" s="21">
        <v>108596</v>
      </c>
      <c r="R877" s="21">
        <v>108955</v>
      </c>
      <c r="S877" s="21">
        <v>109350</v>
      </c>
      <c r="T877" s="21">
        <v>107135</v>
      </c>
      <c r="U877" s="13" t="s">
        <v>650</v>
      </c>
      <c r="V877" s="14">
        <v>-7.7000000000000002E-3</v>
      </c>
      <c r="W877" s="23"/>
      <c r="X877" s="23">
        <f xml:space="preserve"> (1 - DATA[[#This Row],[Row]])</f>
        <v>-874</v>
      </c>
      <c r="Y877" s="24">
        <f xml:space="preserve"> DATA[[#This Row],[Src Data]]</f>
        <v>44585</v>
      </c>
      <c r="Z877" s="23">
        <f xml:space="preserve"> WEEKDAY(DATA[[#This Row],[Date]])</f>
        <v>2</v>
      </c>
      <c r="AA877" s="26">
        <f xml:space="preserve"> DATA[[#This Row],[Src Último]]</f>
        <v>108596</v>
      </c>
      <c r="AB877" s="28">
        <f xml:space="preserve"> DATA[[#This Row],[Src Abertura]]</f>
        <v>108955</v>
      </c>
      <c r="AC877" s="28">
        <f xml:space="preserve"> DATA[[#This Row],[Src Mínima]]</f>
        <v>107135</v>
      </c>
      <c r="AD877" s="28">
        <f xml:space="preserve"> DATA[[#This Row],[Src Máxima]]</f>
        <v>109350</v>
      </c>
      <c r="AE877" s="28">
        <f xml:space="preserve"> DATA[[#This Row],[Src Último]]</f>
        <v>108596</v>
      </c>
      <c r="AF877" s="40">
        <f xml:space="preserve"> (DATA[[#This Row],[High]] - DATA[[#This Row],[Low]])</f>
        <v>2215</v>
      </c>
      <c r="AG877" s="31">
        <f xml:space="preserve"> _xlfn.XLOOKUP(DATA[[#This Row],[T]]-1, DATA[T], DATA[Open], "")</f>
        <v>109500</v>
      </c>
      <c r="AH877" s="31">
        <f xml:space="preserve"> _xlfn.XLOOKUP(DATA[[#This Row],[T]]-1, DATA[T], DATA[Low], "")</f>
        <v>108890</v>
      </c>
      <c r="AI877" s="31">
        <f xml:space="preserve"> _xlfn.XLOOKUP(DATA[[#This Row],[T]]-1, DATA[T], DATA[High], "")</f>
        <v>110430</v>
      </c>
      <c r="AJ877" s="31">
        <f xml:space="preserve"> _xlfn.XLOOKUP(DATA[[#This Row],[T]]-1, DATA[T], DATA[Price], "")</f>
        <v>109442</v>
      </c>
      <c r="AK877" s="33">
        <f xml:space="preserve"> IFERROR(DATA[[#This Row],[Prev Close]] - DATA[[#This Row],[Prev Open]], "")</f>
        <v>-58</v>
      </c>
      <c r="AL877" s="33">
        <f xml:space="preserve"> IFERROR(DATA[[#This Row],[Prev High]] - DATA[[#This Row],[Prev Low]], "")</f>
        <v>1540</v>
      </c>
      <c r="AM877" s="33">
        <f xml:space="preserve"> SIGN(DATA[[#This Row],[Prev Change]] &lt; 0)</f>
        <v>1</v>
      </c>
      <c r="AN877" s="33">
        <f xml:space="preserve"> SIGN(DATA[[#This Row],[Prev Change]] &gt;= 0)</f>
        <v>0</v>
      </c>
      <c r="AO877" s="28">
        <f xml:space="preserve"> IFERROR(MAX(0, DATA[[#This Row],[High]] - DATA[[#This Row],[Prev High]]), "")</f>
        <v>0</v>
      </c>
      <c r="AP877" s="28">
        <f xml:space="preserve"> IFERROR(MAX(0, DATA[[#This Row],[Prev Low]] - DATA[[#This Row],[Low]]), "")</f>
        <v>1755</v>
      </c>
      <c r="AQ877" s="10">
        <f xml:space="preserve"> (DATA[[#This Row],[Prev Low]] &lt; DATA[[#This Row],[Open]]) * (DATA[[#This Row],[Open]] &lt; DATA[[#This Row],[Prev High]])</f>
        <v>1</v>
      </c>
      <c r="AR877" s="10">
        <f xml:space="preserve"> SIGN(DATA[[#This Row],[Open]] &lt; DATA[[#This Row],[Prev Low]])</f>
        <v>0</v>
      </c>
      <c r="AS877" s="10">
        <f xml:space="preserve"> SIGN(DATA[[#This Row],[Prev Low]] &lt; DATA[[#This Row],[Open]])</f>
        <v>1</v>
      </c>
      <c r="AT877" s="10">
        <f xml:space="preserve"> SIGN(DATA[[#This Row],[Open]] &lt; DATA[[#This Row],[Prev High]])</f>
        <v>1</v>
      </c>
      <c r="AU877" s="10">
        <f xml:space="preserve"> SIGN(DATA[[#This Row],[Prev High]] &lt; DATA[[#This Row],[Open]])</f>
        <v>0</v>
      </c>
      <c r="AV877" s="10">
        <f xml:space="preserve"> SIGN(DATA[[#This Row],[Low]] &lt; DATA[[#This Row],[Prev Low]])</f>
        <v>1</v>
      </c>
      <c r="AW877" s="10">
        <f xml:space="preserve"> SIGN(DATA[[#This Row],[Prev Low]] &lt; DATA[[#This Row],[Low]])</f>
        <v>0</v>
      </c>
      <c r="AX877" s="10">
        <f xml:space="preserve"> SIGN(DATA[[#This Row],[High]] &lt; DATA[[#This Row],[Prev High]])</f>
        <v>1</v>
      </c>
      <c r="AY877" s="10">
        <f xml:space="preserve"> SIGN(DATA[[#This Row],[Prev High]] &lt; DATA[[#This Row],[High]])</f>
        <v>0</v>
      </c>
      <c r="AZ877" s="10">
        <f xml:space="preserve"> (DATA[[#This Row],[Prev Low]] &lt; DATA[[#This Row],[Close]]) * (DATA[[#This Row],[Close]] &lt; DATA[[#This Row],[Prev High]])</f>
        <v>0</v>
      </c>
      <c r="BA877" s="10">
        <f xml:space="preserve"> SIGN(DATA[[#This Row],[Close]] &lt; DATA[[#This Row],[Prev Low]])</f>
        <v>1</v>
      </c>
      <c r="BB877" s="10">
        <f xml:space="preserve"> SIGN(DATA[[#This Row],[Prev Low]] &lt; DATA[[#This Row],[Close]])</f>
        <v>0</v>
      </c>
      <c r="BC877" s="10">
        <f xml:space="preserve"> SIGN(DATA[[#This Row],[Close]] &lt; DATA[[#This Row],[Prev High]])</f>
        <v>1</v>
      </c>
      <c r="BD877" s="10">
        <f xml:space="preserve"> SIGN(DATA[[#This Row],[Prev High]] &lt; DATA[[#This Row],[Close]])</f>
        <v>0</v>
      </c>
    </row>
    <row r="878" spans="14:56" x14ac:dyDescent="0.25">
      <c r="N878" s="16">
        <f xml:space="preserve"> ROW() - ROW(DATA[[#Headers],[Row]])</f>
        <v>876</v>
      </c>
      <c r="O878" s="13"/>
      <c r="P878" s="20">
        <v>44582</v>
      </c>
      <c r="Q878" s="21">
        <v>109442</v>
      </c>
      <c r="R878" s="21">
        <v>109500</v>
      </c>
      <c r="S878" s="21">
        <v>110430</v>
      </c>
      <c r="T878" s="21">
        <v>108890</v>
      </c>
      <c r="U878" s="13" t="s">
        <v>651</v>
      </c>
      <c r="V878" s="14">
        <v>-2.5999999999999999E-3</v>
      </c>
      <c r="W878" s="23"/>
      <c r="X878" s="23">
        <f xml:space="preserve"> (1 - DATA[[#This Row],[Row]])</f>
        <v>-875</v>
      </c>
      <c r="Y878" s="24">
        <f xml:space="preserve"> DATA[[#This Row],[Src Data]]</f>
        <v>44582</v>
      </c>
      <c r="Z878" s="23">
        <f xml:space="preserve"> WEEKDAY(DATA[[#This Row],[Date]])</f>
        <v>6</v>
      </c>
      <c r="AA878" s="26">
        <f xml:space="preserve"> DATA[[#This Row],[Src Último]]</f>
        <v>109442</v>
      </c>
      <c r="AB878" s="28">
        <f xml:space="preserve"> DATA[[#This Row],[Src Abertura]]</f>
        <v>109500</v>
      </c>
      <c r="AC878" s="28">
        <f xml:space="preserve"> DATA[[#This Row],[Src Mínima]]</f>
        <v>108890</v>
      </c>
      <c r="AD878" s="28">
        <f xml:space="preserve"> DATA[[#This Row],[Src Máxima]]</f>
        <v>110430</v>
      </c>
      <c r="AE878" s="28">
        <f xml:space="preserve"> DATA[[#This Row],[Src Último]]</f>
        <v>109442</v>
      </c>
      <c r="AF878" s="40">
        <f xml:space="preserve"> (DATA[[#This Row],[High]] - DATA[[#This Row],[Low]])</f>
        <v>1540</v>
      </c>
      <c r="AG878" s="31">
        <f xml:space="preserve"> _xlfn.XLOOKUP(DATA[[#This Row],[T]]-1, DATA[T], DATA[Open], "")</f>
        <v>109400</v>
      </c>
      <c r="AH878" s="31">
        <f xml:space="preserve"> _xlfn.XLOOKUP(DATA[[#This Row],[T]]-1, DATA[T], DATA[Low], "")</f>
        <v>108800</v>
      </c>
      <c r="AI878" s="31">
        <f xml:space="preserve"> _xlfn.XLOOKUP(DATA[[#This Row],[T]]-1, DATA[T], DATA[High], "")</f>
        <v>110515</v>
      </c>
      <c r="AJ878" s="31">
        <f xml:space="preserve"> _xlfn.XLOOKUP(DATA[[#This Row],[T]]-1, DATA[T], DATA[Price], "")</f>
        <v>109729</v>
      </c>
      <c r="AK878" s="33">
        <f xml:space="preserve"> IFERROR(DATA[[#This Row],[Prev Close]] - DATA[[#This Row],[Prev Open]], "")</f>
        <v>329</v>
      </c>
      <c r="AL878" s="33">
        <f xml:space="preserve"> IFERROR(DATA[[#This Row],[Prev High]] - DATA[[#This Row],[Prev Low]], "")</f>
        <v>1715</v>
      </c>
      <c r="AM878" s="33">
        <f xml:space="preserve"> SIGN(DATA[[#This Row],[Prev Change]] &lt; 0)</f>
        <v>0</v>
      </c>
      <c r="AN878" s="33">
        <f xml:space="preserve"> SIGN(DATA[[#This Row],[Prev Change]] &gt;= 0)</f>
        <v>1</v>
      </c>
      <c r="AO878" s="28">
        <f xml:space="preserve"> IFERROR(MAX(0, DATA[[#This Row],[High]] - DATA[[#This Row],[Prev High]]), "")</f>
        <v>0</v>
      </c>
      <c r="AP878" s="28">
        <f xml:space="preserve"> IFERROR(MAX(0, DATA[[#This Row],[Prev Low]] - DATA[[#This Row],[Low]]), "")</f>
        <v>0</v>
      </c>
      <c r="AQ878" s="10">
        <f xml:space="preserve"> (DATA[[#This Row],[Prev Low]] &lt; DATA[[#This Row],[Open]]) * (DATA[[#This Row],[Open]] &lt; DATA[[#This Row],[Prev High]])</f>
        <v>1</v>
      </c>
      <c r="AR878" s="10">
        <f xml:space="preserve"> SIGN(DATA[[#This Row],[Open]] &lt; DATA[[#This Row],[Prev Low]])</f>
        <v>0</v>
      </c>
      <c r="AS878" s="10">
        <f xml:space="preserve"> SIGN(DATA[[#This Row],[Prev Low]] &lt; DATA[[#This Row],[Open]])</f>
        <v>1</v>
      </c>
      <c r="AT878" s="10">
        <f xml:space="preserve"> SIGN(DATA[[#This Row],[Open]] &lt; DATA[[#This Row],[Prev High]])</f>
        <v>1</v>
      </c>
      <c r="AU878" s="10">
        <f xml:space="preserve"> SIGN(DATA[[#This Row],[Prev High]] &lt; DATA[[#This Row],[Open]])</f>
        <v>0</v>
      </c>
      <c r="AV878" s="10">
        <f xml:space="preserve"> SIGN(DATA[[#This Row],[Low]] &lt; DATA[[#This Row],[Prev Low]])</f>
        <v>0</v>
      </c>
      <c r="AW878" s="10">
        <f xml:space="preserve"> SIGN(DATA[[#This Row],[Prev Low]] &lt; DATA[[#This Row],[Low]])</f>
        <v>1</v>
      </c>
      <c r="AX878" s="10">
        <f xml:space="preserve"> SIGN(DATA[[#This Row],[High]] &lt; DATA[[#This Row],[Prev High]])</f>
        <v>1</v>
      </c>
      <c r="AY878" s="10">
        <f xml:space="preserve"> SIGN(DATA[[#This Row],[Prev High]] &lt; DATA[[#This Row],[High]])</f>
        <v>0</v>
      </c>
      <c r="AZ878" s="10">
        <f xml:space="preserve"> (DATA[[#This Row],[Prev Low]] &lt; DATA[[#This Row],[Close]]) * (DATA[[#This Row],[Close]] &lt; DATA[[#This Row],[Prev High]])</f>
        <v>1</v>
      </c>
      <c r="BA878" s="10">
        <f xml:space="preserve"> SIGN(DATA[[#This Row],[Close]] &lt; DATA[[#This Row],[Prev Low]])</f>
        <v>0</v>
      </c>
      <c r="BB878" s="10">
        <f xml:space="preserve"> SIGN(DATA[[#This Row],[Prev Low]] &lt; DATA[[#This Row],[Close]])</f>
        <v>1</v>
      </c>
      <c r="BC878" s="10">
        <f xml:space="preserve"> SIGN(DATA[[#This Row],[Close]] &lt; DATA[[#This Row],[Prev High]])</f>
        <v>1</v>
      </c>
      <c r="BD878" s="10">
        <f xml:space="preserve"> SIGN(DATA[[#This Row],[Prev High]] &lt; DATA[[#This Row],[Close]])</f>
        <v>0</v>
      </c>
    </row>
    <row r="879" spans="14:56" x14ac:dyDescent="0.25">
      <c r="N879" s="16">
        <f xml:space="preserve"> ROW() - ROW(DATA[[#Headers],[Row]])</f>
        <v>877</v>
      </c>
      <c r="O879" s="13"/>
      <c r="P879" s="20">
        <v>44581</v>
      </c>
      <c r="Q879" s="21">
        <v>109729</v>
      </c>
      <c r="R879" s="21">
        <v>109400</v>
      </c>
      <c r="S879" s="21">
        <v>110515</v>
      </c>
      <c r="T879" s="21">
        <v>108800</v>
      </c>
      <c r="U879" s="13" t="s">
        <v>559</v>
      </c>
      <c r="V879" s="14">
        <v>9.1999999999999998E-3</v>
      </c>
      <c r="W879" s="23"/>
      <c r="X879" s="23">
        <f xml:space="preserve"> (1 - DATA[[#This Row],[Row]])</f>
        <v>-876</v>
      </c>
      <c r="Y879" s="24">
        <f xml:space="preserve"> DATA[[#This Row],[Src Data]]</f>
        <v>44581</v>
      </c>
      <c r="Z879" s="23">
        <f xml:space="preserve"> WEEKDAY(DATA[[#This Row],[Date]])</f>
        <v>5</v>
      </c>
      <c r="AA879" s="26">
        <f xml:space="preserve"> DATA[[#This Row],[Src Último]]</f>
        <v>109729</v>
      </c>
      <c r="AB879" s="28">
        <f xml:space="preserve"> DATA[[#This Row],[Src Abertura]]</f>
        <v>109400</v>
      </c>
      <c r="AC879" s="28">
        <f xml:space="preserve"> DATA[[#This Row],[Src Mínima]]</f>
        <v>108800</v>
      </c>
      <c r="AD879" s="28">
        <f xml:space="preserve"> DATA[[#This Row],[Src Máxima]]</f>
        <v>110515</v>
      </c>
      <c r="AE879" s="28">
        <f xml:space="preserve"> DATA[[#This Row],[Src Último]]</f>
        <v>109729</v>
      </c>
      <c r="AF879" s="40">
        <f xml:space="preserve"> (DATA[[#This Row],[High]] - DATA[[#This Row],[Low]])</f>
        <v>1715</v>
      </c>
      <c r="AG879" s="31">
        <f xml:space="preserve"> _xlfn.XLOOKUP(DATA[[#This Row],[T]]-1, DATA[T], DATA[Open], "")</f>
        <v>107530</v>
      </c>
      <c r="AH879" s="31">
        <f xml:space="preserve"> _xlfn.XLOOKUP(DATA[[#This Row],[T]]-1, DATA[T], DATA[Low], "")</f>
        <v>107510</v>
      </c>
      <c r="AI879" s="31">
        <f xml:space="preserve"> _xlfn.XLOOKUP(DATA[[#This Row],[T]]-1, DATA[T], DATA[High], "")</f>
        <v>109315</v>
      </c>
      <c r="AJ879" s="31">
        <f xml:space="preserve"> _xlfn.XLOOKUP(DATA[[#This Row],[T]]-1, DATA[T], DATA[Price], "")</f>
        <v>108728</v>
      </c>
      <c r="AK879" s="33">
        <f xml:space="preserve"> IFERROR(DATA[[#This Row],[Prev Close]] - DATA[[#This Row],[Prev Open]], "")</f>
        <v>1198</v>
      </c>
      <c r="AL879" s="33">
        <f xml:space="preserve"> IFERROR(DATA[[#This Row],[Prev High]] - DATA[[#This Row],[Prev Low]], "")</f>
        <v>1805</v>
      </c>
      <c r="AM879" s="33">
        <f xml:space="preserve"> SIGN(DATA[[#This Row],[Prev Change]] &lt; 0)</f>
        <v>0</v>
      </c>
      <c r="AN879" s="33">
        <f xml:space="preserve"> SIGN(DATA[[#This Row],[Prev Change]] &gt;= 0)</f>
        <v>1</v>
      </c>
      <c r="AO879" s="28">
        <f xml:space="preserve"> IFERROR(MAX(0, DATA[[#This Row],[High]] - DATA[[#This Row],[Prev High]]), "")</f>
        <v>1200</v>
      </c>
      <c r="AP879" s="28">
        <f xml:space="preserve"> IFERROR(MAX(0, DATA[[#This Row],[Prev Low]] - DATA[[#This Row],[Low]]), "")</f>
        <v>0</v>
      </c>
      <c r="AQ879" s="10">
        <f xml:space="preserve"> (DATA[[#This Row],[Prev Low]] &lt; DATA[[#This Row],[Open]]) * (DATA[[#This Row],[Open]] &lt; DATA[[#This Row],[Prev High]])</f>
        <v>0</v>
      </c>
      <c r="AR879" s="10">
        <f xml:space="preserve"> SIGN(DATA[[#This Row],[Open]] &lt; DATA[[#This Row],[Prev Low]])</f>
        <v>0</v>
      </c>
      <c r="AS879" s="10">
        <f xml:space="preserve"> SIGN(DATA[[#This Row],[Prev Low]] &lt; DATA[[#This Row],[Open]])</f>
        <v>1</v>
      </c>
      <c r="AT879" s="10">
        <f xml:space="preserve"> SIGN(DATA[[#This Row],[Open]] &lt; DATA[[#This Row],[Prev High]])</f>
        <v>0</v>
      </c>
      <c r="AU879" s="10">
        <f xml:space="preserve"> SIGN(DATA[[#This Row],[Prev High]] &lt; DATA[[#This Row],[Open]])</f>
        <v>1</v>
      </c>
      <c r="AV879" s="10">
        <f xml:space="preserve"> SIGN(DATA[[#This Row],[Low]] &lt; DATA[[#This Row],[Prev Low]])</f>
        <v>0</v>
      </c>
      <c r="AW879" s="10">
        <f xml:space="preserve"> SIGN(DATA[[#This Row],[Prev Low]] &lt; DATA[[#This Row],[Low]])</f>
        <v>1</v>
      </c>
      <c r="AX879" s="10">
        <f xml:space="preserve"> SIGN(DATA[[#This Row],[High]] &lt; DATA[[#This Row],[Prev High]])</f>
        <v>0</v>
      </c>
      <c r="AY879" s="10">
        <f xml:space="preserve"> SIGN(DATA[[#This Row],[Prev High]] &lt; DATA[[#This Row],[High]])</f>
        <v>1</v>
      </c>
      <c r="AZ879" s="10">
        <f xml:space="preserve"> (DATA[[#This Row],[Prev Low]] &lt; DATA[[#This Row],[Close]]) * (DATA[[#This Row],[Close]] &lt; DATA[[#This Row],[Prev High]])</f>
        <v>0</v>
      </c>
      <c r="BA879" s="10">
        <f xml:space="preserve"> SIGN(DATA[[#This Row],[Close]] &lt; DATA[[#This Row],[Prev Low]])</f>
        <v>0</v>
      </c>
      <c r="BB879" s="10">
        <f xml:space="preserve"> SIGN(DATA[[#This Row],[Prev Low]] &lt; DATA[[#This Row],[Close]])</f>
        <v>1</v>
      </c>
      <c r="BC879" s="10">
        <f xml:space="preserve"> SIGN(DATA[[#This Row],[Close]] &lt; DATA[[#This Row],[Prev High]])</f>
        <v>0</v>
      </c>
      <c r="BD879" s="10">
        <f xml:space="preserve"> SIGN(DATA[[#This Row],[Prev High]] &lt; DATA[[#This Row],[Close]])</f>
        <v>1</v>
      </c>
    </row>
    <row r="880" spans="14:56" x14ac:dyDescent="0.25">
      <c r="N880" s="16">
        <f xml:space="preserve"> ROW() - ROW(DATA[[#Headers],[Row]])</f>
        <v>878</v>
      </c>
      <c r="O880" s="13"/>
      <c r="P880" s="20">
        <v>44580</v>
      </c>
      <c r="Q880" s="21">
        <v>108728</v>
      </c>
      <c r="R880" s="21">
        <v>107530</v>
      </c>
      <c r="S880" s="21">
        <v>109315</v>
      </c>
      <c r="T880" s="21">
        <v>107510</v>
      </c>
      <c r="U880" s="13" t="s">
        <v>652</v>
      </c>
      <c r="V880" s="14">
        <v>1.2200000000000001E-2</v>
      </c>
      <c r="W880" s="23"/>
      <c r="X880" s="23">
        <f xml:space="preserve"> (1 - DATA[[#This Row],[Row]])</f>
        <v>-877</v>
      </c>
      <c r="Y880" s="24">
        <f xml:space="preserve"> DATA[[#This Row],[Src Data]]</f>
        <v>44580</v>
      </c>
      <c r="Z880" s="23">
        <f xml:space="preserve"> WEEKDAY(DATA[[#This Row],[Date]])</f>
        <v>4</v>
      </c>
      <c r="AA880" s="26">
        <f xml:space="preserve"> DATA[[#This Row],[Src Último]]</f>
        <v>108728</v>
      </c>
      <c r="AB880" s="28">
        <f xml:space="preserve"> DATA[[#This Row],[Src Abertura]]</f>
        <v>107530</v>
      </c>
      <c r="AC880" s="28">
        <f xml:space="preserve"> DATA[[#This Row],[Src Mínima]]</f>
        <v>107510</v>
      </c>
      <c r="AD880" s="28">
        <f xml:space="preserve"> DATA[[#This Row],[Src Máxima]]</f>
        <v>109315</v>
      </c>
      <c r="AE880" s="28">
        <f xml:space="preserve"> DATA[[#This Row],[Src Último]]</f>
        <v>108728</v>
      </c>
      <c r="AF880" s="40">
        <f xml:space="preserve"> (DATA[[#This Row],[High]] - DATA[[#This Row],[Low]])</f>
        <v>1805</v>
      </c>
      <c r="AG880" s="31">
        <f xml:space="preserve"> _xlfn.XLOOKUP(DATA[[#This Row],[T]]-1, DATA[T], DATA[Open], "")</f>
        <v>106300</v>
      </c>
      <c r="AH880" s="31">
        <f xml:space="preserve"> _xlfn.XLOOKUP(DATA[[#This Row],[T]]-1, DATA[T], DATA[Low], "")</f>
        <v>106155</v>
      </c>
      <c r="AI880" s="31">
        <f xml:space="preserve"> _xlfn.XLOOKUP(DATA[[#This Row],[T]]-1, DATA[T], DATA[High], "")</f>
        <v>107745</v>
      </c>
      <c r="AJ880" s="31">
        <f xml:space="preserve"> _xlfn.XLOOKUP(DATA[[#This Row],[T]]-1, DATA[T], DATA[Price], "")</f>
        <v>107418</v>
      </c>
      <c r="AK880" s="33">
        <f xml:space="preserve"> IFERROR(DATA[[#This Row],[Prev Close]] - DATA[[#This Row],[Prev Open]], "")</f>
        <v>1118</v>
      </c>
      <c r="AL880" s="33">
        <f xml:space="preserve"> IFERROR(DATA[[#This Row],[Prev High]] - DATA[[#This Row],[Prev Low]], "")</f>
        <v>1590</v>
      </c>
      <c r="AM880" s="33">
        <f xml:space="preserve"> SIGN(DATA[[#This Row],[Prev Change]] &lt; 0)</f>
        <v>0</v>
      </c>
      <c r="AN880" s="33">
        <f xml:space="preserve"> SIGN(DATA[[#This Row],[Prev Change]] &gt;= 0)</f>
        <v>1</v>
      </c>
      <c r="AO880" s="28">
        <f xml:space="preserve"> IFERROR(MAX(0, DATA[[#This Row],[High]] - DATA[[#This Row],[Prev High]]), "")</f>
        <v>1570</v>
      </c>
      <c r="AP880" s="28">
        <f xml:space="preserve"> IFERROR(MAX(0, DATA[[#This Row],[Prev Low]] - DATA[[#This Row],[Low]]), "")</f>
        <v>0</v>
      </c>
      <c r="AQ880" s="10">
        <f xml:space="preserve"> (DATA[[#This Row],[Prev Low]] &lt; DATA[[#This Row],[Open]]) * (DATA[[#This Row],[Open]] &lt; DATA[[#This Row],[Prev High]])</f>
        <v>1</v>
      </c>
      <c r="AR880" s="10">
        <f xml:space="preserve"> SIGN(DATA[[#This Row],[Open]] &lt; DATA[[#This Row],[Prev Low]])</f>
        <v>0</v>
      </c>
      <c r="AS880" s="10">
        <f xml:space="preserve"> SIGN(DATA[[#This Row],[Prev Low]] &lt; DATA[[#This Row],[Open]])</f>
        <v>1</v>
      </c>
      <c r="AT880" s="10">
        <f xml:space="preserve"> SIGN(DATA[[#This Row],[Open]] &lt; DATA[[#This Row],[Prev High]])</f>
        <v>1</v>
      </c>
      <c r="AU880" s="10">
        <f xml:space="preserve"> SIGN(DATA[[#This Row],[Prev High]] &lt; DATA[[#This Row],[Open]])</f>
        <v>0</v>
      </c>
      <c r="AV880" s="10">
        <f xml:space="preserve"> SIGN(DATA[[#This Row],[Low]] &lt; DATA[[#This Row],[Prev Low]])</f>
        <v>0</v>
      </c>
      <c r="AW880" s="10">
        <f xml:space="preserve"> SIGN(DATA[[#This Row],[Prev Low]] &lt; DATA[[#This Row],[Low]])</f>
        <v>1</v>
      </c>
      <c r="AX880" s="10">
        <f xml:space="preserve"> SIGN(DATA[[#This Row],[High]] &lt; DATA[[#This Row],[Prev High]])</f>
        <v>0</v>
      </c>
      <c r="AY880" s="10">
        <f xml:space="preserve"> SIGN(DATA[[#This Row],[Prev High]] &lt; DATA[[#This Row],[High]])</f>
        <v>1</v>
      </c>
      <c r="AZ880" s="10">
        <f xml:space="preserve"> (DATA[[#This Row],[Prev Low]] &lt; DATA[[#This Row],[Close]]) * (DATA[[#This Row],[Close]] &lt; DATA[[#This Row],[Prev High]])</f>
        <v>0</v>
      </c>
      <c r="BA880" s="10">
        <f xml:space="preserve"> SIGN(DATA[[#This Row],[Close]] &lt; DATA[[#This Row],[Prev Low]])</f>
        <v>0</v>
      </c>
      <c r="BB880" s="10">
        <f xml:space="preserve"> SIGN(DATA[[#This Row],[Prev Low]] &lt; DATA[[#This Row],[Close]])</f>
        <v>1</v>
      </c>
      <c r="BC880" s="10">
        <f xml:space="preserve"> SIGN(DATA[[#This Row],[Close]] &lt; DATA[[#This Row],[Prev High]])</f>
        <v>0</v>
      </c>
      <c r="BD880" s="10">
        <f xml:space="preserve"> SIGN(DATA[[#This Row],[Prev High]] &lt; DATA[[#This Row],[Close]])</f>
        <v>1</v>
      </c>
    </row>
    <row r="881" spans="14:56" x14ac:dyDescent="0.25">
      <c r="N881" s="16">
        <f xml:space="preserve"> ROW() - ROW(DATA[[#Headers],[Row]])</f>
        <v>879</v>
      </c>
      <c r="O881" s="13"/>
      <c r="P881" s="20">
        <v>44579</v>
      </c>
      <c r="Q881" s="21">
        <v>107418</v>
      </c>
      <c r="R881" s="21">
        <v>106300</v>
      </c>
      <c r="S881" s="21">
        <v>107745</v>
      </c>
      <c r="T881" s="21">
        <v>106155</v>
      </c>
      <c r="U881" s="13" t="s">
        <v>653</v>
      </c>
      <c r="V881" s="14">
        <v>2.7000000000000001E-3</v>
      </c>
      <c r="W881" s="23"/>
      <c r="X881" s="23">
        <f xml:space="preserve"> (1 - DATA[[#This Row],[Row]])</f>
        <v>-878</v>
      </c>
      <c r="Y881" s="24">
        <f xml:space="preserve"> DATA[[#This Row],[Src Data]]</f>
        <v>44579</v>
      </c>
      <c r="Z881" s="23">
        <f xml:space="preserve"> WEEKDAY(DATA[[#This Row],[Date]])</f>
        <v>3</v>
      </c>
      <c r="AA881" s="26">
        <f xml:space="preserve"> DATA[[#This Row],[Src Último]]</f>
        <v>107418</v>
      </c>
      <c r="AB881" s="28">
        <f xml:space="preserve"> DATA[[#This Row],[Src Abertura]]</f>
        <v>106300</v>
      </c>
      <c r="AC881" s="28">
        <f xml:space="preserve"> DATA[[#This Row],[Src Mínima]]</f>
        <v>106155</v>
      </c>
      <c r="AD881" s="28">
        <f xml:space="preserve"> DATA[[#This Row],[Src Máxima]]</f>
        <v>107745</v>
      </c>
      <c r="AE881" s="28">
        <f xml:space="preserve"> DATA[[#This Row],[Src Último]]</f>
        <v>107418</v>
      </c>
      <c r="AF881" s="40">
        <f xml:space="preserve"> (DATA[[#This Row],[High]] - DATA[[#This Row],[Low]])</f>
        <v>1590</v>
      </c>
      <c r="AG881" s="31">
        <f xml:space="preserve"> _xlfn.XLOOKUP(DATA[[#This Row],[T]]-1, DATA[T], DATA[Open], "")</f>
        <v>107660</v>
      </c>
      <c r="AH881" s="31">
        <f xml:space="preserve"> _xlfn.XLOOKUP(DATA[[#This Row],[T]]-1, DATA[T], DATA[Low], "")</f>
        <v>106715</v>
      </c>
      <c r="AI881" s="31">
        <f xml:space="preserve"> _xlfn.XLOOKUP(DATA[[#This Row],[T]]-1, DATA[T], DATA[High], "")</f>
        <v>107855</v>
      </c>
      <c r="AJ881" s="31">
        <f xml:space="preserve"> _xlfn.XLOOKUP(DATA[[#This Row],[T]]-1, DATA[T], DATA[Price], "")</f>
        <v>107130</v>
      </c>
      <c r="AK881" s="33">
        <f xml:space="preserve"> IFERROR(DATA[[#This Row],[Prev Close]] - DATA[[#This Row],[Prev Open]], "")</f>
        <v>-530</v>
      </c>
      <c r="AL881" s="33">
        <f xml:space="preserve"> IFERROR(DATA[[#This Row],[Prev High]] - DATA[[#This Row],[Prev Low]], "")</f>
        <v>1140</v>
      </c>
      <c r="AM881" s="33">
        <f xml:space="preserve"> SIGN(DATA[[#This Row],[Prev Change]] &lt; 0)</f>
        <v>1</v>
      </c>
      <c r="AN881" s="33">
        <f xml:space="preserve"> SIGN(DATA[[#This Row],[Prev Change]] &gt;= 0)</f>
        <v>0</v>
      </c>
      <c r="AO881" s="28">
        <f xml:space="preserve"> IFERROR(MAX(0, DATA[[#This Row],[High]] - DATA[[#This Row],[Prev High]]), "")</f>
        <v>0</v>
      </c>
      <c r="AP881" s="28">
        <f xml:space="preserve"> IFERROR(MAX(0, DATA[[#This Row],[Prev Low]] - DATA[[#This Row],[Low]]), "")</f>
        <v>560</v>
      </c>
      <c r="AQ881" s="10">
        <f xml:space="preserve"> (DATA[[#This Row],[Prev Low]] &lt; DATA[[#This Row],[Open]]) * (DATA[[#This Row],[Open]] &lt; DATA[[#This Row],[Prev High]])</f>
        <v>0</v>
      </c>
      <c r="AR881" s="10">
        <f xml:space="preserve"> SIGN(DATA[[#This Row],[Open]] &lt; DATA[[#This Row],[Prev Low]])</f>
        <v>1</v>
      </c>
      <c r="AS881" s="10">
        <f xml:space="preserve"> SIGN(DATA[[#This Row],[Prev Low]] &lt; DATA[[#This Row],[Open]])</f>
        <v>0</v>
      </c>
      <c r="AT881" s="10">
        <f xml:space="preserve"> SIGN(DATA[[#This Row],[Open]] &lt; DATA[[#This Row],[Prev High]])</f>
        <v>1</v>
      </c>
      <c r="AU881" s="10">
        <f xml:space="preserve"> SIGN(DATA[[#This Row],[Prev High]] &lt; DATA[[#This Row],[Open]])</f>
        <v>0</v>
      </c>
      <c r="AV881" s="10">
        <f xml:space="preserve"> SIGN(DATA[[#This Row],[Low]] &lt; DATA[[#This Row],[Prev Low]])</f>
        <v>1</v>
      </c>
      <c r="AW881" s="10">
        <f xml:space="preserve"> SIGN(DATA[[#This Row],[Prev Low]] &lt; DATA[[#This Row],[Low]])</f>
        <v>0</v>
      </c>
      <c r="AX881" s="10">
        <f xml:space="preserve"> SIGN(DATA[[#This Row],[High]] &lt; DATA[[#This Row],[Prev High]])</f>
        <v>1</v>
      </c>
      <c r="AY881" s="10">
        <f xml:space="preserve"> SIGN(DATA[[#This Row],[Prev High]] &lt; DATA[[#This Row],[High]])</f>
        <v>0</v>
      </c>
      <c r="AZ881" s="10">
        <f xml:space="preserve"> (DATA[[#This Row],[Prev Low]] &lt; DATA[[#This Row],[Close]]) * (DATA[[#This Row],[Close]] &lt; DATA[[#This Row],[Prev High]])</f>
        <v>1</v>
      </c>
      <c r="BA881" s="10">
        <f xml:space="preserve"> SIGN(DATA[[#This Row],[Close]] &lt; DATA[[#This Row],[Prev Low]])</f>
        <v>0</v>
      </c>
      <c r="BB881" s="10">
        <f xml:space="preserve"> SIGN(DATA[[#This Row],[Prev Low]] &lt; DATA[[#This Row],[Close]])</f>
        <v>1</v>
      </c>
      <c r="BC881" s="10">
        <f xml:space="preserve"> SIGN(DATA[[#This Row],[Close]] &lt; DATA[[#This Row],[Prev High]])</f>
        <v>1</v>
      </c>
      <c r="BD881" s="10">
        <f xml:space="preserve"> SIGN(DATA[[#This Row],[Prev High]] &lt; DATA[[#This Row],[Close]])</f>
        <v>0</v>
      </c>
    </row>
    <row r="882" spans="14:56" x14ac:dyDescent="0.25">
      <c r="N882" s="16">
        <f xml:space="preserve"> ROW() - ROW(DATA[[#Headers],[Row]])</f>
        <v>880</v>
      </c>
      <c r="O882" s="13"/>
      <c r="P882" s="20">
        <v>44578</v>
      </c>
      <c r="Q882" s="21">
        <v>107130</v>
      </c>
      <c r="R882" s="21">
        <v>107660</v>
      </c>
      <c r="S882" s="21">
        <v>107855</v>
      </c>
      <c r="T882" s="21">
        <v>106715</v>
      </c>
      <c r="U882" s="13" t="s">
        <v>654</v>
      </c>
      <c r="V882" s="14">
        <v>-5.4000000000000003E-3</v>
      </c>
      <c r="W882" s="23"/>
      <c r="X882" s="23">
        <f xml:space="preserve"> (1 - DATA[[#This Row],[Row]])</f>
        <v>-879</v>
      </c>
      <c r="Y882" s="24">
        <f xml:space="preserve"> DATA[[#This Row],[Src Data]]</f>
        <v>44578</v>
      </c>
      <c r="Z882" s="23">
        <f xml:space="preserve"> WEEKDAY(DATA[[#This Row],[Date]])</f>
        <v>2</v>
      </c>
      <c r="AA882" s="26">
        <f xml:space="preserve"> DATA[[#This Row],[Src Último]]</f>
        <v>107130</v>
      </c>
      <c r="AB882" s="28">
        <f xml:space="preserve"> DATA[[#This Row],[Src Abertura]]</f>
        <v>107660</v>
      </c>
      <c r="AC882" s="28">
        <f xml:space="preserve"> DATA[[#This Row],[Src Mínima]]</f>
        <v>106715</v>
      </c>
      <c r="AD882" s="28">
        <f xml:space="preserve"> DATA[[#This Row],[Src Máxima]]</f>
        <v>107855</v>
      </c>
      <c r="AE882" s="28">
        <f xml:space="preserve"> DATA[[#This Row],[Src Último]]</f>
        <v>107130</v>
      </c>
      <c r="AF882" s="40">
        <f xml:space="preserve"> (DATA[[#This Row],[High]] - DATA[[#This Row],[Low]])</f>
        <v>1140</v>
      </c>
      <c r="AG882" s="31">
        <f xml:space="preserve"> _xlfn.XLOOKUP(DATA[[#This Row],[T]]-1, DATA[T], DATA[Open], "")</f>
        <v>106135</v>
      </c>
      <c r="AH882" s="31">
        <f xml:space="preserve"> _xlfn.XLOOKUP(DATA[[#This Row],[T]]-1, DATA[T], DATA[Low], "")</f>
        <v>105700</v>
      </c>
      <c r="AI882" s="31">
        <f xml:space="preserve"> _xlfn.XLOOKUP(DATA[[#This Row],[T]]-1, DATA[T], DATA[High], "")</f>
        <v>107985</v>
      </c>
      <c r="AJ882" s="31">
        <f xml:space="preserve"> _xlfn.XLOOKUP(DATA[[#This Row],[T]]-1, DATA[T], DATA[Price], "")</f>
        <v>107708</v>
      </c>
      <c r="AK882" s="33">
        <f xml:space="preserve"> IFERROR(DATA[[#This Row],[Prev Close]] - DATA[[#This Row],[Prev Open]], "")</f>
        <v>1573</v>
      </c>
      <c r="AL882" s="33">
        <f xml:space="preserve"> IFERROR(DATA[[#This Row],[Prev High]] - DATA[[#This Row],[Prev Low]], "")</f>
        <v>2285</v>
      </c>
      <c r="AM882" s="33">
        <f xml:space="preserve"> SIGN(DATA[[#This Row],[Prev Change]] &lt; 0)</f>
        <v>0</v>
      </c>
      <c r="AN882" s="33">
        <f xml:space="preserve"> SIGN(DATA[[#This Row],[Prev Change]] &gt;= 0)</f>
        <v>1</v>
      </c>
      <c r="AO882" s="28">
        <f xml:space="preserve"> IFERROR(MAX(0, DATA[[#This Row],[High]] - DATA[[#This Row],[Prev High]]), "")</f>
        <v>0</v>
      </c>
      <c r="AP882" s="28">
        <f xml:space="preserve"> IFERROR(MAX(0, DATA[[#This Row],[Prev Low]] - DATA[[#This Row],[Low]]), "")</f>
        <v>0</v>
      </c>
      <c r="AQ882" s="10">
        <f xml:space="preserve"> (DATA[[#This Row],[Prev Low]] &lt; DATA[[#This Row],[Open]]) * (DATA[[#This Row],[Open]] &lt; DATA[[#This Row],[Prev High]])</f>
        <v>1</v>
      </c>
      <c r="AR882" s="10">
        <f xml:space="preserve"> SIGN(DATA[[#This Row],[Open]] &lt; DATA[[#This Row],[Prev Low]])</f>
        <v>0</v>
      </c>
      <c r="AS882" s="10">
        <f xml:space="preserve"> SIGN(DATA[[#This Row],[Prev Low]] &lt; DATA[[#This Row],[Open]])</f>
        <v>1</v>
      </c>
      <c r="AT882" s="10">
        <f xml:space="preserve"> SIGN(DATA[[#This Row],[Open]] &lt; DATA[[#This Row],[Prev High]])</f>
        <v>1</v>
      </c>
      <c r="AU882" s="10">
        <f xml:space="preserve"> SIGN(DATA[[#This Row],[Prev High]] &lt; DATA[[#This Row],[Open]])</f>
        <v>0</v>
      </c>
      <c r="AV882" s="10">
        <f xml:space="preserve"> SIGN(DATA[[#This Row],[Low]] &lt; DATA[[#This Row],[Prev Low]])</f>
        <v>0</v>
      </c>
      <c r="AW882" s="10">
        <f xml:space="preserve"> SIGN(DATA[[#This Row],[Prev Low]] &lt; DATA[[#This Row],[Low]])</f>
        <v>1</v>
      </c>
      <c r="AX882" s="10">
        <f xml:space="preserve"> SIGN(DATA[[#This Row],[High]] &lt; DATA[[#This Row],[Prev High]])</f>
        <v>1</v>
      </c>
      <c r="AY882" s="10">
        <f xml:space="preserve"> SIGN(DATA[[#This Row],[Prev High]] &lt; DATA[[#This Row],[High]])</f>
        <v>0</v>
      </c>
      <c r="AZ882" s="10">
        <f xml:space="preserve"> (DATA[[#This Row],[Prev Low]] &lt; DATA[[#This Row],[Close]]) * (DATA[[#This Row],[Close]] &lt; DATA[[#This Row],[Prev High]])</f>
        <v>1</v>
      </c>
      <c r="BA882" s="10">
        <f xml:space="preserve"> SIGN(DATA[[#This Row],[Close]] &lt; DATA[[#This Row],[Prev Low]])</f>
        <v>0</v>
      </c>
      <c r="BB882" s="10">
        <f xml:space="preserve"> SIGN(DATA[[#This Row],[Prev Low]] &lt; DATA[[#This Row],[Close]])</f>
        <v>1</v>
      </c>
      <c r="BC882" s="10">
        <f xml:space="preserve"> SIGN(DATA[[#This Row],[Close]] &lt; DATA[[#This Row],[Prev High]])</f>
        <v>1</v>
      </c>
      <c r="BD882" s="10">
        <f xml:space="preserve"> SIGN(DATA[[#This Row],[Prev High]] &lt; DATA[[#This Row],[Close]])</f>
        <v>0</v>
      </c>
    </row>
    <row r="883" spans="14:56" x14ac:dyDescent="0.25">
      <c r="N883" s="16">
        <f xml:space="preserve"> ROW() - ROW(DATA[[#Headers],[Row]])</f>
        <v>881</v>
      </c>
      <c r="O883" s="13"/>
      <c r="P883" s="20">
        <v>44575</v>
      </c>
      <c r="Q883" s="21">
        <v>107708</v>
      </c>
      <c r="R883" s="21">
        <v>106135</v>
      </c>
      <c r="S883" s="21">
        <v>107985</v>
      </c>
      <c r="T883" s="21">
        <v>105700</v>
      </c>
      <c r="U883" s="13" t="s">
        <v>655</v>
      </c>
      <c r="V883" s="14">
        <v>1.4E-2</v>
      </c>
      <c r="W883" s="23"/>
      <c r="X883" s="23">
        <f xml:space="preserve"> (1 - DATA[[#This Row],[Row]])</f>
        <v>-880</v>
      </c>
      <c r="Y883" s="24">
        <f xml:space="preserve"> DATA[[#This Row],[Src Data]]</f>
        <v>44575</v>
      </c>
      <c r="Z883" s="23">
        <f xml:space="preserve"> WEEKDAY(DATA[[#This Row],[Date]])</f>
        <v>6</v>
      </c>
      <c r="AA883" s="26">
        <f xml:space="preserve"> DATA[[#This Row],[Src Último]]</f>
        <v>107708</v>
      </c>
      <c r="AB883" s="28">
        <f xml:space="preserve"> DATA[[#This Row],[Src Abertura]]</f>
        <v>106135</v>
      </c>
      <c r="AC883" s="28">
        <f xml:space="preserve"> DATA[[#This Row],[Src Mínima]]</f>
        <v>105700</v>
      </c>
      <c r="AD883" s="28">
        <f xml:space="preserve"> DATA[[#This Row],[Src Máxima]]</f>
        <v>107985</v>
      </c>
      <c r="AE883" s="28">
        <f xml:space="preserve"> DATA[[#This Row],[Src Último]]</f>
        <v>107708</v>
      </c>
      <c r="AF883" s="40">
        <f xml:space="preserve"> (DATA[[#This Row],[High]] - DATA[[#This Row],[Low]])</f>
        <v>2285</v>
      </c>
      <c r="AG883" s="31">
        <f xml:space="preserve"> _xlfn.XLOOKUP(DATA[[#This Row],[T]]-1, DATA[T], DATA[Open], "")</f>
        <v>106300</v>
      </c>
      <c r="AH883" s="31">
        <f xml:space="preserve"> _xlfn.XLOOKUP(DATA[[#This Row],[T]]-1, DATA[T], DATA[Low], "")</f>
        <v>105650</v>
      </c>
      <c r="AI883" s="31">
        <f xml:space="preserve"> _xlfn.XLOOKUP(DATA[[#This Row],[T]]-1, DATA[T], DATA[High], "")</f>
        <v>107015</v>
      </c>
      <c r="AJ883" s="31">
        <f xml:space="preserve"> _xlfn.XLOOKUP(DATA[[#This Row],[T]]-1, DATA[T], DATA[Price], "")</f>
        <v>106218</v>
      </c>
      <c r="AK883" s="33">
        <f xml:space="preserve"> IFERROR(DATA[[#This Row],[Prev Close]] - DATA[[#This Row],[Prev Open]], "")</f>
        <v>-82</v>
      </c>
      <c r="AL883" s="33">
        <f xml:space="preserve"> IFERROR(DATA[[#This Row],[Prev High]] - DATA[[#This Row],[Prev Low]], "")</f>
        <v>1365</v>
      </c>
      <c r="AM883" s="33">
        <f xml:space="preserve"> SIGN(DATA[[#This Row],[Prev Change]] &lt; 0)</f>
        <v>1</v>
      </c>
      <c r="AN883" s="33">
        <f xml:space="preserve"> SIGN(DATA[[#This Row],[Prev Change]] &gt;= 0)</f>
        <v>0</v>
      </c>
      <c r="AO883" s="28">
        <f xml:space="preserve"> IFERROR(MAX(0, DATA[[#This Row],[High]] - DATA[[#This Row],[Prev High]]), "")</f>
        <v>970</v>
      </c>
      <c r="AP883" s="28">
        <f xml:space="preserve"> IFERROR(MAX(0, DATA[[#This Row],[Prev Low]] - DATA[[#This Row],[Low]]), "")</f>
        <v>0</v>
      </c>
      <c r="AQ883" s="10">
        <f xml:space="preserve"> (DATA[[#This Row],[Prev Low]] &lt; DATA[[#This Row],[Open]]) * (DATA[[#This Row],[Open]] &lt; DATA[[#This Row],[Prev High]])</f>
        <v>1</v>
      </c>
      <c r="AR883" s="10">
        <f xml:space="preserve"> SIGN(DATA[[#This Row],[Open]] &lt; DATA[[#This Row],[Prev Low]])</f>
        <v>0</v>
      </c>
      <c r="AS883" s="10">
        <f xml:space="preserve"> SIGN(DATA[[#This Row],[Prev Low]] &lt; DATA[[#This Row],[Open]])</f>
        <v>1</v>
      </c>
      <c r="AT883" s="10">
        <f xml:space="preserve"> SIGN(DATA[[#This Row],[Open]] &lt; DATA[[#This Row],[Prev High]])</f>
        <v>1</v>
      </c>
      <c r="AU883" s="10">
        <f xml:space="preserve"> SIGN(DATA[[#This Row],[Prev High]] &lt; DATA[[#This Row],[Open]])</f>
        <v>0</v>
      </c>
      <c r="AV883" s="10">
        <f xml:space="preserve"> SIGN(DATA[[#This Row],[Low]] &lt; DATA[[#This Row],[Prev Low]])</f>
        <v>0</v>
      </c>
      <c r="AW883" s="10">
        <f xml:space="preserve"> SIGN(DATA[[#This Row],[Prev Low]] &lt; DATA[[#This Row],[Low]])</f>
        <v>1</v>
      </c>
      <c r="AX883" s="10">
        <f xml:space="preserve"> SIGN(DATA[[#This Row],[High]] &lt; DATA[[#This Row],[Prev High]])</f>
        <v>0</v>
      </c>
      <c r="AY883" s="10">
        <f xml:space="preserve"> SIGN(DATA[[#This Row],[Prev High]] &lt; DATA[[#This Row],[High]])</f>
        <v>1</v>
      </c>
      <c r="AZ883" s="10">
        <f xml:space="preserve"> (DATA[[#This Row],[Prev Low]] &lt; DATA[[#This Row],[Close]]) * (DATA[[#This Row],[Close]] &lt; DATA[[#This Row],[Prev High]])</f>
        <v>0</v>
      </c>
      <c r="BA883" s="10">
        <f xml:space="preserve"> SIGN(DATA[[#This Row],[Close]] &lt; DATA[[#This Row],[Prev Low]])</f>
        <v>0</v>
      </c>
      <c r="BB883" s="10">
        <f xml:space="preserve"> SIGN(DATA[[#This Row],[Prev Low]] &lt; DATA[[#This Row],[Close]])</f>
        <v>1</v>
      </c>
      <c r="BC883" s="10">
        <f xml:space="preserve"> SIGN(DATA[[#This Row],[Close]] &lt; DATA[[#This Row],[Prev High]])</f>
        <v>0</v>
      </c>
      <c r="BD883" s="10">
        <f xml:space="preserve"> SIGN(DATA[[#This Row],[Prev High]] &lt; DATA[[#This Row],[Close]])</f>
        <v>1</v>
      </c>
    </row>
    <row r="884" spans="14:56" x14ac:dyDescent="0.25">
      <c r="N884" s="16">
        <f xml:space="preserve"> ROW() - ROW(DATA[[#Headers],[Row]])</f>
        <v>882</v>
      </c>
      <c r="O884" s="13"/>
      <c r="P884" s="20">
        <v>44574</v>
      </c>
      <c r="Q884" s="21">
        <v>106218</v>
      </c>
      <c r="R884" s="21">
        <v>106300</v>
      </c>
      <c r="S884" s="21">
        <v>107015</v>
      </c>
      <c r="T884" s="21">
        <v>105650</v>
      </c>
      <c r="U884" s="13" t="s">
        <v>656</v>
      </c>
      <c r="V884" s="14">
        <v>-2E-3</v>
      </c>
      <c r="W884" s="23"/>
      <c r="X884" s="23">
        <f xml:space="preserve"> (1 - DATA[[#This Row],[Row]])</f>
        <v>-881</v>
      </c>
      <c r="Y884" s="24">
        <f xml:space="preserve"> DATA[[#This Row],[Src Data]]</f>
        <v>44574</v>
      </c>
      <c r="Z884" s="23">
        <f xml:space="preserve"> WEEKDAY(DATA[[#This Row],[Date]])</f>
        <v>5</v>
      </c>
      <c r="AA884" s="26">
        <f xml:space="preserve"> DATA[[#This Row],[Src Último]]</f>
        <v>106218</v>
      </c>
      <c r="AB884" s="28">
        <f xml:space="preserve"> DATA[[#This Row],[Src Abertura]]</f>
        <v>106300</v>
      </c>
      <c r="AC884" s="28">
        <f xml:space="preserve"> DATA[[#This Row],[Src Mínima]]</f>
        <v>105650</v>
      </c>
      <c r="AD884" s="28">
        <f xml:space="preserve"> DATA[[#This Row],[Src Máxima]]</f>
        <v>107015</v>
      </c>
      <c r="AE884" s="28">
        <f xml:space="preserve"> DATA[[#This Row],[Src Último]]</f>
        <v>106218</v>
      </c>
      <c r="AF884" s="40">
        <f xml:space="preserve"> (DATA[[#This Row],[High]] - DATA[[#This Row],[Low]])</f>
        <v>1365</v>
      </c>
      <c r="AG884" s="31">
        <f xml:space="preserve"> _xlfn.XLOOKUP(DATA[[#This Row],[T]]-1, DATA[T], DATA[Open], "")</f>
        <v>104800</v>
      </c>
      <c r="AH884" s="31">
        <f xml:space="preserve"> _xlfn.XLOOKUP(DATA[[#This Row],[T]]-1, DATA[T], DATA[Low], "")</f>
        <v>104375</v>
      </c>
      <c r="AI884" s="31">
        <f xml:space="preserve"> _xlfn.XLOOKUP(DATA[[#This Row],[T]]-1, DATA[T], DATA[High], "")</f>
        <v>106740</v>
      </c>
      <c r="AJ884" s="31">
        <f xml:space="preserve"> _xlfn.XLOOKUP(DATA[[#This Row],[T]]-1, DATA[T], DATA[Price], "")</f>
        <v>106435</v>
      </c>
      <c r="AK884" s="33">
        <f xml:space="preserve"> IFERROR(DATA[[#This Row],[Prev Close]] - DATA[[#This Row],[Prev Open]], "")</f>
        <v>1635</v>
      </c>
      <c r="AL884" s="33">
        <f xml:space="preserve"> IFERROR(DATA[[#This Row],[Prev High]] - DATA[[#This Row],[Prev Low]], "")</f>
        <v>2365</v>
      </c>
      <c r="AM884" s="33">
        <f xml:space="preserve"> SIGN(DATA[[#This Row],[Prev Change]] &lt; 0)</f>
        <v>0</v>
      </c>
      <c r="AN884" s="33">
        <f xml:space="preserve"> SIGN(DATA[[#This Row],[Prev Change]] &gt;= 0)</f>
        <v>1</v>
      </c>
      <c r="AO884" s="28">
        <f xml:space="preserve"> IFERROR(MAX(0, DATA[[#This Row],[High]] - DATA[[#This Row],[Prev High]]), "")</f>
        <v>275</v>
      </c>
      <c r="AP884" s="28">
        <f xml:space="preserve"> IFERROR(MAX(0, DATA[[#This Row],[Prev Low]] - DATA[[#This Row],[Low]]), "")</f>
        <v>0</v>
      </c>
      <c r="AQ884" s="10">
        <f xml:space="preserve"> (DATA[[#This Row],[Prev Low]] &lt; DATA[[#This Row],[Open]]) * (DATA[[#This Row],[Open]] &lt; DATA[[#This Row],[Prev High]])</f>
        <v>1</v>
      </c>
      <c r="AR884" s="10">
        <f xml:space="preserve"> SIGN(DATA[[#This Row],[Open]] &lt; DATA[[#This Row],[Prev Low]])</f>
        <v>0</v>
      </c>
      <c r="AS884" s="10">
        <f xml:space="preserve"> SIGN(DATA[[#This Row],[Prev Low]] &lt; DATA[[#This Row],[Open]])</f>
        <v>1</v>
      </c>
      <c r="AT884" s="10">
        <f xml:space="preserve"> SIGN(DATA[[#This Row],[Open]] &lt; DATA[[#This Row],[Prev High]])</f>
        <v>1</v>
      </c>
      <c r="AU884" s="10">
        <f xml:space="preserve"> SIGN(DATA[[#This Row],[Prev High]] &lt; DATA[[#This Row],[Open]])</f>
        <v>0</v>
      </c>
      <c r="AV884" s="10">
        <f xml:space="preserve"> SIGN(DATA[[#This Row],[Low]] &lt; DATA[[#This Row],[Prev Low]])</f>
        <v>0</v>
      </c>
      <c r="AW884" s="10">
        <f xml:space="preserve"> SIGN(DATA[[#This Row],[Prev Low]] &lt; DATA[[#This Row],[Low]])</f>
        <v>1</v>
      </c>
      <c r="AX884" s="10">
        <f xml:space="preserve"> SIGN(DATA[[#This Row],[High]] &lt; DATA[[#This Row],[Prev High]])</f>
        <v>0</v>
      </c>
      <c r="AY884" s="10">
        <f xml:space="preserve"> SIGN(DATA[[#This Row],[Prev High]] &lt; DATA[[#This Row],[High]])</f>
        <v>1</v>
      </c>
      <c r="AZ884" s="10">
        <f xml:space="preserve"> (DATA[[#This Row],[Prev Low]] &lt; DATA[[#This Row],[Close]]) * (DATA[[#This Row],[Close]] &lt; DATA[[#This Row],[Prev High]])</f>
        <v>1</v>
      </c>
      <c r="BA884" s="10">
        <f xml:space="preserve"> SIGN(DATA[[#This Row],[Close]] &lt; DATA[[#This Row],[Prev Low]])</f>
        <v>0</v>
      </c>
      <c r="BB884" s="10">
        <f xml:space="preserve"> SIGN(DATA[[#This Row],[Prev Low]] &lt; DATA[[#This Row],[Close]])</f>
        <v>1</v>
      </c>
      <c r="BC884" s="10">
        <f xml:space="preserve"> SIGN(DATA[[#This Row],[Close]] &lt; DATA[[#This Row],[Prev High]])</f>
        <v>1</v>
      </c>
      <c r="BD884" s="10">
        <f xml:space="preserve"> SIGN(DATA[[#This Row],[Prev High]] &lt; DATA[[#This Row],[Close]])</f>
        <v>0</v>
      </c>
    </row>
    <row r="885" spans="14:56" x14ac:dyDescent="0.25">
      <c r="N885" s="16">
        <f xml:space="preserve"> ROW() - ROW(DATA[[#Headers],[Row]])</f>
        <v>883</v>
      </c>
      <c r="O885" s="13"/>
      <c r="P885" s="20">
        <v>44573</v>
      </c>
      <c r="Q885" s="21">
        <v>106435</v>
      </c>
      <c r="R885" s="21">
        <v>104800</v>
      </c>
      <c r="S885" s="21">
        <v>106740</v>
      </c>
      <c r="T885" s="21">
        <v>104375</v>
      </c>
      <c r="U885" s="13" t="s">
        <v>657</v>
      </c>
      <c r="V885" s="14">
        <v>1.77E-2</v>
      </c>
      <c r="W885" s="23"/>
      <c r="X885" s="23">
        <f xml:space="preserve"> (1 - DATA[[#This Row],[Row]])</f>
        <v>-882</v>
      </c>
      <c r="Y885" s="24">
        <f xml:space="preserve"> DATA[[#This Row],[Src Data]]</f>
        <v>44573</v>
      </c>
      <c r="Z885" s="23">
        <f xml:space="preserve"> WEEKDAY(DATA[[#This Row],[Date]])</f>
        <v>4</v>
      </c>
      <c r="AA885" s="26">
        <f xml:space="preserve"> DATA[[#This Row],[Src Último]]</f>
        <v>106435</v>
      </c>
      <c r="AB885" s="28">
        <f xml:space="preserve"> DATA[[#This Row],[Src Abertura]]</f>
        <v>104800</v>
      </c>
      <c r="AC885" s="28">
        <f xml:space="preserve"> DATA[[#This Row],[Src Mínima]]</f>
        <v>104375</v>
      </c>
      <c r="AD885" s="28">
        <f xml:space="preserve"> DATA[[#This Row],[Src Máxima]]</f>
        <v>106740</v>
      </c>
      <c r="AE885" s="28">
        <f xml:space="preserve"> DATA[[#This Row],[Src Último]]</f>
        <v>106435</v>
      </c>
      <c r="AF885" s="40">
        <f xml:space="preserve"> (DATA[[#This Row],[High]] - DATA[[#This Row],[Low]])</f>
        <v>2365</v>
      </c>
      <c r="AG885" s="31">
        <f xml:space="preserve"> _xlfn.XLOOKUP(DATA[[#This Row],[T]]-1, DATA[T], DATA[Open], "")</f>
        <v>103400</v>
      </c>
      <c r="AH885" s="31">
        <f xml:space="preserve"> _xlfn.XLOOKUP(DATA[[#This Row],[T]]-1, DATA[T], DATA[Low], "")</f>
        <v>102565</v>
      </c>
      <c r="AI885" s="31">
        <f xml:space="preserve"> _xlfn.XLOOKUP(DATA[[#This Row],[T]]-1, DATA[T], DATA[High], "")</f>
        <v>104875</v>
      </c>
      <c r="AJ885" s="31">
        <f xml:space="preserve"> _xlfn.XLOOKUP(DATA[[#This Row],[T]]-1, DATA[T], DATA[Price], "")</f>
        <v>104581</v>
      </c>
      <c r="AK885" s="33">
        <f xml:space="preserve"> IFERROR(DATA[[#This Row],[Prev Close]] - DATA[[#This Row],[Prev Open]], "")</f>
        <v>1181</v>
      </c>
      <c r="AL885" s="33">
        <f xml:space="preserve"> IFERROR(DATA[[#This Row],[Prev High]] - DATA[[#This Row],[Prev Low]], "")</f>
        <v>2310</v>
      </c>
      <c r="AM885" s="33">
        <f xml:space="preserve"> SIGN(DATA[[#This Row],[Prev Change]] &lt; 0)</f>
        <v>0</v>
      </c>
      <c r="AN885" s="33">
        <f xml:space="preserve"> SIGN(DATA[[#This Row],[Prev Change]] &gt;= 0)</f>
        <v>1</v>
      </c>
      <c r="AO885" s="28">
        <f xml:space="preserve"> IFERROR(MAX(0, DATA[[#This Row],[High]] - DATA[[#This Row],[Prev High]]), "")</f>
        <v>1865</v>
      </c>
      <c r="AP885" s="28">
        <f xml:space="preserve"> IFERROR(MAX(0, DATA[[#This Row],[Prev Low]] - DATA[[#This Row],[Low]]), "")</f>
        <v>0</v>
      </c>
      <c r="AQ885" s="10">
        <f xml:space="preserve"> (DATA[[#This Row],[Prev Low]] &lt; DATA[[#This Row],[Open]]) * (DATA[[#This Row],[Open]] &lt; DATA[[#This Row],[Prev High]])</f>
        <v>1</v>
      </c>
      <c r="AR885" s="10">
        <f xml:space="preserve"> SIGN(DATA[[#This Row],[Open]] &lt; DATA[[#This Row],[Prev Low]])</f>
        <v>0</v>
      </c>
      <c r="AS885" s="10">
        <f xml:space="preserve"> SIGN(DATA[[#This Row],[Prev Low]] &lt; DATA[[#This Row],[Open]])</f>
        <v>1</v>
      </c>
      <c r="AT885" s="10">
        <f xml:space="preserve"> SIGN(DATA[[#This Row],[Open]] &lt; DATA[[#This Row],[Prev High]])</f>
        <v>1</v>
      </c>
      <c r="AU885" s="10">
        <f xml:space="preserve"> SIGN(DATA[[#This Row],[Prev High]] &lt; DATA[[#This Row],[Open]])</f>
        <v>0</v>
      </c>
      <c r="AV885" s="10">
        <f xml:space="preserve"> SIGN(DATA[[#This Row],[Low]] &lt; DATA[[#This Row],[Prev Low]])</f>
        <v>0</v>
      </c>
      <c r="AW885" s="10">
        <f xml:space="preserve"> SIGN(DATA[[#This Row],[Prev Low]] &lt; DATA[[#This Row],[Low]])</f>
        <v>1</v>
      </c>
      <c r="AX885" s="10">
        <f xml:space="preserve"> SIGN(DATA[[#This Row],[High]] &lt; DATA[[#This Row],[Prev High]])</f>
        <v>0</v>
      </c>
      <c r="AY885" s="10">
        <f xml:space="preserve"> SIGN(DATA[[#This Row],[Prev High]] &lt; DATA[[#This Row],[High]])</f>
        <v>1</v>
      </c>
      <c r="AZ885" s="10">
        <f xml:space="preserve"> (DATA[[#This Row],[Prev Low]] &lt; DATA[[#This Row],[Close]]) * (DATA[[#This Row],[Close]] &lt; DATA[[#This Row],[Prev High]])</f>
        <v>0</v>
      </c>
      <c r="BA885" s="10">
        <f xml:space="preserve"> SIGN(DATA[[#This Row],[Close]] &lt; DATA[[#This Row],[Prev Low]])</f>
        <v>0</v>
      </c>
      <c r="BB885" s="10">
        <f xml:space="preserve"> SIGN(DATA[[#This Row],[Prev Low]] &lt; DATA[[#This Row],[Close]])</f>
        <v>1</v>
      </c>
      <c r="BC885" s="10">
        <f xml:space="preserve"> SIGN(DATA[[#This Row],[Close]] &lt; DATA[[#This Row],[Prev High]])</f>
        <v>0</v>
      </c>
      <c r="BD885" s="10">
        <f xml:space="preserve"> SIGN(DATA[[#This Row],[Prev High]] &lt; DATA[[#This Row],[Close]])</f>
        <v>1</v>
      </c>
    </row>
    <row r="886" spans="14:56" x14ac:dyDescent="0.25">
      <c r="N886" s="16">
        <f xml:space="preserve"> ROW() - ROW(DATA[[#Headers],[Row]])</f>
        <v>884</v>
      </c>
      <c r="O886" s="13"/>
      <c r="P886" s="20">
        <v>44572</v>
      </c>
      <c r="Q886" s="21">
        <v>104581</v>
      </c>
      <c r="R886" s="21">
        <v>103400</v>
      </c>
      <c r="S886" s="21">
        <v>104875</v>
      </c>
      <c r="T886" s="21">
        <v>102565</v>
      </c>
      <c r="U886" s="13" t="s">
        <v>658</v>
      </c>
      <c r="V886" s="14">
        <v>1.7600000000000001E-2</v>
      </c>
      <c r="W886" s="23"/>
      <c r="X886" s="23">
        <f xml:space="preserve"> (1 - DATA[[#This Row],[Row]])</f>
        <v>-883</v>
      </c>
      <c r="Y886" s="24">
        <f xml:space="preserve"> DATA[[#This Row],[Src Data]]</f>
        <v>44572</v>
      </c>
      <c r="Z886" s="23">
        <f xml:space="preserve"> WEEKDAY(DATA[[#This Row],[Date]])</f>
        <v>3</v>
      </c>
      <c r="AA886" s="26">
        <f xml:space="preserve"> DATA[[#This Row],[Src Último]]</f>
        <v>104581</v>
      </c>
      <c r="AB886" s="28">
        <f xml:space="preserve"> DATA[[#This Row],[Src Abertura]]</f>
        <v>103400</v>
      </c>
      <c r="AC886" s="28">
        <f xml:space="preserve"> DATA[[#This Row],[Src Mínima]]</f>
        <v>102565</v>
      </c>
      <c r="AD886" s="28">
        <f xml:space="preserve"> DATA[[#This Row],[Src Máxima]]</f>
        <v>104875</v>
      </c>
      <c r="AE886" s="28">
        <f xml:space="preserve"> DATA[[#This Row],[Src Último]]</f>
        <v>104581</v>
      </c>
      <c r="AF886" s="40">
        <f xml:space="preserve"> (DATA[[#This Row],[High]] - DATA[[#This Row],[Low]])</f>
        <v>2310</v>
      </c>
      <c r="AG886" s="31">
        <f xml:space="preserve"> _xlfn.XLOOKUP(DATA[[#This Row],[T]]-1, DATA[T], DATA[Open], "")</f>
        <v>102900</v>
      </c>
      <c r="AH886" s="31">
        <f xml:space="preserve"> _xlfn.XLOOKUP(DATA[[#This Row],[T]]-1, DATA[T], DATA[Low], "")</f>
        <v>101750</v>
      </c>
      <c r="AI886" s="31">
        <f xml:space="preserve"> _xlfn.XLOOKUP(DATA[[#This Row],[T]]-1, DATA[T], DATA[High], "")</f>
        <v>103405</v>
      </c>
      <c r="AJ886" s="31">
        <f xml:space="preserve"> _xlfn.XLOOKUP(DATA[[#This Row],[T]]-1, DATA[T], DATA[Price], "")</f>
        <v>102775</v>
      </c>
      <c r="AK886" s="33">
        <f xml:space="preserve"> IFERROR(DATA[[#This Row],[Prev Close]] - DATA[[#This Row],[Prev Open]], "")</f>
        <v>-125</v>
      </c>
      <c r="AL886" s="33">
        <f xml:space="preserve"> IFERROR(DATA[[#This Row],[Prev High]] - DATA[[#This Row],[Prev Low]], "")</f>
        <v>1655</v>
      </c>
      <c r="AM886" s="33">
        <f xml:space="preserve"> SIGN(DATA[[#This Row],[Prev Change]] &lt; 0)</f>
        <v>1</v>
      </c>
      <c r="AN886" s="33">
        <f xml:space="preserve"> SIGN(DATA[[#This Row],[Prev Change]] &gt;= 0)</f>
        <v>0</v>
      </c>
      <c r="AO886" s="28">
        <f xml:space="preserve"> IFERROR(MAX(0, DATA[[#This Row],[High]] - DATA[[#This Row],[Prev High]]), "")</f>
        <v>1470</v>
      </c>
      <c r="AP886" s="28">
        <f xml:space="preserve"> IFERROR(MAX(0, DATA[[#This Row],[Prev Low]] - DATA[[#This Row],[Low]]), "")</f>
        <v>0</v>
      </c>
      <c r="AQ886" s="10">
        <f xml:space="preserve"> (DATA[[#This Row],[Prev Low]] &lt; DATA[[#This Row],[Open]]) * (DATA[[#This Row],[Open]] &lt; DATA[[#This Row],[Prev High]])</f>
        <v>1</v>
      </c>
      <c r="AR886" s="10">
        <f xml:space="preserve"> SIGN(DATA[[#This Row],[Open]] &lt; DATA[[#This Row],[Prev Low]])</f>
        <v>0</v>
      </c>
      <c r="AS886" s="10">
        <f xml:space="preserve"> SIGN(DATA[[#This Row],[Prev Low]] &lt; DATA[[#This Row],[Open]])</f>
        <v>1</v>
      </c>
      <c r="AT886" s="10">
        <f xml:space="preserve"> SIGN(DATA[[#This Row],[Open]] &lt; DATA[[#This Row],[Prev High]])</f>
        <v>1</v>
      </c>
      <c r="AU886" s="10">
        <f xml:space="preserve"> SIGN(DATA[[#This Row],[Prev High]] &lt; DATA[[#This Row],[Open]])</f>
        <v>0</v>
      </c>
      <c r="AV886" s="10">
        <f xml:space="preserve"> SIGN(DATA[[#This Row],[Low]] &lt; DATA[[#This Row],[Prev Low]])</f>
        <v>0</v>
      </c>
      <c r="AW886" s="10">
        <f xml:space="preserve"> SIGN(DATA[[#This Row],[Prev Low]] &lt; DATA[[#This Row],[Low]])</f>
        <v>1</v>
      </c>
      <c r="AX886" s="10">
        <f xml:space="preserve"> SIGN(DATA[[#This Row],[High]] &lt; DATA[[#This Row],[Prev High]])</f>
        <v>0</v>
      </c>
      <c r="AY886" s="10">
        <f xml:space="preserve"> SIGN(DATA[[#This Row],[Prev High]] &lt; DATA[[#This Row],[High]])</f>
        <v>1</v>
      </c>
      <c r="AZ886" s="10">
        <f xml:space="preserve"> (DATA[[#This Row],[Prev Low]] &lt; DATA[[#This Row],[Close]]) * (DATA[[#This Row],[Close]] &lt; DATA[[#This Row],[Prev High]])</f>
        <v>0</v>
      </c>
      <c r="BA886" s="10">
        <f xml:space="preserve"> SIGN(DATA[[#This Row],[Close]] &lt; DATA[[#This Row],[Prev Low]])</f>
        <v>0</v>
      </c>
      <c r="BB886" s="10">
        <f xml:space="preserve"> SIGN(DATA[[#This Row],[Prev Low]] &lt; DATA[[#This Row],[Close]])</f>
        <v>1</v>
      </c>
      <c r="BC886" s="10">
        <f xml:space="preserve"> SIGN(DATA[[#This Row],[Close]] &lt; DATA[[#This Row],[Prev High]])</f>
        <v>0</v>
      </c>
      <c r="BD886" s="10">
        <f xml:space="preserve"> SIGN(DATA[[#This Row],[Prev High]] &lt; DATA[[#This Row],[Close]])</f>
        <v>1</v>
      </c>
    </row>
    <row r="887" spans="14:56" x14ac:dyDescent="0.25">
      <c r="N887" s="16">
        <f xml:space="preserve"> ROW() - ROW(DATA[[#Headers],[Row]])</f>
        <v>885</v>
      </c>
      <c r="O887" s="13"/>
      <c r="P887" s="20">
        <v>44571</v>
      </c>
      <c r="Q887" s="21">
        <v>102775</v>
      </c>
      <c r="R887" s="21">
        <v>102900</v>
      </c>
      <c r="S887" s="21">
        <v>103405</v>
      </c>
      <c r="T887" s="21">
        <v>101750</v>
      </c>
      <c r="U887" s="13" t="s">
        <v>659</v>
      </c>
      <c r="V887" s="14">
        <v>-5.4000000000000003E-3</v>
      </c>
      <c r="W887" s="23"/>
      <c r="X887" s="23">
        <f xml:space="preserve"> (1 - DATA[[#This Row],[Row]])</f>
        <v>-884</v>
      </c>
      <c r="Y887" s="24">
        <f xml:space="preserve"> DATA[[#This Row],[Src Data]]</f>
        <v>44571</v>
      </c>
      <c r="Z887" s="23">
        <f xml:space="preserve"> WEEKDAY(DATA[[#This Row],[Date]])</f>
        <v>2</v>
      </c>
      <c r="AA887" s="26">
        <f xml:space="preserve"> DATA[[#This Row],[Src Último]]</f>
        <v>102775</v>
      </c>
      <c r="AB887" s="28">
        <f xml:space="preserve"> DATA[[#This Row],[Src Abertura]]</f>
        <v>102900</v>
      </c>
      <c r="AC887" s="28">
        <f xml:space="preserve"> DATA[[#This Row],[Src Mínima]]</f>
        <v>101750</v>
      </c>
      <c r="AD887" s="28">
        <f xml:space="preserve"> DATA[[#This Row],[Src Máxima]]</f>
        <v>103405</v>
      </c>
      <c r="AE887" s="28">
        <f xml:space="preserve"> DATA[[#This Row],[Src Último]]</f>
        <v>102775</v>
      </c>
      <c r="AF887" s="40">
        <f xml:space="preserve"> (DATA[[#This Row],[High]] - DATA[[#This Row],[Low]])</f>
        <v>1655</v>
      </c>
      <c r="AG887" s="31">
        <f xml:space="preserve"> _xlfn.XLOOKUP(DATA[[#This Row],[T]]-1, DATA[T], DATA[Open], "")</f>
        <v>102385</v>
      </c>
      <c r="AH887" s="31">
        <f xml:space="preserve"> _xlfn.XLOOKUP(DATA[[#This Row],[T]]-1, DATA[T], DATA[Low], "")</f>
        <v>101855</v>
      </c>
      <c r="AI887" s="31">
        <f xml:space="preserve"> _xlfn.XLOOKUP(DATA[[#This Row],[T]]-1, DATA[T], DATA[High], "")</f>
        <v>103720</v>
      </c>
      <c r="AJ887" s="31">
        <f xml:space="preserve"> _xlfn.XLOOKUP(DATA[[#This Row],[T]]-1, DATA[T], DATA[Price], "")</f>
        <v>103333</v>
      </c>
      <c r="AK887" s="33">
        <f xml:space="preserve"> IFERROR(DATA[[#This Row],[Prev Close]] - DATA[[#This Row],[Prev Open]], "")</f>
        <v>948</v>
      </c>
      <c r="AL887" s="33">
        <f xml:space="preserve"> IFERROR(DATA[[#This Row],[Prev High]] - DATA[[#This Row],[Prev Low]], "")</f>
        <v>1865</v>
      </c>
      <c r="AM887" s="33">
        <f xml:space="preserve"> SIGN(DATA[[#This Row],[Prev Change]] &lt; 0)</f>
        <v>0</v>
      </c>
      <c r="AN887" s="33">
        <f xml:space="preserve"> SIGN(DATA[[#This Row],[Prev Change]] &gt;= 0)</f>
        <v>1</v>
      </c>
      <c r="AO887" s="28">
        <f xml:space="preserve"> IFERROR(MAX(0, DATA[[#This Row],[High]] - DATA[[#This Row],[Prev High]]), "")</f>
        <v>0</v>
      </c>
      <c r="AP887" s="28">
        <f xml:space="preserve"> IFERROR(MAX(0, DATA[[#This Row],[Prev Low]] - DATA[[#This Row],[Low]]), "")</f>
        <v>105</v>
      </c>
      <c r="AQ887" s="10">
        <f xml:space="preserve"> (DATA[[#This Row],[Prev Low]] &lt; DATA[[#This Row],[Open]]) * (DATA[[#This Row],[Open]] &lt; DATA[[#This Row],[Prev High]])</f>
        <v>1</v>
      </c>
      <c r="AR887" s="10">
        <f xml:space="preserve"> SIGN(DATA[[#This Row],[Open]] &lt; DATA[[#This Row],[Prev Low]])</f>
        <v>0</v>
      </c>
      <c r="AS887" s="10">
        <f xml:space="preserve"> SIGN(DATA[[#This Row],[Prev Low]] &lt; DATA[[#This Row],[Open]])</f>
        <v>1</v>
      </c>
      <c r="AT887" s="10">
        <f xml:space="preserve"> SIGN(DATA[[#This Row],[Open]] &lt; DATA[[#This Row],[Prev High]])</f>
        <v>1</v>
      </c>
      <c r="AU887" s="10">
        <f xml:space="preserve"> SIGN(DATA[[#This Row],[Prev High]] &lt; DATA[[#This Row],[Open]])</f>
        <v>0</v>
      </c>
      <c r="AV887" s="10">
        <f xml:space="preserve"> SIGN(DATA[[#This Row],[Low]] &lt; DATA[[#This Row],[Prev Low]])</f>
        <v>1</v>
      </c>
      <c r="AW887" s="10">
        <f xml:space="preserve"> SIGN(DATA[[#This Row],[Prev Low]] &lt; DATA[[#This Row],[Low]])</f>
        <v>0</v>
      </c>
      <c r="AX887" s="10">
        <f xml:space="preserve"> SIGN(DATA[[#This Row],[High]] &lt; DATA[[#This Row],[Prev High]])</f>
        <v>1</v>
      </c>
      <c r="AY887" s="10">
        <f xml:space="preserve"> SIGN(DATA[[#This Row],[Prev High]] &lt; DATA[[#This Row],[High]])</f>
        <v>0</v>
      </c>
      <c r="AZ887" s="10">
        <f xml:space="preserve"> (DATA[[#This Row],[Prev Low]] &lt; DATA[[#This Row],[Close]]) * (DATA[[#This Row],[Close]] &lt; DATA[[#This Row],[Prev High]])</f>
        <v>1</v>
      </c>
      <c r="BA887" s="10">
        <f xml:space="preserve"> SIGN(DATA[[#This Row],[Close]] &lt; DATA[[#This Row],[Prev Low]])</f>
        <v>0</v>
      </c>
      <c r="BB887" s="10">
        <f xml:space="preserve"> SIGN(DATA[[#This Row],[Prev Low]] &lt; DATA[[#This Row],[Close]])</f>
        <v>1</v>
      </c>
      <c r="BC887" s="10">
        <f xml:space="preserve"> SIGN(DATA[[#This Row],[Close]] &lt; DATA[[#This Row],[Prev High]])</f>
        <v>1</v>
      </c>
      <c r="BD887" s="10">
        <f xml:space="preserve"> SIGN(DATA[[#This Row],[Prev High]] &lt; DATA[[#This Row],[Close]])</f>
        <v>0</v>
      </c>
    </row>
    <row r="888" spans="14:56" x14ac:dyDescent="0.25">
      <c r="N888" s="16">
        <f xml:space="preserve"> ROW() - ROW(DATA[[#Headers],[Row]])</f>
        <v>886</v>
      </c>
      <c r="O888" s="13"/>
      <c r="P888" s="20">
        <v>44568</v>
      </c>
      <c r="Q888" s="21">
        <v>103333</v>
      </c>
      <c r="R888" s="21">
        <v>102385</v>
      </c>
      <c r="S888" s="21">
        <v>103720</v>
      </c>
      <c r="T888" s="21">
        <v>101855</v>
      </c>
      <c r="U888" s="13" t="s">
        <v>243</v>
      </c>
      <c r="V888" s="14">
        <v>9.5999999999999992E-3</v>
      </c>
      <c r="W888" s="23"/>
      <c r="X888" s="23">
        <f xml:space="preserve"> (1 - DATA[[#This Row],[Row]])</f>
        <v>-885</v>
      </c>
      <c r="Y888" s="24">
        <f xml:space="preserve"> DATA[[#This Row],[Src Data]]</f>
        <v>44568</v>
      </c>
      <c r="Z888" s="23">
        <f xml:space="preserve"> WEEKDAY(DATA[[#This Row],[Date]])</f>
        <v>6</v>
      </c>
      <c r="AA888" s="26">
        <f xml:space="preserve"> DATA[[#This Row],[Src Último]]</f>
        <v>103333</v>
      </c>
      <c r="AB888" s="28">
        <f xml:space="preserve"> DATA[[#This Row],[Src Abertura]]</f>
        <v>102385</v>
      </c>
      <c r="AC888" s="28">
        <f xml:space="preserve"> DATA[[#This Row],[Src Mínima]]</f>
        <v>101855</v>
      </c>
      <c r="AD888" s="28">
        <f xml:space="preserve"> DATA[[#This Row],[Src Máxima]]</f>
        <v>103720</v>
      </c>
      <c r="AE888" s="28">
        <f xml:space="preserve"> DATA[[#This Row],[Src Último]]</f>
        <v>103333</v>
      </c>
      <c r="AF888" s="40">
        <f xml:space="preserve"> (DATA[[#This Row],[High]] - DATA[[#This Row],[Low]])</f>
        <v>1865</v>
      </c>
      <c r="AG888" s="31">
        <f xml:space="preserve"> _xlfn.XLOOKUP(DATA[[#This Row],[T]]-1, DATA[T], DATA[Open], "")</f>
        <v>101975</v>
      </c>
      <c r="AH888" s="31">
        <f xml:space="preserve"> _xlfn.XLOOKUP(DATA[[#This Row],[T]]-1, DATA[T], DATA[Low], "")</f>
        <v>101645</v>
      </c>
      <c r="AI888" s="31">
        <f xml:space="preserve"> _xlfn.XLOOKUP(DATA[[#This Row],[T]]-1, DATA[T], DATA[High], "")</f>
        <v>103180</v>
      </c>
      <c r="AJ888" s="31">
        <f xml:space="preserve"> _xlfn.XLOOKUP(DATA[[#This Row],[T]]-1, DATA[T], DATA[Price], "")</f>
        <v>102349</v>
      </c>
      <c r="AK888" s="33">
        <f xml:space="preserve"> IFERROR(DATA[[#This Row],[Prev Close]] - DATA[[#This Row],[Prev Open]], "")</f>
        <v>374</v>
      </c>
      <c r="AL888" s="33">
        <f xml:space="preserve"> IFERROR(DATA[[#This Row],[Prev High]] - DATA[[#This Row],[Prev Low]], "")</f>
        <v>1535</v>
      </c>
      <c r="AM888" s="33">
        <f xml:space="preserve"> SIGN(DATA[[#This Row],[Prev Change]] &lt; 0)</f>
        <v>0</v>
      </c>
      <c r="AN888" s="33">
        <f xml:space="preserve"> SIGN(DATA[[#This Row],[Prev Change]] &gt;= 0)</f>
        <v>1</v>
      </c>
      <c r="AO888" s="28">
        <f xml:space="preserve"> IFERROR(MAX(0, DATA[[#This Row],[High]] - DATA[[#This Row],[Prev High]]), "")</f>
        <v>540</v>
      </c>
      <c r="AP888" s="28">
        <f xml:space="preserve"> IFERROR(MAX(0, DATA[[#This Row],[Prev Low]] - DATA[[#This Row],[Low]]), "")</f>
        <v>0</v>
      </c>
      <c r="AQ888" s="10">
        <f xml:space="preserve"> (DATA[[#This Row],[Prev Low]] &lt; DATA[[#This Row],[Open]]) * (DATA[[#This Row],[Open]] &lt; DATA[[#This Row],[Prev High]])</f>
        <v>1</v>
      </c>
      <c r="AR888" s="10">
        <f xml:space="preserve"> SIGN(DATA[[#This Row],[Open]] &lt; DATA[[#This Row],[Prev Low]])</f>
        <v>0</v>
      </c>
      <c r="AS888" s="10">
        <f xml:space="preserve"> SIGN(DATA[[#This Row],[Prev Low]] &lt; DATA[[#This Row],[Open]])</f>
        <v>1</v>
      </c>
      <c r="AT888" s="10">
        <f xml:space="preserve"> SIGN(DATA[[#This Row],[Open]] &lt; DATA[[#This Row],[Prev High]])</f>
        <v>1</v>
      </c>
      <c r="AU888" s="10">
        <f xml:space="preserve"> SIGN(DATA[[#This Row],[Prev High]] &lt; DATA[[#This Row],[Open]])</f>
        <v>0</v>
      </c>
      <c r="AV888" s="10">
        <f xml:space="preserve"> SIGN(DATA[[#This Row],[Low]] &lt; DATA[[#This Row],[Prev Low]])</f>
        <v>0</v>
      </c>
      <c r="AW888" s="10">
        <f xml:space="preserve"> SIGN(DATA[[#This Row],[Prev Low]] &lt; DATA[[#This Row],[Low]])</f>
        <v>1</v>
      </c>
      <c r="AX888" s="10">
        <f xml:space="preserve"> SIGN(DATA[[#This Row],[High]] &lt; DATA[[#This Row],[Prev High]])</f>
        <v>0</v>
      </c>
      <c r="AY888" s="10">
        <f xml:space="preserve"> SIGN(DATA[[#This Row],[Prev High]] &lt; DATA[[#This Row],[High]])</f>
        <v>1</v>
      </c>
      <c r="AZ888" s="10">
        <f xml:space="preserve"> (DATA[[#This Row],[Prev Low]] &lt; DATA[[#This Row],[Close]]) * (DATA[[#This Row],[Close]] &lt; DATA[[#This Row],[Prev High]])</f>
        <v>0</v>
      </c>
      <c r="BA888" s="10">
        <f xml:space="preserve"> SIGN(DATA[[#This Row],[Close]] &lt; DATA[[#This Row],[Prev Low]])</f>
        <v>0</v>
      </c>
      <c r="BB888" s="10">
        <f xml:space="preserve"> SIGN(DATA[[#This Row],[Prev Low]] &lt; DATA[[#This Row],[Close]])</f>
        <v>1</v>
      </c>
      <c r="BC888" s="10">
        <f xml:space="preserve"> SIGN(DATA[[#This Row],[Close]] &lt; DATA[[#This Row],[Prev High]])</f>
        <v>0</v>
      </c>
      <c r="BD888" s="10">
        <f xml:space="preserve"> SIGN(DATA[[#This Row],[Prev High]] &lt; DATA[[#This Row],[Close]])</f>
        <v>1</v>
      </c>
    </row>
    <row r="889" spans="14:56" x14ac:dyDescent="0.25">
      <c r="N889" s="16">
        <f xml:space="preserve"> ROW() - ROW(DATA[[#Headers],[Row]])</f>
        <v>887</v>
      </c>
      <c r="O889" s="13"/>
      <c r="P889" s="20">
        <v>44567</v>
      </c>
      <c r="Q889" s="21">
        <v>102349</v>
      </c>
      <c r="R889" s="21">
        <v>101975</v>
      </c>
      <c r="S889" s="21">
        <v>103180</v>
      </c>
      <c r="T889" s="21">
        <v>101645</v>
      </c>
      <c r="U889" s="13" t="s">
        <v>660</v>
      </c>
      <c r="V889" s="14">
        <v>5.0000000000000001E-3</v>
      </c>
      <c r="W889" s="23"/>
      <c r="X889" s="23">
        <f xml:space="preserve"> (1 - DATA[[#This Row],[Row]])</f>
        <v>-886</v>
      </c>
      <c r="Y889" s="24">
        <f xml:space="preserve"> DATA[[#This Row],[Src Data]]</f>
        <v>44567</v>
      </c>
      <c r="Z889" s="23">
        <f xml:space="preserve"> WEEKDAY(DATA[[#This Row],[Date]])</f>
        <v>5</v>
      </c>
      <c r="AA889" s="26">
        <f xml:space="preserve"> DATA[[#This Row],[Src Último]]</f>
        <v>102349</v>
      </c>
      <c r="AB889" s="28">
        <f xml:space="preserve"> DATA[[#This Row],[Src Abertura]]</f>
        <v>101975</v>
      </c>
      <c r="AC889" s="28">
        <f xml:space="preserve"> DATA[[#This Row],[Src Mínima]]</f>
        <v>101645</v>
      </c>
      <c r="AD889" s="28">
        <f xml:space="preserve"> DATA[[#This Row],[Src Máxima]]</f>
        <v>103180</v>
      </c>
      <c r="AE889" s="28">
        <f xml:space="preserve"> DATA[[#This Row],[Src Último]]</f>
        <v>102349</v>
      </c>
      <c r="AF889" s="40">
        <f xml:space="preserve"> (DATA[[#This Row],[High]] - DATA[[#This Row],[Low]])</f>
        <v>1535</v>
      </c>
      <c r="AG889" s="31">
        <f xml:space="preserve"> _xlfn.XLOOKUP(DATA[[#This Row],[T]]-1, DATA[T], DATA[Open], "")</f>
        <v>104570</v>
      </c>
      <c r="AH889" s="31">
        <f xml:space="preserve"> _xlfn.XLOOKUP(DATA[[#This Row],[T]]-1, DATA[T], DATA[Low], "")</f>
        <v>101580</v>
      </c>
      <c r="AI889" s="31">
        <f xml:space="preserve"> _xlfn.XLOOKUP(DATA[[#This Row],[T]]-1, DATA[T], DATA[High], "")</f>
        <v>104695</v>
      </c>
      <c r="AJ889" s="31">
        <f xml:space="preserve"> _xlfn.XLOOKUP(DATA[[#This Row],[T]]-1, DATA[T], DATA[Price], "")</f>
        <v>101839</v>
      </c>
      <c r="AK889" s="33">
        <f xml:space="preserve"> IFERROR(DATA[[#This Row],[Prev Close]] - DATA[[#This Row],[Prev Open]], "")</f>
        <v>-2731</v>
      </c>
      <c r="AL889" s="33">
        <f xml:space="preserve"> IFERROR(DATA[[#This Row],[Prev High]] - DATA[[#This Row],[Prev Low]], "")</f>
        <v>3115</v>
      </c>
      <c r="AM889" s="33">
        <f xml:space="preserve"> SIGN(DATA[[#This Row],[Prev Change]] &lt; 0)</f>
        <v>1</v>
      </c>
      <c r="AN889" s="33">
        <f xml:space="preserve"> SIGN(DATA[[#This Row],[Prev Change]] &gt;= 0)</f>
        <v>0</v>
      </c>
      <c r="AO889" s="28">
        <f xml:space="preserve"> IFERROR(MAX(0, DATA[[#This Row],[High]] - DATA[[#This Row],[Prev High]]), "")</f>
        <v>0</v>
      </c>
      <c r="AP889" s="28">
        <f xml:space="preserve"> IFERROR(MAX(0, DATA[[#This Row],[Prev Low]] - DATA[[#This Row],[Low]]), "")</f>
        <v>0</v>
      </c>
      <c r="AQ889" s="10">
        <f xml:space="preserve"> (DATA[[#This Row],[Prev Low]] &lt; DATA[[#This Row],[Open]]) * (DATA[[#This Row],[Open]] &lt; DATA[[#This Row],[Prev High]])</f>
        <v>1</v>
      </c>
      <c r="AR889" s="10">
        <f xml:space="preserve"> SIGN(DATA[[#This Row],[Open]] &lt; DATA[[#This Row],[Prev Low]])</f>
        <v>0</v>
      </c>
      <c r="AS889" s="10">
        <f xml:space="preserve"> SIGN(DATA[[#This Row],[Prev Low]] &lt; DATA[[#This Row],[Open]])</f>
        <v>1</v>
      </c>
      <c r="AT889" s="10">
        <f xml:space="preserve"> SIGN(DATA[[#This Row],[Open]] &lt; DATA[[#This Row],[Prev High]])</f>
        <v>1</v>
      </c>
      <c r="AU889" s="10">
        <f xml:space="preserve"> SIGN(DATA[[#This Row],[Prev High]] &lt; DATA[[#This Row],[Open]])</f>
        <v>0</v>
      </c>
      <c r="AV889" s="10">
        <f xml:space="preserve"> SIGN(DATA[[#This Row],[Low]] &lt; DATA[[#This Row],[Prev Low]])</f>
        <v>0</v>
      </c>
      <c r="AW889" s="10">
        <f xml:space="preserve"> SIGN(DATA[[#This Row],[Prev Low]] &lt; DATA[[#This Row],[Low]])</f>
        <v>1</v>
      </c>
      <c r="AX889" s="10">
        <f xml:space="preserve"> SIGN(DATA[[#This Row],[High]] &lt; DATA[[#This Row],[Prev High]])</f>
        <v>1</v>
      </c>
      <c r="AY889" s="10">
        <f xml:space="preserve"> SIGN(DATA[[#This Row],[Prev High]] &lt; DATA[[#This Row],[High]])</f>
        <v>0</v>
      </c>
      <c r="AZ889" s="10">
        <f xml:space="preserve"> (DATA[[#This Row],[Prev Low]] &lt; DATA[[#This Row],[Close]]) * (DATA[[#This Row],[Close]] &lt; DATA[[#This Row],[Prev High]])</f>
        <v>1</v>
      </c>
      <c r="BA889" s="10">
        <f xml:space="preserve"> SIGN(DATA[[#This Row],[Close]] &lt; DATA[[#This Row],[Prev Low]])</f>
        <v>0</v>
      </c>
      <c r="BB889" s="10">
        <f xml:space="preserve"> SIGN(DATA[[#This Row],[Prev Low]] &lt; DATA[[#This Row],[Close]])</f>
        <v>1</v>
      </c>
      <c r="BC889" s="10">
        <f xml:space="preserve"> SIGN(DATA[[#This Row],[Close]] &lt; DATA[[#This Row],[Prev High]])</f>
        <v>1</v>
      </c>
      <c r="BD889" s="10">
        <f xml:space="preserve"> SIGN(DATA[[#This Row],[Prev High]] &lt; DATA[[#This Row],[Close]])</f>
        <v>0</v>
      </c>
    </row>
    <row r="890" spans="14:56" x14ac:dyDescent="0.25">
      <c r="N890" s="16">
        <f xml:space="preserve"> ROW() - ROW(DATA[[#Headers],[Row]])</f>
        <v>888</v>
      </c>
      <c r="O890" s="13"/>
      <c r="P890" s="20">
        <v>44566</v>
      </c>
      <c r="Q890" s="21">
        <v>101839</v>
      </c>
      <c r="R890" s="21">
        <v>104570</v>
      </c>
      <c r="S890" s="21">
        <v>104695</v>
      </c>
      <c r="T890" s="21">
        <v>101580</v>
      </c>
      <c r="U890" s="13" t="s">
        <v>661</v>
      </c>
      <c r="V890" s="14">
        <v>-2.4500000000000001E-2</v>
      </c>
      <c r="W890" s="23"/>
      <c r="X890" s="23">
        <f xml:space="preserve"> (1 - DATA[[#This Row],[Row]])</f>
        <v>-887</v>
      </c>
      <c r="Y890" s="24">
        <f xml:space="preserve"> DATA[[#This Row],[Src Data]]</f>
        <v>44566</v>
      </c>
      <c r="Z890" s="23">
        <f xml:space="preserve"> WEEKDAY(DATA[[#This Row],[Date]])</f>
        <v>4</v>
      </c>
      <c r="AA890" s="26">
        <f xml:space="preserve"> DATA[[#This Row],[Src Último]]</f>
        <v>101839</v>
      </c>
      <c r="AB890" s="28">
        <f xml:space="preserve"> DATA[[#This Row],[Src Abertura]]</f>
        <v>104570</v>
      </c>
      <c r="AC890" s="28">
        <f xml:space="preserve"> DATA[[#This Row],[Src Mínima]]</f>
        <v>101580</v>
      </c>
      <c r="AD890" s="28">
        <f xml:space="preserve"> DATA[[#This Row],[Src Máxima]]</f>
        <v>104695</v>
      </c>
      <c r="AE890" s="28">
        <f xml:space="preserve"> DATA[[#This Row],[Src Último]]</f>
        <v>101839</v>
      </c>
      <c r="AF890" s="40">
        <f xml:space="preserve"> (DATA[[#This Row],[High]] - DATA[[#This Row],[Low]])</f>
        <v>3115</v>
      </c>
      <c r="AG890" s="31">
        <f xml:space="preserve"> _xlfn.XLOOKUP(DATA[[#This Row],[T]]-1, DATA[T], DATA[Open], "")</f>
        <v>105440</v>
      </c>
      <c r="AH890" s="31">
        <f xml:space="preserve"> _xlfn.XLOOKUP(DATA[[#This Row],[T]]-1, DATA[T], DATA[Low], "")</f>
        <v>104040</v>
      </c>
      <c r="AI890" s="31">
        <f xml:space="preserve"> _xlfn.XLOOKUP(DATA[[#This Row],[T]]-1, DATA[T], DATA[High], "")</f>
        <v>105785</v>
      </c>
      <c r="AJ890" s="31">
        <f xml:space="preserve"> _xlfn.XLOOKUP(DATA[[#This Row],[T]]-1, DATA[T], DATA[Price], "")</f>
        <v>104400</v>
      </c>
      <c r="AK890" s="33">
        <f xml:space="preserve"> IFERROR(DATA[[#This Row],[Prev Close]] - DATA[[#This Row],[Prev Open]], "")</f>
        <v>-1040</v>
      </c>
      <c r="AL890" s="33">
        <f xml:space="preserve"> IFERROR(DATA[[#This Row],[Prev High]] - DATA[[#This Row],[Prev Low]], "")</f>
        <v>1745</v>
      </c>
      <c r="AM890" s="33">
        <f xml:space="preserve"> SIGN(DATA[[#This Row],[Prev Change]] &lt; 0)</f>
        <v>1</v>
      </c>
      <c r="AN890" s="33">
        <f xml:space="preserve"> SIGN(DATA[[#This Row],[Prev Change]] &gt;= 0)</f>
        <v>0</v>
      </c>
      <c r="AO890" s="28">
        <f xml:space="preserve"> IFERROR(MAX(0, DATA[[#This Row],[High]] - DATA[[#This Row],[Prev High]]), "")</f>
        <v>0</v>
      </c>
      <c r="AP890" s="28">
        <f xml:space="preserve"> IFERROR(MAX(0, DATA[[#This Row],[Prev Low]] - DATA[[#This Row],[Low]]), "")</f>
        <v>2460</v>
      </c>
      <c r="AQ890" s="10">
        <f xml:space="preserve"> (DATA[[#This Row],[Prev Low]] &lt; DATA[[#This Row],[Open]]) * (DATA[[#This Row],[Open]] &lt; DATA[[#This Row],[Prev High]])</f>
        <v>1</v>
      </c>
      <c r="AR890" s="10">
        <f xml:space="preserve"> SIGN(DATA[[#This Row],[Open]] &lt; DATA[[#This Row],[Prev Low]])</f>
        <v>0</v>
      </c>
      <c r="AS890" s="10">
        <f xml:space="preserve"> SIGN(DATA[[#This Row],[Prev Low]] &lt; DATA[[#This Row],[Open]])</f>
        <v>1</v>
      </c>
      <c r="AT890" s="10">
        <f xml:space="preserve"> SIGN(DATA[[#This Row],[Open]] &lt; DATA[[#This Row],[Prev High]])</f>
        <v>1</v>
      </c>
      <c r="AU890" s="10">
        <f xml:space="preserve"> SIGN(DATA[[#This Row],[Prev High]] &lt; DATA[[#This Row],[Open]])</f>
        <v>0</v>
      </c>
      <c r="AV890" s="10">
        <f xml:space="preserve"> SIGN(DATA[[#This Row],[Low]] &lt; DATA[[#This Row],[Prev Low]])</f>
        <v>1</v>
      </c>
      <c r="AW890" s="10">
        <f xml:space="preserve"> SIGN(DATA[[#This Row],[Prev Low]] &lt; DATA[[#This Row],[Low]])</f>
        <v>0</v>
      </c>
      <c r="AX890" s="10">
        <f xml:space="preserve"> SIGN(DATA[[#This Row],[High]] &lt; DATA[[#This Row],[Prev High]])</f>
        <v>1</v>
      </c>
      <c r="AY890" s="10">
        <f xml:space="preserve"> SIGN(DATA[[#This Row],[Prev High]] &lt; DATA[[#This Row],[High]])</f>
        <v>0</v>
      </c>
      <c r="AZ890" s="10">
        <f xml:space="preserve"> (DATA[[#This Row],[Prev Low]] &lt; DATA[[#This Row],[Close]]) * (DATA[[#This Row],[Close]] &lt; DATA[[#This Row],[Prev High]])</f>
        <v>0</v>
      </c>
      <c r="BA890" s="10">
        <f xml:space="preserve"> SIGN(DATA[[#This Row],[Close]] &lt; DATA[[#This Row],[Prev Low]])</f>
        <v>1</v>
      </c>
      <c r="BB890" s="10">
        <f xml:space="preserve"> SIGN(DATA[[#This Row],[Prev Low]] &lt; DATA[[#This Row],[Close]])</f>
        <v>0</v>
      </c>
      <c r="BC890" s="10">
        <f xml:space="preserve"> SIGN(DATA[[#This Row],[Close]] &lt; DATA[[#This Row],[Prev High]])</f>
        <v>1</v>
      </c>
      <c r="BD890" s="10">
        <f xml:space="preserve"> SIGN(DATA[[#This Row],[Prev High]] &lt; DATA[[#This Row],[Close]])</f>
        <v>0</v>
      </c>
    </row>
    <row r="891" spans="14:56" x14ac:dyDescent="0.25">
      <c r="N891" s="16">
        <f xml:space="preserve"> ROW() - ROW(DATA[[#Headers],[Row]])</f>
        <v>889</v>
      </c>
      <c r="O891" s="13"/>
      <c r="P891" s="20">
        <v>44565</v>
      </c>
      <c r="Q891" s="21">
        <v>104400</v>
      </c>
      <c r="R891" s="21">
        <v>105440</v>
      </c>
      <c r="S891" s="21">
        <v>105785</v>
      </c>
      <c r="T891" s="21">
        <v>104040</v>
      </c>
      <c r="U891" s="13" t="s">
        <v>662</v>
      </c>
      <c r="V891" s="14">
        <v>-4.7000000000000002E-3</v>
      </c>
      <c r="W891" s="23"/>
      <c r="X891" s="23">
        <f xml:space="preserve"> (1 - DATA[[#This Row],[Row]])</f>
        <v>-888</v>
      </c>
      <c r="Y891" s="24">
        <f xml:space="preserve"> DATA[[#This Row],[Src Data]]</f>
        <v>44565</v>
      </c>
      <c r="Z891" s="23">
        <f xml:space="preserve"> WEEKDAY(DATA[[#This Row],[Date]])</f>
        <v>3</v>
      </c>
      <c r="AA891" s="26">
        <f xml:space="preserve"> DATA[[#This Row],[Src Último]]</f>
        <v>104400</v>
      </c>
      <c r="AB891" s="28">
        <f xml:space="preserve"> DATA[[#This Row],[Src Abertura]]</f>
        <v>105440</v>
      </c>
      <c r="AC891" s="28">
        <f xml:space="preserve"> DATA[[#This Row],[Src Mínima]]</f>
        <v>104040</v>
      </c>
      <c r="AD891" s="28">
        <f xml:space="preserve"> DATA[[#This Row],[Src Máxima]]</f>
        <v>105785</v>
      </c>
      <c r="AE891" s="28">
        <f xml:space="preserve"> DATA[[#This Row],[Src Último]]</f>
        <v>104400</v>
      </c>
      <c r="AF891" s="40">
        <f xml:space="preserve"> (DATA[[#This Row],[High]] - DATA[[#This Row],[Low]])</f>
        <v>1745</v>
      </c>
      <c r="AG891" s="31">
        <f xml:space="preserve"> _xlfn.XLOOKUP(DATA[[#This Row],[T]]-1, DATA[T], DATA[Open], "")</f>
        <v>106395</v>
      </c>
      <c r="AH891" s="31">
        <f xml:space="preserve"> _xlfn.XLOOKUP(DATA[[#This Row],[T]]-1, DATA[T], DATA[Low], "")</f>
        <v>104360</v>
      </c>
      <c r="AI891" s="31">
        <f xml:space="preserve"> _xlfn.XLOOKUP(DATA[[#This Row],[T]]-1, DATA[T], DATA[High], "")</f>
        <v>107245</v>
      </c>
      <c r="AJ891" s="31">
        <f xml:space="preserve"> _xlfn.XLOOKUP(DATA[[#This Row],[T]]-1, DATA[T], DATA[Price], "")</f>
        <v>104889</v>
      </c>
      <c r="AK891" s="33">
        <f xml:space="preserve"> IFERROR(DATA[[#This Row],[Prev Close]] - DATA[[#This Row],[Prev Open]], "")</f>
        <v>-1506</v>
      </c>
      <c r="AL891" s="33">
        <f xml:space="preserve"> IFERROR(DATA[[#This Row],[Prev High]] - DATA[[#This Row],[Prev Low]], "")</f>
        <v>2885</v>
      </c>
      <c r="AM891" s="33">
        <f xml:space="preserve"> SIGN(DATA[[#This Row],[Prev Change]] &lt; 0)</f>
        <v>1</v>
      </c>
      <c r="AN891" s="33">
        <f xml:space="preserve"> SIGN(DATA[[#This Row],[Prev Change]] &gt;= 0)</f>
        <v>0</v>
      </c>
      <c r="AO891" s="28">
        <f xml:space="preserve"> IFERROR(MAX(0, DATA[[#This Row],[High]] - DATA[[#This Row],[Prev High]]), "")</f>
        <v>0</v>
      </c>
      <c r="AP891" s="28">
        <f xml:space="preserve"> IFERROR(MAX(0, DATA[[#This Row],[Prev Low]] - DATA[[#This Row],[Low]]), "")</f>
        <v>320</v>
      </c>
      <c r="AQ891" s="10">
        <f xml:space="preserve"> (DATA[[#This Row],[Prev Low]] &lt; DATA[[#This Row],[Open]]) * (DATA[[#This Row],[Open]] &lt; DATA[[#This Row],[Prev High]])</f>
        <v>1</v>
      </c>
      <c r="AR891" s="10">
        <f xml:space="preserve"> SIGN(DATA[[#This Row],[Open]] &lt; DATA[[#This Row],[Prev Low]])</f>
        <v>0</v>
      </c>
      <c r="AS891" s="10">
        <f xml:space="preserve"> SIGN(DATA[[#This Row],[Prev Low]] &lt; DATA[[#This Row],[Open]])</f>
        <v>1</v>
      </c>
      <c r="AT891" s="10">
        <f xml:space="preserve"> SIGN(DATA[[#This Row],[Open]] &lt; DATA[[#This Row],[Prev High]])</f>
        <v>1</v>
      </c>
      <c r="AU891" s="10">
        <f xml:space="preserve"> SIGN(DATA[[#This Row],[Prev High]] &lt; DATA[[#This Row],[Open]])</f>
        <v>0</v>
      </c>
      <c r="AV891" s="10">
        <f xml:space="preserve"> SIGN(DATA[[#This Row],[Low]] &lt; DATA[[#This Row],[Prev Low]])</f>
        <v>1</v>
      </c>
      <c r="AW891" s="10">
        <f xml:space="preserve"> SIGN(DATA[[#This Row],[Prev Low]] &lt; DATA[[#This Row],[Low]])</f>
        <v>0</v>
      </c>
      <c r="AX891" s="10">
        <f xml:space="preserve"> SIGN(DATA[[#This Row],[High]] &lt; DATA[[#This Row],[Prev High]])</f>
        <v>1</v>
      </c>
      <c r="AY891" s="10">
        <f xml:space="preserve"> SIGN(DATA[[#This Row],[Prev High]] &lt; DATA[[#This Row],[High]])</f>
        <v>0</v>
      </c>
      <c r="AZ891" s="10">
        <f xml:space="preserve"> (DATA[[#This Row],[Prev Low]] &lt; DATA[[#This Row],[Close]]) * (DATA[[#This Row],[Close]] &lt; DATA[[#This Row],[Prev High]])</f>
        <v>1</v>
      </c>
      <c r="BA891" s="10">
        <f xml:space="preserve"> SIGN(DATA[[#This Row],[Close]] &lt; DATA[[#This Row],[Prev Low]])</f>
        <v>0</v>
      </c>
      <c r="BB891" s="10">
        <f xml:space="preserve"> SIGN(DATA[[#This Row],[Prev Low]] &lt; DATA[[#This Row],[Close]])</f>
        <v>1</v>
      </c>
      <c r="BC891" s="10">
        <f xml:space="preserve"> SIGN(DATA[[#This Row],[Close]] &lt; DATA[[#This Row],[Prev High]])</f>
        <v>1</v>
      </c>
      <c r="BD891" s="10">
        <f xml:space="preserve"> SIGN(DATA[[#This Row],[Prev High]] &lt; DATA[[#This Row],[Close]])</f>
        <v>0</v>
      </c>
    </row>
    <row r="892" spans="14:56" x14ac:dyDescent="0.25">
      <c r="N892" s="16">
        <f xml:space="preserve"> ROW() - ROW(DATA[[#Headers],[Row]])</f>
        <v>890</v>
      </c>
      <c r="O892" s="13"/>
      <c r="P892" s="20">
        <v>44564</v>
      </c>
      <c r="Q892" s="21">
        <v>104889</v>
      </c>
      <c r="R892" s="21">
        <v>106395</v>
      </c>
      <c r="S892" s="21">
        <v>107245</v>
      </c>
      <c r="T892" s="21">
        <v>104360</v>
      </c>
      <c r="U892" s="13" t="s">
        <v>318</v>
      </c>
      <c r="V892" s="14">
        <v>-8.8000000000000005E-3</v>
      </c>
      <c r="W892" s="23"/>
      <c r="X892" s="23">
        <f xml:space="preserve"> (1 - DATA[[#This Row],[Row]])</f>
        <v>-889</v>
      </c>
      <c r="Y892" s="24">
        <f xml:space="preserve"> DATA[[#This Row],[Src Data]]</f>
        <v>44564</v>
      </c>
      <c r="Z892" s="23">
        <f xml:space="preserve"> WEEKDAY(DATA[[#This Row],[Date]])</f>
        <v>2</v>
      </c>
      <c r="AA892" s="26">
        <f xml:space="preserve"> DATA[[#This Row],[Src Último]]</f>
        <v>104889</v>
      </c>
      <c r="AB892" s="28">
        <f xml:space="preserve"> DATA[[#This Row],[Src Abertura]]</f>
        <v>106395</v>
      </c>
      <c r="AC892" s="28">
        <f xml:space="preserve"> DATA[[#This Row],[Src Mínima]]</f>
        <v>104360</v>
      </c>
      <c r="AD892" s="28">
        <f xml:space="preserve"> DATA[[#This Row],[Src Máxima]]</f>
        <v>107245</v>
      </c>
      <c r="AE892" s="28">
        <f xml:space="preserve"> DATA[[#This Row],[Src Último]]</f>
        <v>104889</v>
      </c>
      <c r="AF892" s="40">
        <f xml:space="preserve"> (DATA[[#This Row],[High]] - DATA[[#This Row],[Low]])</f>
        <v>2885</v>
      </c>
      <c r="AG892" s="31">
        <f xml:space="preserve"> _xlfn.XLOOKUP(DATA[[#This Row],[T]]-1, DATA[T], DATA[Open], "")</f>
        <v>105200</v>
      </c>
      <c r="AH892" s="31">
        <f xml:space="preserve"> _xlfn.XLOOKUP(DATA[[#This Row],[T]]-1, DATA[T], DATA[Low], "")</f>
        <v>105180</v>
      </c>
      <c r="AI892" s="31">
        <f xml:space="preserve"> _xlfn.XLOOKUP(DATA[[#This Row],[T]]-1, DATA[T], DATA[High], "")</f>
        <v>106490</v>
      </c>
      <c r="AJ892" s="31">
        <f xml:space="preserve"> _xlfn.XLOOKUP(DATA[[#This Row],[T]]-1, DATA[T], DATA[Price], "")</f>
        <v>105815</v>
      </c>
      <c r="AK892" s="33">
        <f xml:space="preserve"> IFERROR(DATA[[#This Row],[Prev Close]] - DATA[[#This Row],[Prev Open]], "")</f>
        <v>615</v>
      </c>
      <c r="AL892" s="33">
        <f xml:space="preserve"> IFERROR(DATA[[#This Row],[Prev High]] - DATA[[#This Row],[Prev Low]], "")</f>
        <v>1310</v>
      </c>
      <c r="AM892" s="33">
        <f xml:space="preserve"> SIGN(DATA[[#This Row],[Prev Change]] &lt; 0)</f>
        <v>0</v>
      </c>
      <c r="AN892" s="33">
        <f xml:space="preserve"> SIGN(DATA[[#This Row],[Prev Change]] &gt;= 0)</f>
        <v>1</v>
      </c>
      <c r="AO892" s="28">
        <f xml:space="preserve"> IFERROR(MAX(0, DATA[[#This Row],[High]] - DATA[[#This Row],[Prev High]]), "")</f>
        <v>755</v>
      </c>
      <c r="AP892" s="28">
        <f xml:space="preserve"> IFERROR(MAX(0, DATA[[#This Row],[Prev Low]] - DATA[[#This Row],[Low]]), "")</f>
        <v>820</v>
      </c>
      <c r="AQ892" s="10">
        <f xml:space="preserve"> (DATA[[#This Row],[Prev Low]] &lt; DATA[[#This Row],[Open]]) * (DATA[[#This Row],[Open]] &lt; DATA[[#This Row],[Prev High]])</f>
        <v>1</v>
      </c>
      <c r="AR892" s="10">
        <f xml:space="preserve"> SIGN(DATA[[#This Row],[Open]] &lt; DATA[[#This Row],[Prev Low]])</f>
        <v>0</v>
      </c>
      <c r="AS892" s="10">
        <f xml:space="preserve"> SIGN(DATA[[#This Row],[Prev Low]] &lt; DATA[[#This Row],[Open]])</f>
        <v>1</v>
      </c>
      <c r="AT892" s="10">
        <f xml:space="preserve"> SIGN(DATA[[#This Row],[Open]] &lt; DATA[[#This Row],[Prev High]])</f>
        <v>1</v>
      </c>
      <c r="AU892" s="10">
        <f xml:space="preserve"> SIGN(DATA[[#This Row],[Prev High]] &lt; DATA[[#This Row],[Open]])</f>
        <v>0</v>
      </c>
      <c r="AV892" s="10">
        <f xml:space="preserve"> SIGN(DATA[[#This Row],[Low]] &lt; DATA[[#This Row],[Prev Low]])</f>
        <v>1</v>
      </c>
      <c r="AW892" s="10">
        <f xml:space="preserve"> SIGN(DATA[[#This Row],[Prev Low]] &lt; DATA[[#This Row],[Low]])</f>
        <v>0</v>
      </c>
      <c r="AX892" s="10">
        <f xml:space="preserve"> SIGN(DATA[[#This Row],[High]] &lt; DATA[[#This Row],[Prev High]])</f>
        <v>0</v>
      </c>
      <c r="AY892" s="10">
        <f xml:space="preserve"> SIGN(DATA[[#This Row],[Prev High]] &lt; DATA[[#This Row],[High]])</f>
        <v>1</v>
      </c>
      <c r="AZ892" s="10">
        <f xml:space="preserve"> (DATA[[#This Row],[Prev Low]] &lt; DATA[[#This Row],[Close]]) * (DATA[[#This Row],[Close]] &lt; DATA[[#This Row],[Prev High]])</f>
        <v>0</v>
      </c>
      <c r="BA892" s="10">
        <f xml:space="preserve"> SIGN(DATA[[#This Row],[Close]] &lt; DATA[[#This Row],[Prev Low]])</f>
        <v>1</v>
      </c>
      <c r="BB892" s="10">
        <f xml:space="preserve"> SIGN(DATA[[#This Row],[Prev Low]] &lt; DATA[[#This Row],[Close]])</f>
        <v>0</v>
      </c>
      <c r="BC892" s="10">
        <f xml:space="preserve"> SIGN(DATA[[#This Row],[Close]] &lt; DATA[[#This Row],[Prev High]])</f>
        <v>1</v>
      </c>
      <c r="BD892" s="10">
        <f xml:space="preserve"> SIGN(DATA[[#This Row],[Prev High]] &lt; DATA[[#This Row],[Close]])</f>
        <v>0</v>
      </c>
    </row>
    <row r="893" spans="14:56" x14ac:dyDescent="0.25">
      <c r="N893" s="16">
        <f xml:space="preserve"> ROW() - ROW(DATA[[#Headers],[Row]])</f>
        <v>891</v>
      </c>
      <c r="O893" s="13"/>
      <c r="P893" s="20">
        <v>44560</v>
      </c>
      <c r="Q893" s="21">
        <v>105815</v>
      </c>
      <c r="R893" s="21">
        <v>105200</v>
      </c>
      <c r="S893" s="21">
        <v>106490</v>
      </c>
      <c r="T893" s="21">
        <v>105180</v>
      </c>
      <c r="U893" s="13" t="s">
        <v>171</v>
      </c>
      <c r="V893" s="14">
        <v>5.8999999999999999E-3</v>
      </c>
      <c r="W893" s="23"/>
      <c r="X893" s="23">
        <f xml:space="preserve"> (1 - DATA[[#This Row],[Row]])</f>
        <v>-890</v>
      </c>
      <c r="Y893" s="24">
        <f xml:space="preserve"> DATA[[#This Row],[Src Data]]</f>
        <v>44560</v>
      </c>
      <c r="Z893" s="23">
        <f xml:space="preserve"> WEEKDAY(DATA[[#This Row],[Date]])</f>
        <v>5</v>
      </c>
      <c r="AA893" s="26">
        <f xml:space="preserve"> DATA[[#This Row],[Src Último]]</f>
        <v>105815</v>
      </c>
      <c r="AB893" s="28">
        <f xml:space="preserve"> DATA[[#This Row],[Src Abertura]]</f>
        <v>105200</v>
      </c>
      <c r="AC893" s="28">
        <f xml:space="preserve"> DATA[[#This Row],[Src Mínima]]</f>
        <v>105180</v>
      </c>
      <c r="AD893" s="28">
        <f xml:space="preserve"> DATA[[#This Row],[Src Máxima]]</f>
        <v>106490</v>
      </c>
      <c r="AE893" s="28">
        <f xml:space="preserve"> DATA[[#This Row],[Src Último]]</f>
        <v>105815</v>
      </c>
      <c r="AF893" s="40">
        <f xml:space="preserve"> (DATA[[#This Row],[High]] - DATA[[#This Row],[Low]])</f>
        <v>1310</v>
      </c>
      <c r="AG893" s="31">
        <f xml:space="preserve"> _xlfn.XLOOKUP(DATA[[#This Row],[T]]-1, DATA[T], DATA[Open], "")</f>
        <v>106100</v>
      </c>
      <c r="AH893" s="31">
        <f xml:space="preserve"> _xlfn.XLOOKUP(DATA[[#This Row],[T]]-1, DATA[T], DATA[Low], "")</f>
        <v>104905</v>
      </c>
      <c r="AI893" s="31">
        <f xml:space="preserve"> _xlfn.XLOOKUP(DATA[[#This Row],[T]]-1, DATA[T], DATA[High], "")</f>
        <v>106445</v>
      </c>
      <c r="AJ893" s="31">
        <f xml:space="preserve"> _xlfn.XLOOKUP(DATA[[#This Row],[T]]-1, DATA[T], DATA[Price], "")</f>
        <v>105195</v>
      </c>
      <c r="AK893" s="33">
        <f xml:space="preserve"> IFERROR(DATA[[#This Row],[Prev Close]] - DATA[[#This Row],[Prev Open]], "")</f>
        <v>-905</v>
      </c>
      <c r="AL893" s="33">
        <f xml:space="preserve"> IFERROR(DATA[[#This Row],[Prev High]] - DATA[[#This Row],[Prev Low]], "")</f>
        <v>1540</v>
      </c>
      <c r="AM893" s="33">
        <f xml:space="preserve"> SIGN(DATA[[#This Row],[Prev Change]] &lt; 0)</f>
        <v>1</v>
      </c>
      <c r="AN893" s="33">
        <f xml:space="preserve"> SIGN(DATA[[#This Row],[Prev Change]] &gt;= 0)</f>
        <v>0</v>
      </c>
      <c r="AO893" s="28">
        <f xml:space="preserve"> IFERROR(MAX(0, DATA[[#This Row],[High]] - DATA[[#This Row],[Prev High]]), "")</f>
        <v>45</v>
      </c>
      <c r="AP893" s="28">
        <f xml:space="preserve"> IFERROR(MAX(0, DATA[[#This Row],[Prev Low]] - DATA[[#This Row],[Low]]), "")</f>
        <v>0</v>
      </c>
      <c r="AQ893" s="10">
        <f xml:space="preserve"> (DATA[[#This Row],[Prev Low]] &lt; DATA[[#This Row],[Open]]) * (DATA[[#This Row],[Open]] &lt; DATA[[#This Row],[Prev High]])</f>
        <v>1</v>
      </c>
      <c r="AR893" s="10">
        <f xml:space="preserve"> SIGN(DATA[[#This Row],[Open]] &lt; DATA[[#This Row],[Prev Low]])</f>
        <v>0</v>
      </c>
      <c r="AS893" s="10">
        <f xml:space="preserve"> SIGN(DATA[[#This Row],[Prev Low]] &lt; DATA[[#This Row],[Open]])</f>
        <v>1</v>
      </c>
      <c r="AT893" s="10">
        <f xml:space="preserve"> SIGN(DATA[[#This Row],[Open]] &lt; DATA[[#This Row],[Prev High]])</f>
        <v>1</v>
      </c>
      <c r="AU893" s="10">
        <f xml:space="preserve"> SIGN(DATA[[#This Row],[Prev High]] &lt; DATA[[#This Row],[Open]])</f>
        <v>0</v>
      </c>
      <c r="AV893" s="10">
        <f xml:space="preserve"> SIGN(DATA[[#This Row],[Low]] &lt; DATA[[#This Row],[Prev Low]])</f>
        <v>0</v>
      </c>
      <c r="AW893" s="10">
        <f xml:space="preserve"> SIGN(DATA[[#This Row],[Prev Low]] &lt; DATA[[#This Row],[Low]])</f>
        <v>1</v>
      </c>
      <c r="AX893" s="10">
        <f xml:space="preserve"> SIGN(DATA[[#This Row],[High]] &lt; DATA[[#This Row],[Prev High]])</f>
        <v>0</v>
      </c>
      <c r="AY893" s="10">
        <f xml:space="preserve"> SIGN(DATA[[#This Row],[Prev High]] &lt; DATA[[#This Row],[High]])</f>
        <v>1</v>
      </c>
      <c r="AZ893" s="10">
        <f xml:space="preserve"> (DATA[[#This Row],[Prev Low]] &lt; DATA[[#This Row],[Close]]) * (DATA[[#This Row],[Close]] &lt; DATA[[#This Row],[Prev High]])</f>
        <v>1</v>
      </c>
      <c r="BA893" s="10">
        <f xml:space="preserve"> SIGN(DATA[[#This Row],[Close]] &lt; DATA[[#This Row],[Prev Low]])</f>
        <v>0</v>
      </c>
      <c r="BB893" s="10">
        <f xml:space="preserve"> SIGN(DATA[[#This Row],[Prev Low]] &lt; DATA[[#This Row],[Close]])</f>
        <v>1</v>
      </c>
      <c r="BC893" s="10">
        <f xml:space="preserve"> SIGN(DATA[[#This Row],[Close]] &lt; DATA[[#This Row],[Prev High]])</f>
        <v>1</v>
      </c>
      <c r="BD893" s="10">
        <f xml:space="preserve"> SIGN(DATA[[#This Row],[Prev High]] &lt; DATA[[#This Row],[Close]])</f>
        <v>0</v>
      </c>
    </row>
    <row r="894" spans="14:56" x14ac:dyDescent="0.25">
      <c r="N894" s="16">
        <f xml:space="preserve"> ROW() - ROW(DATA[[#Headers],[Row]])</f>
        <v>892</v>
      </c>
      <c r="O894" s="13"/>
      <c r="P894" s="20">
        <v>44559</v>
      </c>
      <c r="Q894" s="21">
        <v>105195</v>
      </c>
      <c r="R894" s="21">
        <v>106100</v>
      </c>
      <c r="S894" s="21">
        <v>106445</v>
      </c>
      <c r="T894" s="21">
        <v>104905</v>
      </c>
      <c r="U894" s="13" t="s">
        <v>164</v>
      </c>
      <c r="V894" s="14">
        <v>-7.1999999999999998E-3</v>
      </c>
      <c r="W894" s="23"/>
      <c r="X894" s="23">
        <f xml:space="preserve"> (1 - DATA[[#This Row],[Row]])</f>
        <v>-891</v>
      </c>
      <c r="Y894" s="24">
        <f xml:space="preserve"> DATA[[#This Row],[Src Data]]</f>
        <v>44559</v>
      </c>
      <c r="Z894" s="23">
        <f xml:space="preserve"> WEEKDAY(DATA[[#This Row],[Date]])</f>
        <v>4</v>
      </c>
      <c r="AA894" s="26">
        <f xml:space="preserve"> DATA[[#This Row],[Src Último]]</f>
        <v>105195</v>
      </c>
      <c r="AB894" s="28">
        <f xml:space="preserve"> DATA[[#This Row],[Src Abertura]]</f>
        <v>106100</v>
      </c>
      <c r="AC894" s="28">
        <f xml:space="preserve"> DATA[[#This Row],[Src Mínima]]</f>
        <v>104905</v>
      </c>
      <c r="AD894" s="28">
        <f xml:space="preserve"> DATA[[#This Row],[Src Máxima]]</f>
        <v>106445</v>
      </c>
      <c r="AE894" s="28">
        <f xml:space="preserve"> DATA[[#This Row],[Src Último]]</f>
        <v>105195</v>
      </c>
      <c r="AF894" s="40">
        <f xml:space="preserve"> (DATA[[#This Row],[High]] - DATA[[#This Row],[Low]])</f>
        <v>1540</v>
      </c>
      <c r="AG894" s="31">
        <f xml:space="preserve"> _xlfn.XLOOKUP(DATA[[#This Row],[T]]-1, DATA[T], DATA[Open], "")</f>
        <v>107100</v>
      </c>
      <c r="AH894" s="31">
        <f xml:space="preserve"> _xlfn.XLOOKUP(DATA[[#This Row],[T]]-1, DATA[T], DATA[Low], "")</f>
        <v>105625</v>
      </c>
      <c r="AI894" s="31">
        <f xml:space="preserve"> _xlfn.XLOOKUP(DATA[[#This Row],[T]]-1, DATA[T], DATA[High], "")</f>
        <v>107165</v>
      </c>
      <c r="AJ894" s="31">
        <f xml:space="preserve"> _xlfn.XLOOKUP(DATA[[#This Row],[T]]-1, DATA[T], DATA[Price], "")</f>
        <v>105960</v>
      </c>
      <c r="AK894" s="33">
        <f xml:space="preserve"> IFERROR(DATA[[#This Row],[Prev Close]] - DATA[[#This Row],[Prev Open]], "")</f>
        <v>-1140</v>
      </c>
      <c r="AL894" s="33">
        <f xml:space="preserve"> IFERROR(DATA[[#This Row],[Prev High]] - DATA[[#This Row],[Prev Low]], "")</f>
        <v>1540</v>
      </c>
      <c r="AM894" s="33">
        <f xml:space="preserve"> SIGN(DATA[[#This Row],[Prev Change]] &lt; 0)</f>
        <v>1</v>
      </c>
      <c r="AN894" s="33">
        <f xml:space="preserve"> SIGN(DATA[[#This Row],[Prev Change]] &gt;= 0)</f>
        <v>0</v>
      </c>
      <c r="AO894" s="28">
        <f xml:space="preserve"> IFERROR(MAX(0, DATA[[#This Row],[High]] - DATA[[#This Row],[Prev High]]), "")</f>
        <v>0</v>
      </c>
      <c r="AP894" s="28">
        <f xml:space="preserve"> IFERROR(MAX(0, DATA[[#This Row],[Prev Low]] - DATA[[#This Row],[Low]]), "")</f>
        <v>720</v>
      </c>
      <c r="AQ894" s="10">
        <f xml:space="preserve"> (DATA[[#This Row],[Prev Low]] &lt; DATA[[#This Row],[Open]]) * (DATA[[#This Row],[Open]] &lt; DATA[[#This Row],[Prev High]])</f>
        <v>1</v>
      </c>
      <c r="AR894" s="10">
        <f xml:space="preserve"> SIGN(DATA[[#This Row],[Open]] &lt; DATA[[#This Row],[Prev Low]])</f>
        <v>0</v>
      </c>
      <c r="AS894" s="10">
        <f xml:space="preserve"> SIGN(DATA[[#This Row],[Prev Low]] &lt; DATA[[#This Row],[Open]])</f>
        <v>1</v>
      </c>
      <c r="AT894" s="10">
        <f xml:space="preserve"> SIGN(DATA[[#This Row],[Open]] &lt; DATA[[#This Row],[Prev High]])</f>
        <v>1</v>
      </c>
      <c r="AU894" s="10">
        <f xml:space="preserve"> SIGN(DATA[[#This Row],[Prev High]] &lt; DATA[[#This Row],[Open]])</f>
        <v>0</v>
      </c>
      <c r="AV894" s="10">
        <f xml:space="preserve"> SIGN(DATA[[#This Row],[Low]] &lt; DATA[[#This Row],[Prev Low]])</f>
        <v>1</v>
      </c>
      <c r="AW894" s="10">
        <f xml:space="preserve"> SIGN(DATA[[#This Row],[Prev Low]] &lt; DATA[[#This Row],[Low]])</f>
        <v>0</v>
      </c>
      <c r="AX894" s="10">
        <f xml:space="preserve"> SIGN(DATA[[#This Row],[High]] &lt; DATA[[#This Row],[Prev High]])</f>
        <v>1</v>
      </c>
      <c r="AY894" s="10">
        <f xml:space="preserve"> SIGN(DATA[[#This Row],[Prev High]] &lt; DATA[[#This Row],[High]])</f>
        <v>0</v>
      </c>
      <c r="AZ894" s="10">
        <f xml:space="preserve"> (DATA[[#This Row],[Prev Low]] &lt; DATA[[#This Row],[Close]]) * (DATA[[#This Row],[Close]] &lt; DATA[[#This Row],[Prev High]])</f>
        <v>0</v>
      </c>
      <c r="BA894" s="10">
        <f xml:space="preserve"> SIGN(DATA[[#This Row],[Close]] &lt; DATA[[#This Row],[Prev Low]])</f>
        <v>1</v>
      </c>
      <c r="BB894" s="10">
        <f xml:space="preserve"> SIGN(DATA[[#This Row],[Prev Low]] &lt; DATA[[#This Row],[Close]])</f>
        <v>0</v>
      </c>
      <c r="BC894" s="10">
        <f xml:space="preserve"> SIGN(DATA[[#This Row],[Close]] &lt; DATA[[#This Row],[Prev High]])</f>
        <v>1</v>
      </c>
      <c r="BD894" s="10">
        <f xml:space="preserve"> SIGN(DATA[[#This Row],[Prev High]] &lt; DATA[[#This Row],[Close]])</f>
        <v>0</v>
      </c>
    </row>
    <row r="895" spans="14:56" x14ac:dyDescent="0.25">
      <c r="N895" s="16">
        <f xml:space="preserve"> ROW() - ROW(DATA[[#Headers],[Row]])</f>
        <v>893</v>
      </c>
      <c r="O895" s="13"/>
      <c r="P895" s="20">
        <v>44558</v>
      </c>
      <c r="Q895" s="21">
        <v>105960</v>
      </c>
      <c r="R895" s="21">
        <v>107100</v>
      </c>
      <c r="S895" s="21">
        <v>107165</v>
      </c>
      <c r="T895" s="21">
        <v>105625</v>
      </c>
      <c r="U895" s="13" t="s">
        <v>146</v>
      </c>
      <c r="V895" s="14">
        <v>-6.4000000000000003E-3</v>
      </c>
      <c r="W895" s="23"/>
      <c r="X895" s="23">
        <f xml:space="preserve"> (1 - DATA[[#This Row],[Row]])</f>
        <v>-892</v>
      </c>
      <c r="Y895" s="24">
        <f xml:space="preserve"> DATA[[#This Row],[Src Data]]</f>
        <v>44558</v>
      </c>
      <c r="Z895" s="23">
        <f xml:space="preserve"> WEEKDAY(DATA[[#This Row],[Date]])</f>
        <v>3</v>
      </c>
      <c r="AA895" s="26">
        <f xml:space="preserve"> DATA[[#This Row],[Src Último]]</f>
        <v>105960</v>
      </c>
      <c r="AB895" s="28">
        <f xml:space="preserve"> DATA[[#This Row],[Src Abertura]]</f>
        <v>107100</v>
      </c>
      <c r="AC895" s="28">
        <f xml:space="preserve"> DATA[[#This Row],[Src Mínima]]</f>
        <v>105625</v>
      </c>
      <c r="AD895" s="28">
        <f xml:space="preserve"> DATA[[#This Row],[Src Máxima]]</f>
        <v>107165</v>
      </c>
      <c r="AE895" s="28">
        <f xml:space="preserve"> DATA[[#This Row],[Src Último]]</f>
        <v>105960</v>
      </c>
      <c r="AF895" s="40">
        <f xml:space="preserve"> (DATA[[#This Row],[High]] - DATA[[#This Row],[Low]])</f>
        <v>1540</v>
      </c>
      <c r="AG895" s="31">
        <f xml:space="preserve"> _xlfn.XLOOKUP(DATA[[#This Row],[T]]-1, DATA[T], DATA[Open], "")</f>
        <v>106100</v>
      </c>
      <c r="AH895" s="31">
        <f xml:space="preserve"> _xlfn.XLOOKUP(DATA[[#This Row],[T]]-1, DATA[T], DATA[Low], "")</f>
        <v>105935</v>
      </c>
      <c r="AI895" s="31">
        <f xml:space="preserve"> _xlfn.XLOOKUP(DATA[[#This Row],[T]]-1, DATA[T], DATA[High], "")</f>
        <v>106960</v>
      </c>
      <c r="AJ895" s="31">
        <f xml:space="preserve"> _xlfn.XLOOKUP(DATA[[#This Row],[T]]-1, DATA[T], DATA[Price], "")</f>
        <v>106645</v>
      </c>
      <c r="AK895" s="33">
        <f xml:space="preserve"> IFERROR(DATA[[#This Row],[Prev Close]] - DATA[[#This Row],[Prev Open]], "")</f>
        <v>545</v>
      </c>
      <c r="AL895" s="33">
        <f xml:space="preserve"> IFERROR(DATA[[#This Row],[Prev High]] - DATA[[#This Row],[Prev Low]], "")</f>
        <v>1025</v>
      </c>
      <c r="AM895" s="33">
        <f xml:space="preserve"> SIGN(DATA[[#This Row],[Prev Change]] &lt; 0)</f>
        <v>0</v>
      </c>
      <c r="AN895" s="33">
        <f xml:space="preserve"> SIGN(DATA[[#This Row],[Prev Change]] &gt;= 0)</f>
        <v>1</v>
      </c>
      <c r="AO895" s="28">
        <f xml:space="preserve"> IFERROR(MAX(0, DATA[[#This Row],[High]] - DATA[[#This Row],[Prev High]]), "")</f>
        <v>205</v>
      </c>
      <c r="AP895" s="28">
        <f xml:space="preserve"> IFERROR(MAX(0, DATA[[#This Row],[Prev Low]] - DATA[[#This Row],[Low]]), "")</f>
        <v>310</v>
      </c>
      <c r="AQ895" s="10">
        <f xml:space="preserve"> (DATA[[#This Row],[Prev Low]] &lt; DATA[[#This Row],[Open]]) * (DATA[[#This Row],[Open]] &lt; DATA[[#This Row],[Prev High]])</f>
        <v>0</v>
      </c>
      <c r="AR895" s="10">
        <f xml:space="preserve"> SIGN(DATA[[#This Row],[Open]] &lt; DATA[[#This Row],[Prev Low]])</f>
        <v>0</v>
      </c>
      <c r="AS895" s="10">
        <f xml:space="preserve"> SIGN(DATA[[#This Row],[Prev Low]] &lt; DATA[[#This Row],[Open]])</f>
        <v>1</v>
      </c>
      <c r="AT895" s="10">
        <f xml:space="preserve"> SIGN(DATA[[#This Row],[Open]] &lt; DATA[[#This Row],[Prev High]])</f>
        <v>0</v>
      </c>
      <c r="AU895" s="10">
        <f xml:space="preserve"> SIGN(DATA[[#This Row],[Prev High]] &lt; DATA[[#This Row],[Open]])</f>
        <v>1</v>
      </c>
      <c r="AV895" s="10">
        <f xml:space="preserve"> SIGN(DATA[[#This Row],[Low]] &lt; DATA[[#This Row],[Prev Low]])</f>
        <v>1</v>
      </c>
      <c r="AW895" s="10">
        <f xml:space="preserve"> SIGN(DATA[[#This Row],[Prev Low]] &lt; DATA[[#This Row],[Low]])</f>
        <v>0</v>
      </c>
      <c r="AX895" s="10">
        <f xml:space="preserve"> SIGN(DATA[[#This Row],[High]] &lt; DATA[[#This Row],[Prev High]])</f>
        <v>0</v>
      </c>
      <c r="AY895" s="10">
        <f xml:space="preserve"> SIGN(DATA[[#This Row],[Prev High]] &lt; DATA[[#This Row],[High]])</f>
        <v>1</v>
      </c>
      <c r="AZ895" s="10">
        <f xml:space="preserve"> (DATA[[#This Row],[Prev Low]] &lt; DATA[[#This Row],[Close]]) * (DATA[[#This Row],[Close]] &lt; DATA[[#This Row],[Prev High]])</f>
        <v>1</v>
      </c>
      <c r="BA895" s="10">
        <f xml:space="preserve"> SIGN(DATA[[#This Row],[Close]] &lt; DATA[[#This Row],[Prev Low]])</f>
        <v>0</v>
      </c>
      <c r="BB895" s="10">
        <f xml:space="preserve"> SIGN(DATA[[#This Row],[Prev Low]] &lt; DATA[[#This Row],[Close]])</f>
        <v>1</v>
      </c>
      <c r="BC895" s="10">
        <f xml:space="preserve"> SIGN(DATA[[#This Row],[Close]] &lt; DATA[[#This Row],[Prev High]])</f>
        <v>1</v>
      </c>
      <c r="BD895" s="10">
        <f xml:space="preserve"> SIGN(DATA[[#This Row],[Prev High]] &lt; DATA[[#This Row],[Close]])</f>
        <v>0</v>
      </c>
    </row>
    <row r="896" spans="14:56" x14ac:dyDescent="0.25">
      <c r="N896" s="16">
        <f xml:space="preserve"> ROW() - ROW(DATA[[#Headers],[Row]])</f>
        <v>894</v>
      </c>
      <c r="O896" s="13"/>
      <c r="P896" s="20">
        <v>44557</v>
      </c>
      <c r="Q896" s="21">
        <v>106645</v>
      </c>
      <c r="R896" s="21">
        <v>106100</v>
      </c>
      <c r="S896" s="21">
        <v>106960</v>
      </c>
      <c r="T896" s="21">
        <v>105935</v>
      </c>
      <c r="U896" s="13" t="s">
        <v>205</v>
      </c>
      <c r="V896" s="14">
        <v>5.5999999999999999E-3</v>
      </c>
      <c r="W896" s="23"/>
      <c r="X896" s="23">
        <f xml:space="preserve"> (1 - DATA[[#This Row],[Row]])</f>
        <v>-893</v>
      </c>
      <c r="Y896" s="24">
        <f xml:space="preserve"> DATA[[#This Row],[Src Data]]</f>
        <v>44557</v>
      </c>
      <c r="Z896" s="23">
        <f xml:space="preserve"> WEEKDAY(DATA[[#This Row],[Date]])</f>
        <v>2</v>
      </c>
      <c r="AA896" s="26">
        <f xml:space="preserve"> DATA[[#This Row],[Src Último]]</f>
        <v>106645</v>
      </c>
      <c r="AB896" s="28">
        <f xml:space="preserve"> DATA[[#This Row],[Src Abertura]]</f>
        <v>106100</v>
      </c>
      <c r="AC896" s="28">
        <f xml:space="preserve"> DATA[[#This Row],[Src Mínima]]</f>
        <v>105935</v>
      </c>
      <c r="AD896" s="28">
        <f xml:space="preserve"> DATA[[#This Row],[Src Máxima]]</f>
        <v>106960</v>
      </c>
      <c r="AE896" s="28">
        <f xml:space="preserve"> DATA[[#This Row],[Src Último]]</f>
        <v>106645</v>
      </c>
      <c r="AF896" s="40">
        <f xml:space="preserve"> (DATA[[#This Row],[High]] - DATA[[#This Row],[Low]])</f>
        <v>1025</v>
      </c>
      <c r="AG896" s="31">
        <f xml:space="preserve"> _xlfn.XLOOKUP(DATA[[#This Row],[T]]-1, DATA[T], DATA[Open], "")</f>
        <v>107080</v>
      </c>
      <c r="AH896" s="31">
        <f xml:space="preserve"> _xlfn.XLOOKUP(DATA[[#This Row],[T]]-1, DATA[T], DATA[Low], "")</f>
        <v>105600</v>
      </c>
      <c r="AI896" s="31">
        <f xml:space="preserve"> _xlfn.XLOOKUP(DATA[[#This Row],[T]]-1, DATA[T], DATA[High], "")</f>
        <v>107245</v>
      </c>
      <c r="AJ896" s="31">
        <f xml:space="preserve"> _xlfn.XLOOKUP(DATA[[#This Row],[T]]-1, DATA[T], DATA[Price], "")</f>
        <v>106047</v>
      </c>
      <c r="AK896" s="33">
        <f xml:space="preserve"> IFERROR(DATA[[#This Row],[Prev Close]] - DATA[[#This Row],[Prev Open]], "")</f>
        <v>-1033</v>
      </c>
      <c r="AL896" s="33">
        <f xml:space="preserve"> IFERROR(DATA[[#This Row],[Prev High]] - DATA[[#This Row],[Prev Low]], "")</f>
        <v>1645</v>
      </c>
      <c r="AM896" s="33">
        <f xml:space="preserve"> SIGN(DATA[[#This Row],[Prev Change]] &lt; 0)</f>
        <v>1</v>
      </c>
      <c r="AN896" s="33">
        <f xml:space="preserve"> SIGN(DATA[[#This Row],[Prev Change]] &gt;= 0)</f>
        <v>0</v>
      </c>
      <c r="AO896" s="28">
        <f xml:space="preserve"> IFERROR(MAX(0, DATA[[#This Row],[High]] - DATA[[#This Row],[Prev High]]), "")</f>
        <v>0</v>
      </c>
      <c r="AP896" s="28">
        <f xml:space="preserve"> IFERROR(MAX(0, DATA[[#This Row],[Prev Low]] - DATA[[#This Row],[Low]]), "")</f>
        <v>0</v>
      </c>
      <c r="AQ896" s="10">
        <f xml:space="preserve"> (DATA[[#This Row],[Prev Low]] &lt; DATA[[#This Row],[Open]]) * (DATA[[#This Row],[Open]] &lt; DATA[[#This Row],[Prev High]])</f>
        <v>1</v>
      </c>
      <c r="AR896" s="10">
        <f xml:space="preserve"> SIGN(DATA[[#This Row],[Open]] &lt; DATA[[#This Row],[Prev Low]])</f>
        <v>0</v>
      </c>
      <c r="AS896" s="10">
        <f xml:space="preserve"> SIGN(DATA[[#This Row],[Prev Low]] &lt; DATA[[#This Row],[Open]])</f>
        <v>1</v>
      </c>
      <c r="AT896" s="10">
        <f xml:space="preserve"> SIGN(DATA[[#This Row],[Open]] &lt; DATA[[#This Row],[Prev High]])</f>
        <v>1</v>
      </c>
      <c r="AU896" s="10">
        <f xml:space="preserve"> SIGN(DATA[[#This Row],[Prev High]] &lt; DATA[[#This Row],[Open]])</f>
        <v>0</v>
      </c>
      <c r="AV896" s="10">
        <f xml:space="preserve"> SIGN(DATA[[#This Row],[Low]] &lt; DATA[[#This Row],[Prev Low]])</f>
        <v>0</v>
      </c>
      <c r="AW896" s="10">
        <f xml:space="preserve"> SIGN(DATA[[#This Row],[Prev Low]] &lt; DATA[[#This Row],[Low]])</f>
        <v>1</v>
      </c>
      <c r="AX896" s="10">
        <f xml:space="preserve"> SIGN(DATA[[#This Row],[High]] &lt; DATA[[#This Row],[Prev High]])</f>
        <v>1</v>
      </c>
      <c r="AY896" s="10">
        <f xml:space="preserve"> SIGN(DATA[[#This Row],[Prev High]] &lt; DATA[[#This Row],[High]])</f>
        <v>0</v>
      </c>
      <c r="AZ896" s="10">
        <f xml:space="preserve"> (DATA[[#This Row],[Prev Low]] &lt; DATA[[#This Row],[Close]]) * (DATA[[#This Row],[Close]] &lt; DATA[[#This Row],[Prev High]])</f>
        <v>1</v>
      </c>
      <c r="BA896" s="10">
        <f xml:space="preserve"> SIGN(DATA[[#This Row],[Close]] &lt; DATA[[#This Row],[Prev Low]])</f>
        <v>0</v>
      </c>
      <c r="BB896" s="10">
        <f xml:space="preserve"> SIGN(DATA[[#This Row],[Prev Low]] &lt; DATA[[#This Row],[Close]])</f>
        <v>1</v>
      </c>
      <c r="BC896" s="10">
        <f xml:space="preserve"> SIGN(DATA[[#This Row],[Close]] &lt; DATA[[#This Row],[Prev High]])</f>
        <v>1</v>
      </c>
      <c r="BD896" s="10">
        <f xml:space="preserve"> SIGN(DATA[[#This Row],[Prev High]] &lt; DATA[[#This Row],[Close]])</f>
        <v>0</v>
      </c>
    </row>
    <row r="897" spans="14:56" x14ac:dyDescent="0.25">
      <c r="N897" s="16">
        <f xml:space="preserve"> ROW() - ROW(DATA[[#Headers],[Row]])</f>
        <v>895</v>
      </c>
      <c r="O897" s="13"/>
      <c r="P897" s="20">
        <v>44553</v>
      </c>
      <c r="Q897" s="21">
        <v>106047</v>
      </c>
      <c r="R897" s="21">
        <v>107080</v>
      </c>
      <c r="S897" s="21">
        <v>107245</v>
      </c>
      <c r="T897" s="21">
        <v>105600</v>
      </c>
      <c r="U897" s="13" t="s">
        <v>105</v>
      </c>
      <c r="V897" s="14">
        <v>-4.5999999999999999E-3</v>
      </c>
      <c r="W897" s="23"/>
      <c r="X897" s="23">
        <f xml:space="preserve"> (1 - DATA[[#This Row],[Row]])</f>
        <v>-894</v>
      </c>
      <c r="Y897" s="24">
        <f xml:space="preserve"> DATA[[#This Row],[Src Data]]</f>
        <v>44553</v>
      </c>
      <c r="Z897" s="23">
        <f xml:space="preserve"> WEEKDAY(DATA[[#This Row],[Date]])</f>
        <v>5</v>
      </c>
      <c r="AA897" s="26">
        <f xml:space="preserve"> DATA[[#This Row],[Src Último]]</f>
        <v>106047</v>
      </c>
      <c r="AB897" s="28">
        <f xml:space="preserve"> DATA[[#This Row],[Src Abertura]]</f>
        <v>107080</v>
      </c>
      <c r="AC897" s="28">
        <f xml:space="preserve"> DATA[[#This Row],[Src Mínima]]</f>
        <v>105600</v>
      </c>
      <c r="AD897" s="28">
        <f xml:space="preserve"> DATA[[#This Row],[Src Máxima]]</f>
        <v>107245</v>
      </c>
      <c r="AE897" s="28">
        <f xml:space="preserve"> DATA[[#This Row],[Src Último]]</f>
        <v>106047</v>
      </c>
      <c r="AF897" s="40">
        <f xml:space="preserve"> (DATA[[#This Row],[High]] - DATA[[#This Row],[Low]])</f>
        <v>1645</v>
      </c>
      <c r="AG897" s="31">
        <f xml:space="preserve"> _xlfn.XLOOKUP(DATA[[#This Row],[T]]-1, DATA[T], DATA[Open], "")</f>
        <v>106550</v>
      </c>
      <c r="AH897" s="31">
        <f xml:space="preserve"> _xlfn.XLOOKUP(DATA[[#This Row],[T]]-1, DATA[T], DATA[Low], "")</f>
        <v>105645</v>
      </c>
      <c r="AI897" s="31">
        <f xml:space="preserve"> _xlfn.XLOOKUP(DATA[[#This Row],[T]]-1, DATA[T], DATA[High], "")</f>
        <v>107070</v>
      </c>
      <c r="AJ897" s="31">
        <f xml:space="preserve"> _xlfn.XLOOKUP(DATA[[#This Row],[T]]-1, DATA[T], DATA[Price], "")</f>
        <v>106541</v>
      </c>
      <c r="AK897" s="33">
        <f xml:space="preserve"> IFERROR(DATA[[#This Row],[Prev Close]] - DATA[[#This Row],[Prev Open]], "")</f>
        <v>-9</v>
      </c>
      <c r="AL897" s="33">
        <f xml:space="preserve"> IFERROR(DATA[[#This Row],[Prev High]] - DATA[[#This Row],[Prev Low]], "")</f>
        <v>1425</v>
      </c>
      <c r="AM897" s="33">
        <f xml:space="preserve"> SIGN(DATA[[#This Row],[Prev Change]] &lt; 0)</f>
        <v>1</v>
      </c>
      <c r="AN897" s="33">
        <f xml:space="preserve"> SIGN(DATA[[#This Row],[Prev Change]] &gt;= 0)</f>
        <v>0</v>
      </c>
      <c r="AO897" s="28">
        <f xml:space="preserve"> IFERROR(MAX(0, DATA[[#This Row],[High]] - DATA[[#This Row],[Prev High]]), "")</f>
        <v>175</v>
      </c>
      <c r="AP897" s="28">
        <f xml:space="preserve"> IFERROR(MAX(0, DATA[[#This Row],[Prev Low]] - DATA[[#This Row],[Low]]), "")</f>
        <v>45</v>
      </c>
      <c r="AQ897" s="10">
        <f xml:space="preserve"> (DATA[[#This Row],[Prev Low]] &lt; DATA[[#This Row],[Open]]) * (DATA[[#This Row],[Open]] &lt; DATA[[#This Row],[Prev High]])</f>
        <v>0</v>
      </c>
      <c r="AR897" s="10">
        <f xml:space="preserve"> SIGN(DATA[[#This Row],[Open]] &lt; DATA[[#This Row],[Prev Low]])</f>
        <v>0</v>
      </c>
      <c r="AS897" s="10">
        <f xml:space="preserve"> SIGN(DATA[[#This Row],[Prev Low]] &lt; DATA[[#This Row],[Open]])</f>
        <v>1</v>
      </c>
      <c r="AT897" s="10">
        <f xml:space="preserve"> SIGN(DATA[[#This Row],[Open]] &lt; DATA[[#This Row],[Prev High]])</f>
        <v>0</v>
      </c>
      <c r="AU897" s="10">
        <f xml:space="preserve"> SIGN(DATA[[#This Row],[Prev High]] &lt; DATA[[#This Row],[Open]])</f>
        <v>1</v>
      </c>
      <c r="AV897" s="10">
        <f xml:space="preserve"> SIGN(DATA[[#This Row],[Low]] &lt; DATA[[#This Row],[Prev Low]])</f>
        <v>1</v>
      </c>
      <c r="AW897" s="10">
        <f xml:space="preserve"> SIGN(DATA[[#This Row],[Prev Low]] &lt; DATA[[#This Row],[Low]])</f>
        <v>0</v>
      </c>
      <c r="AX897" s="10">
        <f xml:space="preserve"> SIGN(DATA[[#This Row],[High]] &lt; DATA[[#This Row],[Prev High]])</f>
        <v>0</v>
      </c>
      <c r="AY897" s="10">
        <f xml:space="preserve"> SIGN(DATA[[#This Row],[Prev High]] &lt; DATA[[#This Row],[High]])</f>
        <v>1</v>
      </c>
      <c r="AZ897" s="10">
        <f xml:space="preserve"> (DATA[[#This Row],[Prev Low]] &lt; DATA[[#This Row],[Close]]) * (DATA[[#This Row],[Close]] &lt; DATA[[#This Row],[Prev High]])</f>
        <v>1</v>
      </c>
      <c r="BA897" s="10">
        <f xml:space="preserve"> SIGN(DATA[[#This Row],[Close]] &lt; DATA[[#This Row],[Prev Low]])</f>
        <v>0</v>
      </c>
      <c r="BB897" s="10">
        <f xml:space="preserve"> SIGN(DATA[[#This Row],[Prev Low]] &lt; DATA[[#This Row],[Close]])</f>
        <v>1</v>
      </c>
      <c r="BC897" s="10">
        <f xml:space="preserve"> SIGN(DATA[[#This Row],[Close]] &lt; DATA[[#This Row],[Prev High]])</f>
        <v>1</v>
      </c>
      <c r="BD897" s="10">
        <f xml:space="preserve"> SIGN(DATA[[#This Row],[Prev High]] &lt; DATA[[#This Row],[Close]])</f>
        <v>0</v>
      </c>
    </row>
    <row r="898" spans="14:56" x14ac:dyDescent="0.25">
      <c r="N898" s="16">
        <f xml:space="preserve"> ROW() - ROW(DATA[[#Headers],[Row]])</f>
        <v>896</v>
      </c>
      <c r="O898" s="13"/>
      <c r="P898" s="20">
        <v>44552</v>
      </c>
      <c r="Q898" s="21">
        <v>106541</v>
      </c>
      <c r="R898" s="21">
        <v>106550</v>
      </c>
      <c r="S898" s="21">
        <v>107070</v>
      </c>
      <c r="T898" s="21">
        <v>105645</v>
      </c>
      <c r="U898" s="13" t="s">
        <v>450</v>
      </c>
      <c r="V898" s="14">
        <v>-2.0999999999999999E-3</v>
      </c>
      <c r="W898" s="23"/>
      <c r="X898" s="23">
        <f xml:space="preserve"> (1 - DATA[[#This Row],[Row]])</f>
        <v>-895</v>
      </c>
      <c r="Y898" s="24">
        <f xml:space="preserve"> DATA[[#This Row],[Src Data]]</f>
        <v>44552</v>
      </c>
      <c r="Z898" s="23">
        <f xml:space="preserve"> WEEKDAY(DATA[[#This Row],[Date]])</f>
        <v>4</v>
      </c>
      <c r="AA898" s="26">
        <f xml:space="preserve"> DATA[[#This Row],[Src Último]]</f>
        <v>106541</v>
      </c>
      <c r="AB898" s="28">
        <f xml:space="preserve"> DATA[[#This Row],[Src Abertura]]</f>
        <v>106550</v>
      </c>
      <c r="AC898" s="28">
        <f xml:space="preserve"> DATA[[#This Row],[Src Mínima]]</f>
        <v>105645</v>
      </c>
      <c r="AD898" s="28">
        <f xml:space="preserve"> DATA[[#This Row],[Src Máxima]]</f>
        <v>107070</v>
      </c>
      <c r="AE898" s="28">
        <f xml:space="preserve"> DATA[[#This Row],[Src Último]]</f>
        <v>106541</v>
      </c>
      <c r="AF898" s="40">
        <f xml:space="preserve"> (DATA[[#This Row],[High]] - DATA[[#This Row],[Low]])</f>
        <v>1425</v>
      </c>
      <c r="AG898" s="31">
        <f xml:space="preserve"> _xlfn.XLOOKUP(DATA[[#This Row],[T]]-1, DATA[T], DATA[Open], "")</f>
        <v>107405</v>
      </c>
      <c r="AH898" s="31">
        <f xml:space="preserve"> _xlfn.XLOOKUP(DATA[[#This Row],[T]]-1, DATA[T], DATA[Low], "")</f>
        <v>106335</v>
      </c>
      <c r="AI898" s="31">
        <f xml:space="preserve"> _xlfn.XLOOKUP(DATA[[#This Row],[T]]-1, DATA[T], DATA[High], "")</f>
        <v>107580</v>
      </c>
      <c r="AJ898" s="31">
        <f xml:space="preserve"> _xlfn.XLOOKUP(DATA[[#This Row],[T]]-1, DATA[T], DATA[Price], "")</f>
        <v>106768</v>
      </c>
      <c r="AK898" s="33">
        <f xml:space="preserve"> IFERROR(DATA[[#This Row],[Prev Close]] - DATA[[#This Row],[Prev Open]], "")</f>
        <v>-637</v>
      </c>
      <c r="AL898" s="33">
        <f xml:space="preserve"> IFERROR(DATA[[#This Row],[Prev High]] - DATA[[#This Row],[Prev Low]], "")</f>
        <v>1245</v>
      </c>
      <c r="AM898" s="33">
        <f xml:space="preserve"> SIGN(DATA[[#This Row],[Prev Change]] &lt; 0)</f>
        <v>1</v>
      </c>
      <c r="AN898" s="33">
        <f xml:space="preserve"> SIGN(DATA[[#This Row],[Prev Change]] &gt;= 0)</f>
        <v>0</v>
      </c>
      <c r="AO898" s="28">
        <f xml:space="preserve"> IFERROR(MAX(0, DATA[[#This Row],[High]] - DATA[[#This Row],[Prev High]]), "")</f>
        <v>0</v>
      </c>
      <c r="AP898" s="28">
        <f xml:space="preserve"> IFERROR(MAX(0, DATA[[#This Row],[Prev Low]] - DATA[[#This Row],[Low]]), "")</f>
        <v>690</v>
      </c>
      <c r="AQ898" s="10">
        <f xml:space="preserve"> (DATA[[#This Row],[Prev Low]] &lt; DATA[[#This Row],[Open]]) * (DATA[[#This Row],[Open]] &lt; DATA[[#This Row],[Prev High]])</f>
        <v>1</v>
      </c>
      <c r="AR898" s="10">
        <f xml:space="preserve"> SIGN(DATA[[#This Row],[Open]] &lt; DATA[[#This Row],[Prev Low]])</f>
        <v>0</v>
      </c>
      <c r="AS898" s="10">
        <f xml:space="preserve"> SIGN(DATA[[#This Row],[Prev Low]] &lt; DATA[[#This Row],[Open]])</f>
        <v>1</v>
      </c>
      <c r="AT898" s="10">
        <f xml:space="preserve"> SIGN(DATA[[#This Row],[Open]] &lt; DATA[[#This Row],[Prev High]])</f>
        <v>1</v>
      </c>
      <c r="AU898" s="10">
        <f xml:space="preserve"> SIGN(DATA[[#This Row],[Prev High]] &lt; DATA[[#This Row],[Open]])</f>
        <v>0</v>
      </c>
      <c r="AV898" s="10">
        <f xml:space="preserve"> SIGN(DATA[[#This Row],[Low]] &lt; DATA[[#This Row],[Prev Low]])</f>
        <v>1</v>
      </c>
      <c r="AW898" s="10">
        <f xml:space="preserve"> SIGN(DATA[[#This Row],[Prev Low]] &lt; DATA[[#This Row],[Low]])</f>
        <v>0</v>
      </c>
      <c r="AX898" s="10">
        <f xml:space="preserve"> SIGN(DATA[[#This Row],[High]] &lt; DATA[[#This Row],[Prev High]])</f>
        <v>1</v>
      </c>
      <c r="AY898" s="10">
        <f xml:space="preserve"> SIGN(DATA[[#This Row],[Prev High]] &lt; DATA[[#This Row],[High]])</f>
        <v>0</v>
      </c>
      <c r="AZ898" s="10">
        <f xml:space="preserve"> (DATA[[#This Row],[Prev Low]] &lt; DATA[[#This Row],[Close]]) * (DATA[[#This Row],[Close]] &lt; DATA[[#This Row],[Prev High]])</f>
        <v>1</v>
      </c>
      <c r="BA898" s="10">
        <f xml:space="preserve"> SIGN(DATA[[#This Row],[Close]] &lt; DATA[[#This Row],[Prev Low]])</f>
        <v>0</v>
      </c>
      <c r="BB898" s="10">
        <f xml:space="preserve"> SIGN(DATA[[#This Row],[Prev Low]] &lt; DATA[[#This Row],[Close]])</f>
        <v>1</v>
      </c>
      <c r="BC898" s="10">
        <f xml:space="preserve"> SIGN(DATA[[#This Row],[Close]] &lt; DATA[[#This Row],[Prev High]])</f>
        <v>1</v>
      </c>
      <c r="BD898" s="10">
        <f xml:space="preserve"> SIGN(DATA[[#This Row],[Prev High]] &lt; DATA[[#This Row],[Close]])</f>
        <v>0</v>
      </c>
    </row>
    <row r="899" spans="14:56" x14ac:dyDescent="0.25">
      <c r="N899" s="16">
        <f xml:space="preserve"> ROW() - ROW(DATA[[#Headers],[Row]])</f>
        <v>897</v>
      </c>
      <c r="O899" s="13"/>
      <c r="P899" s="20">
        <v>44551</v>
      </c>
      <c r="Q899" s="21">
        <v>106768</v>
      </c>
      <c r="R899" s="21">
        <v>107405</v>
      </c>
      <c r="S899" s="21">
        <v>107580</v>
      </c>
      <c r="T899" s="21">
        <v>106335</v>
      </c>
      <c r="U899" s="13" t="s">
        <v>663</v>
      </c>
      <c r="V899" s="14">
        <v>3.5999999999999999E-3</v>
      </c>
      <c r="W899" s="23"/>
      <c r="X899" s="23">
        <f xml:space="preserve"> (1 - DATA[[#This Row],[Row]])</f>
        <v>-896</v>
      </c>
      <c r="Y899" s="24">
        <f xml:space="preserve"> DATA[[#This Row],[Src Data]]</f>
        <v>44551</v>
      </c>
      <c r="Z899" s="23">
        <f xml:space="preserve"> WEEKDAY(DATA[[#This Row],[Date]])</f>
        <v>3</v>
      </c>
      <c r="AA899" s="26">
        <f xml:space="preserve"> DATA[[#This Row],[Src Último]]</f>
        <v>106768</v>
      </c>
      <c r="AB899" s="28">
        <f xml:space="preserve"> DATA[[#This Row],[Src Abertura]]</f>
        <v>107405</v>
      </c>
      <c r="AC899" s="28">
        <f xml:space="preserve"> DATA[[#This Row],[Src Mínima]]</f>
        <v>106335</v>
      </c>
      <c r="AD899" s="28">
        <f xml:space="preserve"> DATA[[#This Row],[Src Máxima]]</f>
        <v>107580</v>
      </c>
      <c r="AE899" s="28">
        <f xml:space="preserve"> DATA[[#This Row],[Src Último]]</f>
        <v>106768</v>
      </c>
      <c r="AF899" s="40">
        <f xml:space="preserve"> (DATA[[#This Row],[High]] - DATA[[#This Row],[Low]])</f>
        <v>1245</v>
      </c>
      <c r="AG899" s="31">
        <f xml:space="preserve"> _xlfn.XLOOKUP(DATA[[#This Row],[T]]-1, DATA[T], DATA[Open], "")</f>
        <v>107200</v>
      </c>
      <c r="AH899" s="31">
        <f xml:space="preserve"> _xlfn.XLOOKUP(DATA[[#This Row],[T]]-1, DATA[T], DATA[Low], "")</f>
        <v>105685</v>
      </c>
      <c r="AI899" s="31">
        <f xml:space="preserve"> _xlfn.XLOOKUP(DATA[[#This Row],[T]]-1, DATA[T], DATA[High], "")</f>
        <v>107420</v>
      </c>
      <c r="AJ899" s="31">
        <f xml:space="preserve"> _xlfn.XLOOKUP(DATA[[#This Row],[T]]-1, DATA[T], DATA[Price], "")</f>
        <v>106381</v>
      </c>
      <c r="AK899" s="33">
        <f xml:space="preserve"> IFERROR(DATA[[#This Row],[Prev Close]] - DATA[[#This Row],[Prev Open]], "")</f>
        <v>-819</v>
      </c>
      <c r="AL899" s="33">
        <f xml:space="preserve"> IFERROR(DATA[[#This Row],[Prev High]] - DATA[[#This Row],[Prev Low]], "")</f>
        <v>1735</v>
      </c>
      <c r="AM899" s="33">
        <f xml:space="preserve"> SIGN(DATA[[#This Row],[Prev Change]] &lt; 0)</f>
        <v>1</v>
      </c>
      <c r="AN899" s="33">
        <f xml:space="preserve"> SIGN(DATA[[#This Row],[Prev Change]] &gt;= 0)</f>
        <v>0</v>
      </c>
      <c r="AO899" s="28">
        <f xml:space="preserve"> IFERROR(MAX(0, DATA[[#This Row],[High]] - DATA[[#This Row],[Prev High]]), "")</f>
        <v>160</v>
      </c>
      <c r="AP899" s="28">
        <f xml:space="preserve"> IFERROR(MAX(0, DATA[[#This Row],[Prev Low]] - DATA[[#This Row],[Low]]), "")</f>
        <v>0</v>
      </c>
      <c r="AQ899" s="10">
        <f xml:space="preserve"> (DATA[[#This Row],[Prev Low]] &lt; DATA[[#This Row],[Open]]) * (DATA[[#This Row],[Open]] &lt; DATA[[#This Row],[Prev High]])</f>
        <v>1</v>
      </c>
      <c r="AR899" s="10">
        <f xml:space="preserve"> SIGN(DATA[[#This Row],[Open]] &lt; DATA[[#This Row],[Prev Low]])</f>
        <v>0</v>
      </c>
      <c r="AS899" s="10">
        <f xml:space="preserve"> SIGN(DATA[[#This Row],[Prev Low]] &lt; DATA[[#This Row],[Open]])</f>
        <v>1</v>
      </c>
      <c r="AT899" s="10">
        <f xml:space="preserve"> SIGN(DATA[[#This Row],[Open]] &lt; DATA[[#This Row],[Prev High]])</f>
        <v>1</v>
      </c>
      <c r="AU899" s="10">
        <f xml:space="preserve"> SIGN(DATA[[#This Row],[Prev High]] &lt; DATA[[#This Row],[Open]])</f>
        <v>0</v>
      </c>
      <c r="AV899" s="10">
        <f xml:space="preserve"> SIGN(DATA[[#This Row],[Low]] &lt; DATA[[#This Row],[Prev Low]])</f>
        <v>0</v>
      </c>
      <c r="AW899" s="10">
        <f xml:space="preserve"> SIGN(DATA[[#This Row],[Prev Low]] &lt; DATA[[#This Row],[Low]])</f>
        <v>1</v>
      </c>
      <c r="AX899" s="10">
        <f xml:space="preserve"> SIGN(DATA[[#This Row],[High]] &lt; DATA[[#This Row],[Prev High]])</f>
        <v>0</v>
      </c>
      <c r="AY899" s="10">
        <f xml:space="preserve"> SIGN(DATA[[#This Row],[Prev High]] &lt; DATA[[#This Row],[High]])</f>
        <v>1</v>
      </c>
      <c r="AZ899" s="10">
        <f xml:space="preserve"> (DATA[[#This Row],[Prev Low]] &lt; DATA[[#This Row],[Close]]) * (DATA[[#This Row],[Close]] &lt; DATA[[#This Row],[Prev High]])</f>
        <v>1</v>
      </c>
      <c r="BA899" s="10">
        <f xml:space="preserve"> SIGN(DATA[[#This Row],[Close]] &lt; DATA[[#This Row],[Prev Low]])</f>
        <v>0</v>
      </c>
      <c r="BB899" s="10">
        <f xml:space="preserve"> SIGN(DATA[[#This Row],[Prev Low]] &lt; DATA[[#This Row],[Close]])</f>
        <v>1</v>
      </c>
      <c r="BC899" s="10">
        <f xml:space="preserve"> SIGN(DATA[[#This Row],[Close]] &lt; DATA[[#This Row],[Prev High]])</f>
        <v>1</v>
      </c>
      <c r="BD899" s="10">
        <f xml:space="preserve"> SIGN(DATA[[#This Row],[Prev High]] &lt; DATA[[#This Row],[Close]])</f>
        <v>0</v>
      </c>
    </row>
    <row r="900" spans="14:56" x14ac:dyDescent="0.25">
      <c r="N900" s="16">
        <f xml:space="preserve"> ROW() - ROW(DATA[[#Headers],[Row]])</f>
        <v>898</v>
      </c>
      <c r="O900" s="13"/>
      <c r="P900" s="20">
        <v>44550</v>
      </c>
      <c r="Q900" s="21">
        <v>106381</v>
      </c>
      <c r="R900" s="21">
        <v>107200</v>
      </c>
      <c r="S900" s="21">
        <v>107420</v>
      </c>
      <c r="T900" s="21">
        <v>105685</v>
      </c>
      <c r="U900" s="13" t="s">
        <v>614</v>
      </c>
      <c r="V900" s="14">
        <v>-2.01E-2</v>
      </c>
      <c r="W900" s="23"/>
      <c r="X900" s="23">
        <f xml:space="preserve"> (1 - DATA[[#This Row],[Row]])</f>
        <v>-897</v>
      </c>
      <c r="Y900" s="24">
        <f xml:space="preserve"> DATA[[#This Row],[Src Data]]</f>
        <v>44550</v>
      </c>
      <c r="Z900" s="23">
        <f xml:space="preserve"> WEEKDAY(DATA[[#This Row],[Date]])</f>
        <v>2</v>
      </c>
      <c r="AA900" s="26">
        <f xml:space="preserve"> DATA[[#This Row],[Src Último]]</f>
        <v>106381</v>
      </c>
      <c r="AB900" s="28">
        <f xml:space="preserve"> DATA[[#This Row],[Src Abertura]]</f>
        <v>107200</v>
      </c>
      <c r="AC900" s="28">
        <f xml:space="preserve"> DATA[[#This Row],[Src Mínima]]</f>
        <v>105685</v>
      </c>
      <c r="AD900" s="28">
        <f xml:space="preserve"> DATA[[#This Row],[Src Máxima]]</f>
        <v>107420</v>
      </c>
      <c r="AE900" s="28">
        <f xml:space="preserve"> DATA[[#This Row],[Src Último]]</f>
        <v>106381</v>
      </c>
      <c r="AF900" s="40">
        <f xml:space="preserve"> (DATA[[#This Row],[High]] - DATA[[#This Row],[Low]])</f>
        <v>1735</v>
      </c>
      <c r="AG900" s="31">
        <f xml:space="preserve"> _xlfn.XLOOKUP(DATA[[#This Row],[T]]-1, DATA[T], DATA[Open], "")</f>
        <v>109470</v>
      </c>
      <c r="AH900" s="31">
        <f xml:space="preserve"> _xlfn.XLOOKUP(DATA[[#This Row],[T]]-1, DATA[T], DATA[Low], "")</f>
        <v>107910</v>
      </c>
      <c r="AI900" s="31">
        <f xml:space="preserve"> _xlfn.XLOOKUP(DATA[[#This Row],[T]]-1, DATA[T], DATA[High], "")</f>
        <v>109500</v>
      </c>
      <c r="AJ900" s="31">
        <f xml:space="preserve"> _xlfn.XLOOKUP(DATA[[#This Row],[T]]-1, DATA[T], DATA[Price], "")</f>
        <v>108561</v>
      </c>
      <c r="AK900" s="33">
        <f xml:space="preserve"> IFERROR(DATA[[#This Row],[Prev Close]] - DATA[[#This Row],[Prev Open]], "")</f>
        <v>-909</v>
      </c>
      <c r="AL900" s="33">
        <f xml:space="preserve"> IFERROR(DATA[[#This Row],[Prev High]] - DATA[[#This Row],[Prev Low]], "")</f>
        <v>1590</v>
      </c>
      <c r="AM900" s="33">
        <f xml:space="preserve"> SIGN(DATA[[#This Row],[Prev Change]] &lt; 0)</f>
        <v>1</v>
      </c>
      <c r="AN900" s="33">
        <f xml:space="preserve"> SIGN(DATA[[#This Row],[Prev Change]] &gt;= 0)</f>
        <v>0</v>
      </c>
      <c r="AO900" s="28">
        <f xml:space="preserve"> IFERROR(MAX(0, DATA[[#This Row],[High]] - DATA[[#This Row],[Prev High]]), "")</f>
        <v>0</v>
      </c>
      <c r="AP900" s="28">
        <f xml:space="preserve"> IFERROR(MAX(0, DATA[[#This Row],[Prev Low]] - DATA[[#This Row],[Low]]), "")</f>
        <v>2225</v>
      </c>
      <c r="AQ900" s="10">
        <f xml:space="preserve"> (DATA[[#This Row],[Prev Low]] &lt; DATA[[#This Row],[Open]]) * (DATA[[#This Row],[Open]] &lt; DATA[[#This Row],[Prev High]])</f>
        <v>0</v>
      </c>
      <c r="AR900" s="10">
        <f xml:space="preserve"> SIGN(DATA[[#This Row],[Open]] &lt; DATA[[#This Row],[Prev Low]])</f>
        <v>1</v>
      </c>
      <c r="AS900" s="10">
        <f xml:space="preserve"> SIGN(DATA[[#This Row],[Prev Low]] &lt; DATA[[#This Row],[Open]])</f>
        <v>0</v>
      </c>
      <c r="AT900" s="10">
        <f xml:space="preserve"> SIGN(DATA[[#This Row],[Open]] &lt; DATA[[#This Row],[Prev High]])</f>
        <v>1</v>
      </c>
      <c r="AU900" s="10">
        <f xml:space="preserve"> SIGN(DATA[[#This Row],[Prev High]] &lt; DATA[[#This Row],[Open]])</f>
        <v>0</v>
      </c>
      <c r="AV900" s="10">
        <f xml:space="preserve"> SIGN(DATA[[#This Row],[Low]] &lt; DATA[[#This Row],[Prev Low]])</f>
        <v>1</v>
      </c>
      <c r="AW900" s="10">
        <f xml:space="preserve"> SIGN(DATA[[#This Row],[Prev Low]] &lt; DATA[[#This Row],[Low]])</f>
        <v>0</v>
      </c>
      <c r="AX900" s="10">
        <f xml:space="preserve"> SIGN(DATA[[#This Row],[High]] &lt; DATA[[#This Row],[Prev High]])</f>
        <v>1</v>
      </c>
      <c r="AY900" s="10">
        <f xml:space="preserve"> SIGN(DATA[[#This Row],[Prev High]] &lt; DATA[[#This Row],[High]])</f>
        <v>0</v>
      </c>
      <c r="AZ900" s="10">
        <f xml:space="preserve"> (DATA[[#This Row],[Prev Low]] &lt; DATA[[#This Row],[Close]]) * (DATA[[#This Row],[Close]] &lt; DATA[[#This Row],[Prev High]])</f>
        <v>0</v>
      </c>
      <c r="BA900" s="10">
        <f xml:space="preserve"> SIGN(DATA[[#This Row],[Close]] &lt; DATA[[#This Row],[Prev Low]])</f>
        <v>1</v>
      </c>
      <c r="BB900" s="10">
        <f xml:space="preserve"> SIGN(DATA[[#This Row],[Prev Low]] &lt; DATA[[#This Row],[Close]])</f>
        <v>0</v>
      </c>
      <c r="BC900" s="10">
        <f xml:space="preserve"> SIGN(DATA[[#This Row],[Close]] &lt; DATA[[#This Row],[Prev High]])</f>
        <v>1</v>
      </c>
      <c r="BD900" s="10">
        <f xml:space="preserve"> SIGN(DATA[[#This Row],[Prev High]] &lt; DATA[[#This Row],[Close]])</f>
        <v>0</v>
      </c>
    </row>
    <row r="901" spans="14:56" x14ac:dyDescent="0.25">
      <c r="N901" s="16">
        <f xml:space="preserve"> ROW() - ROW(DATA[[#Headers],[Row]])</f>
        <v>899</v>
      </c>
      <c r="O901" s="13"/>
      <c r="P901" s="20">
        <v>44547</v>
      </c>
      <c r="Q901" s="21">
        <v>108561</v>
      </c>
      <c r="R901" s="21">
        <v>109470</v>
      </c>
      <c r="S901" s="21">
        <v>109500</v>
      </c>
      <c r="T901" s="21">
        <v>107910</v>
      </c>
      <c r="U901" s="13" t="s">
        <v>436</v>
      </c>
      <c r="V901" s="14">
        <v>-1.1599999999999999E-2</v>
      </c>
      <c r="W901" s="23"/>
      <c r="X901" s="23">
        <f xml:space="preserve"> (1 - DATA[[#This Row],[Row]])</f>
        <v>-898</v>
      </c>
      <c r="Y901" s="24">
        <f xml:space="preserve"> DATA[[#This Row],[Src Data]]</f>
        <v>44547</v>
      </c>
      <c r="Z901" s="23">
        <f xml:space="preserve"> WEEKDAY(DATA[[#This Row],[Date]])</f>
        <v>6</v>
      </c>
      <c r="AA901" s="26">
        <f xml:space="preserve"> DATA[[#This Row],[Src Último]]</f>
        <v>108561</v>
      </c>
      <c r="AB901" s="28">
        <f xml:space="preserve"> DATA[[#This Row],[Src Abertura]]</f>
        <v>109470</v>
      </c>
      <c r="AC901" s="28">
        <f xml:space="preserve"> DATA[[#This Row],[Src Mínima]]</f>
        <v>107910</v>
      </c>
      <c r="AD901" s="28">
        <f xml:space="preserve"> DATA[[#This Row],[Src Máxima]]</f>
        <v>109500</v>
      </c>
      <c r="AE901" s="28">
        <f xml:space="preserve"> DATA[[#This Row],[Src Último]]</f>
        <v>108561</v>
      </c>
      <c r="AF901" s="40">
        <f xml:space="preserve"> (DATA[[#This Row],[High]] - DATA[[#This Row],[Low]])</f>
        <v>1590</v>
      </c>
      <c r="AG901" s="31">
        <f xml:space="preserve"> _xlfn.XLOOKUP(DATA[[#This Row],[T]]-1, DATA[T], DATA[Open], "")</f>
        <v>109830</v>
      </c>
      <c r="AH901" s="31">
        <f xml:space="preserve"> _xlfn.XLOOKUP(DATA[[#This Row],[T]]-1, DATA[T], DATA[Low], "")</f>
        <v>109140</v>
      </c>
      <c r="AI901" s="31">
        <f xml:space="preserve"> _xlfn.XLOOKUP(DATA[[#This Row],[T]]-1, DATA[T], DATA[High], "")</f>
        <v>110535</v>
      </c>
      <c r="AJ901" s="31">
        <f xml:space="preserve"> _xlfn.XLOOKUP(DATA[[#This Row],[T]]-1, DATA[T], DATA[Price], "")</f>
        <v>109835</v>
      </c>
      <c r="AK901" s="33">
        <f xml:space="preserve"> IFERROR(DATA[[#This Row],[Prev Close]] - DATA[[#This Row],[Prev Open]], "")</f>
        <v>5</v>
      </c>
      <c r="AL901" s="33">
        <f xml:space="preserve"> IFERROR(DATA[[#This Row],[Prev High]] - DATA[[#This Row],[Prev Low]], "")</f>
        <v>1395</v>
      </c>
      <c r="AM901" s="33">
        <f xml:space="preserve"> SIGN(DATA[[#This Row],[Prev Change]] &lt; 0)</f>
        <v>0</v>
      </c>
      <c r="AN901" s="33">
        <f xml:space="preserve"> SIGN(DATA[[#This Row],[Prev Change]] &gt;= 0)</f>
        <v>1</v>
      </c>
      <c r="AO901" s="28">
        <f xml:space="preserve"> IFERROR(MAX(0, DATA[[#This Row],[High]] - DATA[[#This Row],[Prev High]]), "")</f>
        <v>0</v>
      </c>
      <c r="AP901" s="28">
        <f xml:space="preserve"> IFERROR(MAX(0, DATA[[#This Row],[Prev Low]] - DATA[[#This Row],[Low]]), "")</f>
        <v>1230</v>
      </c>
      <c r="AQ901" s="10">
        <f xml:space="preserve"> (DATA[[#This Row],[Prev Low]] &lt; DATA[[#This Row],[Open]]) * (DATA[[#This Row],[Open]] &lt; DATA[[#This Row],[Prev High]])</f>
        <v>1</v>
      </c>
      <c r="AR901" s="10">
        <f xml:space="preserve"> SIGN(DATA[[#This Row],[Open]] &lt; DATA[[#This Row],[Prev Low]])</f>
        <v>0</v>
      </c>
      <c r="AS901" s="10">
        <f xml:space="preserve"> SIGN(DATA[[#This Row],[Prev Low]] &lt; DATA[[#This Row],[Open]])</f>
        <v>1</v>
      </c>
      <c r="AT901" s="10">
        <f xml:space="preserve"> SIGN(DATA[[#This Row],[Open]] &lt; DATA[[#This Row],[Prev High]])</f>
        <v>1</v>
      </c>
      <c r="AU901" s="10">
        <f xml:space="preserve"> SIGN(DATA[[#This Row],[Prev High]] &lt; DATA[[#This Row],[Open]])</f>
        <v>0</v>
      </c>
      <c r="AV901" s="10">
        <f xml:space="preserve"> SIGN(DATA[[#This Row],[Low]] &lt; DATA[[#This Row],[Prev Low]])</f>
        <v>1</v>
      </c>
      <c r="AW901" s="10">
        <f xml:space="preserve"> SIGN(DATA[[#This Row],[Prev Low]] &lt; DATA[[#This Row],[Low]])</f>
        <v>0</v>
      </c>
      <c r="AX901" s="10">
        <f xml:space="preserve"> SIGN(DATA[[#This Row],[High]] &lt; DATA[[#This Row],[Prev High]])</f>
        <v>1</v>
      </c>
      <c r="AY901" s="10">
        <f xml:space="preserve"> SIGN(DATA[[#This Row],[Prev High]] &lt; DATA[[#This Row],[High]])</f>
        <v>0</v>
      </c>
      <c r="AZ901" s="10">
        <f xml:space="preserve"> (DATA[[#This Row],[Prev Low]] &lt; DATA[[#This Row],[Close]]) * (DATA[[#This Row],[Close]] &lt; DATA[[#This Row],[Prev High]])</f>
        <v>0</v>
      </c>
      <c r="BA901" s="10">
        <f xml:space="preserve"> SIGN(DATA[[#This Row],[Close]] &lt; DATA[[#This Row],[Prev Low]])</f>
        <v>1</v>
      </c>
      <c r="BB901" s="10">
        <f xml:space="preserve"> SIGN(DATA[[#This Row],[Prev Low]] &lt; DATA[[#This Row],[Close]])</f>
        <v>0</v>
      </c>
      <c r="BC901" s="10">
        <f xml:space="preserve"> SIGN(DATA[[#This Row],[Close]] &lt; DATA[[#This Row],[Prev High]])</f>
        <v>1</v>
      </c>
      <c r="BD901" s="10">
        <f xml:space="preserve"> SIGN(DATA[[#This Row],[Prev High]] &lt; DATA[[#This Row],[Close]])</f>
        <v>0</v>
      </c>
    </row>
    <row r="902" spans="14:56" x14ac:dyDescent="0.25">
      <c r="N902" s="16">
        <f xml:space="preserve"> ROW() - ROW(DATA[[#Headers],[Row]])</f>
        <v>900</v>
      </c>
      <c r="O902" s="13"/>
      <c r="P902" s="20">
        <v>44546</v>
      </c>
      <c r="Q902" s="21">
        <v>109835</v>
      </c>
      <c r="R902" s="21">
        <v>109830</v>
      </c>
      <c r="S902" s="21">
        <v>110535</v>
      </c>
      <c r="T902" s="21">
        <v>109140</v>
      </c>
      <c r="U902" s="13" t="s">
        <v>664</v>
      </c>
      <c r="V902" s="14">
        <v>2.6599999999999999E-2</v>
      </c>
      <c r="W902" s="23"/>
      <c r="X902" s="23">
        <f xml:space="preserve"> (1 - DATA[[#This Row],[Row]])</f>
        <v>-899</v>
      </c>
      <c r="Y902" s="24">
        <f xml:space="preserve"> DATA[[#This Row],[Src Data]]</f>
        <v>44546</v>
      </c>
      <c r="Z902" s="23">
        <f xml:space="preserve"> WEEKDAY(DATA[[#This Row],[Date]])</f>
        <v>5</v>
      </c>
      <c r="AA902" s="26">
        <f xml:space="preserve"> DATA[[#This Row],[Src Último]]</f>
        <v>109835</v>
      </c>
      <c r="AB902" s="28">
        <f xml:space="preserve"> DATA[[#This Row],[Src Abertura]]</f>
        <v>109830</v>
      </c>
      <c r="AC902" s="28">
        <f xml:space="preserve"> DATA[[#This Row],[Src Mínima]]</f>
        <v>109140</v>
      </c>
      <c r="AD902" s="28">
        <f xml:space="preserve"> DATA[[#This Row],[Src Máxima]]</f>
        <v>110535</v>
      </c>
      <c r="AE902" s="28">
        <f xml:space="preserve"> DATA[[#This Row],[Src Último]]</f>
        <v>109835</v>
      </c>
      <c r="AF902" s="40">
        <f xml:space="preserve"> (DATA[[#This Row],[High]] - DATA[[#This Row],[Low]])</f>
        <v>1395</v>
      </c>
      <c r="AG902" s="31">
        <f xml:space="preserve"> _xlfn.XLOOKUP(DATA[[#This Row],[T]]-1, DATA[T], DATA[Open], "")</f>
        <v>106650</v>
      </c>
      <c r="AH902" s="31">
        <f xml:space="preserve"> _xlfn.XLOOKUP(DATA[[#This Row],[T]]-1, DATA[T], DATA[Low], "")</f>
        <v>105635</v>
      </c>
      <c r="AI902" s="31">
        <f xml:space="preserve"> _xlfn.XLOOKUP(DATA[[#This Row],[T]]-1, DATA[T], DATA[High], "")</f>
        <v>107355</v>
      </c>
      <c r="AJ902" s="31">
        <f xml:space="preserve"> _xlfn.XLOOKUP(DATA[[#This Row],[T]]-1, DATA[T], DATA[Price], "")</f>
        <v>106991</v>
      </c>
      <c r="AK902" s="33">
        <f xml:space="preserve"> IFERROR(DATA[[#This Row],[Prev Close]] - DATA[[#This Row],[Prev Open]], "")</f>
        <v>341</v>
      </c>
      <c r="AL902" s="33">
        <f xml:space="preserve"> IFERROR(DATA[[#This Row],[Prev High]] - DATA[[#This Row],[Prev Low]], "")</f>
        <v>1720</v>
      </c>
      <c r="AM902" s="33">
        <f xml:space="preserve"> SIGN(DATA[[#This Row],[Prev Change]] &lt; 0)</f>
        <v>0</v>
      </c>
      <c r="AN902" s="33">
        <f xml:space="preserve"> SIGN(DATA[[#This Row],[Prev Change]] &gt;= 0)</f>
        <v>1</v>
      </c>
      <c r="AO902" s="28">
        <f xml:space="preserve"> IFERROR(MAX(0, DATA[[#This Row],[High]] - DATA[[#This Row],[Prev High]]), "")</f>
        <v>3180</v>
      </c>
      <c r="AP902" s="28">
        <f xml:space="preserve"> IFERROR(MAX(0, DATA[[#This Row],[Prev Low]] - DATA[[#This Row],[Low]]), "")</f>
        <v>0</v>
      </c>
      <c r="AQ902" s="10">
        <f xml:space="preserve"> (DATA[[#This Row],[Prev Low]] &lt; DATA[[#This Row],[Open]]) * (DATA[[#This Row],[Open]] &lt; DATA[[#This Row],[Prev High]])</f>
        <v>0</v>
      </c>
      <c r="AR902" s="10">
        <f xml:space="preserve"> SIGN(DATA[[#This Row],[Open]] &lt; DATA[[#This Row],[Prev Low]])</f>
        <v>0</v>
      </c>
      <c r="AS902" s="10">
        <f xml:space="preserve"> SIGN(DATA[[#This Row],[Prev Low]] &lt; DATA[[#This Row],[Open]])</f>
        <v>1</v>
      </c>
      <c r="AT902" s="10">
        <f xml:space="preserve"> SIGN(DATA[[#This Row],[Open]] &lt; DATA[[#This Row],[Prev High]])</f>
        <v>0</v>
      </c>
      <c r="AU902" s="10">
        <f xml:space="preserve"> SIGN(DATA[[#This Row],[Prev High]] &lt; DATA[[#This Row],[Open]])</f>
        <v>1</v>
      </c>
      <c r="AV902" s="10">
        <f xml:space="preserve"> SIGN(DATA[[#This Row],[Low]] &lt; DATA[[#This Row],[Prev Low]])</f>
        <v>0</v>
      </c>
      <c r="AW902" s="10">
        <f xml:space="preserve"> SIGN(DATA[[#This Row],[Prev Low]] &lt; DATA[[#This Row],[Low]])</f>
        <v>1</v>
      </c>
      <c r="AX902" s="10">
        <f xml:space="preserve"> SIGN(DATA[[#This Row],[High]] &lt; DATA[[#This Row],[Prev High]])</f>
        <v>0</v>
      </c>
      <c r="AY902" s="10">
        <f xml:space="preserve"> SIGN(DATA[[#This Row],[Prev High]] &lt; DATA[[#This Row],[High]])</f>
        <v>1</v>
      </c>
      <c r="AZ902" s="10">
        <f xml:space="preserve"> (DATA[[#This Row],[Prev Low]] &lt; DATA[[#This Row],[Close]]) * (DATA[[#This Row],[Close]] &lt; DATA[[#This Row],[Prev High]])</f>
        <v>0</v>
      </c>
      <c r="BA902" s="10">
        <f xml:space="preserve"> SIGN(DATA[[#This Row],[Close]] &lt; DATA[[#This Row],[Prev Low]])</f>
        <v>0</v>
      </c>
      <c r="BB902" s="10">
        <f xml:space="preserve"> SIGN(DATA[[#This Row],[Prev Low]] &lt; DATA[[#This Row],[Close]])</f>
        <v>1</v>
      </c>
      <c r="BC902" s="10">
        <f xml:space="preserve"> SIGN(DATA[[#This Row],[Close]] &lt; DATA[[#This Row],[Prev High]])</f>
        <v>0</v>
      </c>
      <c r="BD902" s="10">
        <f xml:space="preserve"> SIGN(DATA[[#This Row],[Prev High]] &lt; DATA[[#This Row],[Close]])</f>
        <v>1</v>
      </c>
    </row>
    <row r="903" spans="14:56" x14ac:dyDescent="0.25">
      <c r="N903" s="16">
        <f xml:space="preserve"> ROW() - ROW(DATA[[#Headers],[Row]])</f>
        <v>901</v>
      </c>
      <c r="O903" s="13"/>
      <c r="P903" s="20">
        <v>44545</v>
      </c>
      <c r="Q903" s="21">
        <v>106991</v>
      </c>
      <c r="R903" s="21">
        <v>106650</v>
      </c>
      <c r="S903" s="21">
        <v>107355</v>
      </c>
      <c r="T903" s="21">
        <v>105635</v>
      </c>
      <c r="U903" s="13" t="s">
        <v>665</v>
      </c>
      <c r="V903" s="14">
        <v>2.7000000000000001E-3</v>
      </c>
      <c r="W903" s="23"/>
      <c r="X903" s="23">
        <f xml:space="preserve"> (1 - DATA[[#This Row],[Row]])</f>
        <v>-900</v>
      </c>
      <c r="Y903" s="24">
        <f xml:space="preserve"> DATA[[#This Row],[Src Data]]</f>
        <v>44545</v>
      </c>
      <c r="Z903" s="23">
        <f xml:space="preserve"> WEEKDAY(DATA[[#This Row],[Date]])</f>
        <v>4</v>
      </c>
      <c r="AA903" s="26">
        <f xml:space="preserve"> DATA[[#This Row],[Src Último]]</f>
        <v>106991</v>
      </c>
      <c r="AB903" s="28">
        <f xml:space="preserve"> DATA[[#This Row],[Src Abertura]]</f>
        <v>106650</v>
      </c>
      <c r="AC903" s="28">
        <f xml:space="preserve"> DATA[[#This Row],[Src Mínima]]</f>
        <v>105635</v>
      </c>
      <c r="AD903" s="28">
        <f xml:space="preserve"> DATA[[#This Row],[Src Máxima]]</f>
        <v>107355</v>
      </c>
      <c r="AE903" s="28">
        <f xml:space="preserve"> DATA[[#This Row],[Src Último]]</f>
        <v>106991</v>
      </c>
      <c r="AF903" s="40">
        <f xml:space="preserve"> (DATA[[#This Row],[High]] - DATA[[#This Row],[Low]])</f>
        <v>1720</v>
      </c>
      <c r="AG903" s="31">
        <f xml:space="preserve"> _xlfn.XLOOKUP(DATA[[#This Row],[T]]-1, DATA[T], DATA[Open], "")</f>
        <v>107340</v>
      </c>
      <c r="AH903" s="31">
        <f xml:space="preserve"> _xlfn.XLOOKUP(DATA[[#This Row],[T]]-1, DATA[T], DATA[Low], "")</f>
        <v>106440</v>
      </c>
      <c r="AI903" s="31">
        <f xml:space="preserve"> _xlfn.XLOOKUP(DATA[[#This Row],[T]]-1, DATA[T], DATA[High], "")</f>
        <v>109255</v>
      </c>
      <c r="AJ903" s="31">
        <f xml:space="preserve"> _xlfn.XLOOKUP(DATA[[#This Row],[T]]-1, DATA[T], DATA[Price], "")</f>
        <v>106698</v>
      </c>
      <c r="AK903" s="33">
        <f xml:space="preserve"> IFERROR(DATA[[#This Row],[Prev Close]] - DATA[[#This Row],[Prev Open]], "")</f>
        <v>-642</v>
      </c>
      <c r="AL903" s="33">
        <f xml:space="preserve"> IFERROR(DATA[[#This Row],[Prev High]] - DATA[[#This Row],[Prev Low]], "")</f>
        <v>2815</v>
      </c>
      <c r="AM903" s="33">
        <f xml:space="preserve"> SIGN(DATA[[#This Row],[Prev Change]] &lt; 0)</f>
        <v>1</v>
      </c>
      <c r="AN903" s="33">
        <f xml:space="preserve"> SIGN(DATA[[#This Row],[Prev Change]] &gt;= 0)</f>
        <v>0</v>
      </c>
      <c r="AO903" s="28">
        <f xml:space="preserve"> IFERROR(MAX(0, DATA[[#This Row],[High]] - DATA[[#This Row],[Prev High]]), "")</f>
        <v>0</v>
      </c>
      <c r="AP903" s="28">
        <f xml:space="preserve"> IFERROR(MAX(0, DATA[[#This Row],[Prev Low]] - DATA[[#This Row],[Low]]), "")</f>
        <v>805</v>
      </c>
      <c r="AQ903" s="10">
        <f xml:space="preserve"> (DATA[[#This Row],[Prev Low]] &lt; DATA[[#This Row],[Open]]) * (DATA[[#This Row],[Open]] &lt; DATA[[#This Row],[Prev High]])</f>
        <v>1</v>
      </c>
      <c r="AR903" s="10">
        <f xml:space="preserve"> SIGN(DATA[[#This Row],[Open]] &lt; DATA[[#This Row],[Prev Low]])</f>
        <v>0</v>
      </c>
      <c r="AS903" s="10">
        <f xml:space="preserve"> SIGN(DATA[[#This Row],[Prev Low]] &lt; DATA[[#This Row],[Open]])</f>
        <v>1</v>
      </c>
      <c r="AT903" s="10">
        <f xml:space="preserve"> SIGN(DATA[[#This Row],[Open]] &lt; DATA[[#This Row],[Prev High]])</f>
        <v>1</v>
      </c>
      <c r="AU903" s="10">
        <f xml:space="preserve"> SIGN(DATA[[#This Row],[Prev High]] &lt; DATA[[#This Row],[Open]])</f>
        <v>0</v>
      </c>
      <c r="AV903" s="10">
        <f xml:space="preserve"> SIGN(DATA[[#This Row],[Low]] &lt; DATA[[#This Row],[Prev Low]])</f>
        <v>1</v>
      </c>
      <c r="AW903" s="10">
        <f xml:space="preserve"> SIGN(DATA[[#This Row],[Prev Low]] &lt; DATA[[#This Row],[Low]])</f>
        <v>0</v>
      </c>
      <c r="AX903" s="10">
        <f xml:space="preserve"> SIGN(DATA[[#This Row],[High]] &lt; DATA[[#This Row],[Prev High]])</f>
        <v>1</v>
      </c>
      <c r="AY903" s="10">
        <f xml:space="preserve"> SIGN(DATA[[#This Row],[Prev High]] &lt; DATA[[#This Row],[High]])</f>
        <v>0</v>
      </c>
      <c r="AZ903" s="10">
        <f xml:space="preserve"> (DATA[[#This Row],[Prev Low]] &lt; DATA[[#This Row],[Close]]) * (DATA[[#This Row],[Close]] &lt; DATA[[#This Row],[Prev High]])</f>
        <v>1</v>
      </c>
      <c r="BA903" s="10">
        <f xml:space="preserve"> SIGN(DATA[[#This Row],[Close]] &lt; DATA[[#This Row],[Prev Low]])</f>
        <v>0</v>
      </c>
      <c r="BB903" s="10">
        <f xml:space="preserve"> SIGN(DATA[[#This Row],[Prev Low]] &lt; DATA[[#This Row],[Close]])</f>
        <v>1</v>
      </c>
      <c r="BC903" s="10">
        <f xml:space="preserve"> SIGN(DATA[[#This Row],[Close]] &lt; DATA[[#This Row],[Prev High]])</f>
        <v>1</v>
      </c>
      <c r="BD903" s="10">
        <f xml:space="preserve"> SIGN(DATA[[#This Row],[Prev High]] &lt; DATA[[#This Row],[Close]])</f>
        <v>0</v>
      </c>
    </row>
    <row r="904" spans="14:56" x14ac:dyDescent="0.25">
      <c r="N904" s="16">
        <f xml:space="preserve"> ROW() - ROW(DATA[[#Headers],[Row]])</f>
        <v>902</v>
      </c>
      <c r="O904" s="13"/>
      <c r="P904" s="20">
        <v>44544</v>
      </c>
      <c r="Q904" s="21">
        <v>106698</v>
      </c>
      <c r="R904" s="21">
        <v>107340</v>
      </c>
      <c r="S904" s="21">
        <v>109255</v>
      </c>
      <c r="T904" s="21">
        <v>106440</v>
      </c>
      <c r="U904" s="13" t="s">
        <v>666</v>
      </c>
      <c r="V904" s="14">
        <v>-7.4999999999999997E-3</v>
      </c>
      <c r="W904" s="23"/>
      <c r="X904" s="23">
        <f xml:space="preserve"> (1 - DATA[[#This Row],[Row]])</f>
        <v>-901</v>
      </c>
      <c r="Y904" s="24">
        <f xml:space="preserve"> DATA[[#This Row],[Src Data]]</f>
        <v>44544</v>
      </c>
      <c r="Z904" s="23">
        <f xml:space="preserve"> WEEKDAY(DATA[[#This Row],[Date]])</f>
        <v>3</v>
      </c>
      <c r="AA904" s="26">
        <f xml:space="preserve"> DATA[[#This Row],[Src Último]]</f>
        <v>106698</v>
      </c>
      <c r="AB904" s="28">
        <f xml:space="preserve"> DATA[[#This Row],[Src Abertura]]</f>
        <v>107340</v>
      </c>
      <c r="AC904" s="28">
        <f xml:space="preserve"> DATA[[#This Row],[Src Mínima]]</f>
        <v>106440</v>
      </c>
      <c r="AD904" s="28">
        <f xml:space="preserve"> DATA[[#This Row],[Src Máxima]]</f>
        <v>109255</v>
      </c>
      <c r="AE904" s="28">
        <f xml:space="preserve"> DATA[[#This Row],[Src Último]]</f>
        <v>106698</v>
      </c>
      <c r="AF904" s="40">
        <f xml:space="preserve"> (DATA[[#This Row],[High]] - DATA[[#This Row],[Low]])</f>
        <v>2815</v>
      </c>
      <c r="AG904" s="31">
        <f xml:space="preserve"> _xlfn.XLOOKUP(DATA[[#This Row],[T]]-1, DATA[T], DATA[Open], "")</f>
        <v>108550</v>
      </c>
      <c r="AH904" s="31">
        <f xml:space="preserve"> _xlfn.XLOOKUP(DATA[[#This Row],[T]]-1, DATA[T], DATA[Low], "")</f>
        <v>107320</v>
      </c>
      <c r="AI904" s="31">
        <f xml:space="preserve"> _xlfn.XLOOKUP(DATA[[#This Row],[T]]-1, DATA[T], DATA[High], "")</f>
        <v>109625</v>
      </c>
      <c r="AJ904" s="31">
        <f xml:space="preserve"> _xlfn.XLOOKUP(DATA[[#This Row],[T]]-1, DATA[T], DATA[Price], "")</f>
        <v>107502</v>
      </c>
      <c r="AK904" s="33">
        <f xml:space="preserve"> IFERROR(DATA[[#This Row],[Prev Close]] - DATA[[#This Row],[Prev Open]], "")</f>
        <v>-1048</v>
      </c>
      <c r="AL904" s="33">
        <f xml:space="preserve"> IFERROR(DATA[[#This Row],[Prev High]] - DATA[[#This Row],[Prev Low]], "")</f>
        <v>2305</v>
      </c>
      <c r="AM904" s="33">
        <f xml:space="preserve"> SIGN(DATA[[#This Row],[Prev Change]] &lt; 0)</f>
        <v>1</v>
      </c>
      <c r="AN904" s="33">
        <f xml:space="preserve"> SIGN(DATA[[#This Row],[Prev Change]] &gt;= 0)</f>
        <v>0</v>
      </c>
      <c r="AO904" s="28">
        <f xml:space="preserve"> IFERROR(MAX(0, DATA[[#This Row],[High]] - DATA[[#This Row],[Prev High]]), "")</f>
        <v>0</v>
      </c>
      <c r="AP904" s="28">
        <f xml:space="preserve"> IFERROR(MAX(0, DATA[[#This Row],[Prev Low]] - DATA[[#This Row],[Low]]), "")</f>
        <v>880</v>
      </c>
      <c r="AQ904" s="10">
        <f xml:space="preserve"> (DATA[[#This Row],[Prev Low]] &lt; DATA[[#This Row],[Open]]) * (DATA[[#This Row],[Open]] &lt; DATA[[#This Row],[Prev High]])</f>
        <v>1</v>
      </c>
      <c r="AR904" s="10">
        <f xml:space="preserve"> SIGN(DATA[[#This Row],[Open]] &lt; DATA[[#This Row],[Prev Low]])</f>
        <v>0</v>
      </c>
      <c r="AS904" s="10">
        <f xml:space="preserve"> SIGN(DATA[[#This Row],[Prev Low]] &lt; DATA[[#This Row],[Open]])</f>
        <v>1</v>
      </c>
      <c r="AT904" s="10">
        <f xml:space="preserve"> SIGN(DATA[[#This Row],[Open]] &lt; DATA[[#This Row],[Prev High]])</f>
        <v>1</v>
      </c>
      <c r="AU904" s="10">
        <f xml:space="preserve"> SIGN(DATA[[#This Row],[Prev High]] &lt; DATA[[#This Row],[Open]])</f>
        <v>0</v>
      </c>
      <c r="AV904" s="10">
        <f xml:space="preserve"> SIGN(DATA[[#This Row],[Low]] &lt; DATA[[#This Row],[Prev Low]])</f>
        <v>1</v>
      </c>
      <c r="AW904" s="10">
        <f xml:space="preserve"> SIGN(DATA[[#This Row],[Prev Low]] &lt; DATA[[#This Row],[Low]])</f>
        <v>0</v>
      </c>
      <c r="AX904" s="10">
        <f xml:space="preserve"> SIGN(DATA[[#This Row],[High]] &lt; DATA[[#This Row],[Prev High]])</f>
        <v>1</v>
      </c>
      <c r="AY904" s="10">
        <f xml:space="preserve"> SIGN(DATA[[#This Row],[Prev High]] &lt; DATA[[#This Row],[High]])</f>
        <v>0</v>
      </c>
      <c r="AZ904" s="10">
        <f xml:space="preserve"> (DATA[[#This Row],[Prev Low]] &lt; DATA[[#This Row],[Close]]) * (DATA[[#This Row],[Close]] &lt; DATA[[#This Row],[Prev High]])</f>
        <v>0</v>
      </c>
      <c r="BA904" s="10">
        <f xml:space="preserve"> SIGN(DATA[[#This Row],[Close]] &lt; DATA[[#This Row],[Prev Low]])</f>
        <v>1</v>
      </c>
      <c r="BB904" s="10">
        <f xml:space="preserve"> SIGN(DATA[[#This Row],[Prev Low]] &lt; DATA[[#This Row],[Close]])</f>
        <v>0</v>
      </c>
      <c r="BC904" s="10">
        <f xml:space="preserve"> SIGN(DATA[[#This Row],[Close]] &lt; DATA[[#This Row],[Prev High]])</f>
        <v>1</v>
      </c>
      <c r="BD904" s="10">
        <f xml:space="preserve"> SIGN(DATA[[#This Row],[Prev High]] &lt; DATA[[#This Row],[Close]])</f>
        <v>0</v>
      </c>
    </row>
    <row r="905" spans="14:56" x14ac:dyDescent="0.25">
      <c r="N905" s="16">
        <f xml:space="preserve"> ROW() - ROW(DATA[[#Headers],[Row]])</f>
        <v>903</v>
      </c>
      <c r="O905" s="13"/>
      <c r="P905" s="20">
        <v>44543</v>
      </c>
      <c r="Q905" s="21">
        <v>107502</v>
      </c>
      <c r="R905" s="21">
        <v>108550</v>
      </c>
      <c r="S905" s="21">
        <v>109625</v>
      </c>
      <c r="T905" s="21">
        <v>107320</v>
      </c>
      <c r="U905" s="13" t="s">
        <v>667</v>
      </c>
      <c r="V905" s="14">
        <v>-3.5000000000000001E-3</v>
      </c>
      <c r="W905" s="23"/>
      <c r="X905" s="23">
        <f xml:space="preserve"> (1 - DATA[[#This Row],[Row]])</f>
        <v>-902</v>
      </c>
      <c r="Y905" s="24">
        <f xml:space="preserve"> DATA[[#This Row],[Src Data]]</f>
        <v>44543</v>
      </c>
      <c r="Z905" s="23">
        <f xml:space="preserve"> WEEKDAY(DATA[[#This Row],[Date]])</f>
        <v>2</v>
      </c>
      <c r="AA905" s="26">
        <f xml:space="preserve"> DATA[[#This Row],[Src Último]]</f>
        <v>107502</v>
      </c>
      <c r="AB905" s="28">
        <f xml:space="preserve"> DATA[[#This Row],[Src Abertura]]</f>
        <v>108550</v>
      </c>
      <c r="AC905" s="28">
        <f xml:space="preserve"> DATA[[#This Row],[Src Mínima]]</f>
        <v>107320</v>
      </c>
      <c r="AD905" s="28">
        <f xml:space="preserve"> DATA[[#This Row],[Src Máxima]]</f>
        <v>109625</v>
      </c>
      <c r="AE905" s="28">
        <f xml:space="preserve"> DATA[[#This Row],[Src Último]]</f>
        <v>107502</v>
      </c>
      <c r="AF905" s="40">
        <f xml:space="preserve"> (DATA[[#This Row],[High]] - DATA[[#This Row],[Low]])</f>
        <v>2305</v>
      </c>
      <c r="AG905" s="31">
        <f xml:space="preserve"> _xlfn.XLOOKUP(DATA[[#This Row],[T]]-1, DATA[T], DATA[Open], "")</f>
        <v>106850</v>
      </c>
      <c r="AH905" s="31">
        <f xml:space="preserve"> _xlfn.XLOOKUP(DATA[[#This Row],[T]]-1, DATA[T], DATA[Low], "")</f>
        <v>106850</v>
      </c>
      <c r="AI905" s="31">
        <f xml:space="preserve"> _xlfn.XLOOKUP(DATA[[#This Row],[T]]-1, DATA[T], DATA[High], "")</f>
        <v>108455</v>
      </c>
      <c r="AJ905" s="31">
        <f xml:space="preserve"> _xlfn.XLOOKUP(DATA[[#This Row],[T]]-1, DATA[T], DATA[Price], "")</f>
        <v>107884</v>
      </c>
      <c r="AK905" s="33">
        <f xml:space="preserve"> IFERROR(DATA[[#This Row],[Prev Close]] - DATA[[#This Row],[Prev Open]], "")</f>
        <v>1034</v>
      </c>
      <c r="AL905" s="33">
        <f xml:space="preserve"> IFERROR(DATA[[#This Row],[Prev High]] - DATA[[#This Row],[Prev Low]], "")</f>
        <v>1605</v>
      </c>
      <c r="AM905" s="33">
        <f xml:space="preserve"> SIGN(DATA[[#This Row],[Prev Change]] &lt; 0)</f>
        <v>0</v>
      </c>
      <c r="AN905" s="33">
        <f xml:space="preserve"> SIGN(DATA[[#This Row],[Prev Change]] &gt;= 0)</f>
        <v>1</v>
      </c>
      <c r="AO905" s="28">
        <f xml:space="preserve"> IFERROR(MAX(0, DATA[[#This Row],[High]] - DATA[[#This Row],[Prev High]]), "")</f>
        <v>1170</v>
      </c>
      <c r="AP905" s="28">
        <f xml:space="preserve"> IFERROR(MAX(0, DATA[[#This Row],[Prev Low]] - DATA[[#This Row],[Low]]), "")</f>
        <v>0</v>
      </c>
      <c r="AQ905" s="10">
        <f xml:space="preserve"> (DATA[[#This Row],[Prev Low]] &lt; DATA[[#This Row],[Open]]) * (DATA[[#This Row],[Open]] &lt; DATA[[#This Row],[Prev High]])</f>
        <v>0</v>
      </c>
      <c r="AR905" s="10">
        <f xml:space="preserve"> SIGN(DATA[[#This Row],[Open]] &lt; DATA[[#This Row],[Prev Low]])</f>
        <v>0</v>
      </c>
      <c r="AS905" s="10">
        <f xml:space="preserve"> SIGN(DATA[[#This Row],[Prev Low]] &lt; DATA[[#This Row],[Open]])</f>
        <v>1</v>
      </c>
      <c r="AT905" s="10">
        <f xml:space="preserve"> SIGN(DATA[[#This Row],[Open]] &lt; DATA[[#This Row],[Prev High]])</f>
        <v>0</v>
      </c>
      <c r="AU905" s="10">
        <f xml:space="preserve"> SIGN(DATA[[#This Row],[Prev High]] &lt; DATA[[#This Row],[Open]])</f>
        <v>1</v>
      </c>
      <c r="AV905" s="10">
        <f xml:space="preserve"> SIGN(DATA[[#This Row],[Low]] &lt; DATA[[#This Row],[Prev Low]])</f>
        <v>0</v>
      </c>
      <c r="AW905" s="10">
        <f xml:space="preserve"> SIGN(DATA[[#This Row],[Prev Low]] &lt; DATA[[#This Row],[Low]])</f>
        <v>1</v>
      </c>
      <c r="AX905" s="10">
        <f xml:space="preserve"> SIGN(DATA[[#This Row],[High]] &lt; DATA[[#This Row],[Prev High]])</f>
        <v>0</v>
      </c>
      <c r="AY905" s="10">
        <f xml:space="preserve"> SIGN(DATA[[#This Row],[Prev High]] &lt; DATA[[#This Row],[High]])</f>
        <v>1</v>
      </c>
      <c r="AZ905" s="10">
        <f xml:space="preserve"> (DATA[[#This Row],[Prev Low]] &lt; DATA[[#This Row],[Close]]) * (DATA[[#This Row],[Close]] &lt; DATA[[#This Row],[Prev High]])</f>
        <v>1</v>
      </c>
      <c r="BA905" s="10">
        <f xml:space="preserve"> SIGN(DATA[[#This Row],[Close]] &lt; DATA[[#This Row],[Prev Low]])</f>
        <v>0</v>
      </c>
      <c r="BB905" s="10">
        <f xml:space="preserve"> SIGN(DATA[[#This Row],[Prev Low]] &lt; DATA[[#This Row],[Close]])</f>
        <v>1</v>
      </c>
      <c r="BC905" s="10">
        <f xml:space="preserve"> SIGN(DATA[[#This Row],[Close]] &lt; DATA[[#This Row],[Prev High]])</f>
        <v>1</v>
      </c>
      <c r="BD905" s="10">
        <f xml:space="preserve"> SIGN(DATA[[#This Row],[Prev High]] &lt; DATA[[#This Row],[Close]])</f>
        <v>0</v>
      </c>
    </row>
    <row r="906" spans="14:56" x14ac:dyDescent="0.25">
      <c r="N906" s="16">
        <f xml:space="preserve"> ROW() - ROW(DATA[[#Headers],[Row]])</f>
        <v>904</v>
      </c>
      <c r="O906" s="13"/>
      <c r="P906" s="20">
        <v>44540</v>
      </c>
      <c r="Q906" s="21">
        <v>107884</v>
      </c>
      <c r="R906" s="21">
        <v>106850</v>
      </c>
      <c r="S906" s="21">
        <v>108455</v>
      </c>
      <c r="T906" s="21">
        <v>106850</v>
      </c>
      <c r="U906" s="13" t="s">
        <v>668</v>
      </c>
      <c r="V906" s="14">
        <v>1.5100000000000001E-2</v>
      </c>
      <c r="W906" s="23"/>
      <c r="X906" s="23">
        <f xml:space="preserve"> (1 - DATA[[#This Row],[Row]])</f>
        <v>-903</v>
      </c>
      <c r="Y906" s="24">
        <f xml:space="preserve"> DATA[[#This Row],[Src Data]]</f>
        <v>44540</v>
      </c>
      <c r="Z906" s="23">
        <f xml:space="preserve"> WEEKDAY(DATA[[#This Row],[Date]])</f>
        <v>6</v>
      </c>
      <c r="AA906" s="26">
        <f xml:space="preserve"> DATA[[#This Row],[Src Último]]</f>
        <v>107884</v>
      </c>
      <c r="AB906" s="28">
        <f xml:space="preserve"> DATA[[#This Row],[Src Abertura]]</f>
        <v>106850</v>
      </c>
      <c r="AC906" s="28">
        <f xml:space="preserve"> DATA[[#This Row],[Src Mínima]]</f>
        <v>106850</v>
      </c>
      <c r="AD906" s="28">
        <f xml:space="preserve"> DATA[[#This Row],[Src Máxima]]</f>
        <v>108455</v>
      </c>
      <c r="AE906" s="28">
        <f xml:space="preserve"> DATA[[#This Row],[Src Último]]</f>
        <v>107884</v>
      </c>
      <c r="AF906" s="40">
        <f xml:space="preserve"> (DATA[[#This Row],[High]] - DATA[[#This Row],[Low]])</f>
        <v>1605</v>
      </c>
      <c r="AG906" s="31">
        <f xml:space="preserve"> _xlfn.XLOOKUP(DATA[[#This Row],[T]]-1, DATA[T], DATA[Open], "")</f>
        <v>107450</v>
      </c>
      <c r="AH906" s="31">
        <f xml:space="preserve"> _xlfn.XLOOKUP(DATA[[#This Row],[T]]-1, DATA[T], DATA[Low], "")</f>
        <v>105955</v>
      </c>
      <c r="AI906" s="31">
        <f xml:space="preserve"> _xlfn.XLOOKUP(DATA[[#This Row],[T]]-1, DATA[T], DATA[High], "")</f>
        <v>107680</v>
      </c>
      <c r="AJ906" s="31">
        <f xml:space="preserve"> _xlfn.XLOOKUP(DATA[[#This Row],[T]]-1, DATA[T], DATA[Price], "")</f>
        <v>106283</v>
      </c>
      <c r="AK906" s="33">
        <f xml:space="preserve"> IFERROR(DATA[[#This Row],[Prev Close]] - DATA[[#This Row],[Prev Open]], "")</f>
        <v>-1167</v>
      </c>
      <c r="AL906" s="33">
        <f xml:space="preserve"> IFERROR(DATA[[#This Row],[Prev High]] - DATA[[#This Row],[Prev Low]], "")</f>
        <v>1725</v>
      </c>
      <c r="AM906" s="33">
        <f xml:space="preserve"> SIGN(DATA[[#This Row],[Prev Change]] &lt; 0)</f>
        <v>1</v>
      </c>
      <c r="AN906" s="33">
        <f xml:space="preserve"> SIGN(DATA[[#This Row],[Prev Change]] &gt;= 0)</f>
        <v>0</v>
      </c>
      <c r="AO906" s="28">
        <f xml:space="preserve"> IFERROR(MAX(0, DATA[[#This Row],[High]] - DATA[[#This Row],[Prev High]]), "")</f>
        <v>775</v>
      </c>
      <c r="AP906" s="28">
        <f xml:space="preserve"> IFERROR(MAX(0, DATA[[#This Row],[Prev Low]] - DATA[[#This Row],[Low]]), "")</f>
        <v>0</v>
      </c>
      <c r="AQ906" s="10">
        <f xml:space="preserve"> (DATA[[#This Row],[Prev Low]] &lt; DATA[[#This Row],[Open]]) * (DATA[[#This Row],[Open]] &lt; DATA[[#This Row],[Prev High]])</f>
        <v>1</v>
      </c>
      <c r="AR906" s="10">
        <f xml:space="preserve"> SIGN(DATA[[#This Row],[Open]] &lt; DATA[[#This Row],[Prev Low]])</f>
        <v>0</v>
      </c>
      <c r="AS906" s="10">
        <f xml:space="preserve"> SIGN(DATA[[#This Row],[Prev Low]] &lt; DATA[[#This Row],[Open]])</f>
        <v>1</v>
      </c>
      <c r="AT906" s="10">
        <f xml:space="preserve"> SIGN(DATA[[#This Row],[Open]] &lt; DATA[[#This Row],[Prev High]])</f>
        <v>1</v>
      </c>
      <c r="AU906" s="10">
        <f xml:space="preserve"> SIGN(DATA[[#This Row],[Prev High]] &lt; DATA[[#This Row],[Open]])</f>
        <v>0</v>
      </c>
      <c r="AV906" s="10">
        <f xml:space="preserve"> SIGN(DATA[[#This Row],[Low]] &lt; DATA[[#This Row],[Prev Low]])</f>
        <v>0</v>
      </c>
      <c r="AW906" s="10">
        <f xml:space="preserve"> SIGN(DATA[[#This Row],[Prev Low]] &lt; DATA[[#This Row],[Low]])</f>
        <v>1</v>
      </c>
      <c r="AX906" s="10">
        <f xml:space="preserve"> SIGN(DATA[[#This Row],[High]] &lt; DATA[[#This Row],[Prev High]])</f>
        <v>0</v>
      </c>
      <c r="AY906" s="10">
        <f xml:space="preserve"> SIGN(DATA[[#This Row],[Prev High]] &lt; DATA[[#This Row],[High]])</f>
        <v>1</v>
      </c>
      <c r="AZ906" s="10">
        <f xml:space="preserve"> (DATA[[#This Row],[Prev Low]] &lt; DATA[[#This Row],[Close]]) * (DATA[[#This Row],[Close]] &lt; DATA[[#This Row],[Prev High]])</f>
        <v>0</v>
      </c>
      <c r="BA906" s="10">
        <f xml:space="preserve"> SIGN(DATA[[#This Row],[Close]] &lt; DATA[[#This Row],[Prev Low]])</f>
        <v>0</v>
      </c>
      <c r="BB906" s="10">
        <f xml:space="preserve"> SIGN(DATA[[#This Row],[Prev Low]] &lt; DATA[[#This Row],[Close]])</f>
        <v>1</v>
      </c>
      <c r="BC906" s="10">
        <f xml:space="preserve"> SIGN(DATA[[#This Row],[Close]] &lt; DATA[[#This Row],[Prev High]])</f>
        <v>0</v>
      </c>
      <c r="BD906" s="10">
        <f xml:space="preserve"> SIGN(DATA[[#This Row],[Prev High]] &lt; DATA[[#This Row],[Close]])</f>
        <v>1</v>
      </c>
    </row>
    <row r="907" spans="14:56" x14ac:dyDescent="0.25">
      <c r="N907" s="16">
        <f xml:space="preserve"> ROW() - ROW(DATA[[#Headers],[Row]])</f>
        <v>905</v>
      </c>
      <c r="O907" s="13"/>
      <c r="P907" s="20">
        <v>44539</v>
      </c>
      <c r="Q907" s="21">
        <v>106283</v>
      </c>
      <c r="R907" s="21">
        <v>107450</v>
      </c>
      <c r="S907" s="21">
        <v>107680</v>
      </c>
      <c r="T907" s="21">
        <v>105955</v>
      </c>
      <c r="U907" s="13" t="s">
        <v>596</v>
      </c>
      <c r="V907" s="14">
        <v>-1.9E-2</v>
      </c>
      <c r="W907" s="23"/>
      <c r="X907" s="23">
        <f xml:space="preserve"> (1 - DATA[[#This Row],[Row]])</f>
        <v>-904</v>
      </c>
      <c r="Y907" s="24">
        <f xml:space="preserve"> DATA[[#This Row],[Src Data]]</f>
        <v>44539</v>
      </c>
      <c r="Z907" s="23">
        <f xml:space="preserve"> WEEKDAY(DATA[[#This Row],[Date]])</f>
        <v>5</v>
      </c>
      <c r="AA907" s="26">
        <f xml:space="preserve"> DATA[[#This Row],[Src Último]]</f>
        <v>106283</v>
      </c>
      <c r="AB907" s="28">
        <f xml:space="preserve"> DATA[[#This Row],[Src Abertura]]</f>
        <v>107450</v>
      </c>
      <c r="AC907" s="28">
        <f xml:space="preserve"> DATA[[#This Row],[Src Mínima]]</f>
        <v>105955</v>
      </c>
      <c r="AD907" s="28">
        <f xml:space="preserve"> DATA[[#This Row],[Src Máxima]]</f>
        <v>107680</v>
      </c>
      <c r="AE907" s="28">
        <f xml:space="preserve"> DATA[[#This Row],[Src Último]]</f>
        <v>106283</v>
      </c>
      <c r="AF907" s="40">
        <f xml:space="preserve"> (DATA[[#This Row],[High]] - DATA[[#This Row],[Low]])</f>
        <v>1725</v>
      </c>
      <c r="AG907" s="31">
        <f xml:space="preserve"> _xlfn.XLOOKUP(DATA[[#This Row],[T]]-1, DATA[T], DATA[Open], "")</f>
        <v>108470</v>
      </c>
      <c r="AH907" s="31">
        <f xml:space="preserve"> _xlfn.XLOOKUP(DATA[[#This Row],[T]]-1, DATA[T], DATA[Low], "")</f>
        <v>107480</v>
      </c>
      <c r="AI907" s="31">
        <f xml:space="preserve"> _xlfn.XLOOKUP(DATA[[#This Row],[T]]-1, DATA[T], DATA[High], "")</f>
        <v>108780</v>
      </c>
      <c r="AJ907" s="31">
        <f xml:space="preserve"> _xlfn.XLOOKUP(DATA[[#This Row],[T]]-1, DATA[T], DATA[Price], "")</f>
        <v>108345</v>
      </c>
      <c r="AK907" s="33">
        <f xml:space="preserve"> IFERROR(DATA[[#This Row],[Prev Close]] - DATA[[#This Row],[Prev Open]], "")</f>
        <v>-125</v>
      </c>
      <c r="AL907" s="33">
        <f xml:space="preserve"> IFERROR(DATA[[#This Row],[Prev High]] - DATA[[#This Row],[Prev Low]], "")</f>
        <v>1300</v>
      </c>
      <c r="AM907" s="33">
        <f xml:space="preserve"> SIGN(DATA[[#This Row],[Prev Change]] &lt; 0)</f>
        <v>1</v>
      </c>
      <c r="AN907" s="33">
        <f xml:space="preserve"> SIGN(DATA[[#This Row],[Prev Change]] &gt;= 0)</f>
        <v>0</v>
      </c>
      <c r="AO907" s="28">
        <f xml:space="preserve"> IFERROR(MAX(0, DATA[[#This Row],[High]] - DATA[[#This Row],[Prev High]]), "")</f>
        <v>0</v>
      </c>
      <c r="AP907" s="28">
        <f xml:space="preserve"> IFERROR(MAX(0, DATA[[#This Row],[Prev Low]] - DATA[[#This Row],[Low]]), "")</f>
        <v>1525</v>
      </c>
      <c r="AQ907" s="10">
        <f xml:space="preserve"> (DATA[[#This Row],[Prev Low]] &lt; DATA[[#This Row],[Open]]) * (DATA[[#This Row],[Open]] &lt; DATA[[#This Row],[Prev High]])</f>
        <v>0</v>
      </c>
      <c r="AR907" s="10">
        <f xml:space="preserve"> SIGN(DATA[[#This Row],[Open]] &lt; DATA[[#This Row],[Prev Low]])</f>
        <v>1</v>
      </c>
      <c r="AS907" s="10">
        <f xml:space="preserve"> SIGN(DATA[[#This Row],[Prev Low]] &lt; DATA[[#This Row],[Open]])</f>
        <v>0</v>
      </c>
      <c r="AT907" s="10">
        <f xml:space="preserve"> SIGN(DATA[[#This Row],[Open]] &lt; DATA[[#This Row],[Prev High]])</f>
        <v>1</v>
      </c>
      <c r="AU907" s="10">
        <f xml:space="preserve"> SIGN(DATA[[#This Row],[Prev High]] &lt; DATA[[#This Row],[Open]])</f>
        <v>0</v>
      </c>
      <c r="AV907" s="10">
        <f xml:space="preserve"> SIGN(DATA[[#This Row],[Low]] &lt; DATA[[#This Row],[Prev Low]])</f>
        <v>1</v>
      </c>
      <c r="AW907" s="10">
        <f xml:space="preserve"> SIGN(DATA[[#This Row],[Prev Low]] &lt; DATA[[#This Row],[Low]])</f>
        <v>0</v>
      </c>
      <c r="AX907" s="10">
        <f xml:space="preserve"> SIGN(DATA[[#This Row],[High]] &lt; DATA[[#This Row],[Prev High]])</f>
        <v>1</v>
      </c>
      <c r="AY907" s="10">
        <f xml:space="preserve"> SIGN(DATA[[#This Row],[Prev High]] &lt; DATA[[#This Row],[High]])</f>
        <v>0</v>
      </c>
      <c r="AZ907" s="10">
        <f xml:space="preserve"> (DATA[[#This Row],[Prev Low]] &lt; DATA[[#This Row],[Close]]) * (DATA[[#This Row],[Close]] &lt; DATA[[#This Row],[Prev High]])</f>
        <v>0</v>
      </c>
      <c r="BA907" s="10">
        <f xml:space="preserve"> SIGN(DATA[[#This Row],[Close]] &lt; DATA[[#This Row],[Prev Low]])</f>
        <v>1</v>
      </c>
      <c r="BB907" s="10">
        <f xml:space="preserve"> SIGN(DATA[[#This Row],[Prev Low]] &lt; DATA[[#This Row],[Close]])</f>
        <v>0</v>
      </c>
      <c r="BC907" s="10">
        <f xml:space="preserve"> SIGN(DATA[[#This Row],[Close]] &lt; DATA[[#This Row],[Prev High]])</f>
        <v>1</v>
      </c>
      <c r="BD907" s="10">
        <f xml:space="preserve"> SIGN(DATA[[#This Row],[Prev High]] &lt; DATA[[#This Row],[Close]])</f>
        <v>0</v>
      </c>
    </row>
    <row r="908" spans="14:56" x14ac:dyDescent="0.25">
      <c r="N908" s="16">
        <f xml:space="preserve"> ROW() - ROW(DATA[[#Headers],[Row]])</f>
        <v>906</v>
      </c>
      <c r="O908" s="13"/>
      <c r="P908" s="20">
        <v>44538</v>
      </c>
      <c r="Q908" s="21">
        <v>108345</v>
      </c>
      <c r="R908" s="21">
        <v>108470</v>
      </c>
      <c r="S908" s="21">
        <v>108780</v>
      </c>
      <c r="T908" s="21">
        <v>107480</v>
      </c>
      <c r="U908" s="13" t="s">
        <v>664</v>
      </c>
      <c r="V908" s="14">
        <v>4.7000000000000002E-3</v>
      </c>
      <c r="W908" s="23"/>
      <c r="X908" s="23">
        <f xml:space="preserve"> (1 - DATA[[#This Row],[Row]])</f>
        <v>-905</v>
      </c>
      <c r="Y908" s="24">
        <f xml:space="preserve"> DATA[[#This Row],[Src Data]]</f>
        <v>44538</v>
      </c>
      <c r="Z908" s="23">
        <f xml:space="preserve"> WEEKDAY(DATA[[#This Row],[Date]])</f>
        <v>4</v>
      </c>
      <c r="AA908" s="26">
        <f xml:space="preserve"> DATA[[#This Row],[Src Último]]</f>
        <v>108345</v>
      </c>
      <c r="AB908" s="28">
        <f xml:space="preserve"> DATA[[#This Row],[Src Abertura]]</f>
        <v>108470</v>
      </c>
      <c r="AC908" s="28">
        <f xml:space="preserve"> DATA[[#This Row],[Src Mínima]]</f>
        <v>107480</v>
      </c>
      <c r="AD908" s="28">
        <f xml:space="preserve"> DATA[[#This Row],[Src Máxima]]</f>
        <v>108780</v>
      </c>
      <c r="AE908" s="28">
        <f xml:space="preserve"> DATA[[#This Row],[Src Último]]</f>
        <v>108345</v>
      </c>
      <c r="AF908" s="40">
        <f xml:space="preserve"> (DATA[[#This Row],[High]] - DATA[[#This Row],[Low]])</f>
        <v>1300</v>
      </c>
      <c r="AG908" s="31">
        <f xml:space="preserve"> _xlfn.XLOOKUP(DATA[[#This Row],[T]]-1, DATA[T], DATA[Open], "")</f>
        <v>108535</v>
      </c>
      <c r="AH908" s="31">
        <f xml:space="preserve"> _xlfn.XLOOKUP(DATA[[#This Row],[T]]-1, DATA[T], DATA[Low], "")</f>
        <v>107305</v>
      </c>
      <c r="AI908" s="31">
        <f xml:space="preserve"> _xlfn.XLOOKUP(DATA[[#This Row],[T]]-1, DATA[T], DATA[High], "")</f>
        <v>108985</v>
      </c>
      <c r="AJ908" s="31">
        <f xml:space="preserve"> _xlfn.XLOOKUP(DATA[[#This Row],[T]]-1, DATA[T], DATA[Price], "")</f>
        <v>107843</v>
      </c>
      <c r="AK908" s="33">
        <f xml:space="preserve"> IFERROR(DATA[[#This Row],[Prev Close]] - DATA[[#This Row],[Prev Open]], "")</f>
        <v>-692</v>
      </c>
      <c r="AL908" s="33">
        <f xml:space="preserve"> IFERROR(DATA[[#This Row],[Prev High]] - DATA[[#This Row],[Prev Low]], "")</f>
        <v>1680</v>
      </c>
      <c r="AM908" s="33">
        <f xml:space="preserve"> SIGN(DATA[[#This Row],[Prev Change]] &lt; 0)</f>
        <v>1</v>
      </c>
      <c r="AN908" s="33">
        <f xml:space="preserve"> SIGN(DATA[[#This Row],[Prev Change]] &gt;= 0)</f>
        <v>0</v>
      </c>
      <c r="AO908" s="28">
        <f xml:space="preserve"> IFERROR(MAX(0, DATA[[#This Row],[High]] - DATA[[#This Row],[Prev High]]), "")</f>
        <v>0</v>
      </c>
      <c r="AP908" s="28">
        <f xml:space="preserve"> IFERROR(MAX(0, DATA[[#This Row],[Prev Low]] - DATA[[#This Row],[Low]]), "")</f>
        <v>0</v>
      </c>
      <c r="AQ908" s="10">
        <f xml:space="preserve"> (DATA[[#This Row],[Prev Low]] &lt; DATA[[#This Row],[Open]]) * (DATA[[#This Row],[Open]] &lt; DATA[[#This Row],[Prev High]])</f>
        <v>1</v>
      </c>
      <c r="AR908" s="10">
        <f xml:space="preserve"> SIGN(DATA[[#This Row],[Open]] &lt; DATA[[#This Row],[Prev Low]])</f>
        <v>0</v>
      </c>
      <c r="AS908" s="10">
        <f xml:space="preserve"> SIGN(DATA[[#This Row],[Prev Low]] &lt; DATA[[#This Row],[Open]])</f>
        <v>1</v>
      </c>
      <c r="AT908" s="10">
        <f xml:space="preserve"> SIGN(DATA[[#This Row],[Open]] &lt; DATA[[#This Row],[Prev High]])</f>
        <v>1</v>
      </c>
      <c r="AU908" s="10">
        <f xml:space="preserve"> SIGN(DATA[[#This Row],[Prev High]] &lt; DATA[[#This Row],[Open]])</f>
        <v>0</v>
      </c>
      <c r="AV908" s="10">
        <f xml:space="preserve"> SIGN(DATA[[#This Row],[Low]] &lt; DATA[[#This Row],[Prev Low]])</f>
        <v>0</v>
      </c>
      <c r="AW908" s="10">
        <f xml:space="preserve"> SIGN(DATA[[#This Row],[Prev Low]] &lt; DATA[[#This Row],[Low]])</f>
        <v>1</v>
      </c>
      <c r="AX908" s="10">
        <f xml:space="preserve"> SIGN(DATA[[#This Row],[High]] &lt; DATA[[#This Row],[Prev High]])</f>
        <v>1</v>
      </c>
      <c r="AY908" s="10">
        <f xml:space="preserve"> SIGN(DATA[[#This Row],[Prev High]] &lt; DATA[[#This Row],[High]])</f>
        <v>0</v>
      </c>
      <c r="AZ908" s="10">
        <f xml:space="preserve"> (DATA[[#This Row],[Prev Low]] &lt; DATA[[#This Row],[Close]]) * (DATA[[#This Row],[Close]] &lt; DATA[[#This Row],[Prev High]])</f>
        <v>1</v>
      </c>
      <c r="BA908" s="10">
        <f xml:space="preserve"> SIGN(DATA[[#This Row],[Close]] &lt; DATA[[#This Row],[Prev Low]])</f>
        <v>0</v>
      </c>
      <c r="BB908" s="10">
        <f xml:space="preserve"> SIGN(DATA[[#This Row],[Prev Low]] &lt; DATA[[#This Row],[Close]])</f>
        <v>1</v>
      </c>
      <c r="BC908" s="10">
        <f xml:space="preserve"> SIGN(DATA[[#This Row],[Close]] &lt; DATA[[#This Row],[Prev High]])</f>
        <v>1</v>
      </c>
      <c r="BD908" s="10">
        <f xml:space="preserve"> SIGN(DATA[[#This Row],[Prev High]] &lt; DATA[[#This Row],[Close]])</f>
        <v>0</v>
      </c>
    </row>
    <row r="909" spans="14:56" x14ac:dyDescent="0.25">
      <c r="N909" s="16">
        <f xml:space="preserve"> ROW() - ROW(DATA[[#Headers],[Row]])</f>
        <v>907</v>
      </c>
      <c r="O909" s="13"/>
      <c r="P909" s="20">
        <v>44537</v>
      </c>
      <c r="Q909" s="21">
        <v>107843</v>
      </c>
      <c r="R909" s="21">
        <v>108535</v>
      </c>
      <c r="S909" s="21">
        <v>108985</v>
      </c>
      <c r="T909" s="21">
        <v>107305</v>
      </c>
      <c r="U909" s="13" t="s">
        <v>669</v>
      </c>
      <c r="V909" s="14">
        <v>5.8999999999999999E-3</v>
      </c>
      <c r="W909" s="23"/>
      <c r="X909" s="23">
        <f xml:space="preserve"> (1 - DATA[[#This Row],[Row]])</f>
        <v>-906</v>
      </c>
      <c r="Y909" s="24">
        <f xml:space="preserve"> DATA[[#This Row],[Src Data]]</f>
        <v>44537</v>
      </c>
      <c r="Z909" s="23">
        <f xml:space="preserve"> WEEKDAY(DATA[[#This Row],[Date]])</f>
        <v>3</v>
      </c>
      <c r="AA909" s="26">
        <f xml:space="preserve"> DATA[[#This Row],[Src Último]]</f>
        <v>107843</v>
      </c>
      <c r="AB909" s="28">
        <f xml:space="preserve"> DATA[[#This Row],[Src Abertura]]</f>
        <v>108535</v>
      </c>
      <c r="AC909" s="28">
        <f xml:space="preserve"> DATA[[#This Row],[Src Mínima]]</f>
        <v>107305</v>
      </c>
      <c r="AD909" s="28">
        <f xml:space="preserve"> DATA[[#This Row],[Src Máxima]]</f>
        <v>108985</v>
      </c>
      <c r="AE909" s="28">
        <f xml:space="preserve"> DATA[[#This Row],[Src Último]]</f>
        <v>107843</v>
      </c>
      <c r="AF909" s="40">
        <f xml:space="preserve"> (DATA[[#This Row],[High]] - DATA[[#This Row],[Low]])</f>
        <v>1680</v>
      </c>
      <c r="AG909" s="31">
        <f xml:space="preserve"> _xlfn.XLOOKUP(DATA[[#This Row],[T]]-1, DATA[T], DATA[Open], "")</f>
        <v>106160</v>
      </c>
      <c r="AH909" s="31">
        <f xml:space="preserve"> _xlfn.XLOOKUP(DATA[[#This Row],[T]]-1, DATA[T], DATA[Low], "")</f>
        <v>105790</v>
      </c>
      <c r="AI909" s="31">
        <f xml:space="preserve"> _xlfn.XLOOKUP(DATA[[#This Row],[T]]-1, DATA[T], DATA[High], "")</f>
        <v>107860</v>
      </c>
      <c r="AJ909" s="31">
        <f xml:space="preserve"> _xlfn.XLOOKUP(DATA[[#This Row],[T]]-1, DATA[T], DATA[Price], "")</f>
        <v>107215</v>
      </c>
      <c r="AK909" s="33">
        <f xml:space="preserve"> IFERROR(DATA[[#This Row],[Prev Close]] - DATA[[#This Row],[Prev Open]], "")</f>
        <v>1055</v>
      </c>
      <c r="AL909" s="33">
        <f xml:space="preserve"> IFERROR(DATA[[#This Row],[Prev High]] - DATA[[#This Row],[Prev Low]], "")</f>
        <v>2070</v>
      </c>
      <c r="AM909" s="33">
        <f xml:space="preserve"> SIGN(DATA[[#This Row],[Prev Change]] &lt; 0)</f>
        <v>0</v>
      </c>
      <c r="AN909" s="33">
        <f xml:space="preserve"> SIGN(DATA[[#This Row],[Prev Change]] &gt;= 0)</f>
        <v>1</v>
      </c>
      <c r="AO909" s="28">
        <f xml:space="preserve"> IFERROR(MAX(0, DATA[[#This Row],[High]] - DATA[[#This Row],[Prev High]]), "")</f>
        <v>1125</v>
      </c>
      <c r="AP909" s="28">
        <f xml:space="preserve"> IFERROR(MAX(0, DATA[[#This Row],[Prev Low]] - DATA[[#This Row],[Low]]), "")</f>
        <v>0</v>
      </c>
      <c r="AQ909" s="10">
        <f xml:space="preserve"> (DATA[[#This Row],[Prev Low]] &lt; DATA[[#This Row],[Open]]) * (DATA[[#This Row],[Open]] &lt; DATA[[#This Row],[Prev High]])</f>
        <v>0</v>
      </c>
      <c r="AR909" s="10">
        <f xml:space="preserve"> SIGN(DATA[[#This Row],[Open]] &lt; DATA[[#This Row],[Prev Low]])</f>
        <v>0</v>
      </c>
      <c r="AS909" s="10">
        <f xml:space="preserve"> SIGN(DATA[[#This Row],[Prev Low]] &lt; DATA[[#This Row],[Open]])</f>
        <v>1</v>
      </c>
      <c r="AT909" s="10">
        <f xml:space="preserve"> SIGN(DATA[[#This Row],[Open]] &lt; DATA[[#This Row],[Prev High]])</f>
        <v>0</v>
      </c>
      <c r="AU909" s="10">
        <f xml:space="preserve"> SIGN(DATA[[#This Row],[Prev High]] &lt; DATA[[#This Row],[Open]])</f>
        <v>1</v>
      </c>
      <c r="AV909" s="10">
        <f xml:space="preserve"> SIGN(DATA[[#This Row],[Low]] &lt; DATA[[#This Row],[Prev Low]])</f>
        <v>0</v>
      </c>
      <c r="AW909" s="10">
        <f xml:space="preserve"> SIGN(DATA[[#This Row],[Prev Low]] &lt; DATA[[#This Row],[Low]])</f>
        <v>1</v>
      </c>
      <c r="AX909" s="10">
        <f xml:space="preserve"> SIGN(DATA[[#This Row],[High]] &lt; DATA[[#This Row],[Prev High]])</f>
        <v>0</v>
      </c>
      <c r="AY909" s="10">
        <f xml:space="preserve"> SIGN(DATA[[#This Row],[Prev High]] &lt; DATA[[#This Row],[High]])</f>
        <v>1</v>
      </c>
      <c r="AZ909" s="10">
        <f xml:space="preserve"> (DATA[[#This Row],[Prev Low]] &lt; DATA[[#This Row],[Close]]) * (DATA[[#This Row],[Close]] &lt; DATA[[#This Row],[Prev High]])</f>
        <v>1</v>
      </c>
      <c r="BA909" s="10">
        <f xml:space="preserve"> SIGN(DATA[[#This Row],[Close]] &lt; DATA[[#This Row],[Prev Low]])</f>
        <v>0</v>
      </c>
      <c r="BB909" s="10">
        <f xml:space="preserve"> SIGN(DATA[[#This Row],[Prev Low]] &lt; DATA[[#This Row],[Close]])</f>
        <v>1</v>
      </c>
      <c r="BC909" s="10">
        <f xml:space="preserve"> SIGN(DATA[[#This Row],[Close]] &lt; DATA[[#This Row],[Prev High]])</f>
        <v>1</v>
      </c>
      <c r="BD909" s="10">
        <f xml:space="preserve"> SIGN(DATA[[#This Row],[Prev High]] &lt; DATA[[#This Row],[Close]])</f>
        <v>0</v>
      </c>
    </row>
    <row r="910" spans="14:56" x14ac:dyDescent="0.25">
      <c r="N910" s="16">
        <f xml:space="preserve"> ROW() - ROW(DATA[[#Headers],[Row]])</f>
        <v>908</v>
      </c>
      <c r="O910" s="13"/>
      <c r="P910" s="20">
        <v>44536</v>
      </c>
      <c r="Q910" s="21">
        <v>107215</v>
      </c>
      <c r="R910" s="21">
        <v>106160</v>
      </c>
      <c r="S910" s="21">
        <v>107860</v>
      </c>
      <c r="T910" s="21">
        <v>105790</v>
      </c>
      <c r="U910" s="13" t="s">
        <v>670</v>
      </c>
      <c r="V910" s="14">
        <v>1.66E-2</v>
      </c>
      <c r="W910" s="23"/>
      <c r="X910" s="23">
        <f xml:space="preserve"> (1 - DATA[[#This Row],[Row]])</f>
        <v>-907</v>
      </c>
      <c r="Y910" s="24">
        <f xml:space="preserve"> DATA[[#This Row],[Src Data]]</f>
        <v>44536</v>
      </c>
      <c r="Z910" s="23">
        <f xml:space="preserve"> WEEKDAY(DATA[[#This Row],[Date]])</f>
        <v>2</v>
      </c>
      <c r="AA910" s="26">
        <f xml:space="preserve"> DATA[[#This Row],[Src Último]]</f>
        <v>107215</v>
      </c>
      <c r="AB910" s="28">
        <f xml:space="preserve"> DATA[[#This Row],[Src Abertura]]</f>
        <v>106160</v>
      </c>
      <c r="AC910" s="28">
        <f xml:space="preserve"> DATA[[#This Row],[Src Mínima]]</f>
        <v>105790</v>
      </c>
      <c r="AD910" s="28">
        <f xml:space="preserve"> DATA[[#This Row],[Src Máxima]]</f>
        <v>107860</v>
      </c>
      <c r="AE910" s="28">
        <f xml:space="preserve"> DATA[[#This Row],[Src Último]]</f>
        <v>107215</v>
      </c>
      <c r="AF910" s="40">
        <f xml:space="preserve"> (DATA[[#This Row],[High]] - DATA[[#This Row],[Low]])</f>
        <v>2070</v>
      </c>
      <c r="AG910" s="31">
        <f xml:space="preserve"> _xlfn.XLOOKUP(DATA[[#This Row],[T]]-1, DATA[T], DATA[Open], "")</f>
        <v>104385</v>
      </c>
      <c r="AH910" s="31">
        <f xml:space="preserve"> _xlfn.XLOOKUP(DATA[[#This Row],[T]]-1, DATA[T], DATA[Low], "")</f>
        <v>103955</v>
      </c>
      <c r="AI910" s="31">
        <f xml:space="preserve"> _xlfn.XLOOKUP(DATA[[#This Row],[T]]-1, DATA[T], DATA[High], "")</f>
        <v>107130</v>
      </c>
      <c r="AJ910" s="31">
        <f xml:space="preserve"> _xlfn.XLOOKUP(DATA[[#This Row],[T]]-1, DATA[T], DATA[Price], "")</f>
        <v>105460</v>
      </c>
      <c r="AK910" s="33">
        <f xml:space="preserve"> IFERROR(DATA[[#This Row],[Prev Close]] - DATA[[#This Row],[Prev Open]], "")</f>
        <v>1075</v>
      </c>
      <c r="AL910" s="33">
        <f xml:space="preserve"> IFERROR(DATA[[#This Row],[Prev High]] - DATA[[#This Row],[Prev Low]], "")</f>
        <v>3175</v>
      </c>
      <c r="AM910" s="33">
        <f xml:space="preserve"> SIGN(DATA[[#This Row],[Prev Change]] &lt; 0)</f>
        <v>0</v>
      </c>
      <c r="AN910" s="33">
        <f xml:space="preserve"> SIGN(DATA[[#This Row],[Prev Change]] &gt;= 0)</f>
        <v>1</v>
      </c>
      <c r="AO910" s="28">
        <f xml:space="preserve"> IFERROR(MAX(0, DATA[[#This Row],[High]] - DATA[[#This Row],[Prev High]]), "")</f>
        <v>730</v>
      </c>
      <c r="AP910" s="28">
        <f xml:space="preserve"> IFERROR(MAX(0, DATA[[#This Row],[Prev Low]] - DATA[[#This Row],[Low]]), "")</f>
        <v>0</v>
      </c>
      <c r="AQ910" s="10">
        <f xml:space="preserve"> (DATA[[#This Row],[Prev Low]] &lt; DATA[[#This Row],[Open]]) * (DATA[[#This Row],[Open]] &lt; DATA[[#This Row],[Prev High]])</f>
        <v>1</v>
      </c>
      <c r="AR910" s="10">
        <f xml:space="preserve"> SIGN(DATA[[#This Row],[Open]] &lt; DATA[[#This Row],[Prev Low]])</f>
        <v>0</v>
      </c>
      <c r="AS910" s="10">
        <f xml:space="preserve"> SIGN(DATA[[#This Row],[Prev Low]] &lt; DATA[[#This Row],[Open]])</f>
        <v>1</v>
      </c>
      <c r="AT910" s="10">
        <f xml:space="preserve"> SIGN(DATA[[#This Row],[Open]] &lt; DATA[[#This Row],[Prev High]])</f>
        <v>1</v>
      </c>
      <c r="AU910" s="10">
        <f xml:space="preserve"> SIGN(DATA[[#This Row],[Prev High]] &lt; DATA[[#This Row],[Open]])</f>
        <v>0</v>
      </c>
      <c r="AV910" s="10">
        <f xml:space="preserve"> SIGN(DATA[[#This Row],[Low]] &lt; DATA[[#This Row],[Prev Low]])</f>
        <v>0</v>
      </c>
      <c r="AW910" s="10">
        <f xml:space="preserve"> SIGN(DATA[[#This Row],[Prev Low]] &lt; DATA[[#This Row],[Low]])</f>
        <v>1</v>
      </c>
      <c r="AX910" s="10">
        <f xml:space="preserve"> SIGN(DATA[[#This Row],[High]] &lt; DATA[[#This Row],[Prev High]])</f>
        <v>0</v>
      </c>
      <c r="AY910" s="10">
        <f xml:space="preserve"> SIGN(DATA[[#This Row],[Prev High]] &lt; DATA[[#This Row],[High]])</f>
        <v>1</v>
      </c>
      <c r="AZ910" s="10">
        <f xml:space="preserve"> (DATA[[#This Row],[Prev Low]] &lt; DATA[[#This Row],[Close]]) * (DATA[[#This Row],[Close]] &lt; DATA[[#This Row],[Prev High]])</f>
        <v>0</v>
      </c>
      <c r="BA910" s="10">
        <f xml:space="preserve"> SIGN(DATA[[#This Row],[Close]] &lt; DATA[[#This Row],[Prev Low]])</f>
        <v>0</v>
      </c>
      <c r="BB910" s="10">
        <f xml:space="preserve"> SIGN(DATA[[#This Row],[Prev Low]] &lt; DATA[[#This Row],[Close]])</f>
        <v>1</v>
      </c>
      <c r="BC910" s="10">
        <f xml:space="preserve"> SIGN(DATA[[#This Row],[Close]] &lt; DATA[[#This Row],[Prev High]])</f>
        <v>0</v>
      </c>
      <c r="BD910" s="10">
        <f xml:space="preserve"> SIGN(DATA[[#This Row],[Prev High]] &lt; DATA[[#This Row],[Close]])</f>
        <v>1</v>
      </c>
    </row>
    <row r="911" spans="14:56" x14ac:dyDescent="0.25">
      <c r="N911" s="16">
        <f xml:space="preserve"> ROW() - ROW(DATA[[#Headers],[Row]])</f>
        <v>909</v>
      </c>
      <c r="O911" s="13"/>
      <c r="P911" s="20">
        <v>44533</v>
      </c>
      <c r="Q911" s="21">
        <v>105460</v>
      </c>
      <c r="R911" s="21">
        <v>104385</v>
      </c>
      <c r="S911" s="21">
        <v>107130</v>
      </c>
      <c r="T911" s="21">
        <v>103955</v>
      </c>
      <c r="U911" s="13" t="s">
        <v>671</v>
      </c>
      <c r="V911" s="14">
        <v>8.8999999999999999E-3</v>
      </c>
      <c r="W911" s="23"/>
      <c r="X911" s="23">
        <f xml:space="preserve"> (1 - DATA[[#This Row],[Row]])</f>
        <v>-908</v>
      </c>
      <c r="Y911" s="24">
        <f xml:space="preserve"> DATA[[#This Row],[Src Data]]</f>
        <v>44533</v>
      </c>
      <c r="Z911" s="23">
        <f xml:space="preserve"> WEEKDAY(DATA[[#This Row],[Date]])</f>
        <v>6</v>
      </c>
      <c r="AA911" s="26">
        <f xml:space="preserve"> DATA[[#This Row],[Src Último]]</f>
        <v>105460</v>
      </c>
      <c r="AB911" s="28">
        <f xml:space="preserve"> DATA[[#This Row],[Src Abertura]]</f>
        <v>104385</v>
      </c>
      <c r="AC911" s="28">
        <f xml:space="preserve"> DATA[[#This Row],[Src Mínima]]</f>
        <v>103955</v>
      </c>
      <c r="AD911" s="28">
        <f xml:space="preserve"> DATA[[#This Row],[Src Máxima]]</f>
        <v>107130</v>
      </c>
      <c r="AE911" s="28">
        <f xml:space="preserve"> DATA[[#This Row],[Src Último]]</f>
        <v>105460</v>
      </c>
      <c r="AF911" s="40">
        <f xml:space="preserve"> (DATA[[#This Row],[High]] - DATA[[#This Row],[Low]])</f>
        <v>3175</v>
      </c>
      <c r="AG911" s="31">
        <f xml:space="preserve"> _xlfn.XLOOKUP(DATA[[#This Row],[T]]-1, DATA[T], DATA[Open], "")</f>
        <v>101580</v>
      </c>
      <c r="AH911" s="31">
        <f xml:space="preserve"> _xlfn.XLOOKUP(DATA[[#This Row],[T]]-1, DATA[T], DATA[Low], "")</f>
        <v>101505</v>
      </c>
      <c r="AI911" s="31">
        <f xml:space="preserve"> _xlfn.XLOOKUP(DATA[[#This Row],[T]]-1, DATA[T], DATA[High], "")</f>
        <v>104755</v>
      </c>
      <c r="AJ911" s="31">
        <f xml:space="preserve"> _xlfn.XLOOKUP(DATA[[#This Row],[T]]-1, DATA[T], DATA[Price], "")</f>
        <v>104531</v>
      </c>
      <c r="AK911" s="33">
        <f xml:space="preserve"> IFERROR(DATA[[#This Row],[Prev Close]] - DATA[[#This Row],[Prev Open]], "")</f>
        <v>2951</v>
      </c>
      <c r="AL911" s="33">
        <f xml:space="preserve"> IFERROR(DATA[[#This Row],[Prev High]] - DATA[[#This Row],[Prev Low]], "")</f>
        <v>3250</v>
      </c>
      <c r="AM911" s="33">
        <f xml:space="preserve"> SIGN(DATA[[#This Row],[Prev Change]] &lt; 0)</f>
        <v>0</v>
      </c>
      <c r="AN911" s="33">
        <f xml:space="preserve"> SIGN(DATA[[#This Row],[Prev Change]] &gt;= 0)</f>
        <v>1</v>
      </c>
      <c r="AO911" s="28">
        <f xml:space="preserve"> IFERROR(MAX(0, DATA[[#This Row],[High]] - DATA[[#This Row],[Prev High]]), "")</f>
        <v>2375</v>
      </c>
      <c r="AP911" s="28">
        <f xml:space="preserve"> IFERROR(MAX(0, DATA[[#This Row],[Prev Low]] - DATA[[#This Row],[Low]]), "")</f>
        <v>0</v>
      </c>
      <c r="AQ911" s="10">
        <f xml:space="preserve"> (DATA[[#This Row],[Prev Low]] &lt; DATA[[#This Row],[Open]]) * (DATA[[#This Row],[Open]] &lt; DATA[[#This Row],[Prev High]])</f>
        <v>1</v>
      </c>
      <c r="AR911" s="10">
        <f xml:space="preserve"> SIGN(DATA[[#This Row],[Open]] &lt; DATA[[#This Row],[Prev Low]])</f>
        <v>0</v>
      </c>
      <c r="AS911" s="10">
        <f xml:space="preserve"> SIGN(DATA[[#This Row],[Prev Low]] &lt; DATA[[#This Row],[Open]])</f>
        <v>1</v>
      </c>
      <c r="AT911" s="10">
        <f xml:space="preserve"> SIGN(DATA[[#This Row],[Open]] &lt; DATA[[#This Row],[Prev High]])</f>
        <v>1</v>
      </c>
      <c r="AU911" s="10">
        <f xml:space="preserve"> SIGN(DATA[[#This Row],[Prev High]] &lt; DATA[[#This Row],[Open]])</f>
        <v>0</v>
      </c>
      <c r="AV911" s="10">
        <f xml:space="preserve"> SIGN(DATA[[#This Row],[Low]] &lt; DATA[[#This Row],[Prev Low]])</f>
        <v>0</v>
      </c>
      <c r="AW911" s="10">
        <f xml:space="preserve"> SIGN(DATA[[#This Row],[Prev Low]] &lt; DATA[[#This Row],[Low]])</f>
        <v>1</v>
      </c>
      <c r="AX911" s="10">
        <f xml:space="preserve"> SIGN(DATA[[#This Row],[High]] &lt; DATA[[#This Row],[Prev High]])</f>
        <v>0</v>
      </c>
      <c r="AY911" s="10">
        <f xml:space="preserve"> SIGN(DATA[[#This Row],[Prev High]] &lt; DATA[[#This Row],[High]])</f>
        <v>1</v>
      </c>
      <c r="AZ911" s="10">
        <f xml:space="preserve"> (DATA[[#This Row],[Prev Low]] &lt; DATA[[#This Row],[Close]]) * (DATA[[#This Row],[Close]] &lt; DATA[[#This Row],[Prev High]])</f>
        <v>0</v>
      </c>
      <c r="BA911" s="10">
        <f xml:space="preserve"> SIGN(DATA[[#This Row],[Close]] &lt; DATA[[#This Row],[Prev Low]])</f>
        <v>0</v>
      </c>
      <c r="BB911" s="10">
        <f xml:space="preserve"> SIGN(DATA[[#This Row],[Prev Low]] &lt; DATA[[#This Row],[Close]])</f>
        <v>1</v>
      </c>
      <c r="BC911" s="10">
        <f xml:space="preserve"> SIGN(DATA[[#This Row],[Close]] &lt; DATA[[#This Row],[Prev High]])</f>
        <v>0</v>
      </c>
      <c r="BD911" s="10">
        <f xml:space="preserve"> SIGN(DATA[[#This Row],[Prev High]] &lt; DATA[[#This Row],[Close]])</f>
        <v>1</v>
      </c>
    </row>
    <row r="912" spans="14:56" x14ac:dyDescent="0.25">
      <c r="N912" s="16">
        <f xml:space="preserve"> ROW() - ROW(DATA[[#Headers],[Row]])</f>
        <v>910</v>
      </c>
      <c r="O912" s="13"/>
      <c r="P912" s="20">
        <v>44532</v>
      </c>
      <c r="Q912" s="21">
        <v>104531</v>
      </c>
      <c r="R912" s="21">
        <v>101580</v>
      </c>
      <c r="S912" s="21">
        <v>104755</v>
      </c>
      <c r="T912" s="21">
        <v>101505</v>
      </c>
      <c r="U912" s="13" t="s">
        <v>672</v>
      </c>
      <c r="V912" s="14">
        <v>3.49E-2</v>
      </c>
      <c r="W912" s="23"/>
      <c r="X912" s="23">
        <f xml:space="preserve"> (1 - DATA[[#This Row],[Row]])</f>
        <v>-909</v>
      </c>
      <c r="Y912" s="24">
        <f xml:space="preserve"> DATA[[#This Row],[Src Data]]</f>
        <v>44532</v>
      </c>
      <c r="Z912" s="23">
        <f xml:space="preserve"> WEEKDAY(DATA[[#This Row],[Date]])</f>
        <v>5</v>
      </c>
      <c r="AA912" s="26">
        <f xml:space="preserve"> DATA[[#This Row],[Src Último]]</f>
        <v>104531</v>
      </c>
      <c r="AB912" s="28">
        <f xml:space="preserve"> DATA[[#This Row],[Src Abertura]]</f>
        <v>101580</v>
      </c>
      <c r="AC912" s="28">
        <f xml:space="preserve"> DATA[[#This Row],[Src Mínima]]</f>
        <v>101505</v>
      </c>
      <c r="AD912" s="28">
        <f xml:space="preserve"> DATA[[#This Row],[Src Máxima]]</f>
        <v>104755</v>
      </c>
      <c r="AE912" s="28">
        <f xml:space="preserve"> DATA[[#This Row],[Src Último]]</f>
        <v>104531</v>
      </c>
      <c r="AF912" s="40">
        <f xml:space="preserve"> (DATA[[#This Row],[High]] - DATA[[#This Row],[Low]])</f>
        <v>3250</v>
      </c>
      <c r="AG912" s="31">
        <f xml:space="preserve"> _xlfn.XLOOKUP(DATA[[#This Row],[T]]-1, DATA[T], DATA[Open], "")</f>
        <v>103215</v>
      </c>
      <c r="AH912" s="31">
        <f xml:space="preserve"> _xlfn.XLOOKUP(DATA[[#This Row],[T]]-1, DATA[T], DATA[Low], "")</f>
        <v>100800</v>
      </c>
      <c r="AI912" s="31">
        <f xml:space="preserve"> _xlfn.XLOOKUP(DATA[[#This Row],[T]]-1, DATA[T], DATA[High], "")</f>
        <v>104435</v>
      </c>
      <c r="AJ912" s="31">
        <f xml:space="preserve"> _xlfn.XLOOKUP(DATA[[#This Row],[T]]-1, DATA[T], DATA[Price], "")</f>
        <v>101002</v>
      </c>
      <c r="AK912" s="33">
        <f xml:space="preserve"> IFERROR(DATA[[#This Row],[Prev Close]] - DATA[[#This Row],[Prev Open]], "")</f>
        <v>-2213</v>
      </c>
      <c r="AL912" s="33">
        <f xml:space="preserve"> IFERROR(DATA[[#This Row],[Prev High]] - DATA[[#This Row],[Prev Low]], "")</f>
        <v>3635</v>
      </c>
      <c r="AM912" s="33">
        <f xml:space="preserve"> SIGN(DATA[[#This Row],[Prev Change]] &lt; 0)</f>
        <v>1</v>
      </c>
      <c r="AN912" s="33">
        <f xml:space="preserve"> SIGN(DATA[[#This Row],[Prev Change]] &gt;= 0)</f>
        <v>0</v>
      </c>
      <c r="AO912" s="28">
        <f xml:space="preserve"> IFERROR(MAX(0, DATA[[#This Row],[High]] - DATA[[#This Row],[Prev High]]), "")</f>
        <v>320</v>
      </c>
      <c r="AP912" s="28">
        <f xml:space="preserve"> IFERROR(MAX(0, DATA[[#This Row],[Prev Low]] - DATA[[#This Row],[Low]]), "")</f>
        <v>0</v>
      </c>
      <c r="AQ912" s="10">
        <f xml:space="preserve"> (DATA[[#This Row],[Prev Low]] &lt; DATA[[#This Row],[Open]]) * (DATA[[#This Row],[Open]] &lt; DATA[[#This Row],[Prev High]])</f>
        <v>1</v>
      </c>
      <c r="AR912" s="10">
        <f xml:space="preserve"> SIGN(DATA[[#This Row],[Open]] &lt; DATA[[#This Row],[Prev Low]])</f>
        <v>0</v>
      </c>
      <c r="AS912" s="10">
        <f xml:space="preserve"> SIGN(DATA[[#This Row],[Prev Low]] &lt; DATA[[#This Row],[Open]])</f>
        <v>1</v>
      </c>
      <c r="AT912" s="10">
        <f xml:space="preserve"> SIGN(DATA[[#This Row],[Open]] &lt; DATA[[#This Row],[Prev High]])</f>
        <v>1</v>
      </c>
      <c r="AU912" s="10">
        <f xml:space="preserve"> SIGN(DATA[[#This Row],[Prev High]] &lt; DATA[[#This Row],[Open]])</f>
        <v>0</v>
      </c>
      <c r="AV912" s="10">
        <f xml:space="preserve"> SIGN(DATA[[#This Row],[Low]] &lt; DATA[[#This Row],[Prev Low]])</f>
        <v>0</v>
      </c>
      <c r="AW912" s="10">
        <f xml:space="preserve"> SIGN(DATA[[#This Row],[Prev Low]] &lt; DATA[[#This Row],[Low]])</f>
        <v>1</v>
      </c>
      <c r="AX912" s="10">
        <f xml:space="preserve"> SIGN(DATA[[#This Row],[High]] &lt; DATA[[#This Row],[Prev High]])</f>
        <v>0</v>
      </c>
      <c r="AY912" s="10">
        <f xml:space="preserve"> SIGN(DATA[[#This Row],[Prev High]] &lt; DATA[[#This Row],[High]])</f>
        <v>1</v>
      </c>
      <c r="AZ912" s="10">
        <f xml:space="preserve"> (DATA[[#This Row],[Prev Low]] &lt; DATA[[#This Row],[Close]]) * (DATA[[#This Row],[Close]] &lt; DATA[[#This Row],[Prev High]])</f>
        <v>0</v>
      </c>
      <c r="BA912" s="10">
        <f xml:space="preserve"> SIGN(DATA[[#This Row],[Close]] &lt; DATA[[#This Row],[Prev Low]])</f>
        <v>0</v>
      </c>
      <c r="BB912" s="10">
        <f xml:space="preserve"> SIGN(DATA[[#This Row],[Prev Low]] &lt; DATA[[#This Row],[Close]])</f>
        <v>1</v>
      </c>
      <c r="BC912" s="10">
        <f xml:space="preserve"> SIGN(DATA[[#This Row],[Close]] &lt; DATA[[#This Row],[Prev High]])</f>
        <v>0</v>
      </c>
      <c r="BD912" s="10">
        <f xml:space="preserve"> SIGN(DATA[[#This Row],[Prev High]] &lt; DATA[[#This Row],[Close]])</f>
        <v>1</v>
      </c>
    </row>
    <row r="913" spans="14:56" x14ac:dyDescent="0.25">
      <c r="N913" s="16">
        <f xml:space="preserve"> ROW() - ROW(DATA[[#Headers],[Row]])</f>
        <v>911</v>
      </c>
      <c r="O913" s="13"/>
      <c r="P913" s="20">
        <v>44531</v>
      </c>
      <c r="Q913" s="21">
        <v>101002</v>
      </c>
      <c r="R913" s="21">
        <v>103215</v>
      </c>
      <c r="S913" s="21">
        <v>104435</v>
      </c>
      <c r="T913" s="21">
        <v>100800</v>
      </c>
      <c r="U913" s="13" t="s">
        <v>673</v>
      </c>
      <c r="V913" s="14">
        <v>-1.24E-2</v>
      </c>
      <c r="W913" s="23"/>
      <c r="X913" s="23">
        <f xml:space="preserve"> (1 - DATA[[#This Row],[Row]])</f>
        <v>-910</v>
      </c>
      <c r="Y913" s="24">
        <f xml:space="preserve"> DATA[[#This Row],[Src Data]]</f>
        <v>44531</v>
      </c>
      <c r="Z913" s="23">
        <f xml:space="preserve"> WEEKDAY(DATA[[#This Row],[Date]])</f>
        <v>4</v>
      </c>
      <c r="AA913" s="26">
        <f xml:space="preserve"> DATA[[#This Row],[Src Último]]</f>
        <v>101002</v>
      </c>
      <c r="AB913" s="28">
        <f xml:space="preserve"> DATA[[#This Row],[Src Abertura]]</f>
        <v>103215</v>
      </c>
      <c r="AC913" s="28">
        <f xml:space="preserve"> DATA[[#This Row],[Src Mínima]]</f>
        <v>100800</v>
      </c>
      <c r="AD913" s="28">
        <f xml:space="preserve"> DATA[[#This Row],[Src Máxima]]</f>
        <v>104435</v>
      </c>
      <c r="AE913" s="28">
        <f xml:space="preserve"> DATA[[#This Row],[Src Último]]</f>
        <v>101002</v>
      </c>
      <c r="AF913" s="40">
        <f xml:space="preserve"> (DATA[[#This Row],[High]] - DATA[[#This Row],[Low]])</f>
        <v>3635</v>
      </c>
      <c r="AG913" s="31">
        <f xml:space="preserve"> _xlfn.XLOOKUP(DATA[[#This Row],[T]]-1, DATA[T], DATA[Open], "")</f>
        <v>102350</v>
      </c>
      <c r="AH913" s="31">
        <f xml:space="preserve"> _xlfn.XLOOKUP(DATA[[#This Row],[T]]-1, DATA[T], DATA[Low], "")</f>
        <v>100390</v>
      </c>
      <c r="AI913" s="31">
        <f xml:space="preserve"> _xlfn.XLOOKUP(DATA[[#This Row],[T]]-1, DATA[T], DATA[High], "")</f>
        <v>103390</v>
      </c>
      <c r="AJ913" s="31">
        <f xml:space="preserve"> _xlfn.XLOOKUP(DATA[[#This Row],[T]]-1, DATA[T], DATA[Price], "")</f>
        <v>102268</v>
      </c>
      <c r="AK913" s="33">
        <f xml:space="preserve"> IFERROR(DATA[[#This Row],[Prev Close]] - DATA[[#This Row],[Prev Open]], "")</f>
        <v>-82</v>
      </c>
      <c r="AL913" s="33">
        <f xml:space="preserve"> IFERROR(DATA[[#This Row],[Prev High]] - DATA[[#This Row],[Prev Low]], "")</f>
        <v>3000</v>
      </c>
      <c r="AM913" s="33">
        <f xml:space="preserve"> SIGN(DATA[[#This Row],[Prev Change]] &lt; 0)</f>
        <v>1</v>
      </c>
      <c r="AN913" s="33">
        <f xml:space="preserve"> SIGN(DATA[[#This Row],[Prev Change]] &gt;= 0)</f>
        <v>0</v>
      </c>
      <c r="AO913" s="28">
        <f xml:space="preserve"> IFERROR(MAX(0, DATA[[#This Row],[High]] - DATA[[#This Row],[Prev High]]), "")</f>
        <v>1045</v>
      </c>
      <c r="AP913" s="28">
        <f xml:space="preserve"> IFERROR(MAX(0, DATA[[#This Row],[Prev Low]] - DATA[[#This Row],[Low]]), "")</f>
        <v>0</v>
      </c>
      <c r="AQ913" s="10">
        <f xml:space="preserve"> (DATA[[#This Row],[Prev Low]] &lt; DATA[[#This Row],[Open]]) * (DATA[[#This Row],[Open]] &lt; DATA[[#This Row],[Prev High]])</f>
        <v>1</v>
      </c>
      <c r="AR913" s="10">
        <f xml:space="preserve"> SIGN(DATA[[#This Row],[Open]] &lt; DATA[[#This Row],[Prev Low]])</f>
        <v>0</v>
      </c>
      <c r="AS913" s="10">
        <f xml:space="preserve"> SIGN(DATA[[#This Row],[Prev Low]] &lt; DATA[[#This Row],[Open]])</f>
        <v>1</v>
      </c>
      <c r="AT913" s="10">
        <f xml:space="preserve"> SIGN(DATA[[#This Row],[Open]] &lt; DATA[[#This Row],[Prev High]])</f>
        <v>1</v>
      </c>
      <c r="AU913" s="10">
        <f xml:space="preserve"> SIGN(DATA[[#This Row],[Prev High]] &lt; DATA[[#This Row],[Open]])</f>
        <v>0</v>
      </c>
      <c r="AV913" s="10">
        <f xml:space="preserve"> SIGN(DATA[[#This Row],[Low]] &lt; DATA[[#This Row],[Prev Low]])</f>
        <v>0</v>
      </c>
      <c r="AW913" s="10">
        <f xml:space="preserve"> SIGN(DATA[[#This Row],[Prev Low]] &lt; DATA[[#This Row],[Low]])</f>
        <v>1</v>
      </c>
      <c r="AX913" s="10">
        <f xml:space="preserve"> SIGN(DATA[[#This Row],[High]] &lt; DATA[[#This Row],[Prev High]])</f>
        <v>0</v>
      </c>
      <c r="AY913" s="10">
        <f xml:space="preserve"> SIGN(DATA[[#This Row],[Prev High]] &lt; DATA[[#This Row],[High]])</f>
        <v>1</v>
      </c>
      <c r="AZ913" s="10">
        <f xml:space="preserve"> (DATA[[#This Row],[Prev Low]] &lt; DATA[[#This Row],[Close]]) * (DATA[[#This Row],[Close]] &lt; DATA[[#This Row],[Prev High]])</f>
        <v>1</v>
      </c>
      <c r="BA913" s="10">
        <f xml:space="preserve"> SIGN(DATA[[#This Row],[Close]] &lt; DATA[[#This Row],[Prev Low]])</f>
        <v>0</v>
      </c>
      <c r="BB913" s="10">
        <f xml:space="preserve"> SIGN(DATA[[#This Row],[Prev Low]] &lt; DATA[[#This Row],[Close]])</f>
        <v>1</v>
      </c>
      <c r="BC913" s="10">
        <f xml:space="preserve"> SIGN(DATA[[#This Row],[Close]] &lt; DATA[[#This Row],[Prev High]])</f>
        <v>1</v>
      </c>
      <c r="BD913" s="10">
        <f xml:space="preserve"> SIGN(DATA[[#This Row],[Prev High]] &lt; DATA[[#This Row],[Close]])</f>
        <v>0</v>
      </c>
    </row>
    <row r="914" spans="14:56" x14ac:dyDescent="0.25">
      <c r="N914" s="16">
        <f xml:space="preserve"> ROW() - ROW(DATA[[#Headers],[Row]])</f>
        <v>912</v>
      </c>
      <c r="O914" s="13"/>
      <c r="P914" s="20">
        <v>44530</v>
      </c>
      <c r="Q914" s="21">
        <v>102268</v>
      </c>
      <c r="R914" s="21">
        <v>102350</v>
      </c>
      <c r="S914" s="21">
        <v>103390</v>
      </c>
      <c r="T914" s="21">
        <v>100390</v>
      </c>
      <c r="U914" s="13" t="s">
        <v>674</v>
      </c>
      <c r="V914" s="14">
        <v>-8.6E-3</v>
      </c>
      <c r="W914" s="23"/>
      <c r="X914" s="23">
        <f xml:space="preserve"> (1 - DATA[[#This Row],[Row]])</f>
        <v>-911</v>
      </c>
      <c r="Y914" s="24">
        <f xml:space="preserve"> DATA[[#This Row],[Src Data]]</f>
        <v>44530</v>
      </c>
      <c r="Z914" s="23">
        <f xml:space="preserve"> WEEKDAY(DATA[[#This Row],[Date]])</f>
        <v>3</v>
      </c>
      <c r="AA914" s="26">
        <f xml:space="preserve"> DATA[[#This Row],[Src Último]]</f>
        <v>102268</v>
      </c>
      <c r="AB914" s="28">
        <f xml:space="preserve"> DATA[[#This Row],[Src Abertura]]</f>
        <v>102350</v>
      </c>
      <c r="AC914" s="28">
        <f xml:space="preserve"> DATA[[#This Row],[Src Mínima]]</f>
        <v>100390</v>
      </c>
      <c r="AD914" s="28">
        <f xml:space="preserve"> DATA[[#This Row],[Src Máxima]]</f>
        <v>103390</v>
      </c>
      <c r="AE914" s="28">
        <f xml:space="preserve"> DATA[[#This Row],[Src Último]]</f>
        <v>102268</v>
      </c>
      <c r="AF914" s="40">
        <f xml:space="preserve"> (DATA[[#This Row],[High]] - DATA[[#This Row],[Low]])</f>
        <v>3000</v>
      </c>
      <c r="AG914" s="31">
        <f xml:space="preserve"> _xlfn.XLOOKUP(DATA[[#This Row],[T]]-1, DATA[T], DATA[Open], "")</f>
        <v>103615</v>
      </c>
      <c r="AH914" s="31">
        <f xml:space="preserve"> _xlfn.XLOOKUP(DATA[[#This Row],[T]]-1, DATA[T], DATA[Low], "")</f>
        <v>102880</v>
      </c>
      <c r="AI914" s="31">
        <f xml:space="preserve"> _xlfn.XLOOKUP(DATA[[#This Row],[T]]-1, DATA[T], DATA[High], "")</f>
        <v>104515</v>
      </c>
      <c r="AJ914" s="31">
        <f xml:space="preserve"> _xlfn.XLOOKUP(DATA[[#This Row],[T]]-1, DATA[T], DATA[Price], "")</f>
        <v>103158</v>
      </c>
      <c r="AK914" s="33">
        <f xml:space="preserve"> IFERROR(DATA[[#This Row],[Prev Close]] - DATA[[#This Row],[Prev Open]], "")</f>
        <v>-457</v>
      </c>
      <c r="AL914" s="33">
        <f xml:space="preserve"> IFERROR(DATA[[#This Row],[Prev High]] - DATA[[#This Row],[Prev Low]], "")</f>
        <v>1635</v>
      </c>
      <c r="AM914" s="33">
        <f xml:space="preserve"> SIGN(DATA[[#This Row],[Prev Change]] &lt; 0)</f>
        <v>1</v>
      </c>
      <c r="AN914" s="33">
        <f xml:space="preserve"> SIGN(DATA[[#This Row],[Prev Change]] &gt;= 0)</f>
        <v>0</v>
      </c>
      <c r="AO914" s="28">
        <f xml:space="preserve"> IFERROR(MAX(0, DATA[[#This Row],[High]] - DATA[[#This Row],[Prev High]]), "")</f>
        <v>0</v>
      </c>
      <c r="AP914" s="28">
        <f xml:space="preserve"> IFERROR(MAX(0, DATA[[#This Row],[Prev Low]] - DATA[[#This Row],[Low]]), "")</f>
        <v>2490</v>
      </c>
      <c r="AQ914" s="10">
        <f xml:space="preserve"> (DATA[[#This Row],[Prev Low]] &lt; DATA[[#This Row],[Open]]) * (DATA[[#This Row],[Open]] &lt; DATA[[#This Row],[Prev High]])</f>
        <v>0</v>
      </c>
      <c r="AR914" s="10">
        <f xml:space="preserve"> SIGN(DATA[[#This Row],[Open]] &lt; DATA[[#This Row],[Prev Low]])</f>
        <v>1</v>
      </c>
      <c r="AS914" s="10">
        <f xml:space="preserve"> SIGN(DATA[[#This Row],[Prev Low]] &lt; DATA[[#This Row],[Open]])</f>
        <v>0</v>
      </c>
      <c r="AT914" s="10">
        <f xml:space="preserve"> SIGN(DATA[[#This Row],[Open]] &lt; DATA[[#This Row],[Prev High]])</f>
        <v>1</v>
      </c>
      <c r="AU914" s="10">
        <f xml:space="preserve"> SIGN(DATA[[#This Row],[Prev High]] &lt; DATA[[#This Row],[Open]])</f>
        <v>0</v>
      </c>
      <c r="AV914" s="10">
        <f xml:space="preserve"> SIGN(DATA[[#This Row],[Low]] &lt; DATA[[#This Row],[Prev Low]])</f>
        <v>1</v>
      </c>
      <c r="AW914" s="10">
        <f xml:space="preserve"> SIGN(DATA[[#This Row],[Prev Low]] &lt; DATA[[#This Row],[Low]])</f>
        <v>0</v>
      </c>
      <c r="AX914" s="10">
        <f xml:space="preserve"> SIGN(DATA[[#This Row],[High]] &lt; DATA[[#This Row],[Prev High]])</f>
        <v>1</v>
      </c>
      <c r="AY914" s="10">
        <f xml:space="preserve"> SIGN(DATA[[#This Row],[Prev High]] &lt; DATA[[#This Row],[High]])</f>
        <v>0</v>
      </c>
      <c r="AZ914" s="10">
        <f xml:space="preserve"> (DATA[[#This Row],[Prev Low]] &lt; DATA[[#This Row],[Close]]) * (DATA[[#This Row],[Close]] &lt; DATA[[#This Row],[Prev High]])</f>
        <v>0</v>
      </c>
      <c r="BA914" s="10">
        <f xml:space="preserve"> SIGN(DATA[[#This Row],[Close]] &lt; DATA[[#This Row],[Prev Low]])</f>
        <v>1</v>
      </c>
      <c r="BB914" s="10">
        <f xml:space="preserve"> SIGN(DATA[[#This Row],[Prev Low]] &lt; DATA[[#This Row],[Close]])</f>
        <v>0</v>
      </c>
      <c r="BC914" s="10">
        <f xml:space="preserve"> SIGN(DATA[[#This Row],[Close]] &lt; DATA[[#This Row],[Prev High]])</f>
        <v>1</v>
      </c>
      <c r="BD914" s="10">
        <f xml:space="preserve"> SIGN(DATA[[#This Row],[Prev High]] &lt; DATA[[#This Row],[Close]])</f>
        <v>0</v>
      </c>
    </row>
    <row r="915" spans="14:56" x14ac:dyDescent="0.25">
      <c r="N915" s="16">
        <f xml:space="preserve"> ROW() - ROW(DATA[[#Headers],[Row]])</f>
        <v>913</v>
      </c>
      <c r="O915" s="13"/>
      <c r="P915" s="20">
        <v>44529</v>
      </c>
      <c r="Q915" s="21">
        <v>103158</v>
      </c>
      <c r="R915" s="21">
        <v>103615</v>
      </c>
      <c r="S915" s="21">
        <v>104515</v>
      </c>
      <c r="T915" s="21">
        <v>102880</v>
      </c>
      <c r="U915" s="13" t="s">
        <v>675</v>
      </c>
      <c r="V915" s="14">
        <v>5.8999999999999999E-3</v>
      </c>
      <c r="W915" s="23"/>
      <c r="X915" s="23">
        <f xml:space="preserve"> (1 - DATA[[#This Row],[Row]])</f>
        <v>-912</v>
      </c>
      <c r="Y915" s="24">
        <f xml:space="preserve"> DATA[[#This Row],[Src Data]]</f>
        <v>44529</v>
      </c>
      <c r="Z915" s="23">
        <f xml:space="preserve"> WEEKDAY(DATA[[#This Row],[Date]])</f>
        <v>2</v>
      </c>
      <c r="AA915" s="26">
        <f xml:space="preserve"> DATA[[#This Row],[Src Último]]</f>
        <v>103158</v>
      </c>
      <c r="AB915" s="28">
        <f xml:space="preserve"> DATA[[#This Row],[Src Abertura]]</f>
        <v>103615</v>
      </c>
      <c r="AC915" s="28">
        <f xml:space="preserve"> DATA[[#This Row],[Src Mínima]]</f>
        <v>102880</v>
      </c>
      <c r="AD915" s="28">
        <f xml:space="preserve"> DATA[[#This Row],[Src Máxima]]</f>
        <v>104515</v>
      </c>
      <c r="AE915" s="28">
        <f xml:space="preserve"> DATA[[#This Row],[Src Último]]</f>
        <v>103158</v>
      </c>
      <c r="AF915" s="40">
        <f xml:space="preserve"> (DATA[[#This Row],[High]] - DATA[[#This Row],[Low]])</f>
        <v>1635</v>
      </c>
      <c r="AG915" s="31">
        <f xml:space="preserve"> _xlfn.XLOOKUP(DATA[[#This Row],[T]]-1, DATA[T], DATA[Open], "")</f>
        <v>103100</v>
      </c>
      <c r="AH915" s="31">
        <f xml:space="preserve"> _xlfn.XLOOKUP(DATA[[#This Row],[T]]-1, DATA[T], DATA[Low], "")</f>
        <v>101770</v>
      </c>
      <c r="AI915" s="31">
        <f xml:space="preserve"> _xlfn.XLOOKUP(DATA[[#This Row],[T]]-1, DATA[T], DATA[High], "")</f>
        <v>104000</v>
      </c>
      <c r="AJ915" s="31">
        <f xml:space="preserve"> _xlfn.XLOOKUP(DATA[[#This Row],[T]]-1, DATA[T], DATA[Price], "")</f>
        <v>102556</v>
      </c>
      <c r="AK915" s="33">
        <f xml:space="preserve"> IFERROR(DATA[[#This Row],[Prev Close]] - DATA[[#This Row],[Prev Open]], "")</f>
        <v>-544</v>
      </c>
      <c r="AL915" s="33">
        <f xml:space="preserve"> IFERROR(DATA[[#This Row],[Prev High]] - DATA[[#This Row],[Prev Low]], "")</f>
        <v>2230</v>
      </c>
      <c r="AM915" s="33">
        <f xml:space="preserve"> SIGN(DATA[[#This Row],[Prev Change]] &lt; 0)</f>
        <v>1</v>
      </c>
      <c r="AN915" s="33">
        <f xml:space="preserve"> SIGN(DATA[[#This Row],[Prev Change]] &gt;= 0)</f>
        <v>0</v>
      </c>
      <c r="AO915" s="28">
        <f xml:space="preserve"> IFERROR(MAX(0, DATA[[#This Row],[High]] - DATA[[#This Row],[Prev High]]), "")</f>
        <v>515</v>
      </c>
      <c r="AP915" s="28">
        <f xml:space="preserve"> IFERROR(MAX(0, DATA[[#This Row],[Prev Low]] - DATA[[#This Row],[Low]]), "")</f>
        <v>0</v>
      </c>
      <c r="AQ915" s="10">
        <f xml:space="preserve"> (DATA[[#This Row],[Prev Low]] &lt; DATA[[#This Row],[Open]]) * (DATA[[#This Row],[Open]] &lt; DATA[[#This Row],[Prev High]])</f>
        <v>1</v>
      </c>
      <c r="AR915" s="10">
        <f xml:space="preserve"> SIGN(DATA[[#This Row],[Open]] &lt; DATA[[#This Row],[Prev Low]])</f>
        <v>0</v>
      </c>
      <c r="AS915" s="10">
        <f xml:space="preserve"> SIGN(DATA[[#This Row],[Prev Low]] &lt; DATA[[#This Row],[Open]])</f>
        <v>1</v>
      </c>
      <c r="AT915" s="10">
        <f xml:space="preserve"> SIGN(DATA[[#This Row],[Open]] &lt; DATA[[#This Row],[Prev High]])</f>
        <v>1</v>
      </c>
      <c r="AU915" s="10">
        <f xml:space="preserve"> SIGN(DATA[[#This Row],[Prev High]] &lt; DATA[[#This Row],[Open]])</f>
        <v>0</v>
      </c>
      <c r="AV915" s="10">
        <f xml:space="preserve"> SIGN(DATA[[#This Row],[Low]] &lt; DATA[[#This Row],[Prev Low]])</f>
        <v>0</v>
      </c>
      <c r="AW915" s="10">
        <f xml:space="preserve"> SIGN(DATA[[#This Row],[Prev Low]] &lt; DATA[[#This Row],[Low]])</f>
        <v>1</v>
      </c>
      <c r="AX915" s="10">
        <f xml:space="preserve"> SIGN(DATA[[#This Row],[High]] &lt; DATA[[#This Row],[Prev High]])</f>
        <v>0</v>
      </c>
      <c r="AY915" s="10">
        <f xml:space="preserve"> SIGN(DATA[[#This Row],[Prev High]] &lt; DATA[[#This Row],[High]])</f>
        <v>1</v>
      </c>
      <c r="AZ915" s="10">
        <f xml:space="preserve"> (DATA[[#This Row],[Prev Low]] &lt; DATA[[#This Row],[Close]]) * (DATA[[#This Row],[Close]] &lt; DATA[[#This Row],[Prev High]])</f>
        <v>1</v>
      </c>
      <c r="BA915" s="10">
        <f xml:space="preserve"> SIGN(DATA[[#This Row],[Close]] &lt; DATA[[#This Row],[Prev Low]])</f>
        <v>0</v>
      </c>
      <c r="BB915" s="10">
        <f xml:space="preserve"> SIGN(DATA[[#This Row],[Prev Low]] &lt; DATA[[#This Row],[Close]])</f>
        <v>1</v>
      </c>
      <c r="BC915" s="10">
        <f xml:space="preserve"> SIGN(DATA[[#This Row],[Close]] &lt; DATA[[#This Row],[Prev High]])</f>
        <v>1</v>
      </c>
      <c r="BD915" s="10">
        <f xml:space="preserve"> SIGN(DATA[[#This Row],[Prev High]] &lt; DATA[[#This Row],[Close]])</f>
        <v>0</v>
      </c>
    </row>
    <row r="916" spans="14:56" x14ac:dyDescent="0.25">
      <c r="N916" s="16">
        <f xml:space="preserve"> ROW() - ROW(DATA[[#Headers],[Row]])</f>
        <v>914</v>
      </c>
      <c r="O916" s="13"/>
      <c r="P916" s="20">
        <v>44526</v>
      </c>
      <c r="Q916" s="21">
        <v>102556</v>
      </c>
      <c r="R916" s="21">
        <v>103100</v>
      </c>
      <c r="S916" s="21">
        <v>104000</v>
      </c>
      <c r="T916" s="21">
        <v>101770</v>
      </c>
      <c r="U916" s="13" t="s">
        <v>436</v>
      </c>
      <c r="V916" s="14">
        <v>-3.49E-2</v>
      </c>
      <c r="W916" s="23"/>
      <c r="X916" s="23">
        <f xml:space="preserve"> (1 - DATA[[#This Row],[Row]])</f>
        <v>-913</v>
      </c>
      <c r="Y916" s="24">
        <f xml:space="preserve"> DATA[[#This Row],[Src Data]]</f>
        <v>44526</v>
      </c>
      <c r="Z916" s="23">
        <f xml:space="preserve"> WEEKDAY(DATA[[#This Row],[Date]])</f>
        <v>6</v>
      </c>
      <c r="AA916" s="26">
        <f xml:space="preserve"> DATA[[#This Row],[Src Último]]</f>
        <v>102556</v>
      </c>
      <c r="AB916" s="28">
        <f xml:space="preserve"> DATA[[#This Row],[Src Abertura]]</f>
        <v>103100</v>
      </c>
      <c r="AC916" s="28">
        <f xml:space="preserve"> DATA[[#This Row],[Src Mínima]]</f>
        <v>101770</v>
      </c>
      <c r="AD916" s="28">
        <f xml:space="preserve"> DATA[[#This Row],[Src Máxima]]</f>
        <v>104000</v>
      </c>
      <c r="AE916" s="28">
        <f xml:space="preserve"> DATA[[#This Row],[Src Último]]</f>
        <v>102556</v>
      </c>
      <c r="AF916" s="40">
        <f xml:space="preserve"> (DATA[[#This Row],[High]] - DATA[[#This Row],[Low]])</f>
        <v>2230</v>
      </c>
      <c r="AG916" s="31">
        <f xml:space="preserve"> _xlfn.XLOOKUP(DATA[[#This Row],[T]]-1, DATA[T], DATA[Open], "")</f>
        <v>104750</v>
      </c>
      <c r="AH916" s="31">
        <f xml:space="preserve"> _xlfn.XLOOKUP(DATA[[#This Row],[T]]-1, DATA[T], DATA[Low], "")</f>
        <v>104575</v>
      </c>
      <c r="AI916" s="31">
        <f xml:space="preserve"> _xlfn.XLOOKUP(DATA[[#This Row],[T]]-1, DATA[T], DATA[High], "")</f>
        <v>106875</v>
      </c>
      <c r="AJ916" s="31">
        <f xml:space="preserve"> _xlfn.XLOOKUP(DATA[[#This Row],[T]]-1, DATA[T], DATA[Price], "")</f>
        <v>106264</v>
      </c>
      <c r="AK916" s="33">
        <f xml:space="preserve"> IFERROR(DATA[[#This Row],[Prev Close]] - DATA[[#This Row],[Prev Open]], "")</f>
        <v>1514</v>
      </c>
      <c r="AL916" s="33">
        <f xml:space="preserve"> IFERROR(DATA[[#This Row],[Prev High]] - DATA[[#This Row],[Prev Low]], "")</f>
        <v>2300</v>
      </c>
      <c r="AM916" s="33">
        <f xml:space="preserve"> SIGN(DATA[[#This Row],[Prev Change]] &lt; 0)</f>
        <v>0</v>
      </c>
      <c r="AN916" s="33">
        <f xml:space="preserve"> SIGN(DATA[[#This Row],[Prev Change]] &gt;= 0)</f>
        <v>1</v>
      </c>
      <c r="AO916" s="28">
        <f xml:space="preserve"> IFERROR(MAX(0, DATA[[#This Row],[High]] - DATA[[#This Row],[Prev High]]), "")</f>
        <v>0</v>
      </c>
      <c r="AP916" s="28">
        <f xml:space="preserve"> IFERROR(MAX(0, DATA[[#This Row],[Prev Low]] - DATA[[#This Row],[Low]]), "")</f>
        <v>2805</v>
      </c>
      <c r="AQ916" s="10">
        <f xml:space="preserve"> (DATA[[#This Row],[Prev Low]] &lt; DATA[[#This Row],[Open]]) * (DATA[[#This Row],[Open]] &lt; DATA[[#This Row],[Prev High]])</f>
        <v>0</v>
      </c>
      <c r="AR916" s="10">
        <f xml:space="preserve"> SIGN(DATA[[#This Row],[Open]] &lt; DATA[[#This Row],[Prev Low]])</f>
        <v>1</v>
      </c>
      <c r="AS916" s="10">
        <f xml:space="preserve"> SIGN(DATA[[#This Row],[Prev Low]] &lt; DATA[[#This Row],[Open]])</f>
        <v>0</v>
      </c>
      <c r="AT916" s="10">
        <f xml:space="preserve"> SIGN(DATA[[#This Row],[Open]] &lt; DATA[[#This Row],[Prev High]])</f>
        <v>1</v>
      </c>
      <c r="AU916" s="10">
        <f xml:space="preserve"> SIGN(DATA[[#This Row],[Prev High]] &lt; DATA[[#This Row],[Open]])</f>
        <v>0</v>
      </c>
      <c r="AV916" s="10">
        <f xml:space="preserve"> SIGN(DATA[[#This Row],[Low]] &lt; DATA[[#This Row],[Prev Low]])</f>
        <v>1</v>
      </c>
      <c r="AW916" s="10">
        <f xml:space="preserve"> SIGN(DATA[[#This Row],[Prev Low]] &lt; DATA[[#This Row],[Low]])</f>
        <v>0</v>
      </c>
      <c r="AX916" s="10">
        <f xml:space="preserve"> SIGN(DATA[[#This Row],[High]] &lt; DATA[[#This Row],[Prev High]])</f>
        <v>1</v>
      </c>
      <c r="AY916" s="10">
        <f xml:space="preserve"> SIGN(DATA[[#This Row],[Prev High]] &lt; DATA[[#This Row],[High]])</f>
        <v>0</v>
      </c>
      <c r="AZ916" s="10">
        <f xml:space="preserve"> (DATA[[#This Row],[Prev Low]] &lt; DATA[[#This Row],[Close]]) * (DATA[[#This Row],[Close]] &lt; DATA[[#This Row],[Prev High]])</f>
        <v>0</v>
      </c>
      <c r="BA916" s="10">
        <f xml:space="preserve"> SIGN(DATA[[#This Row],[Close]] &lt; DATA[[#This Row],[Prev Low]])</f>
        <v>1</v>
      </c>
      <c r="BB916" s="10">
        <f xml:space="preserve"> SIGN(DATA[[#This Row],[Prev Low]] &lt; DATA[[#This Row],[Close]])</f>
        <v>0</v>
      </c>
      <c r="BC916" s="10">
        <f xml:space="preserve"> SIGN(DATA[[#This Row],[Close]] &lt; DATA[[#This Row],[Prev High]])</f>
        <v>1</v>
      </c>
      <c r="BD916" s="10">
        <f xml:space="preserve"> SIGN(DATA[[#This Row],[Prev High]] &lt; DATA[[#This Row],[Close]])</f>
        <v>0</v>
      </c>
    </row>
    <row r="917" spans="14:56" x14ac:dyDescent="0.25">
      <c r="N917" s="16">
        <f xml:space="preserve"> ROW() - ROW(DATA[[#Headers],[Row]])</f>
        <v>915</v>
      </c>
      <c r="O917" s="13"/>
      <c r="P917" s="20">
        <v>44525</v>
      </c>
      <c r="Q917" s="21">
        <v>106264</v>
      </c>
      <c r="R917" s="21">
        <v>104750</v>
      </c>
      <c r="S917" s="21">
        <v>106875</v>
      </c>
      <c r="T917" s="21">
        <v>104575</v>
      </c>
      <c r="U917" s="13" t="s">
        <v>504</v>
      </c>
      <c r="V917" s="14">
        <v>1.2999999999999999E-2</v>
      </c>
      <c r="W917" s="23"/>
      <c r="X917" s="23">
        <f xml:space="preserve"> (1 - DATA[[#This Row],[Row]])</f>
        <v>-914</v>
      </c>
      <c r="Y917" s="24">
        <f xml:space="preserve"> DATA[[#This Row],[Src Data]]</f>
        <v>44525</v>
      </c>
      <c r="Z917" s="23">
        <f xml:space="preserve"> WEEKDAY(DATA[[#This Row],[Date]])</f>
        <v>5</v>
      </c>
      <c r="AA917" s="26">
        <f xml:space="preserve"> DATA[[#This Row],[Src Último]]</f>
        <v>106264</v>
      </c>
      <c r="AB917" s="28">
        <f xml:space="preserve"> DATA[[#This Row],[Src Abertura]]</f>
        <v>104750</v>
      </c>
      <c r="AC917" s="28">
        <f xml:space="preserve"> DATA[[#This Row],[Src Mínima]]</f>
        <v>104575</v>
      </c>
      <c r="AD917" s="28">
        <f xml:space="preserve"> DATA[[#This Row],[Src Máxima]]</f>
        <v>106875</v>
      </c>
      <c r="AE917" s="28">
        <f xml:space="preserve"> DATA[[#This Row],[Src Último]]</f>
        <v>106264</v>
      </c>
      <c r="AF917" s="40">
        <f xml:space="preserve"> (DATA[[#This Row],[High]] - DATA[[#This Row],[Low]])</f>
        <v>2300</v>
      </c>
      <c r="AG917" s="31">
        <f xml:space="preserve"> _xlfn.XLOOKUP(DATA[[#This Row],[T]]-1, DATA[T], DATA[Open], "")</f>
        <v>104000</v>
      </c>
      <c r="AH917" s="31">
        <f xml:space="preserve"> _xlfn.XLOOKUP(DATA[[#This Row],[T]]-1, DATA[T], DATA[Low], "")</f>
        <v>102805</v>
      </c>
      <c r="AI917" s="31">
        <f xml:space="preserve"> _xlfn.XLOOKUP(DATA[[#This Row],[T]]-1, DATA[T], DATA[High], "")</f>
        <v>105540</v>
      </c>
      <c r="AJ917" s="31">
        <f xml:space="preserve"> _xlfn.XLOOKUP(DATA[[#This Row],[T]]-1, DATA[T], DATA[Price], "")</f>
        <v>104899</v>
      </c>
      <c r="AK917" s="33">
        <f xml:space="preserve"> IFERROR(DATA[[#This Row],[Prev Close]] - DATA[[#This Row],[Prev Open]], "")</f>
        <v>899</v>
      </c>
      <c r="AL917" s="33">
        <f xml:space="preserve"> IFERROR(DATA[[#This Row],[Prev High]] - DATA[[#This Row],[Prev Low]], "")</f>
        <v>2735</v>
      </c>
      <c r="AM917" s="33">
        <f xml:space="preserve"> SIGN(DATA[[#This Row],[Prev Change]] &lt; 0)</f>
        <v>0</v>
      </c>
      <c r="AN917" s="33">
        <f xml:space="preserve"> SIGN(DATA[[#This Row],[Prev Change]] &gt;= 0)</f>
        <v>1</v>
      </c>
      <c r="AO917" s="28">
        <f xml:space="preserve"> IFERROR(MAX(0, DATA[[#This Row],[High]] - DATA[[#This Row],[Prev High]]), "")</f>
        <v>1335</v>
      </c>
      <c r="AP917" s="28">
        <f xml:space="preserve"> IFERROR(MAX(0, DATA[[#This Row],[Prev Low]] - DATA[[#This Row],[Low]]), "")</f>
        <v>0</v>
      </c>
      <c r="AQ917" s="10">
        <f xml:space="preserve"> (DATA[[#This Row],[Prev Low]] &lt; DATA[[#This Row],[Open]]) * (DATA[[#This Row],[Open]] &lt; DATA[[#This Row],[Prev High]])</f>
        <v>1</v>
      </c>
      <c r="AR917" s="10">
        <f xml:space="preserve"> SIGN(DATA[[#This Row],[Open]] &lt; DATA[[#This Row],[Prev Low]])</f>
        <v>0</v>
      </c>
      <c r="AS917" s="10">
        <f xml:space="preserve"> SIGN(DATA[[#This Row],[Prev Low]] &lt; DATA[[#This Row],[Open]])</f>
        <v>1</v>
      </c>
      <c r="AT917" s="10">
        <f xml:space="preserve"> SIGN(DATA[[#This Row],[Open]] &lt; DATA[[#This Row],[Prev High]])</f>
        <v>1</v>
      </c>
      <c r="AU917" s="10">
        <f xml:space="preserve"> SIGN(DATA[[#This Row],[Prev High]] &lt; DATA[[#This Row],[Open]])</f>
        <v>0</v>
      </c>
      <c r="AV917" s="10">
        <f xml:space="preserve"> SIGN(DATA[[#This Row],[Low]] &lt; DATA[[#This Row],[Prev Low]])</f>
        <v>0</v>
      </c>
      <c r="AW917" s="10">
        <f xml:space="preserve"> SIGN(DATA[[#This Row],[Prev Low]] &lt; DATA[[#This Row],[Low]])</f>
        <v>1</v>
      </c>
      <c r="AX917" s="10">
        <f xml:space="preserve"> SIGN(DATA[[#This Row],[High]] &lt; DATA[[#This Row],[Prev High]])</f>
        <v>0</v>
      </c>
      <c r="AY917" s="10">
        <f xml:space="preserve"> SIGN(DATA[[#This Row],[Prev High]] &lt; DATA[[#This Row],[High]])</f>
        <v>1</v>
      </c>
      <c r="AZ917" s="10">
        <f xml:space="preserve"> (DATA[[#This Row],[Prev Low]] &lt; DATA[[#This Row],[Close]]) * (DATA[[#This Row],[Close]] &lt; DATA[[#This Row],[Prev High]])</f>
        <v>0</v>
      </c>
      <c r="BA917" s="10">
        <f xml:space="preserve"> SIGN(DATA[[#This Row],[Close]] &lt; DATA[[#This Row],[Prev Low]])</f>
        <v>0</v>
      </c>
      <c r="BB917" s="10">
        <f xml:space="preserve"> SIGN(DATA[[#This Row],[Prev Low]] &lt; DATA[[#This Row],[Close]])</f>
        <v>1</v>
      </c>
      <c r="BC917" s="10">
        <f xml:space="preserve"> SIGN(DATA[[#This Row],[Close]] &lt; DATA[[#This Row],[Prev High]])</f>
        <v>0</v>
      </c>
      <c r="BD917" s="10">
        <f xml:space="preserve"> SIGN(DATA[[#This Row],[Prev High]] &lt; DATA[[#This Row],[Close]])</f>
        <v>1</v>
      </c>
    </row>
    <row r="918" spans="14:56" x14ac:dyDescent="0.25">
      <c r="N918" s="16">
        <f xml:space="preserve"> ROW() - ROW(DATA[[#Headers],[Row]])</f>
        <v>916</v>
      </c>
      <c r="O918" s="13"/>
      <c r="P918" s="20">
        <v>44524</v>
      </c>
      <c r="Q918" s="21">
        <v>104899</v>
      </c>
      <c r="R918" s="21">
        <v>104000</v>
      </c>
      <c r="S918" s="21">
        <v>105540</v>
      </c>
      <c r="T918" s="21">
        <v>102805</v>
      </c>
      <c r="U918" s="13" t="s">
        <v>676</v>
      </c>
      <c r="V918" s="14">
        <v>8.0000000000000002E-3</v>
      </c>
      <c r="W918" s="23"/>
      <c r="X918" s="23">
        <f xml:space="preserve"> (1 - DATA[[#This Row],[Row]])</f>
        <v>-915</v>
      </c>
      <c r="Y918" s="24">
        <f xml:space="preserve"> DATA[[#This Row],[Src Data]]</f>
        <v>44524</v>
      </c>
      <c r="Z918" s="23">
        <f xml:space="preserve"> WEEKDAY(DATA[[#This Row],[Date]])</f>
        <v>4</v>
      </c>
      <c r="AA918" s="26">
        <f xml:space="preserve"> DATA[[#This Row],[Src Último]]</f>
        <v>104899</v>
      </c>
      <c r="AB918" s="28">
        <f xml:space="preserve"> DATA[[#This Row],[Src Abertura]]</f>
        <v>104000</v>
      </c>
      <c r="AC918" s="28">
        <f xml:space="preserve"> DATA[[#This Row],[Src Mínima]]</f>
        <v>102805</v>
      </c>
      <c r="AD918" s="28">
        <f xml:space="preserve"> DATA[[#This Row],[Src Máxima]]</f>
        <v>105540</v>
      </c>
      <c r="AE918" s="28">
        <f xml:space="preserve"> DATA[[#This Row],[Src Último]]</f>
        <v>104899</v>
      </c>
      <c r="AF918" s="40">
        <f xml:space="preserve"> (DATA[[#This Row],[High]] - DATA[[#This Row],[Low]])</f>
        <v>2735</v>
      </c>
      <c r="AG918" s="31">
        <f xml:space="preserve"> _xlfn.XLOOKUP(DATA[[#This Row],[T]]-1, DATA[T], DATA[Open], "")</f>
        <v>102700</v>
      </c>
      <c r="AH918" s="31">
        <f xml:space="preserve"> _xlfn.XLOOKUP(DATA[[#This Row],[T]]-1, DATA[T], DATA[Low], "")</f>
        <v>102140</v>
      </c>
      <c r="AI918" s="31">
        <f xml:space="preserve"> _xlfn.XLOOKUP(DATA[[#This Row],[T]]-1, DATA[T], DATA[High], "")</f>
        <v>104560</v>
      </c>
      <c r="AJ918" s="31">
        <f xml:space="preserve"> _xlfn.XLOOKUP(DATA[[#This Row],[T]]-1, DATA[T], DATA[Price], "")</f>
        <v>104066</v>
      </c>
      <c r="AK918" s="33">
        <f xml:space="preserve"> IFERROR(DATA[[#This Row],[Prev Close]] - DATA[[#This Row],[Prev Open]], "")</f>
        <v>1366</v>
      </c>
      <c r="AL918" s="33">
        <f xml:space="preserve"> IFERROR(DATA[[#This Row],[Prev High]] - DATA[[#This Row],[Prev Low]], "")</f>
        <v>2420</v>
      </c>
      <c r="AM918" s="33">
        <f xml:space="preserve"> SIGN(DATA[[#This Row],[Prev Change]] &lt; 0)</f>
        <v>0</v>
      </c>
      <c r="AN918" s="33">
        <f xml:space="preserve"> SIGN(DATA[[#This Row],[Prev Change]] &gt;= 0)</f>
        <v>1</v>
      </c>
      <c r="AO918" s="28">
        <f xml:space="preserve"> IFERROR(MAX(0, DATA[[#This Row],[High]] - DATA[[#This Row],[Prev High]]), "")</f>
        <v>980</v>
      </c>
      <c r="AP918" s="28">
        <f xml:space="preserve"> IFERROR(MAX(0, DATA[[#This Row],[Prev Low]] - DATA[[#This Row],[Low]]), "")</f>
        <v>0</v>
      </c>
      <c r="AQ918" s="10">
        <f xml:space="preserve"> (DATA[[#This Row],[Prev Low]] &lt; DATA[[#This Row],[Open]]) * (DATA[[#This Row],[Open]] &lt; DATA[[#This Row],[Prev High]])</f>
        <v>1</v>
      </c>
      <c r="AR918" s="10">
        <f xml:space="preserve"> SIGN(DATA[[#This Row],[Open]] &lt; DATA[[#This Row],[Prev Low]])</f>
        <v>0</v>
      </c>
      <c r="AS918" s="10">
        <f xml:space="preserve"> SIGN(DATA[[#This Row],[Prev Low]] &lt; DATA[[#This Row],[Open]])</f>
        <v>1</v>
      </c>
      <c r="AT918" s="10">
        <f xml:space="preserve"> SIGN(DATA[[#This Row],[Open]] &lt; DATA[[#This Row],[Prev High]])</f>
        <v>1</v>
      </c>
      <c r="AU918" s="10">
        <f xml:space="preserve"> SIGN(DATA[[#This Row],[Prev High]] &lt; DATA[[#This Row],[Open]])</f>
        <v>0</v>
      </c>
      <c r="AV918" s="10">
        <f xml:space="preserve"> SIGN(DATA[[#This Row],[Low]] &lt; DATA[[#This Row],[Prev Low]])</f>
        <v>0</v>
      </c>
      <c r="AW918" s="10">
        <f xml:space="preserve"> SIGN(DATA[[#This Row],[Prev Low]] &lt; DATA[[#This Row],[Low]])</f>
        <v>1</v>
      </c>
      <c r="AX918" s="10">
        <f xml:space="preserve"> SIGN(DATA[[#This Row],[High]] &lt; DATA[[#This Row],[Prev High]])</f>
        <v>0</v>
      </c>
      <c r="AY918" s="10">
        <f xml:space="preserve"> SIGN(DATA[[#This Row],[Prev High]] &lt; DATA[[#This Row],[High]])</f>
        <v>1</v>
      </c>
      <c r="AZ918" s="10">
        <f xml:space="preserve"> (DATA[[#This Row],[Prev Low]] &lt; DATA[[#This Row],[Close]]) * (DATA[[#This Row],[Close]] &lt; DATA[[#This Row],[Prev High]])</f>
        <v>0</v>
      </c>
      <c r="BA918" s="10">
        <f xml:space="preserve"> SIGN(DATA[[#This Row],[Close]] &lt; DATA[[#This Row],[Prev Low]])</f>
        <v>0</v>
      </c>
      <c r="BB918" s="10">
        <f xml:space="preserve"> SIGN(DATA[[#This Row],[Prev Low]] &lt; DATA[[#This Row],[Close]])</f>
        <v>1</v>
      </c>
      <c r="BC918" s="10">
        <f xml:space="preserve"> SIGN(DATA[[#This Row],[Close]] &lt; DATA[[#This Row],[Prev High]])</f>
        <v>0</v>
      </c>
      <c r="BD918" s="10">
        <f xml:space="preserve"> SIGN(DATA[[#This Row],[Prev High]] &lt; DATA[[#This Row],[Close]])</f>
        <v>1</v>
      </c>
    </row>
    <row r="919" spans="14:56" x14ac:dyDescent="0.25">
      <c r="N919" s="16">
        <f xml:space="preserve"> ROW() - ROW(DATA[[#Headers],[Row]])</f>
        <v>917</v>
      </c>
      <c r="O919" s="13"/>
      <c r="P919" s="20">
        <v>44523</v>
      </c>
      <c r="Q919" s="21">
        <v>104066</v>
      </c>
      <c r="R919" s="21">
        <v>102700</v>
      </c>
      <c r="S919" s="21">
        <v>104560</v>
      </c>
      <c r="T919" s="21">
        <v>102140</v>
      </c>
      <c r="U919" s="13" t="s">
        <v>677</v>
      </c>
      <c r="V919" s="14">
        <v>1.4E-2</v>
      </c>
      <c r="W919" s="23"/>
      <c r="X919" s="23">
        <f xml:space="preserve"> (1 - DATA[[#This Row],[Row]])</f>
        <v>-916</v>
      </c>
      <c r="Y919" s="24">
        <f xml:space="preserve"> DATA[[#This Row],[Src Data]]</f>
        <v>44523</v>
      </c>
      <c r="Z919" s="23">
        <f xml:space="preserve"> WEEKDAY(DATA[[#This Row],[Date]])</f>
        <v>3</v>
      </c>
      <c r="AA919" s="26">
        <f xml:space="preserve"> DATA[[#This Row],[Src Último]]</f>
        <v>104066</v>
      </c>
      <c r="AB919" s="28">
        <f xml:space="preserve"> DATA[[#This Row],[Src Abertura]]</f>
        <v>102700</v>
      </c>
      <c r="AC919" s="28">
        <f xml:space="preserve"> DATA[[#This Row],[Src Mínima]]</f>
        <v>102140</v>
      </c>
      <c r="AD919" s="28">
        <f xml:space="preserve"> DATA[[#This Row],[Src Máxima]]</f>
        <v>104560</v>
      </c>
      <c r="AE919" s="28">
        <f xml:space="preserve"> DATA[[#This Row],[Src Último]]</f>
        <v>104066</v>
      </c>
      <c r="AF919" s="40">
        <f xml:space="preserve"> (DATA[[#This Row],[High]] - DATA[[#This Row],[Low]])</f>
        <v>2420</v>
      </c>
      <c r="AG919" s="31">
        <f xml:space="preserve"> _xlfn.XLOOKUP(DATA[[#This Row],[T]]-1, DATA[T], DATA[Open], "")</f>
        <v>104310</v>
      </c>
      <c r="AH919" s="31">
        <f xml:space="preserve"> _xlfn.XLOOKUP(DATA[[#This Row],[T]]-1, DATA[T], DATA[Low], "")</f>
        <v>102400</v>
      </c>
      <c r="AI919" s="31">
        <f xml:space="preserve"> _xlfn.XLOOKUP(DATA[[#This Row],[T]]-1, DATA[T], DATA[High], "")</f>
        <v>105125</v>
      </c>
      <c r="AJ919" s="31">
        <f xml:space="preserve"> _xlfn.XLOOKUP(DATA[[#This Row],[T]]-1, DATA[T], DATA[Price], "")</f>
        <v>102627</v>
      </c>
      <c r="AK919" s="33">
        <f xml:space="preserve"> IFERROR(DATA[[#This Row],[Prev Close]] - DATA[[#This Row],[Prev Open]], "")</f>
        <v>-1683</v>
      </c>
      <c r="AL919" s="33">
        <f xml:space="preserve"> IFERROR(DATA[[#This Row],[Prev High]] - DATA[[#This Row],[Prev Low]], "")</f>
        <v>2725</v>
      </c>
      <c r="AM919" s="33">
        <f xml:space="preserve"> SIGN(DATA[[#This Row],[Prev Change]] &lt; 0)</f>
        <v>1</v>
      </c>
      <c r="AN919" s="33">
        <f xml:space="preserve"> SIGN(DATA[[#This Row],[Prev Change]] &gt;= 0)</f>
        <v>0</v>
      </c>
      <c r="AO919" s="28">
        <f xml:space="preserve"> IFERROR(MAX(0, DATA[[#This Row],[High]] - DATA[[#This Row],[Prev High]]), "")</f>
        <v>0</v>
      </c>
      <c r="AP919" s="28">
        <f xml:space="preserve"> IFERROR(MAX(0, DATA[[#This Row],[Prev Low]] - DATA[[#This Row],[Low]]), "")</f>
        <v>260</v>
      </c>
      <c r="AQ919" s="10">
        <f xml:space="preserve"> (DATA[[#This Row],[Prev Low]] &lt; DATA[[#This Row],[Open]]) * (DATA[[#This Row],[Open]] &lt; DATA[[#This Row],[Prev High]])</f>
        <v>1</v>
      </c>
      <c r="AR919" s="10">
        <f xml:space="preserve"> SIGN(DATA[[#This Row],[Open]] &lt; DATA[[#This Row],[Prev Low]])</f>
        <v>0</v>
      </c>
      <c r="AS919" s="10">
        <f xml:space="preserve"> SIGN(DATA[[#This Row],[Prev Low]] &lt; DATA[[#This Row],[Open]])</f>
        <v>1</v>
      </c>
      <c r="AT919" s="10">
        <f xml:space="preserve"> SIGN(DATA[[#This Row],[Open]] &lt; DATA[[#This Row],[Prev High]])</f>
        <v>1</v>
      </c>
      <c r="AU919" s="10">
        <f xml:space="preserve"> SIGN(DATA[[#This Row],[Prev High]] &lt; DATA[[#This Row],[Open]])</f>
        <v>0</v>
      </c>
      <c r="AV919" s="10">
        <f xml:space="preserve"> SIGN(DATA[[#This Row],[Low]] &lt; DATA[[#This Row],[Prev Low]])</f>
        <v>1</v>
      </c>
      <c r="AW919" s="10">
        <f xml:space="preserve"> SIGN(DATA[[#This Row],[Prev Low]] &lt; DATA[[#This Row],[Low]])</f>
        <v>0</v>
      </c>
      <c r="AX919" s="10">
        <f xml:space="preserve"> SIGN(DATA[[#This Row],[High]] &lt; DATA[[#This Row],[Prev High]])</f>
        <v>1</v>
      </c>
      <c r="AY919" s="10">
        <f xml:space="preserve"> SIGN(DATA[[#This Row],[Prev High]] &lt; DATA[[#This Row],[High]])</f>
        <v>0</v>
      </c>
      <c r="AZ919" s="10">
        <f xml:space="preserve"> (DATA[[#This Row],[Prev Low]] &lt; DATA[[#This Row],[Close]]) * (DATA[[#This Row],[Close]] &lt; DATA[[#This Row],[Prev High]])</f>
        <v>1</v>
      </c>
      <c r="BA919" s="10">
        <f xml:space="preserve"> SIGN(DATA[[#This Row],[Close]] &lt; DATA[[#This Row],[Prev Low]])</f>
        <v>0</v>
      </c>
      <c r="BB919" s="10">
        <f xml:space="preserve"> SIGN(DATA[[#This Row],[Prev Low]] &lt; DATA[[#This Row],[Close]])</f>
        <v>1</v>
      </c>
      <c r="BC919" s="10">
        <f xml:space="preserve"> SIGN(DATA[[#This Row],[Close]] &lt; DATA[[#This Row],[Prev High]])</f>
        <v>1</v>
      </c>
      <c r="BD919" s="10">
        <f xml:space="preserve"> SIGN(DATA[[#This Row],[Prev High]] &lt; DATA[[#This Row],[Close]])</f>
        <v>0</v>
      </c>
    </row>
    <row r="920" spans="14:56" x14ac:dyDescent="0.25">
      <c r="N920" s="16">
        <f xml:space="preserve"> ROW() - ROW(DATA[[#Headers],[Row]])</f>
        <v>918</v>
      </c>
      <c r="O920" s="13"/>
      <c r="P920" s="20">
        <v>44522</v>
      </c>
      <c r="Q920" s="21">
        <v>102627</v>
      </c>
      <c r="R920" s="21">
        <v>104310</v>
      </c>
      <c r="S920" s="21">
        <v>105125</v>
      </c>
      <c r="T920" s="21">
        <v>102400</v>
      </c>
      <c r="U920" s="13" t="s">
        <v>678</v>
      </c>
      <c r="V920" s="14">
        <v>-8.9999999999999993E-3</v>
      </c>
      <c r="W920" s="23"/>
      <c r="X920" s="23">
        <f xml:space="preserve"> (1 - DATA[[#This Row],[Row]])</f>
        <v>-917</v>
      </c>
      <c r="Y920" s="24">
        <f xml:space="preserve"> DATA[[#This Row],[Src Data]]</f>
        <v>44522</v>
      </c>
      <c r="Z920" s="23">
        <f xml:space="preserve"> WEEKDAY(DATA[[#This Row],[Date]])</f>
        <v>2</v>
      </c>
      <c r="AA920" s="26">
        <f xml:space="preserve"> DATA[[#This Row],[Src Último]]</f>
        <v>102627</v>
      </c>
      <c r="AB920" s="28">
        <f xml:space="preserve"> DATA[[#This Row],[Src Abertura]]</f>
        <v>104310</v>
      </c>
      <c r="AC920" s="28">
        <f xml:space="preserve"> DATA[[#This Row],[Src Mínima]]</f>
        <v>102400</v>
      </c>
      <c r="AD920" s="28">
        <f xml:space="preserve"> DATA[[#This Row],[Src Máxima]]</f>
        <v>105125</v>
      </c>
      <c r="AE920" s="28">
        <f xml:space="preserve"> DATA[[#This Row],[Src Último]]</f>
        <v>102627</v>
      </c>
      <c r="AF920" s="40">
        <f xml:space="preserve"> (DATA[[#This Row],[High]] - DATA[[#This Row],[Low]])</f>
        <v>2725</v>
      </c>
      <c r="AG920" s="31">
        <f xml:space="preserve"> _xlfn.XLOOKUP(DATA[[#This Row],[T]]-1, DATA[T], DATA[Open], "")</f>
        <v>103025</v>
      </c>
      <c r="AH920" s="31">
        <f xml:space="preserve"> _xlfn.XLOOKUP(DATA[[#This Row],[T]]-1, DATA[T], DATA[Low], "")</f>
        <v>102650</v>
      </c>
      <c r="AI920" s="31">
        <f xml:space="preserve"> _xlfn.XLOOKUP(DATA[[#This Row],[T]]-1, DATA[T], DATA[High], "")</f>
        <v>104495</v>
      </c>
      <c r="AJ920" s="31">
        <f xml:space="preserve"> _xlfn.XLOOKUP(DATA[[#This Row],[T]]-1, DATA[T], DATA[Price], "")</f>
        <v>103558</v>
      </c>
      <c r="AK920" s="33">
        <f xml:space="preserve"> IFERROR(DATA[[#This Row],[Prev Close]] - DATA[[#This Row],[Prev Open]], "")</f>
        <v>533</v>
      </c>
      <c r="AL920" s="33">
        <f xml:space="preserve"> IFERROR(DATA[[#This Row],[Prev High]] - DATA[[#This Row],[Prev Low]], "")</f>
        <v>1845</v>
      </c>
      <c r="AM920" s="33">
        <f xml:space="preserve"> SIGN(DATA[[#This Row],[Prev Change]] &lt; 0)</f>
        <v>0</v>
      </c>
      <c r="AN920" s="33">
        <f xml:space="preserve"> SIGN(DATA[[#This Row],[Prev Change]] &gt;= 0)</f>
        <v>1</v>
      </c>
      <c r="AO920" s="28">
        <f xml:space="preserve"> IFERROR(MAX(0, DATA[[#This Row],[High]] - DATA[[#This Row],[Prev High]]), "")</f>
        <v>630</v>
      </c>
      <c r="AP920" s="28">
        <f xml:space="preserve"> IFERROR(MAX(0, DATA[[#This Row],[Prev Low]] - DATA[[#This Row],[Low]]), "")</f>
        <v>250</v>
      </c>
      <c r="AQ920" s="10">
        <f xml:space="preserve"> (DATA[[#This Row],[Prev Low]] &lt; DATA[[#This Row],[Open]]) * (DATA[[#This Row],[Open]] &lt; DATA[[#This Row],[Prev High]])</f>
        <v>1</v>
      </c>
      <c r="AR920" s="10">
        <f xml:space="preserve"> SIGN(DATA[[#This Row],[Open]] &lt; DATA[[#This Row],[Prev Low]])</f>
        <v>0</v>
      </c>
      <c r="AS920" s="10">
        <f xml:space="preserve"> SIGN(DATA[[#This Row],[Prev Low]] &lt; DATA[[#This Row],[Open]])</f>
        <v>1</v>
      </c>
      <c r="AT920" s="10">
        <f xml:space="preserve"> SIGN(DATA[[#This Row],[Open]] &lt; DATA[[#This Row],[Prev High]])</f>
        <v>1</v>
      </c>
      <c r="AU920" s="10">
        <f xml:space="preserve"> SIGN(DATA[[#This Row],[Prev High]] &lt; DATA[[#This Row],[Open]])</f>
        <v>0</v>
      </c>
      <c r="AV920" s="10">
        <f xml:space="preserve"> SIGN(DATA[[#This Row],[Low]] &lt; DATA[[#This Row],[Prev Low]])</f>
        <v>1</v>
      </c>
      <c r="AW920" s="10">
        <f xml:space="preserve"> SIGN(DATA[[#This Row],[Prev Low]] &lt; DATA[[#This Row],[Low]])</f>
        <v>0</v>
      </c>
      <c r="AX920" s="10">
        <f xml:space="preserve"> SIGN(DATA[[#This Row],[High]] &lt; DATA[[#This Row],[Prev High]])</f>
        <v>0</v>
      </c>
      <c r="AY920" s="10">
        <f xml:space="preserve"> SIGN(DATA[[#This Row],[Prev High]] &lt; DATA[[#This Row],[High]])</f>
        <v>1</v>
      </c>
      <c r="AZ920" s="10">
        <f xml:space="preserve"> (DATA[[#This Row],[Prev Low]] &lt; DATA[[#This Row],[Close]]) * (DATA[[#This Row],[Close]] &lt; DATA[[#This Row],[Prev High]])</f>
        <v>0</v>
      </c>
      <c r="BA920" s="10">
        <f xml:space="preserve"> SIGN(DATA[[#This Row],[Close]] &lt; DATA[[#This Row],[Prev Low]])</f>
        <v>1</v>
      </c>
      <c r="BB920" s="10">
        <f xml:space="preserve"> SIGN(DATA[[#This Row],[Prev Low]] &lt; DATA[[#This Row],[Close]])</f>
        <v>0</v>
      </c>
      <c r="BC920" s="10">
        <f xml:space="preserve"> SIGN(DATA[[#This Row],[Close]] &lt; DATA[[#This Row],[Prev High]])</f>
        <v>1</v>
      </c>
      <c r="BD920" s="10">
        <f xml:space="preserve"> SIGN(DATA[[#This Row],[Prev High]] &lt; DATA[[#This Row],[Close]])</f>
        <v>0</v>
      </c>
    </row>
    <row r="921" spans="14:56" x14ac:dyDescent="0.25">
      <c r="N921" s="16">
        <f xml:space="preserve"> ROW() - ROW(DATA[[#Headers],[Row]])</f>
        <v>919</v>
      </c>
      <c r="O921" s="13"/>
      <c r="P921" s="20">
        <v>44519</v>
      </c>
      <c r="Q921" s="21">
        <v>103558</v>
      </c>
      <c r="R921" s="21">
        <v>103025</v>
      </c>
      <c r="S921" s="21">
        <v>104495</v>
      </c>
      <c r="T921" s="21">
        <v>102650</v>
      </c>
      <c r="U921" s="13" t="s">
        <v>679</v>
      </c>
      <c r="V921" s="14">
        <v>5.5999999999999999E-3</v>
      </c>
      <c r="W921" s="23"/>
      <c r="X921" s="23">
        <f xml:space="preserve"> (1 - DATA[[#This Row],[Row]])</f>
        <v>-918</v>
      </c>
      <c r="Y921" s="24">
        <f xml:space="preserve"> DATA[[#This Row],[Src Data]]</f>
        <v>44519</v>
      </c>
      <c r="Z921" s="23">
        <f xml:space="preserve"> WEEKDAY(DATA[[#This Row],[Date]])</f>
        <v>6</v>
      </c>
      <c r="AA921" s="26">
        <f xml:space="preserve"> DATA[[#This Row],[Src Último]]</f>
        <v>103558</v>
      </c>
      <c r="AB921" s="28">
        <f xml:space="preserve"> DATA[[#This Row],[Src Abertura]]</f>
        <v>103025</v>
      </c>
      <c r="AC921" s="28">
        <f xml:space="preserve"> DATA[[#This Row],[Src Mínima]]</f>
        <v>102650</v>
      </c>
      <c r="AD921" s="28">
        <f xml:space="preserve"> DATA[[#This Row],[Src Máxima]]</f>
        <v>104495</v>
      </c>
      <c r="AE921" s="28">
        <f xml:space="preserve"> DATA[[#This Row],[Src Último]]</f>
        <v>103558</v>
      </c>
      <c r="AF921" s="40">
        <f xml:space="preserve"> (DATA[[#This Row],[High]] - DATA[[#This Row],[Low]])</f>
        <v>1845</v>
      </c>
      <c r="AG921" s="31">
        <f xml:space="preserve"> _xlfn.XLOOKUP(DATA[[#This Row],[T]]-1, DATA[T], DATA[Open], "")</f>
        <v>103800</v>
      </c>
      <c r="AH921" s="31">
        <f xml:space="preserve"> _xlfn.XLOOKUP(DATA[[#This Row],[T]]-1, DATA[T], DATA[Low], "")</f>
        <v>102515</v>
      </c>
      <c r="AI921" s="31">
        <f xml:space="preserve"> _xlfn.XLOOKUP(DATA[[#This Row],[T]]-1, DATA[T], DATA[High], "")</f>
        <v>104315</v>
      </c>
      <c r="AJ921" s="31">
        <f xml:space="preserve"> _xlfn.XLOOKUP(DATA[[#This Row],[T]]-1, DATA[T], DATA[Price], "")</f>
        <v>102978</v>
      </c>
      <c r="AK921" s="33">
        <f xml:space="preserve"> IFERROR(DATA[[#This Row],[Prev Close]] - DATA[[#This Row],[Prev Open]], "")</f>
        <v>-822</v>
      </c>
      <c r="AL921" s="33">
        <f xml:space="preserve"> IFERROR(DATA[[#This Row],[Prev High]] - DATA[[#This Row],[Prev Low]], "")</f>
        <v>1800</v>
      </c>
      <c r="AM921" s="33">
        <f xml:space="preserve"> SIGN(DATA[[#This Row],[Prev Change]] &lt; 0)</f>
        <v>1</v>
      </c>
      <c r="AN921" s="33">
        <f xml:space="preserve"> SIGN(DATA[[#This Row],[Prev Change]] &gt;= 0)</f>
        <v>0</v>
      </c>
      <c r="AO921" s="28">
        <f xml:space="preserve"> IFERROR(MAX(0, DATA[[#This Row],[High]] - DATA[[#This Row],[Prev High]]), "")</f>
        <v>180</v>
      </c>
      <c r="AP921" s="28">
        <f xml:space="preserve"> IFERROR(MAX(0, DATA[[#This Row],[Prev Low]] - DATA[[#This Row],[Low]]), "")</f>
        <v>0</v>
      </c>
      <c r="AQ921" s="10">
        <f xml:space="preserve"> (DATA[[#This Row],[Prev Low]] &lt; DATA[[#This Row],[Open]]) * (DATA[[#This Row],[Open]] &lt; DATA[[#This Row],[Prev High]])</f>
        <v>1</v>
      </c>
      <c r="AR921" s="10">
        <f xml:space="preserve"> SIGN(DATA[[#This Row],[Open]] &lt; DATA[[#This Row],[Prev Low]])</f>
        <v>0</v>
      </c>
      <c r="AS921" s="10">
        <f xml:space="preserve"> SIGN(DATA[[#This Row],[Prev Low]] &lt; DATA[[#This Row],[Open]])</f>
        <v>1</v>
      </c>
      <c r="AT921" s="10">
        <f xml:space="preserve"> SIGN(DATA[[#This Row],[Open]] &lt; DATA[[#This Row],[Prev High]])</f>
        <v>1</v>
      </c>
      <c r="AU921" s="10">
        <f xml:space="preserve"> SIGN(DATA[[#This Row],[Prev High]] &lt; DATA[[#This Row],[Open]])</f>
        <v>0</v>
      </c>
      <c r="AV921" s="10">
        <f xml:space="preserve"> SIGN(DATA[[#This Row],[Low]] &lt; DATA[[#This Row],[Prev Low]])</f>
        <v>0</v>
      </c>
      <c r="AW921" s="10">
        <f xml:space="preserve"> SIGN(DATA[[#This Row],[Prev Low]] &lt; DATA[[#This Row],[Low]])</f>
        <v>1</v>
      </c>
      <c r="AX921" s="10">
        <f xml:space="preserve"> SIGN(DATA[[#This Row],[High]] &lt; DATA[[#This Row],[Prev High]])</f>
        <v>0</v>
      </c>
      <c r="AY921" s="10">
        <f xml:space="preserve"> SIGN(DATA[[#This Row],[Prev High]] &lt; DATA[[#This Row],[High]])</f>
        <v>1</v>
      </c>
      <c r="AZ921" s="10">
        <f xml:space="preserve"> (DATA[[#This Row],[Prev Low]] &lt; DATA[[#This Row],[Close]]) * (DATA[[#This Row],[Close]] &lt; DATA[[#This Row],[Prev High]])</f>
        <v>1</v>
      </c>
      <c r="BA921" s="10">
        <f xml:space="preserve"> SIGN(DATA[[#This Row],[Close]] &lt; DATA[[#This Row],[Prev Low]])</f>
        <v>0</v>
      </c>
      <c r="BB921" s="10">
        <f xml:space="preserve"> SIGN(DATA[[#This Row],[Prev Low]] &lt; DATA[[#This Row],[Close]])</f>
        <v>1</v>
      </c>
      <c r="BC921" s="10">
        <f xml:space="preserve"> SIGN(DATA[[#This Row],[Close]] &lt; DATA[[#This Row],[Prev High]])</f>
        <v>1</v>
      </c>
      <c r="BD921" s="10">
        <f xml:space="preserve"> SIGN(DATA[[#This Row],[Prev High]] &lt; DATA[[#This Row],[Close]])</f>
        <v>0</v>
      </c>
    </row>
    <row r="922" spans="14:56" x14ac:dyDescent="0.25">
      <c r="N922" s="16">
        <f xml:space="preserve"> ROW() - ROW(DATA[[#Headers],[Row]])</f>
        <v>920</v>
      </c>
      <c r="O922" s="13"/>
      <c r="P922" s="20">
        <v>44518</v>
      </c>
      <c r="Q922" s="21">
        <v>102978</v>
      </c>
      <c r="R922" s="21">
        <v>103800</v>
      </c>
      <c r="S922" s="21">
        <v>104315</v>
      </c>
      <c r="T922" s="21">
        <v>102515</v>
      </c>
      <c r="U922" s="13" t="s">
        <v>680</v>
      </c>
      <c r="V922" s="14">
        <v>-5.3E-3</v>
      </c>
      <c r="W922" s="23"/>
      <c r="X922" s="23">
        <f xml:space="preserve"> (1 - DATA[[#This Row],[Row]])</f>
        <v>-919</v>
      </c>
      <c r="Y922" s="24">
        <f xml:space="preserve"> DATA[[#This Row],[Src Data]]</f>
        <v>44518</v>
      </c>
      <c r="Z922" s="23">
        <f xml:space="preserve"> WEEKDAY(DATA[[#This Row],[Date]])</f>
        <v>5</v>
      </c>
      <c r="AA922" s="26">
        <f xml:space="preserve"> DATA[[#This Row],[Src Último]]</f>
        <v>102978</v>
      </c>
      <c r="AB922" s="28">
        <f xml:space="preserve"> DATA[[#This Row],[Src Abertura]]</f>
        <v>103800</v>
      </c>
      <c r="AC922" s="28">
        <f xml:space="preserve"> DATA[[#This Row],[Src Mínima]]</f>
        <v>102515</v>
      </c>
      <c r="AD922" s="28">
        <f xml:space="preserve"> DATA[[#This Row],[Src Máxima]]</f>
        <v>104315</v>
      </c>
      <c r="AE922" s="28">
        <f xml:space="preserve"> DATA[[#This Row],[Src Último]]</f>
        <v>102978</v>
      </c>
      <c r="AF922" s="40">
        <f xml:space="preserve"> (DATA[[#This Row],[High]] - DATA[[#This Row],[Low]])</f>
        <v>1800</v>
      </c>
      <c r="AG922" s="31">
        <f xml:space="preserve"> _xlfn.XLOOKUP(DATA[[#This Row],[T]]-1, DATA[T], DATA[Open], "")</f>
        <v>104800</v>
      </c>
      <c r="AH922" s="31">
        <f xml:space="preserve"> _xlfn.XLOOKUP(DATA[[#This Row],[T]]-1, DATA[T], DATA[Low], "")</f>
        <v>102915</v>
      </c>
      <c r="AI922" s="31">
        <f xml:space="preserve"> _xlfn.XLOOKUP(DATA[[#This Row],[T]]-1, DATA[T], DATA[High], "")</f>
        <v>106165</v>
      </c>
      <c r="AJ922" s="31">
        <f xml:space="preserve"> _xlfn.XLOOKUP(DATA[[#This Row],[T]]-1, DATA[T], DATA[Price], "")</f>
        <v>103522</v>
      </c>
      <c r="AK922" s="33">
        <f xml:space="preserve"> IFERROR(DATA[[#This Row],[Prev Close]] - DATA[[#This Row],[Prev Open]], "")</f>
        <v>-1278</v>
      </c>
      <c r="AL922" s="33">
        <f xml:space="preserve"> IFERROR(DATA[[#This Row],[Prev High]] - DATA[[#This Row],[Prev Low]], "")</f>
        <v>3250</v>
      </c>
      <c r="AM922" s="33">
        <f xml:space="preserve"> SIGN(DATA[[#This Row],[Prev Change]] &lt; 0)</f>
        <v>1</v>
      </c>
      <c r="AN922" s="33">
        <f xml:space="preserve"> SIGN(DATA[[#This Row],[Prev Change]] &gt;= 0)</f>
        <v>0</v>
      </c>
      <c r="AO922" s="28">
        <f xml:space="preserve"> IFERROR(MAX(0, DATA[[#This Row],[High]] - DATA[[#This Row],[Prev High]]), "")</f>
        <v>0</v>
      </c>
      <c r="AP922" s="28">
        <f xml:space="preserve"> IFERROR(MAX(0, DATA[[#This Row],[Prev Low]] - DATA[[#This Row],[Low]]), "")</f>
        <v>400</v>
      </c>
      <c r="AQ922" s="10">
        <f xml:space="preserve"> (DATA[[#This Row],[Prev Low]] &lt; DATA[[#This Row],[Open]]) * (DATA[[#This Row],[Open]] &lt; DATA[[#This Row],[Prev High]])</f>
        <v>1</v>
      </c>
      <c r="AR922" s="10">
        <f xml:space="preserve"> SIGN(DATA[[#This Row],[Open]] &lt; DATA[[#This Row],[Prev Low]])</f>
        <v>0</v>
      </c>
      <c r="AS922" s="10">
        <f xml:space="preserve"> SIGN(DATA[[#This Row],[Prev Low]] &lt; DATA[[#This Row],[Open]])</f>
        <v>1</v>
      </c>
      <c r="AT922" s="10">
        <f xml:space="preserve"> SIGN(DATA[[#This Row],[Open]] &lt; DATA[[#This Row],[Prev High]])</f>
        <v>1</v>
      </c>
      <c r="AU922" s="10">
        <f xml:space="preserve"> SIGN(DATA[[#This Row],[Prev High]] &lt; DATA[[#This Row],[Open]])</f>
        <v>0</v>
      </c>
      <c r="AV922" s="10">
        <f xml:space="preserve"> SIGN(DATA[[#This Row],[Low]] &lt; DATA[[#This Row],[Prev Low]])</f>
        <v>1</v>
      </c>
      <c r="AW922" s="10">
        <f xml:space="preserve"> SIGN(DATA[[#This Row],[Prev Low]] &lt; DATA[[#This Row],[Low]])</f>
        <v>0</v>
      </c>
      <c r="AX922" s="10">
        <f xml:space="preserve"> SIGN(DATA[[#This Row],[High]] &lt; DATA[[#This Row],[Prev High]])</f>
        <v>1</v>
      </c>
      <c r="AY922" s="10">
        <f xml:space="preserve"> SIGN(DATA[[#This Row],[Prev High]] &lt; DATA[[#This Row],[High]])</f>
        <v>0</v>
      </c>
      <c r="AZ922" s="10">
        <f xml:space="preserve"> (DATA[[#This Row],[Prev Low]] &lt; DATA[[#This Row],[Close]]) * (DATA[[#This Row],[Close]] &lt; DATA[[#This Row],[Prev High]])</f>
        <v>1</v>
      </c>
      <c r="BA922" s="10">
        <f xml:space="preserve"> SIGN(DATA[[#This Row],[Close]] &lt; DATA[[#This Row],[Prev Low]])</f>
        <v>0</v>
      </c>
      <c r="BB922" s="10">
        <f xml:space="preserve"> SIGN(DATA[[#This Row],[Prev Low]] &lt; DATA[[#This Row],[Close]])</f>
        <v>1</v>
      </c>
      <c r="BC922" s="10">
        <f xml:space="preserve"> SIGN(DATA[[#This Row],[Close]] &lt; DATA[[#This Row],[Prev High]])</f>
        <v>1</v>
      </c>
      <c r="BD922" s="10">
        <f xml:space="preserve"> SIGN(DATA[[#This Row],[Prev High]] &lt; DATA[[#This Row],[Close]])</f>
        <v>0</v>
      </c>
    </row>
    <row r="923" spans="14:56" x14ac:dyDescent="0.25">
      <c r="N923" s="16">
        <f xml:space="preserve"> ROW() - ROW(DATA[[#Headers],[Row]])</f>
        <v>921</v>
      </c>
      <c r="O923" s="13"/>
      <c r="P923" s="20">
        <v>44517</v>
      </c>
      <c r="Q923" s="21">
        <v>103522</v>
      </c>
      <c r="R923" s="21">
        <v>104800</v>
      </c>
      <c r="S923" s="21">
        <v>106165</v>
      </c>
      <c r="T923" s="21">
        <v>102915</v>
      </c>
      <c r="U923" s="13" t="s">
        <v>681</v>
      </c>
      <c r="V923" s="14">
        <v>-1.34E-2</v>
      </c>
      <c r="W923" s="23"/>
      <c r="X923" s="23">
        <f xml:space="preserve"> (1 - DATA[[#This Row],[Row]])</f>
        <v>-920</v>
      </c>
      <c r="Y923" s="24">
        <f xml:space="preserve"> DATA[[#This Row],[Src Data]]</f>
        <v>44517</v>
      </c>
      <c r="Z923" s="23">
        <f xml:space="preserve"> WEEKDAY(DATA[[#This Row],[Date]])</f>
        <v>4</v>
      </c>
      <c r="AA923" s="26">
        <f xml:space="preserve"> DATA[[#This Row],[Src Último]]</f>
        <v>103522</v>
      </c>
      <c r="AB923" s="28">
        <f xml:space="preserve"> DATA[[#This Row],[Src Abertura]]</f>
        <v>104800</v>
      </c>
      <c r="AC923" s="28">
        <f xml:space="preserve"> DATA[[#This Row],[Src Mínima]]</f>
        <v>102915</v>
      </c>
      <c r="AD923" s="28">
        <f xml:space="preserve"> DATA[[#This Row],[Src Máxima]]</f>
        <v>106165</v>
      </c>
      <c r="AE923" s="28">
        <f xml:space="preserve"> DATA[[#This Row],[Src Último]]</f>
        <v>103522</v>
      </c>
      <c r="AF923" s="40">
        <f xml:space="preserve"> (DATA[[#This Row],[High]] - DATA[[#This Row],[Low]])</f>
        <v>3250</v>
      </c>
      <c r="AG923" s="31">
        <f xml:space="preserve"> _xlfn.XLOOKUP(DATA[[#This Row],[T]]-1, DATA[T], DATA[Open], "")</f>
        <v>107210</v>
      </c>
      <c r="AH923" s="31">
        <f xml:space="preserve"> _xlfn.XLOOKUP(DATA[[#This Row],[T]]-1, DATA[T], DATA[Low], "")</f>
        <v>104610</v>
      </c>
      <c r="AI923" s="31">
        <f xml:space="preserve"> _xlfn.XLOOKUP(DATA[[#This Row],[T]]-1, DATA[T], DATA[High], "")</f>
        <v>107630</v>
      </c>
      <c r="AJ923" s="31">
        <f xml:space="preserve"> _xlfn.XLOOKUP(DATA[[#This Row],[T]]-1, DATA[T], DATA[Price], "")</f>
        <v>104930</v>
      </c>
      <c r="AK923" s="33">
        <f xml:space="preserve"> IFERROR(DATA[[#This Row],[Prev Close]] - DATA[[#This Row],[Prev Open]], "")</f>
        <v>-2280</v>
      </c>
      <c r="AL923" s="33">
        <f xml:space="preserve"> IFERROR(DATA[[#This Row],[Prev High]] - DATA[[#This Row],[Prev Low]], "")</f>
        <v>3020</v>
      </c>
      <c r="AM923" s="33">
        <f xml:space="preserve"> SIGN(DATA[[#This Row],[Prev Change]] &lt; 0)</f>
        <v>1</v>
      </c>
      <c r="AN923" s="33">
        <f xml:space="preserve"> SIGN(DATA[[#This Row],[Prev Change]] &gt;= 0)</f>
        <v>0</v>
      </c>
      <c r="AO923" s="28">
        <f xml:space="preserve"> IFERROR(MAX(0, DATA[[#This Row],[High]] - DATA[[#This Row],[Prev High]]), "")</f>
        <v>0</v>
      </c>
      <c r="AP923" s="28">
        <f xml:space="preserve"> IFERROR(MAX(0, DATA[[#This Row],[Prev Low]] - DATA[[#This Row],[Low]]), "")</f>
        <v>1695</v>
      </c>
      <c r="AQ923" s="10">
        <f xml:space="preserve"> (DATA[[#This Row],[Prev Low]] &lt; DATA[[#This Row],[Open]]) * (DATA[[#This Row],[Open]] &lt; DATA[[#This Row],[Prev High]])</f>
        <v>1</v>
      </c>
      <c r="AR923" s="10">
        <f xml:space="preserve"> SIGN(DATA[[#This Row],[Open]] &lt; DATA[[#This Row],[Prev Low]])</f>
        <v>0</v>
      </c>
      <c r="AS923" s="10">
        <f xml:space="preserve"> SIGN(DATA[[#This Row],[Prev Low]] &lt; DATA[[#This Row],[Open]])</f>
        <v>1</v>
      </c>
      <c r="AT923" s="10">
        <f xml:space="preserve"> SIGN(DATA[[#This Row],[Open]] &lt; DATA[[#This Row],[Prev High]])</f>
        <v>1</v>
      </c>
      <c r="AU923" s="10">
        <f xml:space="preserve"> SIGN(DATA[[#This Row],[Prev High]] &lt; DATA[[#This Row],[Open]])</f>
        <v>0</v>
      </c>
      <c r="AV923" s="10">
        <f xml:space="preserve"> SIGN(DATA[[#This Row],[Low]] &lt; DATA[[#This Row],[Prev Low]])</f>
        <v>1</v>
      </c>
      <c r="AW923" s="10">
        <f xml:space="preserve"> SIGN(DATA[[#This Row],[Prev Low]] &lt; DATA[[#This Row],[Low]])</f>
        <v>0</v>
      </c>
      <c r="AX923" s="10">
        <f xml:space="preserve"> SIGN(DATA[[#This Row],[High]] &lt; DATA[[#This Row],[Prev High]])</f>
        <v>1</v>
      </c>
      <c r="AY923" s="10">
        <f xml:space="preserve"> SIGN(DATA[[#This Row],[Prev High]] &lt; DATA[[#This Row],[High]])</f>
        <v>0</v>
      </c>
      <c r="AZ923" s="10">
        <f xml:space="preserve"> (DATA[[#This Row],[Prev Low]] &lt; DATA[[#This Row],[Close]]) * (DATA[[#This Row],[Close]] &lt; DATA[[#This Row],[Prev High]])</f>
        <v>0</v>
      </c>
      <c r="BA923" s="10">
        <f xml:space="preserve"> SIGN(DATA[[#This Row],[Close]] &lt; DATA[[#This Row],[Prev Low]])</f>
        <v>1</v>
      </c>
      <c r="BB923" s="10">
        <f xml:space="preserve"> SIGN(DATA[[#This Row],[Prev Low]] &lt; DATA[[#This Row],[Close]])</f>
        <v>0</v>
      </c>
      <c r="BC923" s="10">
        <f xml:space="preserve"> SIGN(DATA[[#This Row],[Close]] &lt; DATA[[#This Row],[Prev High]])</f>
        <v>1</v>
      </c>
      <c r="BD923" s="10">
        <f xml:space="preserve"> SIGN(DATA[[#This Row],[Prev High]] &lt; DATA[[#This Row],[Close]])</f>
        <v>0</v>
      </c>
    </row>
    <row r="924" spans="14:56" x14ac:dyDescent="0.25">
      <c r="N924" s="16">
        <f xml:space="preserve"> ROW() - ROW(DATA[[#Headers],[Row]])</f>
        <v>922</v>
      </c>
      <c r="O924" s="13"/>
      <c r="P924" s="20">
        <v>44516</v>
      </c>
      <c r="Q924" s="21">
        <v>104930</v>
      </c>
      <c r="R924" s="21">
        <v>107210</v>
      </c>
      <c r="S924" s="21">
        <v>107630</v>
      </c>
      <c r="T924" s="21">
        <v>104610</v>
      </c>
      <c r="U924" s="13" t="s">
        <v>682</v>
      </c>
      <c r="V924" s="14">
        <v>-1.7899999999999999E-2</v>
      </c>
      <c r="W924" s="23"/>
      <c r="X924" s="23">
        <f xml:space="preserve"> (1 - DATA[[#This Row],[Row]])</f>
        <v>-921</v>
      </c>
      <c r="Y924" s="24">
        <f xml:space="preserve"> DATA[[#This Row],[Src Data]]</f>
        <v>44516</v>
      </c>
      <c r="Z924" s="23">
        <f xml:space="preserve"> WEEKDAY(DATA[[#This Row],[Date]])</f>
        <v>3</v>
      </c>
      <c r="AA924" s="26">
        <f xml:space="preserve"> DATA[[#This Row],[Src Último]]</f>
        <v>104930</v>
      </c>
      <c r="AB924" s="28">
        <f xml:space="preserve"> DATA[[#This Row],[Src Abertura]]</f>
        <v>107210</v>
      </c>
      <c r="AC924" s="28">
        <f xml:space="preserve"> DATA[[#This Row],[Src Mínima]]</f>
        <v>104610</v>
      </c>
      <c r="AD924" s="28">
        <f xml:space="preserve"> DATA[[#This Row],[Src Máxima]]</f>
        <v>107630</v>
      </c>
      <c r="AE924" s="28">
        <f xml:space="preserve"> DATA[[#This Row],[Src Último]]</f>
        <v>104930</v>
      </c>
      <c r="AF924" s="40">
        <f xml:space="preserve"> (DATA[[#This Row],[High]] - DATA[[#This Row],[Low]])</f>
        <v>3020</v>
      </c>
      <c r="AG924" s="31">
        <f xml:space="preserve"> _xlfn.XLOOKUP(DATA[[#This Row],[T]]-1, DATA[T], DATA[Open], "")</f>
        <v>108500</v>
      </c>
      <c r="AH924" s="31">
        <f xml:space="preserve"> _xlfn.XLOOKUP(DATA[[#This Row],[T]]-1, DATA[T], DATA[Low], "")</f>
        <v>106300</v>
      </c>
      <c r="AI924" s="31">
        <f xml:space="preserve"> _xlfn.XLOOKUP(DATA[[#This Row],[T]]-1, DATA[T], DATA[High], "")</f>
        <v>108675</v>
      </c>
      <c r="AJ924" s="31">
        <f xml:space="preserve"> _xlfn.XLOOKUP(DATA[[#This Row],[T]]-1, DATA[T], DATA[Price], "")</f>
        <v>106841</v>
      </c>
      <c r="AK924" s="33">
        <f xml:space="preserve"> IFERROR(DATA[[#This Row],[Prev Close]] - DATA[[#This Row],[Prev Open]], "")</f>
        <v>-1659</v>
      </c>
      <c r="AL924" s="33">
        <f xml:space="preserve"> IFERROR(DATA[[#This Row],[Prev High]] - DATA[[#This Row],[Prev Low]], "")</f>
        <v>2375</v>
      </c>
      <c r="AM924" s="33">
        <f xml:space="preserve"> SIGN(DATA[[#This Row],[Prev Change]] &lt; 0)</f>
        <v>1</v>
      </c>
      <c r="AN924" s="33">
        <f xml:space="preserve"> SIGN(DATA[[#This Row],[Prev Change]] &gt;= 0)</f>
        <v>0</v>
      </c>
      <c r="AO924" s="28">
        <f xml:space="preserve"> IFERROR(MAX(0, DATA[[#This Row],[High]] - DATA[[#This Row],[Prev High]]), "")</f>
        <v>0</v>
      </c>
      <c r="AP924" s="28">
        <f xml:space="preserve"> IFERROR(MAX(0, DATA[[#This Row],[Prev Low]] - DATA[[#This Row],[Low]]), "")</f>
        <v>1690</v>
      </c>
      <c r="AQ924" s="10">
        <f xml:space="preserve"> (DATA[[#This Row],[Prev Low]] &lt; DATA[[#This Row],[Open]]) * (DATA[[#This Row],[Open]] &lt; DATA[[#This Row],[Prev High]])</f>
        <v>1</v>
      </c>
      <c r="AR924" s="10">
        <f xml:space="preserve"> SIGN(DATA[[#This Row],[Open]] &lt; DATA[[#This Row],[Prev Low]])</f>
        <v>0</v>
      </c>
      <c r="AS924" s="10">
        <f xml:space="preserve"> SIGN(DATA[[#This Row],[Prev Low]] &lt; DATA[[#This Row],[Open]])</f>
        <v>1</v>
      </c>
      <c r="AT924" s="10">
        <f xml:space="preserve"> SIGN(DATA[[#This Row],[Open]] &lt; DATA[[#This Row],[Prev High]])</f>
        <v>1</v>
      </c>
      <c r="AU924" s="10">
        <f xml:space="preserve"> SIGN(DATA[[#This Row],[Prev High]] &lt; DATA[[#This Row],[Open]])</f>
        <v>0</v>
      </c>
      <c r="AV924" s="10">
        <f xml:space="preserve"> SIGN(DATA[[#This Row],[Low]] &lt; DATA[[#This Row],[Prev Low]])</f>
        <v>1</v>
      </c>
      <c r="AW924" s="10">
        <f xml:space="preserve"> SIGN(DATA[[#This Row],[Prev Low]] &lt; DATA[[#This Row],[Low]])</f>
        <v>0</v>
      </c>
      <c r="AX924" s="10">
        <f xml:space="preserve"> SIGN(DATA[[#This Row],[High]] &lt; DATA[[#This Row],[Prev High]])</f>
        <v>1</v>
      </c>
      <c r="AY924" s="10">
        <f xml:space="preserve"> SIGN(DATA[[#This Row],[Prev High]] &lt; DATA[[#This Row],[High]])</f>
        <v>0</v>
      </c>
      <c r="AZ924" s="10">
        <f xml:space="preserve"> (DATA[[#This Row],[Prev Low]] &lt; DATA[[#This Row],[Close]]) * (DATA[[#This Row],[Close]] &lt; DATA[[#This Row],[Prev High]])</f>
        <v>0</v>
      </c>
      <c r="BA924" s="10">
        <f xml:space="preserve"> SIGN(DATA[[#This Row],[Close]] &lt; DATA[[#This Row],[Prev Low]])</f>
        <v>1</v>
      </c>
      <c r="BB924" s="10">
        <f xml:space="preserve"> SIGN(DATA[[#This Row],[Prev Low]] &lt; DATA[[#This Row],[Close]])</f>
        <v>0</v>
      </c>
      <c r="BC924" s="10">
        <f xml:space="preserve"> SIGN(DATA[[#This Row],[Close]] &lt; DATA[[#This Row],[Prev High]])</f>
        <v>1</v>
      </c>
      <c r="BD924" s="10">
        <f xml:space="preserve"> SIGN(DATA[[#This Row],[Prev High]] &lt; DATA[[#This Row],[Close]])</f>
        <v>0</v>
      </c>
    </row>
    <row r="925" spans="14:56" x14ac:dyDescent="0.25">
      <c r="N925" s="16">
        <f xml:space="preserve"> ROW() - ROW(DATA[[#Headers],[Row]])</f>
        <v>923</v>
      </c>
      <c r="O925" s="13"/>
      <c r="P925" s="20">
        <v>44512</v>
      </c>
      <c r="Q925" s="21">
        <v>106841</v>
      </c>
      <c r="R925" s="21">
        <v>108500</v>
      </c>
      <c r="S925" s="21">
        <v>108675</v>
      </c>
      <c r="T925" s="21">
        <v>106300</v>
      </c>
      <c r="U925" s="13" t="s">
        <v>683</v>
      </c>
      <c r="V925" s="14">
        <v>-1.29E-2</v>
      </c>
      <c r="W925" s="23"/>
      <c r="X925" s="23">
        <f xml:space="preserve"> (1 - DATA[[#This Row],[Row]])</f>
        <v>-922</v>
      </c>
      <c r="Y925" s="24">
        <f xml:space="preserve"> DATA[[#This Row],[Src Data]]</f>
        <v>44512</v>
      </c>
      <c r="Z925" s="23">
        <f xml:space="preserve"> WEEKDAY(DATA[[#This Row],[Date]])</f>
        <v>6</v>
      </c>
      <c r="AA925" s="26">
        <f xml:space="preserve"> DATA[[#This Row],[Src Último]]</f>
        <v>106841</v>
      </c>
      <c r="AB925" s="28">
        <f xml:space="preserve"> DATA[[#This Row],[Src Abertura]]</f>
        <v>108500</v>
      </c>
      <c r="AC925" s="28">
        <f xml:space="preserve"> DATA[[#This Row],[Src Mínima]]</f>
        <v>106300</v>
      </c>
      <c r="AD925" s="28">
        <f xml:space="preserve"> DATA[[#This Row],[Src Máxima]]</f>
        <v>108675</v>
      </c>
      <c r="AE925" s="28">
        <f xml:space="preserve"> DATA[[#This Row],[Src Último]]</f>
        <v>106841</v>
      </c>
      <c r="AF925" s="40">
        <f xml:space="preserve"> (DATA[[#This Row],[High]] - DATA[[#This Row],[Low]])</f>
        <v>2375</v>
      </c>
      <c r="AG925" s="31">
        <f xml:space="preserve"> _xlfn.XLOOKUP(DATA[[#This Row],[T]]-1, DATA[T], DATA[Open], "")</f>
        <v>107550</v>
      </c>
      <c r="AH925" s="31">
        <f xml:space="preserve"> _xlfn.XLOOKUP(DATA[[#This Row],[T]]-1, DATA[T], DATA[Low], "")</f>
        <v>107460</v>
      </c>
      <c r="AI925" s="31">
        <f xml:space="preserve"> _xlfn.XLOOKUP(DATA[[#This Row],[T]]-1, DATA[T], DATA[High], "")</f>
        <v>109325</v>
      </c>
      <c r="AJ925" s="31">
        <f xml:space="preserve"> _xlfn.XLOOKUP(DATA[[#This Row],[T]]-1, DATA[T], DATA[Price], "")</f>
        <v>108236</v>
      </c>
      <c r="AK925" s="33">
        <f xml:space="preserve"> IFERROR(DATA[[#This Row],[Prev Close]] - DATA[[#This Row],[Prev Open]], "")</f>
        <v>686</v>
      </c>
      <c r="AL925" s="33">
        <f xml:space="preserve"> IFERROR(DATA[[#This Row],[Prev High]] - DATA[[#This Row],[Prev Low]], "")</f>
        <v>1865</v>
      </c>
      <c r="AM925" s="33">
        <f xml:space="preserve"> SIGN(DATA[[#This Row],[Prev Change]] &lt; 0)</f>
        <v>0</v>
      </c>
      <c r="AN925" s="33">
        <f xml:space="preserve"> SIGN(DATA[[#This Row],[Prev Change]] &gt;= 0)</f>
        <v>1</v>
      </c>
      <c r="AO925" s="28">
        <f xml:space="preserve"> IFERROR(MAX(0, DATA[[#This Row],[High]] - DATA[[#This Row],[Prev High]]), "")</f>
        <v>0</v>
      </c>
      <c r="AP925" s="28">
        <f xml:space="preserve"> IFERROR(MAX(0, DATA[[#This Row],[Prev Low]] - DATA[[#This Row],[Low]]), "")</f>
        <v>1160</v>
      </c>
      <c r="AQ925" s="10">
        <f xml:space="preserve"> (DATA[[#This Row],[Prev Low]] &lt; DATA[[#This Row],[Open]]) * (DATA[[#This Row],[Open]] &lt; DATA[[#This Row],[Prev High]])</f>
        <v>1</v>
      </c>
      <c r="AR925" s="10">
        <f xml:space="preserve"> SIGN(DATA[[#This Row],[Open]] &lt; DATA[[#This Row],[Prev Low]])</f>
        <v>0</v>
      </c>
      <c r="AS925" s="10">
        <f xml:space="preserve"> SIGN(DATA[[#This Row],[Prev Low]] &lt; DATA[[#This Row],[Open]])</f>
        <v>1</v>
      </c>
      <c r="AT925" s="10">
        <f xml:space="preserve"> SIGN(DATA[[#This Row],[Open]] &lt; DATA[[#This Row],[Prev High]])</f>
        <v>1</v>
      </c>
      <c r="AU925" s="10">
        <f xml:space="preserve"> SIGN(DATA[[#This Row],[Prev High]] &lt; DATA[[#This Row],[Open]])</f>
        <v>0</v>
      </c>
      <c r="AV925" s="10">
        <f xml:space="preserve"> SIGN(DATA[[#This Row],[Low]] &lt; DATA[[#This Row],[Prev Low]])</f>
        <v>1</v>
      </c>
      <c r="AW925" s="10">
        <f xml:space="preserve"> SIGN(DATA[[#This Row],[Prev Low]] &lt; DATA[[#This Row],[Low]])</f>
        <v>0</v>
      </c>
      <c r="AX925" s="10">
        <f xml:space="preserve"> SIGN(DATA[[#This Row],[High]] &lt; DATA[[#This Row],[Prev High]])</f>
        <v>1</v>
      </c>
      <c r="AY925" s="10">
        <f xml:space="preserve"> SIGN(DATA[[#This Row],[Prev High]] &lt; DATA[[#This Row],[High]])</f>
        <v>0</v>
      </c>
      <c r="AZ925" s="10">
        <f xml:space="preserve"> (DATA[[#This Row],[Prev Low]] &lt; DATA[[#This Row],[Close]]) * (DATA[[#This Row],[Close]] &lt; DATA[[#This Row],[Prev High]])</f>
        <v>0</v>
      </c>
      <c r="BA925" s="10">
        <f xml:space="preserve"> SIGN(DATA[[#This Row],[Close]] &lt; DATA[[#This Row],[Prev Low]])</f>
        <v>1</v>
      </c>
      <c r="BB925" s="10">
        <f xml:space="preserve"> SIGN(DATA[[#This Row],[Prev Low]] &lt; DATA[[#This Row],[Close]])</f>
        <v>0</v>
      </c>
      <c r="BC925" s="10">
        <f xml:space="preserve"> SIGN(DATA[[#This Row],[Close]] &lt; DATA[[#This Row],[Prev High]])</f>
        <v>1</v>
      </c>
      <c r="BD925" s="10">
        <f xml:space="preserve"> SIGN(DATA[[#This Row],[Prev High]] &lt; DATA[[#This Row],[Close]])</f>
        <v>0</v>
      </c>
    </row>
    <row r="926" spans="14:56" x14ac:dyDescent="0.25">
      <c r="N926" s="16">
        <f xml:space="preserve"> ROW() - ROW(DATA[[#Headers],[Row]])</f>
        <v>924</v>
      </c>
      <c r="O926" s="13"/>
      <c r="P926" s="20">
        <v>44511</v>
      </c>
      <c r="Q926" s="21">
        <v>108236</v>
      </c>
      <c r="R926" s="21">
        <v>107550</v>
      </c>
      <c r="S926" s="21">
        <v>109325</v>
      </c>
      <c r="T926" s="21">
        <v>107460</v>
      </c>
      <c r="U926" s="13" t="s">
        <v>684</v>
      </c>
      <c r="V926" s="14">
        <v>1.55E-2</v>
      </c>
      <c r="W926" s="23"/>
      <c r="X926" s="23">
        <f xml:space="preserve"> (1 - DATA[[#This Row],[Row]])</f>
        <v>-923</v>
      </c>
      <c r="Y926" s="24">
        <f xml:space="preserve"> DATA[[#This Row],[Src Data]]</f>
        <v>44511</v>
      </c>
      <c r="Z926" s="23">
        <f xml:space="preserve"> WEEKDAY(DATA[[#This Row],[Date]])</f>
        <v>5</v>
      </c>
      <c r="AA926" s="26">
        <f xml:space="preserve"> DATA[[#This Row],[Src Último]]</f>
        <v>108236</v>
      </c>
      <c r="AB926" s="28">
        <f xml:space="preserve"> DATA[[#This Row],[Src Abertura]]</f>
        <v>107550</v>
      </c>
      <c r="AC926" s="28">
        <f xml:space="preserve"> DATA[[#This Row],[Src Mínima]]</f>
        <v>107460</v>
      </c>
      <c r="AD926" s="28">
        <f xml:space="preserve"> DATA[[#This Row],[Src Máxima]]</f>
        <v>109325</v>
      </c>
      <c r="AE926" s="28">
        <f xml:space="preserve"> DATA[[#This Row],[Src Último]]</f>
        <v>108236</v>
      </c>
      <c r="AF926" s="40">
        <f xml:space="preserve"> (DATA[[#This Row],[High]] - DATA[[#This Row],[Low]])</f>
        <v>1865</v>
      </c>
      <c r="AG926" s="31">
        <f xml:space="preserve"> _xlfn.XLOOKUP(DATA[[#This Row],[T]]-1, DATA[T], DATA[Open], "")</f>
        <v>105740</v>
      </c>
      <c r="AH926" s="31">
        <f xml:space="preserve"> _xlfn.XLOOKUP(DATA[[#This Row],[T]]-1, DATA[T], DATA[Low], "")</f>
        <v>105260</v>
      </c>
      <c r="AI926" s="31">
        <f xml:space="preserve"> _xlfn.XLOOKUP(DATA[[#This Row],[T]]-1, DATA[T], DATA[High], "")</f>
        <v>108070</v>
      </c>
      <c r="AJ926" s="31">
        <f xml:space="preserve"> _xlfn.XLOOKUP(DATA[[#This Row],[T]]-1, DATA[T], DATA[Price], "")</f>
        <v>106583</v>
      </c>
      <c r="AK926" s="33">
        <f xml:space="preserve"> IFERROR(DATA[[#This Row],[Prev Close]] - DATA[[#This Row],[Prev Open]], "")</f>
        <v>843</v>
      </c>
      <c r="AL926" s="33">
        <f xml:space="preserve"> IFERROR(DATA[[#This Row],[Prev High]] - DATA[[#This Row],[Prev Low]], "")</f>
        <v>2810</v>
      </c>
      <c r="AM926" s="33">
        <f xml:space="preserve"> SIGN(DATA[[#This Row],[Prev Change]] &lt; 0)</f>
        <v>0</v>
      </c>
      <c r="AN926" s="33">
        <f xml:space="preserve"> SIGN(DATA[[#This Row],[Prev Change]] &gt;= 0)</f>
        <v>1</v>
      </c>
      <c r="AO926" s="28">
        <f xml:space="preserve"> IFERROR(MAX(0, DATA[[#This Row],[High]] - DATA[[#This Row],[Prev High]]), "")</f>
        <v>1255</v>
      </c>
      <c r="AP926" s="28">
        <f xml:space="preserve"> IFERROR(MAX(0, DATA[[#This Row],[Prev Low]] - DATA[[#This Row],[Low]]), "")</f>
        <v>0</v>
      </c>
      <c r="AQ926" s="10">
        <f xml:space="preserve"> (DATA[[#This Row],[Prev Low]] &lt; DATA[[#This Row],[Open]]) * (DATA[[#This Row],[Open]] &lt; DATA[[#This Row],[Prev High]])</f>
        <v>1</v>
      </c>
      <c r="AR926" s="10">
        <f xml:space="preserve"> SIGN(DATA[[#This Row],[Open]] &lt; DATA[[#This Row],[Prev Low]])</f>
        <v>0</v>
      </c>
      <c r="AS926" s="10">
        <f xml:space="preserve"> SIGN(DATA[[#This Row],[Prev Low]] &lt; DATA[[#This Row],[Open]])</f>
        <v>1</v>
      </c>
      <c r="AT926" s="10">
        <f xml:space="preserve"> SIGN(DATA[[#This Row],[Open]] &lt; DATA[[#This Row],[Prev High]])</f>
        <v>1</v>
      </c>
      <c r="AU926" s="10">
        <f xml:space="preserve"> SIGN(DATA[[#This Row],[Prev High]] &lt; DATA[[#This Row],[Open]])</f>
        <v>0</v>
      </c>
      <c r="AV926" s="10">
        <f xml:space="preserve"> SIGN(DATA[[#This Row],[Low]] &lt; DATA[[#This Row],[Prev Low]])</f>
        <v>0</v>
      </c>
      <c r="AW926" s="10">
        <f xml:space="preserve"> SIGN(DATA[[#This Row],[Prev Low]] &lt; DATA[[#This Row],[Low]])</f>
        <v>1</v>
      </c>
      <c r="AX926" s="10">
        <f xml:space="preserve"> SIGN(DATA[[#This Row],[High]] &lt; DATA[[#This Row],[Prev High]])</f>
        <v>0</v>
      </c>
      <c r="AY926" s="10">
        <f xml:space="preserve"> SIGN(DATA[[#This Row],[Prev High]] &lt; DATA[[#This Row],[High]])</f>
        <v>1</v>
      </c>
      <c r="AZ926" s="10">
        <f xml:space="preserve"> (DATA[[#This Row],[Prev Low]] &lt; DATA[[#This Row],[Close]]) * (DATA[[#This Row],[Close]] &lt; DATA[[#This Row],[Prev High]])</f>
        <v>0</v>
      </c>
      <c r="BA926" s="10">
        <f xml:space="preserve"> SIGN(DATA[[#This Row],[Close]] &lt; DATA[[#This Row],[Prev Low]])</f>
        <v>0</v>
      </c>
      <c r="BB926" s="10">
        <f xml:space="preserve"> SIGN(DATA[[#This Row],[Prev Low]] &lt; DATA[[#This Row],[Close]])</f>
        <v>1</v>
      </c>
      <c r="BC926" s="10">
        <f xml:space="preserve"> SIGN(DATA[[#This Row],[Close]] &lt; DATA[[#This Row],[Prev High]])</f>
        <v>0</v>
      </c>
      <c r="BD926" s="10">
        <f xml:space="preserve"> SIGN(DATA[[#This Row],[Prev High]] &lt; DATA[[#This Row],[Close]])</f>
        <v>1</v>
      </c>
    </row>
    <row r="927" spans="14:56" x14ac:dyDescent="0.25">
      <c r="N927" s="16">
        <f xml:space="preserve"> ROW() - ROW(DATA[[#Headers],[Row]])</f>
        <v>925</v>
      </c>
      <c r="O927" s="13"/>
      <c r="P927" s="20">
        <v>44510</v>
      </c>
      <c r="Q927" s="21">
        <v>106583</v>
      </c>
      <c r="R927" s="21">
        <v>105740</v>
      </c>
      <c r="S927" s="21">
        <v>108070</v>
      </c>
      <c r="T927" s="21">
        <v>105260</v>
      </c>
      <c r="U927" s="13" t="s">
        <v>685</v>
      </c>
      <c r="V927" s="14">
        <v>3.8999999999999998E-3</v>
      </c>
      <c r="W927" s="23"/>
      <c r="X927" s="23">
        <f xml:space="preserve"> (1 - DATA[[#This Row],[Row]])</f>
        <v>-924</v>
      </c>
      <c r="Y927" s="24">
        <f xml:space="preserve"> DATA[[#This Row],[Src Data]]</f>
        <v>44510</v>
      </c>
      <c r="Z927" s="23">
        <f xml:space="preserve"> WEEKDAY(DATA[[#This Row],[Date]])</f>
        <v>4</v>
      </c>
      <c r="AA927" s="26">
        <f xml:space="preserve"> DATA[[#This Row],[Src Último]]</f>
        <v>106583</v>
      </c>
      <c r="AB927" s="28">
        <f xml:space="preserve"> DATA[[#This Row],[Src Abertura]]</f>
        <v>105740</v>
      </c>
      <c r="AC927" s="28">
        <f xml:space="preserve"> DATA[[#This Row],[Src Mínima]]</f>
        <v>105260</v>
      </c>
      <c r="AD927" s="28">
        <f xml:space="preserve"> DATA[[#This Row],[Src Máxima]]</f>
        <v>108070</v>
      </c>
      <c r="AE927" s="28">
        <f xml:space="preserve"> DATA[[#This Row],[Src Último]]</f>
        <v>106583</v>
      </c>
      <c r="AF927" s="40">
        <f xml:space="preserve"> (DATA[[#This Row],[High]] - DATA[[#This Row],[Low]])</f>
        <v>2810</v>
      </c>
      <c r="AG927" s="31">
        <f xml:space="preserve"> _xlfn.XLOOKUP(DATA[[#This Row],[T]]-1, DATA[T], DATA[Open], "")</f>
        <v>105840</v>
      </c>
      <c r="AH927" s="31">
        <f xml:space="preserve"> _xlfn.XLOOKUP(DATA[[#This Row],[T]]-1, DATA[T], DATA[Low], "")</f>
        <v>105455</v>
      </c>
      <c r="AI927" s="31">
        <f xml:space="preserve"> _xlfn.XLOOKUP(DATA[[#This Row],[T]]-1, DATA[T], DATA[High], "")</f>
        <v>107410</v>
      </c>
      <c r="AJ927" s="31">
        <f xml:space="preserve"> _xlfn.XLOOKUP(DATA[[#This Row],[T]]-1, DATA[T], DATA[Price], "")</f>
        <v>106166</v>
      </c>
      <c r="AK927" s="33">
        <f xml:space="preserve"> IFERROR(DATA[[#This Row],[Prev Close]] - DATA[[#This Row],[Prev Open]], "")</f>
        <v>326</v>
      </c>
      <c r="AL927" s="33">
        <f xml:space="preserve"> IFERROR(DATA[[#This Row],[Prev High]] - DATA[[#This Row],[Prev Low]], "")</f>
        <v>1955</v>
      </c>
      <c r="AM927" s="33">
        <f xml:space="preserve"> SIGN(DATA[[#This Row],[Prev Change]] &lt; 0)</f>
        <v>0</v>
      </c>
      <c r="AN927" s="33">
        <f xml:space="preserve"> SIGN(DATA[[#This Row],[Prev Change]] &gt;= 0)</f>
        <v>1</v>
      </c>
      <c r="AO927" s="28">
        <f xml:space="preserve"> IFERROR(MAX(0, DATA[[#This Row],[High]] - DATA[[#This Row],[Prev High]]), "")</f>
        <v>660</v>
      </c>
      <c r="AP927" s="28">
        <f xml:space="preserve"> IFERROR(MAX(0, DATA[[#This Row],[Prev Low]] - DATA[[#This Row],[Low]]), "")</f>
        <v>195</v>
      </c>
      <c r="AQ927" s="10">
        <f xml:space="preserve"> (DATA[[#This Row],[Prev Low]] &lt; DATA[[#This Row],[Open]]) * (DATA[[#This Row],[Open]] &lt; DATA[[#This Row],[Prev High]])</f>
        <v>1</v>
      </c>
      <c r="AR927" s="10">
        <f xml:space="preserve"> SIGN(DATA[[#This Row],[Open]] &lt; DATA[[#This Row],[Prev Low]])</f>
        <v>0</v>
      </c>
      <c r="AS927" s="10">
        <f xml:space="preserve"> SIGN(DATA[[#This Row],[Prev Low]] &lt; DATA[[#This Row],[Open]])</f>
        <v>1</v>
      </c>
      <c r="AT927" s="10">
        <f xml:space="preserve"> SIGN(DATA[[#This Row],[Open]] &lt; DATA[[#This Row],[Prev High]])</f>
        <v>1</v>
      </c>
      <c r="AU927" s="10">
        <f xml:space="preserve"> SIGN(DATA[[#This Row],[Prev High]] &lt; DATA[[#This Row],[Open]])</f>
        <v>0</v>
      </c>
      <c r="AV927" s="10">
        <f xml:space="preserve"> SIGN(DATA[[#This Row],[Low]] &lt; DATA[[#This Row],[Prev Low]])</f>
        <v>1</v>
      </c>
      <c r="AW927" s="10">
        <f xml:space="preserve"> SIGN(DATA[[#This Row],[Prev Low]] &lt; DATA[[#This Row],[Low]])</f>
        <v>0</v>
      </c>
      <c r="AX927" s="10">
        <f xml:space="preserve"> SIGN(DATA[[#This Row],[High]] &lt; DATA[[#This Row],[Prev High]])</f>
        <v>0</v>
      </c>
      <c r="AY927" s="10">
        <f xml:space="preserve"> SIGN(DATA[[#This Row],[Prev High]] &lt; DATA[[#This Row],[High]])</f>
        <v>1</v>
      </c>
      <c r="AZ927" s="10">
        <f xml:space="preserve"> (DATA[[#This Row],[Prev Low]] &lt; DATA[[#This Row],[Close]]) * (DATA[[#This Row],[Close]] &lt; DATA[[#This Row],[Prev High]])</f>
        <v>1</v>
      </c>
      <c r="BA927" s="10">
        <f xml:space="preserve"> SIGN(DATA[[#This Row],[Close]] &lt; DATA[[#This Row],[Prev Low]])</f>
        <v>0</v>
      </c>
      <c r="BB927" s="10">
        <f xml:space="preserve"> SIGN(DATA[[#This Row],[Prev Low]] &lt; DATA[[#This Row],[Close]])</f>
        <v>1</v>
      </c>
      <c r="BC927" s="10">
        <f xml:space="preserve"> SIGN(DATA[[#This Row],[Close]] &lt; DATA[[#This Row],[Prev High]])</f>
        <v>1</v>
      </c>
      <c r="BD927" s="10">
        <f xml:space="preserve"> SIGN(DATA[[#This Row],[Prev High]] &lt; DATA[[#This Row],[Close]])</f>
        <v>0</v>
      </c>
    </row>
    <row r="928" spans="14:56" x14ac:dyDescent="0.25">
      <c r="N928" s="16">
        <f xml:space="preserve"> ROW() - ROW(DATA[[#Headers],[Row]])</f>
        <v>926</v>
      </c>
      <c r="O928" s="13"/>
      <c r="P928" s="20">
        <v>44509</v>
      </c>
      <c r="Q928" s="21">
        <v>106166</v>
      </c>
      <c r="R928" s="21">
        <v>105840</v>
      </c>
      <c r="S928" s="21">
        <v>107410</v>
      </c>
      <c r="T928" s="21">
        <v>105455</v>
      </c>
      <c r="U928" s="13" t="s">
        <v>686</v>
      </c>
      <c r="V928" s="14">
        <v>7.0000000000000001E-3</v>
      </c>
      <c r="W928" s="23"/>
      <c r="X928" s="23">
        <f xml:space="preserve"> (1 - DATA[[#This Row],[Row]])</f>
        <v>-925</v>
      </c>
      <c r="Y928" s="24">
        <f xml:space="preserve"> DATA[[#This Row],[Src Data]]</f>
        <v>44509</v>
      </c>
      <c r="Z928" s="23">
        <f xml:space="preserve"> WEEKDAY(DATA[[#This Row],[Date]])</f>
        <v>3</v>
      </c>
      <c r="AA928" s="26">
        <f xml:space="preserve"> DATA[[#This Row],[Src Último]]</f>
        <v>106166</v>
      </c>
      <c r="AB928" s="28">
        <f xml:space="preserve"> DATA[[#This Row],[Src Abertura]]</f>
        <v>105840</v>
      </c>
      <c r="AC928" s="28">
        <f xml:space="preserve"> DATA[[#This Row],[Src Mínima]]</f>
        <v>105455</v>
      </c>
      <c r="AD928" s="28">
        <f xml:space="preserve"> DATA[[#This Row],[Src Máxima]]</f>
        <v>107410</v>
      </c>
      <c r="AE928" s="28">
        <f xml:space="preserve"> DATA[[#This Row],[Src Último]]</f>
        <v>106166</v>
      </c>
      <c r="AF928" s="40">
        <f xml:space="preserve"> (DATA[[#This Row],[High]] - DATA[[#This Row],[Low]])</f>
        <v>1955</v>
      </c>
      <c r="AG928" s="31">
        <f xml:space="preserve"> _xlfn.XLOOKUP(DATA[[#This Row],[T]]-1, DATA[T], DATA[Open], "")</f>
        <v>104850</v>
      </c>
      <c r="AH928" s="31">
        <f xml:space="preserve"> _xlfn.XLOOKUP(DATA[[#This Row],[T]]-1, DATA[T], DATA[Low], "")</f>
        <v>104340</v>
      </c>
      <c r="AI928" s="31">
        <f xml:space="preserve"> _xlfn.XLOOKUP(DATA[[#This Row],[T]]-1, DATA[T], DATA[High], "")</f>
        <v>106475</v>
      </c>
      <c r="AJ928" s="31">
        <f xml:space="preserve"> _xlfn.XLOOKUP(DATA[[#This Row],[T]]-1, DATA[T], DATA[Price], "")</f>
        <v>105429</v>
      </c>
      <c r="AK928" s="33">
        <f xml:space="preserve"> IFERROR(DATA[[#This Row],[Prev Close]] - DATA[[#This Row],[Prev Open]], "")</f>
        <v>579</v>
      </c>
      <c r="AL928" s="33">
        <f xml:space="preserve"> IFERROR(DATA[[#This Row],[Prev High]] - DATA[[#This Row],[Prev Low]], "")</f>
        <v>2135</v>
      </c>
      <c r="AM928" s="33">
        <f xml:space="preserve"> SIGN(DATA[[#This Row],[Prev Change]] &lt; 0)</f>
        <v>0</v>
      </c>
      <c r="AN928" s="33">
        <f xml:space="preserve"> SIGN(DATA[[#This Row],[Prev Change]] &gt;= 0)</f>
        <v>1</v>
      </c>
      <c r="AO928" s="28">
        <f xml:space="preserve"> IFERROR(MAX(0, DATA[[#This Row],[High]] - DATA[[#This Row],[Prev High]]), "")</f>
        <v>935</v>
      </c>
      <c r="AP928" s="28">
        <f xml:space="preserve"> IFERROR(MAX(0, DATA[[#This Row],[Prev Low]] - DATA[[#This Row],[Low]]), "")</f>
        <v>0</v>
      </c>
      <c r="AQ928" s="10">
        <f xml:space="preserve"> (DATA[[#This Row],[Prev Low]] &lt; DATA[[#This Row],[Open]]) * (DATA[[#This Row],[Open]] &lt; DATA[[#This Row],[Prev High]])</f>
        <v>1</v>
      </c>
      <c r="AR928" s="10">
        <f xml:space="preserve"> SIGN(DATA[[#This Row],[Open]] &lt; DATA[[#This Row],[Prev Low]])</f>
        <v>0</v>
      </c>
      <c r="AS928" s="10">
        <f xml:space="preserve"> SIGN(DATA[[#This Row],[Prev Low]] &lt; DATA[[#This Row],[Open]])</f>
        <v>1</v>
      </c>
      <c r="AT928" s="10">
        <f xml:space="preserve"> SIGN(DATA[[#This Row],[Open]] &lt; DATA[[#This Row],[Prev High]])</f>
        <v>1</v>
      </c>
      <c r="AU928" s="10">
        <f xml:space="preserve"> SIGN(DATA[[#This Row],[Prev High]] &lt; DATA[[#This Row],[Open]])</f>
        <v>0</v>
      </c>
      <c r="AV928" s="10">
        <f xml:space="preserve"> SIGN(DATA[[#This Row],[Low]] &lt; DATA[[#This Row],[Prev Low]])</f>
        <v>0</v>
      </c>
      <c r="AW928" s="10">
        <f xml:space="preserve"> SIGN(DATA[[#This Row],[Prev Low]] &lt; DATA[[#This Row],[Low]])</f>
        <v>1</v>
      </c>
      <c r="AX928" s="10">
        <f xml:space="preserve"> SIGN(DATA[[#This Row],[High]] &lt; DATA[[#This Row],[Prev High]])</f>
        <v>0</v>
      </c>
      <c r="AY928" s="10">
        <f xml:space="preserve"> SIGN(DATA[[#This Row],[Prev High]] &lt; DATA[[#This Row],[High]])</f>
        <v>1</v>
      </c>
      <c r="AZ928" s="10">
        <f xml:space="preserve"> (DATA[[#This Row],[Prev Low]] &lt; DATA[[#This Row],[Close]]) * (DATA[[#This Row],[Close]] &lt; DATA[[#This Row],[Prev High]])</f>
        <v>1</v>
      </c>
      <c r="BA928" s="10">
        <f xml:space="preserve"> SIGN(DATA[[#This Row],[Close]] &lt; DATA[[#This Row],[Prev Low]])</f>
        <v>0</v>
      </c>
      <c r="BB928" s="10">
        <f xml:space="preserve"> SIGN(DATA[[#This Row],[Prev Low]] &lt; DATA[[#This Row],[Close]])</f>
        <v>1</v>
      </c>
      <c r="BC928" s="10">
        <f xml:space="preserve"> SIGN(DATA[[#This Row],[Close]] &lt; DATA[[#This Row],[Prev High]])</f>
        <v>1</v>
      </c>
      <c r="BD928" s="10">
        <f xml:space="preserve"> SIGN(DATA[[#This Row],[Prev High]] &lt; DATA[[#This Row],[Close]])</f>
        <v>0</v>
      </c>
    </row>
    <row r="929" spans="14:56" x14ac:dyDescent="0.25">
      <c r="N929" s="16">
        <f xml:space="preserve"> ROW() - ROW(DATA[[#Headers],[Row]])</f>
        <v>927</v>
      </c>
      <c r="O929" s="13"/>
      <c r="P929" s="20">
        <v>44508</v>
      </c>
      <c r="Q929" s="21">
        <v>105429</v>
      </c>
      <c r="R929" s="21">
        <v>104850</v>
      </c>
      <c r="S929" s="21">
        <v>106475</v>
      </c>
      <c r="T929" s="21">
        <v>104340</v>
      </c>
      <c r="U929" s="13" t="s">
        <v>426</v>
      </c>
      <c r="V929" s="14">
        <v>-6.9999999999999999E-4</v>
      </c>
      <c r="W929" s="23"/>
      <c r="X929" s="23">
        <f xml:space="preserve"> (1 - DATA[[#This Row],[Row]])</f>
        <v>-926</v>
      </c>
      <c r="Y929" s="24">
        <f xml:space="preserve"> DATA[[#This Row],[Src Data]]</f>
        <v>44508</v>
      </c>
      <c r="Z929" s="23">
        <f xml:space="preserve"> WEEKDAY(DATA[[#This Row],[Date]])</f>
        <v>2</v>
      </c>
      <c r="AA929" s="26">
        <f xml:space="preserve"> DATA[[#This Row],[Src Último]]</f>
        <v>105429</v>
      </c>
      <c r="AB929" s="28">
        <f xml:space="preserve"> DATA[[#This Row],[Src Abertura]]</f>
        <v>104850</v>
      </c>
      <c r="AC929" s="28">
        <f xml:space="preserve"> DATA[[#This Row],[Src Mínima]]</f>
        <v>104340</v>
      </c>
      <c r="AD929" s="28">
        <f xml:space="preserve"> DATA[[#This Row],[Src Máxima]]</f>
        <v>106475</v>
      </c>
      <c r="AE929" s="28">
        <f xml:space="preserve"> DATA[[#This Row],[Src Último]]</f>
        <v>105429</v>
      </c>
      <c r="AF929" s="40">
        <f xml:space="preserve"> (DATA[[#This Row],[High]] - DATA[[#This Row],[Low]])</f>
        <v>2135</v>
      </c>
      <c r="AG929" s="31">
        <f xml:space="preserve"> _xlfn.XLOOKUP(DATA[[#This Row],[T]]-1, DATA[T], DATA[Open], "")</f>
        <v>104600</v>
      </c>
      <c r="AH929" s="31">
        <f xml:space="preserve"> _xlfn.XLOOKUP(DATA[[#This Row],[T]]-1, DATA[T], DATA[Low], "")</f>
        <v>104000</v>
      </c>
      <c r="AI929" s="31">
        <f xml:space="preserve"> _xlfn.XLOOKUP(DATA[[#This Row],[T]]-1, DATA[T], DATA[High], "")</f>
        <v>106385</v>
      </c>
      <c r="AJ929" s="31">
        <f xml:space="preserve"> _xlfn.XLOOKUP(DATA[[#This Row],[T]]-1, DATA[T], DATA[Price], "")</f>
        <v>105498</v>
      </c>
      <c r="AK929" s="33">
        <f xml:space="preserve"> IFERROR(DATA[[#This Row],[Prev Close]] - DATA[[#This Row],[Prev Open]], "")</f>
        <v>898</v>
      </c>
      <c r="AL929" s="33">
        <f xml:space="preserve"> IFERROR(DATA[[#This Row],[Prev High]] - DATA[[#This Row],[Prev Low]], "")</f>
        <v>2385</v>
      </c>
      <c r="AM929" s="33">
        <f xml:space="preserve"> SIGN(DATA[[#This Row],[Prev Change]] &lt; 0)</f>
        <v>0</v>
      </c>
      <c r="AN929" s="33">
        <f xml:space="preserve"> SIGN(DATA[[#This Row],[Prev Change]] &gt;= 0)</f>
        <v>1</v>
      </c>
      <c r="AO929" s="28">
        <f xml:space="preserve"> IFERROR(MAX(0, DATA[[#This Row],[High]] - DATA[[#This Row],[Prev High]]), "")</f>
        <v>90</v>
      </c>
      <c r="AP929" s="28">
        <f xml:space="preserve"> IFERROR(MAX(0, DATA[[#This Row],[Prev Low]] - DATA[[#This Row],[Low]]), "")</f>
        <v>0</v>
      </c>
      <c r="AQ929" s="10">
        <f xml:space="preserve"> (DATA[[#This Row],[Prev Low]] &lt; DATA[[#This Row],[Open]]) * (DATA[[#This Row],[Open]] &lt; DATA[[#This Row],[Prev High]])</f>
        <v>1</v>
      </c>
      <c r="AR929" s="10">
        <f xml:space="preserve"> SIGN(DATA[[#This Row],[Open]] &lt; DATA[[#This Row],[Prev Low]])</f>
        <v>0</v>
      </c>
      <c r="AS929" s="10">
        <f xml:space="preserve"> SIGN(DATA[[#This Row],[Prev Low]] &lt; DATA[[#This Row],[Open]])</f>
        <v>1</v>
      </c>
      <c r="AT929" s="10">
        <f xml:space="preserve"> SIGN(DATA[[#This Row],[Open]] &lt; DATA[[#This Row],[Prev High]])</f>
        <v>1</v>
      </c>
      <c r="AU929" s="10">
        <f xml:space="preserve"> SIGN(DATA[[#This Row],[Prev High]] &lt; DATA[[#This Row],[Open]])</f>
        <v>0</v>
      </c>
      <c r="AV929" s="10">
        <f xml:space="preserve"> SIGN(DATA[[#This Row],[Low]] &lt; DATA[[#This Row],[Prev Low]])</f>
        <v>0</v>
      </c>
      <c r="AW929" s="10">
        <f xml:space="preserve"> SIGN(DATA[[#This Row],[Prev Low]] &lt; DATA[[#This Row],[Low]])</f>
        <v>1</v>
      </c>
      <c r="AX929" s="10">
        <f xml:space="preserve"> SIGN(DATA[[#This Row],[High]] &lt; DATA[[#This Row],[Prev High]])</f>
        <v>0</v>
      </c>
      <c r="AY929" s="10">
        <f xml:space="preserve"> SIGN(DATA[[#This Row],[Prev High]] &lt; DATA[[#This Row],[High]])</f>
        <v>1</v>
      </c>
      <c r="AZ929" s="10">
        <f xml:space="preserve"> (DATA[[#This Row],[Prev Low]] &lt; DATA[[#This Row],[Close]]) * (DATA[[#This Row],[Close]] &lt; DATA[[#This Row],[Prev High]])</f>
        <v>1</v>
      </c>
      <c r="BA929" s="10">
        <f xml:space="preserve"> SIGN(DATA[[#This Row],[Close]] &lt; DATA[[#This Row],[Prev Low]])</f>
        <v>0</v>
      </c>
      <c r="BB929" s="10">
        <f xml:space="preserve"> SIGN(DATA[[#This Row],[Prev Low]] &lt; DATA[[#This Row],[Close]])</f>
        <v>1</v>
      </c>
      <c r="BC929" s="10">
        <f xml:space="preserve"> SIGN(DATA[[#This Row],[Close]] &lt; DATA[[#This Row],[Prev High]])</f>
        <v>1</v>
      </c>
      <c r="BD929" s="10">
        <f xml:space="preserve"> SIGN(DATA[[#This Row],[Prev High]] &lt; DATA[[#This Row],[Close]])</f>
        <v>0</v>
      </c>
    </row>
    <row r="930" spans="14:56" x14ac:dyDescent="0.25">
      <c r="N930" s="16">
        <f xml:space="preserve"> ROW() - ROW(DATA[[#Headers],[Row]])</f>
        <v>928</v>
      </c>
      <c r="O930" s="13"/>
      <c r="P930" s="20">
        <v>44505</v>
      </c>
      <c r="Q930" s="21">
        <v>105498</v>
      </c>
      <c r="R930" s="21">
        <v>104600</v>
      </c>
      <c r="S930" s="21">
        <v>106385</v>
      </c>
      <c r="T930" s="21">
        <v>104000</v>
      </c>
      <c r="U930" s="13" t="s">
        <v>614</v>
      </c>
      <c r="V930" s="14">
        <v>1.2500000000000001E-2</v>
      </c>
      <c r="W930" s="23"/>
      <c r="X930" s="23">
        <f xml:space="preserve"> (1 - DATA[[#This Row],[Row]])</f>
        <v>-927</v>
      </c>
      <c r="Y930" s="24">
        <f xml:space="preserve"> DATA[[#This Row],[Src Data]]</f>
        <v>44505</v>
      </c>
      <c r="Z930" s="23">
        <f xml:space="preserve"> WEEKDAY(DATA[[#This Row],[Date]])</f>
        <v>6</v>
      </c>
      <c r="AA930" s="26">
        <f xml:space="preserve"> DATA[[#This Row],[Src Último]]</f>
        <v>105498</v>
      </c>
      <c r="AB930" s="28">
        <f xml:space="preserve"> DATA[[#This Row],[Src Abertura]]</f>
        <v>104600</v>
      </c>
      <c r="AC930" s="28">
        <f xml:space="preserve"> DATA[[#This Row],[Src Mínima]]</f>
        <v>104000</v>
      </c>
      <c r="AD930" s="28">
        <f xml:space="preserve"> DATA[[#This Row],[Src Máxima]]</f>
        <v>106385</v>
      </c>
      <c r="AE930" s="28">
        <f xml:space="preserve"> DATA[[#This Row],[Src Último]]</f>
        <v>105498</v>
      </c>
      <c r="AF930" s="40">
        <f xml:space="preserve"> (DATA[[#This Row],[High]] - DATA[[#This Row],[Low]])</f>
        <v>2385</v>
      </c>
      <c r="AG930" s="31">
        <f xml:space="preserve"> _xlfn.XLOOKUP(DATA[[#This Row],[T]]-1, DATA[T], DATA[Open], "")</f>
        <v>107500</v>
      </c>
      <c r="AH930" s="31">
        <f xml:space="preserve"> _xlfn.XLOOKUP(DATA[[#This Row],[T]]-1, DATA[T], DATA[Low], "")</f>
        <v>103520</v>
      </c>
      <c r="AI930" s="31">
        <f xml:space="preserve"> _xlfn.XLOOKUP(DATA[[#This Row],[T]]-1, DATA[T], DATA[High], "")</f>
        <v>107525</v>
      </c>
      <c r="AJ930" s="31">
        <f xml:space="preserve"> _xlfn.XLOOKUP(DATA[[#This Row],[T]]-1, DATA[T], DATA[Price], "")</f>
        <v>104195</v>
      </c>
      <c r="AK930" s="33">
        <f xml:space="preserve"> IFERROR(DATA[[#This Row],[Prev Close]] - DATA[[#This Row],[Prev Open]], "")</f>
        <v>-3305</v>
      </c>
      <c r="AL930" s="33">
        <f xml:space="preserve"> IFERROR(DATA[[#This Row],[Prev High]] - DATA[[#This Row],[Prev Low]], "")</f>
        <v>4005</v>
      </c>
      <c r="AM930" s="33">
        <f xml:space="preserve"> SIGN(DATA[[#This Row],[Prev Change]] &lt; 0)</f>
        <v>1</v>
      </c>
      <c r="AN930" s="33">
        <f xml:space="preserve"> SIGN(DATA[[#This Row],[Prev Change]] &gt;= 0)</f>
        <v>0</v>
      </c>
      <c r="AO930" s="28">
        <f xml:space="preserve"> IFERROR(MAX(0, DATA[[#This Row],[High]] - DATA[[#This Row],[Prev High]]), "")</f>
        <v>0</v>
      </c>
      <c r="AP930" s="28">
        <f xml:space="preserve"> IFERROR(MAX(0, DATA[[#This Row],[Prev Low]] - DATA[[#This Row],[Low]]), "")</f>
        <v>0</v>
      </c>
      <c r="AQ930" s="10">
        <f xml:space="preserve"> (DATA[[#This Row],[Prev Low]] &lt; DATA[[#This Row],[Open]]) * (DATA[[#This Row],[Open]] &lt; DATA[[#This Row],[Prev High]])</f>
        <v>1</v>
      </c>
      <c r="AR930" s="10">
        <f xml:space="preserve"> SIGN(DATA[[#This Row],[Open]] &lt; DATA[[#This Row],[Prev Low]])</f>
        <v>0</v>
      </c>
      <c r="AS930" s="10">
        <f xml:space="preserve"> SIGN(DATA[[#This Row],[Prev Low]] &lt; DATA[[#This Row],[Open]])</f>
        <v>1</v>
      </c>
      <c r="AT930" s="10">
        <f xml:space="preserve"> SIGN(DATA[[#This Row],[Open]] &lt; DATA[[#This Row],[Prev High]])</f>
        <v>1</v>
      </c>
      <c r="AU930" s="10">
        <f xml:space="preserve"> SIGN(DATA[[#This Row],[Prev High]] &lt; DATA[[#This Row],[Open]])</f>
        <v>0</v>
      </c>
      <c r="AV930" s="10">
        <f xml:space="preserve"> SIGN(DATA[[#This Row],[Low]] &lt; DATA[[#This Row],[Prev Low]])</f>
        <v>0</v>
      </c>
      <c r="AW930" s="10">
        <f xml:space="preserve"> SIGN(DATA[[#This Row],[Prev Low]] &lt; DATA[[#This Row],[Low]])</f>
        <v>1</v>
      </c>
      <c r="AX930" s="10">
        <f xml:space="preserve"> SIGN(DATA[[#This Row],[High]] &lt; DATA[[#This Row],[Prev High]])</f>
        <v>1</v>
      </c>
      <c r="AY930" s="10">
        <f xml:space="preserve"> SIGN(DATA[[#This Row],[Prev High]] &lt; DATA[[#This Row],[High]])</f>
        <v>0</v>
      </c>
      <c r="AZ930" s="10">
        <f xml:space="preserve"> (DATA[[#This Row],[Prev Low]] &lt; DATA[[#This Row],[Close]]) * (DATA[[#This Row],[Close]] &lt; DATA[[#This Row],[Prev High]])</f>
        <v>1</v>
      </c>
      <c r="BA930" s="10">
        <f xml:space="preserve"> SIGN(DATA[[#This Row],[Close]] &lt; DATA[[#This Row],[Prev Low]])</f>
        <v>0</v>
      </c>
      <c r="BB930" s="10">
        <f xml:space="preserve"> SIGN(DATA[[#This Row],[Prev Low]] &lt; DATA[[#This Row],[Close]])</f>
        <v>1</v>
      </c>
      <c r="BC930" s="10">
        <f xml:space="preserve"> SIGN(DATA[[#This Row],[Close]] &lt; DATA[[#This Row],[Prev High]])</f>
        <v>1</v>
      </c>
      <c r="BD930" s="10">
        <f xml:space="preserve"> SIGN(DATA[[#This Row],[Prev High]] &lt; DATA[[#This Row],[Close]])</f>
        <v>0</v>
      </c>
    </row>
    <row r="931" spans="14:56" x14ac:dyDescent="0.25">
      <c r="N931" s="16">
        <f xml:space="preserve"> ROW() - ROW(DATA[[#Headers],[Row]])</f>
        <v>929</v>
      </c>
      <c r="O931" s="13"/>
      <c r="P931" s="20">
        <v>44504</v>
      </c>
      <c r="Q931" s="21">
        <v>104195</v>
      </c>
      <c r="R931" s="21">
        <v>107500</v>
      </c>
      <c r="S931" s="21">
        <v>107525</v>
      </c>
      <c r="T931" s="21">
        <v>103520</v>
      </c>
      <c r="U931" s="13" t="s">
        <v>687</v>
      </c>
      <c r="V931" s="14">
        <v>-2.2700000000000001E-2</v>
      </c>
      <c r="W931" s="23"/>
      <c r="X931" s="23">
        <f xml:space="preserve"> (1 - DATA[[#This Row],[Row]])</f>
        <v>-928</v>
      </c>
      <c r="Y931" s="24">
        <f xml:space="preserve"> DATA[[#This Row],[Src Data]]</f>
        <v>44504</v>
      </c>
      <c r="Z931" s="23">
        <f xml:space="preserve"> WEEKDAY(DATA[[#This Row],[Date]])</f>
        <v>5</v>
      </c>
      <c r="AA931" s="26">
        <f xml:space="preserve"> DATA[[#This Row],[Src Último]]</f>
        <v>104195</v>
      </c>
      <c r="AB931" s="28">
        <f xml:space="preserve"> DATA[[#This Row],[Src Abertura]]</f>
        <v>107500</v>
      </c>
      <c r="AC931" s="28">
        <f xml:space="preserve"> DATA[[#This Row],[Src Mínima]]</f>
        <v>103520</v>
      </c>
      <c r="AD931" s="28">
        <f xml:space="preserve"> DATA[[#This Row],[Src Máxima]]</f>
        <v>107525</v>
      </c>
      <c r="AE931" s="28">
        <f xml:space="preserve"> DATA[[#This Row],[Src Último]]</f>
        <v>104195</v>
      </c>
      <c r="AF931" s="40">
        <f xml:space="preserve"> (DATA[[#This Row],[High]] - DATA[[#This Row],[Low]])</f>
        <v>4005</v>
      </c>
      <c r="AG931" s="31">
        <f xml:space="preserve"> _xlfn.XLOOKUP(DATA[[#This Row],[T]]-1, DATA[T], DATA[Open], "")</f>
        <v>105365</v>
      </c>
      <c r="AH931" s="31">
        <f xml:space="preserve"> _xlfn.XLOOKUP(DATA[[#This Row],[T]]-1, DATA[T], DATA[Low], "")</f>
        <v>104830</v>
      </c>
      <c r="AI931" s="31">
        <f xml:space="preserve"> _xlfn.XLOOKUP(DATA[[#This Row],[T]]-1, DATA[T], DATA[High], "")</f>
        <v>107635</v>
      </c>
      <c r="AJ931" s="31">
        <f xml:space="preserve"> _xlfn.XLOOKUP(DATA[[#This Row],[T]]-1, DATA[T], DATA[Price], "")</f>
        <v>106612</v>
      </c>
      <c r="AK931" s="33">
        <f xml:space="preserve"> IFERROR(DATA[[#This Row],[Prev Close]] - DATA[[#This Row],[Prev Open]], "")</f>
        <v>1247</v>
      </c>
      <c r="AL931" s="33">
        <f xml:space="preserve"> IFERROR(DATA[[#This Row],[Prev High]] - DATA[[#This Row],[Prev Low]], "")</f>
        <v>2805</v>
      </c>
      <c r="AM931" s="33">
        <f xml:space="preserve"> SIGN(DATA[[#This Row],[Prev Change]] &lt; 0)</f>
        <v>0</v>
      </c>
      <c r="AN931" s="33">
        <f xml:space="preserve"> SIGN(DATA[[#This Row],[Prev Change]] &gt;= 0)</f>
        <v>1</v>
      </c>
      <c r="AO931" s="28">
        <f xml:space="preserve"> IFERROR(MAX(0, DATA[[#This Row],[High]] - DATA[[#This Row],[Prev High]]), "")</f>
        <v>0</v>
      </c>
      <c r="AP931" s="28">
        <f xml:space="preserve"> IFERROR(MAX(0, DATA[[#This Row],[Prev Low]] - DATA[[#This Row],[Low]]), "")</f>
        <v>1310</v>
      </c>
      <c r="AQ931" s="10">
        <f xml:space="preserve"> (DATA[[#This Row],[Prev Low]] &lt; DATA[[#This Row],[Open]]) * (DATA[[#This Row],[Open]] &lt; DATA[[#This Row],[Prev High]])</f>
        <v>1</v>
      </c>
      <c r="AR931" s="10">
        <f xml:space="preserve"> SIGN(DATA[[#This Row],[Open]] &lt; DATA[[#This Row],[Prev Low]])</f>
        <v>0</v>
      </c>
      <c r="AS931" s="10">
        <f xml:space="preserve"> SIGN(DATA[[#This Row],[Prev Low]] &lt; DATA[[#This Row],[Open]])</f>
        <v>1</v>
      </c>
      <c r="AT931" s="10">
        <f xml:space="preserve"> SIGN(DATA[[#This Row],[Open]] &lt; DATA[[#This Row],[Prev High]])</f>
        <v>1</v>
      </c>
      <c r="AU931" s="10">
        <f xml:space="preserve"> SIGN(DATA[[#This Row],[Prev High]] &lt; DATA[[#This Row],[Open]])</f>
        <v>0</v>
      </c>
      <c r="AV931" s="10">
        <f xml:space="preserve"> SIGN(DATA[[#This Row],[Low]] &lt; DATA[[#This Row],[Prev Low]])</f>
        <v>1</v>
      </c>
      <c r="AW931" s="10">
        <f xml:space="preserve"> SIGN(DATA[[#This Row],[Prev Low]] &lt; DATA[[#This Row],[Low]])</f>
        <v>0</v>
      </c>
      <c r="AX931" s="10">
        <f xml:space="preserve"> SIGN(DATA[[#This Row],[High]] &lt; DATA[[#This Row],[Prev High]])</f>
        <v>1</v>
      </c>
      <c r="AY931" s="10">
        <f xml:space="preserve"> SIGN(DATA[[#This Row],[Prev High]] &lt; DATA[[#This Row],[High]])</f>
        <v>0</v>
      </c>
      <c r="AZ931" s="10">
        <f xml:space="preserve"> (DATA[[#This Row],[Prev Low]] &lt; DATA[[#This Row],[Close]]) * (DATA[[#This Row],[Close]] &lt; DATA[[#This Row],[Prev High]])</f>
        <v>0</v>
      </c>
      <c r="BA931" s="10">
        <f xml:space="preserve"> SIGN(DATA[[#This Row],[Close]] &lt; DATA[[#This Row],[Prev Low]])</f>
        <v>1</v>
      </c>
      <c r="BB931" s="10">
        <f xml:space="preserve"> SIGN(DATA[[#This Row],[Prev Low]] &lt; DATA[[#This Row],[Close]])</f>
        <v>0</v>
      </c>
      <c r="BC931" s="10">
        <f xml:space="preserve"> SIGN(DATA[[#This Row],[Close]] &lt; DATA[[#This Row],[Prev High]])</f>
        <v>1</v>
      </c>
      <c r="BD931" s="10">
        <f xml:space="preserve"> SIGN(DATA[[#This Row],[Prev High]] &lt; DATA[[#This Row],[Close]])</f>
        <v>0</v>
      </c>
    </row>
    <row r="932" spans="14:56" x14ac:dyDescent="0.25">
      <c r="N932" s="16">
        <f xml:space="preserve"> ROW() - ROW(DATA[[#Headers],[Row]])</f>
        <v>930</v>
      </c>
      <c r="O932" s="13"/>
      <c r="P932" s="20">
        <v>44503</v>
      </c>
      <c r="Q932" s="21">
        <v>106612</v>
      </c>
      <c r="R932" s="21">
        <v>105365</v>
      </c>
      <c r="S932" s="21">
        <v>107635</v>
      </c>
      <c r="T932" s="21">
        <v>104830</v>
      </c>
      <c r="U932" s="13" t="s">
        <v>688</v>
      </c>
      <c r="V932" s="14">
        <v>2.2000000000000001E-3</v>
      </c>
      <c r="W932" s="23"/>
      <c r="X932" s="23">
        <f xml:space="preserve"> (1 - DATA[[#This Row],[Row]])</f>
        <v>-929</v>
      </c>
      <c r="Y932" s="24">
        <f xml:space="preserve"> DATA[[#This Row],[Src Data]]</f>
        <v>44503</v>
      </c>
      <c r="Z932" s="23">
        <f xml:space="preserve"> WEEKDAY(DATA[[#This Row],[Date]])</f>
        <v>4</v>
      </c>
      <c r="AA932" s="26">
        <f xml:space="preserve"> DATA[[#This Row],[Src Último]]</f>
        <v>106612</v>
      </c>
      <c r="AB932" s="28">
        <f xml:space="preserve"> DATA[[#This Row],[Src Abertura]]</f>
        <v>105365</v>
      </c>
      <c r="AC932" s="28">
        <f xml:space="preserve"> DATA[[#This Row],[Src Mínima]]</f>
        <v>104830</v>
      </c>
      <c r="AD932" s="28">
        <f xml:space="preserve"> DATA[[#This Row],[Src Máxima]]</f>
        <v>107635</v>
      </c>
      <c r="AE932" s="28">
        <f xml:space="preserve"> DATA[[#This Row],[Src Último]]</f>
        <v>106612</v>
      </c>
      <c r="AF932" s="40">
        <f xml:space="preserve"> (DATA[[#This Row],[High]] - DATA[[#This Row],[Low]])</f>
        <v>2805</v>
      </c>
      <c r="AG932" s="31">
        <f xml:space="preserve"> _xlfn.XLOOKUP(DATA[[#This Row],[T]]-1, DATA[T], DATA[Open], "")</f>
        <v>105330</v>
      </c>
      <c r="AH932" s="31">
        <f xml:space="preserve"> _xlfn.XLOOKUP(DATA[[#This Row],[T]]-1, DATA[T], DATA[Low], "")</f>
        <v>105070</v>
      </c>
      <c r="AI932" s="31">
        <f xml:space="preserve"> _xlfn.XLOOKUP(DATA[[#This Row],[T]]-1, DATA[T], DATA[High], "")</f>
        <v>106930</v>
      </c>
      <c r="AJ932" s="31">
        <f xml:space="preserve"> _xlfn.XLOOKUP(DATA[[#This Row],[T]]-1, DATA[T], DATA[Price], "")</f>
        <v>106383</v>
      </c>
      <c r="AK932" s="33">
        <f xml:space="preserve"> IFERROR(DATA[[#This Row],[Prev Close]] - DATA[[#This Row],[Prev Open]], "")</f>
        <v>1053</v>
      </c>
      <c r="AL932" s="33">
        <f xml:space="preserve"> IFERROR(DATA[[#This Row],[Prev High]] - DATA[[#This Row],[Prev Low]], "")</f>
        <v>1860</v>
      </c>
      <c r="AM932" s="33">
        <f xml:space="preserve"> SIGN(DATA[[#This Row],[Prev Change]] &lt; 0)</f>
        <v>0</v>
      </c>
      <c r="AN932" s="33">
        <f xml:space="preserve"> SIGN(DATA[[#This Row],[Prev Change]] &gt;= 0)</f>
        <v>1</v>
      </c>
      <c r="AO932" s="28">
        <f xml:space="preserve"> IFERROR(MAX(0, DATA[[#This Row],[High]] - DATA[[#This Row],[Prev High]]), "")</f>
        <v>705</v>
      </c>
      <c r="AP932" s="28">
        <f xml:space="preserve"> IFERROR(MAX(0, DATA[[#This Row],[Prev Low]] - DATA[[#This Row],[Low]]), "")</f>
        <v>240</v>
      </c>
      <c r="AQ932" s="10">
        <f xml:space="preserve"> (DATA[[#This Row],[Prev Low]] &lt; DATA[[#This Row],[Open]]) * (DATA[[#This Row],[Open]] &lt; DATA[[#This Row],[Prev High]])</f>
        <v>1</v>
      </c>
      <c r="AR932" s="10">
        <f xml:space="preserve"> SIGN(DATA[[#This Row],[Open]] &lt; DATA[[#This Row],[Prev Low]])</f>
        <v>0</v>
      </c>
      <c r="AS932" s="10">
        <f xml:space="preserve"> SIGN(DATA[[#This Row],[Prev Low]] &lt; DATA[[#This Row],[Open]])</f>
        <v>1</v>
      </c>
      <c r="AT932" s="10">
        <f xml:space="preserve"> SIGN(DATA[[#This Row],[Open]] &lt; DATA[[#This Row],[Prev High]])</f>
        <v>1</v>
      </c>
      <c r="AU932" s="10">
        <f xml:space="preserve"> SIGN(DATA[[#This Row],[Prev High]] &lt; DATA[[#This Row],[Open]])</f>
        <v>0</v>
      </c>
      <c r="AV932" s="10">
        <f xml:space="preserve"> SIGN(DATA[[#This Row],[Low]] &lt; DATA[[#This Row],[Prev Low]])</f>
        <v>1</v>
      </c>
      <c r="AW932" s="10">
        <f xml:space="preserve"> SIGN(DATA[[#This Row],[Prev Low]] &lt; DATA[[#This Row],[Low]])</f>
        <v>0</v>
      </c>
      <c r="AX932" s="10">
        <f xml:space="preserve"> SIGN(DATA[[#This Row],[High]] &lt; DATA[[#This Row],[Prev High]])</f>
        <v>0</v>
      </c>
      <c r="AY932" s="10">
        <f xml:space="preserve"> SIGN(DATA[[#This Row],[Prev High]] &lt; DATA[[#This Row],[High]])</f>
        <v>1</v>
      </c>
      <c r="AZ932" s="10">
        <f xml:space="preserve"> (DATA[[#This Row],[Prev Low]] &lt; DATA[[#This Row],[Close]]) * (DATA[[#This Row],[Close]] &lt; DATA[[#This Row],[Prev High]])</f>
        <v>1</v>
      </c>
      <c r="BA932" s="10">
        <f xml:space="preserve"> SIGN(DATA[[#This Row],[Close]] &lt; DATA[[#This Row],[Prev Low]])</f>
        <v>0</v>
      </c>
      <c r="BB932" s="10">
        <f xml:space="preserve"> SIGN(DATA[[#This Row],[Prev Low]] &lt; DATA[[#This Row],[Close]])</f>
        <v>1</v>
      </c>
      <c r="BC932" s="10">
        <f xml:space="preserve"> SIGN(DATA[[#This Row],[Close]] &lt; DATA[[#This Row],[Prev High]])</f>
        <v>1</v>
      </c>
      <c r="BD932" s="10">
        <f xml:space="preserve"> SIGN(DATA[[#This Row],[Prev High]] &lt; DATA[[#This Row],[Close]])</f>
        <v>0</v>
      </c>
    </row>
    <row r="933" spans="14:56" x14ac:dyDescent="0.25">
      <c r="N933" s="16">
        <f xml:space="preserve"> ROW() - ROW(DATA[[#Headers],[Row]])</f>
        <v>931</v>
      </c>
      <c r="O933" s="13"/>
      <c r="P933" s="20">
        <v>44501</v>
      </c>
      <c r="Q933" s="21">
        <v>106383</v>
      </c>
      <c r="R933" s="21">
        <v>105330</v>
      </c>
      <c r="S933" s="21">
        <v>106930</v>
      </c>
      <c r="T933" s="21">
        <v>105070</v>
      </c>
      <c r="U933" s="13" t="s">
        <v>689</v>
      </c>
      <c r="V933" s="14">
        <v>1.9400000000000001E-2</v>
      </c>
      <c r="W933" s="23"/>
      <c r="X933" s="23">
        <f xml:space="preserve"> (1 - DATA[[#This Row],[Row]])</f>
        <v>-930</v>
      </c>
      <c r="Y933" s="24">
        <f xml:space="preserve"> DATA[[#This Row],[Src Data]]</f>
        <v>44501</v>
      </c>
      <c r="Z933" s="23">
        <f xml:space="preserve"> WEEKDAY(DATA[[#This Row],[Date]])</f>
        <v>2</v>
      </c>
      <c r="AA933" s="26">
        <f xml:space="preserve"> DATA[[#This Row],[Src Último]]</f>
        <v>106383</v>
      </c>
      <c r="AB933" s="28">
        <f xml:space="preserve"> DATA[[#This Row],[Src Abertura]]</f>
        <v>105330</v>
      </c>
      <c r="AC933" s="28">
        <f xml:space="preserve"> DATA[[#This Row],[Src Mínima]]</f>
        <v>105070</v>
      </c>
      <c r="AD933" s="28">
        <f xml:space="preserve"> DATA[[#This Row],[Src Máxima]]</f>
        <v>106930</v>
      </c>
      <c r="AE933" s="28">
        <f xml:space="preserve"> DATA[[#This Row],[Src Último]]</f>
        <v>106383</v>
      </c>
      <c r="AF933" s="40">
        <f xml:space="preserve"> (DATA[[#This Row],[High]] - DATA[[#This Row],[Low]])</f>
        <v>1860</v>
      </c>
      <c r="AG933" s="31">
        <f xml:space="preserve"> _xlfn.XLOOKUP(DATA[[#This Row],[T]]-1, DATA[T], DATA[Open], "")</f>
        <v>105855</v>
      </c>
      <c r="AH933" s="31">
        <f xml:space="preserve"> _xlfn.XLOOKUP(DATA[[#This Row],[T]]-1, DATA[T], DATA[Low], "")</f>
        <v>104110</v>
      </c>
      <c r="AI933" s="31">
        <f xml:space="preserve"> _xlfn.XLOOKUP(DATA[[#This Row],[T]]-1, DATA[T], DATA[High], "")</f>
        <v>107100</v>
      </c>
      <c r="AJ933" s="31">
        <f xml:space="preserve"> _xlfn.XLOOKUP(DATA[[#This Row],[T]]-1, DATA[T], DATA[Price], "")</f>
        <v>104357</v>
      </c>
      <c r="AK933" s="33">
        <f xml:space="preserve"> IFERROR(DATA[[#This Row],[Prev Close]] - DATA[[#This Row],[Prev Open]], "")</f>
        <v>-1498</v>
      </c>
      <c r="AL933" s="33">
        <f xml:space="preserve"> IFERROR(DATA[[#This Row],[Prev High]] - DATA[[#This Row],[Prev Low]], "")</f>
        <v>2990</v>
      </c>
      <c r="AM933" s="33">
        <f xml:space="preserve"> SIGN(DATA[[#This Row],[Prev Change]] &lt; 0)</f>
        <v>1</v>
      </c>
      <c r="AN933" s="33">
        <f xml:space="preserve"> SIGN(DATA[[#This Row],[Prev Change]] &gt;= 0)</f>
        <v>0</v>
      </c>
      <c r="AO933" s="28">
        <f xml:space="preserve"> IFERROR(MAX(0, DATA[[#This Row],[High]] - DATA[[#This Row],[Prev High]]), "")</f>
        <v>0</v>
      </c>
      <c r="AP933" s="28">
        <f xml:space="preserve"> IFERROR(MAX(0, DATA[[#This Row],[Prev Low]] - DATA[[#This Row],[Low]]), "")</f>
        <v>0</v>
      </c>
      <c r="AQ933" s="10">
        <f xml:space="preserve"> (DATA[[#This Row],[Prev Low]] &lt; DATA[[#This Row],[Open]]) * (DATA[[#This Row],[Open]] &lt; DATA[[#This Row],[Prev High]])</f>
        <v>1</v>
      </c>
      <c r="AR933" s="10">
        <f xml:space="preserve"> SIGN(DATA[[#This Row],[Open]] &lt; DATA[[#This Row],[Prev Low]])</f>
        <v>0</v>
      </c>
      <c r="AS933" s="10">
        <f xml:space="preserve"> SIGN(DATA[[#This Row],[Prev Low]] &lt; DATA[[#This Row],[Open]])</f>
        <v>1</v>
      </c>
      <c r="AT933" s="10">
        <f xml:space="preserve"> SIGN(DATA[[#This Row],[Open]] &lt; DATA[[#This Row],[Prev High]])</f>
        <v>1</v>
      </c>
      <c r="AU933" s="10">
        <f xml:space="preserve"> SIGN(DATA[[#This Row],[Prev High]] &lt; DATA[[#This Row],[Open]])</f>
        <v>0</v>
      </c>
      <c r="AV933" s="10">
        <f xml:space="preserve"> SIGN(DATA[[#This Row],[Low]] &lt; DATA[[#This Row],[Prev Low]])</f>
        <v>0</v>
      </c>
      <c r="AW933" s="10">
        <f xml:space="preserve"> SIGN(DATA[[#This Row],[Prev Low]] &lt; DATA[[#This Row],[Low]])</f>
        <v>1</v>
      </c>
      <c r="AX933" s="10">
        <f xml:space="preserve"> SIGN(DATA[[#This Row],[High]] &lt; DATA[[#This Row],[Prev High]])</f>
        <v>1</v>
      </c>
      <c r="AY933" s="10">
        <f xml:space="preserve"> SIGN(DATA[[#This Row],[Prev High]] &lt; DATA[[#This Row],[High]])</f>
        <v>0</v>
      </c>
      <c r="AZ933" s="10">
        <f xml:space="preserve"> (DATA[[#This Row],[Prev Low]] &lt; DATA[[#This Row],[Close]]) * (DATA[[#This Row],[Close]] &lt; DATA[[#This Row],[Prev High]])</f>
        <v>1</v>
      </c>
      <c r="BA933" s="10">
        <f xml:space="preserve"> SIGN(DATA[[#This Row],[Close]] &lt; DATA[[#This Row],[Prev Low]])</f>
        <v>0</v>
      </c>
      <c r="BB933" s="10">
        <f xml:space="preserve"> SIGN(DATA[[#This Row],[Prev Low]] &lt; DATA[[#This Row],[Close]])</f>
        <v>1</v>
      </c>
      <c r="BC933" s="10">
        <f xml:space="preserve"> SIGN(DATA[[#This Row],[Close]] &lt; DATA[[#This Row],[Prev High]])</f>
        <v>1</v>
      </c>
      <c r="BD933" s="10">
        <f xml:space="preserve"> SIGN(DATA[[#This Row],[Prev High]] &lt; DATA[[#This Row],[Close]])</f>
        <v>0</v>
      </c>
    </row>
    <row r="934" spans="14:56" x14ac:dyDescent="0.25">
      <c r="N934" s="16">
        <f xml:space="preserve"> ROW() - ROW(DATA[[#Headers],[Row]])</f>
        <v>932</v>
      </c>
      <c r="O934" s="13"/>
      <c r="P934" s="20">
        <v>44498</v>
      </c>
      <c r="Q934" s="21">
        <v>104357</v>
      </c>
      <c r="R934" s="21">
        <v>105855</v>
      </c>
      <c r="S934" s="21">
        <v>107100</v>
      </c>
      <c r="T934" s="21">
        <v>104110</v>
      </c>
      <c r="U934" s="13" t="s">
        <v>690</v>
      </c>
      <c r="V934" s="14">
        <v>-1.7500000000000002E-2</v>
      </c>
      <c r="W934" s="23"/>
      <c r="X934" s="23">
        <f xml:space="preserve"> (1 - DATA[[#This Row],[Row]])</f>
        <v>-931</v>
      </c>
      <c r="Y934" s="24">
        <f xml:space="preserve"> DATA[[#This Row],[Src Data]]</f>
        <v>44498</v>
      </c>
      <c r="Z934" s="23">
        <f xml:space="preserve"> WEEKDAY(DATA[[#This Row],[Date]])</f>
        <v>6</v>
      </c>
      <c r="AA934" s="26">
        <f xml:space="preserve"> DATA[[#This Row],[Src Último]]</f>
        <v>104357</v>
      </c>
      <c r="AB934" s="28">
        <f xml:space="preserve"> DATA[[#This Row],[Src Abertura]]</f>
        <v>105855</v>
      </c>
      <c r="AC934" s="28">
        <f xml:space="preserve"> DATA[[#This Row],[Src Mínima]]</f>
        <v>104110</v>
      </c>
      <c r="AD934" s="28">
        <f xml:space="preserve"> DATA[[#This Row],[Src Máxima]]</f>
        <v>107100</v>
      </c>
      <c r="AE934" s="28">
        <f xml:space="preserve"> DATA[[#This Row],[Src Último]]</f>
        <v>104357</v>
      </c>
      <c r="AF934" s="40">
        <f xml:space="preserve"> (DATA[[#This Row],[High]] - DATA[[#This Row],[Low]])</f>
        <v>2990</v>
      </c>
      <c r="AG934" s="31">
        <f xml:space="preserve"> _xlfn.XLOOKUP(DATA[[#This Row],[T]]-1, DATA[T], DATA[Open], "")</f>
        <v>107475</v>
      </c>
      <c r="AH934" s="31">
        <f xml:space="preserve"> _xlfn.XLOOKUP(DATA[[#This Row],[T]]-1, DATA[T], DATA[Low], "")</f>
        <v>104825</v>
      </c>
      <c r="AI934" s="31">
        <f xml:space="preserve"> _xlfn.XLOOKUP(DATA[[#This Row],[T]]-1, DATA[T], DATA[High], "")</f>
        <v>108190</v>
      </c>
      <c r="AJ934" s="31">
        <f xml:space="preserve"> _xlfn.XLOOKUP(DATA[[#This Row],[T]]-1, DATA[T], DATA[Price], "")</f>
        <v>106219</v>
      </c>
      <c r="AK934" s="33">
        <f xml:space="preserve"> IFERROR(DATA[[#This Row],[Prev Close]] - DATA[[#This Row],[Prev Open]], "")</f>
        <v>-1256</v>
      </c>
      <c r="AL934" s="33">
        <f xml:space="preserve"> IFERROR(DATA[[#This Row],[Prev High]] - DATA[[#This Row],[Prev Low]], "")</f>
        <v>3365</v>
      </c>
      <c r="AM934" s="33">
        <f xml:space="preserve"> SIGN(DATA[[#This Row],[Prev Change]] &lt; 0)</f>
        <v>1</v>
      </c>
      <c r="AN934" s="33">
        <f xml:space="preserve"> SIGN(DATA[[#This Row],[Prev Change]] &gt;= 0)</f>
        <v>0</v>
      </c>
      <c r="AO934" s="28">
        <f xml:space="preserve"> IFERROR(MAX(0, DATA[[#This Row],[High]] - DATA[[#This Row],[Prev High]]), "")</f>
        <v>0</v>
      </c>
      <c r="AP934" s="28">
        <f xml:space="preserve"> IFERROR(MAX(0, DATA[[#This Row],[Prev Low]] - DATA[[#This Row],[Low]]), "")</f>
        <v>715</v>
      </c>
      <c r="AQ934" s="10">
        <f xml:space="preserve"> (DATA[[#This Row],[Prev Low]] &lt; DATA[[#This Row],[Open]]) * (DATA[[#This Row],[Open]] &lt; DATA[[#This Row],[Prev High]])</f>
        <v>1</v>
      </c>
      <c r="AR934" s="10">
        <f xml:space="preserve"> SIGN(DATA[[#This Row],[Open]] &lt; DATA[[#This Row],[Prev Low]])</f>
        <v>0</v>
      </c>
      <c r="AS934" s="10">
        <f xml:space="preserve"> SIGN(DATA[[#This Row],[Prev Low]] &lt; DATA[[#This Row],[Open]])</f>
        <v>1</v>
      </c>
      <c r="AT934" s="10">
        <f xml:space="preserve"> SIGN(DATA[[#This Row],[Open]] &lt; DATA[[#This Row],[Prev High]])</f>
        <v>1</v>
      </c>
      <c r="AU934" s="10">
        <f xml:space="preserve"> SIGN(DATA[[#This Row],[Prev High]] &lt; DATA[[#This Row],[Open]])</f>
        <v>0</v>
      </c>
      <c r="AV934" s="10">
        <f xml:space="preserve"> SIGN(DATA[[#This Row],[Low]] &lt; DATA[[#This Row],[Prev Low]])</f>
        <v>1</v>
      </c>
      <c r="AW934" s="10">
        <f xml:space="preserve"> SIGN(DATA[[#This Row],[Prev Low]] &lt; DATA[[#This Row],[Low]])</f>
        <v>0</v>
      </c>
      <c r="AX934" s="10">
        <f xml:space="preserve"> SIGN(DATA[[#This Row],[High]] &lt; DATA[[#This Row],[Prev High]])</f>
        <v>1</v>
      </c>
      <c r="AY934" s="10">
        <f xml:space="preserve"> SIGN(DATA[[#This Row],[Prev High]] &lt; DATA[[#This Row],[High]])</f>
        <v>0</v>
      </c>
      <c r="AZ934" s="10">
        <f xml:space="preserve"> (DATA[[#This Row],[Prev Low]] &lt; DATA[[#This Row],[Close]]) * (DATA[[#This Row],[Close]] &lt; DATA[[#This Row],[Prev High]])</f>
        <v>0</v>
      </c>
      <c r="BA934" s="10">
        <f xml:space="preserve"> SIGN(DATA[[#This Row],[Close]] &lt; DATA[[#This Row],[Prev Low]])</f>
        <v>1</v>
      </c>
      <c r="BB934" s="10">
        <f xml:space="preserve"> SIGN(DATA[[#This Row],[Prev Low]] &lt; DATA[[#This Row],[Close]])</f>
        <v>0</v>
      </c>
      <c r="BC934" s="10">
        <f xml:space="preserve"> SIGN(DATA[[#This Row],[Close]] &lt; DATA[[#This Row],[Prev High]])</f>
        <v>1</v>
      </c>
      <c r="BD934" s="10">
        <f xml:space="preserve"> SIGN(DATA[[#This Row],[Prev High]] &lt; DATA[[#This Row],[Close]])</f>
        <v>0</v>
      </c>
    </row>
    <row r="935" spans="14:56" x14ac:dyDescent="0.25">
      <c r="N935" s="16">
        <f xml:space="preserve"> ROW() - ROW(DATA[[#Headers],[Row]])</f>
        <v>933</v>
      </c>
      <c r="O935" s="13"/>
      <c r="P935" s="20">
        <v>44497</v>
      </c>
      <c r="Q935" s="21">
        <v>106219</v>
      </c>
      <c r="R935" s="21">
        <v>107475</v>
      </c>
      <c r="S935" s="21">
        <v>108190</v>
      </c>
      <c r="T935" s="21">
        <v>104825</v>
      </c>
      <c r="U935" s="13" t="s">
        <v>691</v>
      </c>
      <c r="V935" s="14">
        <v>-1.0500000000000001E-2</v>
      </c>
      <c r="W935" s="23"/>
      <c r="X935" s="23">
        <f xml:space="preserve"> (1 - DATA[[#This Row],[Row]])</f>
        <v>-932</v>
      </c>
      <c r="Y935" s="24">
        <f xml:space="preserve"> DATA[[#This Row],[Src Data]]</f>
        <v>44497</v>
      </c>
      <c r="Z935" s="23">
        <f xml:space="preserve"> WEEKDAY(DATA[[#This Row],[Date]])</f>
        <v>5</v>
      </c>
      <c r="AA935" s="26">
        <f xml:space="preserve"> DATA[[#This Row],[Src Último]]</f>
        <v>106219</v>
      </c>
      <c r="AB935" s="28">
        <f xml:space="preserve"> DATA[[#This Row],[Src Abertura]]</f>
        <v>107475</v>
      </c>
      <c r="AC935" s="28">
        <f xml:space="preserve"> DATA[[#This Row],[Src Mínima]]</f>
        <v>104825</v>
      </c>
      <c r="AD935" s="28">
        <f xml:space="preserve"> DATA[[#This Row],[Src Máxima]]</f>
        <v>108190</v>
      </c>
      <c r="AE935" s="28">
        <f xml:space="preserve"> DATA[[#This Row],[Src Último]]</f>
        <v>106219</v>
      </c>
      <c r="AF935" s="40">
        <f xml:space="preserve"> (DATA[[#This Row],[High]] - DATA[[#This Row],[Low]])</f>
        <v>3365</v>
      </c>
      <c r="AG935" s="31">
        <f xml:space="preserve"> _xlfn.XLOOKUP(DATA[[#This Row],[T]]-1, DATA[T], DATA[Open], "")</f>
        <v>107400</v>
      </c>
      <c r="AH935" s="31">
        <f xml:space="preserve"> _xlfn.XLOOKUP(DATA[[#This Row],[T]]-1, DATA[T], DATA[Low], "")</f>
        <v>106885</v>
      </c>
      <c r="AI935" s="31">
        <f xml:space="preserve"> _xlfn.XLOOKUP(DATA[[#This Row],[T]]-1, DATA[T], DATA[High], "")</f>
        <v>109175</v>
      </c>
      <c r="AJ935" s="31">
        <f xml:space="preserve"> _xlfn.XLOOKUP(DATA[[#This Row],[T]]-1, DATA[T], DATA[Price], "")</f>
        <v>107346</v>
      </c>
      <c r="AK935" s="33">
        <f xml:space="preserve"> IFERROR(DATA[[#This Row],[Prev Close]] - DATA[[#This Row],[Prev Open]], "")</f>
        <v>-54</v>
      </c>
      <c r="AL935" s="33">
        <f xml:space="preserve"> IFERROR(DATA[[#This Row],[Prev High]] - DATA[[#This Row],[Prev Low]], "")</f>
        <v>2290</v>
      </c>
      <c r="AM935" s="33">
        <f xml:space="preserve"> SIGN(DATA[[#This Row],[Prev Change]] &lt; 0)</f>
        <v>1</v>
      </c>
      <c r="AN935" s="33">
        <f xml:space="preserve"> SIGN(DATA[[#This Row],[Prev Change]] &gt;= 0)</f>
        <v>0</v>
      </c>
      <c r="AO935" s="28">
        <f xml:space="preserve"> IFERROR(MAX(0, DATA[[#This Row],[High]] - DATA[[#This Row],[Prev High]]), "")</f>
        <v>0</v>
      </c>
      <c r="AP935" s="28">
        <f xml:space="preserve"> IFERROR(MAX(0, DATA[[#This Row],[Prev Low]] - DATA[[#This Row],[Low]]), "")</f>
        <v>2060</v>
      </c>
      <c r="AQ935" s="10">
        <f xml:space="preserve"> (DATA[[#This Row],[Prev Low]] &lt; DATA[[#This Row],[Open]]) * (DATA[[#This Row],[Open]] &lt; DATA[[#This Row],[Prev High]])</f>
        <v>1</v>
      </c>
      <c r="AR935" s="10">
        <f xml:space="preserve"> SIGN(DATA[[#This Row],[Open]] &lt; DATA[[#This Row],[Prev Low]])</f>
        <v>0</v>
      </c>
      <c r="AS935" s="10">
        <f xml:space="preserve"> SIGN(DATA[[#This Row],[Prev Low]] &lt; DATA[[#This Row],[Open]])</f>
        <v>1</v>
      </c>
      <c r="AT935" s="10">
        <f xml:space="preserve"> SIGN(DATA[[#This Row],[Open]] &lt; DATA[[#This Row],[Prev High]])</f>
        <v>1</v>
      </c>
      <c r="AU935" s="10">
        <f xml:space="preserve"> SIGN(DATA[[#This Row],[Prev High]] &lt; DATA[[#This Row],[Open]])</f>
        <v>0</v>
      </c>
      <c r="AV935" s="10">
        <f xml:space="preserve"> SIGN(DATA[[#This Row],[Low]] &lt; DATA[[#This Row],[Prev Low]])</f>
        <v>1</v>
      </c>
      <c r="AW935" s="10">
        <f xml:space="preserve"> SIGN(DATA[[#This Row],[Prev Low]] &lt; DATA[[#This Row],[Low]])</f>
        <v>0</v>
      </c>
      <c r="AX935" s="10">
        <f xml:space="preserve"> SIGN(DATA[[#This Row],[High]] &lt; DATA[[#This Row],[Prev High]])</f>
        <v>1</v>
      </c>
      <c r="AY935" s="10">
        <f xml:space="preserve"> SIGN(DATA[[#This Row],[Prev High]] &lt; DATA[[#This Row],[High]])</f>
        <v>0</v>
      </c>
      <c r="AZ935" s="10">
        <f xml:space="preserve"> (DATA[[#This Row],[Prev Low]] &lt; DATA[[#This Row],[Close]]) * (DATA[[#This Row],[Close]] &lt; DATA[[#This Row],[Prev High]])</f>
        <v>0</v>
      </c>
      <c r="BA935" s="10">
        <f xml:space="preserve"> SIGN(DATA[[#This Row],[Close]] &lt; DATA[[#This Row],[Prev Low]])</f>
        <v>1</v>
      </c>
      <c r="BB935" s="10">
        <f xml:space="preserve"> SIGN(DATA[[#This Row],[Prev Low]] &lt; DATA[[#This Row],[Close]])</f>
        <v>0</v>
      </c>
      <c r="BC935" s="10">
        <f xml:space="preserve"> SIGN(DATA[[#This Row],[Close]] &lt; DATA[[#This Row],[Prev High]])</f>
        <v>1</v>
      </c>
      <c r="BD935" s="10">
        <f xml:space="preserve"> SIGN(DATA[[#This Row],[Prev High]] &lt; DATA[[#This Row],[Close]])</f>
        <v>0</v>
      </c>
    </row>
    <row r="936" spans="14:56" x14ac:dyDescent="0.25">
      <c r="N936" s="16">
        <f xml:space="preserve"> ROW() - ROW(DATA[[#Headers],[Row]])</f>
        <v>934</v>
      </c>
      <c r="O936" s="13"/>
      <c r="P936" s="20">
        <v>44496</v>
      </c>
      <c r="Q936" s="21">
        <v>107346</v>
      </c>
      <c r="R936" s="21">
        <v>107400</v>
      </c>
      <c r="S936" s="21">
        <v>109175</v>
      </c>
      <c r="T936" s="21">
        <v>106885</v>
      </c>
      <c r="U936" s="13" t="s">
        <v>692</v>
      </c>
      <c r="V936" s="14">
        <v>1.4E-3</v>
      </c>
      <c r="W936" s="23"/>
      <c r="X936" s="23">
        <f xml:space="preserve"> (1 - DATA[[#This Row],[Row]])</f>
        <v>-933</v>
      </c>
      <c r="Y936" s="24">
        <f xml:space="preserve"> DATA[[#This Row],[Src Data]]</f>
        <v>44496</v>
      </c>
      <c r="Z936" s="23">
        <f xml:space="preserve"> WEEKDAY(DATA[[#This Row],[Date]])</f>
        <v>4</v>
      </c>
      <c r="AA936" s="26">
        <f xml:space="preserve"> DATA[[#This Row],[Src Último]]</f>
        <v>107346</v>
      </c>
      <c r="AB936" s="28">
        <f xml:space="preserve"> DATA[[#This Row],[Src Abertura]]</f>
        <v>107400</v>
      </c>
      <c r="AC936" s="28">
        <f xml:space="preserve"> DATA[[#This Row],[Src Mínima]]</f>
        <v>106885</v>
      </c>
      <c r="AD936" s="28">
        <f xml:space="preserve"> DATA[[#This Row],[Src Máxima]]</f>
        <v>109175</v>
      </c>
      <c r="AE936" s="28">
        <f xml:space="preserve"> DATA[[#This Row],[Src Último]]</f>
        <v>107346</v>
      </c>
      <c r="AF936" s="40">
        <f xml:space="preserve"> (DATA[[#This Row],[High]] - DATA[[#This Row],[Low]])</f>
        <v>2290</v>
      </c>
      <c r="AG936" s="31">
        <f xml:space="preserve"> _xlfn.XLOOKUP(DATA[[#This Row],[T]]-1, DATA[T], DATA[Open], "")</f>
        <v>109295</v>
      </c>
      <c r="AH936" s="31">
        <f xml:space="preserve"> _xlfn.XLOOKUP(DATA[[#This Row],[T]]-1, DATA[T], DATA[Low], "")</f>
        <v>107035</v>
      </c>
      <c r="AI936" s="31">
        <f xml:space="preserve"> _xlfn.XLOOKUP(DATA[[#This Row],[T]]-1, DATA[T], DATA[High], "")</f>
        <v>109305</v>
      </c>
      <c r="AJ936" s="31">
        <f xml:space="preserve"> _xlfn.XLOOKUP(DATA[[#This Row],[T]]-1, DATA[T], DATA[Price], "")</f>
        <v>107197</v>
      </c>
      <c r="AK936" s="33">
        <f xml:space="preserve"> IFERROR(DATA[[#This Row],[Prev Close]] - DATA[[#This Row],[Prev Open]], "")</f>
        <v>-2098</v>
      </c>
      <c r="AL936" s="33">
        <f xml:space="preserve"> IFERROR(DATA[[#This Row],[Prev High]] - DATA[[#This Row],[Prev Low]], "")</f>
        <v>2270</v>
      </c>
      <c r="AM936" s="33">
        <f xml:space="preserve"> SIGN(DATA[[#This Row],[Prev Change]] &lt; 0)</f>
        <v>1</v>
      </c>
      <c r="AN936" s="33">
        <f xml:space="preserve"> SIGN(DATA[[#This Row],[Prev Change]] &gt;= 0)</f>
        <v>0</v>
      </c>
      <c r="AO936" s="28">
        <f xml:space="preserve"> IFERROR(MAX(0, DATA[[#This Row],[High]] - DATA[[#This Row],[Prev High]]), "")</f>
        <v>0</v>
      </c>
      <c r="AP936" s="28">
        <f xml:space="preserve"> IFERROR(MAX(0, DATA[[#This Row],[Prev Low]] - DATA[[#This Row],[Low]]), "")</f>
        <v>150</v>
      </c>
      <c r="AQ936" s="10">
        <f xml:space="preserve"> (DATA[[#This Row],[Prev Low]] &lt; DATA[[#This Row],[Open]]) * (DATA[[#This Row],[Open]] &lt; DATA[[#This Row],[Prev High]])</f>
        <v>1</v>
      </c>
      <c r="AR936" s="10">
        <f xml:space="preserve"> SIGN(DATA[[#This Row],[Open]] &lt; DATA[[#This Row],[Prev Low]])</f>
        <v>0</v>
      </c>
      <c r="AS936" s="10">
        <f xml:space="preserve"> SIGN(DATA[[#This Row],[Prev Low]] &lt; DATA[[#This Row],[Open]])</f>
        <v>1</v>
      </c>
      <c r="AT936" s="10">
        <f xml:space="preserve"> SIGN(DATA[[#This Row],[Open]] &lt; DATA[[#This Row],[Prev High]])</f>
        <v>1</v>
      </c>
      <c r="AU936" s="10">
        <f xml:space="preserve"> SIGN(DATA[[#This Row],[Prev High]] &lt; DATA[[#This Row],[Open]])</f>
        <v>0</v>
      </c>
      <c r="AV936" s="10">
        <f xml:space="preserve"> SIGN(DATA[[#This Row],[Low]] &lt; DATA[[#This Row],[Prev Low]])</f>
        <v>1</v>
      </c>
      <c r="AW936" s="10">
        <f xml:space="preserve"> SIGN(DATA[[#This Row],[Prev Low]] &lt; DATA[[#This Row],[Low]])</f>
        <v>0</v>
      </c>
      <c r="AX936" s="10">
        <f xml:space="preserve"> SIGN(DATA[[#This Row],[High]] &lt; DATA[[#This Row],[Prev High]])</f>
        <v>1</v>
      </c>
      <c r="AY936" s="10">
        <f xml:space="preserve"> SIGN(DATA[[#This Row],[Prev High]] &lt; DATA[[#This Row],[High]])</f>
        <v>0</v>
      </c>
      <c r="AZ936" s="10">
        <f xml:space="preserve"> (DATA[[#This Row],[Prev Low]] &lt; DATA[[#This Row],[Close]]) * (DATA[[#This Row],[Close]] &lt; DATA[[#This Row],[Prev High]])</f>
        <v>1</v>
      </c>
      <c r="BA936" s="10">
        <f xml:space="preserve"> SIGN(DATA[[#This Row],[Close]] &lt; DATA[[#This Row],[Prev Low]])</f>
        <v>0</v>
      </c>
      <c r="BB936" s="10">
        <f xml:space="preserve"> SIGN(DATA[[#This Row],[Prev Low]] &lt; DATA[[#This Row],[Close]])</f>
        <v>1</v>
      </c>
      <c r="BC936" s="10">
        <f xml:space="preserve"> SIGN(DATA[[#This Row],[Close]] &lt; DATA[[#This Row],[Prev High]])</f>
        <v>1</v>
      </c>
      <c r="BD936" s="10">
        <f xml:space="preserve"> SIGN(DATA[[#This Row],[Prev High]] &lt; DATA[[#This Row],[Close]])</f>
        <v>0</v>
      </c>
    </row>
    <row r="937" spans="14:56" x14ac:dyDescent="0.25">
      <c r="N937" s="16">
        <f xml:space="preserve"> ROW() - ROW(DATA[[#Headers],[Row]])</f>
        <v>935</v>
      </c>
      <c r="O937" s="13"/>
      <c r="P937" s="20">
        <v>44495</v>
      </c>
      <c r="Q937" s="21">
        <v>107197</v>
      </c>
      <c r="R937" s="21">
        <v>109295</v>
      </c>
      <c r="S937" s="21">
        <v>109305</v>
      </c>
      <c r="T937" s="21">
        <v>107035</v>
      </c>
      <c r="U937" s="13" t="s">
        <v>693</v>
      </c>
      <c r="V937" s="14">
        <v>-2.2200000000000001E-2</v>
      </c>
      <c r="W937" s="23"/>
      <c r="X937" s="23">
        <f xml:space="preserve"> (1 - DATA[[#This Row],[Row]])</f>
        <v>-934</v>
      </c>
      <c r="Y937" s="24">
        <f xml:space="preserve"> DATA[[#This Row],[Src Data]]</f>
        <v>44495</v>
      </c>
      <c r="Z937" s="23">
        <f xml:space="preserve"> WEEKDAY(DATA[[#This Row],[Date]])</f>
        <v>3</v>
      </c>
      <c r="AA937" s="26">
        <f xml:space="preserve"> DATA[[#This Row],[Src Último]]</f>
        <v>107197</v>
      </c>
      <c r="AB937" s="28">
        <f xml:space="preserve"> DATA[[#This Row],[Src Abertura]]</f>
        <v>109295</v>
      </c>
      <c r="AC937" s="28">
        <f xml:space="preserve"> DATA[[#This Row],[Src Mínima]]</f>
        <v>107035</v>
      </c>
      <c r="AD937" s="28">
        <f xml:space="preserve"> DATA[[#This Row],[Src Máxima]]</f>
        <v>109305</v>
      </c>
      <c r="AE937" s="28">
        <f xml:space="preserve"> DATA[[#This Row],[Src Último]]</f>
        <v>107197</v>
      </c>
      <c r="AF937" s="40">
        <f xml:space="preserve"> (DATA[[#This Row],[High]] - DATA[[#This Row],[Low]])</f>
        <v>2270</v>
      </c>
      <c r="AG937" s="31">
        <f xml:space="preserve"> _xlfn.XLOOKUP(DATA[[#This Row],[T]]-1, DATA[T], DATA[Open], "")</f>
        <v>107905</v>
      </c>
      <c r="AH937" s="31">
        <f xml:space="preserve"> _xlfn.XLOOKUP(DATA[[#This Row],[T]]-1, DATA[T], DATA[Low], "")</f>
        <v>107255</v>
      </c>
      <c r="AI937" s="31">
        <f xml:space="preserve"> _xlfn.XLOOKUP(DATA[[#This Row],[T]]-1, DATA[T], DATA[High], "")</f>
        <v>110340</v>
      </c>
      <c r="AJ937" s="31">
        <f xml:space="preserve"> _xlfn.XLOOKUP(DATA[[#This Row],[T]]-1, DATA[T], DATA[Price], "")</f>
        <v>109627</v>
      </c>
      <c r="AK937" s="33">
        <f xml:space="preserve"> IFERROR(DATA[[#This Row],[Prev Close]] - DATA[[#This Row],[Prev Open]], "")</f>
        <v>1722</v>
      </c>
      <c r="AL937" s="33">
        <f xml:space="preserve"> IFERROR(DATA[[#This Row],[Prev High]] - DATA[[#This Row],[Prev Low]], "")</f>
        <v>3085</v>
      </c>
      <c r="AM937" s="33">
        <f xml:space="preserve"> SIGN(DATA[[#This Row],[Prev Change]] &lt; 0)</f>
        <v>0</v>
      </c>
      <c r="AN937" s="33">
        <f xml:space="preserve"> SIGN(DATA[[#This Row],[Prev Change]] &gt;= 0)</f>
        <v>1</v>
      </c>
      <c r="AO937" s="28">
        <f xml:space="preserve"> IFERROR(MAX(0, DATA[[#This Row],[High]] - DATA[[#This Row],[Prev High]]), "")</f>
        <v>0</v>
      </c>
      <c r="AP937" s="28">
        <f xml:space="preserve"> IFERROR(MAX(0, DATA[[#This Row],[Prev Low]] - DATA[[#This Row],[Low]]), "")</f>
        <v>220</v>
      </c>
      <c r="AQ937" s="10">
        <f xml:space="preserve"> (DATA[[#This Row],[Prev Low]] &lt; DATA[[#This Row],[Open]]) * (DATA[[#This Row],[Open]] &lt; DATA[[#This Row],[Prev High]])</f>
        <v>1</v>
      </c>
      <c r="AR937" s="10">
        <f xml:space="preserve"> SIGN(DATA[[#This Row],[Open]] &lt; DATA[[#This Row],[Prev Low]])</f>
        <v>0</v>
      </c>
      <c r="AS937" s="10">
        <f xml:space="preserve"> SIGN(DATA[[#This Row],[Prev Low]] &lt; DATA[[#This Row],[Open]])</f>
        <v>1</v>
      </c>
      <c r="AT937" s="10">
        <f xml:space="preserve"> SIGN(DATA[[#This Row],[Open]] &lt; DATA[[#This Row],[Prev High]])</f>
        <v>1</v>
      </c>
      <c r="AU937" s="10">
        <f xml:space="preserve"> SIGN(DATA[[#This Row],[Prev High]] &lt; DATA[[#This Row],[Open]])</f>
        <v>0</v>
      </c>
      <c r="AV937" s="10">
        <f xml:space="preserve"> SIGN(DATA[[#This Row],[Low]] &lt; DATA[[#This Row],[Prev Low]])</f>
        <v>1</v>
      </c>
      <c r="AW937" s="10">
        <f xml:space="preserve"> SIGN(DATA[[#This Row],[Prev Low]] &lt; DATA[[#This Row],[Low]])</f>
        <v>0</v>
      </c>
      <c r="AX937" s="10">
        <f xml:space="preserve"> SIGN(DATA[[#This Row],[High]] &lt; DATA[[#This Row],[Prev High]])</f>
        <v>1</v>
      </c>
      <c r="AY937" s="10">
        <f xml:space="preserve"> SIGN(DATA[[#This Row],[Prev High]] &lt; DATA[[#This Row],[High]])</f>
        <v>0</v>
      </c>
      <c r="AZ937" s="10">
        <f xml:space="preserve"> (DATA[[#This Row],[Prev Low]] &lt; DATA[[#This Row],[Close]]) * (DATA[[#This Row],[Close]] &lt; DATA[[#This Row],[Prev High]])</f>
        <v>0</v>
      </c>
      <c r="BA937" s="10">
        <f xml:space="preserve"> SIGN(DATA[[#This Row],[Close]] &lt; DATA[[#This Row],[Prev Low]])</f>
        <v>1</v>
      </c>
      <c r="BB937" s="10">
        <f xml:space="preserve"> SIGN(DATA[[#This Row],[Prev Low]] &lt; DATA[[#This Row],[Close]])</f>
        <v>0</v>
      </c>
      <c r="BC937" s="10">
        <f xml:space="preserve"> SIGN(DATA[[#This Row],[Close]] &lt; DATA[[#This Row],[Prev High]])</f>
        <v>1</v>
      </c>
      <c r="BD937" s="10">
        <f xml:space="preserve"> SIGN(DATA[[#This Row],[Prev High]] &lt; DATA[[#This Row],[Close]])</f>
        <v>0</v>
      </c>
    </row>
    <row r="938" spans="14:56" x14ac:dyDescent="0.25">
      <c r="N938" s="16">
        <f xml:space="preserve"> ROW() - ROW(DATA[[#Headers],[Row]])</f>
        <v>936</v>
      </c>
      <c r="O938" s="13"/>
      <c r="P938" s="20">
        <v>44494</v>
      </c>
      <c r="Q938" s="21">
        <v>109627</v>
      </c>
      <c r="R938" s="21">
        <v>107905</v>
      </c>
      <c r="S938" s="21">
        <v>110340</v>
      </c>
      <c r="T938" s="21">
        <v>107255</v>
      </c>
      <c r="U938" s="13" t="s">
        <v>694</v>
      </c>
      <c r="V938" s="14">
        <v>2.3400000000000001E-2</v>
      </c>
      <c r="W938" s="23"/>
      <c r="X938" s="23">
        <f xml:space="preserve"> (1 - DATA[[#This Row],[Row]])</f>
        <v>-935</v>
      </c>
      <c r="Y938" s="24">
        <f xml:space="preserve"> DATA[[#This Row],[Src Data]]</f>
        <v>44494</v>
      </c>
      <c r="Z938" s="23">
        <f xml:space="preserve"> WEEKDAY(DATA[[#This Row],[Date]])</f>
        <v>2</v>
      </c>
      <c r="AA938" s="26">
        <f xml:space="preserve"> DATA[[#This Row],[Src Último]]</f>
        <v>109627</v>
      </c>
      <c r="AB938" s="28">
        <f xml:space="preserve"> DATA[[#This Row],[Src Abertura]]</f>
        <v>107905</v>
      </c>
      <c r="AC938" s="28">
        <f xml:space="preserve"> DATA[[#This Row],[Src Mínima]]</f>
        <v>107255</v>
      </c>
      <c r="AD938" s="28">
        <f xml:space="preserve"> DATA[[#This Row],[Src Máxima]]</f>
        <v>110340</v>
      </c>
      <c r="AE938" s="28">
        <f xml:space="preserve"> DATA[[#This Row],[Src Último]]</f>
        <v>109627</v>
      </c>
      <c r="AF938" s="40">
        <f xml:space="preserve"> (DATA[[#This Row],[High]] - DATA[[#This Row],[Low]])</f>
        <v>3085</v>
      </c>
      <c r="AG938" s="31">
        <f xml:space="preserve"> _xlfn.XLOOKUP(DATA[[#This Row],[T]]-1, DATA[T], DATA[Open], "")</f>
        <v>107850</v>
      </c>
      <c r="AH938" s="31">
        <f xml:space="preserve"> _xlfn.XLOOKUP(DATA[[#This Row],[T]]-1, DATA[T], DATA[Low], "")</f>
        <v>103660</v>
      </c>
      <c r="AI938" s="31">
        <f xml:space="preserve"> _xlfn.XLOOKUP(DATA[[#This Row],[T]]-1, DATA[T], DATA[High], "")</f>
        <v>108865</v>
      </c>
      <c r="AJ938" s="31">
        <f xml:space="preserve"> _xlfn.XLOOKUP(DATA[[#This Row],[T]]-1, DATA[T], DATA[Price], "")</f>
        <v>107117</v>
      </c>
      <c r="AK938" s="33">
        <f xml:space="preserve"> IFERROR(DATA[[#This Row],[Prev Close]] - DATA[[#This Row],[Prev Open]], "")</f>
        <v>-733</v>
      </c>
      <c r="AL938" s="33">
        <f xml:space="preserve"> IFERROR(DATA[[#This Row],[Prev High]] - DATA[[#This Row],[Prev Low]], "")</f>
        <v>5205</v>
      </c>
      <c r="AM938" s="33">
        <f xml:space="preserve"> SIGN(DATA[[#This Row],[Prev Change]] &lt; 0)</f>
        <v>1</v>
      </c>
      <c r="AN938" s="33">
        <f xml:space="preserve"> SIGN(DATA[[#This Row],[Prev Change]] &gt;= 0)</f>
        <v>0</v>
      </c>
      <c r="AO938" s="28">
        <f xml:space="preserve"> IFERROR(MAX(0, DATA[[#This Row],[High]] - DATA[[#This Row],[Prev High]]), "")</f>
        <v>1475</v>
      </c>
      <c r="AP938" s="28">
        <f xml:space="preserve"> IFERROR(MAX(0, DATA[[#This Row],[Prev Low]] - DATA[[#This Row],[Low]]), "")</f>
        <v>0</v>
      </c>
      <c r="AQ938" s="10">
        <f xml:space="preserve"> (DATA[[#This Row],[Prev Low]] &lt; DATA[[#This Row],[Open]]) * (DATA[[#This Row],[Open]] &lt; DATA[[#This Row],[Prev High]])</f>
        <v>1</v>
      </c>
      <c r="AR938" s="10">
        <f xml:space="preserve"> SIGN(DATA[[#This Row],[Open]] &lt; DATA[[#This Row],[Prev Low]])</f>
        <v>0</v>
      </c>
      <c r="AS938" s="10">
        <f xml:space="preserve"> SIGN(DATA[[#This Row],[Prev Low]] &lt; DATA[[#This Row],[Open]])</f>
        <v>1</v>
      </c>
      <c r="AT938" s="10">
        <f xml:space="preserve"> SIGN(DATA[[#This Row],[Open]] &lt; DATA[[#This Row],[Prev High]])</f>
        <v>1</v>
      </c>
      <c r="AU938" s="10">
        <f xml:space="preserve"> SIGN(DATA[[#This Row],[Prev High]] &lt; DATA[[#This Row],[Open]])</f>
        <v>0</v>
      </c>
      <c r="AV938" s="10">
        <f xml:space="preserve"> SIGN(DATA[[#This Row],[Low]] &lt; DATA[[#This Row],[Prev Low]])</f>
        <v>0</v>
      </c>
      <c r="AW938" s="10">
        <f xml:space="preserve"> SIGN(DATA[[#This Row],[Prev Low]] &lt; DATA[[#This Row],[Low]])</f>
        <v>1</v>
      </c>
      <c r="AX938" s="10">
        <f xml:space="preserve"> SIGN(DATA[[#This Row],[High]] &lt; DATA[[#This Row],[Prev High]])</f>
        <v>0</v>
      </c>
      <c r="AY938" s="10">
        <f xml:space="preserve"> SIGN(DATA[[#This Row],[Prev High]] &lt; DATA[[#This Row],[High]])</f>
        <v>1</v>
      </c>
      <c r="AZ938" s="10">
        <f xml:space="preserve"> (DATA[[#This Row],[Prev Low]] &lt; DATA[[#This Row],[Close]]) * (DATA[[#This Row],[Close]] &lt; DATA[[#This Row],[Prev High]])</f>
        <v>0</v>
      </c>
      <c r="BA938" s="10">
        <f xml:space="preserve"> SIGN(DATA[[#This Row],[Close]] &lt; DATA[[#This Row],[Prev Low]])</f>
        <v>0</v>
      </c>
      <c r="BB938" s="10">
        <f xml:space="preserve"> SIGN(DATA[[#This Row],[Prev Low]] &lt; DATA[[#This Row],[Close]])</f>
        <v>1</v>
      </c>
      <c r="BC938" s="10">
        <f xml:space="preserve"> SIGN(DATA[[#This Row],[Close]] &lt; DATA[[#This Row],[Prev High]])</f>
        <v>0</v>
      </c>
      <c r="BD938" s="10">
        <f xml:space="preserve"> SIGN(DATA[[#This Row],[Prev High]] &lt; DATA[[#This Row],[Close]])</f>
        <v>1</v>
      </c>
    </row>
    <row r="939" spans="14:56" x14ac:dyDescent="0.25">
      <c r="N939" s="16">
        <f xml:space="preserve"> ROW() - ROW(DATA[[#Headers],[Row]])</f>
        <v>937</v>
      </c>
      <c r="O939" s="13"/>
      <c r="P939" s="20">
        <v>44491</v>
      </c>
      <c r="Q939" s="21">
        <v>107117</v>
      </c>
      <c r="R939" s="21">
        <v>107850</v>
      </c>
      <c r="S939" s="21">
        <v>108865</v>
      </c>
      <c r="T939" s="21">
        <v>103660</v>
      </c>
      <c r="U939" s="13" t="s">
        <v>695</v>
      </c>
      <c r="V939" s="14">
        <v>-1.4200000000000001E-2</v>
      </c>
      <c r="W939" s="23"/>
      <c r="X939" s="23">
        <f xml:space="preserve"> (1 - DATA[[#This Row],[Row]])</f>
        <v>-936</v>
      </c>
      <c r="Y939" s="24">
        <f xml:space="preserve"> DATA[[#This Row],[Src Data]]</f>
        <v>44491</v>
      </c>
      <c r="Z939" s="23">
        <f xml:space="preserve"> WEEKDAY(DATA[[#This Row],[Date]])</f>
        <v>6</v>
      </c>
      <c r="AA939" s="26">
        <f xml:space="preserve"> DATA[[#This Row],[Src Último]]</f>
        <v>107117</v>
      </c>
      <c r="AB939" s="28">
        <f xml:space="preserve"> DATA[[#This Row],[Src Abertura]]</f>
        <v>107850</v>
      </c>
      <c r="AC939" s="28">
        <f xml:space="preserve"> DATA[[#This Row],[Src Mínima]]</f>
        <v>103660</v>
      </c>
      <c r="AD939" s="28">
        <f xml:space="preserve"> DATA[[#This Row],[Src Máxima]]</f>
        <v>108865</v>
      </c>
      <c r="AE939" s="28">
        <f xml:space="preserve"> DATA[[#This Row],[Src Último]]</f>
        <v>107117</v>
      </c>
      <c r="AF939" s="40">
        <f xml:space="preserve"> (DATA[[#This Row],[High]] - DATA[[#This Row],[Low]])</f>
        <v>5205</v>
      </c>
      <c r="AG939" s="31">
        <f xml:space="preserve"> _xlfn.XLOOKUP(DATA[[#This Row],[T]]-1, DATA[T], DATA[Open], "")</f>
        <v>108580</v>
      </c>
      <c r="AH939" s="31">
        <f xml:space="preserve"> _xlfn.XLOOKUP(DATA[[#This Row],[T]]-1, DATA[T], DATA[Low], "")</f>
        <v>106595</v>
      </c>
      <c r="AI939" s="31">
        <f xml:space="preserve"> _xlfn.XLOOKUP(DATA[[#This Row],[T]]-1, DATA[T], DATA[High], "")</f>
        <v>110460</v>
      </c>
      <c r="AJ939" s="31">
        <f xml:space="preserve"> _xlfn.XLOOKUP(DATA[[#This Row],[T]]-1, DATA[T], DATA[Price], "")</f>
        <v>108661</v>
      </c>
      <c r="AK939" s="33">
        <f xml:space="preserve"> IFERROR(DATA[[#This Row],[Prev Close]] - DATA[[#This Row],[Prev Open]], "")</f>
        <v>81</v>
      </c>
      <c r="AL939" s="33">
        <f xml:space="preserve"> IFERROR(DATA[[#This Row],[Prev High]] - DATA[[#This Row],[Prev Low]], "")</f>
        <v>3865</v>
      </c>
      <c r="AM939" s="33">
        <f xml:space="preserve"> SIGN(DATA[[#This Row],[Prev Change]] &lt; 0)</f>
        <v>0</v>
      </c>
      <c r="AN939" s="33">
        <f xml:space="preserve"> SIGN(DATA[[#This Row],[Prev Change]] &gt;= 0)</f>
        <v>1</v>
      </c>
      <c r="AO939" s="28">
        <f xml:space="preserve"> IFERROR(MAX(0, DATA[[#This Row],[High]] - DATA[[#This Row],[Prev High]]), "")</f>
        <v>0</v>
      </c>
      <c r="AP939" s="28">
        <f xml:space="preserve"> IFERROR(MAX(0, DATA[[#This Row],[Prev Low]] - DATA[[#This Row],[Low]]), "")</f>
        <v>2935</v>
      </c>
      <c r="AQ939" s="10">
        <f xml:space="preserve"> (DATA[[#This Row],[Prev Low]] &lt; DATA[[#This Row],[Open]]) * (DATA[[#This Row],[Open]] &lt; DATA[[#This Row],[Prev High]])</f>
        <v>1</v>
      </c>
      <c r="AR939" s="10">
        <f xml:space="preserve"> SIGN(DATA[[#This Row],[Open]] &lt; DATA[[#This Row],[Prev Low]])</f>
        <v>0</v>
      </c>
      <c r="AS939" s="10">
        <f xml:space="preserve"> SIGN(DATA[[#This Row],[Prev Low]] &lt; DATA[[#This Row],[Open]])</f>
        <v>1</v>
      </c>
      <c r="AT939" s="10">
        <f xml:space="preserve"> SIGN(DATA[[#This Row],[Open]] &lt; DATA[[#This Row],[Prev High]])</f>
        <v>1</v>
      </c>
      <c r="AU939" s="10">
        <f xml:space="preserve"> SIGN(DATA[[#This Row],[Prev High]] &lt; DATA[[#This Row],[Open]])</f>
        <v>0</v>
      </c>
      <c r="AV939" s="10">
        <f xml:space="preserve"> SIGN(DATA[[#This Row],[Low]] &lt; DATA[[#This Row],[Prev Low]])</f>
        <v>1</v>
      </c>
      <c r="AW939" s="10">
        <f xml:space="preserve"> SIGN(DATA[[#This Row],[Prev Low]] &lt; DATA[[#This Row],[Low]])</f>
        <v>0</v>
      </c>
      <c r="AX939" s="10">
        <f xml:space="preserve"> SIGN(DATA[[#This Row],[High]] &lt; DATA[[#This Row],[Prev High]])</f>
        <v>1</v>
      </c>
      <c r="AY939" s="10">
        <f xml:space="preserve"> SIGN(DATA[[#This Row],[Prev High]] &lt; DATA[[#This Row],[High]])</f>
        <v>0</v>
      </c>
      <c r="AZ939" s="10">
        <f xml:space="preserve"> (DATA[[#This Row],[Prev Low]] &lt; DATA[[#This Row],[Close]]) * (DATA[[#This Row],[Close]] &lt; DATA[[#This Row],[Prev High]])</f>
        <v>1</v>
      </c>
      <c r="BA939" s="10">
        <f xml:space="preserve"> SIGN(DATA[[#This Row],[Close]] &lt; DATA[[#This Row],[Prev Low]])</f>
        <v>0</v>
      </c>
      <c r="BB939" s="10">
        <f xml:space="preserve"> SIGN(DATA[[#This Row],[Prev Low]] &lt; DATA[[#This Row],[Close]])</f>
        <v>1</v>
      </c>
      <c r="BC939" s="10">
        <f xml:space="preserve"> SIGN(DATA[[#This Row],[Close]] &lt; DATA[[#This Row],[Prev High]])</f>
        <v>1</v>
      </c>
      <c r="BD939" s="10">
        <f xml:space="preserve"> SIGN(DATA[[#This Row],[Prev High]] &lt; DATA[[#This Row],[Close]])</f>
        <v>0</v>
      </c>
    </row>
    <row r="940" spans="14:56" x14ac:dyDescent="0.25">
      <c r="N940" s="16">
        <f xml:space="preserve"> ROW() - ROW(DATA[[#Headers],[Row]])</f>
        <v>938</v>
      </c>
      <c r="O940" s="13"/>
      <c r="P940" s="20">
        <v>44490</v>
      </c>
      <c r="Q940" s="21">
        <v>108661</v>
      </c>
      <c r="R940" s="21">
        <v>108580</v>
      </c>
      <c r="S940" s="21">
        <v>110460</v>
      </c>
      <c r="T940" s="21">
        <v>106595</v>
      </c>
      <c r="U940" s="13" t="s">
        <v>696</v>
      </c>
      <c r="V940" s="14">
        <v>-2.52E-2</v>
      </c>
      <c r="W940" s="23"/>
      <c r="X940" s="23">
        <f xml:space="preserve"> (1 - DATA[[#This Row],[Row]])</f>
        <v>-937</v>
      </c>
      <c r="Y940" s="24">
        <f xml:space="preserve"> DATA[[#This Row],[Src Data]]</f>
        <v>44490</v>
      </c>
      <c r="Z940" s="23">
        <f xml:space="preserve"> WEEKDAY(DATA[[#This Row],[Date]])</f>
        <v>5</v>
      </c>
      <c r="AA940" s="26">
        <f xml:space="preserve"> DATA[[#This Row],[Src Último]]</f>
        <v>108661</v>
      </c>
      <c r="AB940" s="28">
        <f xml:space="preserve"> DATA[[#This Row],[Src Abertura]]</f>
        <v>108580</v>
      </c>
      <c r="AC940" s="28">
        <f xml:space="preserve"> DATA[[#This Row],[Src Mínima]]</f>
        <v>106595</v>
      </c>
      <c r="AD940" s="28">
        <f xml:space="preserve"> DATA[[#This Row],[Src Máxima]]</f>
        <v>110460</v>
      </c>
      <c r="AE940" s="28">
        <f xml:space="preserve"> DATA[[#This Row],[Src Último]]</f>
        <v>108661</v>
      </c>
      <c r="AF940" s="40">
        <f xml:space="preserve"> (DATA[[#This Row],[High]] - DATA[[#This Row],[Low]])</f>
        <v>3865</v>
      </c>
      <c r="AG940" s="31">
        <f xml:space="preserve"> _xlfn.XLOOKUP(DATA[[#This Row],[T]]-1, DATA[T], DATA[Open], "")</f>
        <v>112390</v>
      </c>
      <c r="AH940" s="31">
        <f xml:space="preserve"> _xlfn.XLOOKUP(DATA[[#This Row],[T]]-1, DATA[T], DATA[Low], "")</f>
        <v>109835</v>
      </c>
      <c r="AI940" s="31">
        <f xml:space="preserve"> _xlfn.XLOOKUP(DATA[[#This Row],[T]]-1, DATA[T], DATA[High], "")</f>
        <v>113135</v>
      </c>
      <c r="AJ940" s="31">
        <f xml:space="preserve"> _xlfn.XLOOKUP(DATA[[#This Row],[T]]-1, DATA[T], DATA[Price], "")</f>
        <v>111466</v>
      </c>
      <c r="AK940" s="33">
        <f xml:space="preserve"> IFERROR(DATA[[#This Row],[Prev Close]] - DATA[[#This Row],[Prev Open]], "")</f>
        <v>-924</v>
      </c>
      <c r="AL940" s="33">
        <f xml:space="preserve"> IFERROR(DATA[[#This Row],[Prev High]] - DATA[[#This Row],[Prev Low]], "")</f>
        <v>3300</v>
      </c>
      <c r="AM940" s="33">
        <f xml:space="preserve"> SIGN(DATA[[#This Row],[Prev Change]] &lt; 0)</f>
        <v>1</v>
      </c>
      <c r="AN940" s="33">
        <f xml:space="preserve"> SIGN(DATA[[#This Row],[Prev Change]] &gt;= 0)</f>
        <v>0</v>
      </c>
      <c r="AO940" s="28">
        <f xml:space="preserve"> IFERROR(MAX(0, DATA[[#This Row],[High]] - DATA[[#This Row],[Prev High]]), "")</f>
        <v>0</v>
      </c>
      <c r="AP940" s="28">
        <f xml:space="preserve"> IFERROR(MAX(0, DATA[[#This Row],[Prev Low]] - DATA[[#This Row],[Low]]), "")</f>
        <v>3240</v>
      </c>
      <c r="AQ940" s="10">
        <f xml:space="preserve"> (DATA[[#This Row],[Prev Low]] &lt; DATA[[#This Row],[Open]]) * (DATA[[#This Row],[Open]] &lt; DATA[[#This Row],[Prev High]])</f>
        <v>0</v>
      </c>
      <c r="AR940" s="10">
        <f xml:space="preserve"> SIGN(DATA[[#This Row],[Open]] &lt; DATA[[#This Row],[Prev Low]])</f>
        <v>1</v>
      </c>
      <c r="AS940" s="10">
        <f xml:space="preserve"> SIGN(DATA[[#This Row],[Prev Low]] &lt; DATA[[#This Row],[Open]])</f>
        <v>0</v>
      </c>
      <c r="AT940" s="10">
        <f xml:space="preserve"> SIGN(DATA[[#This Row],[Open]] &lt; DATA[[#This Row],[Prev High]])</f>
        <v>1</v>
      </c>
      <c r="AU940" s="10">
        <f xml:space="preserve"> SIGN(DATA[[#This Row],[Prev High]] &lt; DATA[[#This Row],[Open]])</f>
        <v>0</v>
      </c>
      <c r="AV940" s="10">
        <f xml:space="preserve"> SIGN(DATA[[#This Row],[Low]] &lt; DATA[[#This Row],[Prev Low]])</f>
        <v>1</v>
      </c>
      <c r="AW940" s="10">
        <f xml:space="preserve"> SIGN(DATA[[#This Row],[Prev Low]] &lt; DATA[[#This Row],[Low]])</f>
        <v>0</v>
      </c>
      <c r="AX940" s="10">
        <f xml:space="preserve"> SIGN(DATA[[#This Row],[High]] &lt; DATA[[#This Row],[Prev High]])</f>
        <v>1</v>
      </c>
      <c r="AY940" s="10">
        <f xml:space="preserve"> SIGN(DATA[[#This Row],[Prev High]] &lt; DATA[[#This Row],[High]])</f>
        <v>0</v>
      </c>
      <c r="AZ940" s="10">
        <f xml:space="preserve"> (DATA[[#This Row],[Prev Low]] &lt; DATA[[#This Row],[Close]]) * (DATA[[#This Row],[Close]] &lt; DATA[[#This Row],[Prev High]])</f>
        <v>0</v>
      </c>
      <c r="BA940" s="10">
        <f xml:space="preserve"> SIGN(DATA[[#This Row],[Close]] &lt; DATA[[#This Row],[Prev Low]])</f>
        <v>1</v>
      </c>
      <c r="BB940" s="10">
        <f xml:space="preserve"> SIGN(DATA[[#This Row],[Prev Low]] &lt; DATA[[#This Row],[Close]])</f>
        <v>0</v>
      </c>
      <c r="BC940" s="10">
        <f xml:space="preserve"> SIGN(DATA[[#This Row],[Close]] &lt; DATA[[#This Row],[Prev High]])</f>
        <v>1</v>
      </c>
      <c r="BD940" s="10">
        <f xml:space="preserve"> SIGN(DATA[[#This Row],[Prev High]] &lt; DATA[[#This Row],[Close]])</f>
        <v>0</v>
      </c>
    </row>
    <row r="941" spans="14:56" x14ac:dyDescent="0.25">
      <c r="N941" s="16">
        <f xml:space="preserve"> ROW() - ROW(DATA[[#Headers],[Row]])</f>
        <v>939</v>
      </c>
      <c r="O941" s="13"/>
      <c r="P941" s="20">
        <v>44489</v>
      </c>
      <c r="Q941" s="21">
        <v>111466</v>
      </c>
      <c r="R941" s="21">
        <v>112390</v>
      </c>
      <c r="S941" s="21">
        <v>113135</v>
      </c>
      <c r="T941" s="21">
        <v>109835</v>
      </c>
      <c r="U941" s="13" t="s">
        <v>697</v>
      </c>
      <c r="V941" s="14">
        <v>-2.5999999999999999E-3</v>
      </c>
      <c r="W941" s="23"/>
      <c r="X941" s="23">
        <f xml:space="preserve"> (1 - DATA[[#This Row],[Row]])</f>
        <v>-938</v>
      </c>
      <c r="Y941" s="24">
        <f xml:space="preserve"> DATA[[#This Row],[Src Data]]</f>
        <v>44489</v>
      </c>
      <c r="Z941" s="23">
        <f xml:space="preserve"> WEEKDAY(DATA[[#This Row],[Date]])</f>
        <v>4</v>
      </c>
      <c r="AA941" s="26">
        <f xml:space="preserve"> DATA[[#This Row],[Src Último]]</f>
        <v>111466</v>
      </c>
      <c r="AB941" s="28">
        <f xml:space="preserve"> DATA[[#This Row],[Src Abertura]]</f>
        <v>112390</v>
      </c>
      <c r="AC941" s="28">
        <f xml:space="preserve"> DATA[[#This Row],[Src Mínima]]</f>
        <v>109835</v>
      </c>
      <c r="AD941" s="28">
        <f xml:space="preserve"> DATA[[#This Row],[Src Máxima]]</f>
        <v>113135</v>
      </c>
      <c r="AE941" s="28">
        <f xml:space="preserve"> DATA[[#This Row],[Src Último]]</f>
        <v>111466</v>
      </c>
      <c r="AF941" s="40">
        <f xml:space="preserve"> (DATA[[#This Row],[High]] - DATA[[#This Row],[Low]])</f>
        <v>3300</v>
      </c>
      <c r="AG941" s="31">
        <f xml:space="preserve"> _xlfn.XLOOKUP(DATA[[#This Row],[T]]-1, DATA[T], DATA[Open], "")</f>
        <v>114890</v>
      </c>
      <c r="AH941" s="31">
        <f xml:space="preserve"> _xlfn.XLOOKUP(DATA[[#This Row],[T]]-1, DATA[T], DATA[Low], "")</f>
        <v>110880</v>
      </c>
      <c r="AI941" s="31">
        <f xml:space="preserve"> _xlfn.XLOOKUP(DATA[[#This Row],[T]]-1, DATA[T], DATA[High], "")</f>
        <v>114900</v>
      </c>
      <c r="AJ941" s="31">
        <f xml:space="preserve"> _xlfn.XLOOKUP(DATA[[#This Row],[T]]-1, DATA[T], DATA[Price], "")</f>
        <v>111762</v>
      </c>
      <c r="AK941" s="33">
        <f xml:space="preserve"> IFERROR(DATA[[#This Row],[Prev Close]] - DATA[[#This Row],[Prev Open]], "")</f>
        <v>-3128</v>
      </c>
      <c r="AL941" s="33">
        <f xml:space="preserve"> IFERROR(DATA[[#This Row],[Prev High]] - DATA[[#This Row],[Prev Low]], "")</f>
        <v>4020</v>
      </c>
      <c r="AM941" s="33">
        <f xml:space="preserve"> SIGN(DATA[[#This Row],[Prev Change]] &lt; 0)</f>
        <v>1</v>
      </c>
      <c r="AN941" s="33">
        <f xml:space="preserve"> SIGN(DATA[[#This Row],[Prev Change]] &gt;= 0)</f>
        <v>0</v>
      </c>
      <c r="AO941" s="28">
        <f xml:space="preserve"> IFERROR(MAX(0, DATA[[#This Row],[High]] - DATA[[#This Row],[Prev High]]), "")</f>
        <v>0</v>
      </c>
      <c r="AP941" s="28">
        <f xml:space="preserve"> IFERROR(MAX(0, DATA[[#This Row],[Prev Low]] - DATA[[#This Row],[Low]]), "")</f>
        <v>1045</v>
      </c>
      <c r="AQ941" s="10">
        <f xml:space="preserve"> (DATA[[#This Row],[Prev Low]] &lt; DATA[[#This Row],[Open]]) * (DATA[[#This Row],[Open]] &lt; DATA[[#This Row],[Prev High]])</f>
        <v>1</v>
      </c>
      <c r="AR941" s="10">
        <f xml:space="preserve"> SIGN(DATA[[#This Row],[Open]] &lt; DATA[[#This Row],[Prev Low]])</f>
        <v>0</v>
      </c>
      <c r="AS941" s="10">
        <f xml:space="preserve"> SIGN(DATA[[#This Row],[Prev Low]] &lt; DATA[[#This Row],[Open]])</f>
        <v>1</v>
      </c>
      <c r="AT941" s="10">
        <f xml:space="preserve"> SIGN(DATA[[#This Row],[Open]] &lt; DATA[[#This Row],[Prev High]])</f>
        <v>1</v>
      </c>
      <c r="AU941" s="10">
        <f xml:space="preserve"> SIGN(DATA[[#This Row],[Prev High]] &lt; DATA[[#This Row],[Open]])</f>
        <v>0</v>
      </c>
      <c r="AV941" s="10">
        <f xml:space="preserve"> SIGN(DATA[[#This Row],[Low]] &lt; DATA[[#This Row],[Prev Low]])</f>
        <v>1</v>
      </c>
      <c r="AW941" s="10">
        <f xml:space="preserve"> SIGN(DATA[[#This Row],[Prev Low]] &lt; DATA[[#This Row],[Low]])</f>
        <v>0</v>
      </c>
      <c r="AX941" s="10">
        <f xml:space="preserve"> SIGN(DATA[[#This Row],[High]] &lt; DATA[[#This Row],[Prev High]])</f>
        <v>1</v>
      </c>
      <c r="AY941" s="10">
        <f xml:space="preserve"> SIGN(DATA[[#This Row],[Prev High]] &lt; DATA[[#This Row],[High]])</f>
        <v>0</v>
      </c>
      <c r="AZ941" s="10">
        <f xml:space="preserve"> (DATA[[#This Row],[Prev Low]] &lt; DATA[[#This Row],[Close]]) * (DATA[[#This Row],[Close]] &lt; DATA[[#This Row],[Prev High]])</f>
        <v>1</v>
      </c>
      <c r="BA941" s="10">
        <f xml:space="preserve"> SIGN(DATA[[#This Row],[Close]] &lt; DATA[[#This Row],[Prev Low]])</f>
        <v>0</v>
      </c>
      <c r="BB941" s="10">
        <f xml:space="preserve"> SIGN(DATA[[#This Row],[Prev Low]] &lt; DATA[[#This Row],[Close]])</f>
        <v>1</v>
      </c>
      <c r="BC941" s="10">
        <f xml:space="preserve"> SIGN(DATA[[#This Row],[Close]] &lt; DATA[[#This Row],[Prev High]])</f>
        <v>1</v>
      </c>
      <c r="BD941" s="10">
        <f xml:space="preserve"> SIGN(DATA[[#This Row],[Prev High]] &lt; DATA[[#This Row],[Close]])</f>
        <v>0</v>
      </c>
    </row>
    <row r="942" spans="14:56" x14ac:dyDescent="0.25">
      <c r="N942" s="16">
        <f xml:space="preserve"> ROW() - ROW(DATA[[#Headers],[Row]])</f>
        <v>940</v>
      </c>
      <c r="O942" s="13"/>
      <c r="P942" s="20">
        <v>44488</v>
      </c>
      <c r="Q942" s="21">
        <v>111762</v>
      </c>
      <c r="R942" s="21">
        <v>114890</v>
      </c>
      <c r="S942" s="21">
        <v>114900</v>
      </c>
      <c r="T942" s="21">
        <v>110880</v>
      </c>
      <c r="U942" s="13" t="s">
        <v>698</v>
      </c>
      <c r="V942" s="14">
        <v>-3.1899999999999998E-2</v>
      </c>
      <c r="W942" s="23"/>
      <c r="X942" s="23">
        <f xml:space="preserve"> (1 - DATA[[#This Row],[Row]])</f>
        <v>-939</v>
      </c>
      <c r="Y942" s="24">
        <f xml:space="preserve"> DATA[[#This Row],[Src Data]]</f>
        <v>44488</v>
      </c>
      <c r="Z942" s="23">
        <f xml:space="preserve"> WEEKDAY(DATA[[#This Row],[Date]])</f>
        <v>3</v>
      </c>
      <c r="AA942" s="26">
        <f xml:space="preserve"> DATA[[#This Row],[Src Último]]</f>
        <v>111762</v>
      </c>
      <c r="AB942" s="28">
        <f xml:space="preserve"> DATA[[#This Row],[Src Abertura]]</f>
        <v>114890</v>
      </c>
      <c r="AC942" s="28">
        <f xml:space="preserve"> DATA[[#This Row],[Src Mínima]]</f>
        <v>110880</v>
      </c>
      <c r="AD942" s="28">
        <f xml:space="preserve"> DATA[[#This Row],[Src Máxima]]</f>
        <v>114900</v>
      </c>
      <c r="AE942" s="28">
        <f xml:space="preserve"> DATA[[#This Row],[Src Último]]</f>
        <v>111762</v>
      </c>
      <c r="AF942" s="40">
        <f xml:space="preserve"> (DATA[[#This Row],[High]] - DATA[[#This Row],[Low]])</f>
        <v>4020</v>
      </c>
      <c r="AG942" s="31">
        <f xml:space="preserve"> _xlfn.XLOOKUP(DATA[[#This Row],[T]]-1, DATA[T], DATA[Open], "")</f>
        <v>115060</v>
      </c>
      <c r="AH942" s="31">
        <f xml:space="preserve"> _xlfn.XLOOKUP(DATA[[#This Row],[T]]-1, DATA[T], DATA[Low], "")</f>
        <v>113750</v>
      </c>
      <c r="AI942" s="31">
        <f xml:space="preserve"> _xlfn.XLOOKUP(DATA[[#This Row],[T]]-1, DATA[T], DATA[High], "")</f>
        <v>116060</v>
      </c>
      <c r="AJ942" s="31">
        <f xml:space="preserve"> _xlfn.XLOOKUP(DATA[[#This Row],[T]]-1, DATA[T], DATA[Price], "")</f>
        <v>115445</v>
      </c>
      <c r="AK942" s="33">
        <f xml:space="preserve"> IFERROR(DATA[[#This Row],[Prev Close]] - DATA[[#This Row],[Prev Open]], "")</f>
        <v>385</v>
      </c>
      <c r="AL942" s="33">
        <f xml:space="preserve"> IFERROR(DATA[[#This Row],[Prev High]] - DATA[[#This Row],[Prev Low]], "")</f>
        <v>2310</v>
      </c>
      <c r="AM942" s="33">
        <f xml:space="preserve"> SIGN(DATA[[#This Row],[Prev Change]] &lt; 0)</f>
        <v>0</v>
      </c>
      <c r="AN942" s="33">
        <f xml:space="preserve"> SIGN(DATA[[#This Row],[Prev Change]] &gt;= 0)</f>
        <v>1</v>
      </c>
      <c r="AO942" s="28">
        <f xml:space="preserve"> IFERROR(MAX(0, DATA[[#This Row],[High]] - DATA[[#This Row],[Prev High]]), "")</f>
        <v>0</v>
      </c>
      <c r="AP942" s="28">
        <f xml:space="preserve"> IFERROR(MAX(0, DATA[[#This Row],[Prev Low]] - DATA[[#This Row],[Low]]), "")</f>
        <v>2870</v>
      </c>
      <c r="AQ942" s="10">
        <f xml:space="preserve"> (DATA[[#This Row],[Prev Low]] &lt; DATA[[#This Row],[Open]]) * (DATA[[#This Row],[Open]] &lt; DATA[[#This Row],[Prev High]])</f>
        <v>1</v>
      </c>
      <c r="AR942" s="10">
        <f xml:space="preserve"> SIGN(DATA[[#This Row],[Open]] &lt; DATA[[#This Row],[Prev Low]])</f>
        <v>0</v>
      </c>
      <c r="AS942" s="10">
        <f xml:space="preserve"> SIGN(DATA[[#This Row],[Prev Low]] &lt; DATA[[#This Row],[Open]])</f>
        <v>1</v>
      </c>
      <c r="AT942" s="10">
        <f xml:space="preserve"> SIGN(DATA[[#This Row],[Open]] &lt; DATA[[#This Row],[Prev High]])</f>
        <v>1</v>
      </c>
      <c r="AU942" s="10">
        <f xml:space="preserve"> SIGN(DATA[[#This Row],[Prev High]] &lt; DATA[[#This Row],[Open]])</f>
        <v>0</v>
      </c>
      <c r="AV942" s="10">
        <f xml:space="preserve"> SIGN(DATA[[#This Row],[Low]] &lt; DATA[[#This Row],[Prev Low]])</f>
        <v>1</v>
      </c>
      <c r="AW942" s="10">
        <f xml:space="preserve"> SIGN(DATA[[#This Row],[Prev Low]] &lt; DATA[[#This Row],[Low]])</f>
        <v>0</v>
      </c>
      <c r="AX942" s="10">
        <f xml:space="preserve"> SIGN(DATA[[#This Row],[High]] &lt; DATA[[#This Row],[Prev High]])</f>
        <v>1</v>
      </c>
      <c r="AY942" s="10">
        <f xml:space="preserve"> SIGN(DATA[[#This Row],[Prev High]] &lt; DATA[[#This Row],[High]])</f>
        <v>0</v>
      </c>
      <c r="AZ942" s="10">
        <f xml:space="preserve"> (DATA[[#This Row],[Prev Low]] &lt; DATA[[#This Row],[Close]]) * (DATA[[#This Row],[Close]] &lt; DATA[[#This Row],[Prev High]])</f>
        <v>0</v>
      </c>
      <c r="BA942" s="10">
        <f xml:space="preserve"> SIGN(DATA[[#This Row],[Close]] &lt; DATA[[#This Row],[Prev Low]])</f>
        <v>1</v>
      </c>
      <c r="BB942" s="10">
        <f xml:space="preserve"> SIGN(DATA[[#This Row],[Prev Low]] &lt; DATA[[#This Row],[Close]])</f>
        <v>0</v>
      </c>
      <c r="BC942" s="10">
        <f xml:space="preserve"> SIGN(DATA[[#This Row],[Close]] &lt; DATA[[#This Row],[Prev High]])</f>
        <v>1</v>
      </c>
      <c r="BD942" s="10">
        <f xml:space="preserve"> SIGN(DATA[[#This Row],[Prev High]] &lt; DATA[[#This Row],[Close]])</f>
        <v>0</v>
      </c>
    </row>
    <row r="943" spans="14:56" x14ac:dyDescent="0.25">
      <c r="N943" s="16">
        <f xml:space="preserve"> ROW() - ROW(DATA[[#Headers],[Row]])</f>
        <v>941</v>
      </c>
      <c r="O943" s="13"/>
      <c r="P943" s="20">
        <v>44487</v>
      </c>
      <c r="Q943" s="21">
        <v>115445</v>
      </c>
      <c r="R943" s="21">
        <v>115060</v>
      </c>
      <c r="S943" s="21">
        <v>116060</v>
      </c>
      <c r="T943" s="21">
        <v>113750</v>
      </c>
      <c r="U943" s="13" t="s">
        <v>699</v>
      </c>
      <c r="V943" s="14">
        <v>-1.6999999999999999E-3</v>
      </c>
      <c r="W943" s="23"/>
      <c r="X943" s="23">
        <f xml:space="preserve"> (1 - DATA[[#This Row],[Row]])</f>
        <v>-940</v>
      </c>
      <c r="Y943" s="24">
        <f xml:space="preserve"> DATA[[#This Row],[Src Data]]</f>
        <v>44487</v>
      </c>
      <c r="Z943" s="23">
        <f xml:space="preserve"> WEEKDAY(DATA[[#This Row],[Date]])</f>
        <v>2</v>
      </c>
      <c r="AA943" s="26">
        <f xml:space="preserve"> DATA[[#This Row],[Src Último]]</f>
        <v>115445</v>
      </c>
      <c r="AB943" s="28">
        <f xml:space="preserve"> DATA[[#This Row],[Src Abertura]]</f>
        <v>115060</v>
      </c>
      <c r="AC943" s="28">
        <f xml:space="preserve"> DATA[[#This Row],[Src Mínima]]</f>
        <v>113750</v>
      </c>
      <c r="AD943" s="28">
        <f xml:space="preserve"> DATA[[#This Row],[Src Máxima]]</f>
        <v>116060</v>
      </c>
      <c r="AE943" s="28">
        <f xml:space="preserve"> DATA[[#This Row],[Src Último]]</f>
        <v>115445</v>
      </c>
      <c r="AF943" s="40">
        <f xml:space="preserve"> (DATA[[#This Row],[High]] - DATA[[#This Row],[Low]])</f>
        <v>2310</v>
      </c>
      <c r="AG943" s="31">
        <f xml:space="preserve"> _xlfn.XLOOKUP(DATA[[#This Row],[T]]-1, DATA[T], DATA[Open], "")</f>
        <v>114870</v>
      </c>
      <c r="AH943" s="31">
        <f xml:space="preserve"> _xlfn.XLOOKUP(DATA[[#This Row],[T]]-1, DATA[T], DATA[Low], "")</f>
        <v>114110</v>
      </c>
      <c r="AI943" s="31">
        <f xml:space="preserve"> _xlfn.XLOOKUP(DATA[[#This Row],[T]]-1, DATA[T], DATA[High], "")</f>
        <v>115940</v>
      </c>
      <c r="AJ943" s="31">
        <f xml:space="preserve"> _xlfn.XLOOKUP(DATA[[#This Row],[T]]-1, DATA[T], DATA[Price], "")</f>
        <v>115637</v>
      </c>
      <c r="AK943" s="33">
        <f xml:space="preserve"> IFERROR(DATA[[#This Row],[Prev Close]] - DATA[[#This Row],[Prev Open]], "")</f>
        <v>767</v>
      </c>
      <c r="AL943" s="33">
        <f xml:space="preserve"> IFERROR(DATA[[#This Row],[Prev High]] - DATA[[#This Row],[Prev Low]], "")</f>
        <v>1830</v>
      </c>
      <c r="AM943" s="33">
        <f xml:space="preserve"> SIGN(DATA[[#This Row],[Prev Change]] &lt; 0)</f>
        <v>0</v>
      </c>
      <c r="AN943" s="33">
        <f xml:space="preserve"> SIGN(DATA[[#This Row],[Prev Change]] &gt;= 0)</f>
        <v>1</v>
      </c>
      <c r="AO943" s="28">
        <f xml:space="preserve"> IFERROR(MAX(0, DATA[[#This Row],[High]] - DATA[[#This Row],[Prev High]]), "")</f>
        <v>120</v>
      </c>
      <c r="AP943" s="28">
        <f xml:space="preserve"> IFERROR(MAX(0, DATA[[#This Row],[Prev Low]] - DATA[[#This Row],[Low]]), "")</f>
        <v>360</v>
      </c>
      <c r="AQ943" s="10">
        <f xml:space="preserve"> (DATA[[#This Row],[Prev Low]] &lt; DATA[[#This Row],[Open]]) * (DATA[[#This Row],[Open]] &lt; DATA[[#This Row],[Prev High]])</f>
        <v>1</v>
      </c>
      <c r="AR943" s="10">
        <f xml:space="preserve"> SIGN(DATA[[#This Row],[Open]] &lt; DATA[[#This Row],[Prev Low]])</f>
        <v>0</v>
      </c>
      <c r="AS943" s="10">
        <f xml:space="preserve"> SIGN(DATA[[#This Row],[Prev Low]] &lt; DATA[[#This Row],[Open]])</f>
        <v>1</v>
      </c>
      <c r="AT943" s="10">
        <f xml:space="preserve"> SIGN(DATA[[#This Row],[Open]] &lt; DATA[[#This Row],[Prev High]])</f>
        <v>1</v>
      </c>
      <c r="AU943" s="10">
        <f xml:space="preserve"> SIGN(DATA[[#This Row],[Prev High]] &lt; DATA[[#This Row],[Open]])</f>
        <v>0</v>
      </c>
      <c r="AV943" s="10">
        <f xml:space="preserve"> SIGN(DATA[[#This Row],[Low]] &lt; DATA[[#This Row],[Prev Low]])</f>
        <v>1</v>
      </c>
      <c r="AW943" s="10">
        <f xml:space="preserve"> SIGN(DATA[[#This Row],[Prev Low]] &lt; DATA[[#This Row],[Low]])</f>
        <v>0</v>
      </c>
      <c r="AX943" s="10">
        <f xml:space="preserve"> SIGN(DATA[[#This Row],[High]] &lt; DATA[[#This Row],[Prev High]])</f>
        <v>0</v>
      </c>
      <c r="AY943" s="10">
        <f xml:space="preserve"> SIGN(DATA[[#This Row],[Prev High]] &lt; DATA[[#This Row],[High]])</f>
        <v>1</v>
      </c>
      <c r="AZ943" s="10">
        <f xml:space="preserve"> (DATA[[#This Row],[Prev Low]] &lt; DATA[[#This Row],[Close]]) * (DATA[[#This Row],[Close]] &lt; DATA[[#This Row],[Prev High]])</f>
        <v>1</v>
      </c>
      <c r="BA943" s="10">
        <f xml:space="preserve"> SIGN(DATA[[#This Row],[Close]] &lt; DATA[[#This Row],[Prev Low]])</f>
        <v>0</v>
      </c>
      <c r="BB943" s="10">
        <f xml:space="preserve"> SIGN(DATA[[#This Row],[Prev Low]] &lt; DATA[[#This Row],[Close]])</f>
        <v>1</v>
      </c>
      <c r="BC943" s="10">
        <f xml:space="preserve"> SIGN(DATA[[#This Row],[Close]] &lt; DATA[[#This Row],[Prev High]])</f>
        <v>1</v>
      </c>
      <c r="BD943" s="10">
        <f xml:space="preserve"> SIGN(DATA[[#This Row],[Prev High]] &lt; DATA[[#This Row],[Close]])</f>
        <v>0</v>
      </c>
    </row>
    <row r="944" spans="14:56" x14ac:dyDescent="0.25">
      <c r="N944" s="16">
        <f xml:space="preserve"> ROW() - ROW(DATA[[#Headers],[Row]])</f>
        <v>942</v>
      </c>
      <c r="O944" s="13"/>
      <c r="P944" s="20">
        <v>44484</v>
      </c>
      <c r="Q944" s="21">
        <v>115637</v>
      </c>
      <c r="R944" s="21">
        <v>114870</v>
      </c>
      <c r="S944" s="21">
        <v>115940</v>
      </c>
      <c r="T944" s="21">
        <v>114110</v>
      </c>
      <c r="U944" s="13" t="s">
        <v>611</v>
      </c>
      <c r="V944" s="14">
        <v>1.1299999999999999E-2</v>
      </c>
      <c r="W944" s="23"/>
      <c r="X944" s="23">
        <f xml:space="preserve"> (1 - DATA[[#This Row],[Row]])</f>
        <v>-941</v>
      </c>
      <c r="Y944" s="24">
        <f xml:space="preserve"> DATA[[#This Row],[Src Data]]</f>
        <v>44484</v>
      </c>
      <c r="Z944" s="23">
        <f xml:space="preserve"> WEEKDAY(DATA[[#This Row],[Date]])</f>
        <v>6</v>
      </c>
      <c r="AA944" s="26">
        <f xml:space="preserve"> DATA[[#This Row],[Src Último]]</f>
        <v>115637</v>
      </c>
      <c r="AB944" s="28">
        <f xml:space="preserve"> DATA[[#This Row],[Src Abertura]]</f>
        <v>114870</v>
      </c>
      <c r="AC944" s="28">
        <f xml:space="preserve"> DATA[[#This Row],[Src Mínima]]</f>
        <v>114110</v>
      </c>
      <c r="AD944" s="28">
        <f xml:space="preserve"> DATA[[#This Row],[Src Máxima]]</f>
        <v>115940</v>
      </c>
      <c r="AE944" s="28">
        <f xml:space="preserve"> DATA[[#This Row],[Src Último]]</f>
        <v>115637</v>
      </c>
      <c r="AF944" s="40">
        <f xml:space="preserve"> (DATA[[#This Row],[High]] - DATA[[#This Row],[Low]])</f>
        <v>1830</v>
      </c>
      <c r="AG944" s="31">
        <f xml:space="preserve"> _xlfn.XLOOKUP(DATA[[#This Row],[T]]-1, DATA[T], DATA[Open], "")</f>
        <v>115295</v>
      </c>
      <c r="AH944" s="31">
        <f xml:space="preserve"> _xlfn.XLOOKUP(DATA[[#This Row],[T]]-1, DATA[T], DATA[Low], "")</f>
        <v>113750</v>
      </c>
      <c r="AI944" s="31">
        <f xml:space="preserve"> _xlfn.XLOOKUP(DATA[[#This Row],[T]]-1, DATA[T], DATA[High], "")</f>
        <v>115530</v>
      </c>
      <c r="AJ944" s="31">
        <f xml:space="preserve"> _xlfn.XLOOKUP(DATA[[#This Row],[T]]-1, DATA[T], DATA[Price], "")</f>
        <v>114340</v>
      </c>
      <c r="AK944" s="33">
        <f xml:space="preserve"> IFERROR(DATA[[#This Row],[Prev Close]] - DATA[[#This Row],[Prev Open]], "")</f>
        <v>-955</v>
      </c>
      <c r="AL944" s="33">
        <f xml:space="preserve"> IFERROR(DATA[[#This Row],[Prev High]] - DATA[[#This Row],[Prev Low]], "")</f>
        <v>1780</v>
      </c>
      <c r="AM944" s="33">
        <f xml:space="preserve"> SIGN(DATA[[#This Row],[Prev Change]] &lt; 0)</f>
        <v>1</v>
      </c>
      <c r="AN944" s="33">
        <f xml:space="preserve"> SIGN(DATA[[#This Row],[Prev Change]] &gt;= 0)</f>
        <v>0</v>
      </c>
      <c r="AO944" s="28">
        <f xml:space="preserve"> IFERROR(MAX(0, DATA[[#This Row],[High]] - DATA[[#This Row],[Prev High]]), "")</f>
        <v>410</v>
      </c>
      <c r="AP944" s="28">
        <f xml:space="preserve"> IFERROR(MAX(0, DATA[[#This Row],[Prev Low]] - DATA[[#This Row],[Low]]), "")</f>
        <v>0</v>
      </c>
      <c r="AQ944" s="10">
        <f xml:space="preserve"> (DATA[[#This Row],[Prev Low]] &lt; DATA[[#This Row],[Open]]) * (DATA[[#This Row],[Open]] &lt; DATA[[#This Row],[Prev High]])</f>
        <v>1</v>
      </c>
      <c r="AR944" s="10">
        <f xml:space="preserve"> SIGN(DATA[[#This Row],[Open]] &lt; DATA[[#This Row],[Prev Low]])</f>
        <v>0</v>
      </c>
      <c r="AS944" s="10">
        <f xml:space="preserve"> SIGN(DATA[[#This Row],[Prev Low]] &lt; DATA[[#This Row],[Open]])</f>
        <v>1</v>
      </c>
      <c r="AT944" s="10">
        <f xml:space="preserve"> SIGN(DATA[[#This Row],[Open]] &lt; DATA[[#This Row],[Prev High]])</f>
        <v>1</v>
      </c>
      <c r="AU944" s="10">
        <f xml:space="preserve"> SIGN(DATA[[#This Row],[Prev High]] &lt; DATA[[#This Row],[Open]])</f>
        <v>0</v>
      </c>
      <c r="AV944" s="10">
        <f xml:space="preserve"> SIGN(DATA[[#This Row],[Low]] &lt; DATA[[#This Row],[Prev Low]])</f>
        <v>0</v>
      </c>
      <c r="AW944" s="10">
        <f xml:space="preserve"> SIGN(DATA[[#This Row],[Prev Low]] &lt; DATA[[#This Row],[Low]])</f>
        <v>1</v>
      </c>
      <c r="AX944" s="10">
        <f xml:space="preserve"> SIGN(DATA[[#This Row],[High]] &lt; DATA[[#This Row],[Prev High]])</f>
        <v>0</v>
      </c>
      <c r="AY944" s="10">
        <f xml:space="preserve"> SIGN(DATA[[#This Row],[Prev High]] &lt; DATA[[#This Row],[High]])</f>
        <v>1</v>
      </c>
      <c r="AZ944" s="10">
        <f xml:space="preserve"> (DATA[[#This Row],[Prev Low]] &lt; DATA[[#This Row],[Close]]) * (DATA[[#This Row],[Close]] &lt; DATA[[#This Row],[Prev High]])</f>
        <v>0</v>
      </c>
      <c r="BA944" s="10">
        <f xml:space="preserve"> SIGN(DATA[[#This Row],[Close]] &lt; DATA[[#This Row],[Prev Low]])</f>
        <v>0</v>
      </c>
      <c r="BB944" s="10">
        <f xml:space="preserve"> SIGN(DATA[[#This Row],[Prev Low]] &lt; DATA[[#This Row],[Close]])</f>
        <v>1</v>
      </c>
      <c r="BC944" s="10">
        <f xml:space="preserve"> SIGN(DATA[[#This Row],[Close]] &lt; DATA[[#This Row],[Prev High]])</f>
        <v>0</v>
      </c>
      <c r="BD944" s="10">
        <f xml:space="preserve"> SIGN(DATA[[#This Row],[Prev High]] &lt; DATA[[#This Row],[Close]])</f>
        <v>1</v>
      </c>
    </row>
    <row r="945" spans="14:56" x14ac:dyDescent="0.25">
      <c r="N945" s="16">
        <f xml:space="preserve"> ROW() - ROW(DATA[[#Headers],[Row]])</f>
        <v>943</v>
      </c>
      <c r="O945" s="13"/>
      <c r="P945" s="20">
        <v>44483</v>
      </c>
      <c r="Q945" s="21">
        <v>114340</v>
      </c>
      <c r="R945" s="21">
        <v>115295</v>
      </c>
      <c r="S945" s="21">
        <v>115530</v>
      </c>
      <c r="T945" s="21">
        <v>113750</v>
      </c>
      <c r="U945" s="13" t="s">
        <v>567</v>
      </c>
      <c r="V945" s="14">
        <v>5.0000000000000001E-3</v>
      </c>
      <c r="W945" s="23"/>
      <c r="X945" s="23">
        <f xml:space="preserve"> (1 - DATA[[#This Row],[Row]])</f>
        <v>-942</v>
      </c>
      <c r="Y945" s="24">
        <f xml:space="preserve"> DATA[[#This Row],[Src Data]]</f>
        <v>44483</v>
      </c>
      <c r="Z945" s="23">
        <f xml:space="preserve"> WEEKDAY(DATA[[#This Row],[Date]])</f>
        <v>5</v>
      </c>
      <c r="AA945" s="26">
        <f xml:space="preserve"> DATA[[#This Row],[Src Último]]</f>
        <v>114340</v>
      </c>
      <c r="AB945" s="28">
        <f xml:space="preserve"> DATA[[#This Row],[Src Abertura]]</f>
        <v>115295</v>
      </c>
      <c r="AC945" s="28">
        <f xml:space="preserve"> DATA[[#This Row],[Src Mínima]]</f>
        <v>113750</v>
      </c>
      <c r="AD945" s="28">
        <f xml:space="preserve"> DATA[[#This Row],[Src Máxima]]</f>
        <v>115530</v>
      </c>
      <c r="AE945" s="28">
        <f xml:space="preserve"> DATA[[#This Row],[Src Último]]</f>
        <v>114340</v>
      </c>
      <c r="AF945" s="40">
        <f xml:space="preserve"> (DATA[[#This Row],[High]] - DATA[[#This Row],[Low]])</f>
        <v>1780</v>
      </c>
      <c r="AG945" s="31">
        <f xml:space="preserve"> _xlfn.XLOOKUP(DATA[[#This Row],[T]]-1, DATA[T], DATA[Open], "")</f>
        <v>112150</v>
      </c>
      <c r="AH945" s="31">
        <f xml:space="preserve"> _xlfn.XLOOKUP(DATA[[#This Row],[T]]-1, DATA[T], DATA[Low], "")</f>
        <v>112030</v>
      </c>
      <c r="AI945" s="31">
        <f xml:space="preserve"> _xlfn.XLOOKUP(DATA[[#This Row],[T]]-1, DATA[T], DATA[High], "")</f>
        <v>114785</v>
      </c>
      <c r="AJ945" s="31">
        <f xml:space="preserve"> _xlfn.XLOOKUP(DATA[[#This Row],[T]]-1, DATA[T], DATA[Price], "")</f>
        <v>113774</v>
      </c>
      <c r="AK945" s="33">
        <f xml:space="preserve"> IFERROR(DATA[[#This Row],[Prev Close]] - DATA[[#This Row],[Prev Open]], "")</f>
        <v>1624</v>
      </c>
      <c r="AL945" s="33">
        <f xml:space="preserve"> IFERROR(DATA[[#This Row],[Prev High]] - DATA[[#This Row],[Prev Low]], "")</f>
        <v>2755</v>
      </c>
      <c r="AM945" s="33">
        <f xml:space="preserve"> SIGN(DATA[[#This Row],[Prev Change]] &lt; 0)</f>
        <v>0</v>
      </c>
      <c r="AN945" s="33">
        <f xml:space="preserve"> SIGN(DATA[[#This Row],[Prev Change]] &gt;= 0)</f>
        <v>1</v>
      </c>
      <c r="AO945" s="28">
        <f xml:space="preserve"> IFERROR(MAX(0, DATA[[#This Row],[High]] - DATA[[#This Row],[Prev High]]), "")</f>
        <v>745</v>
      </c>
      <c r="AP945" s="28">
        <f xml:space="preserve"> IFERROR(MAX(0, DATA[[#This Row],[Prev Low]] - DATA[[#This Row],[Low]]), "")</f>
        <v>0</v>
      </c>
      <c r="AQ945" s="10">
        <f xml:space="preserve"> (DATA[[#This Row],[Prev Low]] &lt; DATA[[#This Row],[Open]]) * (DATA[[#This Row],[Open]] &lt; DATA[[#This Row],[Prev High]])</f>
        <v>0</v>
      </c>
      <c r="AR945" s="10">
        <f xml:space="preserve"> SIGN(DATA[[#This Row],[Open]] &lt; DATA[[#This Row],[Prev Low]])</f>
        <v>0</v>
      </c>
      <c r="AS945" s="10">
        <f xml:space="preserve"> SIGN(DATA[[#This Row],[Prev Low]] &lt; DATA[[#This Row],[Open]])</f>
        <v>1</v>
      </c>
      <c r="AT945" s="10">
        <f xml:space="preserve"> SIGN(DATA[[#This Row],[Open]] &lt; DATA[[#This Row],[Prev High]])</f>
        <v>0</v>
      </c>
      <c r="AU945" s="10">
        <f xml:space="preserve"> SIGN(DATA[[#This Row],[Prev High]] &lt; DATA[[#This Row],[Open]])</f>
        <v>1</v>
      </c>
      <c r="AV945" s="10">
        <f xml:space="preserve"> SIGN(DATA[[#This Row],[Low]] &lt; DATA[[#This Row],[Prev Low]])</f>
        <v>0</v>
      </c>
      <c r="AW945" s="10">
        <f xml:space="preserve"> SIGN(DATA[[#This Row],[Prev Low]] &lt; DATA[[#This Row],[Low]])</f>
        <v>1</v>
      </c>
      <c r="AX945" s="10">
        <f xml:space="preserve"> SIGN(DATA[[#This Row],[High]] &lt; DATA[[#This Row],[Prev High]])</f>
        <v>0</v>
      </c>
      <c r="AY945" s="10">
        <f xml:space="preserve"> SIGN(DATA[[#This Row],[Prev High]] &lt; DATA[[#This Row],[High]])</f>
        <v>1</v>
      </c>
      <c r="AZ945" s="10">
        <f xml:space="preserve"> (DATA[[#This Row],[Prev Low]] &lt; DATA[[#This Row],[Close]]) * (DATA[[#This Row],[Close]] &lt; DATA[[#This Row],[Prev High]])</f>
        <v>1</v>
      </c>
      <c r="BA945" s="10">
        <f xml:space="preserve"> SIGN(DATA[[#This Row],[Close]] &lt; DATA[[#This Row],[Prev Low]])</f>
        <v>0</v>
      </c>
      <c r="BB945" s="10">
        <f xml:space="preserve"> SIGN(DATA[[#This Row],[Prev Low]] &lt; DATA[[#This Row],[Close]])</f>
        <v>1</v>
      </c>
      <c r="BC945" s="10">
        <f xml:space="preserve"> SIGN(DATA[[#This Row],[Close]] &lt; DATA[[#This Row],[Prev High]])</f>
        <v>1</v>
      </c>
      <c r="BD945" s="10">
        <f xml:space="preserve"> SIGN(DATA[[#This Row],[Prev High]] &lt; DATA[[#This Row],[Close]])</f>
        <v>0</v>
      </c>
    </row>
    <row r="946" spans="14:56" x14ac:dyDescent="0.25">
      <c r="N946" s="16">
        <f xml:space="preserve"> ROW() - ROW(DATA[[#Headers],[Row]])</f>
        <v>944</v>
      </c>
      <c r="O946" s="13"/>
      <c r="P946" s="20">
        <v>44482</v>
      </c>
      <c r="Q946" s="21">
        <v>113774</v>
      </c>
      <c r="R946" s="21">
        <v>112150</v>
      </c>
      <c r="S946" s="21">
        <v>114785</v>
      </c>
      <c r="T946" s="21">
        <v>112030</v>
      </c>
      <c r="U946" s="13" t="s">
        <v>700</v>
      </c>
      <c r="V946" s="14">
        <v>1.54E-2</v>
      </c>
      <c r="W946" s="23"/>
      <c r="X946" s="23">
        <f xml:space="preserve"> (1 - DATA[[#This Row],[Row]])</f>
        <v>-943</v>
      </c>
      <c r="Y946" s="24">
        <f xml:space="preserve"> DATA[[#This Row],[Src Data]]</f>
        <v>44482</v>
      </c>
      <c r="Z946" s="23">
        <f xml:space="preserve"> WEEKDAY(DATA[[#This Row],[Date]])</f>
        <v>4</v>
      </c>
      <c r="AA946" s="26">
        <f xml:space="preserve"> DATA[[#This Row],[Src Último]]</f>
        <v>113774</v>
      </c>
      <c r="AB946" s="28">
        <f xml:space="preserve"> DATA[[#This Row],[Src Abertura]]</f>
        <v>112150</v>
      </c>
      <c r="AC946" s="28">
        <f xml:space="preserve"> DATA[[#This Row],[Src Mínima]]</f>
        <v>112030</v>
      </c>
      <c r="AD946" s="28">
        <f xml:space="preserve"> DATA[[#This Row],[Src Máxima]]</f>
        <v>114785</v>
      </c>
      <c r="AE946" s="28">
        <f xml:space="preserve"> DATA[[#This Row],[Src Último]]</f>
        <v>113774</v>
      </c>
      <c r="AF946" s="40">
        <f xml:space="preserve"> (DATA[[#This Row],[High]] - DATA[[#This Row],[Low]])</f>
        <v>2755</v>
      </c>
      <c r="AG946" s="31">
        <f xml:space="preserve"> _xlfn.XLOOKUP(DATA[[#This Row],[T]]-1, DATA[T], DATA[Open], "")</f>
        <v>113200</v>
      </c>
      <c r="AH946" s="31">
        <f xml:space="preserve"> _xlfn.XLOOKUP(DATA[[#This Row],[T]]-1, DATA[T], DATA[Low], "")</f>
        <v>112000</v>
      </c>
      <c r="AI946" s="31">
        <f xml:space="preserve"> _xlfn.XLOOKUP(DATA[[#This Row],[T]]-1, DATA[T], DATA[High], "")</f>
        <v>113960</v>
      </c>
      <c r="AJ946" s="31">
        <f xml:space="preserve"> _xlfn.XLOOKUP(DATA[[#This Row],[T]]-1, DATA[T], DATA[Price], "")</f>
        <v>112052</v>
      </c>
      <c r="AK946" s="33">
        <f xml:space="preserve"> IFERROR(DATA[[#This Row],[Prev Close]] - DATA[[#This Row],[Prev Open]], "")</f>
        <v>-1148</v>
      </c>
      <c r="AL946" s="33">
        <f xml:space="preserve"> IFERROR(DATA[[#This Row],[Prev High]] - DATA[[#This Row],[Prev Low]], "")</f>
        <v>1960</v>
      </c>
      <c r="AM946" s="33">
        <f xml:space="preserve"> SIGN(DATA[[#This Row],[Prev Change]] &lt; 0)</f>
        <v>1</v>
      </c>
      <c r="AN946" s="33">
        <f xml:space="preserve"> SIGN(DATA[[#This Row],[Prev Change]] &gt;= 0)</f>
        <v>0</v>
      </c>
      <c r="AO946" s="28">
        <f xml:space="preserve"> IFERROR(MAX(0, DATA[[#This Row],[High]] - DATA[[#This Row],[Prev High]]), "")</f>
        <v>825</v>
      </c>
      <c r="AP946" s="28">
        <f xml:space="preserve"> IFERROR(MAX(0, DATA[[#This Row],[Prev Low]] - DATA[[#This Row],[Low]]), "")</f>
        <v>0</v>
      </c>
      <c r="AQ946" s="10">
        <f xml:space="preserve"> (DATA[[#This Row],[Prev Low]] &lt; DATA[[#This Row],[Open]]) * (DATA[[#This Row],[Open]] &lt; DATA[[#This Row],[Prev High]])</f>
        <v>1</v>
      </c>
      <c r="AR946" s="10">
        <f xml:space="preserve"> SIGN(DATA[[#This Row],[Open]] &lt; DATA[[#This Row],[Prev Low]])</f>
        <v>0</v>
      </c>
      <c r="AS946" s="10">
        <f xml:space="preserve"> SIGN(DATA[[#This Row],[Prev Low]] &lt; DATA[[#This Row],[Open]])</f>
        <v>1</v>
      </c>
      <c r="AT946" s="10">
        <f xml:space="preserve"> SIGN(DATA[[#This Row],[Open]] &lt; DATA[[#This Row],[Prev High]])</f>
        <v>1</v>
      </c>
      <c r="AU946" s="10">
        <f xml:space="preserve"> SIGN(DATA[[#This Row],[Prev High]] &lt; DATA[[#This Row],[Open]])</f>
        <v>0</v>
      </c>
      <c r="AV946" s="10">
        <f xml:space="preserve"> SIGN(DATA[[#This Row],[Low]] &lt; DATA[[#This Row],[Prev Low]])</f>
        <v>0</v>
      </c>
      <c r="AW946" s="10">
        <f xml:space="preserve"> SIGN(DATA[[#This Row],[Prev Low]] &lt; DATA[[#This Row],[Low]])</f>
        <v>1</v>
      </c>
      <c r="AX946" s="10">
        <f xml:space="preserve"> SIGN(DATA[[#This Row],[High]] &lt; DATA[[#This Row],[Prev High]])</f>
        <v>0</v>
      </c>
      <c r="AY946" s="10">
        <f xml:space="preserve"> SIGN(DATA[[#This Row],[Prev High]] &lt; DATA[[#This Row],[High]])</f>
        <v>1</v>
      </c>
      <c r="AZ946" s="10">
        <f xml:space="preserve"> (DATA[[#This Row],[Prev Low]] &lt; DATA[[#This Row],[Close]]) * (DATA[[#This Row],[Close]] &lt; DATA[[#This Row],[Prev High]])</f>
        <v>1</v>
      </c>
      <c r="BA946" s="10">
        <f xml:space="preserve"> SIGN(DATA[[#This Row],[Close]] &lt; DATA[[#This Row],[Prev Low]])</f>
        <v>0</v>
      </c>
      <c r="BB946" s="10">
        <f xml:space="preserve"> SIGN(DATA[[#This Row],[Prev Low]] &lt; DATA[[#This Row],[Close]])</f>
        <v>1</v>
      </c>
      <c r="BC946" s="10">
        <f xml:space="preserve"> SIGN(DATA[[#This Row],[Close]] &lt; DATA[[#This Row],[Prev High]])</f>
        <v>1</v>
      </c>
      <c r="BD946" s="10">
        <f xml:space="preserve"> SIGN(DATA[[#This Row],[Prev High]] &lt; DATA[[#This Row],[Close]])</f>
        <v>0</v>
      </c>
    </row>
    <row r="947" spans="14:56" x14ac:dyDescent="0.25">
      <c r="N947" s="16">
        <f xml:space="preserve"> ROW() - ROW(DATA[[#Headers],[Row]])</f>
        <v>945</v>
      </c>
      <c r="O947" s="13"/>
      <c r="P947" s="20">
        <v>44480</v>
      </c>
      <c r="Q947" s="21">
        <v>112052</v>
      </c>
      <c r="R947" s="21">
        <v>113200</v>
      </c>
      <c r="S947" s="21">
        <v>113960</v>
      </c>
      <c r="T947" s="21">
        <v>112000</v>
      </c>
      <c r="U947" s="13" t="s">
        <v>597</v>
      </c>
      <c r="V947" s="14">
        <v>-8.0999999999999996E-3</v>
      </c>
      <c r="W947" s="23"/>
      <c r="X947" s="23">
        <f xml:space="preserve"> (1 - DATA[[#This Row],[Row]])</f>
        <v>-944</v>
      </c>
      <c r="Y947" s="24">
        <f xml:space="preserve"> DATA[[#This Row],[Src Data]]</f>
        <v>44480</v>
      </c>
      <c r="Z947" s="23">
        <f xml:space="preserve"> WEEKDAY(DATA[[#This Row],[Date]])</f>
        <v>2</v>
      </c>
      <c r="AA947" s="26">
        <f xml:space="preserve"> DATA[[#This Row],[Src Último]]</f>
        <v>112052</v>
      </c>
      <c r="AB947" s="28">
        <f xml:space="preserve"> DATA[[#This Row],[Src Abertura]]</f>
        <v>113200</v>
      </c>
      <c r="AC947" s="28">
        <f xml:space="preserve"> DATA[[#This Row],[Src Mínima]]</f>
        <v>112000</v>
      </c>
      <c r="AD947" s="28">
        <f xml:space="preserve"> DATA[[#This Row],[Src Máxima]]</f>
        <v>113960</v>
      </c>
      <c r="AE947" s="28">
        <f xml:space="preserve"> DATA[[#This Row],[Src Último]]</f>
        <v>112052</v>
      </c>
      <c r="AF947" s="40">
        <f xml:space="preserve"> (DATA[[#This Row],[High]] - DATA[[#This Row],[Low]])</f>
        <v>1960</v>
      </c>
      <c r="AG947" s="31">
        <f xml:space="preserve"> _xlfn.XLOOKUP(DATA[[#This Row],[T]]-1, DATA[T], DATA[Open], "")</f>
        <v>111345</v>
      </c>
      <c r="AH947" s="31">
        <f xml:space="preserve"> _xlfn.XLOOKUP(DATA[[#This Row],[T]]-1, DATA[T], DATA[Low], "")</f>
        <v>111245</v>
      </c>
      <c r="AI947" s="31">
        <f xml:space="preserve"> _xlfn.XLOOKUP(DATA[[#This Row],[T]]-1, DATA[T], DATA[High], "")</f>
        <v>114485</v>
      </c>
      <c r="AJ947" s="31">
        <f xml:space="preserve"> _xlfn.XLOOKUP(DATA[[#This Row],[T]]-1, DATA[T], DATA[Price], "")</f>
        <v>112962</v>
      </c>
      <c r="AK947" s="33">
        <f xml:space="preserve"> IFERROR(DATA[[#This Row],[Prev Close]] - DATA[[#This Row],[Prev Open]], "")</f>
        <v>1617</v>
      </c>
      <c r="AL947" s="33">
        <f xml:space="preserve"> IFERROR(DATA[[#This Row],[Prev High]] - DATA[[#This Row],[Prev Low]], "")</f>
        <v>3240</v>
      </c>
      <c r="AM947" s="33">
        <f xml:space="preserve"> SIGN(DATA[[#This Row],[Prev Change]] &lt; 0)</f>
        <v>0</v>
      </c>
      <c r="AN947" s="33">
        <f xml:space="preserve"> SIGN(DATA[[#This Row],[Prev Change]] &gt;= 0)</f>
        <v>1</v>
      </c>
      <c r="AO947" s="28">
        <f xml:space="preserve"> IFERROR(MAX(0, DATA[[#This Row],[High]] - DATA[[#This Row],[Prev High]]), "")</f>
        <v>0</v>
      </c>
      <c r="AP947" s="28">
        <f xml:space="preserve"> IFERROR(MAX(0, DATA[[#This Row],[Prev Low]] - DATA[[#This Row],[Low]]), "")</f>
        <v>0</v>
      </c>
      <c r="AQ947" s="10">
        <f xml:space="preserve"> (DATA[[#This Row],[Prev Low]] &lt; DATA[[#This Row],[Open]]) * (DATA[[#This Row],[Open]] &lt; DATA[[#This Row],[Prev High]])</f>
        <v>1</v>
      </c>
      <c r="AR947" s="10">
        <f xml:space="preserve"> SIGN(DATA[[#This Row],[Open]] &lt; DATA[[#This Row],[Prev Low]])</f>
        <v>0</v>
      </c>
      <c r="AS947" s="10">
        <f xml:space="preserve"> SIGN(DATA[[#This Row],[Prev Low]] &lt; DATA[[#This Row],[Open]])</f>
        <v>1</v>
      </c>
      <c r="AT947" s="10">
        <f xml:space="preserve"> SIGN(DATA[[#This Row],[Open]] &lt; DATA[[#This Row],[Prev High]])</f>
        <v>1</v>
      </c>
      <c r="AU947" s="10">
        <f xml:space="preserve"> SIGN(DATA[[#This Row],[Prev High]] &lt; DATA[[#This Row],[Open]])</f>
        <v>0</v>
      </c>
      <c r="AV947" s="10">
        <f xml:space="preserve"> SIGN(DATA[[#This Row],[Low]] &lt; DATA[[#This Row],[Prev Low]])</f>
        <v>0</v>
      </c>
      <c r="AW947" s="10">
        <f xml:space="preserve"> SIGN(DATA[[#This Row],[Prev Low]] &lt; DATA[[#This Row],[Low]])</f>
        <v>1</v>
      </c>
      <c r="AX947" s="10">
        <f xml:space="preserve"> SIGN(DATA[[#This Row],[High]] &lt; DATA[[#This Row],[Prev High]])</f>
        <v>1</v>
      </c>
      <c r="AY947" s="10">
        <f xml:space="preserve"> SIGN(DATA[[#This Row],[Prev High]] &lt; DATA[[#This Row],[High]])</f>
        <v>0</v>
      </c>
      <c r="AZ947" s="10">
        <f xml:space="preserve"> (DATA[[#This Row],[Prev Low]] &lt; DATA[[#This Row],[Close]]) * (DATA[[#This Row],[Close]] &lt; DATA[[#This Row],[Prev High]])</f>
        <v>1</v>
      </c>
      <c r="BA947" s="10">
        <f xml:space="preserve"> SIGN(DATA[[#This Row],[Close]] &lt; DATA[[#This Row],[Prev Low]])</f>
        <v>0</v>
      </c>
      <c r="BB947" s="10">
        <f xml:space="preserve"> SIGN(DATA[[#This Row],[Prev Low]] &lt; DATA[[#This Row],[Close]])</f>
        <v>1</v>
      </c>
      <c r="BC947" s="10">
        <f xml:space="preserve"> SIGN(DATA[[#This Row],[Close]] &lt; DATA[[#This Row],[Prev High]])</f>
        <v>1</v>
      </c>
      <c r="BD947" s="10">
        <f xml:space="preserve"> SIGN(DATA[[#This Row],[Prev High]] &lt; DATA[[#This Row],[Close]])</f>
        <v>0</v>
      </c>
    </row>
    <row r="948" spans="14:56" x14ac:dyDescent="0.25">
      <c r="N948" s="16">
        <f xml:space="preserve"> ROW() - ROW(DATA[[#Headers],[Row]])</f>
        <v>946</v>
      </c>
      <c r="O948" s="13"/>
      <c r="P948" s="20">
        <v>44477</v>
      </c>
      <c r="Q948" s="21">
        <v>112962</v>
      </c>
      <c r="R948" s="21">
        <v>111345</v>
      </c>
      <c r="S948" s="21">
        <v>114485</v>
      </c>
      <c r="T948" s="21">
        <v>111245</v>
      </c>
      <c r="U948" s="13" t="s">
        <v>701</v>
      </c>
      <c r="V948" s="14">
        <v>2.1299999999999999E-2</v>
      </c>
      <c r="W948" s="23"/>
      <c r="X948" s="23">
        <f xml:space="preserve"> (1 - DATA[[#This Row],[Row]])</f>
        <v>-945</v>
      </c>
      <c r="Y948" s="24">
        <f xml:space="preserve"> DATA[[#This Row],[Src Data]]</f>
        <v>44477</v>
      </c>
      <c r="Z948" s="23">
        <f xml:space="preserve"> WEEKDAY(DATA[[#This Row],[Date]])</f>
        <v>6</v>
      </c>
      <c r="AA948" s="26">
        <f xml:space="preserve"> DATA[[#This Row],[Src Último]]</f>
        <v>112962</v>
      </c>
      <c r="AB948" s="28">
        <f xml:space="preserve"> DATA[[#This Row],[Src Abertura]]</f>
        <v>111345</v>
      </c>
      <c r="AC948" s="28">
        <f xml:space="preserve"> DATA[[#This Row],[Src Mínima]]</f>
        <v>111245</v>
      </c>
      <c r="AD948" s="28">
        <f xml:space="preserve"> DATA[[#This Row],[Src Máxima]]</f>
        <v>114485</v>
      </c>
      <c r="AE948" s="28">
        <f xml:space="preserve"> DATA[[#This Row],[Src Último]]</f>
        <v>112962</v>
      </c>
      <c r="AF948" s="40">
        <f xml:space="preserve"> (DATA[[#This Row],[High]] - DATA[[#This Row],[Low]])</f>
        <v>3240</v>
      </c>
      <c r="AG948" s="31">
        <f xml:space="preserve"> _xlfn.XLOOKUP(DATA[[#This Row],[T]]-1, DATA[T], DATA[Open], "")</f>
        <v>111765</v>
      </c>
      <c r="AH948" s="31">
        <f xml:space="preserve"> _xlfn.XLOOKUP(DATA[[#This Row],[T]]-1, DATA[T], DATA[Low], "")</f>
        <v>110475</v>
      </c>
      <c r="AI948" s="31">
        <f xml:space="preserve"> _xlfn.XLOOKUP(DATA[[#This Row],[T]]-1, DATA[T], DATA[High], "")</f>
        <v>111765</v>
      </c>
      <c r="AJ948" s="31">
        <f xml:space="preserve"> _xlfn.XLOOKUP(DATA[[#This Row],[T]]-1, DATA[T], DATA[Price], "")</f>
        <v>110607</v>
      </c>
      <c r="AK948" s="33">
        <f xml:space="preserve"> IFERROR(DATA[[#This Row],[Prev Close]] - DATA[[#This Row],[Prev Open]], "")</f>
        <v>-1158</v>
      </c>
      <c r="AL948" s="33">
        <f xml:space="preserve"> IFERROR(DATA[[#This Row],[Prev High]] - DATA[[#This Row],[Prev Low]], "")</f>
        <v>1290</v>
      </c>
      <c r="AM948" s="33">
        <f xml:space="preserve"> SIGN(DATA[[#This Row],[Prev Change]] &lt; 0)</f>
        <v>1</v>
      </c>
      <c r="AN948" s="33">
        <f xml:space="preserve"> SIGN(DATA[[#This Row],[Prev Change]] &gt;= 0)</f>
        <v>0</v>
      </c>
      <c r="AO948" s="28">
        <f xml:space="preserve"> IFERROR(MAX(0, DATA[[#This Row],[High]] - DATA[[#This Row],[Prev High]]), "")</f>
        <v>2720</v>
      </c>
      <c r="AP948" s="28">
        <f xml:space="preserve"> IFERROR(MAX(0, DATA[[#This Row],[Prev Low]] - DATA[[#This Row],[Low]]), "")</f>
        <v>0</v>
      </c>
      <c r="AQ948" s="10">
        <f xml:space="preserve"> (DATA[[#This Row],[Prev Low]] &lt; DATA[[#This Row],[Open]]) * (DATA[[#This Row],[Open]] &lt; DATA[[#This Row],[Prev High]])</f>
        <v>1</v>
      </c>
      <c r="AR948" s="10">
        <f xml:space="preserve"> SIGN(DATA[[#This Row],[Open]] &lt; DATA[[#This Row],[Prev Low]])</f>
        <v>0</v>
      </c>
      <c r="AS948" s="10">
        <f xml:space="preserve"> SIGN(DATA[[#This Row],[Prev Low]] &lt; DATA[[#This Row],[Open]])</f>
        <v>1</v>
      </c>
      <c r="AT948" s="10">
        <f xml:space="preserve"> SIGN(DATA[[#This Row],[Open]] &lt; DATA[[#This Row],[Prev High]])</f>
        <v>1</v>
      </c>
      <c r="AU948" s="10">
        <f xml:space="preserve"> SIGN(DATA[[#This Row],[Prev High]] &lt; DATA[[#This Row],[Open]])</f>
        <v>0</v>
      </c>
      <c r="AV948" s="10">
        <f xml:space="preserve"> SIGN(DATA[[#This Row],[Low]] &lt; DATA[[#This Row],[Prev Low]])</f>
        <v>0</v>
      </c>
      <c r="AW948" s="10">
        <f xml:space="preserve"> SIGN(DATA[[#This Row],[Prev Low]] &lt; DATA[[#This Row],[Low]])</f>
        <v>1</v>
      </c>
      <c r="AX948" s="10">
        <f xml:space="preserve"> SIGN(DATA[[#This Row],[High]] &lt; DATA[[#This Row],[Prev High]])</f>
        <v>0</v>
      </c>
      <c r="AY948" s="10">
        <f xml:space="preserve"> SIGN(DATA[[#This Row],[Prev High]] &lt; DATA[[#This Row],[High]])</f>
        <v>1</v>
      </c>
      <c r="AZ948" s="10">
        <f xml:space="preserve"> (DATA[[#This Row],[Prev Low]] &lt; DATA[[#This Row],[Close]]) * (DATA[[#This Row],[Close]] &lt; DATA[[#This Row],[Prev High]])</f>
        <v>0</v>
      </c>
      <c r="BA948" s="10">
        <f xml:space="preserve"> SIGN(DATA[[#This Row],[Close]] &lt; DATA[[#This Row],[Prev Low]])</f>
        <v>0</v>
      </c>
      <c r="BB948" s="10">
        <f xml:space="preserve"> SIGN(DATA[[#This Row],[Prev Low]] &lt; DATA[[#This Row],[Close]])</f>
        <v>1</v>
      </c>
      <c r="BC948" s="10">
        <f xml:space="preserve"> SIGN(DATA[[#This Row],[Close]] &lt; DATA[[#This Row],[Prev High]])</f>
        <v>0</v>
      </c>
      <c r="BD948" s="10">
        <f xml:space="preserve"> SIGN(DATA[[#This Row],[Prev High]] &lt; DATA[[#This Row],[Close]])</f>
        <v>1</v>
      </c>
    </row>
    <row r="949" spans="14:56" x14ac:dyDescent="0.25">
      <c r="N949" s="16">
        <f xml:space="preserve"> ROW() - ROW(DATA[[#Headers],[Row]])</f>
        <v>947</v>
      </c>
      <c r="O949" s="13"/>
      <c r="P949" s="20">
        <v>44476</v>
      </c>
      <c r="Q949" s="21">
        <v>110607</v>
      </c>
      <c r="R949" s="21">
        <v>111765</v>
      </c>
      <c r="S949" s="21">
        <v>111765</v>
      </c>
      <c r="T949" s="21">
        <v>110475</v>
      </c>
      <c r="U949" s="13" t="s">
        <v>702</v>
      </c>
      <c r="V949" s="14">
        <v>8.0000000000000004E-4</v>
      </c>
      <c r="W949" s="23"/>
      <c r="X949" s="23">
        <f xml:space="preserve"> (1 - DATA[[#This Row],[Row]])</f>
        <v>-946</v>
      </c>
      <c r="Y949" s="24">
        <f xml:space="preserve"> DATA[[#This Row],[Src Data]]</f>
        <v>44476</v>
      </c>
      <c r="Z949" s="23">
        <f xml:space="preserve"> WEEKDAY(DATA[[#This Row],[Date]])</f>
        <v>5</v>
      </c>
      <c r="AA949" s="26">
        <f xml:space="preserve"> DATA[[#This Row],[Src Último]]</f>
        <v>110607</v>
      </c>
      <c r="AB949" s="28">
        <f xml:space="preserve"> DATA[[#This Row],[Src Abertura]]</f>
        <v>111765</v>
      </c>
      <c r="AC949" s="28">
        <f xml:space="preserve"> DATA[[#This Row],[Src Mínima]]</f>
        <v>110475</v>
      </c>
      <c r="AD949" s="28">
        <f xml:space="preserve"> DATA[[#This Row],[Src Máxima]]</f>
        <v>111765</v>
      </c>
      <c r="AE949" s="28">
        <f xml:space="preserve"> DATA[[#This Row],[Src Último]]</f>
        <v>110607</v>
      </c>
      <c r="AF949" s="40">
        <f xml:space="preserve"> (DATA[[#This Row],[High]] - DATA[[#This Row],[Low]])</f>
        <v>1290</v>
      </c>
      <c r="AG949" s="31">
        <f xml:space="preserve"> _xlfn.XLOOKUP(DATA[[#This Row],[T]]-1, DATA[T], DATA[Open], "")</f>
        <v>109290</v>
      </c>
      <c r="AH949" s="31">
        <f xml:space="preserve"> _xlfn.XLOOKUP(DATA[[#This Row],[T]]-1, DATA[T], DATA[Low], "")</f>
        <v>108120</v>
      </c>
      <c r="AI949" s="31">
        <f xml:space="preserve"> _xlfn.XLOOKUP(DATA[[#This Row],[T]]-1, DATA[T], DATA[High], "")</f>
        <v>110790</v>
      </c>
      <c r="AJ949" s="31">
        <f xml:space="preserve"> _xlfn.XLOOKUP(DATA[[#This Row],[T]]-1, DATA[T], DATA[Price], "")</f>
        <v>110514</v>
      </c>
      <c r="AK949" s="33">
        <f xml:space="preserve"> IFERROR(DATA[[#This Row],[Prev Close]] - DATA[[#This Row],[Prev Open]], "")</f>
        <v>1224</v>
      </c>
      <c r="AL949" s="33">
        <f xml:space="preserve"> IFERROR(DATA[[#This Row],[Prev High]] - DATA[[#This Row],[Prev Low]], "")</f>
        <v>2670</v>
      </c>
      <c r="AM949" s="33">
        <f xml:space="preserve"> SIGN(DATA[[#This Row],[Prev Change]] &lt; 0)</f>
        <v>0</v>
      </c>
      <c r="AN949" s="33">
        <f xml:space="preserve"> SIGN(DATA[[#This Row],[Prev Change]] &gt;= 0)</f>
        <v>1</v>
      </c>
      <c r="AO949" s="28">
        <f xml:space="preserve"> IFERROR(MAX(0, DATA[[#This Row],[High]] - DATA[[#This Row],[Prev High]]), "")</f>
        <v>975</v>
      </c>
      <c r="AP949" s="28">
        <f xml:space="preserve"> IFERROR(MAX(0, DATA[[#This Row],[Prev Low]] - DATA[[#This Row],[Low]]), "")</f>
        <v>0</v>
      </c>
      <c r="AQ949" s="10">
        <f xml:space="preserve"> (DATA[[#This Row],[Prev Low]] &lt; DATA[[#This Row],[Open]]) * (DATA[[#This Row],[Open]] &lt; DATA[[#This Row],[Prev High]])</f>
        <v>0</v>
      </c>
      <c r="AR949" s="10">
        <f xml:space="preserve"> SIGN(DATA[[#This Row],[Open]] &lt; DATA[[#This Row],[Prev Low]])</f>
        <v>0</v>
      </c>
      <c r="AS949" s="10">
        <f xml:space="preserve"> SIGN(DATA[[#This Row],[Prev Low]] &lt; DATA[[#This Row],[Open]])</f>
        <v>1</v>
      </c>
      <c r="AT949" s="10">
        <f xml:space="preserve"> SIGN(DATA[[#This Row],[Open]] &lt; DATA[[#This Row],[Prev High]])</f>
        <v>0</v>
      </c>
      <c r="AU949" s="10">
        <f xml:space="preserve"> SIGN(DATA[[#This Row],[Prev High]] &lt; DATA[[#This Row],[Open]])</f>
        <v>1</v>
      </c>
      <c r="AV949" s="10">
        <f xml:space="preserve"> SIGN(DATA[[#This Row],[Low]] &lt; DATA[[#This Row],[Prev Low]])</f>
        <v>0</v>
      </c>
      <c r="AW949" s="10">
        <f xml:space="preserve"> SIGN(DATA[[#This Row],[Prev Low]] &lt; DATA[[#This Row],[Low]])</f>
        <v>1</v>
      </c>
      <c r="AX949" s="10">
        <f xml:space="preserve"> SIGN(DATA[[#This Row],[High]] &lt; DATA[[#This Row],[Prev High]])</f>
        <v>0</v>
      </c>
      <c r="AY949" s="10">
        <f xml:space="preserve"> SIGN(DATA[[#This Row],[Prev High]] &lt; DATA[[#This Row],[High]])</f>
        <v>1</v>
      </c>
      <c r="AZ949" s="10">
        <f xml:space="preserve"> (DATA[[#This Row],[Prev Low]] &lt; DATA[[#This Row],[Close]]) * (DATA[[#This Row],[Close]] &lt; DATA[[#This Row],[Prev High]])</f>
        <v>1</v>
      </c>
      <c r="BA949" s="10">
        <f xml:space="preserve"> SIGN(DATA[[#This Row],[Close]] &lt; DATA[[#This Row],[Prev Low]])</f>
        <v>0</v>
      </c>
      <c r="BB949" s="10">
        <f xml:space="preserve"> SIGN(DATA[[#This Row],[Prev Low]] &lt; DATA[[#This Row],[Close]])</f>
        <v>1</v>
      </c>
      <c r="BC949" s="10">
        <f xml:space="preserve"> SIGN(DATA[[#This Row],[Close]] &lt; DATA[[#This Row],[Prev High]])</f>
        <v>1</v>
      </c>
      <c r="BD949" s="10">
        <f xml:space="preserve"> SIGN(DATA[[#This Row],[Prev High]] &lt; DATA[[#This Row],[Close]])</f>
        <v>0</v>
      </c>
    </row>
    <row r="950" spans="14:56" x14ac:dyDescent="0.25">
      <c r="N950" s="16">
        <f xml:space="preserve"> ROW() - ROW(DATA[[#Headers],[Row]])</f>
        <v>948</v>
      </c>
      <c r="O950" s="13"/>
      <c r="P950" s="20">
        <v>44475</v>
      </c>
      <c r="Q950" s="21">
        <v>110514</v>
      </c>
      <c r="R950" s="21">
        <v>109290</v>
      </c>
      <c r="S950" s="21">
        <v>110790</v>
      </c>
      <c r="T950" s="21">
        <v>108120</v>
      </c>
      <c r="U950" s="13" t="s">
        <v>703</v>
      </c>
      <c r="V950" s="14">
        <v>8.9999999999999998E-4</v>
      </c>
      <c r="W950" s="23"/>
      <c r="X950" s="23">
        <f xml:space="preserve"> (1 - DATA[[#This Row],[Row]])</f>
        <v>-947</v>
      </c>
      <c r="Y950" s="24">
        <f xml:space="preserve"> DATA[[#This Row],[Src Data]]</f>
        <v>44475</v>
      </c>
      <c r="Z950" s="23">
        <f xml:space="preserve"> WEEKDAY(DATA[[#This Row],[Date]])</f>
        <v>4</v>
      </c>
      <c r="AA950" s="26">
        <f xml:space="preserve"> DATA[[#This Row],[Src Último]]</f>
        <v>110514</v>
      </c>
      <c r="AB950" s="28">
        <f xml:space="preserve"> DATA[[#This Row],[Src Abertura]]</f>
        <v>109290</v>
      </c>
      <c r="AC950" s="28">
        <f xml:space="preserve"> DATA[[#This Row],[Src Mínima]]</f>
        <v>108120</v>
      </c>
      <c r="AD950" s="28">
        <f xml:space="preserve"> DATA[[#This Row],[Src Máxima]]</f>
        <v>110790</v>
      </c>
      <c r="AE950" s="28">
        <f xml:space="preserve"> DATA[[#This Row],[Src Último]]</f>
        <v>110514</v>
      </c>
      <c r="AF950" s="40">
        <f xml:space="preserve"> (DATA[[#This Row],[High]] - DATA[[#This Row],[Low]])</f>
        <v>2670</v>
      </c>
      <c r="AG950" s="31">
        <f xml:space="preserve"> _xlfn.XLOOKUP(DATA[[#This Row],[T]]-1, DATA[T], DATA[Open], "")</f>
        <v>111070</v>
      </c>
      <c r="AH950" s="31">
        <f xml:space="preserve"> _xlfn.XLOOKUP(DATA[[#This Row],[T]]-1, DATA[T], DATA[Low], "")</f>
        <v>110060</v>
      </c>
      <c r="AI950" s="31">
        <f xml:space="preserve"> _xlfn.XLOOKUP(DATA[[#This Row],[T]]-1, DATA[T], DATA[High], "")</f>
        <v>111815</v>
      </c>
      <c r="AJ950" s="31">
        <f xml:space="preserve"> _xlfn.XLOOKUP(DATA[[#This Row],[T]]-1, DATA[T], DATA[Price], "")</f>
        <v>110419</v>
      </c>
      <c r="AK950" s="33">
        <f xml:space="preserve"> IFERROR(DATA[[#This Row],[Prev Close]] - DATA[[#This Row],[Prev Open]], "")</f>
        <v>-651</v>
      </c>
      <c r="AL950" s="33">
        <f xml:space="preserve"> IFERROR(DATA[[#This Row],[Prev High]] - DATA[[#This Row],[Prev Low]], "")</f>
        <v>1755</v>
      </c>
      <c r="AM950" s="33">
        <f xml:space="preserve"> SIGN(DATA[[#This Row],[Prev Change]] &lt; 0)</f>
        <v>1</v>
      </c>
      <c r="AN950" s="33">
        <f xml:space="preserve"> SIGN(DATA[[#This Row],[Prev Change]] &gt;= 0)</f>
        <v>0</v>
      </c>
      <c r="AO950" s="28">
        <f xml:space="preserve"> IFERROR(MAX(0, DATA[[#This Row],[High]] - DATA[[#This Row],[Prev High]]), "")</f>
        <v>0</v>
      </c>
      <c r="AP950" s="28">
        <f xml:space="preserve"> IFERROR(MAX(0, DATA[[#This Row],[Prev Low]] - DATA[[#This Row],[Low]]), "")</f>
        <v>1940</v>
      </c>
      <c r="AQ950" s="10">
        <f xml:space="preserve"> (DATA[[#This Row],[Prev Low]] &lt; DATA[[#This Row],[Open]]) * (DATA[[#This Row],[Open]] &lt; DATA[[#This Row],[Prev High]])</f>
        <v>0</v>
      </c>
      <c r="AR950" s="10">
        <f xml:space="preserve"> SIGN(DATA[[#This Row],[Open]] &lt; DATA[[#This Row],[Prev Low]])</f>
        <v>1</v>
      </c>
      <c r="AS950" s="10">
        <f xml:space="preserve"> SIGN(DATA[[#This Row],[Prev Low]] &lt; DATA[[#This Row],[Open]])</f>
        <v>0</v>
      </c>
      <c r="AT950" s="10">
        <f xml:space="preserve"> SIGN(DATA[[#This Row],[Open]] &lt; DATA[[#This Row],[Prev High]])</f>
        <v>1</v>
      </c>
      <c r="AU950" s="10">
        <f xml:space="preserve"> SIGN(DATA[[#This Row],[Prev High]] &lt; DATA[[#This Row],[Open]])</f>
        <v>0</v>
      </c>
      <c r="AV950" s="10">
        <f xml:space="preserve"> SIGN(DATA[[#This Row],[Low]] &lt; DATA[[#This Row],[Prev Low]])</f>
        <v>1</v>
      </c>
      <c r="AW950" s="10">
        <f xml:space="preserve"> SIGN(DATA[[#This Row],[Prev Low]] &lt; DATA[[#This Row],[Low]])</f>
        <v>0</v>
      </c>
      <c r="AX950" s="10">
        <f xml:space="preserve"> SIGN(DATA[[#This Row],[High]] &lt; DATA[[#This Row],[Prev High]])</f>
        <v>1</v>
      </c>
      <c r="AY950" s="10">
        <f xml:space="preserve"> SIGN(DATA[[#This Row],[Prev High]] &lt; DATA[[#This Row],[High]])</f>
        <v>0</v>
      </c>
      <c r="AZ950" s="10">
        <f xml:space="preserve"> (DATA[[#This Row],[Prev Low]] &lt; DATA[[#This Row],[Close]]) * (DATA[[#This Row],[Close]] &lt; DATA[[#This Row],[Prev High]])</f>
        <v>1</v>
      </c>
      <c r="BA950" s="10">
        <f xml:space="preserve"> SIGN(DATA[[#This Row],[Close]] &lt; DATA[[#This Row],[Prev Low]])</f>
        <v>0</v>
      </c>
      <c r="BB950" s="10">
        <f xml:space="preserve"> SIGN(DATA[[#This Row],[Prev Low]] &lt; DATA[[#This Row],[Close]])</f>
        <v>1</v>
      </c>
      <c r="BC950" s="10">
        <f xml:space="preserve"> SIGN(DATA[[#This Row],[Close]] &lt; DATA[[#This Row],[Prev High]])</f>
        <v>1</v>
      </c>
      <c r="BD950" s="10">
        <f xml:space="preserve"> SIGN(DATA[[#This Row],[Prev High]] &lt; DATA[[#This Row],[Close]])</f>
        <v>0</v>
      </c>
    </row>
    <row r="951" spans="14:56" x14ac:dyDescent="0.25">
      <c r="N951" s="16">
        <f xml:space="preserve"> ROW() - ROW(DATA[[#Headers],[Row]])</f>
        <v>949</v>
      </c>
      <c r="O951" s="13"/>
      <c r="P951" s="20">
        <v>44474</v>
      </c>
      <c r="Q951" s="21">
        <v>110419</v>
      </c>
      <c r="R951" s="21">
        <v>111070</v>
      </c>
      <c r="S951" s="21">
        <v>111815</v>
      </c>
      <c r="T951" s="21">
        <v>110060</v>
      </c>
      <c r="U951" s="13" t="s">
        <v>704</v>
      </c>
      <c r="V951" s="14">
        <v>5.0000000000000001E-4</v>
      </c>
      <c r="W951" s="23"/>
      <c r="X951" s="23">
        <f xml:space="preserve"> (1 - DATA[[#This Row],[Row]])</f>
        <v>-948</v>
      </c>
      <c r="Y951" s="24">
        <f xml:space="preserve"> DATA[[#This Row],[Src Data]]</f>
        <v>44474</v>
      </c>
      <c r="Z951" s="23">
        <f xml:space="preserve"> WEEKDAY(DATA[[#This Row],[Date]])</f>
        <v>3</v>
      </c>
      <c r="AA951" s="26">
        <f xml:space="preserve"> DATA[[#This Row],[Src Último]]</f>
        <v>110419</v>
      </c>
      <c r="AB951" s="28">
        <f xml:space="preserve"> DATA[[#This Row],[Src Abertura]]</f>
        <v>111070</v>
      </c>
      <c r="AC951" s="28">
        <f xml:space="preserve"> DATA[[#This Row],[Src Mínima]]</f>
        <v>110060</v>
      </c>
      <c r="AD951" s="28">
        <f xml:space="preserve"> DATA[[#This Row],[Src Máxima]]</f>
        <v>111815</v>
      </c>
      <c r="AE951" s="28">
        <f xml:space="preserve"> DATA[[#This Row],[Src Último]]</f>
        <v>110419</v>
      </c>
      <c r="AF951" s="40">
        <f xml:space="preserve"> (DATA[[#This Row],[High]] - DATA[[#This Row],[Low]])</f>
        <v>1755</v>
      </c>
      <c r="AG951" s="31">
        <f xml:space="preserve"> _xlfn.XLOOKUP(DATA[[#This Row],[T]]-1, DATA[T], DATA[Open], "")</f>
        <v>112300</v>
      </c>
      <c r="AH951" s="31">
        <f xml:space="preserve"> _xlfn.XLOOKUP(DATA[[#This Row],[T]]-1, DATA[T], DATA[Low], "")</f>
        <v>109900</v>
      </c>
      <c r="AI951" s="31">
        <f xml:space="preserve"> _xlfn.XLOOKUP(DATA[[#This Row],[T]]-1, DATA[T], DATA[High], "")</f>
        <v>112420</v>
      </c>
      <c r="AJ951" s="31">
        <f xml:space="preserve"> _xlfn.XLOOKUP(DATA[[#This Row],[T]]-1, DATA[T], DATA[Price], "")</f>
        <v>110360</v>
      </c>
      <c r="AK951" s="33">
        <f xml:space="preserve"> IFERROR(DATA[[#This Row],[Prev Close]] - DATA[[#This Row],[Prev Open]], "")</f>
        <v>-1940</v>
      </c>
      <c r="AL951" s="33">
        <f xml:space="preserve"> IFERROR(DATA[[#This Row],[Prev High]] - DATA[[#This Row],[Prev Low]], "")</f>
        <v>2520</v>
      </c>
      <c r="AM951" s="33">
        <f xml:space="preserve"> SIGN(DATA[[#This Row],[Prev Change]] &lt; 0)</f>
        <v>1</v>
      </c>
      <c r="AN951" s="33">
        <f xml:space="preserve"> SIGN(DATA[[#This Row],[Prev Change]] &gt;= 0)</f>
        <v>0</v>
      </c>
      <c r="AO951" s="28">
        <f xml:space="preserve"> IFERROR(MAX(0, DATA[[#This Row],[High]] - DATA[[#This Row],[Prev High]]), "")</f>
        <v>0</v>
      </c>
      <c r="AP951" s="28">
        <f xml:space="preserve"> IFERROR(MAX(0, DATA[[#This Row],[Prev Low]] - DATA[[#This Row],[Low]]), "")</f>
        <v>0</v>
      </c>
      <c r="AQ951" s="10">
        <f xml:space="preserve"> (DATA[[#This Row],[Prev Low]] &lt; DATA[[#This Row],[Open]]) * (DATA[[#This Row],[Open]] &lt; DATA[[#This Row],[Prev High]])</f>
        <v>1</v>
      </c>
      <c r="AR951" s="10">
        <f xml:space="preserve"> SIGN(DATA[[#This Row],[Open]] &lt; DATA[[#This Row],[Prev Low]])</f>
        <v>0</v>
      </c>
      <c r="AS951" s="10">
        <f xml:space="preserve"> SIGN(DATA[[#This Row],[Prev Low]] &lt; DATA[[#This Row],[Open]])</f>
        <v>1</v>
      </c>
      <c r="AT951" s="10">
        <f xml:space="preserve"> SIGN(DATA[[#This Row],[Open]] &lt; DATA[[#This Row],[Prev High]])</f>
        <v>1</v>
      </c>
      <c r="AU951" s="10">
        <f xml:space="preserve"> SIGN(DATA[[#This Row],[Prev High]] &lt; DATA[[#This Row],[Open]])</f>
        <v>0</v>
      </c>
      <c r="AV951" s="10">
        <f xml:space="preserve"> SIGN(DATA[[#This Row],[Low]] &lt; DATA[[#This Row],[Prev Low]])</f>
        <v>0</v>
      </c>
      <c r="AW951" s="10">
        <f xml:space="preserve"> SIGN(DATA[[#This Row],[Prev Low]] &lt; DATA[[#This Row],[Low]])</f>
        <v>1</v>
      </c>
      <c r="AX951" s="10">
        <f xml:space="preserve"> SIGN(DATA[[#This Row],[High]] &lt; DATA[[#This Row],[Prev High]])</f>
        <v>1</v>
      </c>
      <c r="AY951" s="10">
        <f xml:space="preserve"> SIGN(DATA[[#This Row],[Prev High]] &lt; DATA[[#This Row],[High]])</f>
        <v>0</v>
      </c>
      <c r="AZ951" s="10">
        <f xml:space="preserve"> (DATA[[#This Row],[Prev Low]] &lt; DATA[[#This Row],[Close]]) * (DATA[[#This Row],[Close]] &lt; DATA[[#This Row],[Prev High]])</f>
        <v>1</v>
      </c>
      <c r="BA951" s="10">
        <f xml:space="preserve"> SIGN(DATA[[#This Row],[Close]] &lt; DATA[[#This Row],[Prev Low]])</f>
        <v>0</v>
      </c>
      <c r="BB951" s="10">
        <f xml:space="preserve"> SIGN(DATA[[#This Row],[Prev Low]] &lt; DATA[[#This Row],[Close]])</f>
        <v>1</v>
      </c>
      <c r="BC951" s="10">
        <f xml:space="preserve"> SIGN(DATA[[#This Row],[Close]] &lt; DATA[[#This Row],[Prev High]])</f>
        <v>1</v>
      </c>
      <c r="BD951" s="10">
        <f xml:space="preserve"> SIGN(DATA[[#This Row],[Prev High]] &lt; DATA[[#This Row],[Close]])</f>
        <v>0</v>
      </c>
    </row>
    <row r="952" spans="14:56" x14ac:dyDescent="0.25">
      <c r="N952" s="16">
        <f xml:space="preserve"> ROW() - ROW(DATA[[#Headers],[Row]])</f>
        <v>950</v>
      </c>
      <c r="O952" s="13"/>
      <c r="P952" s="20">
        <v>44473</v>
      </c>
      <c r="Q952" s="21">
        <v>110360</v>
      </c>
      <c r="R952" s="21">
        <v>112300</v>
      </c>
      <c r="S952" s="21">
        <v>112420</v>
      </c>
      <c r="T952" s="21">
        <v>109900</v>
      </c>
      <c r="U952" s="13" t="s">
        <v>685</v>
      </c>
      <c r="V952" s="14">
        <v>-2.1899999999999999E-2</v>
      </c>
      <c r="W952" s="23"/>
      <c r="X952" s="23">
        <f xml:space="preserve"> (1 - DATA[[#This Row],[Row]])</f>
        <v>-949</v>
      </c>
      <c r="Y952" s="24">
        <f xml:space="preserve"> DATA[[#This Row],[Src Data]]</f>
        <v>44473</v>
      </c>
      <c r="Z952" s="23">
        <f xml:space="preserve"> WEEKDAY(DATA[[#This Row],[Date]])</f>
        <v>2</v>
      </c>
      <c r="AA952" s="26">
        <f xml:space="preserve"> DATA[[#This Row],[Src Último]]</f>
        <v>110360</v>
      </c>
      <c r="AB952" s="28">
        <f xml:space="preserve"> DATA[[#This Row],[Src Abertura]]</f>
        <v>112300</v>
      </c>
      <c r="AC952" s="28">
        <f xml:space="preserve"> DATA[[#This Row],[Src Mínima]]</f>
        <v>109900</v>
      </c>
      <c r="AD952" s="28">
        <f xml:space="preserve"> DATA[[#This Row],[Src Máxima]]</f>
        <v>112420</v>
      </c>
      <c r="AE952" s="28">
        <f xml:space="preserve"> DATA[[#This Row],[Src Último]]</f>
        <v>110360</v>
      </c>
      <c r="AF952" s="40">
        <f xml:space="preserve"> (DATA[[#This Row],[High]] - DATA[[#This Row],[Low]])</f>
        <v>2520</v>
      </c>
      <c r="AG952" s="31">
        <f xml:space="preserve"> _xlfn.XLOOKUP(DATA[[#This Row],[T]]-1, DATA[T], DATA[Open], "")</f>
        <v>111050</v>
      </c>
      <c r="AH952" s="31">
        <f xml:space="preserve"> _xlfn.XLOOKUP(DATA[[#This Row],[T]]-1, DATA[T], DATA[Low], "")</f>
        <v>110930</v>
      </c>
      <c r="AI952" s="31">
        <f xml:space="preserve"> _xlfn.XLOOKUP(DATA[[#This Row],[T]]-1, DATA[T], DATA[High], "")</f>
        <v>113150</v>
      </c>
      <c r="AJ952" s="31">
        <f xml:space="preserve"> _xlfn.XLOOKUP(DATA[[#This Row],[T]]-1, DATA[T], DATA[Price], "")</f>
        <v>112832</v>
      </c>
      <c r="AK952" s="33">
        <f xml:space="preserve"> IFERROR(DATA[[#This Row],[Prev Close]] - DATA[[#This Row],[Prev Open]], "")</f>
        <v>1782</v>
      </c>
      <c r="AL952" s="33">
        <f xml:space="preserve"> IFERROR(DATA[[#This Row],[Prev High]] - DATA[[#This Row],[Prev Low]], "")</f>
        <v>2220</v>
      </c>
      <c r="AM952" s="33">
        <f xml:space="preserve"> SIGN(DATA[[#This Row],[Prev Change]] &lt; 0)</f>
        <v>0</v>
      </c>
      <c r="AN952" s="33">
        <f xml:space="preserve"> SIGN(DATA[[#This Row],[Prev Change]] &gt;= 0)</f>
        <v>1</v>
      </c>
      <c r="AO952" s="28">
        <f xml:space="preserve"> IFERROR(MAX(0, DATA[[#This Row],[High]] - DATA[[#This Row],[Prev High]]), "")</f>
        <v>0</v>
      </c>
      <c r="AP952" s="28">
        <f xml:space="preserve"> IFERROR(MAX(0, DATA[[#This Row],[Prev Low]] - DATA[[#This Row],[Low]]), "")</f>
        <v>1030</v>
      </c>
      <c r="AQ952" s="10">
        <f xml:space="preserve"> (DATA[[#This Row],[Prev Low]] &lt; DATA[[#This Row],[Open]]) * (DATA[[#This Row],[Open]] &lt; DATA[[#This Row],[Prev High]])</f>
        <v>1</v>
      </c>
      <c r="AR952" s="10">
        <f xml:space="preserve"> SIGN(DATA[[#This Row],[Open]] &lt; DATA[[#This Row],[Prev Low]])</f>
        <v>0</v>
      </c>
      <c r="AS952" s="10">
        <f xml:space="preserve"> SIGN(DATA[[#This Row],[Prev Low]] &lt; DATA[[#This Row],[Open]])</f>
        <v>1</v>
      </c>
      <c r="AT952" s="10">
        <f xml:space="preserve"> SIGN(DATA[[#This Row],[Open]] &lt; DATA[[#This Row],[Prev High]])</f>
        <v>1</v>
      </c>
      <c r="AU952" s="10">
        <f xml:space="preserve"> SIGN(DATA[[#This Row],[Prev High]] &lt; DATA[[#This Row],[Open]])</f>
        <v>0</v>
      </c>
      <c r="AV952" s="10">
        <f xml:space="preserve"> SIGN(DATA[[#This Row],[Low]] &lt; DATA[[#This Row],[Prev Low]])</f>
        <v>1</v>
      </c>
      <c r="AW952" s="10">
        <f xml:space="preserve"> SIGN(DATA[[#This Row],[Prev Low]] &lt; DATA[[#This Row],[Low]])</f>
        <v>0</v>
      </c>
      <c r="AX952" s="10">
        <f xml:space="preserve"> SIGN(DATA[[#This Row],[High]] &lt; DATA[[#This Row],[Prev High]])</f>
        <v>1</v>
      </c>
      <c r="AY952" s="10">
        <f xml:space="preserve"> SIGN(DATA[[#This Row],[Prev High]] &lt; DATA[[#This Row],[High]])</f>
        <v>0</v>
      </c>
      <c r="AZ952" s="10">
        <f xml:space="preserve"> (DATA[[#This Row],[Prev Low]] &lt; DATA[[#This Row],[Close]]) * (DATA[[#This Row],[Close]] &lt; DATA[[#This Row],[Prev High]])</f>
        <v>0</v>
      </c>
      <c r="BA952" s="10">
        <f xml:space="preserve"> SIGN(DATA[[#This Row],[Close]] &lt; DATA[[#This Row],[Prev Low]])</f>
        <v>1</v>
      </c>
      <c r="BB952" s="10">
        <f xml:space="preserve"> SIGN(DATA[[#This Row],[Prev Low]] &lt; DATA[[#This Row],[Close]])</f>
        <v>0</v>
      </c>
      <c r="BC952" s="10">
        <f xml:space="preserve"> SIGN(DATA[[#This Row],[Close]] &lt; DATA[[#This Row],[Prev High]])</f>
        <v>1</v>
      </c>
      <c r="BD952" s="10">
        <f xml:space="preserve"> SIGN(DATA[[#This Row],[Prev High]] &lt; DATA[[#This Row],[Close]])</f>
        <v>0</v>
      </c>
    </row>
    <row r="953" spans="14:56" x14ac:dyDescent="0.25">
      <c r="N953" s="16">
        <f xml:space="preserve"> ROW() - ROW(DATA[[#Headers],[Row]])</f>
        <v>951</v>
      </c>
      <c r="O953" s="13"/>
      <c r="P953" s="20">
        <v>44470</v>
      </c>
      <c r="Q953" s="21">
        <v>112832</v>
      </c>
      <c r="R953" s="21">
        <v>111050</v>
      </c>
      <c r="S953" s="21">
        <v>113150</v>
      </c>
      <c r="T953" s="21">
        <v>110930</v>
      </c>
      <c r="U953" s="13" t="s">
        <v>640</v>
      </c>
      <c r="V953" s="14">
        <v>1.8599999999999998E-2</v>
      </c>
      <c r="W953" s="23"/>
      <c r="X953" s="23">
        <f xml:space="preserve"> (1 - DATA[[#This Row],[Row]])</f>
        <v>-950</v>
      </c>
      <c r="Y953" s="24">
        <f xml:space="preserve"> DATA[[#This Row],[Src Data]]</f>
        <v>44470</v>
      </c>
      <c r="Z953" s="23">
        <f xml:space="preserve"> WEEKDAY(DATA[[#This Row],[Date]])</f>
        <v>6</v>
      </c>
      <c r="AA953" s="26">
        <f xml:space="preserve"> DATA[[#This Row],[Src Último]]</f>
        <v>112832</v>
      </c>
      <c r="AB953" s="28">
        <f xml:space="preserve"> DATA[[#This Row],[Src Abertura]]</f>
        <v>111050</v>
      </c>
      <c r="AC953" s="28">
        <f xml:space="preserve"> DATA[[#This Row],[Src Mínima]]</f>
        <v>110930</v>
      </c>
      <c r="AD953" s="28">
        <f xml:space="preserve"> DATA[[#This Row],[Src Máxima]]</f>
        <v>113150</v>
      </c>
      <c r="AE953" s="28">
        <f xml:space="preserve"> DATA[[#This Row],[Src Último]]</f>
        <v>112832</v>
      </c>
      <c r="AF953" s="40">
        <f xml:space="preserve"> (DATA[[#This Row],[High]] - DATA[[#This Row],[Low]])</f>
        <v>2220</v>
      </c>
      <c r="AG953" s="31">
        <f xml:space="preserve"> _xlfn.XLOOKUP(DATA[[#This Row],[T]]-1, DATA[T], DATA[Open], "")</f>
        <v>111650</v>
      </c>
      <c r="AH953" s="31">
        <f xml:space="preserve"> _xlfn.XLOOKUP(DATA[[#This Row],[T]]-1, DATA[T], DATA[Low], "")</f>
        <v>110460</v>
      </c>
      <c r="AI953" s="31">
        <f xml:space="preserve"> _xlfn.XLOOKUP(DATA[[#This Row],[T]]-1, DATA[T], DATA[High], "")</f>
        <v>112515</v>
      </c>
      <c r="AJ953" s="31">
        <f xml:space="preserve"> _xlfn.XLOOKUP(DATA[[#This Row],[T]]-1, DATA[T], DATA[Price], "")</f>
        <v>110773</v>
      </c>
      <c r="AK953" s="33">
        <f xml:space="preserve"> IFERROR(DATA[[#This Row],[Prev Close]] - DATA[[#This Row],[Prev Open]], "")</f>
        <v>-877</v>
      </c>
      <c r="AL953" s="33">
        <f xml:space="preserve"> IFERROR(DATA[[#This Row],[Prev High]] - DATA[[#This Row],[Prev Low]], "")</f>
        <v>2055</v>
      </c>
      <c r="AM953" s="33">
        <f xml:space="preserve"> SIGN(DATA[[#This Row],[Prev Change]] &lt; 0)</f>
        <v>1</v>
      </c>
      <c r="AN953" s="33">
        <f xml:space="preserve"> SIGN(DATA[[#This Row],[Prev Change]] &gt;= 0)</f>
        <v>0</v>
      </c>
      <c r="AO953" s="28">
        <f xml:space="preserve"> IFERROR(MAX(0, DATA[[#This Row],[High]] - DATA[[#This Row],[Prev High]]), "")</f>
        <v>635</v>
      </c>
      <c r="AP953" s="28">
        <f xml:space="preserve"> IFERROR(MAX(0, DATA[[#This Row],[Prev Low]] - DATA[[#This Row],[Low]]), "")</f>
        <v>0</v>
      </c>
      <c r="AQ953" s="10">
        <f xml:space="preserve"> (DATA[[#This Row],[Prev Low]] &lt; DATA[[#This Row],[Open]]) * (DATA[[#This Row],[Open]] &lt; DATA[[#This Row],[Prev High]])</f>
        <v>1</v>
      </c>
      <c r="AR953" s="10">
        <f xml:space="preserve"> SIGN(DATA[[#This Row],[Open]] &lt; DATA[[#This Row],[Prev Low]])</f>
        <v>0</v>
      </c>
      <c r="AS953" s="10">
        <f xml:space="preserve"> SIGN(DATA[[#This Row],[Prev Low]] &lt; DATA[[#This Row],[Open]])</f>
        <v>1</v>
      </c>
      <c r="AT953" s="10">
        <f xml:space="preserve"> SIGN(DATA[[#This Row],[Open]] &lt; DATA[[#This Row],[Prev High]])</f>
        <v>1</v>
      </c>
      <c r="AU953" s="10">
        <f xml:space="preserve"> SIGN(DATA[[#This Row],[Prev High]] &lt; DATA[[#This Row],[Open]])</f>
        <v>0</v>
      </c>
      <c r="AV953" s="10">
        <f xml:space="preserve"> SIGN(DATA[[#This Row],[Low]] &lt; DATA[[#This Row],[Prev Low]])</f>
        <v>0</v>
      </c>
      <c r="AW953" s="10">
        <f xml:space="preserve"> SIGN(DATA[[#This Row],[Prev Low]] &lt; DATA[[#This Row],[Low]])</f>
        <v>1</v>
      </c>
      <c r="AX953" s="10">
        <f xml:space="preserve"> SIGN(DATA[[#This Row],[High]] &lt; DATA[[#This Row],[Prev High]])</f>
        <v>0</v>
      </c>
      <c r="AY953" s="10">
        <f xml:space="preserve"> SIGN(DATA[[#This Row],[Prev High]] &lt; DATA[[#This Row],[High]])</f>
        <v>1</v>
      </c>
      <c r="AZ953" s="10">
        <f xml:space="preserve"> (DATA[[#This Row],[Prev Low]] &lt; DATA[[#This Row],[Close]]) * (DATA[[#This Row],[Close]] &lt; DATA[[#This Row],[Prev High]])</f>
        <v>0</v>
      </c>
      <c r="BA953" s="10">
        <f xml:space="preserve"> SIGN(DATA[[#This Row],[Close]] &lt; DATA[[#This Row],[Prev Low]])</f>
        <v>0</v>
      </c>
      <c r="BB953" s="10">
        <f xml:space="preserve"> SIGN(DATA[[#This Row],[Prev Low]] &lt; DATA[[#This Row],[Close]])</f>
        <v>1</v>
      </c>
      <c r="BC953" s="10">
        <f xml:space="preserve"> SIGN(DATA[[#This Row],[Close]] &lt; DATA[[#This Row],[Prev High]])</f>
        <v>0</v>
      </c>
      <c r="BD953" s="10">
        <f xml:space="preserve"> SIGN(DATA[[#This Row],[Prev High]] &lt; DATA[[#This Row],[Close]])</f>
        <v>1</v>
      </c>
    </row>
    <row r="954" spans="14:56" x14ac:dyDescent="0.25">
      <c r="N954" s="16">
        <f xml:space="preserve"> ROW() - ROW(DATA[[#Headers],[Row]])</f>
        <v>952</v>
      </c>
      <c r="O954" s="13"/>
      <c r="P954" s="20">
        <v>44469</v>
      </c>
      <c r="Q954" s="21">
        <v>110773</v>
      </c>
      <c r="R954" s="21">
        <v>111650</v>
      </c>
      <c r="S954" s="21">
        <v>112515</v>
      </c>
      <c r="T954" s="21">
        <v>110460</v>
      </c>
      <c r="U954" s="13" t="s">
        <v>705</v>
      </c>
      <c r="V954" s="14">
        <v>-4.1999999999999997E-3</v>
      </c>
      <c r="W954" s="23"/>
      <c r="X954" s="23">
        <f xml:space="preserve"> (1 - DATA[[#This Row],[Row]])</f>
        <v>-951</v>
      </c>
      <c r="Y954" s="24">
        <f xml:space="preserve"> DATA[[#This Row],[Src Data]]</f>
        <v>44469</v>
      </c>
      <c r="Z954" s="23">
        <f xml:space="preserve"> WEEKDAY(DATA[[#This Row],[Date]])</f>
        <v>5</v>
      </c>
      <c r="AA954" s="26">
        <f xml:space="preserve"> DATA[[#This Row],[Src Último]]</f>
        <v>110773</v>
      </c>
      <c r="AB954" s="28">
        <f xml:space="preserve"> DATA[[#This Row],[Src Abertura]]</f>
        <v>111650</v>
      </c>
      <c r="AC954" s="28">
        <f xml:space="preserve"> DATA[[#This Row],[Src Mínima]]</f>
        <v>110460</v>
      </c>
      <c r="AD954" s="28">
        <f xml:space="preserve"> DATA[[#This Row],[Src Máxima]]</f>
        <v>112515</v>
      </c>
      <c r="AE954" s="28">
        <f xml:space="preserve"> DATA[[#This Row],[Src Último]]</f>
        <v>110773</v>
      </c>
      <c r="AF954" s="40">
        <f xml:space="preserve"> (DATA[[#This Row],[High]] - DATA[[#This Row],[Low]])</f>
        <v>2055</v>
      </c>
      <c r="AG954" s="31">
        <f xml:space="preserve"> _xlfn.XLOOKUP(DATA[[#This Row],[T]]-1, DATA[T], DATA[Open], "")</f>
        <v>110700</v>
      </c>
      <c r="AH954" s="31">
        <f xml:space="preserve"> _xlfn.XLOOKUP(DATA[[#This Row],[T]]-1, DATA[T], DATA[Low], "")</f>
        <v>110490</v>
      </c>
      <c r="AI954" s="31">
        <f xml:space="preserve"> _xlfn.XLOOKUP(DATA[[#This Row],[T]]-1, DATA[T], DATA[High], "")</f>
        <v>112195</v>
      </c>
      <c r="AJ954" s="31">
        <f xml:space="preserve"> _xlfn.XLOOKUP(DATA[[#This Row],[T]]-1, DATA[T], DATA[Price], "")</f>
        <v>111240</v>
      </c>
      <c r="AK954" s="33">
        <f xml:space="preserve"> IFERROR(DATA[[#This Row],[Prev Close]] - DATA[[#This Row],[Prev Open]], "")</f>
        <v>540</v>
      </c>
      <c r="AL954" s="33">
        <f xml:space="preserve"> IFERROR(DATA[[#This Row],[Prev High]] - DATA[[#This Row],[Prev Low]], "")</f>
        <v>1705</v>
      </c>
      <c r="AM954" s="33">
        <f xml:space="preserve"> SIGN(DATA[[#This Row],[Prev Change]] &lt; 0)</f>
        <v>0</v>
      </c>
      <c r="AN954" s="33">
        <f xml:space="preserve"> SIGN(DATA[[#This Row],[Prev Change]] &gt;= 0)</f>
        <v>1</v>
      </c>
      <c r="AO954" s="28">
        <f xml:space="preserve"> IFERROR(MAX(0, DATA[[#This Row],[High]] - DATA[[#This Row],[Prev High]]), "")</f>
        <v>320</v>
      </c>
      <c r="AP954" s="28">
        <f xml:space="preserve"> IFERROR(MAX(0, DATA[[#This Row],[Prev Low]] - DATA[[#This Row],[Low]]), "")</f>
        <v>30</v>
      </c>
      <c r="AQ954" s="10">
        <f xml:space="preserve"> (DATA[[#This Row],[Prev Low]] &lt; DATA[[#This Row],[Open]]) * (DATA[[#This Row],[Open]] &lt; DATA[[#This Row],[Prev High]])</f>
        <v>1</v>
      </c>
      <c r="AR954" s="10">
        <f xml:space="preserve"> SIGN(DATA[[#This Row],[Open]] &lt; DATA[[#This Row],[Prev Low]])</f>
        <v>0</v>
      </c>
      <c r="AS954" s="10">
        <f xml:space="preserve"> SIGN(DATA[[#This Row],[Prev Low]] &lt; DATA[[#This Row],[Open]])</f>
        <v>1</v>
      </c>
      <c r="AT954" s="10">
        <f xml:space="preserve"> SIGN(DATA[[#This Row],[Open]] &lt; DATA[[#This Row],[Prev High]])</f>
        <v>1</v>
      </c>
      <c r="AU954" s="10">
        <f xml:space="preserve"> SIGN(DATA[[#This Row],[Prev High]] &lt; DATA[[#This Row],[Open]])</f>
        <v>0</v>
      </c>
      <c r="AV954" s="10">
        <f xml:space="preserve"> SIGN(DATA[[#This Row],[Low]] &lt; DATA[[#This Row],[Prev Low]])</f>
        <v>1</v>
      </c>
      <c r="AW954" s="10">
        <f xml:space="preserve"> SIGN(DATA[[#This Row],[Prev Low]] &lt; DATA[[#This Row],[Low]])</f>
        <v>0</v>
      </c>
      <c r="AX954" s="10">
        <f xml:space="preserve"> SIGN(DATA[[#This Row],[High]] &lt; DATA[[#This Row],[Prev High]])</f>
        <v>0</v>
      </c>
      <c r="AY954" s="10">
        <f xml:space="preserve"> SIGN(DATA[[#This Row],[Prev High]] &lt; DATA[[#This Row],[High]])</f>
        <v>1</v>
      </c>
      <c r="AZ954" s="10">
        <f xml:space="preserve"> (DATA[[#This Row],[Prev Low]] &lt; DATA[[#This Row],[Close]]) * (DATA[[#This Row],[Close]] &lt; DATA[[#This Row],[Prev High]])</f>
        <v>1</v>
      </c>
      <c r="BA954" s="10">
        <f xml:space="preserve"> SIGN(DATA[[#This Row],[Close]] &lt; DATA[[#This Row],[Prev Low]])</f>
        <v>0</v>
      </c>
      <c r="BB954" s="10">
        <f xml:space="preserve"> SIGN(DATA[[#This Row],[Prev Low]] &lt; DATA[[#This Row],[Close]])</f>
        <v>1</v>
      </c>
      <c r="BC954" s="10">
        <f xml:space="preserve"> SIGN(DATA[[#This Row],[Close]] &lt; DATA[[#This Row],[Prev High]])</f>
        <v>1</v>
      </c>
      <c r="BD954" s="10">
        <f xml:space="preserve"> SIGN(DATA[[#This Row],[Prev High]] &lt; DATA[[#This Row],[Close]])</f>
        <v>0</v>
      </c>
    </row>
    <row r="955" spans="14:56" x14ac:dyDescent="0.25">
      <c r="N955" s="16">
        <f xml:space="preserve"> ROW() - ROW(DATA[[#Headers],[Row]])</f>
        <v>953</v>
      </c>
      <c r="O955" s="13"/>
      <c r="P955" s="20">
        <v>44468</v>
      </c>
      <c r="Q955" s="21">
        <v>111240</v>
      </c>
      <c r="R955" s="21">
        <v>110700</v>
      </c>
      <c r="S955" s="21">
        <v>112195</v>
      </c>
      <c r="T955" s="21">
        <v>110490</v>
      </c>
      <c r="U955" s="13" t="s">
        <v>706</v>
      </c>
      <c r="V955" s="14">
        <v>8.8999999999999999E-3</v>
      </c>
      <c r="W955" s="23"/>
      <c r="X955" s="23">
        <f xml:space="preserve"> (1 - DATA[[#This Row],[Row]])</f>
        <v>-952</v>
      </c>
      <c r="Y955" s="24">
        <f xml:space="preserve"> DATA[[#This Row],[Src Data]]</f>
        <v>44468</v>
      </c>
      <c r="Z955" s="23">
        <f xml:space="preserve"> WEEKDAY(DATA[[#This Row],[Date]])</f>
        <v>4</v>
      </c>
      <c r="AA955" s="26">
        <f xml:space="preserve"> DATA[[#This Row],[Src Último]]</f>
        <v>111240</v>
      </c>
      <c r="AB955" s="28">
        <f xml:space="preserve"> DATA[[#This Row],[Src Abertura]]</f>
        <v>110700</v>
      </c>
      <c r="AC955" s="28">
        <f xml:space="preserve"> DATA[[#This Row],[Src Mínima]]</f>
        <v>110490</v>
      </c>
      <c r="AD955" s="28">
        <f xml:space="preserve"> DATA[[#This Row],[Src Máxima]]</f>
        <v>112195</v>
      </c>
      <c r="AE955" s="28">
        <f xml:space="preserve"> DATA[[#This Row],[Src Último]]</f>
        <v>111240</v>
      </c>
      <c r="AF955" s="40">
        <f xml:space="preserve"> (DATA[[#This Row],[High]] - DATA[[#This Row],[Low]])</f>
        <v>1705</v>
      </c>
      <c r="AG955" s="31">
        <f xml:space="preserve"> _xlfn.XLOOKUP(DATA[[#This Row],[T]]-1, DATA[T], DATA[Open], "")</f>
        <v>112555</v>
      </c>
      <c r="AH955" s="31">
        <f xml:space="preserve"> _xlfn.XLOOKUP(DATA[[#This Row],[T]]-1, DATA[T], DATA[Low], "")</f>
        <v>109980</v>
      </c>
      <c r="AI955" s="31">
        <f xml:space="preserve"> _xlfn.XLOOKUP(DATA[[#This Row],[T]]-1, DATA[T], DATA[High], "")</f>
        <v>113360</v>
      </c>
      <c r="AJ955" s="31">
        <f xml:space="preserve"> _xlfn.XLOOKUP(DATA[[#This Row],[T]]-1, DATA[T], DATA[Price], "")</f>
        <v>110256</v>
      </c>
      <c r="AK955" s="33">
        <f xml:space="preserve"> IFERROR(DATA[[#This Row],[Prev Close]] - DATA[[#This Row],[Prev Open]], "")</f>
        <v>-2299</v>
      </c>
      <c r="AL955" s="33">
        <f xml:space="preserve"> IFERROR(DATA[[#This Row],[Prev High]] - DATA[[#This Row],[Prev Low]], "")</f>
        <v>3380</v>
      </c>
      <c r="AM955" s="33">
        <f xml:space="preserve"> SIGN(DATA[[#This Row],[Prev Change]] &lt; 0)</f>
        <v>1</v>
      </c>
      <c r="AN955" s="33">
        <f xml:space="preserve"> SIGN(DATA[[#This Row],[Prev Change]] &gt;= 0)</f>
        <v>0</v>
      </c>
      <c r="AO955" s="28">
        <f xml:space="preserve"> IFERROR(MAX(0, DATA[[#This Row],[High]] - DATA[[#This Row],[Prev High]]), "")</f>
        <v>0</v>
      </c>
      <c r="AP955" s="28">
        <f xml:space="preserve"> IFERROR(MAX(0, DATA[[#This Row],[Prev Low]] - DATA[[#This Row],[Low]]), "")</f>
        <v>0</v>
      </c>
      <c r="AQ955" s="10">
        <f xml:space="preserve"> (DATA[[#This Row],[Prev Low]] &lt; DATA[[#This Row],[Open]]) * (DATA[[#This Row],[Open]] &lt; DATA[[#This Row],[Prev High]])</f>
        <v>1</v>
      </c>
      <c r="AR955" s="10">
        <f xml:space="preserve"> SIGN(DATA[[#This Row],[Open]] &lt; DATA[[#This Row],[Prev Low]])</f>
        <v>0</v>
      </c>
      <c r="AS955" s="10">
        <f xml:space="preserve"> SIGN(DATA[[#This Row],[Prev Low]] &lt; DATA[[#This Row],[Open]])</f>
        <v>1</v>
      </c>
      <c r="AT955" s="10">
        <f xml:space="preserve"> SIGN(DATA[[#This Row],[Open]] &lt; DATA[[#This Row],[Prev High]])</f>
        <v>1</v>
      </c>
      <c r="AU955" s="10">
        <f xml:space="preserve"> SIGN(DATA[[#This Row],[Prev High]] &lt; DATA[[#This Row],[Open]])</f>
        <v>0</v>
      </c>
      <c r="AV955" s="10">
        <f xml:space="preserve"> SIGN(DATA[[#This Row],[Low]] &lt; DATA[[#This Row],[Prev Low]])</f>
        <v>0</v>
      </c>
      <c r="AW955" s="10">
        <f xml:space="preserve"> SIGN(DATA[[#This Row],[Prev Low]] &lt; DATA[[#This Row],[Low]])</f>
        <v>1</v>
      </c>
      <c r="AX955" s="10">
        <f xml:space="preserve"> SIGN(DATA[[#This Row],[High]] &lt; DATA[[#This Row],[Prev High]])</f>
        <v>1</v>
      </c>
      <c r="AY955" s="10">
        <f xml:space="preserve"> SIGN(DATA[[#This Row],[Prev High]] &lt; DATA[[#This Row],[High]])</f>
        <v>0</v>
      </c>
      <c r="AZ955" s="10">
        <f xml:space="preserve"> (DATA[[#This Row],[Prev Low]] &lt; DATA[[#This Row],[Close]]) * (DATA[[#This Row],[Close]] &lt; DATA[[#This Row],[Prev High]])</f>
        <v>1</v>
      </c>
      <c r="BA955" s="10">
        <f xml:space="preserve"> SIGN(DATA[[#This Row],[Close]] &lt; DATA[[#This Row],[Prev Low]])</f>
        <v>0</v>
      </c>
      <c r="BB955" s="10">
        <f xml:space="preserve"> SIGN(DATA[[#This Row],[Prev Low]] &lt; DATA[[#This Row],[Close]])</f>
        <v>1</v>
      </c>
      <c r="BC955" s="10">
        <f xml:space="preserve"> SIGN(DATA[[#This Row],[Close]] &lt; DATA[[#This Row],[Prev High]])</f>
        <v>1</v>
      </c>
      <c r="BD955" s="10">
        <f xml:space="preserve"> SIGN(DATA[[#This Row],[Prev High]] &lt; DATA[[#This Row],[Close]])</f>
        <v>0</v>
      </c>
    </row>
    <row r="956" spans="14:56" x14ac:dyDescent="0.25">
      <c r="N956" s="16">
        <f xml:space="preserve"> ROW() - ROW(DATA[[#Headers],[Row]])</f>
        <v>954</v>
      </c>
      <c r="O956" s="13"/>
      <c r="P956" s="20">
        <v>44467</v>
      </c>
      <c r="Q956" s="21">
        <v>110256</v>
      </c>
      <c r="R956" s="21">
        <v>112555</v>
      </c>
      <c r="S956" s="21">
        <v>113360</v>
      </c>
      <c r="T956" s="21">
        <v>109980</v>
      </c>
      <c r="U956" s="13" t="s">
        <v>707</v>
      </c>
      <c r="V956" s="14">
        <v>-0.03</v>
      </c>
      <c r="W956" s="23"/>
      <c r="X956" s="23">
        <f xml:space="preserve"> (1 - DATA[[#This Row],[Row]])</f>
        <v>-953</v>
      </c>
      <c r="Y956" s="24">
        <f xml:space="preserve"> DATA[[#This Row],[Src Data]]</f>
        <v>44467</v>
      </c>
      <c r="Z956" s="23">
        <f xml:space="preserve"> WEEKDAY(DATA[[#This Row],[Date]])</f>
        <v>3</v>
      </c>
      <c r="AA956" s="26">
        <f xml:space="preserve"> DATA[[#This Row],[Src Último]]</f>
        <v>110256</v>
      </c>
      <c r="AB956" s="28">
        <f xml:space="preserve"> DATA[[#This Row],[Src Abertura]]</f>
        <v>112555</v>
      </c>
      <c r="AC956" s="28">
        <f xml:space="preserve"> DATA[[#This Row],[Src Mínima]]</f>
        <v>109980</v>
      </c>
      <c r="AD956" s="28">
        <f xml:space="preserve"> DATA[[#This Row],[Src Máxima]]</f>
        <v>113360</v>
      </c>
      <c r="AE956" s="28">
        <f xml:space="preserve"> DATA[[#This Row],[Src Último]]</f>
        <v>110256</v>
      </c>
      <c r="AF956" s="40">
        <f xml:space="preserve"> (DATA[[#This Row],[High]] - DATA[[#This Row],[Low]])</f>
        <v>3380</v>
      </c>
      <c r="AG956" s="31">
        <f xml:space="preserve"> _xlfn.XLOOKUP(DATA[[#This Row],[T]]-1, DATA[T], DATA[Open], "")</f>
        <v>114080</v>
      </c>
      <c r="AH956" s="31">
        <f xml:space="preserve"> _xlfn.XLOOKUP(DATA[[#This Row],[T]]-1, DATA[T], DATA[Low], "")</f>
        <v>112355</v>
      </c>
      <c r="AI956" s="31">
        <f xml:space="preserve"> _xlfn.XLOOKUP(DATA[[#This Row],[T]]-1, DATA[T], DATA[High], "")</f>
        <v>115115</v>
      </c>
      <c r="AJ956" s="31">
        <f xml:space="preserve"> _xlfn.XLOOKUP(DATA[[#This Row],[T]]-1, DATA[T], DATA[Price], "")</f>
        <v>113665</v>
      </c>
      <c r="AK956" s="33">
        <f xml:space="preserve"> IFERROR(DATA[[#This Row],[Prev Close]] - DATA[[#This Row],[Prev Open]], "")</f>
        <v>-415</v>
      </c>
      <c r="AL956" s="33">
        <f xml:space="preserve"> IFERROR(DATA[[#This Row],[Prev High]] - DATA[[#This Row],[Prev Low]], "")</f>
        <v>2760</v>
      </c>
      <c r="AM956" s="33">
        <f xml:space="preserve"> SIGN(DATA[[#This Row],[Prev Change]] &lt; 0)</f>
        <v>1</v>
      </c>
      <c r="AN956" s="33">
        <f xml:space="preserve"> SIGN(DATA[[#This Row],[Prev Change]] &gt;= 0)</f>
        <v>0</v>
      </c>
      <c r="AO956" s="28">
        <f xml:space="preserve"> IFERROR(MAX(0, DATA[[#This Row],[High]] - DATA[[#This Row],[Prev High]]), "")</f>
        <v>0</v>
      </c>
      <c r="AP956" s="28">
        <f xml:space="preserve"> IFERROR(MAX(0, DATA[[#This Row],[Prev Low]] - DATA[[#This Row],[Low]]), "")</f>
        <v>2375</v>
      </c>
      <c r="AQ956" s="10">
        <f xml:space="preserve"> (DATA[[#This Row],[Prev Low]] &lt; DATA[[#This Row],[Open]]) * (DATA[[#This Row],[Open]] &lt; DATA[[#This Row],[Prev High]])</f>
        <v>1</v>
      </c>
      <c r="AR956" s="10">
        <f xml:space="preserve"> SIGN(DATA[[#This Row],[Open]] &lt; DATA[[#This Row],[Prev Low]])</f>
        <v>0</v>
      </c>
      <c r="AS956" s="10">
        <f xml:space="preserve"> SIGN(DATA[[#This Row],[Prev Low]] &lt; DATA[[#This Row],[Open]])</f>
        <v>1</v>
      </c>
      <c r="AT956" s="10">
        <f xml:space="preserve"> SIGN(DATA[[#This Row],[Open]] &lt; DATA[[#This Row],[Prev High]])</f>
        <v>1</v>
      </c>
      <c r="AU956" s="10">
        <f xml:space="preserve"> SIGN(DATA[[#This Row],[Prev High]] &lt; DATA[[#This Row],[Open]])</f>
        <v>0</v>
      </c>
      <c r="AV956" s="10">
        <f xml:space="preserve"> SIGN(DATA[[#This Row],[Low]] &lt; DATA[[#This Row],[Prev Low]])</f>
        <v>1</v>
      </c>
      <c r="AW956" s="10">
        <f xml:space="preserve"> SIGN(DATA[[#This Row],[Prev Low]] &lt; DATA[[#This Row],[Low]])</f>
        <v>0</v>
      </c>
      <c r="AX956" s="10">
        <f xml:space="preserve"> SIGN(DATA[[#This Row],[High]] &lt; DATA[[#This Row],[Prev High]])</f>
        <v>1</v>
      </c>
      <c r="AY956" s="10">
        <f xml:space="preserve"> SIGN(DATA[[#This Row],[Prev High]] &lt; DATA[[#This Row],[High]])</f>
        <v>0</v>
      </c>
      <c r="AZ956" s="10">
        <f xml:space="preserve"> (DATA[[#This Row],[Prev Low]] &lt; DATA[[#This Row],[Close]]) * (DATA[[#This Row],[Close]] &lt; DATA[[#This Row],[Prev High]])</f>
        <v>0</v>
      </c>
      <c r="BA956" s="10">
        <f xml:space="preserve"> SIGN(DATA[[#This Row],[Close]] &lt; DATA[[#This Row],[Prev Low]])</f>
        <v>1</v>
      </c>
      <c r="BB956" s="10">
        <f xml:space="preserve"> SIGN(DATA[[#This Row],[Prev Low]] &lt; DATA[[#This Row],[Close]])</f>
        <v>0</v>
      </c>
      <c r="BC956" s="10">
        <f xml:space="preserve"> SIGN(DATA[[#This Row],[Close]] &lt; DATA[[#This Row],[Prev High]])</f>
        <v>1</v>
      </c>
      <c r="BD956" s="10">
        <f xml:space="preserve"> SIGN(DATA[[#This Row],[Prev High]] &lt; DATA[[#This Row],[Close]])</f>
        <v>0</v>
      </c>
    </row>
    <row r="957" spans="14:56" x14ac:dyDescent="0.25">
      <c r="N957" s="16">
        <f xml:space="preserve"> ROW() - ROW(DATA[[#Headers],[Row]])</f>
        <v>955</v>
      </c>
      <c r="O957" s="13"/>
      <c r="P957" s="20">
        <v>44466</v>
      </c>
      <c r="Q957" s="21">
        <v>113665</v>
      </c>
      <c r="R957" s="21">
        <v>114080</v>
      </c>
      <c r="S957" s="21">
        <v>115115</v>
      </c>
      <c r="T957" s="21">
        <v>112355</v>
      </c>
      <c r="U957" s="13" t="s">
        <v>563</v>
      </c>
      <c r="V957" s="14">
        <v>1.2999999999999999E-3</v>
      </c>
      <c r="W957" s="23"/>
      <c r="X957" s="23">
        <f xml:space="preserve"> (1 - DATA[[#This Row],[Row]])</f>
        <v>-954</v>
      </c>
      <c r="Y957" s="24">
        <f xml:space="preserve"> DATA[[#This Row],[Src Data]]</f>
        <v>44466</v>
      </c>
      <c r="Z957" s="23">
        <f xml:space="preserve"> WEEKDAY(DATA[[#This Row],[Date]])</f>
        <v>2</v>
      </c>
      <c r="AA957" s="26">
        <f xml:space="preserve"> DATA[[#This Row],[Src Último]]</f>
        <v>113665</v>
      </c>
      <c r="AB957" s="28">
        <f xml:space="preserve"> DATA[[#This Row],[Src Abertura]]</f>
        <v>114080</v>
      </c>
      <c r="AC957" s="28">
        <f xml:space="preserve"> DATA[[#This Row],[Src Mínima]]</f>
        <v>112355</v>
      </c>
      <c r="AD957" s="28">
        <f xml:space="preserve"> DATA[[#This Row],[Src Máxima]]</f>
        <v>115115</v>
      </c>
      <c r="AE957" s="28">
        <f xml:space="preserve"> DATA[[#This Row],[Src Último]]</f>
        <v>113665</v>
      </c>
      <c r="AF957" s="40">
        <f xml:space="preserve"> (DATA[[#This Row],[High]] - DATA[[#This Row],[Low]])</f>
        <v>2760</v>
      </c>
      <c r="AG957" s="31">
        <f xml:space="preserve"> _xlfn.XLOOKUP(DATA[[#This Row],[T]]-1, DATA[T], DATA[Open], "")</f>
        <v>113265</v>
      </c>
      <c r="AH957" s="31">
        <f xml:space="preserve"> _xlfn.XLOOKUP(DATA[[#This Row],[T]]-1, DATA[T], DATA[Low], "")</f>
        <v>112655</v>
      </c>
      <c r="AI957" s="31">
        <f xml:space="preserve"> _xlfn.XLOOKUP(DATA[[#This Row],[T]]-1, DATA[T], DATA[High], "")</f>
        <v>113820</v>
      </c>
      <c r="AJ957" s="31">
        <f xml:space="preserve"> _xlfn.XLOOKUP(DATA[[#This Row],[T]]-1, DATA[T], DATA[Price], "")</f>
        <v>113520</v>
      </c>
      <c r="AK957" s="33">
        <f xml:space="preserve"> IFERROR(DATA[[#This Row],[Prev Close]] - DATA[[#This Row],[Prev Open]], "")</f>
        <v>255</v>
      </c>
      <c r="AL957" s="33">
        <f xml:space="preserve"> IFERROR(DATA[[#This Row],[Prev High]] - DATA[[#This Row],[Prev Low]], "")</f>
        <v>1165</v>
      </c>
      <c r="AM957" s="33">
        <f xml:space="preserve"> SIGN(DATA[[#This Row],[Prev Change]] &lt; 0)</f>
        <v>0</v>
      </c>
      <c r="AN957" s="33">
        <f xml:space="preserve"> SIGN(DATA[[#This Row],[Prev Change]] &gt;= 0)</f>
        <v>1</v>
      </c>
      <c r="AO957" s="28">
        <f xml:space="preserve"> IFERROR(MAX(0, DATA[[#This Row],[High]] - DATA[[#This Row],[Prev High]]), "")</f>
        <v>1295</v>
      </c>
      <c r="AP957" s="28">
        <f xml:space="preserve"> IFERROR(MAX(0, DATA[[#This Row],[Prev Low]] - DATA[[#This Row],[Low]]), "")</f>
        <v>300</v>
      </c>
      <c r="AQ957" s="10">
        <f xml:space="preserve"> (DATA[[#This Row],[Prev Low]] &lt; DATA[[#This Row],[Open]]) * (DATA[[#This Row],[Open]] &lt; DATA[[#This Row],[Prev High]])</f>
        <v>0</v>
      </c>
      <c r="AR957" s="10">
        <f xml:space="preserve"> SIGN(DATA[[#This Row],[Open]] &lt; DATA[[#This Row],[Prev Low]])</f>
        <v>0</v>
      </c>
      <c r="AS957" s="10">
        <f xml:space="preserve"> SIGN(DATA[[#This Row],[Prev Low]] &lt; DATA[[#This Row],[Open]])</f>
        <v>1</v>
      </c>
      <c r="AT957" s="10">
        <f xml:space="preserve"> SIGN(DATA[[#This Row],[Open]] &lt; DATA[[#This Row],[Prev High]])</f>
        <v>0</v>
      </c>
      <c r="AU957" s="10">
        <f xml:space="preserve"> SIGN(DATA[[#This Row],[Prev High]] &lt; DATA[[#This Row],[Open]])</f>
        <v>1</v>
      </c>
      <c r="AV957" s="10">
        <f xml:space="preserve"> SIGN(DATA[[#This Row],[Low]] &lt; DATA[[#This Row],[Prev Low]])</f>
        <v>1</v>
      </c>
      <c r="AW957" s="10">
        <f xml:space="preserve"> SIGN(DATA[[#This Row],[Prev Low]] &lt; DATA[[#This Row],[Low]])</f>
        <v>0</v>
      </c>
      <c r="AX957" s="10">
        <f xml:space="preserve"> SIGN(DATA[[#This Row],[High]] &lt; DATA[[#This Row],[Prev High]])</f>
        <v>0</v>
      </c>
      <c r="AY957" s="10">
        <f xml:space="preserve"> SIGN(DATA[[#This Row],[Prev High]] &lt; DATA[[#This Row],[High]])</f>
        <v>1</v>
      </c>
      <c r="AZ957" s="10">
        <f xml:space="preserve"> (DATA[[#This Row],[Prev Low]] &lt; DATA[[#This Row],[Close]]) * (DATA[[#This Row],[Close]] &lt; DATA[[#This Row],[Prev High]])</f>
        <v>1</v>
      </c>
      <c r="BA957" s="10">
        <f xml:space="preserve"> SIGN(DATA[[#This Row],[Close]] &lt; DATA[[#This Row],[Prev Low]])</f>
        <v>0</v>
      </c>
      <c r="BB957" s="10">
        <f xml:space="preserve"> SIGN(DATA[[#This Row],[Prev Low]] &lt; DATA[[#This Row],[Close]])</f>
        <v>1</v>
      </c>
      <c r="BC957" s="10">
        <f xml:space="preserve"> SIGN(DATA[[#This Row],[Close]] &lt; DATA[[#This Row],[Prev High]])</f>
        <v>1</v>
      </c>
      <c r="BD957" s="10">
        <f xml:space="preserve"> SIGN(DATA[[#This Row],[Prev High]] &lt; DATA[[#This Row],[Close]])</f>
        <v>0</v>
      </c>
    </row>
    <row r="958" spans="14:56" x14ac:dyDescent="0.25">
      <c r="N958" s="16">
        <f xml:space="preserve"> ROW() - ROW(DATA[[#Headers],[Row]])</f>
        <v>956</v>
      </c>
      <c r="O958" s="13"/>
      <c r="P958" s="20">
        <v>44463</v>
      </c>
      <c r="Q958" s="21">
        <v>113520</v>
      </c>
      <c r="R958" s="21">
        <v>113265</v>
      </c>
      <c r="S958" s="21">
        <v>113820</v>
      </c>
      <c r="T958" s="21">
        <v>112655</v>
      </c>
      <c r="U958" s="13" t="s">
        <v>534</v>
      </c>
      <c r="V958" s="14">
        <v>-6.1000000000000004E-3</v>
      </c>
      <c r="W958" s="23"/>
      <c r="X958" s="23">
        <f xml:space="preserve"> (1 - DATA[[#This Row],[Row]])</f>
        <v>-955</v>
      </c>
      <c r="Y958" s="24">
        <f xml:space="preserve"> DATA[[#This Row],[Src Data]]</f>
        <v>44463</v>
      </c>
      <c r="Z958" s="23">
        <f xml:space="preserve"> WEEKDAY(DATA[[#This Row],[Date]])</f>
        <v>6</v>
      </c>
      <c r="AA958" s="26">
        <f xml:space="preserve"> DATA[[#This Row],[Src Último]]</f>
        <v>113520</v>
      </c>
      <c r="AB958" s="28">
        <f xml:space="preserve"> DATA[[#This Row],[Src Abertura]]</f>
        <v>113265</v>
      </c>
      <c r="AC958" s="28">
        <f xml:space="preserve"> DATA[[#This Row],[Src Mínima]]</f>
        <v>112655</v>
      </c>
      <c r="AD958" s="28">
        <f xml:space="preserve"> DATA[[#This Row],[Src Máxima]]</f>
        <v>113820</v>
      </c>
      <c r="AE958" s="28">
        <f xml:space="preserve"> DATA[[#This Row],[Src Último]]</f>
        <v>113520</v>
      </c>
      <c r="AF958" s="40">
        <f xml:space="preserve"> (DATA[[#This Row],[High]] - DATA[[#This Row],[Low]])</f>
        <v>1165</v>
      </c>
      <c r="AG958" s="31">
        <f xml:space="preserve"> _xlfn.XLOOKUP(DATA[[#This Row],[T]]-1, DATA[T], DATA[Open], "")</f>
        <v>112895</v>
      </c>
      <c r="AH958" s="31">
        <f xml:space="preserve"> _xlfn.XLOOKUP(DATA[[#This Row],[T]]-1, DATA[T], DATA[Low], "")</f>
        <v>112670</v>
      </c>
      <c r="AI958" s="31">
        <f xml:space="preserve"> _xlfn.XLOOKUP(DATA[[#This Row],[T]]-1, DATA[T], DATA[High], "")</f>
        <v>114640</v>
      </c>
      <c r="AJ958" s="31">
        <f xml:space="preserve"> _xlfn.XLOOKUP(DATA[[#This Row],[T]]-1, DATA[T], DATA[Price], "")</f>
        <v>114221</v>
      </c>
      <c r="AK958" s="33">
        <f xml:space="preserve"> IFERROR(DATA[[#This Row],[Prev Close]] - DATA[[#This Row],[Prev Open]], "")</f>
        <v>1326</v>
      </c>
      <c r="AL958" s="33">
        <f xml:space="preserve"> IFERROR(DATA[[#This Row],[Prev High]] - DATA[[#This Row],[Prev Low]], "")</f>
        <v>1970</v>
      </c>
      <c r="AM958" s="33">
        <f xml:space="preserve"> SIGN(DATA[[#This Row],[Prev Change]] &lt; 0)</f>
        <v>0</v>
      </c>
      <c r="AN958" s="33">
        <f xml:space="preserve"> SIGN(DATA[[#This Row],[Prev Change]] &gt;= 0)</f>
        <v>1</v>
      </c>
      <c r="AO958" s="28">
        <f xml:space="preserve"> IFERROR(MAX(0, DATA[[#This Row],[High]] - DATA[[#This Row],[Prev High]]), "")</f>
        <v>0</v>
      </c>
      <c r="AP958" s="28">
        <f xml:space="preserve"> IFERROR(MAX(0, DATA[[#This Row],[Prev Low]] - DATA[[#This Row],[Low]]), "")</f>
        <v>15</v>
      </c>
      <c r="AQ958" s="10">
        <f xml:space="preserve"> (DATA[[#This Row],[Prev Low]] &lt; DATA[[#This Row],[Open]]) * (DATA[[#This Row],[Open]] &lt; DATA[[#This Row],[Prev High]])</f>
        <v>1</v>
      </c>
      <c r="AR958" s="10">
        <f xml:space="preserve"> SIGN(DATA[[#This Row],[Open]] &lt; DATA[[#This Row],[Prev Low]])</f>
        <v>0</v>
      </c>
      <c r="AS958" s="10">
        <f xml:space="preserve"> SIGN(DATA[[#This Row],[Prev Low]] &lt; DATA[[#This Row],[Open]])</f>
        <v>1</v>
      </c>
      <c r="AT958" s="10">
        <f xml:space="preserve"> SIGN(DATA[[#This Row],[Open]] &lt; DATA[[#This Row],[Prev High]])</f>
        <v>1</v>
      </c>
      <c r="AU958" s="10">
        <f xml:space="preserve"> SIGN(DATA[[#This Row],[Prev High]] &lt; DATA[[#This Row],[Open]])</f>
        <v>0</v>
      </c>
      <c r="AV958" s="10">
        <f xml:space="preserve"> SIGN(DATA[[#This Row],[Low]] &lt; DATA[[#This Row],[Prev Low]])</f>
        <v>1</v>
      </c>
      <c r="AW958" s="10">
        <f xml:space="preserve"> SIGN(DATA[[#This Row],[Prev Low]] &lt; DATA[[#This Row],[Low]])</f>
        <v>0</v>
      </c>
      <c r="AX958" s="10">
        <f xml:space="preserve"> SIGN(DATA[[#This Row],[High]] &lt; DATA[[#This Row],[Prev High]])</f>
        <v>1</v>
      </c>
      <c r="AY958" s="10">
        <f xml:space="preserve"> SIGN(DATA[[#This Row],[Prev High]] &lt; DATA[[#This Row],[High]])</f>
        <v>0</v>
      </c>
      <c r="AZ958" s="10">
        <f xml:space="preserve"> (DATA[[#This Row],[Prev Low]] &lt; DATA[[#This Row],[Close]]) * (DATA[[#This Row],[Close]] &lt; DATA[[#This Row],[Prev High]])</f>
        <v>1</v>
      </c>
      <c r="BA958" s="10">
        <f xml:space="preserve"> SIGN(DATA[[#This Row],[Close]] &lt; DATA[[#This Row],[Prev Low]])</f>
        <v>0</v>
      </c>
      <c r="BB958" s="10">
        <f xml:space="preserve"> SIGN(DATA[[#This Row],[Prev Low]] &lt; DATA[[#This Row],[Close]])</f>
        <v>1</v>
      </c>
      <c r="BC958" s="10">
        <f xml:space="preserve"> SIGN(DATA[[#This Row],[Close]] &lt; DATA[[#This Row],[Prev High]])</f>
        <v>1</v>
      </c>
      <c r="BD958" s="10">
        <f xml:space="preserve"> SIGN(DATA[[#This Row],[Prev High]] &lt; DATA[[#This Row],[Close]])</f>
        <v>0</v>
      </c>
    </row>
    <row r="959" spans="14:56" x14ac:dyDescent="0.25">
      <c r="N959" s="16">
        <f xml:space="preserve"> ROW() - ROW(DATA[[#Headers],[Row]])</f>
        <v>957</v>
      </c>
      <c r="O959" s="13"/>
      <c r="P959" s="20">
        <v>44462</v>
      </c>
      <c r="Q959" s="21">
        <v>114221</v>
      </c>
      <c r="R959" s="21">
        <v>112895</v>
      </c>
      <c r="S959" s="21">
        <v>114640</v>
      </c>
      <c r="T959" s="21">
        <v>112670</v>
      </c>
      <c r="U959" s="13" t="s">
        <v>451</v>
      </c>
      <c r="V959" s="14">
        <v>1.5900000000000001E-2</v>
      </c>
      <c r="W959" s="23"/>
      <c r="X959" s="23">
        <f xml:space="preserve"> (1 - DATA[[#This Row],[Row]])</f>
        <v>-956</v>
      </c>
      <c r="Y959" s="24">
        <f xml:space="preserve"> DATA[[#This Row],[Src Data]]</f>
        <v>44462</v>
      </c>
      <c r="Z959" s="23">
        <f xml:space="preserve"> WEEKDAY(DATA[[#This Row],[Date]])</f>
        <v>5</v>
      </c>
      <c r="AA959" s="26">
        <f xml:space="preserve"> DATA[[#This Row],[Src Último]]</f>
        <v>114221</v>
      </c>
      <c r="AB959" s="28">
        <f xml:space="preserve"> DATA[[#This Row],[Src Abertura]]</f>
        <v>112895</v>
      </c>
      <c r="AC959" s="28">
        <f xml:space="preserve"> DATA[[#This Row],[Src Mínima]]</f>
        <v>112670</v>
      </c>
      <c r="AD959" s="28">
        <f xml:space="preserve"> DATA[[#This Row],[Src Máxima]]</f>
        <v>114640</v>
      </c>
      <c r="AE959" s="28">
        <f xml:space="preserve"> DATA[[#This Row],[Src Último]]</f>
        <v>114221</v>
      </c>
      <c r="AF959" s="40">
        <f xml:space="preserve"> (DATA[[#This Row],[High]] - DATA[[#This Row],[Low]])</f>
        <v>1970</v>
      </c>
      <c r="AG959" s="31">
        <f xml:space="preserve"> _xlfn.XLOOKUP(DATA[[#This Row],[T]]-1, DATA[T], DATA[Open], "")</f>
        <v>111500</v>
      </c>
      <c r="AH959" s="31">
        <f xml:space="preserve"> _xlfn.XLOOKUP(DATA[[#This Row],[T]]-1, DATA[T], DATA[Low], "")</f>
        <v>111500</v>
      </c>
      <c r="AI959" s="31">
        <f xml:space="preserve"> _xlfn.XLOOKUP(DATA[[#This Row],[T]]-1, DATA[T], DATA[High], "")</f>
        <v>113605</v>
      </c>
      <c r="AJ959" s="31">
        <f xml:space="preserve"> _xlfn.XLOOKUP(DATA[[#This Row],[T]]-1, DATA[T], DATA[Price], "")</f>
        <v>112435</v>
      </c>
      <c r="AK959" s="33">
        <f xml:space="preserve"> IFERROR(DATA[[#This Row],[Prev Close]] - DATA[[#This Row],[Prev Open]], "")</f>
        <v>935</v>
      </c>
      <c r="AL959" s="33">
        <f xml:space="preserve"> IFERROR(DATA[[#This Row],[Prev High]] - DATA[[#This Row],[Prev Low]], "")</f>
        <v>2105</v>
      </c>
      <c r="AM959" s="33">
        <f xml:space="preserve"> SIGN(DATA[[#This Row],[Prev Change]] &lt; 0)</f>
        <v>0</v>
      </c>
      <c r="AN959" s="33">
        <f xml:space="preserve"> SIGN(DATA[[#This Row],[Prev Change]] &gt;= 0)</f>
        <v>1</v>
      </c>
      <c r="AO959" s="28">
        <f xml:space="preserve"> IFERROR(MAX(0, DATA[[#This Row],[High]] - DATA[[#This Row],[Prev High]]), "")</f>
        <v>1035</v>
      </c>
      <c r="AP959" s="28">
        <f xml:space="preserve"> IFERROR(MAX(0, DATA[[#This Row],[Prev Low]] - DATA[[#This Row],[Low]]), "")</f>
        <v>0</v>
      </c>
      <c r="AQ959" s="10">
        <f xml:space="preserve"> (DATA[[#This Row],[Prev Low]] &lt; DATA[[#This Row],[Open]]) * (DATA[[#This Row],[Open]] &lt; DATA[[#This Row],[Prev High]])</f>
        <v>1</v>
      </c>
      <c r="AR959" s="10">
        <f xml:space="preserve"> SIGN(DATA[[#This Row],[Open]] &lt; DATA[[#This Row],[Prev Low]])</f>
        <v>0</v>
      </c>
      <c r="AS959" s="10">
        <f xml:space="preserve"> SIGN(DATA[[#This Row],[Prev Low]] &lt; DATA[[#This Row],[Open]])</f>
        <v>1</v>
      </c>
      <c r="AT959" s="10">
        <f xml:space="preserve"> SIGN(DATA[[#This Row],[Open]] &lt; DATA[[#This Row],[Prev High]])</f>
        <v>1</v>
      </c>
      <c r="AU959" s="10">
        <f xml:space="preserve"> SIGN(DATA[[#This Row],[Prev High]] &lt; DATA[[#This Row],[Open]])</f>
        <v>0</v>
      </c>
      <c r="AV959" s="10">
        <f xml:space="preserve"> SIGN(DATA[[#This Row],[Low]] &lt; DATA[[#This Row],[Prev Low]])</f>
        <v>0</v>
      </c>
      <c r="AW959" s="10">
        <f xml:space="preserve"> SIGN(DATA[[#This Row],[Prev Low]] &lt; DATA[[#This Row],[Low]])</f>
        <v>1</v>
      </c>
      <c r="AX959" s="10">
        <f xml:space="preserve"> SIGN(DATA[[#This Row],[High]] &lt; DATA[[#This Row],[Prev High]])</f>
        <v>0</v>
      </c>
      <c r="AY959" s="10">
        <f xml:space="preserve"> SIGN(DATA[[#This Row],[Prev High]] &lt; DATA[[#This Row],[High]])</f>
        <v>1</v>
      </c>
      <c r="AZ959" s="10">
        <f xml:space="preserve"> (DATA[[#This Row],[Prev Low]] &lt; DATA[[#This Row],[Close]]) * (DATA[[#This Row],[Close]] &lt; DATA[[#This Row],[Prev High]])</f>
        <v>0</v>
      </c>
      <c r="BA959" s="10">
        <f xml:space="preserve"> SIGN(DATA[[#This Row],[Close]] &lt; DATA[[#This Row],[Prev Low]])</f>
        <v>0</v>
      </c>
      <c r="BB959" s="10">
        <f xml:space="preserve"> SIGN(DATA[[#This Row],[Prev Low]] &lt; DATA[[#This Row],[Close]])</f>
        <v>1</v>
      </c>
      <c r="BC959" s="10">
        <f xml:space="preserve"> SIGN(DATA[[#This Row],[Close]] &lt; DATA[[#This Row],[Prev High]])</f>
        <v>0</v>
      </c>
      <c r="BD959" s="10">
        <f xml:space="preserve"> SIGN(DATA[[#This Row],[Prev High]] &lt; DATA[[#This Row],[Close]])</f>
        <v>1</v>
      </c>
    </row>
    <row r="960" spans="14:56" x14ac:dyDescent="0.25">
      <c r="N960" s="16">
        <f xml:space="preserve"> ROW() - ROW(DATA[[#Headers],[Row]])</f>
        <v>958</v>
      </c>
      <c r="O960" s="13"/>
      <c r="P960" s="20">
        <v>44461</v>
      </c>
      <c r="Q960" s="21">
        <v>112435</v>
      </c>
      <c r="R960" s="21">
        <v>111500</v>
      </c>
      <c r="S960" s="21">
        <v>113605</v>
      </c>
      <c r="T960" s="21">
        <v>111500</v>
      </c>
      <c r="U960" s="13" t="s">
        <v>616</v>
      </c>
      <c r="V960" s="14">
        <v>1.83E-2</v>
      </c>
      <c r="W960" s="23"/>
      <c r="X960" s="23">
        <f xml:space="preserve"> (1 - DATA[[#This Row],[Row]])</f>
        <v>-957</v>
      </c>
      <c r="Y960" s="24">
        <f xml:space="preserve"> DATA[[#This Row],[Src Data]]</f>
        <v>44461</v>
      </c>
      <c r="Z960" s="23">
        <f xml:space="preserve"> WEEKDAY(DATA[[#This Row],[Date]])</f>
        <v>4</v>
      </c>
      <c r="AA960" s="26">
        <f xml:space="preserve"> DATA[[#This Row],[Src Último]]</f>
        <v>112435</v>
      </c>
      <c r="AB960" s="28">
        <f xml:space="preserve"> DATA[[#This Row],[Src Abertura]]</f>
        <v>111500</v>
      </c>
      <c r="AC960" s="28">
        <f xml:space="preserve"> DATA[[#This Row],[Src Mínima]]</f>
        <v>111500</v>
      </c>
      <c r="AD960" s="28">
        <f xml:space="preserve"> DATA[[#This Row],[Src Máxima]]</f>
        <v>113605</v>
      </c>
      <c r="AE960" s="28">
        <f xml:space="preserve"> DATA[[#This Row],[Src Último]]</f>
        <v>112435</v>
      </c>
      <c r="AF960" s="40">
        <f xml:space="preserve"> (DATA[[#This Row],[High]] - DATA[[#This Row],[Low]])</f>
        <v>2105</v>
      </c>
      <c r="AG960" s="31">
        <f xml:space="preserve"> _xlfn.XLOOKUP(DATA[[#This Row],[T]]-1, DATA[T], DATA[Open], "")</f>
        <v>110600</v>
      </c>
      <c r="AH960" s="31">
        <f xml:space="preserve"> _xlfn.XLOOKUP(DATA[[#This Row],[T]]-1, DATA[T], DATA[Low], "")</f>
        <v>109175</v>
      </c>
      <c r="AI960" s="31">
        <f xml:space="preserve"> _xlfn.XLOOKUP(DATA[[#This Row],[T]]-1, DATA[T], DATA[High], "")</f>
        <v>111190</v>
      </c>
      <c r="AJ960" s="31">
        <f xml:space="preserve"> _xlfn.XLOOKUP(DATA[[#This Row],[T]]-1, DATA[T], DATA[Price], "")</f>
        <v>110419</v>
      </c>
      <c r="AK960" s="33">
        <f xml:space="preserve"> IFERROR(DATA[[#This Row],[Prev Close]] - DATA[[#This Row],[Prev Open]], "")</f>
        <v>-181</v>
      </c>
      <c r="AL960" s="33">
        <f xml:space="preserve"> IFERROR(DATA[[#This Row],[Prev High]] - DATA[[#This Row],[Prev Low]], "")</f>
        <v>2015</v>
      </c>
      <c r="AM960" s="33">
        <f xml:space="preserve"> SIGN(DATA[[#This Row],[Prev Change]] &lt; 0)</f>
        <v>1</v>
      </c>
      <c r="AN960" s="33">
        <f xml:space="preserve"> SIGN(DATA[[#This Row],[Prev Change]] &gt;= 0)</f>
        <v>0</v>
      </c>
      <c r="AO960" s="28">
        <f xml:space="preserve"> IFERROR(MAX(0, DATA[[#This Row],[High]] - DATA[[#This Row],[Prev High]]), "")</f>
        <v>2415</v>
      </c>
      <c r="AP960" s="28">
        <f xml:space="preserve"> IFERROR(MAX(0, DATA[[#This Row],[Prev Low]] - DATA[[#This Row],[Low]]), "")</f>
        <v>0</v>
      </c>
      <c r="AQ960" s="10">
        <f xml:space="preserve"> (DATA[[#This Row],[Prev Low]] &lt; DATA[[#This Row],[Open]]) * (DATA[[#This Row],[Open]] &lt; DATA[[#This Row],[Prev High]])</f>
        <v>0</v>
      </c>
      <c r="AR960" s="10">
        <f xml:space="preserve"> SIGN(DATA[[#This Row],[Open]] &lt; DATA[[#This Row],[Prev Low]])</f>
        <v>0</v>
      </c>
      <c r="AS960" s="10">
        <f xml:space="preserve"> SIGN(DATA[[#This Row],[Prev Low]] &lt; DATA[[#This Row],[Open]])</f>
        <v>1</v>
      </c>
      <c r="AT960" s="10">
        <f xml:space="preserve"> SIGN(DATA[[#This Row],[Open]] &lt; DATA[[#This Row],[Prev High]])</f>
        <v>0</v>
      </c>
      <c r="AU960" s="10">
        <f xml:space="preserve"> SIGN(DATA[[#This Row],[Prev High]] &lt; DATA[[#This Row],[Open]])</f>
        <v>1</v>
      </c>
      <c r="AV960" s="10">
        <f xml:space="preserve"> SIGN(DATA[[#This Row],[Low]] &lt; DATA[[#This Row],[Prev Low]])</f>
        <v>0</v>
      </c>
      <c r="AW960" s="10">
        <f xml:space="preserve"> SIGN(DATA[[#This Row],[Prev Low]] &lt; DATA[[#This Row],[Low]])</f>
        <v>1</v>
      </c>
      <c r="AX960" s="10">
        <f xml:space="preserve"> SIGN(DATA[[#This Row],[High]] &lt; DATA[[#This Row],[Prev High]])</f>
        <v>0</v>
      </c>
      <c r="AY960" s="10">
        <f xml:space="preserve"> SIGN(DATA[[#This Row],[Prev High]] &lt; DATA[[#This Row],[High]])</f>
        <v>1</v>
      </c>
      <c r="AZ960" s="10">
        <f xml:space="preserve"> (DATA[[#This Row],[Prev Low]] &lt; DATA[[#This Row],[Close]]) * (DATA[[#This Row],[Close]] &lt; DATA[[#This Row],[Prev High]])</f>
        <v>0</v>
      </c>
      <c r="BA960" s="10">
        <f xml:space="preserve"> SIGN(DATA[[#This Row],[Close]] &lt; DATA[[#This Row],[Prev Low]])</f>
        <v>0</v>
      </c>
      <c r="BB960" s="10">
        <f xml:space="preserve"> SIGN(DATA[[#This Row],[Prev Low]] &lt; DATA[[#This Row],[Close]])</f>
        <v>1</v>
      </c>
      <c r="BC960" s="10">
        <f xml:space="preserve"> SIGN(DATA[[#This Row],[Close]] &lt; DATA[[#This Row],[Prev High]])</f>
        <v>0</v>
      </c>
      <c r="BD960" s="10">
        <f xml:space="preserve"> SIGN(DATA[[#This Row],[Prev High]] &lt; DATA[[#This Row],[Close]])</f>
        <v>1</v>
      </c>
    </row>
    <row r="961" spans="14:56" x14ac:dyDescent="0.25">
      <c r="N961" s="16">
        <f xml:space="preserve"> ROW() - ROW(DATA[[#Headers],[Row]])</f>
        <v>959</v>
      </c>
      <c r="O961" s="13"/>
      <c r="P961" s="20">
        <v>44460</v>
      </c>
      <c r="Q961" s="21">
        <v>110419</v>
      </c>
      <c r="R961" s="21">
        <v>110600</v>
      </c>
      <c r="S961" s="21">
        <v>111190</v>
      </c>
      <c r="T961" s="21">
        <v>109175</v>
      </c>
      <c r="U961" s="13" t="s">
        <v>708</v>
      </c>
      <c r="V961" s="14">
        <v>1.2200000000000001E-2</v>
      </c>
      <c r="W961" s="23"/>
      <c r="X961" s="23">
        <f xml:space="preserve"> (1 - DATA[[#This Row],[Row]])</f>
        <v>-958</v>
      </c>
      <c r="Y961" s="24">
        <f xml:space="preserve"> DATA[[#This Row],[Src Data]]</f>
        <v>44460</v>
      </c>
      <c r="Z961" s="23">
        <f xml:space="preserve"> WEEKDAY(DATA[[#This Row],[Date]])</f>
        <v>3</v>
      </c>
      <c r="AA961" s="26">
        <f xml:space="preserve"> DATA[[#This Row],[Src Último]]</f>
        <v>110419</v>
      </c>
      <c r="AB961" s="28">
        <f xml:space="preserve"> DATA[[#This Row],[Src Abertura]]</f>
        <v>110600</v>
      </c>
      <c r="AC961" s="28">
        <f xml:space="preserve"> DATA[[#This Row],[Src Mínima]]</f>
        <v>109175</v>
      </c>
      <c r="AD961" s="28">
        <f xml:space="preserve"> DATA[[#This Row],[Src Máxima]]</f>
        <v>111190</v>
      </c>
      <c r="AE961" s="28">
        <f xml:space="preserve"> DATA[[#This Row],[Src Último]]</f>
        <v>110419</v>
      </c>
      <c r="AF961" s="40">
        <f xml:space="preserve"> (DATA[[#This Row],[High]] - DATA[[#This Row],[Low]])</f>
        <v>2015</v>
      </c>
      <c r="AG961" s="31">
        <f xml:space="preserve"> _xlfn.XLOOKUP(DATA[[#This Row],[T]]-1, DATA[T], DATA[Open], "")</f>
        <v>109205</v>
      </c>
      <c r="AH961" s="31">
        <f xml:space="preserve"> _xlfn.XLOOKUP(DATA[[#This Row],[T]]-1, DATA[T], DATA[Low], "")</f>
        <v>107800</v>
      </c>
      <c r="AI961" s="31">
        <f xml:space="preserve"> _xlfn.XLOOKUP(DATA[[#This Row],[T]]-1, DATA[T], DATA[High], "")</f>
        <v>110165</v>
      </c>
      <c r="AJ961" s="31">
        <f xml:space="preserve"> _xlfn.XLOOKUP(DATA[[#This Row],[T]]-1, DATA[T], DATA[Price], "")</f>
        <v>109090</v>
      </c>
      <c r="AK961" s="33">
        <f xml:space="preserve"> IFERROR(DATA[[#This Row],[Prev Close]] - DATA[[#This Row],[Prev Open]], "")</f>
        <v>-115</v>
      </c>
      <c r="AL961" s="33">
        <f xml:space="preserve"> IFERROR(DATA[[#This Row],[Prev High]] - DATA[[#This Row],[Prev Low]], "")</f>
        <v>2365</v>
      </c>
      <c r="AM961" s="33">
        <f xml:space="preserve"> SIGN(DATA[[#This Row],[Prev Change]] &lt; 0)</f>
        <v>1</v>
      </c>
      <c r="AN961" s="33">
        <f xml:space="preserve"> SIGN(DATA[[#This Row],[Prev Change]] &gt;= 0)</f>
        <v>0</v>
      </c>
      <c r="AO961" s="28">
        <f xml:space="preserve"> IFERROR(MAX(0, DATA[[#This Row],[High]] - DATA[[#This Row],[Prev High]]), "")</f>
        <v>1025</v>
      </c>
      <c r="AP961" s="28">
        <f xml:space="preserve"> IFERROR(MAX(0, DATA[[#This Row],[Prev Low]] - DATA[[#This Row],[Low]]), "")</f>
        <v>0</v>
      </c>
      <c r="AQ961" s="10">
        <f xml:space="preserve"> (DATA[[#This Row],[Prev Low]] &lt; DATA[[#This Row],[Open]]) * (DATA[[#This Row],[Open]] &lt; DATA[[#This Row],[Prev High]])</f>
        <v>0</v>
      </c>
      <c r="AR961" s="10">
        <f xml:space="preserve"> SIGN(DATA[[#This Row],[Open]] &lt; DATA[[#This Row],[Prev Low]])</f>
        <v>0</v>
      </c>
      <c r="AS961" s="10">
        <f xml:space="preserve"> SIGN(DATA[[#This Row],[Prev Low]] &lt; DATA[[#This Row],[Open]])</f>
        <v>1</v>
      </c>
      <c r="AT961" s="10">
        <f xml:space="preserve"> SIGN(DATA[[#This Row],[Open]] &lt; DATA[[#This Row],[Prev High]])</f>
        <v>0</v>
      </c>
      <c r="AU961" s="10">
        <f xml:space="preserve"> SIGN(DATA[[#This Row],[Prev High]] &lt; DATA[[#This Row],[Open]])</f>
        <v>1</v>
      </c>
      <c r="AV961" s="10">
        <f xml:space="preserve"> SIGN(DATA[[#This Row],[Low]] &lt; DATA[[#This Row],[Prev Low]])</f>
        <v>0</v>
      </c>
      <c r="AW961" s="10">
        <f xml:space="preserve"> SIGN(DATA[[#This Row],[Prev Low]] &lt; DATA[[#This Row],[Low]])</f>
        <v>1</v>
      </c>
      <c r="AX961" s="10">
        <f xml:space="preserve"> SIGN(DATA[[#This Row],[High]] &lt; DATA[[#This Row],[Prev High]])</f>
        <v>0</v>
      </c>
      <c r="AY961" s="10">
        <f xml:space="preserve"> SIGN(DATA[[#This Row],[Prev High]] &lt; DATA[[#This Row],[High]])</f>
        <v>1</v>
      </c>
      <c r="AZ961" s="10">
        <f xml:space="preserve"> (DATA[[#This Row],[Prev Low]] &lt; DATA[[#This Row],[Close]]) * (DATA[[#This Row],[Close]] &lt; DATA[[#This Row],[Prev High]])</f>
        <v>0</v>
      </c>
      <c r="BA961" s="10">
        <f xml:space="preserve"> SIGN(DATA[[#This Row],[Close]] &lt; DATA[[#This Row],[Prev Low]])</f>
        <v>0</v>
      </c>
      <c r="BB961" s="10">
        <f xml:space="preserve"> SIGN(DATA[[#This Row],[Prev Low]] &lt; DATA[[#This Row],[Close]])</f>
        <v>1</v>
      </c>
      <c r="BC961" s="10">
        <f xml:space="preserve"> SIGN(DATA[[#This Row],[Close]] &lt; DATA[[#This Row],[Prev High]])</f>
        <v>0</v>
      </c>
      <c r="BD961" s="10">
        <f xml:space="preserve"> SIGN(DATA[[#This Row],[Prev High]] &lt; DATA[[#This Row],[Close]])</f>
        <v>1</v>
      </c>
    </row>
    <row r="962" spans="14:56" x14ac:dyDescent="0.25">
      <c r="N962" s="16">
        <f xml:space="preserve"> ROW() - ROW(DATA[[#Headers],[Row]])</f>
        <v>960</v>
      </c>
      <c r="O962" s="13"/>
      <c r="P962" s="20">
        <v>44459</v>
      </c>
      <c r="Q962" s="21">
        <v>109090</v>
      </c>
      <c r="R962" s="21">
        <v>109205</v>
      </c>
      <c r="S962" s="21">
        <v>110165</v>
      </c>
      <c r="T962" s="21">
        <v>107800</v>
      </c>
      <c r="U962" s="13" t="s">
        <v>709</v>
      </c>
      <c r="V962" s="14">
        <v>-2.3300000000000001E-2</v>
      </c>
      <c r="W962" s="23"/>
      <c r="X962" s="23">
        <f xml:space="preserve"> (1 - DATA[[#This Row],[Row]])</f>
        <v>-959</v>
      </c>
      <c r="Y962" s="24">
        <f xml:space="preserve"> DATA[[#This Row],[Src Data]]</f>
        <v>44459</v>
      </c>
      <c r="Z962" s="23">
        <f xml:space="preserve"> WEEKDAY(DATA[[#This Row],[Date]])</f>
        <v>2</v>
      </c>
      <c r="AA962" s="26">
        <f xml:space="preserve"> DATA[[#This Row],[Src Último]]</f>
        <v>109090</v>
      </c>
      <c r="AB962" s="28">
        <f xml:space="preserve"> DATA[[#This Row],[Src Abertura]]</f>
        <v>109205</v>
      </c>
      <c r="AC962" s="28">
        <f xml:space="preserve"> DATA[[#This Row],[Src Mínima]]</f>
        <v>107800</v>
      </c>
      <c r="AD962" s="28">
        <f xml:space="preserve"> DATA[[#This Row],[Src Máxima]]</f>
        <v>110165</v>
      </c>
      <c r="AE962" s="28">
        <f xml:space="preserve"> DATA[[#This Row],[Src Último]]</f>
        <v>109090</v>
      </c>
      <c r="AF962" s="40">
        <f xml:space="preserve"> (DATA[[#This Row],[High]] - DATA[[#This Row],[Low]])</f>
        <v>2365</v>
      </c>
      <c r="AG962" s="31">
        <f xml:space="preserve"> _xlfn.XLOOKUP(DATA[[#This Row],[T]]-1, DATA[T], DATA[Open], "")</f>
        <v>113780</v>
      </c>
      <c r="AH962" s="31">
        <f xml:space="preserve"> _xlfn.XLOOKUP(DATA[[#This Row],[T]]-1, DATA[T], DATA[Low], "")</f>
        <v>111205</v>
      </c>
      <c r="AI962" s="31">
        <f xml:space="preserve"> _xlfn.XLOOKUP(DATA[[#This Row],[T]]-1, DATA[T], DATA[High], "")</f>
        <v>114145</v>
      </c>
      <c r="AJ962" s="31">
        <f xml:space="preserve"> _xlfn.XLOOKUP(DATA[[#This Row],[T]]-1, DATA[T], DATA[Price], "")</f>
        <v>111697</v>
      </c>
      <c r="AK962" s="33">
        <f xml:space="preserve"> IFERROR(DATA[[#This Row],[Prev Close]] - DATA[[#This Row],[Prev Open]], "")</f>
        <v>-2083</v>
      </c>
      <c r="AL962" s="33">
        <f xml:space="preserve"> IFERROR(DATA[[#This Row],[Prev High]] - DATA[[#This Row],[Prev Low]], "")</f>
        <v>2940</v>
      </c>
      <c r="AM962" s="33">
        <f xml:space="preserve"> SIGN(DATA[[#This Row],[Prev Change]] &lt; 0)</f>
        <v>1</v>
      </c>
      <c r="AN962" s="33">
        <f xml:space="preserve"> SIGN(DATA[[#This Row],[Prev Change]] &gt;= 0)</f>
        <v>0</v>
      </c>
      <c r="AO962" s="28">
        <f xml:space="preserve"> IFERROR(MAX(0, DATA[[#This Row],[High]] - DATA[[#This Row],[Prev High]]), "")</f>
        <v>0</v>
      </c>
      <c r="AP962" s="28">
        <f xml:space="preserve"> IFERROR(MAX(0, DATA[[#This Row],[Prev Low]] - DATA[[#This Row],[Low]]), "")</f>
        <v>3405</v>
      </c>
      <c r="AQ962" s="10">
        <f xml:space="preserve"> (DATA[[#This Row],[Prev Low]] &lt; DATA[[#This Row],[Open]]) * (DATA[[#This Row],[Open]] &lt; DATA[[#This Row],[Prev High]])</f>
        <v>0</v>
      </c>
      <c r="AR962" s="10">
        <f xml:space="preserve"> SIGN(DATA[[#This Row],[Open]] &lt; DATA[[#This Row],[Prev Low]])</f>
        <v>1</v>
      </c>
      <c r="AS962" s="10">
        <f xml:space="preserve"> SIGN(DATA[[#This Row],[Prev Low]] &lt; DATA[[#This Row],[Open]])</f>
        <v>0</v>
      </c>
      <c r="AT962" s="10">
        <f xml:space="preserve"> SIGN(DATA[[#This Row],[Open]] &lt; DATA[[#This Row],[Prev High]])</f>
        <v>1</v>
      </c>
      <c r="AU962" s="10">
        <f xml:space="preserve"> SIGN(DATA[[#This Row],[Prev High]] &lt; DATA[[#This Row],[Open]])</f>
        <v>0</v>
      </c>
      <c r="AV962" s="10">
        <f xml:space="preserve"> SIGN(DATA[[#This Row],[Low]] &lt; DATA[[#This Row],[Prev Low]])</f>
        <v>1</v>
      </c>
      <c r="AW962" s="10">
        <f xml:space="preserve"> SIGN(DATA[[#This Row],[Prev Low]] &lt; DATA[[#This Row],[Low]])</f>
        <v>0</v>
      </c>
      <c r="AX962" s="10">
        <f xml:space="preserve"> SIGN(DATA[[#This Row],[High]] &lt; DATA[[#This Row],[Prev High]])</f>
        <v>1</v>
      </c>
      <c r="AY962" s="10">
        <f xml:space="preserve"> SIGN(DATA[[#This Row],[Prev High]] &lt; DATA[[#This Row],[High]])</f>
        <v>0</v>
      </c>
      <c r="AZ962" s="10">
        <f xml:space="preserve"> (DATA[[#This Row],[Prev Low]] &lt; DATA[[#This Row],[Close]]) * (DATA[[#This Row],[Close]] &lt; DATA[[#This Row],[Prev High]])</f>
        <v>0</v>
      </c>
      <c r="BA962" s="10">
        <f xml:space="preserve"> SIGN(DATA[[#This Row],[Close]] &lt; DATA[[#This Row],[Prev Low]])</f>
        <v>1</v>
      </c>
      <c r="BB962" s="10">
        <f xml:space="preserve"> SIGN(DATA[[#This Row],[Prev Low]] &lt; DATA[[#This Row],[Close]])</f>
        <v>0</v>
      </c>
      <c r="BC962" s="10">
        <f xml:space="preserve"> SIGN(DATA[[#This Row],[Close]] &lt; DATA[[#This Row],[Prev High]])</f>
        <v>1</v>
      </c>
      <c r="BD962" s="10">
        <f xml:space="preserve"> SIGN(DATA[[#This Row],[Prev High]] &lt; DATA[[#This Row],[Close]])</f>
        <v>0</v>
      </c>
    </row>
    <row r="963" spans="14:56" x14ac:dyDescent="0.25">
      <c r="N963" s="16">
        <f xml:space="preserve"> ROW() - ROW(DATA[[#Headers],[Row]])</f>
        <v>961</v>
      </c>
      <c r="O963" s="13"/>
      <c r="P963" s="20">
        <v>44456</v>
      </c>
      <c r="Q963" s="21">
        <v>111697</v>
      </c>
      <c r="R963" s="21">
        <v>113780</v>
      </c>
      <c r="S963" s="21">
        <v>114145</v>
      </c>
      <c r="T963" s="21">
        <v>111205</v>
      </c>
      <c r="U963" s="13" t="s">
        <v>710</v>
      </c>
      <c r="V963" s="14">
        <v>-2.1700000000000001E-2</v>
      </c>
      <c r="W963" s="23"/>
      <c r="X963" s="23">
        <f xml:space="preserve"> (1 - DATA[[#This Row],[Row]])</f>
        <v>-960</v>
      </c>
      <c r="Y963" s="24">
        <f xml:space="preserve"> DATA[[#This Row],[Src Data]]</f>
        <v>44456</v>
      </c>
      <c r="Z963" s="23">
        <f xml:space="preserve"> WEEKDAY(DATA[[#This Row],[Date]])</f>
        <v>6</v>
      </c>
      <c r="AA963" s="26">
        <f xml:space="preserve"> DATA[[#This Row],[Src Último]]</f>
        <v>111697</v>
      </c>
      <c r="AB963" s="28">
        <f xml:space="preserve"> DATA[[#This Row],[Src Abertura]]</f>
        <v>113780</v>
      </c>
      <c r="AC963" s="28">
        <f xml:space="preserve"> DATA[[#This Row],[Src Mínima]]</f>
        <v>111205</v>
      </c>
      <c r="AD963" s="28">
        <f xml:space="preserve"> DATA[[#This Row],[Src Máxima]]</f>
        <v>114145</v>
      </c>
      <c r="AE963" s="28">
        <f xml:space="preserve"> DATA[[#This Row],[Src Último]]</f>
        <v>111697</v>
      </c>
      <c r="AF963" s="40">
        <f xml:space="preserve"> (DATA[[#This Row],[High]] - DATA[[#This Row],[Low]])</f>
        <v>2940</v>
      </c>
      <c r="AG963" s="31">
        <f xml:space="preserve"> _xlfn.XLOOKUP(DATA[[#This Row],[T]]-1, DATA[T], DATA[Open], "")</f>
        <v>114845</v>
      </c>
      <c r="AH963" s="31">
        <f xml:space="preserve"> _xlfn.XLOOKUP(DATA[[#This Row],[T]]-1, DATA[T], DATA[Low], "")</f>
        <v>113705</v>
      </c>
      <c r="AI963" s="31">
        <f xml:space="preserve"> _xlfn.XLOOKUP(DATA[[#This Row],[T]]-1, DATA[T], DATA[High], "")</f>
        <v>115130</v>
      </c>
      <c r="AJ963" s="31">
        <f xml:space="preserve"> _xlfn.XLOOKUP(DATA[[#This Row],[T]]-1, DATA[T], DATA[Price], "")</f>
        <v>114173</v>
      </c>
      <c r="AK963" s="33">
        <f xml:space="preserve"> IFERROR(DATA[[#This Row],[Prev Close]] - DATA[[#This Row],[Prev Open]], "")</f>
        <v>-672</v>
      </c>
      <c r="AL963" s="33">
        <f xml:space="preserve"> IFERROR(DATA[[#This Row],[Prev High]] - DATA[[#This Row],[Prev Low]], "")</f>
        <v>1425</v>
      </c>
      <c r="AM963" s="33">
        <f xml:space="preserve"> SIGN(DATA[[#This Row],[Prev Change]] &lt; 0)</f>
        <v>1</v>
      </c>
      <c r="AN963" s="33">
        <f xml:space="preserve"> SIGN(DATA[[#This Row],[Prev Change]] &gt;= 0)</f>
        <v>0</v>
      </c>
      <c r="AO963" s="28">
        <f xml:space="preserve"> IFERROR(MAX(0, DATA[[#This Row],[High]] - DATA[[#This Row],[Prev High]]), "")</f>
        <v>0</v>
      </c>
      <c r="AP963" s="28">
        <f xml:space="preserve"> IFERROR(MAX(0, DATA[[#This Row],[Prev Low]] - DATA[[#This Row],[Low]]), "")</f>
        <v>2500</v>
      </c>
      <c r="AQ963" s="10">
        <f xml:space="preserve"> (DATA[[#This Row],[Prev Low]] &lt; DATA[[#This Row],[Open]]) * (DATA[[#This Row],[Open]] &lt; DATA[[#This Row],[Prev High]])</f>
        <v>1</v>
      </c>
      <c r="AR963" s="10">
        <f xml:space="preserve"> SIGN(DATA[[#This Row],[Open]] &lt; DATA[[#This Row],[Prev Low]])</f>
        <v>0</v>
      </c>
      <c r="AS963" s="10">
        <f xml:space="preserve"> SIGN(DATA[[#This Row],[Prev Low]] &lt; DATA[[#This Row],[Open]])</f>
        <v>1</v>
      </c>
      <c r="AT963" s="10">
        <f xml:space="preserve"> SIGN(DATA[[#This Row],[Open]] &lt; DATA[[#This Row],[Prev High]])</f>
        <v>1</v>
      </c>
      <c r="AU963" s="10">
        <f xml:space="preserve"> SIGN(DATA[[#This Row],[Prev High]] &lt; DATA[[#This Row],[Open]])</f>
        <v>0</v>
      </c>
      <c r="AV963" s="10">
        <f xml:space="preserve"> SIGN(DATA[[#This Row],[Low]] &lt; DATA[[#This Row],[Prev Low]])</f>
        <v>1</v>
      </c>
      <c r="AW963" s="10">
        <f xml:space="preserve"> SIGN(DATA[[#This Row],[Prev Low]] &lt; DATA[[#This Row],[Low]])</f>
        <v>0</v>
      </c>
      <c r="AX963" s="10">
        <f xml:space="preserve"> SIGN(DATA[[#This Row],[High]] &lt; DATA[[#This Row],[Prev High]])</f>
        <v>1</v>
      </c>
      <c r="AY963" s="10">
        <f xml:space="preserve"> SIGN(DATA[[#This Row],[Prev High]] &lt; DATA[[#This Row],[High]])</f>
        <v>0</v>
      </c>
      <c r="AZ963" s="10">
        <f xml:space="preserve"> (DATA[[#This Row],[Prev Low]] &lt; DATA[[#This Row],[Close]]) * (DATA[[#This Row],[Close]] &lt; DATA[[#This Row],[Prev High]])</f>
        <v>0</v>
      </c>
      <c r="BA963" s="10">
        <f xml:space="preserve"> SIGN(DATA[[#This Row],[Close]] &lt; DATA[[#This Row],[Prev Low]])</f>
        <v>1</v>
      </c>
      <c r="BB963" s="10">
        <f xml:space="preserve"> SIGN(DATA[[#This Row],[Prev Low]] &lt; DATA[[#This Row],[Close]])</f>
        <v>0</v>
      </c>
      <c r="BC963" s="10">
        <f xml:space="preserve"> SIGN(DATA[[#This Row],[Close]] &lt; DATA[[#This Row],[Prev High]])</f>
        <v>1</v>
      </c>
      <c r="BD963" s="10">
        <f xml:space="preserve"> SIGN(DATA[[#This Row],[Prev High]] &lt; DATA[[#This Row],[Close]])</f>
        <v>0</v>
      </c>
    </row>
    <row r="964" spans="14:56" x14ac:dyDescent="0.25">
      <c r="N964" s="16">
        <f xml:space="preserve"> ROW() - ROW(DATA[[#Headers],[Row]])</f>
        <v>962</v>
      </c>
      <c r="O964" s="13"/>
      <c r="P964" s="20">
        <v>44455</v>
      </c>
      <c r="Q964" s="21">
        <v>114173</v>
      </c>
      <c r="R964" s="21">
        <v>114845</v>
      </c>
      <c r="S964" s="21">
        <v>115130</v>
      </c>
      <c r="T964" s="21">
        <v>113705</v>
      </c>
      <c r="U964" s="13" t="s">
        <v>595</v>
      </c>
      <c r="V964" s="14">
        <v>-1.17E-2</v>
      </c>
      <c r="W964" s="23"/>
      <c r="X964" s="23">
        <f xml:space="preserve"> (1 - DATA[[#This Row],[Row]])</f>
        <v>-961</v>
      </c>
      <c r="Y964" s="24">
        <f xml:space="preserve"> DATA[[#This Row],[Src Data]]</f>
        <v>44455</v>
      </c>
      <c r="Z964" s="23">
        <f xml:space="preserve"> WEEKDAY(DATA[[#This Row],[Date]])</f>
        <v>5</v>
      </c>
      <c r="AA964" s="26">
        <f xml:space="preserve"> DATA[[#This Row],[Src Último]]</f>
        <v>114173</v>
      </c>
      <c r="AB964" s="28">
        <f xml:space="preserve"> DATA[[#This Row],[Src Abertura]]</f>
        <v>114845</v>
      </c>
      <c r="AC964" s="28">
        <f xml:space="preserve"> DATA[[#This Row],[Src Mínima]]</f>
        <v>113705</v>
      </c>
      <c r="AD964" s="28">
        <f xml:space="preserve"> DATA[[#This Row],[Src Máxima]]</f>
        <v>115130</v>
      </c>
      <c r="AE964" s="28">
        <f xml:space="preserve"> DATA[[#This Row],[Src Último]]</f>
        <v>114173</v>
      </c>
      <c r="AF964" s="40">
        <f xml:space="preserve"> (DATA[[#This Row],[High]] - DATA[[#This Row],[Low]])</f>
        <v>1425</v>
      </c>
      <c r="AG964" s="31">
        <f xml:space="preserve"> _xlfn.XLOOKUP(DATA[[#This Row],[T]]-1, DATA[T], DATA[Open], "")</f>
        <v>116650</v>
      </c>
      <c r="AH964" s="31">
        <f xml:space="preserve"> _xlfn.XLOOKUP(DATA[[#This Row],[T]]-1, DATA[T], DATA[Low], "")</f>
        <v>115105</v>
      </c>
      <c r="AI964" s="31">
        <f xml:space="preserve"> _xlfn.XLOOKUP(DATA[[#This Row],[T]]-1, DATA[T], DATA[High], "")</f>
        <v>116980</v>
      </c>
      <c r="AJ964" s="31">
        <f xml:space="preserve"> _xlfn.XLOOKUP(DATA[[#This Row],[T]]-1, DATA[T], DATA[Price], "")</f>
        <v>115528</v>
      </c>
      <c r="AK964" s="33">
        <f xml:space="preserve"> IFERROR(DATA[[#This Row],[Prev Close]] - DATA[[#This Row],[Prev Open]], "")</f>
        <v>-1122</v>
      </c>
      <c r="AL964" s="33">
        <f xml:space="preserve"> IFERROR(DATA[[#This Row],[Prev High]] - DATA[[#This Row],[Prev Low]], "")</f>
        <v>1875</v>
      </c>
      <c r="AM964" s="33">
        <f xml:space="preserve"> SIGN(DATA[[#This Row],[Prev Change]] &lt; 0)</f>
        <v>1</v>
      </c>
      <c r="AN964" s="33">
        <f xml:space="preserve"> SIGN(DATA[[#This Row],[Prev Change]] &gt;= 0)</f>
        <v>0</v>
      </c>
      <c r="AO964" s="28">
        <f xml:space="preserve"> IFERROR(MAX(0, DATA[[#This Row],[High]] - DATA[[#This Row],[Prev High]]), "")</f>
        <v>0</v>
      </c>
      <c r="AP964" s="28">
        <f xml:space="preserve"> IFERROR(MAX(0, DATA[[#This Row],[Prev Low]] - DATA[[#This Row],[Low]]), "")</f>
        <v>1400</v>
      </c>
      <c r="AQ964" s="10">
        <f xml:space="preserve"> (DATA[[#This Row],[Prev Low]] &lt; DATA[[#This Row],[Open]]) * (DATA[[#This Row],[Open]] &lt; DATA[[#This Row],[Prev High]])</f>
        <v>0</v>
      </c>
      <c r="AR964" s="10">
        <f xml:space="preserve"> SIGN(DATA[[#This Row],[Open]] &lt; DATA[[#This Row],[Prev Low]])</f>
        <v>1</v>
      </c>
      <c r="AS964" s="10">
        <f xml:space="preserve"> SIGN(DATA[[#This Row],[Prev Low]] &lt; DATA[[#This Row],[Open]])</f>
        <v>0</v>
      </c>
      <c r="AT964" s="10">
        <f xml:space="preserve"> SIGN(DATA[[#This Row],[Open]] &lt; DATA[[#This Row],[Prev High]])</f>
        <v>1</v>
      </c>
      <c r="AU964" s="10">
        <f xml:space="preserve"> SIGN(DATA[[#This Row],[Prev High]] &lt; DATA[[#This Row],[Open]])</f>
        <v>0</v>
      </c>
      <c r="AV964" s="10">
        <f xml:space="preserve"> SIGN(DATA[[#This Row],[Low]] &lt; DATA[[#This Row],[Prev Low]])</f>
        <v>1</v>
      </c>
      <c r="AW964" s="10">
        <f xml:space="preserve"> SIGN(DATA[[#This Row],[Prev Low]] &lt; DATA[[#This Row],[Low]])</f>
        <v>0</v>
      </c>
      <c r="AX964" s="10">
        <f xml:space="preserve"> SIGN(DATA[[#This Row],[High]] &lt; DATA[[#This Row],[Prev High]])</f>
        <v>1</v>
      </c>
      <c r="AY964" s="10">
        <f xml:space="preserve"> SIGN(DATA[[#This Row],[Prev High]] &lt; DATA[[#This Row],[High]])</f>
        <v>0</v>
      </c>
      <c r="AZ964" s="10">
        <f xml:space="preserve"> (DATA[[#This Row],[Prev Low]] &lt; DATA[[#This Row],[Close]]) * (DATA[[#This Row],[Close]] &lt; DATA[[#This Row],[Prev High]])</f>
        <v>0</v>
      </c>
      <c r="BA964" s="10">
        <f xml:space="preserve"> SIGN(DATA[[#This Row],[Close]] &lt; DATA[[#This Row],[Prev Low]])</f>
        <v>1</v>
      </c>
      <c r="BB964" s="10">
        <f xml:space="preserve"> SIGN(DATA[[#This Row],[Prev Low]] &lt; DATA[[#This Row],[Close]])</f>
        <v>0</v>
      </c>
      <c r="BC964" s="10">
        <f xml:space="preserve"> SIGN(DATA[[#This Row],[Close]] &lt; DATA[[#This Row],[Prev High]])</f>
        <v>1</v>
      </c>
      <c r="BD964" s="10">
        <f xml:space="preserve"> SIGN(DATA[[#This Row],[Prev High]] &lt; DATA[[#This Row],[Close]])</f>
        <v>0</v>
      </c>
    </row>
    <row r="965" spans="14:56" x14ac:dyDescent="0.25">
      <c r="N965" s="16">
        <f xml:space="preserve"> ROW() - ROW(DATA[[#Headers],[Row]])</f>
        <v>963</v>
      </c>
      <c r="O965" s="13"/>
      <c r="P965" s="20">
        <v>44454</v>
      </c>
      <c r="Q965" s="21">
        <v>115528</v>
      </c>
      <c r="R965" s="21">
        <v>116650</v>
      </c>
      <c r="S965" s="21">
        <v>116980</v>
      </c>
      <c r="T965" s="21">
        <v>115105</v>
      </c>
      <c r="U965" s="13" t="s">
        <v>711</v>
      </c>
      <c r="V965" s="14">
        <v>-8.3999999999999995E-3</v>
      </c>
      <c r="W965" s="23"/>
      <c r="X965" s="23">
        <f xml:space="preserve"> (1 - DATA[[#This Row],[Row]])</f>
        <v>-962</v>
      </c>
      <c r="Y965" s="24">
        <f xml:space="preserve"> DATA[[#This Row],[Src Data]]</f>
        <v>44454</v>
      </c>
      <c r="Z965" s="23">
        <f xml:space="preserve"> WEEKDAY(DATA[[#This Row],[Date]])</f>
        <v>4</v>
      </c>
      <c r="AA965" s="26">
        <f xml:space="preserve"> DATA[[#This Row],[Src Último]]</f>
        <v>115528</v>
      </c>
      <c r="AB965" s="28">
        <f xml:space="preserve"> DATA[[#This Row],[Src Abertura]]</f>
        <v>116650</v>
      </c>
      <c r="AC965" s="28">
        <f xml:space="preserve"> DATA[[#This Row],[Src Mínima]]</f>
        <v>115105</v>
      </c>
      <c r="AD965" s="28">
        <f xml:space="preserve"> DATA[[#This Row],[Src Máxima]]</f>
        <v>116980</v>
      </c>
      <c r="AE965" s="28">
        <f xml:space="preserve"> DATA[[#This Row],[Src Último]]</f>
        <v>115528</v>
      </c>
      <c r="AF965" s="40">
        <f xml:space="preserve"> (DATA[[#This Row],[High]] - DATA[[#This Row],[Low]])</f>
        <v>1875</v>
      </c>
      <c r="AG965" s="31">
        <f xml:space="preserve"> _xlfn.XLOOKUP(DATA[[#This Row],[T]]-1, DATA[T], DATA[Open], "")</f>
        <v>116300</v>
      </c>
      <c r="AH965" s="31">
        <f xml:space="preserve"> _xlfn.XLOOKUP(DATA[[#This Row],[T]]-1, DATA[T], DATA[Low], "")</f>
        <v>115980</v>
      </c>
      <c r="AI965" s="31">
        <f xml:space="preserve"> _xlfn.XLOOKUP(DATA[[#This Row],[T]]-1, DATA[T], DATA[High], "")</f>
        <v>117735</v>
      </c>
      <c r="AJ965" s="31">
        <f xml:space="preserve"> _xlfn.XLOOKUP(DATA[[#This Row],[T]]-1, DATA[T], DATA[Price], "")</f>
        <v>116505</v>
      </c>
      <c r="AK965" s="33">
        <f xml:space="preserve"> IFERROR(DATA[[#This Row],[Prev Close]] - DATA[[#This Row],[Prev Open]], "")</f>
        <v>205</v>
      </c>
      <c r="AL965" s="33">
        <f xml:space="preserve"> IFERROR(DATA[[#This Row],[Prev High]] - DATA[[#This Row],[Prev Low]], "")</f>
        <v>1755</v>
      </c>
      <c r="AM965" s="33">
        <f xml:space="preserve"> SIGN(DATA[[#This Row],[Prev Change]] &lt; 0)</f>
        <v>0</v>
      </c>
      <c r="AN965" s="33">
        <f xml:space="preserve"> SIGN(DATA[[#This Row],[Prev Change]] &gt;= 0)</f>
        <v>1</v>
      </c>
      <c r="AO965" s="28">
        <f xml:space="preserve"> IFERROR(MAX(0, DATA[[#This Row],[High]] - DATA[[#This Row],[Prev High]]), "")</f>
        <v>0</v>
      </c>
      <c r="AP965" s="28">
        <f xml:space="preserve"> IFERROR(MAX(0, DATA[[#This Row],[Prev Low]] - DATA[[#This Row],[Low]]), "")</f>
        <v>875</v>
      </c>
      <c r="AQ965" s="10">
        <f xml:space="preserve"> (DATA[[#This Row],[Prev Low]] &lt; DATA[[#This Row],[Open]]) * (DATA[[#This Row],[Open]] &lt; DATA[[#This Row],[Prev High]])</f>
        <v>1</v>
      </c>
      <c r="AR965" s="10">
        <f xml:space="preserve"> SIGN(DATA[[#This Row],[Open]] &lt; DATA[[#This Row],[Prev Low]])</f>
        <v>0</v>
      </c>
      <c r="AS965" s="10">
        <f xml:space="preserve"> SIGN(DATA[[#This Row],[Prev Low]] &lt; DATA[[#This Row],[Open]])</f>
        <v>1</v>
      </c>
      <c r="AT965" s="10">
        <f xml:space="preserve"> SIGN(DATA[[#This Row],[Open]] &lt; DATA[[#This Row],[Prev High]])</f>
        <v>1</v>
      </c>
      <c r="AU965" s="10">
        <f xml:space="preserve"> SIGN(DATA[[#This Row],[Prev High]] &lt; DATA[[#This Row],[Open]])</f>
        <v>0</v>
      </c>
      <c r="AV965" s="10">
        <f xml:space="preserve"> SIGN(DATA[[#This Row],[Low]] &lt; DATA[[#This Row],[Prev Low]])</f>
        <v>1</v>
      </c>
      <c r="AW965" s="10">
        <f xml:space="preserve"> SIGN(DATA[[#This Row],[Prev Low]] &lt; DATA[[#This Row],[Low]])</f>
        <v>0</v>
      </c>
      <c r="AX965" s="10">
        <f xml:space="preserve"> SIGN(DATA[[#This Row],[High]] &lt; DATA[[#This Row],[Prev High]])</f>
        <v>1</v>
      </c>
      <c r="AY965" s="10">
        <f xml:space="preserve"> SIGN(DATA[[#This Row],[Prev High]] &lt; DATA[[#This Row],[High]])</f>
        <v>0</v>
      </c>
      <c r="AZ965" s="10">
        <f xml:space="preserve"> (DATA[[#This Row],[Prev Low]] &lt; DATA[[#This Row],[Close]]) * (DATA[[#This Row],[Close]] &lt; DATA[[#This Row],[Prev High]])</f>
        <v>0</v>
      </c>
      <c r="BA965" s="10">
        <f xml:space="preserve"> SIGN(DATA[[#This Row],[Close]] &lt; DATA[[#This Row],[Prev Low]])</f>
        <v>1</v>
      </c>
      <c r="BB965" s="10">
        <f xml:space="preserve"> SIGN(DATA[[#This Row],[Prev Low]] &lt; DATA[[#This Row],[Close]])</f>
        <v>0</v>
      </c>
      <c r="BC965" s="10">
        <f xml:space="preserve"> SIGN(DATA[[#This Row],[Close]] &lt; DATA[[#This Row],[Prev High]])</f>
        <v>1</v>
      </c>
      <c r="BD965" s="10">
        <f xml:space="preserve"> SIGN(DATA[[#This Row],[Prev High]] &lt; DATA[[#This Row],[Close]])</f>
        <v>0</v>
      </c>
    </row>
    <row r="966" spans="14:56" x14ac:dyDescent="0.25">
      <c r="N966" s="16">
        <f xml:space="preserve"> ROW() - ROW(DATA[[#Headers],[Row]])</f>
        <v>964</v>
      </c>
      <c r="O966" s="13"/>
      <c r="P966" s="20">
        <v>44453</v>
      </c>
      <c r="Q966" s="21">
        <v>116505</v>
      </c>
      <c r="R966" s="21">
        <v>116300</v>
      </c>
      <c r="S966" s="21">
        <v>117735</v>
      </c>
      <c r="T966" s="21">
        <v>115980</v>
      </c>
      <c r="U966" s="13" t="s">
        <v>712</v>
      </c>
      <c r="V966" s="14">
        <v>-3.0999999999999999E-3</v>
      </c>
      <c r="W966" s="23"/>
      <c r="X966" s="23">
        <f xml:space="preserve"> (1 - DATA[[#This Row],[Row]])</f>
        <v>-963</v>
      </c>
      <c r="Y966" s="24">
        <f xml:space="preserve"> DATA[[#This Row],[Src Data]]</f>
        <v>44453</v>
      </c>
      <c r="Z966" s="23">
        <f xml:space="preserve"> WEEKDAY(DATA[[#This Row],[Date]])</f>
        <v>3</v>
      </c>
      <c r="AA966" s="26">
        <f xml:space="preserve"> DATA[[#This Row],[Src Último]]</f>
        <v>116505</v>
      </c>
      <c r="AB966" s="28">
        <f xml:space="preserve"> DATA[[#This Row],[Src Abertura]]</f>
        <v>116300</v>
      </c>
      <c r="AC966" s="28">
        <f xml:space="preserve"> DATA[[#This Row],[Src Mínima]]</f>
        <v>115980</v>
      </c>
      <c r="AD966" s="28">
        <f xml:space="preserve"> DATA[[#This Row],[Src Máxima]]</f>
        <v>117735</v>
      </c>
      <c r="AE966" s="28">
        <f xml:space="preserve"> DATA[[#This Row],[Src Último]]</f>
        <v>116505</v>
      </c>
      <c r="AF966" s="40">
        <f xml:space="preserve"> (DATA[[#This Row],[High]] - DATA[[#This Row],[Low]])</f>
        <v>1755</v>
      </c>
      <c r="AG966" s="31">
        <f xml:space="preserve"> _xlfn.XLOOKUP(DATA[[#This Row],[T]]-1, DATA[T], DATA[Open], "")</f>
        <v>115600</v>
      </c>
      <c r="AH966" s="31">
        <f xml:space="preserve"> _xlfn.XLOOKUP(DATA[[#This Row],[T]]-1, DATA[T], DATA[Low], "")</f>
        <v>115515</v>
      </c>
      <c r="AI966" s="31">
        <f xml:space="preserve"> _xlfn.XLOOKUP(DATA[[#This Row],[T]]-1, DATA[T], DATA[High], "")</f>
        <v>117585</v>
      </c>
      <c r="AJ966" s="31">
        <f xml:space="preserve"> _xlfn.XLOOKUP(DATA[[#This Row],[T]]-1, DATA[T], DATA[Price], "")</f>
        <v>116871</v>
      </c>
      <c r="AK966" s="33">
        <f xml:space="preserve"> IFERROR(DATA[[#This Row],[Prev Close]] - DATA[[#This Row],[Prev Open]], "")</f>
        <v>1271</v>
      </c>
      <c r="AL966" s="33">
        <f xml:space="preserve"> IFERROR(DATA[[#This Row],[Prev High]] - DATA[[#This Row],[Prev Low]], "")</f>
        <v>2070</v>
      </c>
      <c r="AM966" s="33">
        <f xml:space="preserve"> SIGN(DATA[[#This Row],[Prev Change]] &lt; 0)</f>
        <v>0</v>
      </c>
      <c r="AN966" s="33">
        <f xml:space="preserve"> SIGN(DATA[[#This Row],[Prev Change]] &gt;= 0)</f>
        <v>1</v>
      </c>
      <c r="AO966" s="28">
        <f xml:space="preserve"> IFERROR(MAX(0, DATA[[#This Row],[High]] - DATA[[#This Row],[Prev High]]), "")</f>
        <v>150</v>
      </c>
      <c r="AP966" s="28">
        <f xml:space="preserve"> IFERROR(MAX(0, DATA[[#This Row],[Prev Low]] - DATA[[#This Row],[Low]]), "")</f>
        <v>0</v>
      </c>
      <c r="AQ966" s="10">
        <f xml:space="preserve"> (DATA[[#This Row],[Prev Low]] &lt; DATA[[#This Row],[Open]]) * (DATA[[#This Row],[Open]] &lt; DATA[[#This Row],[Prev High]])</f>
        <v>1</v>
      </c>
      <c r="AR966" s="10">
        <f xml:space="preserve"> SIGN(DATA[[#This Row],[Open]] &lt; DATA[[#This Row],[Prev Low]])</f>
        <v>0</v>
      </c>
      <c r="AS966" s="10">
        <f xml:space="preserve"> SIGN(DATA[[#This Row],[Prev Low]] &lt; DATA[[#This Row],[Open]])</f>
        <v>1</v>
      </c>
      <c r="AT966" s="10">
        <f xml:space="preserve"> SIGN(DATA[[#This Row],[Open]] &lt; DATA[[#This Row],[Prev High]])</f>
        <v>1</v>
      </c>
      <c r="AU966" s="10">
        <f xml:space="preserve"> SIGN(DATA[[#This Row],[Prev High]] &lt; DATA[[#This Row],[Open]])</f>
        <v>0</v>
      </c>
      <c r="AV966" s="10">
        <f xml:space="preserve"> SIGN(DATA[[#This Row],[Low]] &lt; DATA[[#This Row],[Prev Low]])</f>
        <v>0</v>
      </c>
      <c r="AW966" s="10">
        <f xml:space="preserve"> SIGN(DATA[[#This Row],[Prev Low]] &lt; DATA[[#This Row],[Low]])</f>
        <v>1</v>
      </c>
      <c r="AX966" s="10">
        <f xml:space="preserve"> SIGN(DATA[[#This Row],[High]] &lt; DATA[[#This Row],[Prev High]])</f>
        <v>0</v>
      </c>
      <c r="AY966" s="10">
        <f xml:space="preserve"> SIGN(DATA[[#This Row],[Prev High]] &lt; DATA[[#This Row],[High]])</f>
        <v>1</v>
      </c>
      <c r="AZ966" s="10">
        <f xml:space="preserve"> (DATA[[#This Row],[Prev Low]] &lt; DATA[[#This Row],[Close]]) * (DATA[[#This Row],[Close]] &lt; DATA[[#This Row],[Prev High]])</f>
        <v>1</v>
      </c>
      <c r="BA966" s="10">
        <f xml:space="preserve"> SIGN(DATA[[#This Row],[Close]] &lt; DATA[[#This Row],[Prev Low]])</f>
        <v>0</v>
      </c>
      <c r="BB966" s="10">
        <f xml:space="preserve"> SIGN(DATA[[#This Row],[Prev Low]] &lt; DATA[[#This Row],[Close]])</f>
        <v>1</v>
      </c>
      <c r="BC966" s="10">
        <f xml:space="preserve"> SIGN(DATA[[#This Row],[Close]] &lt; DATA[[#This Row],[Prev High]])</f>
        <v>1</v>
      </c>
      <c r="BD966" s="10">
        <f xml:space="preserve"> SIGN(DATA[[#This Row],[Prev High]] &lt; DATA[[#This Row],[Close]])</f>
        <v>0</v>
      </c>
    </row>
    <row r="967" spans="14:56" x14ac:dyDescent="0.25">
      <c r="N967" s="16">
        <f xml:space="preserve"> ROW() - ROW(DATA[[#Headers],[Row]])</f>
        <v>965</v>
      </c>
      <c r="O967" s="13"/>
      <c r="P967" s="20">
        <v>44452</v>
      </c>
      <c r="Q967" s="21">
        <v>116871</v>
      </c>
      <c r="R967" s="21">
        <v>115600</v>
      </c>
      <c r="S967" s="21">
        <v>117585</v>
      </c>
      <c r="T967" s="21">
        <v>115515</v>
      </c>
      <c r="U967" s="13" t="s">
        <v>713</v>
      </c>
      <c r="V967" s="14">
        <v>1.9300000000000001E-2</v>
      </c>
      <c r="W967" s="23"/>
      <c r="X967" s="23">
        <f xml:space="preserve"> (1 - DATA[[#This Row],[Row]])</f>
        <v>-964</v>
      </c>
      <c r="Y967" s="24">
        <f xml:space="preserve"> DATA[[#This Row],[Src Data]]</f>
        <v>44452</v>
      </c>
      <c r="Z967" s="23">
        <f xml:space="preserve"> WEEKDAY(DATA[[#This Row],[Date]])</f>
        <v>2</v>
      </c>
      <c r="AA967" s="26">
        <f xml:space="preserve"> DATA[[#This Row],[Src Último]]</f>
        <v>116871</v>
      </c>
      <c r="AB967" s="28">
        <f xml:space="preserve"> DATA[[#This Row],[Src Abertura]]</f>
        <v>115600</v>
      </c>
      <c r="AC967" s="28">
        <f xml:space="preserve"> DATA[[#This Row],[Src Mínima]]</f>
        <v>115515</v>
      </c>
      <c r="AD967" s="28">
        <f xml:space="preserve"> DATA[[#This Row],[Src Máxima]]</f>
        <v>117585</v>
      </c>
      <c r="AE967" s="28">
        <f xml:space="preserve"> DATA[[#This Row],[Src Último]]</f>
        <v>116871</v>
      </c>
      <c r="AF967" s="40">
        <f xml:space="preserve"> (DATA[[#This Row],[High]] - DATA[[#This Row],[Low]])</f>
        <v>2070</v>
      </c>
      <c r="AG967" s="31">
        <f xml:space="preserve"> _xlfn.XLOOKUP(DATA[[#This Row],[T]]-1, DATA[T], DATA[Open], "")</f>
        <v>117250</v>
      </c>
      <c r="AH967" s="31">
        <f xml:space="preserve"> _xlfn.XLOOKUP(DATA[[#This Row],[T]]-1, DATA[T], DATA[Low], "")</f>
        <v>114400</v>
      </c>
      <c r="AI967" s="31">
        <f xml:space="preserve"> _xlfn.XLOOKUP(DATA[[#This Row],[T]]-1, DATA[T], DATA[High], "")</f>
        <v>118195</v>
      </c>
      <c r="AJ967" s="31">
        <f xml:space="preserve"> _xlfn.XLOOKUP(DATA[[#This Row],[T]]-1, DATA[T], DATA[Price], "")</f>
        <v>114660</v>
      </c>
      <c r="AK967" s="33">
        <f xml:space="preserve"> IFERROR(DATA[[#This Row],[Prev Close]] - DATA[[#This Row],[Prev Open]], "")</f>
        <v>-2590</v>
      </c>
      <c r="AL967" s="33">
        <f xml:space="preserve"> IFERROR(DATA[[#This Row],[Prev High]] - DATA[[#This Row],[Prev Low]], "")</f>
        <v>3795</v>
      </c>
      <c r="AM967" s="33">
        <f xml:space="preserve"> SIGN(DATA[[#This Row],[Prev Change]] &lt; 0)</f>
        <v>1</v>
      </c>
      <c r="AN967" s="33">
        <f xml:space="preserve"> SIGN(DATA[[#This Row],[Prev Change]] &gt;= 0)</f>
        <v>0</v>
      </c>
      <c r="AO967" s="28">
        <f xml:space="preserve"> IFERROR(MAX(0, DATA[[#This Row],[High]] - DATA[[#This Row],[Prev High]]), "")</f>
        <v>0</v>
      </c>
      <c r="AP967" s="28">
        <f xml:space="preserve"> IFERROR(MAX(0, DATA[[#This Row],[Prev Low]] - DATA[[#This Row],[Low]]), "")</f>
        <v>0</v>
      </c>
      <c r="AQ967" s="10">
        <f xml:space="preserve"> (DATA[[#This Row],[Prev Low]] &lt; DATA[[#This Row],[Open]]) * (DATA[[#This Row],[Open]] &lt; DATA[[#This Row],[Prev High]])</f>
        <v>1</v>
      </c>
      <c r="AR967" s="10">
        <f xml:space="preserve"> SIGN(DATA[[#This Row],[Open]] &lt; DATA[[#This Row],[Prev Low]])</f>
        <v>0</v>
      </c>
      <c r="AS967" s="10">
        <f xml:space="preserve"> SIGN(DATA[[#This Row],[Prev Low]] &lt; DATA[[#This Row],[Open]])</f>
        <v>1</v>
      </c>
      <c r="AT967" s="10">
        <f xml:space="preserve"> SIGN(DATA[[#This Row],[Open]] &lt; DATA[[#This Row],[Prev High]])</f>
        <v>1</v>
      </c>
      <c r="AU967" s="10">
        <f xml:space="preserve"> SIGN(DATA[[#This Row],[Prev High]] &lt; DATA[[#This Row],[Open]])</f>
        <v>0</v>
      </c>
      <c r="AV967" s="10">
        <f xml:space="preserve"> SIGN(DATA[[#This Row],[Low]] &lt; DATA[[#This Row],[Prev Low]])</f>
        <v>0</v>
      </c>
      <c r="AW967" s="10">
        <f xml:space="preserve"> SIGN(DATA[[#This Row],[Prev Low]] &lt; DATA[[#This Row],[Low]])</f>
        <v>1</v>
      </c>
      <c r="AX967" s="10">
        <f xml:space="preserve"> SIGN(DATA[[#This Row],[High]] &lt; DATA[[#This Row],[Prev High]])</f>
        <v>1</v>
      </c>
      <c r="AY967" s="10">
        <f xml:space="preserve"> SIGN(DATA[[#This Row],[Prev High]] &lt; DATA[[#This Row],[High]])</f>
        <v>0</v>
      </c>
      <c r="AZ967" s="10">
        <f xml:space="preserve"> (DATA[[#This Row],[Prev Low]] &lt; DATA[[#This Row],[Close]]) * (DATA[[#This Row],[Close]] &lt; DATA[[#This Row],[Prev High]])</f>
        <v>1</v>
      </c>
      <c r="BA967" s="10">
        <f xml:space="preserve"> SIGN(DATA[[#This Row],[Close]] &lt; DATA[[#This Row],[Prev Low]])</f>
        <v>0</v>
      </c>
      <c r="BB967" s="10">
        <f xml:space="preserve"> SIGN(DATA[[#This Row],[Prev Low]] &lt; DATA[[#This Row],[Close]])</f>
        <v>1</v>
      </c>
      <c r="BC967" s="10">
        <f xml:space="preserve"> SIGN(DATA[[#This Row],[Close]] &lt; DATA[[#This Row],[Prev High]])</f>
        <v>1</v>
      </c>
      <c r="BD967" s="10">
        <f xml:space="preserve"> SIGN(DATA[[#This Row],[Prev High]] &lt; DATA[[#This Row],[Close]])</f>
        <v>0</v>
      </c>
    </row>
    <row r="968" spans="14:56" x14ac:dyDescent="0.25">
      <c r="N968" s="16">
        <f xml:space="preserve"> ROW() - ROW(DATA[[#Headers],[Row]])</f>
        <v>966</v>
      </c>
      <c r="O968" s="13"/>
      <c r="P968" s="20">
        <v>44449</v>
      </c>
      <c r="Q968" s="21">
        <v>114660</v>
      </c>
      <c r="R968" s="21">
        <v>117250</v>
      </c>
      <c r="S968" s="21">
        <v>118195</v>
      </c>
      <c r="T968" s="21">
        <v>114400</v>
      </c>
      <c r="U968" s="13" t="s">
        <v>714</v>
      </c>
      <c r="V968" s="14">
        <v>-1.06E-2</v>
      </c>
      <c r="W968" s="23"/>
      <c r="X968" s="23">
        <f xml:space="preserve"> (1 - DATA[[#This Row],[Row]])</f>
        <v>-965</v>
      </c>
      <c r="Y968" s="24">
        <f xml:space="preserve"> DATA[[#This Row],[Src Data]]</f>
        <v>44449</v>
      </c>
      <c r="Z968" s="23">
        <f xml:space="preserve"> WEEKDAY(DATA[[#This Row],[Date]])</f>
        <v>6</v>
      </c>
      <c r="AA968" s="26">
        <f xml:space="preserve"> DATA[[#This Row],[Src Último]]</f>
        <v>114660</v>
      </c>
      <c r="AB968" s="28">
        <f xml:space="preserve"> DATA[[#This Row],[Src Abertura]]</f>
        <v>117250</v>
      </c>
      <c r="AC968" s="28">
        <f xml:space="preserve"> DATA[[#This Row],[Src Mínima]]</f>
        <v>114400</v>
      </c>
      <c r="AD968" s="28">
        <f xml:space="preserve"> DATA[[#This Row],[Src Máxima]]</f>
        <v>118195</v>
      </c>
      <c r="AE968" s="28">
        <f xml:space="preserve"> DATA[[#This Row],[Src Último]]</f>
        <v>114660</v>
      </c>
      <c r="AF968" s="40">
        <f xml:space="preserve"> (DATA[[#This Row],[High]] - DATA[[#This Row],[Low]])</f>
        <v>3795</v>
      </c>
      <c r="AG968" s="31">
        <f xml:space="preserve"> _xlfn.XLOOKUP(DATA[[#This Row],[T]]-1, DATA[T], DATA[Open], "")</f>
        <v>114570</v>
      </c>
      <c r="AH968" s="31">
        <f xml:space="preserve"> _xlfn.XLOOKUP(DATA[[#This Row],[T]]-1, DATA[T], DATA[Low], "")</f>
        <v>112815</v>
      </c>
      <c r="AI968" s="31">
        <f xml:space="preserve"> _xlfn.XLOOKUP(DATA[[#This Row],[T]]-1, DATA[T], DATA[High], "")</f>
        <v>117245</v>
      </c>
      <c r="AJ968" s="31">
        <f xml:space="preserve"> _xlfn.XLOOKUP(DATA[[#This Row],[T]]-1, DATA[T], DATA[Price], "")</f>
        <v>115891</v>
      </c>
      <c r="AK968" s="33">
        <f xml:space="preserve"> IFERROR(DATA[[#This Row],[Prev Close]] - DATA[[#This Row],[Prev Open]], "")</f>
        <v>1321</v>
      </c>
      <c r="AL968" s="33">
        <f xml:space="preserve"> IFERROR(DATA[[#This Row],[Prev High]] - DATA[[#This Row],[Prev Low]], "")</f>
        <v>4430</v>
      </c>
      <c r="AM968" s="33">
        <f xml:space="preserve"> SIGN(DATA[[#This Row],[Prev Change]] &lt; 0)</f>
        <v>0</v>
      </c>
      <c r="AN968" s="33">
        <f xml:space="preserve"> SIGN(DATA[[#This Row],[Prev Change]] &gt;= 0)</f>
        <v>1</v>
      </c>
      <c r="AO968" s="28">
        <f xml:space="preserve"> IFERROR(MAX(0, DATA[[#This Row],[High]] - DATA[[#This Row],[Prev High]]), "")</f>
        <v>950</v>
      </c>
      <c r="AP968" s="28">
        <f xml:space="preserve"> IFERROR(MAX(0, DATA[[#This Row],[Prev Low]] - DATA[[#This Row],[Low]]), "")</f>
        <v>0</v>
      </c>
      <c r="AQ968" s="10">
        <f xml:space="preserve"> (DATA[[#This Row],[Prev Low]] &lt; DATA[[#This Row],[Open]]) * (DATA[[#This Row],[Open]] &lt; DATA[[#This Row],[Prev High]])</f>
        <v>0</v>
      </c>
      <c r="AR968" s="10">
        <f xml:space="preserve"> SIGN(DATA[[#This Row],[Open]] &lt; DATA[[#This Row],[Prev Low]])</f>
        <v>0</v>
      </c>
      <c r="AS968" s="10">
        <f xml:space="preserve"> SIGN(DATA[[#This Row],[Prev Low]] &lt; DATA[[#This Row],[Open]])</f>
        <v>1</v>
      </c>
      <c r="AT968" s="10">
        <f xml:space="preserve"> SIGN(DATA[[#This Row],[Open]] &lt; DATA[[#This Row],[Prev High]])</f>
        <v>0</v>
      </c>
      <c r="AU968" s="10">
        <f xml:space="preserve"> SIGN(DATA[[#This Row],[Prev High]] &lt; DATA[[#This Row],[Open]])</f>
        <v>1</v>
      </c>
      <c r="AV968" s="10">
        <f xml:space="preserve"> SIGN(DATA[[#This Row],[Low]] &lt; DATA[[#This Row],[Prev Low]])</f>
        <v>0</v>
      </c>
      <c r="AW968" s="10">
        <f xml:space="preserve"> SIGN(DATA[[#This Row],[Prev Low]] &lt; DATA[[#This Row],[Low]])</f>
        <v>1</v>
      </c>
      <c r="AX968" s="10">
        <f xml:space="preserve"> SIGN(DATA[[#This Row],[High]] &lt; DATA[[#This Row],[Prev High]])</f>
        <v>0</v>
      </c>
      <c r="AY968" s="10">
        <f xml:space="preserve"> SIGN(DATA[[#This Row],[Prev High]] &lt; DATA[[#This Row],[High]])</f>
        <v>1</v>
      </c>
      <c r="AZ968" s="10">
        <f xml:space="preserve"> (DATA[[#This Row],[Prev Low]] &lt; DATA[[#This Row],[Close]]) * (DATA[[#This Row],[Close]] &lt; DATA[[#This Row],[Prev High]])</f>
        <v>1</v>
      </c>
      <c r="BA968" s="10">
        <f xml:space="preserve"> SIGN(DATA[[#This Row],[Close]] &lt; DATA[[#This Row],[Prev Low]])</f>
        <v>0</v>
      </c>
      <c r="BB968" s="10">
        <f xml:space="preserve"> SIGN(DATA[[#This Row],[Prev Low]] &lt; DATA[[#This Row],[Close]])</f>
        <v>1</v>
      </c>
      <c r="BC968" s="10">
        <f xml:space="preserve"> SIGN(DATA[[#This Row],[Close]] &lt; DATA[[#This Row],[Prev High]])</f>
        <v>1</v>
      </c>
      <c r="BD968" s="10">
        <f xml:space="preserve"> SIGN(DATA[[#This Row],[Prev High]] &lt; DATA[[#This Row],[Close]])</f>
        <v>0</v>
      </c>
    </row>
    <row r="969" spans="14:56" x14ac:dyDescent="0.25">
      <c r="N969" s="16">
        <f xml:space="preserve"> ROW() - ROW(DATA[[#Headers],[Row]])</f>
        <v>967</v>
      </c>
      <c r="O969" s="13"/>
      <c r="P969" s="20">
        <v>44448</v>
      </c>
      <c r="Q969" s="21">
        <v>115891</v>
      </c>
      <c r="R969" s="21">
        <v>114570</v>
      </c>
      <c r="S969" s="21">
        <v>117245</v>
      </c>
      <c r="T969" s="21">
        <v>112815</v>
      </c>
      <c r="U969" s="13" t="s">
        <v>715</v>
      </c>
      <c r="V969" s="14">
        <v>1.8800000000000001E-2</v>
      </c>
      <c r="W969" s="23"/>
      <c r="X969" s="23">
        <f xml:space="preserve"> (1 - DATA[[#This Row],[Row]])</f>
        <v>-966</v>
      </c>
      <c r="Y969" s="24">
        <f xml:space="preserve"> DATA[[#This Row],[Src Data]]</f>
        <v>44448</v>
      </c>
      <c r="Z969" s="23">
        <f xml:space="preserve"> WEEKDAY(DATA[[#This Row],[Date]])</f>
        <v>5</v>
      </c>
      <c r="AA969" s="26">
        <f xml:space="preserve"> DATA[[#This Row],[Src Último]]</f>
        <v>115891</v>
      </c>
      <c r="AB969" s="28">
        <f xml:space="preserve"> DATA[[#This Row],[Src Abertura]]</f>
        <v>114570</v>
      </c>
      <c r="AC969" s="28">
        <f xml:space="preserve"> DATA[[#This Row],[Src Mínima]]</f>
        <v>112815</v>
      </c>
      <c r="AD969" s="28">
        <f xml:space="preserve"> DATA[[#This Row],[Src Máxima]]</f>
        <v>117245</v>
      </c>
      <c r="AE969" s="28">
        <f xml:space="preserve"> DATA[[#This Row],[Src Último]]</f>
        <v>115891</v>
      </c>
      <c r="AF969" s="40">
        <f xml:space="preserve"> (DATA[[#This Row],[High]] - DATA[[#This Row],[Low]])</f>
        <v>4430</v>
      </c>
      <c r="AG969" s="31">
        <f xml:space="preserve"> _xlfn.XLOOKUP(DATA[[#This Row],[T]]-1, DATA[T], DATA[Open], "")</f>
        <v>117150</v>
      </c>
      <c r="AH969" s="31">
        <f xml:space="preserve"> _xlfn.XLOOKUP(DATA[[#This Row],[T]]-1, DATA[T], DATA[Low], "")</f>
        <v>113570</v>
      </c>
      <c r="AI969" s="31">
        <f xml:space="preserve"> _xlfn.XLOOKUP(DATA[[#This Row],[T]]-1, DATA[T], DATA[High], "")</f>
        <v>117980</v>
      </c>
      <c r="AJ969" s="31">
        <f xml:space="preserve"> _xlfn.XLOOKUP(DATA[[#This Row],[T]]-1, DATA[T], DATA[Price], "")</f>
        <v>113749</v>
      </c>
      <c r="AK969" s="33">
        <f xml:space="preserve"> IFERROR(DATA[[#This Row],[Prev Close]] - DATA[[#This Row],[Prev Open]], "")</f>
        <v>-3401</v>
      </c>
      <c r="AL969" s="33">
        <f xml:space="preserve"> IFERROR(DATA[[#This Row],[Prev High]] - DATA[[#This Row],[Prev Low]], "")</f>
        <v>4410</v>
      </c>
      <c r="AM969" s="33">
        <f xml:space="preserve"> SIGN(DATA[[#This Row],[Prev Change]] &lt; 0)</f>
        <v>1</v>
      </c>
      <c r="AN969" s="33">
        <f xml:space="preserve"> SIGN(DATA[[#This Row],[Prev Change]] &gt;= 0)</f>
        <v>0</v>
      </c>
      <c r="AO969" s="28">
        <f xml:space="preserve"> IFERROR(MAX(0, DATA[[#This Row],[High]] - DATA[[#This Row],[Prev High]]), "")</f>
        <v>0</v>
      </c>
      <c r="AP969" s="28">
        <f xml:space="preserve"> IFERROR(MAX(0, DATA[[#This Row],[Prev Low]] - DATA[[#This Row],[Low]]), "")</f>
        <v>755</v>
      </c>
      <c r="AQ969" s="10">
        <f xml:space="preserve"> (DATA[[#This Row],[Prev Low]] &lt; DATA[[#This Row],[Open]]) * (DATA[[#This Row],[Open]] &lt; DATA[[#This Row],[Prev High]])</f>
        <v>1</v>
      </c>
      <c r="AR969" s="10">
        <f xml:space="preserve"> SIGN(DATA[[#This Row],[Open]] &lt; DATA[[#This Row],[Prev Low]])</f>
        <v>0</v>
      </c>
      <c r="AS969" s="10">
        <f xml:space="preserve"> SIGN(DATA[[#This Row],[Prev Low]] &lt; DATA[[#This Row],[Open]])</f>
        <v>1</v>
      </c>
      <c r="AT969" s="10">
        <f xml:space="preserve"> SIGN(DATA[[#This Row],[Open]] &lt; DATA[[#This Row],[Prev High]])</f>
        <v>1</v>
      </c>
      <c r="AU969" s="10">
        <f xml:space="preserve"> SIGN(DATA[[#This Row],[Prev High]] &lt; DATA[[#This Row],[Open]])</f>
        <v>0</v>
      </c>
      <c r="AV969" s="10">
        <f xml:space="preserve"> SIGN(DATA[[#This Row],[Low]] &lt; DATA[[#This Row],[Prev Low]])</f>
        <v>1</v>
      </c>
      <c r="AW969" s="10">
        <f xml:space="preserve"> SIGN(DATA[[#This Row],[Prev Low]] &lt; DATA[[#This Row],[Low]])</f>
        <v>0</v>
      </c>
      <c r="AX969" s="10">
        <f xml:space="preserve"> SIGN(DATA[[#This Row],[High]] &lt; DATA[[#This Row],[Prev High]])</f>
        <v>1</v>
      </c>
      <c r="AY969" s="10">
        <f xml:space="preserve"> SIGN(DATA[[#This Row],[Prev High]] &lt; DATA[[#This Row],[High]])</f>
        <v>0</v>
      </c>
      <c r="AZ969" s="10">
        <f xml:space="preserve"> (DATA[[#This Row],[Prev Low]] &lt; DATA[[#This Row],[Close]]) * (DATA[[#This Row],[Close]] &lt; DATA[[#This Row],[Prev High]])</f>
        <v>1</v>
      </c>
      <c r="BA969" s="10">
        <f xml:space="preserve"> SIGN(DATA[[#This Row],[Close]] &lt; DATA[[#This Row],[Prev Low]])</f>
        <v>0</v>
      </c>
      <c r="BB969" s="10">
        <f xml:space="preserve"> SIGN(DATA[[#This Row],[Prev Low]] &lt; DATA[[#This Row],[Close]])</f>
        <v>1</v>
      </c>
      <c r="BC969" s="10">
        <f xml:space="preserve"> SIGN(DATA[[#This Row],[Close]] &lt; DATA[[#This Row],[Prev High]])</f>
        <v>1</v>
      </c>
      <c r="BD969" s="10">
        <f xml:space="preserve"> SIGN(DATA[[#This Row],[Prev High]] &lt; DATA[[#This Row],[Close]])</f>
        <v>0</v>
      </c>
    </row>
    <row r="970" spans="14:56" x14ac:dyDescent="0.25">
      <c r="N970" s="16">
        <f xml:space="preserve"> ROW() - ROW(DATA[[#Headers],[Row]])</f>
        <v>968</v>
      </c>
      <c r="O970" s="13"/>
      <c r="P970" s="20">
        <v>44447</v>
      </c>
      <c r="Q970" s="21">
        <v>113749</v>
      </c>
      <c r="R970" s="21">
        <v>117150</v>
      </c>
      <c r="S970" s="21">
        <v>117980</v>
      </c>
      <c r="T970" s="21">
        <v>113570</v>
      </c>
      <c r="U970" s="13" t="s">
        <v>716</v>
      </c>
      <c r="V970" s="14">
        <v>-3.8800000000000001E-2</v>
      </c>
      <c r="W970" s="23"/>
      <c r="X970" s="23">
        <f xml:space="preserve"> (1 - DATA[[#This Row],[Row]])</f>
        <v>-967</v>
      </c>
      <c r="Y970" s="24">
        <f xml:space="preserve"> DATA[[#This Row],[Src Data]]</f>
        <v>44447</v>
      </c>
      <c r="Z970" s="23">
        <f xml:space="preserve"> WEEKDAY(DATA[[#This Row],[Date]])</f>
        <v>4</v>
      </c>
      <c r="AA970" s="26">
        <f xml:space="preserve"> DATA[[#This Row],[Src Último]]</f>
        <v>113749</v>
      </c>
      <c r="AB970" s="28">
        <f xml:space="preserve"> DATA[[#This Row],[Src Abertura]]</f>
        <v>117150</v>
      </c>
      <c r="AC970" s="28">
        <f xml:space="preserve"> DATA[[#This Row],[Src Mínima]]</f>
        <v>113570</v>
      </c>
      <c r="AD970" s="28">
        <f xml:space="preserve"> DATA[[#This Row],[Src Máxima]]</f>
        <v>117980</v>
      </c>
      <c r="AE970" s="28">
        <f xml:space="preserve"> DATA[[#This Row],[Src Último]]</f>
        <v>113749</v>
      </c>
      <c r="AF970" s="40">
        <f xml:space="preserve"> (DATA[[#This Row],[High]] - DATA[[#This Row],[Low]])</f>
        <v>4410</v>
      </c>
      <c r="AG970" s="31">
        <f xml:space="preserve"> _xlfn.XLOOKUP(DATA[[#This Row],[T]]-1, DATA[T], DATA[Open], "")</f>
        <v>117200</v>
      </c>
      <c r="AH970" s="31">
        <f xml:space="preserve"> _xlfn.XLOOKUP(DATA[[#This Row],[T]]-1, DATA[T], DATA[Low], "")</f>
        <v>116530</v>
      </c>
      <c r="AI970" s="31">
        <f xml:space="preserve"> _xlfn.XLOOKUP(DATA[[#This Row],[T]]-1, DATA[T], DATA[High], "")</f>
        <v>118585</v>
      </c>
      <c r="AJ970" s="31">
        <f xml:space="preserve"> _xlfn.XLOOKUP(DATA[[#This Row],[T]]-1, DATA[T], DATA[Price], "")</f>
        <v>118336</v>
      </c>
      <c r="AK970" s="33">
        <f xml:space="preserve"> IFERROR(DATA[[#This Row],[Prev Close]] - DATA[[#This Row],[Prev Open]], "")</f>
        <v>1136</v>
      </c>
      <c r="AL970" s="33">
        <f xml:space="preserve"> IFERROR(DATA[[#This Row],[Prev High]] - DATA[[#This Row],[Prev Low]], "")</f>
        <v>2055</v>
      </c>
      <c r="AM970" s="33">
        <f xml:space="preserve"> SIGN(DATA[[#This Row],[Prev Change]] &lt; 0)</f>
        <v>0</v>
      </c>
      <c r="AN970" s="33">
        <f xml:space="preserve"> SIGN(DATA[[#This Row],[Prev Change]] &gt;= 0)</f>
        <v>1</v>
      </c>
      <c r="AO970" s="28">
        <f xml:space="preserve"> IFERROR(MAX(0, DATA[[#This Row],[High]] - DATA[[#This Row],[Prev High]]), "")</f>
        <v>0</v>
      </c>
      <c r="AP970" s="28">
        <f xml:space="preserve"> IFERROR(MAX(0, DATA[[#This Row],[Prev Low]] - DATA[[#This Row],[Low]]), "")</f>
        <v>2960</v>
      </c>
      <c r="AQ970" s="10">
        <f xml:space="preserve"> (DATA[[#This Row],[Prev Low]] &lt; DATA[[#This Row],[Open]]) * (DATA[[#This Row],[Open]] &lt; DATA[[#This Row],[Prev High]])</f>
        <v>1</v>
      </c>
      <c r="AR970" s="10">
        <f xml:space="preserve"> SIGN(DATA[[#This Row],[Open]] &lt; DATA[[#This Row],[Prev Low]])</f>
        <v>0</v>
      </c>
      <c r="AS970" s="10">
        <f xml:space="preserve"> SIGN(DATA[[#This Row],[Prev Low]] &lt; DATA[[#This Row],[Open]])</f>
        <v>1</v>
      </c>
      <c r="AT970" s="10">
        <f xml:space="preserve"> SIGN(DATA[[#This Row],[Open]] &lt; DATA[[#This Row],[Prev High]])</f>
        <v>1</v>
      </c>
      <c r="AU970" s="10">
        <f xml:space="preserve"> SIGN(DATA[[#This Row],[Prev High]] &lt; DATA[[#This Row],[Open]])</f>
        <v>0</v>
      </c>
      <c r="AV970" s="10">
        <f xml:space="preserve"> SIGN(DATA[[#This Row],[Low]] &lt; DATA[[#This Row],[Prev Low]])</f>
        <v>1</v>
      </c>
      <c r="AW970" s="10">
        <f xml:space="preserve"> SIGN(DATA[[#This Row],[Prev Low]] &lt; DATA[[#This Row],[Low]])</f>
        <v>0</v>
      </c>
      <c r="AX970" s="10">
        <f xml:space="preserve"> SIGN(DATA[[#This Row],[High]] &lt; DATA[[#This Row],[Prev High]])</f>
        <v>1</v>
      </c>
      <c r="AY970" s="10">
        <f xml:space="preserve"> SIGN(DATA[[#This Row],[Prev High]] &lt; DATA[[#This Row],[High]])</f>
        <v>0</v>
      </c>
      <c r="AZ970" s="10">
        <f xml:space="preserve"> (DATA[[#This Row],[Prev Low]] &lt; DATA[[#This Row],[Close]]) * (DATA[[#This Row],[Close]] &lt; DATA[[#This Row],[Prev High]])</f>
        <v>0</v>
      </c>
      <c r="BA970" s="10">
        <f xml:space="preserve"> SIGN(DATA[[#This Row],[Close]] &lt; DATA[[#This Row],[Prev Low]])</f>
        <v>1</v>
      </c>
      <c r="BB970" s="10">
        <f xml:space="preserve"> SIGN(DATA[[#This Row],[Prev Low]] &lt; DATA[[#This Row],[Close]])</f>
        <v>0</v>
      </c>
      <c r="BC970" s="10">
        <f xml:space="preserve"> SIGN(DATA[[#This Row],[Close]] &lt; DATA[[#This Row],[Prev High]])</f>
        <v>1</v>
      </c>
      <c r="BD970" s="10">
        <f xml:space="preserve"> SIGN(DATA[[#This Row],[Prev High]] &lt; DATA[[#This Row],[Close]])</f>
        <v>0</v>
      </c>
    </row>
    <row r="971" spans="14:56" x14ac:dyDescent="0.25">
      <c r="N971" s="16">
        <f xml:space="preserve"> ROW() - ROW(DATA[[#Headers],[Row]])</f>
        <v>969</v>
      </c>
      <c r="O971" s="13"/>
      <c r="P971" s="20">
        <v>44445</v>
      </c>
      <c r="Q971" s="21">
        <v>118336</v>
      </c>
      <c r="R971" s="21">
        <v>117200</v>
      </c>
      <c r="S971" s="21">
        <v>118585</v>
      </c>
      <c r="T971" s="21">
        <v>116530</v>
      </c>
      <c r="U971" s="13" t="s">
        <v>717</v>
      </c>
      <c r="V971" s="14">
        <v>9.7000000000000003E-3</v>
      </c>
      <c r="W971" s="23"/>
      <c r="X971" s="23">
        <f xml:space="preserve"> (1 - DATA[[#This Row],[Row]])</f>
        <v>-968</v>
      </c>
      <c r="Y971" s="24">
        <f xml:space="preserve"> DATA[[#This Row],[Src Data]]</f>
        <v>44445</v>
      </c>
      <c r="Z971" s="23">
        <f xml:space="preserve"> WEEKDAY(DATA[[#This Row],[Date]])</f>
        <v>2</v>
      </c>
      <c r="AA971" s="26">
        <f xml:space="preserve"> DATA[[#This Row],[Src Último]]</f>
        <v>118336</v>
      </c>
      <c r="AB971" s="28">
        <f xml:space="preserve"> DATA[[#This Row],[Src Abertura]]</f>
        <v>117200</v>
      </c>
      <c r="AC971" s="28">
        <f xml:space="preserve"> DATA[[#This Row],[Src Mínima]]</f>
        <v>116530</v>
      </c>
      <c r="AD971" s="28">
        <f xml:space="preserve"> DATA[[#This Row],[Src Máxima]]</f>
        <v>118585</v>
      </c>
      <c r="AE971" s="28">
        <f xml:space="preserve"> DATA[[#This Row],[Src Último]]</f>
        <v>118336</v>
      </c>
      <c r="AF971" s="40">
        <f xml:space="preserve"> (DATA[[#This Row],[High]] - DATA[[#This Row],[Low]])</f>
        <v>2055</v>
      </c>
      <c r="AG971" s="31">
        <f xml:space="preserve"> _xlfn.XLOOKUP(DATA[[#This Row],[T]]-1, DATA[T], DATA[Open], "")</f>
        <v>117665</v>
      </c>
      <c r="AH971" s="31">
        <f xml:space="preserve"> _xlfn.XLOOKUP(DATA[[#This Row],[T]]-1, DATA[T], DATA[Low], "")</f>
        <v>116085</v>
      </c>
      <c r="AI971" s="31">
        <f xml:space="preserve"> _xlfn.XLOOKUP(DATA[[#This Row],[T]]-1, DATA[T], DATA[High], "")</f>
        <v>118350</v>
      </c>
      <c r="AJ971" s="31">
        <f xml:space="preserve"> _xlfn.XLOOKUP(DATA[[#This Row],[T]]-1, DATA[T], DATA[Price], "")</f>
        <v>117198</v>
      </c>
      <c r="AK971" s="33">
        <f xml:space="preserve"> IFERROR(DATA[[#This Row],[Prev Close]] - DATA[[#This Row],[Prev Open]], "")</f>
        <v>-467</v>
      </c>
      <c r="AL971" s="33">
        <f xml:space="preserve"> IFERROR(DATA[[#This Row],[Prev High]] - DATA[[#This Row],[Prev Low]], "")</f>
        <v>2265</v>
      </c>
      <c r="AM971" s="33">
        <f xml:space="preserve"> SIGN(DATA[[#This Row],[Prev Change]] &lt; 0)</f>
        <v>1</v>
      </c>
      <c r="AN971" s="33">
        <f xml:space="preserve"> SIGN(DATA[[#This Row],[Prev Change]] &gt;= 0)</f>
        <v>0</v>
      </c>
      <c r="AO971" s="28">
        <f xml:space="preserve"> IFERROR(MAX(0, DATA[[#This Row],[High]] - DATA[[#This Row],[Prev High]]), "")</f>
        <v>235</v>
      </c>
      <c r="AP971" s="28">
        <f xml:space="preserve"> IFERROR(MAX(0, DATA[[#This Row],[Prev Low]] - DATA[[#This Row],[Low]]), "")</f>
        <v>0</v>
      </c>
      <c r="AQ971" s="10">
        <f xml:space="preserve"> (DATA[[#This Row],[Prev Low]] &lt; DATA[[#This Row],[Open]]) * (DATA[[#This Row],[Open]] &lt; DATA[[#This Row],[Prev High]])</f>
        <v>1</v>
      </c>
      <c r="AR971" s="10">
        <f xml:space="preserve"> SIGN(DATA[[#This Row],[Open]] &lt; DATA[[#This Row],[Prev Low]])</f>
        <v>0</v>
      </c>
      <c r="AS971" s="10">
        <f xml:space="preserve"> SIGN(DATA[[#This Row],[Prev Low]] &lt; DATA[[#This Row],[Open]])</f>
        <v>1</v>
      </c>
      <c r="AT971" s="10">
        <f xml:space="preserve"> SIGN(DATA[[#This Row],[Open]] &lt; DATA[[#This Row],[Prev High]])</f>
        <v>1</v>
      </c>
      <c r="AU971" s="10">
        <f xml:space="preserve"> SIGN(DATA[[#This Row],[Prev High]] &lt; DATA[[#This Row],[Open]])</f>
        <v>0</v>
      </c>
      <c r="AV971" s="10">
        <f xml:space="preserve"> SIGN(DATA[[#This Row],[Low]] &lt; DATA[[#This Row],[Prev Low]])</f>
        <v>0</v>
      </c>
      <c r="AW971" s="10">
        <f xml:space="preserve"> SIGN(DATA[[#This Row],[Prev Low]] &lt; DATA[[#This Row],[Low]])</f>
        <v>1</v>
      </c>
      <c r="AX971" s="10">
        <f xml:space="preserve"> SIGN(DATA[[#This Row],[High]] &lt; DATA[[#This Row],[Prev High]])</f>
        <v>0</v>
      </c>
      <c r="AY971" s="10">
        <f xml:space="preserve"> SIGN(DATA[[#This Row],[Prev High]] &lt; DATA[[#This Row],[High]])</f>
        <v>1</v>
      </c>
      <c r="AZ971" s="10">
        <f xml:space="preserve"> (DATA[[#This Row],[Prev Low]] &lt; DATA[[#This Row],[Close]]) * (DATA[[#This Row],[Close]] &lt; DATA[[#This Row],[Prev High]])</f>
        <v>1</v>
      </c>
      <c r="BA971" s="10">
        <f xml:space="preserve"> SIGN(DATA[[#This Row],[Close]] &lt; DATA[[#This Row],[Prev Low]])</f>
        <v>0</v>
      </c>
      <c r="BB971" s="10">
        <f xml:space="preserve"> SIGN(DATA[[#This Row],[Prev Low]] &lt; DATA[[#This Row],[Close]])</f>
        <v>1</v>
      </c>
      <c r="BC971" s="10">
        <f xml:space="preserve"> SIGN(DATA[[#This Row],[Close]] &lt; DATA[[#This Row],[Prev High]])</f>
        <v>1</v>
      </c>
      <c r="BD971" s="10">
        <f xml:space="preserve"> SIGN(DATA[[#This Row],[Prev High]] &lt; DATA[[#This Row],[Close]])</f>
        <v>0</v>
      </c>
    </row>
    <row r="972" spans="14:56" x14ac:dyDescent="0.25">
      <c r="N972" s="16">
        <f xml:space="preserve"> ROW() - ROW(DATA[[#Headers],[Row]])</f>
        <v>970</v>
      </c>
      <c r="O972" s="13"/>
      <c r="P972" s="20">
        <v>44442</v>
      </c>
      <c r="Q972" s="21">
        <v>117198</v>
      </c>
      <c r="R972" s="21">
        <v>117665</v>
      </c>
      <c r="S972" s="21">
        <v>118350</v>
      </c>
      <c r="T972" s="21">
        <v>116085</v>
      </c>
      <c r="U972" s="13" t="s">
        <v>718</v>
      </c>
      <c r="V972" s="14">
        <v>6.9999999999999999E-4</v>
      </c>
      <c r="W972" s="23"/>
      <c r="X972" s="23">
        <f xml:space="preserve"> (1 - DATA[[#This Row],[Row]])</f>
        <v>-969</v>
      </c>
      <c r="Y972" s="24">
        <f xml:space="preserve"> DATA[[#This Row],[Src Data]]</f>
        <v>44442</v>
      </c>
      <c r="Z972" s="23">
        <f xml:space="preserve"> WEEKDAY(DATA[[#This Row],[Date]])</f>
        <v>6</v>
      </c>
      <c r="AA972" s="26">
        <f xml:space="preserve"> DATA[[#This Row],[Src Último]]</f>
        <v>117198</v>
      </c>
      <c r="AB972" s="28">
        <f xml:space="preserve"> DATA[[#This Row],[Src Abertura]]</f>
        <v>117665</v>
      </c>
      <c r="AC972" s="28">
        <f xml:space="preserve"> DATA[[#This Row],[Src Mínima]]</f>
        <v>116085</v>
      </c>
      <c r="AD972" s="28">
        <f xml:space="preserve"> DATA[[#This Row],[Src Máxima]]</f>
        <v>118350</v>
      </c>
      <c r="AE972" s="28">
        <f xml:space="preserve"> DATA[[#This Row],[Src Último]]</f>
        <v>117198</v>
      </c>
      <c r="AF972" s="40">
        <f xml:space="preserve"> (DATA[[#This Row],[High]] - DATA[[#This Row],[Low]])</f>
        <v>2265</v>
      </c>
      <c r="AG972" s="31">
        <f xml:space="preserve"> _xlfn.XLOOKUP(DATA[[#This Row],[T]]-1, DATA[T], DATA[Open], "")</f>
        <v>119595</v>
      </c>
      <c r="AH972" s="31">
        <f xml:space="preserve"> _xlfn.XLOOKUP(DATA[[#This Row],[T]]-1, DATA[T], DATA[Low], "")</f>
        <v>116920</v>
      </c>
      <c r="AI972" s="31">
        <f xml:space="preserve"> _xlfn.XLOOKUP(DATA[[#This Row],[T]]-1, DATA[T], DATA[High], "")</f>
        <v>119735</v>
      </c>
      <c r="AJ972" s="31">
        <f xml:space="preserve"> _xlfn.XLOOKUP(DATA[[#This Row],[T]]-1, DATA[T], DATA[Price], "")</f>
        <v>117112</v>
      </c>
      <c r="AK972" s="33">
        <f xml:space="preserve"> IFERROR(DATA[[#This Row],[Prev Close]] - DATA[[#This Row],[Prev Open]], "")</f>
        <v>-2483</v>
      </c>
      <c r="AL972" s="33">
        <f xml:space="preserve"> IFERROR(DATA[[#This Row],[Prev High]] - DATA[[#This Row],[Prev Low]], "")</f>
        <v>2815</v>
      </c>
      <c r="AM972" s="33">
        <f xml:space="preserve"> SIGN(DATA[[#This Row],[Prev Change]] &lt; 0)</f>
        <v>1</v>
      </c>
      <c r="AN972" s="33">
        <f xml:space="preserve"> SIGN(DATA[[#This Row],[Prev Change]] &gt;= 0)</f>
        <v>0</v>
      </c>
      <c r="AO972" s="28">
        <f xml:space="preserve"> IFERROR(MAX(0, DATA[[#This Row],[High]] - DATA[[#This Row],[Prev High]]), "")</f>
        <v>0</v>
      </c>
      <c r="AP972" s="28">
        <f xml:space="preserve"> IFERROR(MAX(0, DATA[[#This Row],[Prev Low]] - DATA[[#This Row],[Low]]), "")</f>
        <v>835</v>
      </c>
      <c r="AQ972" s="10">
        <f xml:space="preserve"> (DATA[[#This Row],[Prev Low]] &lt; DATA[[#This Row],[Open]]) * (DATA[[#This Row],[Open]] &lt; DATA[[#This Row],[Prev High]])</f>
        <v>1</v>
      </c>
      <c r="AR972" s="10">
        <f xml:space="preserve"> SIGN(DATA[[#This Row],[Open]] &lt; DATA[[#This Row],[Prev Low]])</f>
        <v>0</v>
      </c>
      <c r="AS972" s="10">
        <f xml:space="preserve"> SIGN(DATA[[#This Row],[Prev Low]] &lt; DATA[[#This Row],[Open]])</f>
        <v>1</v>
      </c>
      <c r="AT972" s="10">
        <f xml:space="preserve"> SIGN(DATA[[#This Row],[Open]] &lt; DATA[[#This Row],[Prev High]])</f>
        <v>1</v>
      </c>
      <c r="AU972" s="10">
        <f xml:space="preserve"> SIGN(DATA[[#This Row],[Prev High]] &lt; DATA[[#This Row],[Open]])</f>
        <v>0</v>
      </c>
      <c r="AV972" s="10">
        <f xml:space="preserve"> SIGN(DATA[[#This Row],[Low]] &lt; DATA[[#This Row],[Prev Low]])</f>
        <v>1</v>
      </c>
      <c r="AW972" s="10">
        <f xml:space="preserve"> SIGN(DATA[[#This Row],[Prev Low]] &lt; DATA[[#This Row],[Low]])</f>
        <v>0</v>
      </c>
      <c r="AX972" s="10">
        <f xml:space="preserve"> SIGN(DATA[[#This Row],[High]] &lt; DATA[[#This Row],[Prev High]])</f>
        <v>1</v>
      </c>
      <c r="AY972" s="10">
        <f xml:space="preserve"> SIGN(DATA[[#This Row],[Prev High]] &lt; DATA[[#This Row],[High]])</f>
        <v>0</v>
      </c>
      <c r="AZ972" s="10">
        <f xml:space="preserve"> (DATA[[#This Row],[Prev Low]] &lt; DATA[[#This Row],[Close]]) * (DATA[[#This Row],[Close]] &lt; DATA[[#This Row],[Prev High]])</f>
        <v>1</v>
      </c>
      <c r="BA972" s="10">
        <f xml:space="preserve"> SIGN(DATA[[#This Row],[Close]] &lt; DATA[[#This Row],[Prev Low]])</f>
        <v>0</v>
      </c>
      <c r="BB972" s="10">
        <f xml:space="preserve"> SIGN(DATA[[#This Row],[Prev Low]] &lt; DATA[[#This Row],[Close]])</f>
        <v>1</v>
      </c>
      <c r="BC972" s="10">
        <f xml:space="preserve"> SIGN(DATA[[#This Row],[Close]] &lt; DATA[[#This Row],[Prev High]])</f>
        <v>1</v>
      </c>
      <c r="BD972" s="10">
        <f xml:space="preserve"> SIGN(DATA[[#This Row],[Prev High]] &lt; DATA[[#This Row],[Close]])</f>
        <v>0</v>
      </c>
    </row>
    <row r="973" spans="14:56" x14ac:dyDescent="0.25">
      <c r="N973" s="16">
        <f xml:space="preserve"> ROW() - ROW(DATA[[#Headers],[Row]])</f>
        <v>971</v>
      </c>
      <c r="O973" s="13"/>
      <c r="P973" s="20">
        <v>44441</v>
      </c>
      <c r="Q973" s="21">
        <v>117112</v>
      </c>
      <c r="R973" s="21">
        <v>119595</v>
      </c>
      <c r="S973" s="21">
        <v>119735</v>
      </c>
      <c r="T973" s="21">
        <v>116920</v>
      </c>
      <c r="U973" s="13" t="s">
        <v>646</v>
      </c>
      <c r="V973" s="14">
        <v>-2.2800000000000001E-2</v>
      </c>
      <c r="W973" s="23"/>
      <c r="X973" s="23">
        <f xml:space="preserve"> (1 - DATA[[#This Row],[Row]])</f>
        <v>-970</v>
      </c>
      <c r="Y973" s="24">
        <f xml:space="preserve"> DATA[[#This Row],[Src Data]]</f>
        <v>44441</v>
      </c>
      <c r="Z973" s="23">
        <f xml:space="preserve"> WEEKDAY(DATA[[#This Row],[Date]])</f>
        <v>5</v>
      </c>
      <c r="AA973" s="26">
        <f xml:space="preserve"> DATA[[#This Row],[Src Último]]</f>
        <v>117112</v>
      </c>
      <c r="AB973" s="28">
        <f xml:space="preserve"> DATA[[#This Row],[Src Abertura]]</f>
        <v>119595</v>
      </c>
      <c r="AC973" s="28">
        <f xml:space="preserve"> DATA[[#This Row],[Src Mínima]]</f>
        <v>116920</v>
      </c>
      <c r="AD973" s="28">
        <f xml:space="preserve"> DATA[[#This Row],[Src Máxima]]</f>
        <v>119735</v>
      </c>
      <c r="AE973" s="28">
        <f xml:space="preserve"> DATA[[#This Row],[Src Último]]</f>
        <v>117112</v>
      </c>
      <c r="AF973" s="40">
        <f xml:space="preserve"> (DATA[[#This Row],[High]] - DATA[[#This Row],[Low]])</f>
        <v>2815</v>
      </c>
      <c r="AG973" s="31">
        <f xml:space="preserve"> _xlfn.XLOOKUP(DATA[[#This Row],[T]]-1, DATA[T], DATA[Open], "")</f>
        <v>119400</v>
      </c>
      <c r="AH973" s="31">
        <f xml:space="preserve"> _xlfn.XLOOKUP(DATA[[#This Row],[T]]-1, DATA[T], DATA[Low], "")</f>
        <v>118625</v>
      </c>
      <c r="AI973" s="31">
        <f xml:space="preserve"> _xlfn.XLOOKUP(DATA[[#This Row],[T]]-1, DATA[T], DATA[High], "")</f>
        <v>120615</v>
      </c>
      <c r="AJ973" s="31">
        <f xml:space="preserve"> _xlfn.XLOOKUP(DATA[[#This Row],[T]]-1, DATA[T], DATA[Price], "")</f>
        <v>119840</v>
      </c>
      <c r="AK973" s="33">
        <f xml:space="preserve"> IFERROR(DATA[[#This Row],[Prev Close]] - DATA[[#This Row],[Prev Open]], "")</f>
        <v>440</v>
      </c>
      <c r="AL973" s="33">
        <f xml:space="preserve"> IFERROR(DATA[[#This Row],[Prev High]] - DATA[[#This Row],[Prev Low]], "")</f>
        <v>1990</v>
      </c>
      <c r="AM973" s="33">
        <f xml:space="preserve"> SIGN(DATA[[#This Row],[Prev Change]] &lt; 0)</f>
        <v>0</v>
      </c>
      <c r="AN973" s="33">
        <f xml:space="preserve"> SIGN(DATA[[#This Row],[Prev Change]] &gt;= 0)</f>
        <v>1</v>
      </c>
      <c r="AO973" s="28">
        <f xml:space="preserve"> IFERROR(MAX(0, DATA[[#This Row],[High]] - DATA[[#This Row],[Prev High]]), "")</f>
        <v>0</v>
      </c>
      <c r="AP973" s="28">
        <f xml:space="preserve"> IFERROR(MAX(0, DATA[[#This Row],[Prev Low]] - DATA[[#This Row],[Low]]), "")</f>
        <v>1705</v>
      </c>
      <c r="AQ973" s="10">
        <f xml:space="preserve"> (DATA[[#This Row],[Prev Low]] &lt; DATA[[#This Row],[Open]]) * (DATA[[#This Row],[Open]] &lt; DATA[[#This Row],[Prev High]])</f>
        <v>1</v>
      </c>
      <c r="AR973" s="10">
        <f xml:space="preserve"> SIGN(DATA[[#This Row],[Open]] &lt; DATA[[#This Row],[Prev Low]])</f>
        <v>0</v>
      </c>
      <c r="AS973" s="10">
        <f xml:space="preserve"> SIGN(DATA[[#This Row],[Prev Low]] &lt; DATA[[#This Row],[Open]])</f>
        <v>1</v>
      </c>
      <c r="AT973" s="10">
        <f xml:space="preserve"> SIGN(DATA[[#This Row],[Open]] &lt; DATA[[#This Row],[Prev High]])</f>
        <v>1</v>
      </c>
      <c r="AU973" s="10">
        <f xml:space="preserve"> SIGN(DATA[[#This Row],[Prev High]] &lt; DATA[[#This Row],[Open]])</f>
        <v>0</v>
      </c>
      <c r="AV973" s="10">
        <f xml:space="preserve"> SIGN(DATA[[#This Row],[Low]] &lt; DATA[[#This Row],[Prev Low]])</f>
        <v>1</v>
      </c>
      <c r="AW973" s="10">
        <f xml:space="preserve"> SIGN(DATA[[#This Row],[Prev Low]] &lt; DATA[[#This Row],[Low]])</f>
        <v>0</v>
      </c>
      <c r="AX973" s="10">
        <f xml:space="preserve"> SIGN(DATA[[#This Row],[High]] &lt; DATA[[#This Row],[Prev High]])</f>
        <v>1</v>
      </c>
      <c r="AY973" s="10">
        <f xml:space="preserve"> SIGN(DATA[[#This Row],[Prev High]] &lt; DATA[[#This Row],[High]])</f>
        <v>0</v>
      </c>
      <c r="AZ973" s="10">
        <f xml:space="preserve"> (DATA[[#This Row],[Prev Low]] &lt; DATA[[#This Row],[Close]]) * (DATA[[#This Row],[Close]] &lt; DATA[[#This Row],[Prev High]])</f>
        <v>0</v>
      </c>
      <c r="BA973" s="10">
        <f xml:space="preserve"> SIGN(DATA[[#This Row],[Close]] &lt; DATA[[#This Row],[Prev Low]])</f>
        <v>1</v>
      </c>
      <c r="BB973" s="10">
        <f xml:space="preserve"> SIGN(DATA[[#This Row],[Prev Low]] &lt; DATA[[#This Row],[Close]])</f>
        <v>0</v>
      </c>
      <c r="BC973" s="10">
        <f xml:space="preserve"> SIGN(DATA[[#This Row],[Close]] &lt; DATA[[#This Row],[Prev High]])</f>
        <v>1</v>
      </c>
      <c r="BD973" s="10">
        <f xml:space="preserve"> SIGN(DATA[[#This Row],[Prev High]] &lt; DATA[[#This Row],[Close]])</f>
        <v>0</v>
      </c>
    </row>
    <row r="974" spans="14:56" x14ac:dyDescent="0.25">
      <c r="N974" s="16">
        <f xml:space="preserve"> ROW() - ROW(DATA[[#Headers],[Row]])</f>
        <v>972</v>
      </c>
      <c r="O974" s="13"/>
      <c r="P974" s="20">
        <v>44440</v>
      </c>
      <c r="Q974" s="21">
        <v>119840</v>
      </c>
      <c r="R974" s="21">
        <v>119400</v>
      </c>
      <c r="S974" s="21">
        <v>120615</v>
      </c>
      <c r="T974" s="21">
        <v>118625</v>
      </c>
      <c r="U974" s="13" t="s">
        <v>719</v>
      </c>
      <c r="V974" s="14">
        <v>7.0000000000000001E-3</v>
      </c>
      <c r="W974" s="23"/>
      <c r="X974" s="23">
        <f xml:space="preserve"> (1 - DATA[[#This Row],[Row]])</f>
        <v>-971</v>
      </c>
      <c r="Y974" s="24">
        <f xml:space="preserve"> DATA[[#This Row],[Src Data]]</f>
        <v>44440</v>
      </c>
      <c r="Z974" s="23">
        <f xml:space="preserve"> WEEKDAY(DATA[[#This Row],[Date]])</f>
        <v>4</v>
      </c>
      <c r="AA974" s="26">
        <f xml:space="preserve"> DATA[[#This Row],[Src Último]]</f>
        <v>119840</v>
      </c>
      <c r="AB974" s="28">
        <f xml:space="preserve"> DATA[[#This Row],[Src Abertura]]</f>
        <v>119400</v>
      </c>
      <c r="AC974" s="28">
        <f xml:space="preserve"> DATA[[#This Row],[Src Mínima]]</f>
        <v>118625</v>
      </c>
      <c r="AD974" s="28">
        <f xml:space="preserve"> DATA[[#This Row],[Src Máxima]]</f>
        <v>120615</v>
      </c>
      <c r="AE974" s="28">
        <f xml:space="preserve"> DATA[[#This Row],[Src Último]]</f>
        <v>119840</v>
      </c>
      <c r="AF974" s="40">
        <f xml:space="preserve"> (DATA[[#This Row],[High]] - DATA[[#This Row],[Low]])</f>
        <v>1990</v>
      </c>
      <c r="AG974" s="31">
        <f xml:space="preserve"> _xlfn.XLOOKUP(DATA[[#This Row],[T]]-1, DATA[T], DATA[Open], "")</f>
        <v>120190</v>
      </c>
      <c r="AH974" s="31">
        <f xml:space="preserve"> _xlfn.XLOOKUP(DATA[[#This Row],[T]]-1, DATA[T], DATA[Low], "")</f>
        <v>118415</v>
      </c>
      <c r="AI974" s="31">
        <f xml:space="preserve"> _xlfn.XLOOKUP(DATA[[#This Row],[T]]-1, DATA[T], DATA[High], "")</f>
        <v>120795</v>
      </c>
      <c r="AJ974" s="31">
        <f xml:space="preserve"> _xlfn.XLOOKUP(DATA[[#This Row],[T]]-1, DATA[T], DATA[Price], "")</f>
        <v>119011</v>
      </c>
      <c r="AK974" s="33">
        <f xml:space="preserve"> IFERROR(DATA[[#This Row],[Prev Close]] - DATA[[#This Row],[Prev Open]], "")</f>
        <v>-1179</v>
      </c>
      <c r="AL974" s="33">
        <f xml:space="preserve"> IFERROR(DATA[[#This Row],[Prev High]] - DATA[[#This Row],[Prev Low]], "")</f>
        <v>2380</v>
      </c>
      <c r="AM974" s="33">
        <f xml:space="preserve"> SIGN(DATA[[#This Row],[Prev Change]] &lt; 0)</f>
        <v>1</v>
      </c>
      <c r="AN974" s="33">
        <f xml:space="preserve"> SIGN(DATA[[#This Row],[Prev Change]] &gt;= 0)</f>
        <v>0</v>
      </c>
      <c r="AO974" s="28">
        <f xml:space="preserve"> IFERROR(MAX(0, DATA[[#This Row],[High]] - DATA[[#This Row],[Prev High]]), "")</f>
        <v>0</v>
      </c>
      <c r="AP974" s="28">
        <f xml:space="preserve"> IFERROR(MAX(0, DATA[[#This Row],[Prev Low]] - DATA[[#This Row],[Low]]), "")</f>
        <v>0</v>
      </c>
      <c r="AQ974" s="10">
        <f xml:space="preserve"> (DATA[[#This Row],[Prev Low]] &lt; DATA[[#This Row],[Open]]) * (DATA[[#This Row],[Open]] &lt; DATA[[#This Row],[Prev High]])</f>
        <v>1</v>
      </c>
      <c r="AR974" s="10">
        <f xml:space="preserve"> SIGN(DATA[[#This Row],[Open]] &lt; DATA[[#This Row],[Prev Low]])</f>
        <v>0</v>
      </c>
      <c r="AS974" s="10">
        <f xml:space="preserve"> SIGN(DATA[[#This Row],[Prev Low]] &lt; DATA[[#This Row],[Open]])</f>
        <v>1</v>
      </c>
      <c r="AT974" s="10">
        <f xml:space="preserve"> SIGN(DATA[[#This Row],[Open]] &lt; DATA[[#This Row],[Prev High]])</f>
        <v>1</v>
      </c>
      <c r="AU974" s="10">
        <f xml:space="preserve"> SIGN(DATA[[#This Row],[Prev High]] &lt; DATA[[#This Row],[Open]])</f>
        <v>0</v>
      </c>
      <c r="AV974" s="10">
        <f xml:space="preserve"> SIGN(DATA[[#This Row],[Low]] &lt; DATA[[#This Row],[Prev Low]])</f>
        <v>0</v>
      </c>
      <c r="AW974" s="10">
        <f xml:space="preserve"> SIGN(DATA[[#This Row],[Prev Low]] &lt; DATA[[#This Row],[Low]])</f>
        <v>1</v>
      </c>
      <c r="AX974" s="10">
        <f xml:space="preserve"> SIGN(DATA[[#This Row],[High]] &lt; DATA[[#This Row],[Prev High]])</f>
        <v>1</v>
      </c>
      <c r="AY974" s="10">
        <f xml:space="preserve"> SIGN(DATA[[#This Row],[Prev High]] &lt; DATA[[#This Row],[High]])</f>
        <v>0</v>
      </c>
      <c r="AZ974" s="10">
        <f xml:space="preserve"> (DATA[[#This Row],[Prev Low]] &lt; DATA[[#This Row],[Close]]) * (DATA[[#This Row],[Close]] &lt; DATA[[#This Row],[Prev High]])</f>
        <v>1</v>
      </c>
      <c r="BA974" s="10">
        <f xml:space="preserve"> SIGN(DATA[[#This Row],[Close]] &lt; DATA[[#This Row],[Prev Low]])</f>
        <v>0</v>
      </c>
      <c r="BB974" s="10">
        <f xml:space="preserve"> SIGN(DATA[[#This Row],[Prev Low]] &lt; DATA[[#This Row],[Close]])</f>
        <v>1</v>
      </c>
      <c r="BC974" s="10">
        <f xml:space="preserve"> SIGN(DATA[[#This Row],[Close]] &lt; DATA[[#This Row],[Prev High]])</f>
        <v>1</v>
      </c>
      <c r="BD974" s="10">
        <f xml:space="preserve"> SIGN(DATA[[#This Row],[Prev High]] &lt; DATA[[#This Row],[Close]])</f>
        <v>0</v>
      </c>
    </row>
    <row r="975" spans="14:56" x14ac:dyDescent="0.25">
      <c r="N975" s="16">
        <f xml:space="preserve"> ROW() - ROW(DATA[[#Headers],[Row]])</f>
        <v>973</v>
      </c>
      <c r="O975" s="13"/>
      <c r="P975" s="20">
        <v>44439</v>
      </c>
      <c r="Q975" s="21">
        <v>119011</v>
      </c>
      <c r="R975" s="21">
        <v>120190</v>
      </c>
      <c r="S975" s="21">
        <v>120795</v>
      </c>
      <c r="T975" s="21">
        <v>118415</v>
      </c>
      <c r="U975" s="13" t="s">
        <v>720</v>
      </c>
      <c r="V975" s="14">
        <v>-1.06E-2</v>
      </c>
      <c r="W975" s="23"/>
      <c r="X975" s="23">
        <f xml:space="preserve"> (1 - DATA[[#This Row],[Row]])</f>
        <v>-972</v>
      </c>
      <c r="Y975" s="24">
        <f xml:space="preserve"> DATA[[#This Row],[Src Data]]</f>
        <v>44439</v>
      </c>
      <c r="Z975" s="23">
        <f xml:space="preserve"> WEEKDAY(DATA[[#This Row],[Date]])</f>
        <v>3</v>
      </c>
      <c r="AA975" s="26">
        <f xml:space="preserve"> DATA[[#This Row],[Src Último]]</f>
        <v>119011</v>
      </c>
      <c r="AB975" s="28">
        <f xml:space="preserve"> DATA[[#This Row],[Src Abertura]]</f>
        <v>120190</v>
      </c>
      <c r="AC975" s="28">
        <f xml:space="preserve"> DATA[[#This Row],[Src Mínima]]</f>
        <v>118415</v>
      </c>
      <c r="AD975" s="28">
        <f xml:space="preserve"> DATA[[#This Row],[Src Máxima]]</f>
        <v>120795</v>
      </c>
      <c r="AE975" s="28">
        <f xml:space="preserve"> DATA[[#This Row],[Src Último]]</f>
        <v>119011</v>
      </c>
      <c r="AF975" s="40">
        <f xml:space="preserve"> (DATA[[#This Row],[High]] - DATA[[#This Row],[Low]])</f>
        <v>2380</v>
      </c>
      <c r="AG975" s="31">
        <f xml:space="preserve"> _xlfn.XLOOKUP(DATA[[#This Row],[T]]-1, DATA[T], DATA[Open], "")</f>
        <v>121120</v>
      </c>
      <c r="AH975" s="31">
        <f xml:space="preserve"> _xlfn.XLOOKUP(DATA[[#This Row],[T]]-1, DATA[T], DATA[Low], "")</f>
        <v>119900</v>
      </c>
      <c r="AI975" s="31">
        <f xml:space="preserve"> _xlfn.XLOOKUP(DATA[[#This Row],[T]]-1, DATA[T], DATA[High], "")</f>
        <v>121200</v>
      </c>
      <c r="AJ975" s="31">
        <f xml:space="preserve"> _xlfn.XLOOKUP(DATA[[#This Row],[T]]-1, DATA[T], DATA[Price], "")</f>
        <v>120280</v>
      </c>
      <c r="AK975" s="33">
        <f xml:space="preserve"> IFERROR(DATA[[#This Row],[Prev Close]] - DATA[[#This Row],[Prev Open]], "")</f>
        <v>-840</v>
      </c>
      <c r="AL975" s="33">
        <f xml:space="preserve"> IFERROR(DATA[[#This Row],[Prev High]] - DATA[[#This Row],[Prev Low]], "")</f>
        <v>1300</v>
      </c>
      <c r="AM975" s="33">
        <f xml:space="preserve"> SIGN(DATA[[#This Row],[Prev Change]] &lt; 0)</f>
        <v>1</v>
      </c>
      <c r="AN975" s="33">
        <f xml:space="preserve"> SIGN(DATA[[#This Row],[Prev Change]] &gt;= 0)</f>
        <v>0</v>
      </c>
      <c r="AO975" s="28">
        <f xml:space="preserve"> IFERROR(MAX(0, DATA[[#This Row],[High]] - DATA[[#This Row],[Prev High]]), "")</f>
        <v>0</v>
      </c>
      <c r="AP975" s="28">
        <f xml:space="preserve"> IFERROR(MAX(0, DATA[[#This Row],[Prev Low]] - DATA[[#This Row],[Low]]), "")</f>
        <v>1485</v>
      </c>
      <c r="AQ975" s="10">
        <f xml:space="preserve"> (DATA[[#This Row],[Prev Low]] &lt; DATA[[#This Row],[Open]]) * (DATA[[#This Row],[Open]] &lt; DATA[[#This Row],[Prev High]])</f>
        <v>1</v>
      </c>
      <c r="AR975" s="10">
        <f xml:space="preserve"> SIGN(DATA[[#This Row],[Open]] &lt; DATA[[#This Row],[Prev Low]])</f>
        <v>0</v>
      </c>
      <c r="AS975" s="10">
        <f xml:space="preserve"> SIGN(DATA[[#This Row],[Prev Low]] &lt; DATA[[#This Row],[Open]])</f>
        <v>1</v>
      </c>
      <c r="AT975" s="10">
        <f xml:space="preserve"> SIGN(DATA[[#This Row],[Open]] &lt; DATA[[#This Row],[Prev High]])</f>
        <v>1</v>
      </c>
      <c r="AU975" s="10">
        <f xml:space="preserve"> SIGN(DATA[[#This Row],[Prev High]] &lt; DATA[[#This Row],[Open]])</f>
        <v>0</v>
      </c>
      <c r="AV975" s="10">
        <f xml:space="preserve"> SIGN(DATA[[#This Row],[Low]] &lt; DATA[[#This Row],[Prev Low]])</f>
        <v>1</v>
      </c>
      <c r="AW975" s="10">
        <f xml:space="preserve"> SIGN(DATA[[#This Row],[Prev Low]] &lt; DATA[[#This Row],[Low]])</f>
        <v>0</v>
      </c>
      <c r="AX975" s="10">
        <f xml:space="preserve"> SIGN(DATA[[#This Row],[High]] &lt; DATA[[#This Row],[Prev High]])</f>
        <v>1</v>
      </c>
      <c r="AY975" s="10">
        <f xml:space="preserve"> SIGN(DATA[[#This Row],[Prev High]] &lt; DATA[[#This Row],[High]])</f>
        <v>0</v>
      </c>
      <c r="AZ975" s="10">
        <f xml:space="preserve"> (DATA[[#This Row],[Prev Low]] &lt; DATA[[#This Row],[Close]]) * (DATA[[#This Row],[Close]] &lt; DATA[[#This Row],[Prev High]])</f>
        <v>0</v>
      </c>
      <c r="BA975" s="10">
        <f xml:space="preserve"> SIGN(DATA[[#This Row],[Close]] &lt; DATA[[#This Row],[Prev Low]])</f>
        <v>1</v>
      </c>
      <c r="BB975" s="10">
        <f xml:space="preserve"> SIGN(DATA[[#This Row],[Prev Low]] &lt; DATA[[#This Row],[Close]])</f>
        <v>0</v>
      </c>
      <c r="BC975" s="10">
        <f xml:space="preserve"> SIGN(DATA[[#This Row],[Close]] &lt; DATA[[#This Row],[Prev High]])</f>
        <v>1</v>
      </c>
      <c r="BD975" s="10">
        <f xml:space="preserve"> SIGN(DATA[[#This Row],[Prev High]] &lt; DATA[[#This Row],[Close]])</f>
        <v>0</v>
      </c>
    </row>
    <row r="976" spans="14:56" x14ac:dyDescent="0.25">
      <c r="N976" s="16">
        <f xml:space="preserve"> ROW() - ROW(DATA[[#Headers],[Row]])</f>
        <v>974</v>
      </c>
      <c r="O976" s="13"/>
      <c r="P976" s="20">
        <v>44438</v>
      </c>
      <c r="Q976" s="21">
        <v>120280</v>
      </c>
      <c r="R976" s="21">
        <v>121120</v>
      </c>
      <c r="S976" s="21">
        <v>121200</v>
      </c>
      <c r="T976" s="21">
        <v>119900</v>
      </c>
      <c r="U976" s="13" t="s">
        <v>721</v>
      </c>
      <c r="V976" s="14">
        <v>-8.8000000000000005E-3</v>
      </c>
      <c r="W976" s="23"/>
      <c r="X976" s="23">
        <f xml:space="preserve"> (1 - DATA[[#This Row],[Row]])</f>
        <v>-973</v>
      </c>
      <c r="Y976" s="24">
        <f xml:space="preserve"> DATA[[#This Row],[Src Data]]</f>
        <v>44438</v>
      </c>
      <c r="Z976" s="23">
        <f xml:space="preserve"> WEEKDAY(DATA[[#This Row],[Date]])</f>
        <v>2</v>
      </c>
      <c r="AA976" s="26">
        <f xml:space="preserve"> DATA[[#This Row],[Src Último]]</f>
        <v>120280</v>
      </c>
      <c r="AB976" s="28">
        <f xml:space="preserve"> DATA[[#This Row],[Src Abertura]]</f>
        <v>121120</v>
      </c>
      <c r="AC976" s="28">
        <f xml:space="preserve"> DATA[[#This Row],[Src Mínima]]</f>
        <v>119900</v>
      </c>
      <c r="AD976" s="28">
        <f xml:space="preserve"> DATA[[#This Row],[Src Máxima]]</f>
        <v>121200</v>
      </c>
      <c r="AE976" s="28">
        <f xml:space="preserve"> DATA[[#This Row],[Src Último]]</f>
        <v>120280</v>
      </c>
      <c r="AF976" s="40">
        <f xml:space="preserve"> (DATA[[#This Row],[High]] - DATA[[#This Row],[Low]])</f>
        <v>1300</v>
      </c>
      <c r="AG976" s="31">
        <f xml:space="preserve"> _xlfn.XLOOKUP(DATA[[#This Row],[T]]-1, DATA[T], DATA[Open], "")</f>
        <v>119985</v>
      </c>
      <c r="AH976" s="31">
        <f xml:space="preserve"> _xlfn.XLOOKUP(DATA[[#This Row],[T]]-1, DATA[T], DATA[Low], "")</f>
        <v>119660</v>
      </c>
      <c r="AI976" s="31">
        <f xml:space="preserve"> _xlfn.XLOOKUP(DATA[[#This Row],[T]]-1, DATA[T], DATA[High], "")</f>
        <v>121400</v>
      </c>
      <c r="AJ976" s="31">
        <f xml:space="preserve"> _xlfn.XLOOKUP(DATA[[#This Row],[T]]-1, DATA[T], DATA[Price], "")</f>
        <v>121345</v>
      </c>
      <c r="AK976" s="33">
        <f xml:space="preserve"> IFERROR(DATA[[#This Row],[Prev Close]] - DATA[[#This Row],[Prev Open]], "")</f>
        <v>1360</v>
      </c>
      <c r="AL976" s="33">
        <f xml:space="preserve"> IFERROR(DATA[[#This Row],[Prev High]] - DATA[[#This Row],[Prev Low]], "")</f>
        <v>1740</v>
      </c>
      <c r="AM976" s="33">
        <f xml:space="preserve"> SIGN(DATA[[#This Row],[Prev Change]] &lt; 0)</f>
        <v>0</v>
      </c>
      <c r="AN976" s="33">
        <f xml:space="preserve"> SIGN(DATA[[#This Row],[Prev Change]] &gt;= 0)</f>
        <v>1</v>
      </c>
      <c r="AO976" s="28">
        <f xml:space="preserve"> IFERROR(MAX(0, DATA[[#This Row],[High]] - DATA[[#This Row],[Prev High]]), "")</f>
        <v>0</v>
      </c>
      <c r="AP976" s="28">
        <f xml:space="preserve"> IFERROR(MAX(0, DATA[[#This Row],[Prev Low]] - DATA[[#This Row],[Low]]), "")</f>
        <v>0</v>
      </c>
      <c r="AQ976" s="10">
        <f xml:space="preserve"> (DATA[[#This Row],[Prev Low]] &lt; DATA[[#This Row],[Open]]) * (DATA[[#This Row],[Open]] &lt; DATA[[#This Row],[Prev High]])</f>
        <v>1</v>
      </c>
      <c r="AR976" s="10">
        <f xml:space="preserve"> SIGN(DATA[[#This Row],[Open]] &lt; DATA[[#This Row],[Prev Low]])</f>
        <v>0</v>
      </c>
      <c r="AS976" s="10">
        <f xml:space="preserve"> SIGN(DATA[[#This Row],[Prev Low]] &lt; DATA[[#This Row],[Open]])</f>
        <v>1</v>
      </c>
      <c r="AT976" s="10">
        <f xml:space="preserve"> SIGN(DATA[[#This Row],[Open]] &lt; DATA[[#This Row],[Prev High]])</f>
        <v>1</v>
      </c>
      <c r="AU976" s="10">
        <f xml:space="preserve"> SIGN(DATA[[#This Row],[Prev High]] &lt; DATA[[#This Row],[Open]])</f>
        <v>0</v>
      </c>
      <c r="AV976" s="10">
        <f xml:space="preserve"> SIGN(DATA[[#This Row],[Low]] &lt; DATA[[#This Row],[Prev Low]])</f>
        <v>0</v>
      </c>
      <c r="AW976" s="10">
        <f xml:space="preserve"> SIGN(DATA[[#This Row],[Prev Low]] &lt; DATA[[#This Row],[Low]])</f>
        <v>1</v>
      </c>
      <c r="AX976" s="10">
        <f xml:space="preserve"> SIGN(DATA[[#This Row],[High]] &lt; DATA[[#This Row],[Prev High]])</f>
        <v>1</v>
      </c>
      <c r="AY976" s="10">
        <f xml:space="preserve"> SIGN(DATA[[#This Row],[Prev High]] &lt; DATA[[#This Row],[High]])</f>
        <v>0</v>
      </c>
      <c r="AZ976" s="10">
        <f xml:space="preserve"> (DATA[[#This Row],[Prev Low]] &lt; DATA[[#This Row],[Close]]) * (DATA[[#This Row],[Close]] &lt; DATA[[#This Row],[Prev High]])</f>
        <v>1</v>
      </c>
      <c r="BA976" s="10">
        <f xml:space="preserve"> SIGN(DATA[[#This Row],[Close]] &lt; DATA[[#This Row],[Prev Low]])</f>
        <v>0</v>
      </c>
      <c r="BB976" s="10">
        <f xml:space="preserve"> SIGN(DATA[[#This Row],[Prev Low]] &lt; DATA[[#This Row],[Close]])</f>
        <v>1</v>
      </c>
      <c r="BC976" s="10">
        <f xml:space="preserve"> SIGN(DATA[[#This Row],[Close]] &lt; DATA[[#This Row],[Prev High]])</f>
        <v>1</v>
      </c>
      <c r="BD976" s="10">
        <f xml:space="preserve"> SIGN(DATA[[#This Row],[Prev High]] &lt; DATA[[#This Row],[Close]])</f>
        <v>0</v>
      </c>
    </row>
    <row r="977" spans="14:56" x14ac:dyDescent="0.25">
      <c r="N977" s="16">
        <f xml:space="preserve"> ROW() - ROW(DATA[[#Headers],[Row]])</f>
        <v>975</v>
      </c>
      <c r="O977" s="13"/>
      <c r="P977" s="20">
        <v>44435</v>
      </c>
      <c r="Q977" s="21">
        <v>121345</v>
      </c>
      <c r="R977" s="21">
        <v>119985</v>
      </c>
      <c r="S977" s="21">
        <v>121400</v>
      </c>
      <c r="T977" s="21">
        <v>119660</v>
      </c>
      <c r="U977" s="13" t="s">
        <v>414</v>
      </c>
      <c r="V977" s="14">
        <v>1.7600000000000001E-2</v>
      </c>
      <c r="W977" s="23"/>
      <c r="X977" s="23">
        <f xml:space="preserve"> (1 - DATA[[#This Row],[Row]])</f>
        <v>-974</v>
      </c>
      <c r="Y977" s="24">
        <f xml:space="preserve"> DATA[[#This Row],[Src Data]]</f>
        <v>44435</v>
      </c>
      <c r="Z977" s="23">
        <f xml:space="preserve"> WEEKDAY(DATA[[#This Row],[Date]])</f>
        <v>6</v>
      </c>
      <c r="AA977" s="26">
        <f xml:space="preserve"> DATA[[#This Row],[Src Último]]</f>
        <v>121345</v>
      </c>
      <c r="AB977" s="28">
        <f xml:space="preserve"> DATA[[#This Row],[Src Abertura]]</f>
        <v>119985</v>
      </c>
      <c r="AC977" s="28">
        <f xml:space="preserve"> DATA[[#This Row],[Src Mínima]]</f>
        <v>119660</v>
      </c>
      <c r="AD977" s="28">
        <f xml:space="preserve"> DATA[[#This Row],[Src Máxima]]</f>
        <v>121400</v>
      </c>
      <c r="AE977" s="28">
        <f xml:space="preserve"> DATA[[#This Row],[Src Último]]</f>
        <v>121345</v>
      </c>
      <c r="AF977" s="40">
        <f xml:space="preserve"> (DATA[[#This Row],[High]] - DATA[[#This Row],[Low]])</f>
        <v>1740</v>
      </c>
      <c r="AG977" s="31">
        <f xml:space="preserve"> _xlfn.XLOOKUP(DATA[[#This Row],[T]]-1, DATA[T], DATA[Open], "")</f>
        <v>121050</v>
      </c>
      <c r="AH977" s="31">
        <f xml:space="preserve"> _xlfn.XLOOKUP(DATA[[#This Row],[T]]-1, DATA[T], DATA[Low], "")</f>
        <v>119030</v>
      </c>
      <c r="AI977" s="31">
        <f xml:space="preserve"> _xlfn.XLOOKUP(DATA[[#This Row],[T]]-1, DATA[T], DATA[High], "")</f>
        <v>121560</v>
      </c>
      <c r="AJ977" s="31">
        <f xml:space="preserve"> _xlfn.XLOOKUP(DATA[[#This Row],[T]]-1, DATA[T], DATA[Price], "")</f>
        <v>119243</v>
      </c>
      <c r="AK977" s="33">
        <f xml:space="preserve"> IFERROR(DATA[[#This Row],[Prev Close]] - DATA[[#This Row],[Prev Open]], "")</f>
        <v>-1807</v>
      </c>
      <c r="AL977" s="33">
        <f xml:space="preserve"> IFERROR(DATA[[#This Row],[Prev High]] - DATA[[#This Row],[Prev Low]], "")</f>
        <v>2530</v>
      </c>
      <c r="AM977" s="33">
        <f xml:space="preserve"> SIGN(DATA[[#This Row],[Prev Change]] &lt; 0)</f>
        <v>1</v>
      </c>
      <c r="AN977" s="33">
        <f xml:space="preserve"> SIGN(DATA[[#This Row],[Prev Change]] &gt;= 0)</f>
        <v>0</v>
      </c>
      <c r="AO977" s="28">
        <f xml:space="preserve"> IFERROR(MAX(0, DATA[[#This Row],[High]] - DATA[[#This Row],[Prev High]]), "")</f>
        <v>0</v>
      </c>
      <c r="AP977" s="28">
        <f xml:space="preserve"> IFERROR(MAX(0, DATA[[#This Row],[Prev Low]] - DATA[[#This Row],[Low]]), "")</f>
        <v>0</v>
      </c>
      <c r="AQ977" s="10">
        <f xml:space="preserve"> (DATA[[#This Row],[Prev Low]] &lt; DATA[[#This Row],[Open]]) * (DATA[[#This Row],[Open]] &lt; DATA[[#This Row],[Prev High]])</f>
        <v>1</v>
      </c>
      <c r="AR977" s="10">
        <f xml:space="preserve"> SIGN(DATA[[#This Row],[Open]] &lt; DATA[[#This Row],[Prev Low]])</f>
        <v>0</v>
      </c>
      <c r="AS977" s="10">
        <f xml:space="preserve"> SIGN(DATA[[#This Row],[Prev Low]] &lt; DATA[[#This Row],[Open]])</f>
        <v>1</v>
      </c>
      <c r="AT977" s="10">
        <f xml:space="preserve"> SIGN(DATA[[#This Row],[Open]] &lt; DATA[[#This Row],[Prev High]])</f>
        <v>1</v>
      </c>
      <c r="AU977" s="10">
        <f xml:space="preserve"> SIGN(DATA[[#This Row],[Prev High]] &lt; DATA[[#This Row],[Open]])</f>
        <v>0</v>
      </c>
      <c r="AV977" s="10">
        <f xml:space="preserve"> SIGN(DATA[[#This Row],[Low]] &lt; DATA[[#This Row],[Prev Low]])</f>
        <v>0</v>
      </c>
      <c r="AW977" s="10">
        <f xml:space="preserve"> SIGN(DATA[[#This Row],[Prev Low]] &lt; DATA[[#This Row],[Low]])</f>
        <v>1</v>
      </c>
      <c r="AX977" s="10">
        <f xml:space="preserve"> SIGN(DATA[[#This Row],[High]] &lt; DATA[[#This Row],[Prev High]])</f>
        <v>1</v>
      </c>
      <c r="AY977" s="10">
        <f xml:space="preserve"> SIGN(DATA[[#This Row],[Prev High]] &lt; DATA[[#This Row],[High]])</f>
        <v>0</v>
      </c>
      <c r="AZ977" s="10">
        <f xml:space="preserve"> (DATA[[#This Row],[Prev Low]] &lt; DATA[[#This Row],[Close]]) * (DATA[[#This Row],[Close]] &lt; DATA[[#This Row],[Prev High]])</f>
        <v>1</v>
      </c>
      <c r="BA977" s="10">
        <f xml:space="preserve"> SIGN(DATA[[#This Row],[Close]] &lt; DATA[[#This Row],[Prev Low]])</f>
        <v>0</v>
      </c>
      <c r="BB977" s="10">
        <f xml:space="preserve"> SIGN(DATA[[#This Row],[Prev Low]] &lt; DATA[[#This Row],[Close]])</f>
        <v>1</v>
      </c>
      <c r="BC977" s="10">
        <f xml:space="preserve"> SIGN(DATA[[#This Row],[Close]] &lt; DATA[[#This Row],[Prev High]])</f>
        <v>1</v>
      </c>
      <c r="BD977" s="10">
        <f xml:space="preserve"> SIGN(DATA[[#This Row],[Prev High]] &lt; DATA[[#This Row],[Close]])</f>
        <v>0</v>
      </c>
    </row>
    <row r="978" spans="14:56" x14ac:dyDescent="0.25">
      <c r="N978" s="16">
        <f xml:space="preserve"> ROW() - ROW(DATA[[#Headers],[Row]])</f>
        <v>976</v>
      </c>
      <c r="O978" s="13"/>
      <c r="P978" s="20">
        <v>44434</v>
      </c>
      <c r="Q978" s="21">
        <v>119243</v>
      </c>
      <c r="R978" s="21">
        <v>121050</v>
      </c>
      <c r="S978" s="21">
        <v>121560</v>
      </c>
      <c r="T978" s="21">
        <v>119030</v>
      </c>
      <c r="U978" s="13" t="s">
        <v>686</v>
      </c>
      <c r="V978" s="14">
        <v>-1.8200000000000001E-2</v>
      </c>
      <c r="W978" s="23"/>
      <c r="X978" s="23">
        <f xml:space="preserve"> (1 - DATA[[#This Row],[Row]])</f>
        <v>-975</v>
      </c>
      <c r="Y978" s="24">
        <f xml:space="preserve"> DATA[[#This Row],[Src Data]]</f>
        <v>44434</v>
      </c>
      <c r="Z978" s="23">
        <f xml:space="preserve"> WEEKDAY(DATA[[#This Row],[Date]])</f>
        <v>5</v>
      </c>
      <c r="AA978" s="26">
        <f xml:space="preserve"> DATA[[#This Row],[Src Último]]</f>
        <v>119243</v>
      </c>
      <c r="AB978" s="28">
        <f xml:space="preserve"> DATA[[#This Row],[Src Abertura]]</f>
        <v>121050</v>
      </c>
      <c r="AC978" s="28">
        <f xml:space="preserve"> DATA[[#This Row],[Src Mínima]]</f>
        <v>119030</v>
      </c>
      <c r="AD978" s="28">
        <f xml:space="preserve"> DATA[[#This Row],[Src Máxima]]</f>
        <v>121560</v>
      </c>
      <c r="AE978" s="28">
        <f xml:space="preserve"> DATA[[#This Row],[Src Último]]</f>
        <v>119243</v>
      </c>
      <c r="AF978" s="40">
        <f xml:space="preserve"> (DATA[[#This Row],[High]] - DATA[[#This Row],[Low]])</f>
        <v>2530</v>
      </c>
      <c r="AG978" s="31">
        <f xml:space="preserve"> _xlfn.XLOOKUP(DATA[[#This Row],[T]]-1, DATA[T], DATA[Open], "")</f>
        <v>121145</v>
      </c>
      <c r="AH978" s="31">
        <f xml:space="preserve"> _xlfn.XLOOKUP(DATA[[#This Row],[T]]-1, DATA[T], DATA[Low], "")</f>
        <v>119845</v>
      </c>
      <c r="AI978" s="31">
        <f xml:space="preserve"> _xlfn.XLOOKUP(DATA[[#This Row],[T]]-1, DATA[T], DATA[High], "")</f>
        <v>121590</v>
      </c>
      <c r="AJ978" s="31">
        <f xml:space="preserve"> _xlfn.XLOOKUP(DATA[[#This Row],[T]]-1, DATA[T], DATA[Price], "")</f>
        <v>121453</v>
      </c>
      <c r="AK978" s="33">
        <f xml:space="preserve"> IFERROR(DATA[[#This Row],[Prev Close]] - DATA[[#This Row],[Prev Open]], "")</f>
        <v>308</v>
      </c>
      <c r="AL978" s="33">
        <f xml:space="preserve"> IFERROR(DATA[[#This Row],[Prev High]] - DATA[[#This Row],[Prev Low]], "")</f>
        <v>1745</v>
      </c>
      <c r="AM978" s="33">
        <f xml:space="preserve"> SIGN(DATA[[#This Row],[Prev Change]] &lt; 0)</f>
        <v>0</v>
      </c>
      <c r="AN978" s="33">
        <f xml:space="preserve"> SIGN(DATA[[#This Row],[Prev Change]] &gt;= 0)</f>
        <v>1</v>
      </c>
      <c r="AO978" s="28">
        <f xml:space="preserve"> IFERROR(MAX(0, DATA[[#This Row],[High]] - DATA[[#This Row],[Prev High]]), "")</f>
        <v>0</v>
      </c>
      <c r="AP978" s="28">
        <f xml:space="preserve"> IFERROR(MAX(0, DATA[[#This Row],[Prev Low]] - DATA[[#This Row],[Low]]), "")</f>
        <v>815</v>
      </c>
      <c r="AQ978" s="10">
        <f xml:space="preserve"> (DATA[[#This Row],[Prev Low]] &lt; DATA[[#This Row],[Open]]) * (DATA[[#This Row],[Open]] &lt; DATA[[#This Row],[Prev High]])</f>
        <v>1</v>
      </c>
      <c r="AR978" s="10">
        <f xml:space="preserve"> SIGN(DATA[[#This Row],[Open]] &lt; DATA[[#This Row],[Prev Low]])</f>
        <v>0</v>
      </c>
      <c r="AS978" s="10">
        <f xml:space="preserve"> SIGN(DATA[[#This Row],[Prev Low]] &lt; DATA[[#This Row],[Open]])</f>
        <v>1</v>
      </c>
      <c r="AT978" s="10">
        <f xml:space="preserve"> SIGN(DATA[[#This Row],[Open]] &lt; DATA[[#This Row],[Prev High]])</f>
        <v>1</v>
      </c>
      <c r="AU978" s="10">
        <f xml:space="preserve"> SIGN(DATA[[#This Row],[Prev High]] &lt; DATA[[#This Row],[Open]])</f>
        <v>0</v>
      </c>
      <c r="AV978" s="10">
        <f xml:space="preserve"> SIGN(DATA[[#This Row],[Low]] &lt; DATA[[#This Row],[Prev Low]])</f>
        <v>1</v>
      </c>
      <c r="AW978" s="10">
        <f xml:space="preserve"> SIGN(DATA[[#This Row],[Prev Low]] &lt; DATA[[#This Row],[Low]])</f>
        <v>0</v>
      </c>
      <c r="AX978" s="10">
        <f xml:space="preserve"> SIGN(DATA[[#This Row],[High]] &lt; DATA[[#This Row],[Prev High]])</f>
        <v>1</v>
      </c>
      <c r="AY978" s="10">
        <f xml:space="preserve"> SIGN(DATA[[#This Row],[Prev High]] &lt; DATA[[#This Row],[High]])</f>
        <v>0</v>
      </c>
      <c r="AZ978" s="10">
        <f xml:space="preserve"> (DATA[[#This Row],[Prev Low]] &lt; DATA[[#This Row],[Close]]) * (DATA[[#This Row],[Close]] &lt; DATA[[#This Row],[Prev High]])</f>
        <v>0</v>
      </c>
      <c r="BA978" s="10">
        <f xml:space="preserve"> SIGN(DATA[[#This Row],[Close]] &lt; DATA[[#This Row],[Prev Low]])</f>
        <v>1</v>
      </c>
      <c r="BB978" s="10">
        <f xml:space="preserve"> SIGN(DATA[[#This Row],[Prev Low]] &lt; DATA[[#This Row],[Close]])</f>
        <v>0</v>
      </c>
      <c r="BC978" s="10">
        <f xml:space="preserve"> SIGN(DATA[[#This Row],[Close]] &lt; DATA[[#This Row],[Prev High]])</f>
        <v>1</v>
      </c>
      <c r="BD978" s="10">
        <f xml:space="preserve"> SIGN(DATA[[#This Row],[Prev High]] &lt; DATA[[#This Row],[Close]])</f>
        <v>0</v>
      </c>
    </row>
    <row r="979" spans="14:56" x14ac:dyDescent="0.25">
      <c r="N979" s="16">
        <f xml:space="preserve"> ROW() - ROW(DATA[[#Headers],[Row]])</f>
        <v>977</v>
      </c>
      <c r="O979" s="13"/>
      <c r="P979" s="20">
        <v>44433</v>
      </c>
      <c r="Q979" s="21">
        <v>121453</v>
      </c>
      <c r="R979" s="21">
        <v>121145</v>
      </c>
      <c r="S979" s="21">
        <v>121590</v>
      </c>
      <c r="T979" s="21">
        <v>119845</v>
      </c>
      <c r="U979" s="13" t="s">
        <v>722</v>
      </c>
      <c r="V979" s="14">
        <v>5.3E-3</v>
      </c>
      <c r="W979" s="23"/>
      <c r="X979" s="23">
        <f xml:space="preserve"> (1 - DATA[[#This Row],[Row]])</f>
        <v>-976</v>
      </c>
      <c r="Y979" s="24">
        <f xml:space="preserve"> DATA[[#This Row],[Src Data]]</f>
        <v>44433</v>
      </c>
      <c r="Z979" s="23">
        <f xml:space="preserve"> WEEKDAY(DATA[[#This Row],[Date]])</f>
        <v>4</v>
      </c>
      <c r="AA979" s="26">
        <f xml:space="preserve"> DATA[[#This Row],[Src Último]]</f>
        <v>121453</v>
      </c>
      <c r="AB979" s="28">
        <f xml:space="preserve"> DATA[[#This Row],[Src Abertura]]</f>
        <v>121145</v>
      </c>
      <c r="AC979" s="28">
        <f xml:space="preserve"> DATA[[#This Row],[Src Mínima]]</f>
        <v>119845</v>
      </c>
      <c r="AD979" s="28">
        <f xml:space="preserve"> DATA[[#This Row],[Src Máxima]]</f>
        <v>121590</v>
      </c>
      <c r="AE979" s="28">
        <f xml:space="preserve"> DATA[[#This Row],[Src Último]]</f>
        <v>121453</v>
      </c>
      <c r="AF979" s="40">
        <f xml:space="preserve"> (DATA[[#This Row],[High]] - DATA[[#This Row],[Low]])</f>
        <v>1745</v>
      </c>
      <c r="AG979" s="31">
        <f xml:space="preserve"> _xlfn.XLOOKUP(DATA[[#This Row],[T]]-1, DATA[T], DATA[Open], "")</f>
        <v>118910</v>
      </c>
      <c r="AH979" s="31">
        <f xml:space="preserve"> _xlfn.XLOOKUP(DATA[[#This Row],[T]]-1, DATA[T], DATA[Low], "")</f>
        <v>118880</v>
      </c>
      <c r="AI979" s="31">
        <f xml:space="preserve"> _xlfn.XLOOKUP(DATA[[#This Row],[T]]-1, DATA[T], DATA[High], "")</f>
        <v>121275</v>
      </c>
      <c r="AJ979" s="31">
        <f xml:space="preserve"> _xlfn.XLOOKUP(DATA[[#This Row],[T]]-1, DATA[T], DATA[Price], "")</f>
        <v>120815</v>
      </c>
      <c r="AK979" s="33">
        <f xml:space="preserve"> IFERROR(DATA[[#This Row],[Prev Close]] - DATA[[#This Row],[Prev Open]], "")</f>
        <v>1905</v>
      </c>
      <c r="AL979" s="33">
        <f xml:space="preserve"> IFERROR(DATA[[#This Row],[Prev High]] - DATA[[#This Row],[Prev Low]], "")</f>
        <v>2395</v>
      </c>
      <c r="AM979" s="33">
        <f xml:space="preserve"> SIGN(DATA[[#This Row],[Prev Change]] &lt; 0)</f>
        <v>0</v>
      </c>
      <c r="AN979" s="33">
        <f xml:space="preserve"> SIGN(DATA[[#This Row],[Prev Change]] &gt;= 0)</f>
        <v>1</v>
      </c>
      <c r="AO979" s="28">
        <f xml:space="preserve"> IFERROR(MAX(0, DATA[[#This Row],[High]] - DATA[[#This Row],[Prev High]]), "")</f>
        <v>315</v>
      </c>
      <c r="AP979" s="28">
        <f xml:space="preserve"> IFERROR(MAX(0, DATA[[#This Row],[Prev Low]] - DATA[[#This Row],[Low]]), "")</f>
        <v>0</v>
      </c>
      <c r="AQ979" s="10">
        <f xml:space="preserve"> (DATA[[#This Row],[Prev Low]] &lt; DATA[[#This Row],[Open]]) * (DATA[[#This Row],[Open]] &lt; DATA[[#This Row],[Prev High]])</f>
        <v>1</v>
      </c>
      <c r="AR979" s="10">
        <f xml:space="preserve"> SIGN(DATA[[#This Row],[Open]] &lt; DATA[[#This Row],[Prev Low]])</f>
        <v>0</v>
      </c>
      <c r="AS979" s="10">
        <f xml:space="preserve"> SIGN(DATA[[#This Row],[Prev Low]] &lt; DATA[[#This Row],[Open]])</f>
        <v>1</v>
      </c>
      <c r="AT979" s="10">
        <f xml:space="preserve"> SIGN(DATA[[#This Row],[Open]] &lt; DATA[[#This Row],[Prev High]])</f>
        <v>1</v>
      </c>
      <c r="AU979" s="10">
        <f xml:space="preserve"> SIGN(DATA[[#This Row],[Prev High]] &lt; DATA[[#This Row],[Open]])</f>
        <v>0</v>
      </c>
      <c r="AV979" s="10">
        <f xml:space="preserve"> SIGN(DATA[[#This Row],[Low]] &lt; DATA[[#This Row],[Prev Low]])</f>
        <v>0</v>
      </c>
      <c r="AW979" s="10">
        <f xml:space="preserve"> SIGN(DATA[[#This Row],[Prev Low]] &lt; DATA[[#This Row],[Low]])</f>
        <v>1</v>
      </c>
      <c r="AX979" s="10">
        <f xml:space="preserve"> SIGN(DATA[[#This Row],[High]] &lt; DATA[[#This Row],[Prev High]])</f>
        <v>0</v>
      </c>
      <c r="AY979" s="10">
        <f xml:space="preserve"> SIGN(DATA[[#This Row],[Prev High]] &lt; DATA[[#This Row],[High]])</f>
        <v>1</v>
      </c>
      <c r="AZ979" s="10">
        <f xml:space="preserve"> (DATA[[#This Row],[Prev Low]] &lt; DATA[[#This Row],[Close]]) * (DATA[[#This Row],[Close]] &lt; DATA[[#This Row],[Prev High]])</f>
        <v>0</v>
      </c>
      <c r="BA979" s="10">
        <f xml:space="preserve"> SIGN(DATA[[#This Row],[Close]] &lt; DATA[[#This Row],[Prev Low]])</f>
        <v>0</v>
      </c>
      <c r="BB979" s="10">
        <f xml:space="preserve"> SIGN(DATA[[#This Row],[Prev Low]] &lt; DATA[[#This Row],[Close]])</f>
        <v>1</v>
      </c>
      <c r="BC979" s="10">
        <f xml:space="preserve"> SIGN(DATA[[#This Row],[Close]] &lt; DATA[[#This Row],[Prev High]])</f>
        <v>0</v>
      </c>
      <c r="BD979" s="10">
        <f xml:space="preserve"> SIGN(DATA[[#This Row],[Prev High]] &lt; DATA[[#This Row],[Close]])</f>
        <v>1</v>
      </c>
    </row>
    <row r="980" spans="14:56" x14ac:dyDescent="0.25">
      <c r="N980" s="16">
        <f xml:space="preserve"> ROW() - ROW(DATA[[#Headers],[Row]])</f>
        <v>978</v>
      </c>
      <c r="O980" s="13"/>
      <c r="P980" s="20">
        <v>44432</v>
      </c>
      <c r="Q980" s="21">
        <v>120815</v>
      </c>
      <c r="R980" s="21">
        <v>118910</v>
      </c>
      <c r="S980" s="21">
        <v>121275</v>
      </c>
      <c r="T980" s="21">
        <v>118880</v>
      </c>
      <c r="U980" s="13" t="s">
        <v>723</v>
      </c>
      <c r="V980" s="14">
        <v>2.29E-2</v>
      </c>
      <c r="W980" s="23"/>
      <c r="X980" s="23">
        <f xml:space="preserve"> (1 - DATA[[#This Row],[Row]])</f>
        <v>-977</v>
      </c>
      <c r="Y980" s="24">
        <f xml:space="preserve"> DATA[[#This Row],[Src Data]]</f>
        <v>44432</v>
      </c>
      <c r="Z980" s="23">
        <f xml:space="preserve"> WEEKDAY(DATA[[#This Row],[Date]])</f>
        <v>3</v>
      </c>
      <c r="AA980" s="26">
        <f xml:space="preserve"> DATA[[#This Row],[Src Último]]</f>
        <v>120815</v>
      </c>
      <c r="AB980" s="28">
        <f xml:space="preserve"> DATA[[#This Row],[Src Abertura]]</f>
        <v>118910</v>
      </c>
      <c r="AC980" s="28">
        <f xml:space="preserve"> DATA[[#This Row],[Src Mínima]]</f>
        <v>118880</v>
      </c>
      <c r="AD980" s="28">
        <f xml:space="preserve"> DATA[[#This Row],[Src Máxima]]</f>
        <v>121275</v>
      </c>
      <c r="AE980" s="28">
        <f xml:space="preserve"> DATA[[#This Row],[Src Último]]</f>
        <v>120815</v>
      </c>
      <c r="AF980" s="40">
        <f xml:space="preserve"> (DATA[[#This Row],[High]] - DATA[[#This Row],[Low]])</f>
        <v>2395</v>
      </c>
      <c r="AG980" s="31">
        <f xml:space="preserve"> _xlfn.XLOOKUP(DATA[[#This Row],[T]]-1, DATA[T], DATA[Open], "")</f>
        <v>119300</v>
      </c>
      <c r="AH980" s="31">
        <f xml:space="preserve"> _xlfn.XLOOKUP(DATA[[#This Row],[T]]-1, DATA[T], DATA[Low], "")</f>
        <v>117745</v>
      </c>
      <c r="AI980" s="31">
        <f xml:space="preserve"> _xlfn.XLOOKUP(DATA[[#This Row],[T]]-1, DATA[T], DATA[High], "")</f>
        <v>119595</v>
      </c>
      <c r="AJ980" s="31">
        <f xml:space="preserve"> _xlfn.XLOOKUP(DATA[[#This Row],[T]]-1, DATA[T], DATA[Price], "")</f>
        <v>118116</v>
      </c>
      <c r="AK980" s="33">
        <f xml:space="preserve"> IFERROR(DATA[[#This Row],[Prev Close]] - DATA[[#This Row],[Prev Open]], "")</f>
        <v>-1184</v>
      </c>
      <c r="AL980" s="33">
        <f xml:space="preserve"> IFERROR(DATA[[#This Row],[Prev High]] - DATA[[#This Row],[Prev Low]], "")</f>
        <v>1850</v>
      </c>
      <c r="AM980" s="33">
        <f xml:space="preserve"> SIGN(DATA[[#This Row],[Prev Change]] &lt; 0)</f>
        <v>1</v>
      </c>
      <c r="AN980" s="33">
        <f xml:space="preserve"> SIGN(DATA[[#This Row],[Prev Change]] &gt;= 0)</f>
        <v>0</v>
      </c>
      <c r="AO980" s="28">
        <f xml:space="preserve"> IFERROR(MAX(0, DATA[[#This Row],[High]] - DATA[[#This Row],[Prev High]]), "")</f>
        <v>1680</v>
      </c>
      <c r="AP980" s="28">
        <f xml:space="preserve"> IFERROR(MAX(0, DATA[[#This Row],[Prev Low]] - DATA[[#This Row],[Low]]), "")</f>
        <v>0</v>
      </c>
      <c r="AQ980" s="10">
        <f xml:space="preserve"> (DATA[[#This Row],[Prev Low]] &lt; DATA[[#This Row],[Open]]) * (DATA[[#This Row],[Open]] &lt; DATA[[#This Row],[Prev High]])</f>
        <v>1</v>
      </c>
      <c r="AR980" s="10">
        <f xml:space="preserve"> SIGN(DATA[[#This Row],[Open]] &lt; DATA[[#This Row],[Prev Low]])</f>
        <v>0</v>
      </c>
      <c r="AS980" s="10">
        <f xml:space="preserve"> SIGN(DATA[[#This Row],[Prev Low]] &lt; DATA[[#This Row],[Open]])</f>
        <v>1</v>
      </c>
      <c r="AT980" s="10">
        <f xml:space="preserve"> SIGN(DATA[[#This Row],[Open]] &lt; DATA[[#This Row],[Prev High]])</f>
        <v>1</v>
      </c>
      <c r="AU980" s="10">
        <f xml:space="preserve"> SIGN(DATA[[#This Row],[Prev High]] &lt; DATA[[#This Row],[Open]])</f>
        <v>0</v>
      </c>
      <c r="AV980" s="10">
        <f xml:space="preserve"> SIGN(DATA[[#This Row],[Low]] &lt; DATA[[#This Row],[Prev Low]])</f>
        <v>0</v>
      </c>
      <c r="AW980" s="10">
        <f xml:space="preserve"> SIGN(DATA[[#This Row],[Prev Low]] &lt; DATA[[#This Row],[Low]])</f>
        <v>1</v>
      </c>
      <c r="AX980" s="10">
        <f xml:space="preserve"> SIGN(DATA[[#This Row],[High]] &lt; DATA[[#This Row],[Prev High]])</f>
        <v>0</v>
      </c>
      <c r="AY980" s="10">
        <f xml:space="preserve"> SIGN(DATA[[#This Row],[Prev High]] &lt; DATA[[#This Row],[High]])</f>
        <v>1</v>
      </c>
      <c r="AZ980" s="10">
        <f xml:space="preserve"> (DATA[[#This Row],[Prev Low]] &lt; DATA[[#This Row],[Close]]) * (DATA[[#This Row],[Close]] &lt; DATA[[#This Row],[Prev High]])</f>
        <v>0</v>
      </c>
      <c r="BA980" s="10">
        <f xml:space="preserve"> SIGN(DATA[[#This Row],[Close]] &lt; DATA[[#This Row],[Prev Low]])</f>
        <v>0</v>
      </c>
      <c r="BB980" s="10">
        <f xml:space="preserve"> SIGN(DATA[[#This Row],[Prev Low]] &lt; DATA[[#This Row],[Close]])</f>
        <v>1</v>
      </c>
      <c r="BC980" s="10">
        <f xml:space="preserve"> SIGN(DATA[[#This Row],[Close]] &lt; DATA[[#This Row],[Prev High]])</f>
        <v>0</v>
      </c>
      <c r="BD980" s="10">
        <f xml:space="preserve"> SIGN(DATA[[#This Row],[Prev High]] &lt; DATA[[#This Row],[Close]])</f>
        <v>1</v>
      </c>
    </row>
    <row r="981" spans="14:56" x14ac:dyDescent="0.25">
      <c r="N981" s="16">
        <f xml:space="preserve"> ROW() - ROW(DATA[[#Headers],[Row]])</f>
        <v>979</v>
      </c>
      <c r="O981" s="13"/>
      <c r="P981" s="20">
        <v>44431</v>
      </c>
      <c r="Q981" s="21">
        <v>118116</v>
      </c>
      <c r="R981" s="21">
        <v>119300</v>
      </c>
      <c r="S981" s="21">
        <v>119595</v>
      </c>
      <c r="T981" s="21">
        <v>117745</v>
      </c>
      <c r="U981" s="13" t="s">
        <v>642</v>
      </c>
      <c r="V981" s="14">
        <v>-5.4000000000000003E-3</v>
      </c>
      <c r="W981" s="23"/>
      <c r="X981" s="23">
        <f xml:space="preserve"> (1 - DATA[[#This Row],[Row]])</f>
        <v>-978</v>
      </c>
      <c r="Y981" s="24">
        <f xml:space="preserve"> DATA[[#This Row],[Src Data]]</f>
        <v>44431</v>
      </c>
      <c r="Z981" s="23">
        <f xml:space="preserve"> WEEKDAY(DATA[[#This Row],[Date]])</f>
        <v>2</v>
      </c>
      <c r="AA981" s="26">
        <f xml:space="preserve"> DATA[[#This Row],[Src Último]]</f>
        <v>118116</v>
      </c>
      <c r="AB981" s="28">
        <f xml:space="preserve"> DATA[[#This Row],[Src Abertura]]</f>
        <v>119300</v>
      </c>
      <c r="AC981" s="28">
        <f xml:space="preserve"> DATA[[#This Row],[Src Mínima]]</f>
        <v>117745</v>
      </c>
      <c r="AD981" s="28">
        <f xml:space="preserve"> DATA[[#This Row],[Src Máxima]]</f>
        <v>119595</v>
      </c>
      <c r="AE981" s="28">
        <f xml:space="preserve"> DATA[[#This Row],[Src Último]]</f>
        <v>118116</v>
      </c>
      <c r="AF981" s="40">
        <f xml:space="preserve"> (DATA[[#This Row],[High]] - DATA[[#This Row],[Low]])</f>
        <v>1850</v>
      </c>
      <c r="AG981" s="31">
        <f xml:space="preserve"> _xlfn.XLOOKUP(DATA[[#This Row],[T]]-1, DATA[T], DATA[Open], "")</f>
        <v>117280</v>
      </c>
      <c r="AH981" s="31">
        <f xml:space="preserve"> _xlfn.XLOOKUP(DATA[[#This Row],[T]]-1, DATA[T], DATA[Low], "")</f>
        <v>116425</v>
      </c>
      <c r="AI981" s="31">
        <f xml:space="preserve"> _xlfn.XLOOKUP(DATA[[#This Row],[T]]-1, DATA[T], DATA[High], "")</f>
        <v>119160</v>
      </c>
      <c r="AJ981" s="31">
        <f xml:space="preserve"> _xlfn.XLOOKUP(DATA[[#This Row],[T]]-1, DATA[T], DATA[Price], "")</f>
        <v>118758</v>
      </c>
      <c r="AK981" s="33">
        <f xml:space="preserve"> IFERROR(DATA[[#This Row],[Prev Close]] - DATA[[#This Row],[Prev Open]], "")</f>
        <v>1478</v>
      </c>
      <c r="AL981" s="33">
        <f xml:space="preserve"> IFERROR(DATA[[#This Row],[Prev High]] - DATA[[#This Row],[Prev Low]], "")</f>
        <v>2735</v>
      </c>
      <c r="AM981" s="33">
        <f xml:space="preserve"> SIGN(DATA[[#This Row],[Prev Change]] &lt; 0)</f>
        <v>0</v>
      </c>
      <c r="AN981" s="33">
        <f xml:space="preserve"> SIGN(DATA[[#This Row],[Prev Change]] &gt;= 0)</f>
        <v>1</v>
      </c>
      <c r="AO981" s="28">
        <f xml:space="preserve"> IFERROR(MAX(0, DATA[[#This Row],[High]] - DATA[[#This Row],[Prev High]]), "")</f>
        <v>435</v>
      </c>
      <c r="AP981" s="28">
        <f xml:space="preserve"> IFERROR(MAX(0, DATA[[#This Row],[Prev Low]] - DATA[[#This Row],[Low]]), "")</f>
        <v>0</v>
      </c>
      <c r="AQ981" s="10">
        <f xml:space="preserve"> (DATA[[#This Row],[Prev Low]] &lt; DATA[[#This Row],[Open]]) * (DATA[[#This Row],[Open]] &lt; DATA[[#This Row],[Prev High]])</f>
        <v>0</v>
      </c>
      <c r="AR981" s="10">
        <f xml:space="preserve"> SIGN(DATA[[#This Row],[Open]] &lt; DATA[[#This Row],[Prev Low]])</f>
        <v>0</v>
      </c>
      <c r="AS981" s="10">
        <f xml:space="preserve"> SIGN(DATA[[#This Row],[Prev Low]] &lt; DATA[[#This Row],[Open]])</f>
        <v>1</v>
      </c>
      <c r="AT981" s="10">
        <f xml:space="preserve"> SIGN(DATA[[#This Row],[Open]] &lt; DATA[[#This Row],[Prev High]])</f>
        <v>0</v>
      </c>
      <c r="AU981" s="10">
        <f xml:space="preserve"> SIGN(DATA[[#This Row],[Prev High]] &lt; DATA[[#This Row],[Open]])</f>
        <v>1</v>
      </c>
      <c r="AV981" s="10">
        <f xml:space="preserve"> SIGN(DATA[[#This Row],[Low]] &lt; DATA[[#This Row],[Prev Low]])</f>
        <v>0</v>
      </c>
      <c r="AW981" s="10">
        <f xml:space="preserve"> SIGN(DATA[[#This Row],[Prev Low]] &lt; DATA[[#This Row],[Low]])</f>
        <v>1</v>
      </c>
      <c r="AX981" s="10">
        <f xml:space="preserve"> SIGN(DATA[[#This Row],[High]] &lt; DATA[[#This Row],[Prev High]])</f>
        <v>0</v>
      </c>
      <c r="AY981" s="10">
        <f xml:space="preserve"> SIGN(DATA[[#This Row],[Prev High]] &lt; DATA[[#This Row],[High]])</f>
        <v>1</v>
      </c>
      <c r="AZ981" s="10">
        <f xml:space="preserve"> (DATA[[#This Row],[Prev Low]] &lt; DATA[[#This Row],[Close]]) * (DATA[[#This Row],[Close]] &lt; DATA[[#This Row],[Prev High]])</f>
        <v>1</v>
      </c>
      <c r="BA981" s="10">
        <f xml:space="preserve"> SIGN(DATA[[#This Row],[Close]] &lt; DATA[[#This Row],[Prev Low]])</f>
        <v>0</v>
      </c>
      <c r="BB981" s="10">
        <f xml:space="preserve"> SIGN(DATA[[#This Row],[Prev Low]] &lt; DATA[[#This Row],[Close]])</f>
        <v>1</v>
      </c>
      <c r="BC981" s="10">
        <f xml:space="preserve"> SIGN(DATA[[#This Row],[Close]] &lt; DATA[[#This Row],[Prev High]])</f>
        <v>1</v>
      </c>
      <c r="BD981" s="10">
        <f xml:space="preserve"> SIGN(DATA[[#This Row],[Prev High]] &lt; DATA[[#This Row],[Close]])</f>
        <v>0</v>
      </c>
    </row>
    <row r="982" spans="14:56" x14ac:dyDescent="0.25">
      <c r="N982" s="16">
        <f xml:space="preserve"> ROW() - ROW(DATA[[#Headers],[Row]])</f>
        <v>980</v>
      </c>
      <c r="O982" s="13"/>
      <c r="P982" s="20">
        <v>44428</v>
      </c>
      <c r="Q982" s="21">
        <v>118758</v>
      </c>
      <c r="R982" s="21">
        <v>117280</v>
      </c>
      <c r="S982" s="21">
        <v>119160</v>
      </c>
      <c r="T982" s="21">
        <v>116425</v>
      </c>
      <c r="U982" s="13" t="s">
        <v>724</v>
      </c>
      <c r="V982" s="14">
        <v>6.7999999999999996E-3</v>
      </c>
      <c r="W982" s="23"/>
      <c r="X982" s="23">
        <f xml:space="preserve"> (1 - DATA[[#This Row],[Row]])</f>
        <v>-979</v>
      </c>
      <c r="Y982" s="24">
        <f xml:space="preserve"> DATA[[#This Row],[Src Data]]</f>
        <v>44428</v>
      </c>
      <c r="Z982" s="23">
        <f xml:space="preserve"> WEEKDAY(DATA[[#This Row],[Date]])</f>
        <v>6</v>
      </c>
      <c r="AA982" s="26">
        <f xml:space="preserve"> DATA[[#This Row],[Src Último]]</f>
        <v>118758</v>
      </c>
      <c r="AB982" s="28">
        <f xml:space="preserve"> DATA[[#This Row],[Src Abertura]]</f>
        <v>117280</v>
      </c>
      <c r="AC982" s="28">
        <f xml:space="preserve"> DATA[[#This Row],[Src Mínima]]</f>
        <v>116425</v>
      </c>
      <c r="AD982" s="28">
        <f xml:space="preserve"> DATA[[#This Row],[Src Máxima]]</f>
        <v>119160</v>
      </c>
      <c r="AE982" s="28">
        <f xml:space="preserve"> DATA[[#This Row],[Src Último]]</f>
        <v>118758</v>
      </c>
      <c r="AF982" s="40">
        <f xml:space="preserve"> (DATA[[#This Row],[High]] - DATA[[#This Row],[Low]])</f>
        <v>2735</v>
      </c>
      <c r="AG982" s="31">
        <f xml:space="preserve"> _xlfn.XLOOKUP(DATA[[#This Row],[T]]-1, DATA[T], DATA[Open], "")</f>
        <v>115200</v>
      </c>
      <c r="AH982" s="31">
        <f xml:space="preserve"> _xlfn.XLOOKUP(DATA[[#This Row],[T]]-1, DATA[T], DATA[Low], "")</f>
        <v>114825</v>
      </c>
      <c r="AI982" s="31">
        <f xml:space="preserve"> _xlfn.XLOOKUP(DATA[[#This Row],[T]]-1, DATA[T], DATA[High], "")</f>
        <v>118415</v>
      </c>
      <c r="AJ982" s="31">
        <f xml:space="preserve"> _xlfn.XLOOKUP(DATA[[#This Row],[T]]-1, DATA[T], DATA[Price], "")</f>
        <v>117958</v>
      </c>
      <c r="AK982" s="33">
        <f xml:space="preserve"> IFERROR(DATA[[#This Row],[Prev Close]] - DATA[[#This Row],[Prev Open]], "")</f>
        <v>2758</v>
      </c>
      <c r="AL982" s="33">
        <f xml:space="preserve"> IFERROR(DATA[[#This Row],[Prev High]] - DATA[[#This Row],[Prev Low]], "")</f>
        <v>3590</v>
      </c>
      <c r="AM982" s="33">
        <f xml:space="preserve"> SIGN(DATA[[#This Row],[Prev Change]] &lt; 0)</f>
        <v>0</v>
      </c>
      <c r="AN982" s="33">
        <f xml:space="preserve"> SIGN(DATA[[#This Row],[Prev Change]] &gt;= 0)</f>
        <v>1</v>
      </c>
      <c r="AO982" s="28">
        <f xml:space="preserve"> IFERROR(MAX(0, DATA[[#This Row],[High]] - DATA[[#This Row],[Prev High]]), "")</f>
        <v>745</v>
      </c>
      <c r="AP982" s="28">
        <f xml:space="preserve"> IFERROR(MAX(0, DATA[[#This Row],[Prev Low]] - DATA[[#This Row],[Low]]), "")</f>
        <v>0</v>
      </c>
      <c r="AQ982" s="10">
        <f xml:space="preserve"> (DATA[[#This Row],[Prev Low]] &lt; DATA[[#This Row],[Open]]) * (DATA[[#This Row],[Open]] &lt; DATA[[#This Row],[Prev High]])</f>
        <v>1</v>
      </c>
      <c r="AR982" s="10">
        <f xml:space="preserve"> SIGN(DATA[[#This Row],[Open]] &lt; DATA[[#This Row],[Prev Low]])</f>
        <v>0</v>
      </c>
      <c r="AS982" s="10">
        <f xml:space="preserve"> SIGN(DATA[[#This Row],[Prev Low]] &lt; DATA[[#This Row],[Open]])</f>
        <v>1</v>
      </c>
      <c r="AT982" s="10">
        <f xml:space="preserve"> SIGN(DATA[[#This Row],[Open]] &lt; DATA[[#This Row],[Prev High]])</f>
        <v>1</v>
      </c>
      <c r="AU982" s="10">
        <f xml:space="preserve"> SIGN(DATA[[#This Row],[Prev High]] &lt; DATA[[#This Row],[Open]])</f>
        <v>0</v>
      </c>
      <c r="AV982" s="10">
        <f xml:space="preserve"> SIGN(DATA[[#This Row],[Low]] &lt; DATA[[#This Row],[Prev Low]])</f>
        <v>0</v>
      </c>
      <c r="AW982" s="10">
        <f xml:space="preserve"> SIGN(DATA[[#This Row],[Prev Low]] &lt; DATA[[#This Row],[Low]])</f>
        <v>1</v>
      </c>
      <c r="AX982" s="10">
        <f xml:space="preserve"> SIGN(DATA[[#This Row],[High]] &lt; DATA[[#This Row],[Prev High]])</f>
        <v>0</v>
      </c>
      <c r="AY982" s="10">
        <f xml:space="preserve"> SIGN(DATA[[#This Row],[Prev High]] &lt; DATA[[#This Row],[High]])</f>
        <v>1</v>
      </c>
      <c r="AZ982" s="10">
        <f xml:space="preserve"> (DATA[[#This Row],[Prev Low]] &lt; DATA[[#This Row],[Close]]) * (DATA[[#This Row],[Close]] &lt; DATA[[#This Row],[Prev High]])</f>
        <v>0</v>
      </c>
      <c r="BA982" s="10">
        <f xml:space="preserve"> SIGN(DATA[[#This Row],[Close]] &lt; DATA[[#This Row],[Prev Low]])</f>
        <v>0</v>
      </c>
      <c r="BB982" s="10">
        <f xml:space="preserve"> SIGN(DATA[[#This Row],[Prev Low]] &lt; DATA[[#This Row],[Close]])</f>
        <v>1</v>
      </c>
      <c r="BC982" s="10">
        <f xml:space="preserve"> SIGN(DATA[[#This Row],[Close]] &lt; DATA[[#This Row],[Prev High]])</f>
        <v>0</v>
      </c>
      <c r="BD982" s="10">
        <f xml:space="preserve"> SIGN(DATA[[#This Row],[Prev High]] &lt; DATA[[#This Row],[Close]])</f>
        <v>1</v>
      </c>
    </row>
    <row r="983" spans="14:56" x14ac:dyDescent="0.25">
      <c r="N983" s="16">
        <f xml:space="preserve"> ROW() - ROW(DATA[[#Headers],[Row]])</f>
        <v>981</v>
      </c>
      <c r="O983" s="13"/>
      <c r="P983" s="20">
        <v>44427</v>
      </c>
      <c r="Q983" s="21">
        <v>117958</v>
      </c>
      <c r="R983" s="21">
        <v>115200</v>
      </c>
      <c r="S983" s="21">
        <v>118415</v>
      </c>
      <c r="T983" s="21">
        <v>114825</v>
      </c>
      <c r="U983" s="13" t="s">
        <v>725</v>
      </c>
      <c r="V983" s="14">
        <v>1E-4</v>
      </c>
      <c r="W983" s="23"/>
      <c r="X983" s="23">
        <f xml:space="preserve"> (1 - DATA[[#This Row],[Row]])</f>
        <v>-980</v>
      </c>
      <c r="Y983" s="24">
        <f xml:space="preserve"> DATA[[#This Row],[Src Data]]</f>
        <v>44427</v>
      </c>
      <c r="Z983" s="23">
        <f xml:space="preserve"> WEEKDAY(DATA[[#This Row],[Date]])</f>
        <v>5</v>
      </c>
      <c r="AA983" s="26">
        <f xml:space="preserve"> DATA[[#This Row],[Src Último]]</f>
        <v>117958</v>
      </c>
      <c r="AB983" s="28">
        <f xml:space="preserve"> DATA[[#This Row],[Src Abertura]]</f>
        <v>115200</v>
      </c>
      <c r="AC983" s="28">
        <f xml:space="preserve"> DATA[[#This Row],[Src Mínima]]</f>
        <v>114825</v>
      </c>
      <c r="AD983" s="28">
        <f xml:space="preserve"> DATA[[#This Row],[Src Máxima]]</f>
        <v>118415</v>
      </c>
      <c r="AE983" s="28">
        <f xml:space="preserve"> DATA[[#This Row],[Src Último]]</f>
        <v>117958</v>
      </c>
      <c r="AF983" s="40">
        <f xml:space="preserve"> (DATA[[#This Row],[High]] - DATA[[#This Row],[Low]])</f>
        <v>3590</v>
      </c>
      <c r="AG983" s="31">
        <f xml:space="preserve"> _xlfn.XLOOKUP(DATA[[#This Row],[T]]-1, DATA[T], DATA[Open], "")</f>
        <v>117740</v>
      </c>
      <c r="AH983" s="31">
        <f xml:space="preserve"> _xlfn.XLOOKUP(DATA[[#This Row],[T]]-1, DATA[T], DATA[Low], "")</f>
        <v>116460</v>
      </c>
      <c r="AI983" s="31">
        <f xml:space="preserve"> _xlfn.XLOOKUP(DATA[[#This Row],[T]]-1, DATA[T], DATA[High], "")</f>
        <v>118685</v>
      </c>
      <c r="AJ983" s="31">
        <f xml:space="preserve"> _xlfn.XLOOKUP(DATA[[#This Row],[T]]-1, DATA[T], DATA[Price], "")</f>
        <v>117945</v>
      </c>
      <c r="AK983" s="33">
        <f xml:space="preserve"> IFERROR(DATA[[#This Row],[Prev Close]] - DATA[[#This Row],[Prev Open]], "")</f>
        <v>205</v>
      </c>
      <c r="AL983" s="33">
        <f xml:space="preserve"> IFERROR(DATA[[#This Row],[Prev High]] - DATA[[#This Row],[Prev Low]], "")</f>
        <v>2225</v>
      </c>
      <c r="AM983" s="33">
        <f xml:space="preserve"> SIGN(DATA[[#This Row],[Prev Change]] &lt; 0)</f>
        <v>0</v>
      </c>
      <c r="AN983" s="33">
        <f xml:space="preserve"> SIGN(DATA[[#This Row],[Prev Change]] &gt;= 0)</f>
        <v>1</v>
      </c>
      <c r="AO983" s="28">
        <f xml:space="preserve"> IFERROR(MAX(0, DATA[[#This Row],[High]] - DATA[[#This Row],[Prev High]]), "")</f>
        <v>0</v>
      </c>
      <c r="AP983" s="28">
        <f xml:space="preserve"> IFERROR(MAX(0, DATA[[#This Row],[Prev Low]] - DATA[[#This Row],[Low]]), "")</f>
        <v>1635</v>
      </c>
      <c r="AQ983" s="10">
        <f xml:space="preserve"> (DATA[[#This Row],[Prev Low]] &lt; DATA[[#This Row],[Open]]) * (DATA[[#This Row],[Open]] &lt; DATA[[#This Row],[Prev High]])</f>
        <v>0</v>
      </c>
      <c r="AR983" s="10">
        <f xml:space="preserve"> SIGN(DATA[[#This Row],[Open]] &lt; DATA[[#This Row],[Prev Low]])</f>
        <v>1</v>
      </c>
      <c r="AS983" s="10">
        <f xml:space="preserve"> SIGN(DATA[[#This Row],[Prev Low]] &lt; DATA[[#This Row],[Open]])</f>
        <v>0</v>
      </c>
      <c r="AT983" s="10">
        <f xml:space="preserve"> SIGN(DATA[[#This Row],[Open]] &lt; DATA[[#This Row],[Prev High]])</f>
        <v>1</v>
      </c>
      <c r="AU983" s="10">
        <f xml:space="preserve"> SIGN(DATA[[#This Row],[Prev High]] &lt; DATA[[#This Row],[Open]])</f>
        <v>0</v>
      </c>
      <c r="AV983" s="10">
        <f xml:space="preserve"> SIGN(DATA[[#This Row],[Low]] &lt; DATA[[#This Row],[Prev Low]])</f>
        <v>1</v>
      </c>
      <c r="AW983" s="10">
        <f xml:space="preserve"> SIGN(DATA[[#This Row],[Prev Low]] &lt; DATA[[#This Row],[Low]])</f>
        <v>0</v>
      </c>
      <c r="AX983" s="10">
        <f xml:space="preserve"> SIGN(DATA[[#This Row],[High]] &lt; DATA[[#This Row],[Prev High]])</f>
        <v>1</v>
      </c>
      <c r="AY983" s="10">
        <f xml:space="preserve"> SIGN(DATA[[#This Row],[Prev High]] &lt; DATA[[#This Row],[High]])</f>
        <v>0</v>
      </c>
      <c r="AZ983" s="10">
        <f xml:space="preserve"> (DATA[[#This Row],[Prev Low]] &lt; DATA[[#This Row],[Close]]) * (DATA[[#This Row],[Close]] &lt; DATA[[#This Row],[Prev High]])</f>
        <v>1</v>
      </c>
      <c r="BA983" s="10">
        <f xml:space="preserve"> SIGN(DATA[[#This Row],[Close]] &lt; DATA[[#This Row],[Prev Low]])</f>
        <v>0</v>
      </c>
      <c r="BB983" s="10">
        <f xml:space="preserve"> SIGN(DATA[[#This Row],[Prev Low]] &lt; DATA[[#This Row],[Close]])</f>
        <v>1</v>
      </c>
      <c r="BC983" s="10">
        <f xml:space="preserve"> SIGN(DATA[[#This Row],[Close]] &lt; DATA[[#This Row],[Prev High]])</f>
        <v>1</v>
      </c>
      <c r="BD983" s="10">
        <f xml:space="preserve"> SIGN(DATA[[#This Row],[Prev High]] &lt; DATA[[#This Row],[Close]])</f>
        <v>0</v>
      </c>
    </row>
    <row r="984" spans="14:56" x14ac:dyDescent="0.25">
      <c r="N984" s="16">
        <f xml:space="preserve"> ROW() - ROW(DATA[[#Headers],[Row]])</f>
        <v>982</v>
      </c>
      <c r="O984" s="13"/>
      <c r="P984" s="20">
        <v>44426</v>
      </c>
      <c r="Q984" s="21">
        <v>117945</v>
      </c>
      <c r="R984" s="21">
        <v>117740</v>
      </c>
      <c r="S984" s="21">
        <v>118685</v>
      </c>
      <c r="T984" s="21">
        <v>116460</v>
      </c>
      <c r="U984" s="13" t="s">
        <v>726</v>
      </c>
      <c r="V984" s="14">
        <v>2.3E-3</v>
      </c>
      <c r="W984" s="23"/>
      <c r="X984" s="23">
        <f xml:space="preserve"> (1 - DATA[[#This Row],[Row]])</f>
        <v>-981</v>
      </c>
      <c r="Y984" s="24">
        <f xml:space="preserve"> DATA[[#This Row],[Src Data]]</f>
        <v>44426</v>
      </c>
      <c r="Z984" s="23">
        <f xml:space="preserve"> WEEKDAY(DATA[[#This Row],[Date]])</f>
        <v>4</v>
      </c>
      <c r="AA984" s="26">
        <f xml:space="preserve"> DATA[[#This Row],[Src Último]]</f>
        <v>117945</v>
      </c>
      <c r="AB984" s="28">
        <f xml:space="preserve"> DATA[[#This Row],[Src Abertura]]</f>
        <v>117740</v>
      </c>
      <c r="AC984" s="28">
        <f xml:space="preserve"> DATA[[#This Row],[Src Mínima]]</f>
        <v>116460</v>
      </c>
      <c r="AD984" s="28">
        <f xml:space="preserve"> DATA[[#This Row],[Src Máxima]]</f>
        <v>118685</v>
      </c>
      <c r="AE984" s="28">
        <f xml:space="preserve"> DATA[[#This Row],[Src Último]]</f>
        <v>117945</v>
      </c>
      <c r="AF984" s="40">
        <f xml:space="preserve"> (DATA[[#This Row],[High]] - DATA[[#This Row],[Low]])</f>
        <v>2225</v>
      </c>
      <c r="AG984" s="31">
        <f xml:space="preserve"> _xlfn.XLOOKUP(DATA[[#This Row],[T]]-1, DATA[T], DATA[Open], "")</f>
        <v>119315</v>
      </c>
      <c r="AH984" s="31">
        <f xml:space="preserve"> _xlfn.XLOOKUP(DATA[[#This Row],[T]]-1, DATA[T], DATA[Low], "")</f>
        <v>116220</v>
      </c>
      <c r="AI984" s="31">
        <f xml:space="preserve"> _xlfn.XLOOKUP(DATA[[#This Row],[T]]-1, DATA[T], DATA[High], "")</f>
        <v>119340</v>
      </c>
      <c r="AJ984" s="31">
        <f xml:space="preserve"> _xlfn.XLOOKUP(DATA[[#This Row],[T]]-1, DATA[T], DATA[Price], "")</f>
        <v>117676</v>
      </c>
      <c r="AK984" s="33">
        <f xml:space="preserve"> IFERROR(DATA[[#This Row],[Prev Close]] - DATA[[#This Row],[Prev Open]], "")</f>
        <v>-1639</v>
      </c>
      <c r="AL984" s="33">
        <f xml:space="preserve"> IFERROR(DATA[[#This Row],[Prev High]] - DATA[[#This Row],[Prev Low]], "")</f>
        <v>3120</v>
      </c>
      <c r="AM984" s="33">
        <f xml:space="preserve"> SIGN(DATA[[#This Row],[Prev Change]] &lt; 0)</f>
        <v>1</v>
      </c>
      <c r="AN984" s="33">
        <f xml:space="preserve"> SIGN(DATA[[#This Row],[Prev Change]] &gt;= 0)</f>
        <v>0</v>
      </c>
      <c r="AO984" s="28">
        <f xml:space="preserve"> IFERROR(MAX(0, DATA[[#This Row],[High]] - DATA[[#This Row],[Prev High]]), "")</f>
        <v>0</v>
      </c>
      <c r="AP984" s="28">
        <f xml:space="preserve"> IFERROR(MAX(0, DATA[[#This Row],[Prev Low]] - DATA[[#This Row],[Low]]), "")</f>
        <v>0</v>
      </c>
      <c r="AQ984" s="10">
        <f xml:space="preserve"> (DATA[[#This Row],[Prev Low]] &lt; DATA[[#This Row],[Open]]) * (DATA[[#This Row],[Open]] &lt; DATA[[#This Row],[Prev High]])</f>
        <v>1</v>
      </c>
      <c r="AR984" s="10">
        <f xml:space="preserve"> SIGN(DATA[[#This Row],[Open]] &lt; DATA[[#This Row],[Prev Low]])</f>
        <v>0</v>
      </c>
      <c r="AS984" s="10">
        <f xml:space="preserve"> SIGN(DATA[[#This Row],[Prev Low]] &lt; DATA[[#This Row],[Open]])</f>
        <v>1</v>
      </c>
      <c r="AT984" s="10">
        <f xml:space="preserve"> SIGN(DATA[[#This Row],[Open]] &lt; DATA[[#This Row],[Prev High]])</f>
        <v>1</v>
      </c>
      <c r="AU984" s="10">
        <f xml:space="preserve"> SIGN(DATA[[#This Row],[Prev High]] &lt; DATA[[#This Row],[Open]])</f>
        <v>0</v>
      </c>
      <c r="AV984" s="10">
        <f xml:space="preserve"> SIGN(DATA[[#This Row],[Low]] &lt; DATA[[#This Row],[Prev Low]])</f>
        <v>0</v>
      </c>
      <c r="AW984" s="10">
        <f xml:space="preserve"> SIGN(DATA[[#This Row],[Prev Low]] &lt; DATA[[#This Row],[Low]])</f>
        <v>1</v>
      </c>
      <c r="AX984" s="10">
        <f xml:space="preserve"> SIGN(DATA[[#This Row],[High]] &lt; DATA[[#This Row],[Prev High]])</f>
        <v>1</v>
      </c>
      <c r="AY984" s="10">
        <f xml:space="preserve"> SIGN(DATA[[#This Row],[Prev High]] &lt; DATA[[#This Row],[High]])</f>
        <v>0</v>
      </c>
      <c r="AZ984" s="10">
        <f xml:space="preserve"> (DATA[[#This Row],[Prev Low]] &lt; DATA[[#This Row],[Close]]) * (DATA[[#This Row],[Close]] &lt; DATA[[#This Row],[Prev High]])</f>
        <v>1</v>
      </c>
      <c r="BA984" s="10">
        <f xml:space="preserve"> SIGN(DATA[[#This Row],[Close]] &lt; DATA[[#This Row],[Prev Low]])</f>
        <v>0</v>
      </c>
      <c r="BB984" s="10">
        <f xml:space="preserve"> SIGN(DATA[[#This Row],[Prev Low]] &lt; DATA[[#This Row],[Close]])</f>
        <v>1</v>
      </c>
      <c r="BC984" s="10">
        <f xml:space="preserve"> SIGN(DATA[[#This Row],[Close]] &lt; DATA[[#This Row],[Prev High]])</f>
        <v>1</v>
      </c>
      <c r="BD984" s="10">
        <f xml:space="preserve"> SIGN(DATA[[#This Row],[Prev High]] &lt; DATA[[#This Row],[Close]])</f>
        <v>0</v>
      </c>
    </row>
    <row r="985" spans="14:56" x14ac:dyDescent="0.25">
      <c r="N985" s="16">
        <f xml:space="preserve"> ROW() - ROW(DATA[[#Headers],[Row]])</f>
        <v>983</v>
      </c>
      <c r="O985" s="13"/>
      <c r="P985" s="20">
        <v>44425</v>
      </c>
      <c r="Q985" s="21">
        <v>117676</v>
      </c>
      <c r="R985" s="21">
        <v>119315</v>
      </c>
      <c r="S985" s="21">
        <v>119340</v>
      </c>
      <c r="T985" s="21">
        <v>116220</v>
      </c>
      <c r="U985" s="13" t="s">
        <v>727</v>
      </c>
      <c r="V985" s="14">
        <v>-1.26E-2</v>
      </c>
      <c r="W985" s="23"/>
      <c r="X985" s="23">
        <f xml:space="preserve"> (1 - DATA[[#This Row],[Row]])</f>
        <v>-982</v>
      </c>
      <c r="Y985" s="24">
        <f xml:space="preserve"> DATA[[#This Row],[Src Data]]</f>
        <v>44425</v>
      </c>
      <c r="Z985" s="23">
        <f xml:space="preserve"> WEEKDAY(DATA[[#This Row],[Date]])</f>
        <v>3</v>
      </c>
      <c r="AA985" s="26">
        <f xml:space="preserve"> DATA[[#This Row],[Src Último]]</f>
        <v>117676</v>
      </c>
      <c r="AB985" s="28">
        <f xml:space="preserve"> DATA[[#This Row],[Src Abertura]]</f>
        <v>119315</v>
      </c>
      <c r="AC985" s="28">
        <f xml:space="preserve"> DATA[[#This Row],[Src Mínima]]</f>
        <v>116220</v>
      </c>
      <c r="AD985" s="28">
        <f xml:space="preserve"> DATA[[#This Row],[Src Máxima]]</f>
        <v>119340</v>
      </c>
      <c r="AE985" s="28">
        <f xml:space="preserve"> DATA[[#This Row],[Src Último]]</f>
        <v>117676</v>
      </c>
      <c r="AF985" s="40">
        <f xml:space="preserve"> (DATA[[#This Row],[High]] - DATA[[#This Row],[Low]])</f>
        <v>3120</v>
      </c>
      <c r="AG985" s="31">
        <f xml:space="preserve"> _xlfn.XLOOKUP(DATA[[#This Row],[T]]-1, DATA[T], DATA[Open], "")</f>
        <v>120550</v>
      </c>
      <c r="AH985" s="31">
        <f xml:space="preserve"> _xlfn.XLOOKUP(DATA[[#This Row],[T]]-1, DATA[T], DATA[Low], "")</f>
        <v>118700</v>
      </c>
      <c r="AI985" s="31">
        <f xml:space="preserve"> _xlfn.XLOOKUP(DATA[[#This Row],[T]]-1, DATA[T], DATA[High], "")</f>
        <v>120760</v>
      </c>
      <c r="AJ985" s="31">
        <f xml:space="preserve"> _xlfn.XLOOKUP(DATA[[#This Row],[T]]-1, DATA[T], DATA[Price], "")</f>
        <v>119182</v>
      </c>
      <c r="AK985" s="33">
        <f xml:space="preserve"> IFERROR(DATA[[#This Row],[Prev Close]] - DATA[[#This Row],[Prev Open]], "")</f>
        <v>-1368</v>
      </c>
      <c r="AL985" s="33">
        <f xml:space="preserve"> IFERROR(DATA[[#This Row],[Prev High]] - DATA[[#This Row],[Prev Low]], "")</f>
        <v>2060</v>
      </c>
      <c r="AM985" s="33">
        <f xml:space="preserve"> SIGN(DATA[[#This Row],[Prev Change]] &lt; 0)</f>
        <v>1</v>
      </c>
      <c r="AN985" s="33">
        <f xml:space="preserve"> SIGN(DATA[[#This Row],[Prev Change]] &gt;= 0)</f>
        <v>0</v>
      </c>
      <c r="AO985" s="28">
        <f xml:space="preserve"> IFERROR(MAX(0, DATA[[#This Row],[High]] - DATA[[#This Row],[Prev High]]), "")</f>
        <v>0</v>
      </c>
      <c r="AP985" s="28">
        <f xml:space="preserve"> IFERROR(MAX(0, DATA[[#This Row],[Prev Low]] - DATA[[#This Row],[Low]]), "")</f>
        <v>2480</v>
      </c>
      <c r="AQ985" s="10">
        <f xml:space="preserve"> (DATA[[#This Row],[Prev Low]] &lt; DATA[[#This Row],[Open]]) * (DATA[[#This Row],[Open]] &lt; DATA[[#This Row],[Prev High]])</f>
        <v>1</v>
      </c>
      <c r="AR985" s="10">
        <f xml:space="preserve"> SIGN(DATA[[#This Row],[Open]] &lt; DATA[[#This Row],[Prev Low]])</f>
        <v>0</v>
      </c>
      <c r="AS985" s="10">
        <f xml:space="preserve"> SIGN(DATA[[#This Row],[Prev Low]] &lt; DATA[[#This Row],[Open]])</f>
        <v>1</v>
      </c>
      <c r="AT985" s="10">
        <f xml:space="preserve"> SIGN(DATA[[#This Row],[Open]] &lt; DATA[[#This Row],[Prev High]])</f>
        <v>1</v>
      </c>
      <c r="AU985" s="10">
        <f xml:space="preserve"> SIGN(DATA[[#This Row],[Prev High]] &lt; DATA[[#This Row],[Open]])</f>
        <v>0</v>
      </c>
      <c r="AV985" s="10">
        <f xml:space="preserve"> SIGN(DATA[[#This Row],[Low]] &lt; DATA[[#This Row],[Prev Low]])</f>
        <v>1</v>
      </c>
      <c r="AW985" s="10">
        <f xml:space="preserve"> SIGN(DATA[[#This Row],[Prev Low]] &lt; DATA[[#This Row],[Low]])</f>
        <v>0</v>
      </c>
      <c r="AX985" s="10">
        <f xml:space="preserve"> SIGN(DATA[[#This Row],[High]] &lt; DATA[[#This Row],[Prev High]])</f>
        <v>1</v>
      </c>
      <c r="AY985" s="10">
        <f xml:space="preserve"> SIGN(DATA[[#This Row],[Prev High]] &lt; DATA[[#This Row],[High]])</f>
        <v>0</v>
      </c>
      <c r="AZ985" s="10">
        <f xml:space="preserve"> (DATA[[#This Row],[Prev Low]] &lt; DATA[[#This Row],[Close]]) * (DATA[[#This Row],[Close]] &lt; DATA[[#This Row],[Prev High]])</f>
        <v>0</v>
      </c>
      <c r="BA985" s="10">
        <f xml:space="preserve"> SIGN(DATA[[#This Row],[Close]] &lt; DATA[[#This Row],[Prev Low]])</f>
        <v>1</v>
      </c>
      <c r="BB985" s="10">
        <f xml:space="preserve"> SIGN(DATA[[#This Row],[Prev Low]] &lt; DATA[[#This Row],[Close]])</f>
        <v>0</v>
      </c>
      <c r="BC985" s="10">
        <f xml:space="preserve"> SIGN(DATA[[#This Row],[Close]] &lt; DATA[[#This Row],[Prev High]])</f>
        <v>1</v>
      </c>
      <c r="BD985" s="10">
        <f xml:space="preserve"> SIGN(DATA[[#This Row],[Prev High]] &lt; DATA[[#This Row],[Close]])</f>
        <v>0</v>
      </c>
    </row>
    <row r="986" spans="14:56" x14ac:dyDescent="0.25">
      <c r="N986" s="16">
        <f xml:space="preserve"> ROW() - ROW(DATA[[#Headers],[Row]])</f>
        <v>984</v>
      </c>
      <c r="O986" s="13"/>
      <c r="P986" s="20">
        <v>44424</v>
      </c>
      <c r="Q986" s="21">
        <v>119182</v>
      </c>
      <c r="R986" s="21">
        <v>120550</v>
      </c>
      <c r="S986" s="21">
        <v>120760</v>
      </c>
      <c r="T986" s="21">
        <v>118700</v>
      </c>
      <c r="U986" s="13" t="s">
        <v>728</v>
      </c>
      <c r="V986" s="14">
        <v>-1.66E-2</v>
      </c>
      <c r="W986" s="23"/>
      <c r="X986" s="23">
        <f xml:space="preserve"> (1 - DATA[[#This Row],[Row]])</f>
        <v>-983</v>
      </c>
      <c r="Y986" s="24">
        <f xml:space="preserve"> DATA[[#This Row],[Src Data]]</f>
        <v>44424</v>
      </c>
      <c r="Z986" s="23">
        <f xml:space="preserve"> WEEKDAY(DATA[[#This Row],[Date]])</f>
        <v>2</v>
      </c>
      <c r="AA986" s="26">
        <f xml:space="preserve"> DATA[[#This Row],[Src Último]]</f>
        <v>119182</v>
      </c>
      <c r="AB986" s="28">
        <f xml:space="preserve"> DATA[[#This Row],[Src Abertura]]</f>
        <v>120550</v>
      </c>
      <c r="AC986" s="28">
        <f xml:space="preserve"> DATA[[#This Row],[Src Mínima]]</f>
        <v>118700</v>
      </c>
      <c r="AD986" s="28">
        <f xml:space="preserve"> DATA[[#This Row],[Src Máxima]]</f>
        <v>120760</v>
      </c>
      <c r="AE986" s="28">
        <f xml:space="preserve"> DATA[[#This Row],[Src Último]]</f>
        <v>119182</v>
      </c>
      <c r="AF986" s="40">
        <f xml:space="preserve"> (DATA[[#This Row],[High]] - DATA[[#This Row],[Low]])</f>
        <v>2060</v>
      </c>
      <c r="AG986" s="31">
        <f xml:space="preserve"> _xlfn.XLOOKUP(DATA[[#This Row],[T]]-1, DATA[T], DATA[Open], "")</f>
        <v>120890</v>
      </c>
      <c r="AH986" s="31">
        <f xml:space="preserve"> _xlfn.XLOOKUP(DATA[[#This Row],[T]]-1, DATA[T], DATA[Low], "")</f>
        <v>119940</v>
      </c>
      <c r="AI986" s="31">
        <f xml:space="preserve"> _xlfn.XLOOKUP(DATA[[#This Row],[T]]-1, DATA[T], DATA[High], "")</f>
        <v>121335</v>
      </c>
      <c r="AJ986" s="31">
        <f xml:space="preserve"> _xlfn.XLOOKUP(DATA[[#This Row],[T]]-1, DATA[T], DATA[Price], "")</f>
        <v>121199</v>
      </c>
      <c r="AK986" s="33">
        <f xml:space="preserve"> IFERROR(DATA[[#This Row],[Prev Close]] - DATA[[#This Row],[Prev Open]], "")</f>
        <v>309</v>
      </c>
      <c r="AL986" s="33">
        <f xml:space="preserve"> IFERROR(DATA[[#This Row],[Prev High]] - DATA[[#This Row],[Prev Low]], "")</f>
        <v>1395</v>
      </c>
      <c r="AM986" s="33">
        <f xml:space="preserve"> SIGN(DATA[[#This Row],[Prev Change]] &lt; 0)</f>
        <v>0</v>
      </c>
      <c r="AN986" s="33">
        <f xml:space="preserve"> SIGN(DATA[[#This Row],[Prev Change]] &gt;= 0)</f>
        <v>1</v>
      </c>
      <c r="AO986" s="28">
        <f xml:space="preserve"> IFERROR(MAX(0, DATA[[#This Row],[High]] - DATA[[#This Row],[Prev High]]), "")</f>
        <v>0</v>
      </c>
      <c r="AP986" s="28">
        <f xml:space="preserve"> IFERROR(MAX(0, DATA[[#This Row],[Prev Low]] - DATA[[#This Row],[Low]]), "")</f>
        <v>1240</v>
      </c>
      <c r="AQ986" s="10">
        <f xml:space="preserve"> (DATA[[#This Row],[Prev Low]] &lt; DATA[[#This Row],[Open]]) * (DATA[[#This Row],[Open]] &lt; DATA[[#This Row],[Prev High]])</f>
        <v>1</v>
      </c>
      <c r="AR986" s="10">
        <f xml:space="preserve"> SIGN(DATA[[#This Row],[Open]] &lt; DATA[[#This Row],[Prev Low]])</f>
        <v>0</v>
      </c>
      <c r="AS986" s="10">
        <f xml:space="preserve"> SIGN(DATA[[#This Row],[Prev Low]] &lt; DATA[[#This Row],[Open]])</f>
        <v>1</v>
      </c>
      <c r="AT986" s="10">
        <f xml:space="preserve"> SIGN(DATA[[#This Row],[Open]] &lt; DATA[[#This Row],[Prev High]])</f>
        <v>1</v>
      </c>
      <c r="AU986" s="10">
        <f xml:space="preserve"> SIGN(DATA[[#This Row],[Prev High]] &lt; DATA[[#This Row],[Open]])</f>
        <v>0</v>
      </c>
      <c r="AV986" s="10">
        <f xml:space="preserve"> SIGN(DATA[[#This Row],[Low]] &lt; DATA[[#This Row],[Prev Low]])</f>
        <v>1</v>
      </c>
      <c r="AW986" s="10">
        <f xml:space="preserve"> SIGN(DATA[[#This Row],[Prev Low]] &lt; DATA[[#This Row],[Low]])</f>
        <v>0</v>
      </c>
      <c r="AX986" s="10">
        <f xml:space="preserve"> SIGN(DATA[[#This Row],[High]] &lt; DATA[[#This Row],[Prev High]])</f>
        <v>1</v>
      </c>
      <c r="AY986" s="10">
        <f xml:space="preserve"> SIGN(DATA[[#This Row],[Prev High]] &lt; DATA[[#This Row],[High]])</f>
        <v>0</v>
      </c>
      <c r="AZ986" s="10">
        <f xml:space="preserve"> (DATA[[#This Row],[Prev Low]] &lt; DATA[[#This Row],[Close]]) * (DATA[[#This Row],[Close]] &lt; DATA[[#This Row],[Prev High]])</f>
        <v>0</v>
      </c>
      <c r="BA986" s="10">
        <f xml:space="preserve"> SIGN(DATA[[#This Row],[Close]] &lt; DATA[[#This Row],[Prev Low]])</f>
        <v>1</v>
      </c>
      <c r="BB986" s="10">
        <f xml:space="preserve"> SIGN(DATA[[#This Row],[Prev Low]] &lt; DATA[[#This Row],[Close]])</f>
        <v>0</v>
      </c>
      <c r="BC986" s="10">
        <f xml:space="preserve"> SIGN(DATA[[#This Row],[Close]] &lt; DATA[[#This Row],[Prev High]])</f>
        <v>1</v>
      </c>
      <c r="BD986" s="10">
        <f xml:space="preserve"> SIGN(DATA[[#This Row],[Prev High]] &lt; DATA[[#This Row],[Close]])</f>
        <v>0</v>
      </c>
    </row>
    <row r="987" spans="14:56" x14ac:dyDescent="0.25">
      <c r="N987" s="16">
        <f xml:space="preserve"> ROW() - ROW(DATA[[#Headers],[Row]])</f>
        <v>985</v>
      </c>
      <c r="O987" s="13"/>
      <c r="P987" s="20">
        <v>44421</v>
      </c>
      <c r="Q987" s="21">
        <v>121199</v>
      </c>
      <c r="R987" s="21">
        <v>120890</v>
      </c>
      <c r="S987" s="21">
        <v>121335</v>
      </c>
      <c r="T987" s="21">
        <v>119940</v>
      </c>
      <c r="U987" s="13" t="s">
        <v>437</v>
      </c>
      <c r="V987" s="14">
        <v>5.1000000000000004E-3</v>
      </c>
      <c r="W987" s="23"/>
      <c r="X987" s="23">
        <f xml:space="preserve"> (1 - DATA[[#This Row],[Row]])</f>
        <v>-984</v>
      </c>
      <c r="Y987" s="24">
        <f xml:space="preserve"> DATA[[#This Row],[Src Data]]</f>
        <v>44421</v>
      </c>
      <c r="Z987" s="23">
        <f xml:space="preserve"> WEEKDAY(DATA[[#This Row],[Date]])</f>
        <v>6</v>
      </c>
      <c r="AA987" s="26">
        <f xml:space="preserve"> DATA[[#This Row],[Src Último]]</f>
        <v>121199</v>
      </c>
      <c r="AB987" s="28">
        <f xml:space="preserve"> DATA[[#This Row],[Src Abertura]]</f>
        <v>120890</v>
      </c>
      <c r="AC987" s="28">
        <f xml:space="preserve"> DATA[[#This Row],[Src Mínima]]</f>
        <v>119940</v>
      </c>
      <c r="AD987" s="28">
        <f xml:space="preserve"> DATA[[#This Row],[Src Máxima]]</f>
        <v>121335</v>
      </c>
      <c r="AE987" s="28">
        <f xml:space="preserve"> DATA[[#This Row],[Src Último]]</f>
        <v>121199</v>
      </c>
      <c r="AF987" s="40">
        <f xml:space="preserve"> (DATA[[#This Row],[High]] - DATA[[#This Row],[Low]])</f>
        <v>1395</v>
      </c>
      <c r="AG987" s="31">
        <f xml:space="preserve"> _xlfn.XLOOKUP(DATA[[#This Row],[T]]-1, DATA[T], DATA[Open], "")</f>
        <v>122390</v>
      </c>
      <c r="AH987" s="31">
        <f xml:space="preserve"> _xlfn.XLOOKUP(DATA[[#This Row],[T]]-1, DATA[T], DATA[Low], "")</f>
        <v>120370</v>
      </c>
      <c r="AI987" s="31">
        <f xml:space="preserve"> _xlfn.XLOOKUP(DATA[[#This Row],[T]]-1, DATA[T], DATA[High], "")</f>
        <v>122455</v>
      </c>
      <c r="AJ987" s="31">
        <f xml:space="preserve"> _xlfn.XLOOKUP(DATA[[#This Row],[T]]-1, DATA[T], DATA[Price], "")</f>
        <v>120580</v>
      </c>
      <c r="AK987" s="33">
        <f xml:space="preserve"> IFERROR(DATA[[#This Row],[Prev Close]] - DATA[[#This Row],[Prev Open]], "")</f>
        <v>-1810</v>
      </c>
      <c r="AL987" s="33">
        <f xml:space="preserve"> IFERROR(DATA[[#This Row],[Prev High]] - DATA[[#This Row],[Prev Low]], "")</f>
        <v>2085</v>
      </c>
      <c r="AM987" s="33">
        <f xml:space="preserve"> SIGN(DATA[[#This Row],[Prev Change]] &lt; 0)</f>
        <v>1</v>
      </c>
      <c r="AN987" s="33">
        <f xml:space="preserve"> SIGN(DATA[[#This Row],[Prev Change]] &gt;= 0)</f>
        <v>0</v>
      </c>
      <c r="AO987" s="28">
        <f xml:space="preserve"> IFERROR(MAX(0, DATA[[#This Row],[High]] - DATA[[#This Row],[Prev High]]), "")</f>
        <v>0</v>
      </c>
      <c r="AP987" s="28">
        <f xml:space="preserve"> IFERROR(MAX(0, DATA[[#This Row],[Prev Low]] - DATA[[#This Row],[Low]]), "")</f>
        <v>430</v>
      </c>
      <c r="AQ987" s="10">
        <f xml:space="preserve"> (DATA[[#This Row],[Prev Low]] &lt; DATA[[#This Row],[Open]]) * (DATA[[#This Row],[Open]] &lt; DATA[[#This Row],[Prev High]])</f>
        <v>1</v>
      </c>
      <c r="AR987" s="10">
        <f xml:space="preserve"> SIGN(DATA[[#This Row],[Open]] &lt; DATA[[#This Row],[Prev Low]])</f>
        <v>0</v>
      </c>
      <c r="AS987" s="10">
        <f xml:space="preserve"> SIGN(DATA[[#This Row],[Prev Low]] &lt; DATA[[#This Row],[Open]])</f>
        <v>1</v>
      </c>
      <c r="AT987" s="10">
        <f xml:space="preserve"> SIGN(DATA[[#This Row],[Open]] &lt; DATA[[#This Row],[Prev High]])</f>
        <v>1</v>
      </c>
      <c r="AU987" s="10">
        <f xml:space="preserve"> SIGN(DATA[[#This Row],[Prev High]] &lt; DATA[[#This Row],[Open]])</f>
        <v>0</v>
      </c>
      <c r="AV987" s="10">
        <f xml:space="preserve"> SIGN(DATA[[#This Row],[Low]] &lt; DATA[[#This Row],[Prev Low]])</f>
        <v>1</v>
      </c>
      <c r="AW987" s="10">
        <f xml:space="preserve"> SIGN(DATA[[#This Row],[Prev Low]] &lt; DATA[[#This Row],[Low]])</f>
        <v>0</v>
      </c>
      <c r="AX987" s="10">
        <f xml:space="preserve"> SIGN(DATA[[#This Row],[High]] &lt; DATA[[#This Row],[Prev High]])</f>
        <v>1</v>
      </c>
      <c r="AY987" s="10">
        <f xml:space="preserve"> SIGN(DATA[[#This Row],[Prev High]] &lt; DATA[[#This Row],[High]])</f>
        <v>0</v>
      </c>
      <c r="AZ987" s="10">
        <f xml:space="preserve"> (DATA[[#This Row],[Prev Low]] &lt; DATA[[#This Row],[Close]]) * (DATA[[#This Row],[Close]] &lt; DATA[[#This Row],[Prev High]])</f>
        <v>1</v>
      </c>
      <c r="BA987" s="10">
        <f xml:space="preserve"> SIGN(DATA[[#This Row],[Close]] &lt; DATA[[#This Row],[Prev Low]])</f>
        <v>0</v>
      </c>
      <c r="BB987" s="10">
        <f xml:space="preserve"> SIGN(DATA[[#This Row],[Prev Low]] &lt; DATA[[#This Row],[Close]])</f>
        <v>1</v>
      </c>
      <c r="BC987" s="10">
        <f xml:space="preserve"> SIGN(DATA[[#This Row],[Close]] &lt; DATA[[#This Row],[Prev High]])</f>
        <v>1</v>
      </c>
      <c r="BD987" s="10">
        <f xml:space="preserve"> SIGN(DATA[[#This Row],[Prev High]] &lt; DATA[[#This Row],[Close]])</f>
        <v>0</v>
      </c>
    </row>
    <row r="988" spans="14:56" x14ac:dyDescent="0.25">
      <c r="N988" s="16">
        <f xml:space="preserve"> ROW() - ROW(DATA[[#Headers],[Row]])</f>
        <v>986</v>
      </c>
      <c r="O988" s="13"/>
      <c r="P988" s="20">
        <v>44420</v>
      </c>
      <c r="Q988" s="21">
        <v>120580</v>
      </c>
      <c r="R988" s="21">
        <v>122390</v>
      </c>
      <c r="S988" s="21">
        <v>122455</v>
      </c>
      <c r="T988" s="21">
        <v>120370</v>
      </c>
      <c r="U988" s="13" t="s">
        <v>729</v>
      </c>
      <c r="V988" s="14">
        <v>-1.2500000000000001E-2</v>
      </c>
      <c r="W988" s="23"/>
      <c r="X988" s="23">
        <f xml:space="preserve"> (1 - DATA[[#This Row],[Row]])</f>
        <v>-985</v>
      </c>
      <c r="Y988" s="24">
        <f xml:space="preserve"> DATA[[#This Row],[Src Data]]</f>
        <v>44420</v>
      </c>
      <c r="Z988" s="23">
        <f xml:space="preserve"> WEEKDAY(DATA[[#This Row],[Date]])</f>
        <v>5</v>
      </c>
      <c r="AA988" s="26">
        <f xml:space="preserve"> DATA[[#This Row],[Src Último]]</f>
        <v>120580</v>
      </c>
      <c r="AB988" s="28">
        <f xml:space="preserve"> DATA[[#This Row],[Src Abertura]]</f>
        <v>122390</v>
      </c>
      <c r="AC988" s="28">
        <f xml:space="preserve"> DATA[[#This Row],[Src Mínima]]</f>
        <v>120370</v>
      </c>
      <c r="AD988" s="28">
        <f xml:space="preserve"> DATA[[#This Row],[Src Máxima]]</f>
        <v>122455</v>
      </c>
      <c r="AE988" s="28">
        <f xml:space="preserve"> DATA[[#This Row],[Src Último]]</f>
        <v>120580</v>
      </c>
      <c r="AF988" s="40">
        <f xml:space="preserve"> (DATA[[#This Row],[High]] - DATA[[#This Row],[Low]])</f>
        <v>2085</v>
      </c>
      <c r="AG988" s="31">
        <f xml:space="preserve"> _xlfn.XLOOKUP(DATA[[#This Row],[T]]-1, DATA[T], DATA[Open], "")</f>
        <v>122725</v>
      </c>
      <c r="AH988" s="31">
        <f xml:space="preserve"> _xlfn.XLOOKUP(DATA[[#This Row],[T]]-1, DATA[T], DATA[Low], "")</f>
        <v>120855</v>
      </c>
      <c r="AI988" s="31">
        <f xml:space="preserve"> _xlfn.XLOOKUP(DATA[[#This Row],[T]]-1, DATA[T], DATA[High], "")</f>
        <v>122900</v>
      </c>
      <c r="AJ988" s="31">
        <f xml:space="preserve"> _xlfn.XLOOKUP(DATA[[#This Row],[T]]-1, DATA[T], DATA[Price], "")</f>
        <v>122107</v>
      </c>
      <c r="AK988" s="33">
        <f xml:space="preserve"> IFERROR(DATA[[#This Row],[Prev Close]] - DATA[[#This Row],[Prev Open]], "")</f>
        <v>-618</v>
      </c>
      <c r="AL988" s="33">
        <f xml:space="preserve"> IFERROR(DATA[[#This Row],[Prev High]] - DATA[[#This Row],[Prev Low]], "")</f>
        <v>2045</v>
      </c>
      <c r="AM988" s="33">
        <f xml:space="preserve"> SIGN(DATA[[#This Row],[Prev Change]] &lt; 0)</f>
        <v>1</v>
      </c>
      <c r="AN988" s="33">
        <f xml:space="preserve"> SIGN(DATA[[#This Row],[Prev Change]] &gt;= 0)</f>
        <v>0</v>
      </c>
      <c r="AO988" s="28">
        <f xml:space="preserve"> IFERROR(MAX(0, DATA[[#This Row],[High]] - DATA[[#This Row],[Prev High]]), "")</f>
        <v>0</v>
      </c>
      <c r="AP988" s="28">
        <f xml:space="preserve"> IFERROR(MAX(0, DATA[[#This Row],[Prev Low]] - DATA[[#This Row],[Low]]), "")</f>
        <v>485</v>
      </c>
      <c r="AQ988" s="10">
        <f xml:space="preserve"> (DATA[[#This Row],[Prev Low]] &lt; DATA[[#This Row],[Open]]) * (DATA[[#This Row],[Open]] &lt; DATA[[#This Row],[Prev High]])</f>
        <v>1</v>
      </c>
      <c r="AR988" s="10">
        <f xml:space="preserve"> SIGN(DATA[[#This Row],[Open]] &lt; DATA[[#This Row],[Prev Low]])</f>
        <v>0</v>
      </c>
      <c r="AS988" s="10">
        <f xml:space="preserve"> SIGN(DATA[[#This Row],[Prev Low]] &lt; DATA[[#This Row],[Open]])</f>
        <v>1</v>
      </c>
      <c r="AT988" s="10">
        <f xml:space="preserve"> SIGN(DATA[[#This Row],[Open]] &lt; DATA[[#This Row],[Prev High]])</f>
        <v>1</v>
      </c>
      <c r="AU988" s="10">
        <f xml:space="preserve"> SIGN(DATA[[#This Row],[Prev High]] &lt; DATA[[#This Row],[Open]])</f>
        <v>0</v>
      </c>
      <c r="AV988" s="10">
        <f xml:space="preserve"> SIGN(DATA[[#This Row],[Low]] &lt; DATA[[#This Row],[Prev Low]])</f>
        <v>1</v>
      </c>
      <c r="AW988" s="10">
        <f xml:space="preserve"> SIGN(DATA[[#This Row],[Prev Low]] &lt; DATA[[#This Row],[Low]])</f>
        <v>0</v>
      </c>
      <c r="AX988" s="10">
        <f xml:space="preserve"> SIGN(DATA[[#This Row],[High]] &lt; DATA[[#This Row],[Prev High]])</f>
        <v>1</v>
      </c>
      <c r="AY988" s="10">
        <f xml:space="preserve"> SIGN(DATA[[#This Row],[Prev High]] &lt; DATA[[#This Row],[High]])</f>
        <v>0</v>
      </c>
      <c r="AZ988" s="10">
        <f xml:space="preserve"> (DATA[[#This Row],[Prev Low]] &lt; DATA[[#This Row],[Close]]) * (DATA[[#This Row],[Close]] &lt; DATA[[#This Row],[Prev High]])</f>
        <v>0</v>
      </c>
      <c r="BA988" s="10">
        <f xml:space="preserve"> SIGN(DATA[[#This Row],[Close]] &lt; DATA[[#This Row],[Prev Low]])</f>
        <v>1</v>
      </c>
      <c r="BB988" s="10">
        <f xml:space="preserve"> SIGN(DATA[[#This Row],[Prev Low]] &lt; DATA[[#This Row],[Close]])</f>
        <v>0</v>
      </c>
      <c r="BC988" s="10">
        <f xml:space="preserve"> SIGN(DATA[[#This Row],[Close]] &lt; DATA[[#This Row],[Prev High]])</f>
        <v>1</v>
      </c>
      <c r="BD988" s="10">
        <f xml:space="preserve"> SIGN(DATA[[#This Row],[Prev High]] &lt; DATA[[#This Row],[Close]])</f>
        <v>0</v>
      </c>
    </row>
    <row r="989" spans="14:56" x14ac:dyDescent="0.25">
      <c r="N989" s="16">
        <f xml:space="preserve"> ROW() - ROW(DATA[[#Headers],[Row]])</f>
        <v>987</v>
      </c>
      <c r="O989" s="13"/>
      <c r="P989" s="20">
        <v>44419</v>
      </c>
      <c r="Q989" s="21">
        <v>122107</v>
      </c>
      <c r="R989" s="21">
        <v>122725</v>
      </c>
      <c r="S989" s="21">
        <v>122900</v>
      </c>
      <c r="T989" s="21">
        <v>120855</v>
      </c>
      <c r="U989" s="13" t="s">
        <v>730</v>
      </c>
      <c r="V989" s="14">
        <v>-2.0999999999999999E-3</v>
      </c>
      <c r="W989" s="23"/>
      <c r="X989" s="23">
        <f xml:space="preserve"> (1 - DATA[[#This Row],[Row]])</f>
        <v>-986</v>
      </c>
      <c r="Y989" s="24">
        <f xml:space="preserve"> DATA[[#This Row],[Src Data]]</f>
        <v>44419</v>
      </c>
      <c r="Z989" s="23">
        <f xml:space="preserve"> WEEKDAY(DATA[[#This Row],[Date]])</f>
        <v>4</v>
      </c>
      <c r="AA989" s="26">
        <f xml:space="preserve"> DATA[[#This Row],[Src Último]]</f>
        <v>122107</v>
      </c>
      <c r="AB989" s="28">
        <f xml:space="preserve"> DATA[[#This Row],[Src Abertura]]</f>
        <v>122725</v>
      </c>
      <c r="AC989" s="28">
        <f xml:space="preserve"> DATA[[#This Row],[Src Mínima]]</f>
        <v>120855</v>
      </c>
      <c r="AD989" s="28">
        <f xml:space="preserve"> DATA[[#This Row],[Src Máxima]]</f>
        <v>122900</v>
      </c>
      <c r="AE989" s="28">
        <f xml:space="preserve"> DATA[[#This Row],[Src Último]]</f>
        <v>122107</v>
      </c>
      <c r="AF989" s="40">
        <f xml:space="preserve"> (DATA[[#This Row],[High]] - DATA[[#This Row],[Low]])</f>
        <v>2045</v>
      </c>
      <c r="AG989" s="31">
        <f xml:space="preserve"> _xlfn.XLOOKUP(DATA[[#This Row],[T]]-1, DATA[T], DATA[Open], "")</f>
        <v>123285</v>
      </c>
      <c r="AH989" s="31">
        <f xml:space="preserve"> _xlfn.XLOOKUP(DATA[[#This Row],[T]]-1, DATA[T], DATA[Low], "")</f>
        <v>122150</v>
      </c>
      <c r="AI989" s="31">
        <f xml:space="preserve"> _xlfn.XLOOKUP(DATA[[#This Row],[T]]-1, DATA[T], DATA[High], "")</f>
        <v>123660</v>
      </c>
      <c r="AJ989" s="31">
        <f xml:space="preserve"> _xlfn.XLOOKUP(DATA[[#This Row],[T]]-1, DATA[T], DATA[Price], "")</f>
        <v>122359</v>
      </c>
      <c r="AK989" s="33">
        <f xml:space="preserve"> IFERROR(DATA[[#This Row],[Prev Close]] - DATA[[#This Row],[Prev Open]], "")</f>
        <v>-926</v>
      </c>
      <c r="AL989" s="33">
        <f xml:space="preserve"> IFERROR(DATA[[#This Row],[Prev High]] - DATA[[#This Row],[Prev Low]], "")</f>
        <v>1510</v>
      </c>
      <c r="AM989" s="33">
        <f xml:space="preserve"> SIGN(DATA[[#This Row],[Prev Change]] &lt; 0)</f>
        <v>1</v>
      </c>
      <c r="AN989" s="33">
        <f xml:space="preserve"> SIGN(DATA[[#This Row],[Prev Change]] &gt;= 0)</f>
        <v>0</v>
      </c>
      <c r="AO989" s="28">
        <f xml:space="preserve"> IFERROR(MAX(0, DATA[[#This Row],[High]] - DATA[[#This Row],[Prev High]]), "")</f>
        <v>0</v>
      </c>
      <c r="AP989" s="28">
        <f xml:space="preserve"> IFERROR(MAX(0, DATA[[#This Row],[Prev Low]] - DATA[[#This Row],[Low]]), "")</f>
        <v>1295</v>
      </c>
      <c r="AQ989" s="10">
        <f xml:space="preserve"> (DATA[[#This Row],[Prev Low]] &lt; DATA[[#This Row],[Open]]) * (DATA[[#This Row],[Open]] &lt; DATA[[#This Row],[Prev High]])</f>
        <v>1</v>
      </c>
      <c r="AR989" s="10">
        <f xml:space="preserve"> SIGN(DATA[[#This Row],[Open]] &lt; DATA[[#This Row],[Prev Low]])</f>
        <v>0</v>
      </c>
      <c r="AS989" s="10">
        <f xml:space="preserve"> SIGN(DATA[[#This Row],[Prev Low]] &lt; DATA[[#This Row],[Open]])</f>
        <v>1</v>
      </c>
      <c r="AT989" s="10">
        <f xml:space="preserve"> SIGN(DATA[[#This Row],[Open]] &lt; DATA[[#This Row],[Prev High]])</f>
        <v>1</v>
      </c>
      <c r="AU989" s="10">
        <f xml:space="preserve"> SIGN(DATA[[#This Row],[Prev High]] &lt; DATA[[#This Row],[Open]])</f>
        <v>0</v>
      </c>
      <c r="AV989" s="10">
        <f xml:space="preserve"> SIGN(DATA[[#This Row],[Low]] &lt; DATA[[#This Row],[Prev Low]])</f>
        <v>1</v>
      </c>
      <c r="AW989" s="10">
        <f xml:space="preserve"> SIGN(DATA[[#This Row],[Prev Low]] &lt; DATA[[#This Row],[Low]])</f>
        <v>0</v>
      </c>
      <c r="AX989" s="10">
        <f xml:space="preserve"> SIGN(DATA[[#This Row],[High]] &lt; DATA[[#This Row],[Prev High]])</f>
        <v>1</v>
      </c>
      <c r="AY989" s="10">
        <f xml:space="preserve"> SIGN(DATA[[#This Row],[Prev High]] &lt; DATA[[#This Row],[High]])</f>
        <v>0</v>
      </c>
      <c r="AZ989" s="10">
        <f xml:space="preserve"> (DATA[[#This Row],[Prev Low]] &lt; DATA[[#This Row],[Close]]) * (DATA[[#This Row],[Close]] &lt; DATA[[#This Row],[Prev High]])</f>
        <v>0</v>
      </c>
      <c r="BA989" s="10">
        <f xml:space="preserve"> SIGN(DATA[[#This Row],[Close]] &lt; DATA[[#This Row],[Prev Low]])</f>
        <v>1</v>
      </c>
      <c r="BB989" s="10">
        <f xml:space="preserve"> SIGN(DATA[[#This Row],[Prev Low]] &lt; DATA[[#This Row],[Close]])</f>
        <v>0</v>
      </c>
      <c r="BC989" s="10">
        <f xml:space="preserve"> SIGN(DATA[[#This Row],[Close]] &lt; DATA[[#This Row],[Prev High]])</f>
        <v>1</v>
      </c>
      <c r="BD989" s="10">
        <f xml:space="preserve"> SIGN(DATA[[#This Row],[Prev High]] &lt; DATA[[#This Row],[Close]])</f>
        <v>0</v>
      </c>
    </row>
    <row r="990" spans="14:56" x14ac:dyDescent="0.25">
      <c r="N990" s="16">
        <f xml:space="preserve"> ROW() - ROW(DATA[[#Headers],[Row]])</f>
        <v>988</v>
      </c>
      <c r="O990" s="13"/>
      <c r="P990" s="20">
        <v>44418</v>
      </c>
      <c r="Q990" s="21">
        <v>122359</v>
      </c>
      <c r="R990" s="21">
        <v>123285</v>
      </c>
      <c r="S990" s="21">
        <v>123660</v>
      </c>
      <c r="T990" s="21">
        <v>122150</v>
      </c>
      <c r="U990" s="13" t="s">
        <v>731</v>
      </c>
      <c r="V990" s="14">
        <v>-5.3E-3</v>
      </c>
      <c r="W990" s="23"/>
      <c r="X990" s="23">
        <f xml:space="preserve"> (1 - DATA[[#This Row],[Row]])</f>
        <v>-987</v>
      </c>
      <c r="Y990" s="24">
        <f xml:space="preserve"> DATA[[#This Row],[Src Data]]</f>
        <v>44418</v>
      </c>
      <c r="Z990" s="23">
        <f xml:space="preserve"> WEEKDAY(DATA[[#This Row],[Date]])</f>
        <v>3</v>
      </c>
      <c r="AA990" s="26">
        <f xml:space="preserve"> DATA[[#This Row],[Src Último]]</f>
        <v>122359</v>
      </c>
      <c r="AB990" s="28">
        <f xml:space="preserve"> DATA[[#This Row],[Src Abertura]]</f>
        <v>123285</v>
      </c>
      <c r="AC990" s="28">
        <f xml:space="preserve"> DATA[[#This Row],[Src Mínima]]</f>
        <v>122150</v>
      </c>
      <c r="AD990" s="28">
        <f xml:space="preserve"> DATA[[#This Row],[Src Máxima]]</f>
        <v>123660</v>
      </c>
      <c r="AE990" s="28">
        <f xml:space="preserve"> DATA[[#This Row],[Src Último]]</f>
        <v>122359</v>
      </c>
      <c r="AF990" s="40">
        <f xml:space="preserve"> (DATA[[#This Row],[High]] - DATA[[#This Row],[Low]])</f>
        <v>1510</v>
      </c>
      <c r="AG990" s="31">
        <f xml:space="preserve"> _xlfn.XLOOKUP(DATA[[#This Row],[T]]-1, DATA[T], DATA[Open], "")</f>
        <v>122500</v>
      </c>
      <c r="AH990" s="31">
        <f xml:space="preserve"> _xlfn.XLOOKUP(DATA[[#This Row],[T]]-1, DATA[T], DATA[Low], "")</f>
        <v>122160</v>
      </c>
      <c r="AI990" s="31">
        <f xml:space="preserve"> _xlfn.XLOOKUP(DATA[[#This Row],[T]]-1, DATA[T], DATA[High], "")</f>
        <v>123790</v>
      </c>
      <c r="AJ990" s="31">
        <f xml:space="preserve"> _xlfn.XLOOKUP(DATA[[#This Row],[T]]-1, DATA[T], DATA[Price], "")</f>
        <v>123016</v>
      </c>
      <c r="AK990" s="33">
        <f xml:space="preserve"> IFERROR(DATA[[#This Row],[Prev Close]] - DATA[[#This Row],[Prev Open]], "")</f>
        <v>516</v>
      </c>
      <c r="AL990" s="33">
        <f xml:space="preserve"> IFERROR(DATA[[#This Row],[Prev High]] - DATA[[#This Row],[Prev Low]], "")</f>
        <v>1630</v>
      </c>
      <c r="AM990" s="33">
        <f xml:space="preserve"> SIGN(DATA[[#This Row],[Prev Change]] &lt; 0)</f>
        <v>0</v>
      </c>
      <c r="AN990" s="33">
        <f xml:space="preserve"> SIGN(DATA[[#This Row],[Prev Change]] &gt;= 0)</f>
        <v>1</v>
      </c>
      <c r="AO990" s="28">
        <f xml:space="preserve"> IFERROR(MAX(0, DATA[[#This Row],[High]] - DATA[[#This Row],[Prev High]]), "")</f>
        <v>0</v>
      </c>
      <c r="AP990" s="28">
        <f xml:space="preserve"> IFERROR(MAX(0, DATA[[#This Row],[Prev Low]] - DATA[[#This Row],[Low]]), "")</f>
        <v>10</v>
      </c>
      <c r="AQ990" s="10">
        <f xml:space="preserve"> (DATA[[#This Row],[Prev Low]] &lt; DATA[[#This Row],[Open]]) * (DATA[[#This Row],[Open]] &lt; DATA[[#This Row],[Prev High]])</f>
        <v>1</v>
      </c>
      <c r="AR990" s="10">
        <f xml:space="preserve"> SIGN(DATA[[#This Row],[Open]] &lt; DATA[[#This Row],[Prev Low]])</f>
        <v>0</v>
      </c>
      <c r="AS990" s="10">
        <f xml:space="preserve"> SIGN(DATA[[#This Row],[Prev Low]] &lt; DATA[[#This Row],[Open]])</f>
        <v>1</v>
      </c>
      <c r="AT990" s="10">
        <f xml:space="preserve"> SIGN(DATA[[#This Row],[Open]] &lt; DATA[[#This Row],[Prev High]])</f>
        <v>1</v>
      </c>
      <c r="AU990" s="10">
        <f xml:space="preserve"> SIGN(DATA[[#This Row],[Prev High]] &lt; DATA[[#This Row],[Open]])</f>
        <v>0</v>
      </c>
      <c r="AV990" s="10">
        <f xml:space="preserve"> SIGN(DATA[[#This Row],[Low]] &lt; DATA[[#This Row],[Prev Low]])</f>
        <v>1</v>
      </c>
      <c r="AW990" s="10">
        <f xml:space="preserve"> SIGN(DATA[[#This Row],[Prev Low]] &lt; DATA[[#This Row],[Low]])</f>
        <v>0</v>
      </c>
      <c r="AX990" s="10">
        <f xml:space="preserve"> SIGN(DATA[[#This Row],[High]] &lt; DATA[[#This Row],[Prev High]])</f>
        <v>1</v>
      </c>
      <c r="AY990" s="10">
        <f xml:space="preserve"> SIGN(DATA[[#This Row],[Prev High]] &lt; DATA[[#This Row],[High]])</f>
        <v>0</v>
      </c>
      <c r="AZ990" s="10">
        <f xml:space="preserve"> (DATA[[#This Row],[Prev Low]] &lt; DATA[[#This Row],[Close]]) * (DATA[[#This Row],[Close]] &lt; DATA[[#This Row],[Prev High]])</f>
        <v>1</v>
      </c>
      <c r="BA990" s="10">
        <f xml:space="preserve"> SIGN(DATA[[#This Row],[Close]] &lt; DATA[[#This Row],[Prev Low]])</f>
        <v>0</v>
      </c>
      <c r="BB990" s="10">
        <f xml:space="preserve"> SIGN(DATA[[#This Row],[Prev Low]] &lt; DATA[[#This Row],[Close]])</f>
        <v>1</v>
      </c>
      <c r="BC990" s="10">
        <f xml:space="preserve"> SIGN(DATA[[#This Row],[Close]] &lt; DATA[[#This Row],[Prev High]])</f>
        <v>1</v>
      </c>
      <c r="BD990" s="10">
        <f xml:space="preserve"> SIGN(DATA[[#This Row],[Prev High]] &lt; DATA[[#This Row],[Close]])</f>
        <v>0</v>
      </c>
    </row>
    <row r="991" spans="14:56" x14ac:dyDescent="0.25">
      <c r="N991" s="16">
        <f xml:space="preserve"> ROW() - ROW(DATA[[#Headers],[Row]])</f>
        <v>989</v>
      </c>
      <c r="O991" s="13"/>
      <c r="P991" s="20">
        <v>44417</v>
      </c>
      <c r="Q991" s="21">
        <v>123016</v>
      </c>
      <c r="R991" s="21">
        <v>122500</v>
      </c>
      <c r="S991" s="21">
        <v>123790</v>
      </c>
      <c r="T991" s="21">
        <v>122160</v>
      </c>
      <c r="U991" s="13" t="s">
        <v>732</v>
      </c>
      <c r="V991" s="14">
        <v>1E-3</v>
      </c>
      <c r="W991" s="23"/>
      <c r="X991" s="23">
        <f xml:space="preserve"> (1 - DATA[[#This Row],[Row]])</f>
        <v>-988</v>
      </c>
      <c r="Y991" s="24">
        <f xml:space="preserve"> DATA[[#This Row],[Src Data]]</f>
        <v>44417</v>
      </c>
      <c r="Z991" s="23">
        <f xml:space="preserve"> WEEKDAY(DATA[[#This Row],[Date]])</f>
        <v>2</v>
      </c>
      <c r="AA991" s="26">
        <f xml:space="preserve"> DATA[[#This Row],[Src Último]]</f>
        <v>123016</v>
      </c>
      <c r="AB991" s="28">
        <f xml:space="preserve"> DATA[[#This Row],[Src Abertura]]</f>
        <v>122500</v>
      </c>
      <c r="AC991" s="28">
        <f xml:space="preserve"> DATA[[#This Row],[Src Mínima]]</f>
        <v>122160</v>
      </c>
      <c r="AD991" s="28">
        <f xml:space="preserve"> DATA[[#This Row],[Src Máxima]]</f>
        <v>123790</v>
      </c>
      <c r="AE991" s="28">
        <f xml:space="preserve"> DATA[[#This Row],[Src Último]]</f>
        <v>123016</v>
      </c>
      <c r="AF991" s="40">
        <f xml:space="preserve"> (DATA[[#This Row],[High]] - DATA[[#This Row],[Low]])</f>
        <v>1630</v>
      </c>
      <c r="AG991" s="31">
        <f xml:space="preserve"> _xlfn.XLOOKUP(DATA[[#This Row],[T]]-1, DATA[T], DATA[Open], "")</f>
        <v>121520</v>
      </c>
      <c r="AH991" s="31">
        <f xml:space="preserve"> _xlfn.XLOOKUP(DATA[[#This Row],[T]]-1, DATA[T], DATA[Low], "")</f>
        <v>121100</v>
      </c>
      <c r="AI991" s="31">
        <f xml:space="preserve"> _xlfn.XLOOKUP(DATA[[#This Row],[T]]-1, DATA[T], DATA[High], "")</f>
        <v>123470</v>
      </c>
      <c r="AJ991" s="31">
        <f xml:space="preserve"> _xlfn.XLOOKUP(DATA[[#This Row],[T]]-1, DATA[T], DATA[Price], "")</f>
        <v>122898</v>
      </c>
      <c r="AK991" s="33">
        <f xml:space="preserve"> IFERROR(DATA[[#This Row],[Prev Close]] - DATA[[#This Row],[Prev Open]], "")</f>
        <v>1378</v>
      </c>
      <c r="AL991" s="33">
        <f xml:space="preserve"> IFERROR(DATA[[#This Row],[Prev High]] - DATA[[#This Row],[Prev Low]], "")</f>
        <v>2370</v>
      </c>
      <c r="AM991" s="33">
        <f xml:space="preserve"> SIGN(DATA[[#This Row],[Prev Change]] &lt; 0)</f>
        <v>0</v>
      </c>
      <c r="AN991" s="33">
        <f xml:space="preserve"> SIGN(DATA[[#This Row],[Prev Change]] &gt;= 0)</f>
        <v>1</v>
      </c>
      <c r="AO991" s="28">
        <f xml:space="preserve"> IFERROR(MAX(0, DATA[[#This Row],[High]] - DATA[[#This Row],[Prev High]]), "")</f>
        <v>320</v>
      </c>
      <c r="AP991" s="28">
        <f xml:space="preserve"> IFERROR(MAX(0, DATA[[#This Row],[Prev Low]] - DATA[[#This Row],[Low]]), "")</f>
        <v>0</v>
      </c>
      <c r="AQ991" s="10">
        <f xml:space="preserve"> (DATA[[#This Row],[Prev Low]] &lt; DATA[[#This Row],[Open]]) * (DATA[[#This Row],[Open]] &lt; DATA[[#This Row],[Prev High]])</f>
        <v>1</v>
      </c>
      <c r="AR991" s="10">
        <f xml:space="preserve"> SIGN(DATA[[#This Row],[Open]] &lt; DATA[[#This Row],[Prev Low]])</f>
        <v>0</v>
      </c>
      <c r="AS991" s="10">
        <f xml:space="preserve"> SIGN(DATA[[#This Row],[Prev Low]] &lt; DATA[[#This Row],[Open]])</f>
        <v>1</v>
      </c>
      <c r="AT991" s="10">
        <f xml:space="preserve"> SIGN(DATA[[#This Row],[Open]] &lt; DATA[[#This Row],[Prev High]])</f>
        <v>1</v>
      </c>
      <c r="AU991" s="10">
        <f xml:space="preserve"> SIGN(DATA[[#This Row],[Prev High]] &lt; DATA[[#This Row],[Open]])</f>
        <v>0</v>
      </c>
      <c r="AV991" s="10">
        <f xml:space="preserve"> SIGN(DATA[[#This Row],[Low]] &lt; DATA[[#This Row],[Prev Low]])</f>
        <v>0</v>
      </c>
      <c r="AW991" s="10">
        <f xml:space="preserve"> SIGN(DATA[[#This Row],[Prev Low]] &lt; DATA[[#This Row],[Low]])</f>
        <v>1</v>
      </c>
      <c r="AX991" s="10">
        <f xml:space="preserve"> SIGN(DATA[[#This Row],[High]] &lt; DATA[[#This Row],[Prev High]])</f>
        <v>0</v>
      </c>
      <c r="AY991" s="10">
        <f xml:space="preserve"> SIGN(DATA[[#This Row],[Prev High]] &lt; DATA[[#This Row],[High]])</f>
        <v>1</v>
      </c>
      <c r="AZ991" s="10">
        <f xml:space="preserve"> (DATA[[#This Row],[Prev Low]] &lt; DATA[[#This Row],[Close]]) * (DATA[[#This Row],[Close]] &lt; DATA[[#This Row],[Prev High]])</f>
        <v>1</v>
      </c>
      <c r="BA991" s="10">
        <f xml:space="preserve"> SIGN(DATA[[#This Row],[Close]] &lt; DATA[[#This Row],[Prev Low]])</f>
        <v>0</v>
      </c>
      <c r="BB991" s="10">
        <f xml:space="preserve"> SIGN(DATA[[#This Row],[Prev Low]] &lt; DATA[[#This Row],[Close]])</f>
        <v>1</v>
      </c>
      <c r="BC991" s="10">
        <f xml:space="preserve"> SIGN(DATA[[#This Row],[Close]] &lt; DATA[[#This Row],[Prev High]])</f>
        <v>1</v>
      </c>
      <c r="BD991" s="10">
        <f xml:space="preserve"> SIGN(DATA[[#This Row],[Prev High]] &lt; DATA[[#This Row],[Close]])</f>
        <v>0</v>
      </c>
    </row>
    <row r="992" spans="14:56" x14ac:dyDescent="0.25">
      <c r="N992" s="16">
        <f xml:space="preserve"> ROW() - ROW(DATA[[#Headers],[Row]])</f>
        <v>990</v>
      </c>
      <c r="O992" s="13"/>
      <c r="P992" s="20">
        <v>44414</v>
      </c>
      <c r="Q992" s="21">
        <v>122898</v>
      </c>
      <c r="R992" s="21">
        <v>121520</v>
      </c>
      <c r="S992" s="21">
        <v>123470</v>
      </c>
      <c r="T992" s="21">
        <v>121100</v>
      </c>
      <c r="U992" s="13" t="s">
        <v>452</v>
      </c>
      <c r="V992" s="14">
        <v>9.4999999999999998E-3</v>
      </c>
      <c r="W992" s="23"/>
      <c r="X992" s="23">
        <f xml:space="preserve"> (1 - DATA[[#This Row],[Row]])</f>
        <v>-989</v>
      </c>
      <c r="Y992" s="24">
        <f xml:space="preserve"> DATA[[#This Row],[Src Data]]</f>
        <v>44414</v>
      </c>
      <c r="Z992" s="23">
        <f xml:space="preserve"> WEEKDAY(DATA[[#This Row],[Date]])</f>
        <v>6</v>
      </c>
      <c r="AA992" s="26">
        <f xml:space="preserve"> DATA[[#This Row],[Src Último]]</f>
        <v>122898</v>
      </c>
      <c r="AB992" s="28">
        <f xml:space="preserve"> DATA[[#This Row],[Src Abertura]]</f>
        <v>121520</v>
      </c>
      <c r="AC992" s="28">
        <f xml:space="preserve"> DATA[[#This Row],[Src Mínima]]</f>
        <v>121100</v>
      </c>
      <c r="AD992" s="28">
        <f xml:space="preserve"> DATA[[#This Row],[Src Máxima]]</f>
        <v>123470</v>
      </c>
      <c r="AE992" s="28">
        <f xml:space="preserve"> DATA[[#This Row],[Src Último]]</f>
        <v>122898</v>
      </c>
      <c r="AF992" s="40">
        <f xml:space="preserve"> (DATA[[#This Row],[High]] - DATA[[#This Row],[Low]])</f>
        <v>2370</v>
      </c>
      <c r="AG992" s="31">
        <f xml:space="preserve"> _xlfn.XLOOKUP(DATA[[#This Row],[T]]-1, DATA[T], DATA[Open], "")</f>
        <v>123250</v>
      </c>
      <c r="AH992" s="31">
        <f xml:space="preserve"> _xlfn.XLOOKUP(DATA[[#This Row],[T]]-1, DATA[T], DATA[Low], "")</f>
        <v>120835</v>
      </c>
      <c r="AI992" s="31">
        <f xml:space="preserve"> _xlfn.XLOOKUP(DATA[[#This Row],[T]]-1, DATA[T], DATA[High], "")</f>
        <v>123800</v>
      </c>
      <c r="AJ992" s="31">
        <f xml:space="preserve"> _xlfn.XLOOKUP(DATA[[#This Row],[T]]-1, DATA[T], DATA[Price], "")</f>
        <v>121738</v>
      </c>
      <c r="AK992" s="33">
        <f xml:space="preserve"> IFERROR(DATA[[#This Row],[Prev Close]] - DATA[[#This Row],[Prev Open]], "")</f>
        <v>-1512</v>
      </c>
      <c r="AL992" s="33">
        <f xml:space="preserve"> IFERROR(DATA[[#This Row],[Prev High]] - DATA[[#This Row],[Prev Low]], "")</f>
        <v>2965</v>
      </c>
      <c r="AM992" s="33">
        <f xml:space="preserve"> SIGN(DATA[[#This Row],[Prev Change]] &lt; 0)</f>
        <v>1</v>
      </c>
      <c r="AN992" s="33">
        <f xml:space="preserve"> SIGN(DATA[[#This Row],[Prev Change]] &gt;= 0)</f>
        <v>0</v>
      </c>
      <c r="AO992" s="28">
        <f xml:space="preserve"> IFERROR(MAX(0, DATA[[#This Row],[High]] - DATA[[#This Row],[Prev High]]), "")</f>
        <v>0</v>
      </c>
      <c r="AP992" s="28">
        <f xml:space="preserve"> IFERROR(MAX(0, DATA[[#This Row],[Prev Low]] - DATA[[#This Row],[Low]]), "")</f>
        <v>0</v>
      </c>
      <c r="AQ992" s="10">
        <f xml:space="preserve"> (DATA[[#This Row],[Prev Low]] &lt; DATA[[#This Row],[Open]]) * (DATA[[#This Row],[Open]] &lt; DATA[[#This Row],[Prev High]])</f>
        <v>1</v>
      </c>
      <c r="AR992" s="10">
        <f xml:space="preserve"> SIGN(DATA[[#This Row],[Open]] &lt; DATA[[#This Row],[Prev Low]])</f>
        <v>0</v>
      </c>
      <c r="AS992" s="10">
        <f xml:space="preserve"> SIGN(DATA[[#This Row],[Prev Low]] &lt; DATA[[#This Row],[Open]])</f>
        <v>1</v>
      </c>
      <c r="AT992" s="10">
        <f xml:space="preserve"> SIGN(DATA[[#This Row],[Open]] &lt; DATA[[#This Row],[Prev High]])</f>
        <v>1</v>
      </c>
      <c r="AU992" s="10">
        <f xml:space="preserve"> SIGN(DATA[[#This Row],[Prev High]] &lt; DATA[[#This Row],[Open]])</f>
        <v>0</v>
      </c>
      <c r="AV992" s="10">
        <f xml:space="preserve"> SIGN(DATA[[#This Row],[Low]] &lt; DATA[[#This Row],[Prev Low]])</f>
        <v>0</v>
      </c>
      <c r="AW992" s="10">
        <f xml:space="preserve"> SIGN(DATA[[#This Row],[Prev Low]] &lt; DATA[[#This Row],[Low]])</f>
        <v>1</v>
      </c>
      <c r="AX992" s="10">
        <f xml:space="preserve"> SIGN(DATA[[#This Row],[High]] &lt; DATA[[#This Row],[Prev High]])</f>
        <v>1</v>
      </c>
      <c r="AY992" s="10">
        <f xml:space="preserve"> SIGN(DATA[[#This Row],[Prev High]] &lt; DATA[[#This Row],[High]])</f>
        <v>0</v>
      </c>
      <c r="AZ992" s="10">
        <f xml:space="preserve"> (DATA[[#This Row],[Prev Low]] &lt; DATA[[#This Row],[Close]]) * (DATA[[#This Row],[Close]] &lt; DATA[[#This Row],[Prev High]])</f>
        <v>1</v>
      </c>
      <c r="BA992" s="10">
        <f xml:space="preserve"> SIGN(DATA[[#This Row],[Close]] &lt; DATA[[#This Row],[Prev Low]])</f>
        <v>0</v>
      </c>
      <c r="BB992" s="10">
        <f xml:space="preserve"> SIGN(DATA[[#This Row],[Prev Low]] &lt; DATA[[#This Row],[Close]])</f>
        <v>1</v>
      </c>
      <c r="BC992" s="10">
        <f xml:space="preserve"> SIGN(DATA[[#This Row],[Close]] &lt; DATA[[#This Row],[Prev High]])</f>
        <v>1</v>
      </c>
      <c r="BD992" s="10">
        <f xml:space="preserve"> SIGN(DATA[[#This Row],[Prev High]] &lt; DATA[[#This Row],[Close]])</f>
        <v>0</v>
      </c>
    </row>
    <row r="993" spans="14:56" x14ac:dyDescent="0.25">
      <c r="N993" s="16">
        <f xml:space="preserve"> ROW() - ROW(DATA[[#Headers],[Row]])</f>
        <v>991</v>
      </c>
      <c r="O993" s="13"/>
      <c r="P993" s="20">
        <v>44413</v>
      </c>
      <c r="Q993" s="21">
        <v>121738</v>
      </c>
      <c r="R993" s="21">
        <v>123250</v>
      </c>
      <c r="S993" s="21">
        <v>123800</v>
      </c>
      <c r="T993" s="21">
        <v>120835</v>
      </c>
      <c r="U993" s="13" t="s">
        <v>156</v>
      </c>
      <c r="V993" s="14">
        <v>-1.6000000000000001E-3</v>
      </c>
      <c r="W993" s="23"/>
      <c r="X993" s="23">
        <f xml:space="preserve"> (1 - DATA[[#This Row],[Row]])</f>
        <v>-990</v>
      </c>
      <c r="Y993" s="24">
        <f xml:space="preserve"> DATA[[#This Row],[Src Data]]</f>
        <v>44413</v>
      </c>
      <c r="Z993" s="23">
        <f xml:space="preserve"> WEEKDAY(DATA[[#This Row],[Date]])</f>
        <v>5</v>
      </c>
      <c r="AA993" s="26">
        <f xml:space="preserve"> DATA[[#This Row],[Src Último]]</f>
        <v>121738</v>
      </c>
      <c r="AB993" s="28">
        <f xml:space="preserve"> DATA[[#This Row],[Src Abertura]]</f>
        <v>123250</v>
      </c>
      <c r="AC993" s="28">
        <f xml:space="preserve"> DATA[[#This Row],[Src Mínima]]</f>
        <v>120835</v>
      </c>
      <c r="AD993" s="28">
        <f xml:space="preserve"> DATA[[#This Row],[Src Máxima]]</f>
        <v>123800</v>
      </c>
      <c r="AE993" s="28">
        <f xml:space="preserve"> DATA[[#This Row],[Src Último]]</f>
        <v>121738</v>
      </c>
      <c r="AF993" s="40">
        <f xml:space="preserve"> (DATA[[#This Row],[High]] - DATA[[#This Row],[Low]])</f>
        <v>2965</v>
      </c>
      <c r="AG993" s="31">
        <f xml:space="preserve"> _xlfn.XLOOKUP(DATA[[#This Row],[T]]-1, DATA[T], DATA[Open], "")</f>
        <v>123230</v>
      </c>
      <c r="AH993" s="31">
        <f xml:space="preserve"> _xlfn.XLOOKUP(DATA[[#This Row],[T]]-1, DATA[T], DATA[Low], "")</f>
        <v>121135</v>
      </c>
      <c r="AI993" s="31">
        <f xml:space="preserve"> _xlfn.XLOOKUP(DATA[[#This Row],[T]]-1, DATA[T], DATA[High], "")</f>
        <v>123820</v>
      </c>
      <c r="AJ993" s="31">
        <f xml:space="preserve"> _xlfn.XLOOKUP(DATA[[#This Row],[T]]-1, DATA[T], DATA[Price], "")</f>
        <v>121928</v>
      </c>
      <c r="AK993" s="33">
        <f xml:space="preserve"> IFERROR(DATA[[#This Row],[Prev Close]] - DATA[[#This Row],[Prev Open]], "")</f>
        <v>-1302</v>
      </c>
      <c r="AL993" s="33">
        <f xml:space="preserve"> IFERROR(DATA[[#This Row],[Prev High]] - DATA[[#This Row],[Prev Low]], "")</f>
        <v>2685</v>
      </c>
      <c r="AM993" s="33">
        <f xml:space="preserve"> SIGN(DATA[[#This Row],[Prev Change]] &lt; 0)</f>
        <v>1</v>
      </c>
      <c r="AN993" s="33">
        <f xml:space="preserve"> SIGN(DATA[[#This Row],[Prev Change]] &gt;= 0)</f>
        <v>0</v>
      </c>
      <c r="AO993" s="28">
        <f xml:space="preserve"> IFERROR(MAX(0, DATA[[#This Row],[High]] - DATA[[#This Row],[Prev High]]), "")</f>
        <v>0</v>
      </c>
      <c r="AP993" s="28">
        <f xml:space="preserve"> IFERROR(MAX(0, DATA[[#This Row],[Prev Low]] - DATA[[#This Row],[Low]]), "")</f>
        <v>300</v>
      </c>
      <c r="AQ993" s="10">
        <f xml:space="preserve"> (DATA[[#This Row],[Prev Low]] &lt; DATA[[#This Row],[Open]]) * (DATA[[#This Row],[Open]] &lt; DATA[[#This Row],[Prev High]])</f>
        <v>1</v>
      </c>
      <c r="AR993" s="10">
        <f xml:space="preserve"> SIGN(DATA[[#This Row],[Open]] &lt; DATA[[#This Row],[Prev Low]])</f>
        <v>0</v>
      </c>
      <c r="AS993" s="10">
        <f xml:space="preserve"> SIGN(DATA[[#This Row],[Prev Low]] &lt; DATA[[#This Row],[Open]])</f>
        <v>1</v>
      </c>
      <c r="AT993" s="10">
        <f xml:space="preserve"> SIGN(DATA[[#This Row],[Open]] &lt; DATA[[#This Row],[Prev High]])</f>
        <v>1</v>
      </c>
      <c r="AU993" s="10">
        <f xml:space="preserve"> SIGN(DATA[[#This Row],[Prev High]] &lt; DATA[[#This Row],[Open]])</f>
        <v>0</v>
      </c>
      <c r="AV993" s="10">
        <f xml:space="preserve"> SIGN(DATA[[#This Row],[Low]] &lt; DATA[[#This Row],[Prev Low]])</f>
        <v>1</v>
      </c>
      <c r="AW993" s="10">
        <f xml:space="preserve"> SIGN(DATA[[#This Row],[Prev Low]] &lt; DATA[[#This Row],[Low]])</f>
        <v>0</v>
      </c>
      <c r="AX993" s="10">
        <f xml:space="preserve"> SIGN(DATA[[#This Row],[High]] &lt; DATA[[#This Row],[Prev High]])</f>
        <v>1</v>
      </c>
      <c r="AY993" s="10">
        <f xml:space="preserve"> SIGN(DATA[[#This Row],[Prev High]] &lt; DATA[[#This Row],[High]])</f>
        <v>0</v>
      </c>
      <c r="AZ993" s="10">
        <f xml:space="preserve"> (DATA[[#This Row],[Prev Low]] &lt; DATA[[#This Row],[Close]]) * (DATA[[#This Row],[Close]] &lt; DATA[[#This Row],[Prev High]])</f>
        <v>1</v>
      </c>
      <c r="BA993" s="10">
        <f xml:space="preserve"> SIGN(DATA[[#This Row],[Close]] &lt; DATA[[#This Row],[Prev Low]])</f>
        <v>0</v>
      </c>
      <c r="BB993" s="10">
        <f xml:space="preserve"> SIGN(DATA[[#This Row],[Prev Low]] &lt; DATA[[#This Row],[Close]])</f>
        <v>1</v>
      </c>
      <c r="BC993" s="10">
        <f xml:space="preserve"> SIGN(DATA[[#This Row],[Close]] &lt; DATA[[#This Row],[Prev High]])</f>
        <v>1</v>
      </c>
      <c r="BD993" s="10">
        <f xml:space="preserve"> SIGN(DATA[[#This Row],[Prev High]] &lt; DATA[[#This Row],[Close]])</f>
        <v>0</v>
      </c>
    </row>
    <row r="994" spans="14:56" x14ac:dyDescent="0.25">
      <c r="N994" s="16">
        <f xml:space="preserve"> ROW() - ROW(DATA[[#Headers],[Row]])</f>
        <v>992</v>
      </c>
      <c r="O994" s="13"/>
      <c r="P994" s="20">
        <v>44412</v>
      </c>
      <c r="Q994" s="21">
        <v>121928</v>
      </c>
      <c r="R994" s="21">
        <v>123230</v>
      </c>
      <c r="S994" s="21">
        <v>123820</v>
      </c>
      <c r="T994" s="21">
        <v>121135</v>
      </c>
      <c r="U994" s="13" t="s">
        <v>733</v>
      </c>
      <c r="V994" s="14">
        <v>-1.4E-2</v>
      </c>
      <c r="W994" s="23"/>
      <c r="X994" s="23">
        <f xml:space="preserve"> (1 - DATA[[#This Row],[Row]])</f>
        <v>-991</v>
      </c>
      <c r="Y994" s="24">
        <f xml:space="preserve"> DATA[[#This Row],[Src Data]]</f>
        <v>44412</v>
      </c>
      <c r="Z994" s="23">
        <f xml:space="preserve"> WEEKDAY(DATA[[#This Row],[Date]])</f>
        <v>4</v>
      </c>
      <c r="AA994" s="26">
        <f xml:space="preserve"> DATA[[#This Row],[Src Último]]</f>
        <v>121928</v>
      </c>
      <c r="AB994" s="28">
        <f xml:space="preserve"> DATA[[#This Row],[Src Abertura]]</f>
        <v>123230</v>
      </c>
      <c r="AC994" s="28">
        <f xml:space="preserve"> DATA[[#This Row],[Src Mínima]]</f>
        <v>121135</v>
      </c>
      <c r="AD994" s="28">
        <f xml:space="preserve"> DATA[[#This Row],[Src Máxima]]</f>
        <v>123820</v>
      </c>
      <c r="AE994" s="28">
        <f xml:space="preserve"> DATA[[#This Row],[Src Último]]</f>
        <v>121928</v>
      </c>
      <c r="AF994" s="40">
        <f xml:space="preserve"> (DATA[[#This Row],[High]] - DATA[[#This Row],[Low]])</f>
        <v>2685</v>
      </c>
      <c r="AG994" s="31">
        <f xml:space="preserve"> _xlfn.XLOOKUP(DATA[[#This Row],[T]]-1, DATA[T], DATA[Open], "")</f>
        <v>123220</v>
      </c>
      <c r="AH994" s="31">
        <f xml:space="preserve"> _xlfn.XLOOKUP(DATA[[#This Row],[T]]-1, DATA[T], DATA[Low], "")</f>
        <v>120955</v>
      </c>
      <c r="AI994" s="31">
        <f xml:space="preserve"> _xlfn.XLOOKUP(DATA[[#This Row],[T]]-1, DATA[T], DATA[High], "")</f>
        <v>124020</v>
      </c>
      <c r="AJ994" s="31">
        <f xml:space="preserve"> _xlfn.XLOOKUP(DATA[[#This Row],[T]]-1, DATA[T], DATA[Price], "")</f>
        <v>123656</v>
      </c>
      <c r="AK994" s="33">
        <f xml:space="preserve"> IFERROR(DATA[[#This Row],[Prev Close]] - DATA[[#This Row],[Prev Open]], "")</f>
        <v>436</v>
      </c>
      <c r="AL994" s="33">
        <f xml:space="preserve"> IFERROR(DATA[[#This Row],[Prev High]] - DATA[[#This Row],[Prev Low]], "")</f>
        <v>3065</v>
      </c>
      <c r="AM994" s="33">
        <f xml:space="preserve"> SIGN(DATA[[#This Row],[Prev Change]] &lt; 0)</f>
        <v>0</v>
      </c>
      <c r="AN994" s="33">
        <f xml:space="preserve"> SIGN(DATA[[#This Row],[Prev Change]] &gt;= 0)</f>
        <v>1</v>
      </c>
      <c r="AO994" s="28">
        <f xml:space="preserve"> IFERROR(MAX(0, DATA[[#This Row],[High]] - DATA[[#This Row],[Prev High]]), "")</f>
        <v>0</v>
      </c>
      <c r="AP994" s="28">
        <f xml:space="preserve"> IFERROR(MAX(0, DATA[[#This Row],[Prev Low]] - DATA[[#This Row],[Low]]), "")</f>
        <v>0</v>
      </c>
      <c r="AQ994" s="10">
        <f xml:space="preserve"> (DATA[[#This Row],[Prev Low]] &lt; DATA[[#This Row],[Open]]) * (DATA[[#This Row],[Open]] &lt; DATA[[#This Row],[Prev High]])</f>
        <v>1</v>
      </c>
      <c r="AR994" s="10">
        <f xml:space="preserve"> SIGN(DATA[[#This Row],[Open]] &lt; DATA[[#This Row],[Prev Low]])</f>
        <v>0</v>
      </c>
      <c r="AS994" s="10">
        <f xml:space="preserve"> SIGN(DATA[[#This Row],[Prev Low]] &lt; DATA[[#This Row],[Open]])</f>
        <v>1</v>
      </c>
      <c r="AT994" s="10">
        <f xml:space="preserve"> SIGN(DATA[[#This Row],[Open]] &lt; DATA[[#This Row],[Prev High]])</f>
        <v>1</v>
      </c>
      <c r="AU994" s="10">
        <f xml:space="preserve"> SIGN(DATA[[#This Row],[Prev High]] &lt; DATA[[#This Row],[Open]])</f>
        <v>0</v>
      </c>
      <c r="AV994" s="10">
        <f xml:space="preserve"> SIGN(DATA[[#This Row],[Low]] &lt; DATA[[#This Row],[Prev Low]])</f>
        <v>0</v>
      </c>
      <c r="AW994" s="10">
        <f xml:space="preserve"> SIGN(DATA[[#This Row],[Prev Low]] &lt; DATA[[#This Row],[Low]])</f>
        <v>1</v>
      </c>
      <c r="AX994" s="10">
        <f xml:space="preserve"> SIGN(DATA[[#This Row],[High]] &lt; DATA[[#This Row],[Prev High]])</f>
        <v>1</v>
      </c>
      <c r="AY994" s="10">
        <f xml:space="preserve"> SIGN(DATA[[#This Row],[Prev High]] &lt; DATA[[#This Row],[High]])</f>
        <v>0</v>
      </c>
      <c r="AZ994" s="10">
        <f xml:space="preserve"> (DATA[[#This Row],[Prev Low]] &lt; DATA[[#This Row],[Close]]) * (DATA[[#This Row],[Close]] &lt; DATA[[#This Row],[Prev High]])</f>
        <v>1</v>
      </c>
      <c r="BA994" s="10">
        <f xml:space="preserve"> SIGN(DATA[[#This Row],[Close]] &lt; DATA[[#This Row],[Prev Low]])</f>
        <v>0</v>
      </c>
      <c r="BB994" s="10">
        <f xml:space="preserve"> SIGN(DATA[[#This Row],[Prev Low]] &lt; DATA[[#This Row],[Close]])</f>
        <v>1</v>
      </c>
      <c r="BC994" s="10">
        <f xml:space="preserve"> SIGN(DATA[[#This Row],[Close]] &lt; DATA[[#This Row],[Prev High]])</f>
        <v>1</v>
      </c>
      <c r="BD994" s="10">
        <f xml:space="preserve"> SIGN(DATA[[#This Row],[Prev High]] &lt; DATA[[#This Row],[Close]])</f>
        <v>0</v>
      </c>
    </row>
    <row r="995" spans="14:56" x14ac:dyDescent="0.25">
      <c r="N995" s="16">
        <f xml:space="preserve"> ROW() - ROW(DATA[[#Headers],[Row]])</f>
        <v>993</v>
      </c>
      <c r="O995" s="13"/>
      <c r="P995" s="20">
        <v>44411</v>
      </c>
      <c r="Q995" s="21">
        <v>123656</v>
      </c>
      <c r="R995" s="21">
        <v>123220</v>
      </c>
      <c r="S995" s="21">
        <v>124020</v>
      </c>
      <c r="T995" s="21">
        <v>120955</v>
      </c>
      <c r="U995" s="13" t="s">
        <v>734</v>
      </c>
      <c r="V995" s="14">
        <v>8.8999999999999999E-3</v>
      </c>
      <c r="W995" s="23"/>
      <c r="X995" s="23">
        <f xml:space="preserve"> (1 - DATA[[#This Row],[Row]])</f>
        <v>-992</v>
      </c>
      <c r="Y995" s="24">
        <f xml:space="preserve"> DATA[[#This Row],[Src Data]]</f>
        <v>44411</v>
      </c>
      <c r="Z995" s="23">
        <f xml:space="preserve"> WEEKDAY(DATA[[#This Row],[Date]])</f>
        <v>3</v>
      </c>
      <c r="AA995" s="26">
        <f xml:space="preserve"> DATA[[#This Row],[Src Último]]</f>
        <v>123656</v>
      </c>
      <c r="AB995" s="28">
        <f xml:space="preserve"> DATA[[#This Row],[Src Abertura]]</f>
        <v>123220</v>
      </c>
      <c r="AC995" s="28">
        <f xml:space="preserve"> DATA[[#This Row],[Src Mínima]]</f>
        <v>120955</v>
      </c>
      <c r="AD995" s="28">
        <f xml:space="preserve"> DATA[[#This Row],[Src Máxima]]</f>
        <v>124020</v>
      </c>
      <c r="AE995" s="28">
        <f xml:space="preserve"> DATA[[#This Row],[Src Último]]</f>
        <v>123656</v>
      </c>
      <c r="AF995" s="40">
        <f xml:space="preserve"> (DATA[[#This Row],[High]] - DATA[[#This Row],[Low]])</f>
        <v>3065</v>
      </c>
      <c r="AG995" s="31">
        <f xml:space="preserve"> _xlfn.XLOOKUP(DATA[[#This Row],[T]]-1, DATA[T], DATA[Open], "")</f>
        <v>123695</v>
      </c>
      <c r="AH995" s="31">
        <f xml:space="preserve"> _xlfn.XLOOKUP(DATA[[#This Row],[T]]-1, DATA[T], DATA[Low], "")</f>
        <v>121985</v>
      </c>
      <c r="AI995" s="31">
        <f xml:space="preserve"> _xlfn.XLOOKUP(DATA[[#This Row],[T]]-1, DATA[T], DATA[High], "")</f>
        <v>124805</v>
      </c>
      <c r="AJ995" s="31">
        <f xml:space="preserve"> _xlfn.XLOOKUP(DATA[[#This Row],[T]]-1, DATA[T], DATA[Price], "")</f>
        <v>122571</v>
      </c>
      <c r="AK995" s="33">
        <f xml:space="preserve"> IFERROR(DATA[[#This Row],[Prev Close]] - DATA[[#This Row],[Prev Open]], "")</f>
        <v>-1124</v>
      </c>
      <c r="AL995" s="33">
        <f xml:space="preserve"> IFERROR(DATA[[#This Row],[Prev High]] - DATA[[#This Row],[Prev Low]], "")</f>
        <v>2820</v>
      </c>
      <c r="AM995" s="33">
        <f xml:space="preserve"> SIGN(DATA[[#This Row],[Prev Change]] &lt; 0)</f>
        <v>1</v>
      </c>
      <c r="AN995" s="33">
        <f xml:space="preserve"> SIGN(DATA[[#This Row],[Prev Change]] &gt;= 0)</f>
        <v>0</v>
      </c>
      <c r="AO995" s="28">
        <f xml:space="preserve"> IFERROR(MAX(0, DATA[[#This Row],[High]] - DATA[[#This Row],[Prev High]]), "")</f>
        <v>0</v>
      </c>
      <c r="AP995" s="28">
        <f xml:space="preserve"> IFERROR(MAX(0, DATA[[#This Row],[Prev Low]] - DATA[[#This Row],[Low]]), "")</f>
        <v>1030</v>
      </c>
      <c r="AQ995" s="10">
        <f xml:space="preserve"> (DATA[[#This Row],[Prev Low]] &lt; DATA[[#This Row],[Open]]) * (DATA[[#This Row],[Open]] &lt; DATA[[#This Row],[Prev High]])</f>
        <v>1</v>
      </c>
      <c r="AR995" s="10">
        <f xml:space="preserve"> SIGN(DATA[[#This Row],[Open]] &lt; DATA[[#This Row],[Prev Low]])</f>
        <v>0</v>
      </c>
      <c r="AS995" s="10">
        <f xml:space="preserve"> SIGN(DATA[[#This Row],[Prev Low]] &lt; DATA[[#This Row],[Open]])</f>
        <v>1</v>
      </c>
      <c r="AT995" s="10">
        <f xml:space="preserve"> SIGN(DATA[[#This Row],[Open]] &lt; DATA[[#This Row],[Prev High]])</f>
        <v>1</v>
      </c>
      <c r="AU995" s="10">
        <f xml:space="preserve"> SIGN(DATA[[#This Row],[Prev High]] &lt; DATA[[#This Row],[Open]])</f>
        <v>0</v>
      </c>
      <c r="AV995" s="10">
        <f xml:space="preserve"> SIGN(DATA[[#This Row],[Low]] &lt; DATA[[#This Row],[Prev Low]])</f>
        <v>1</v>
      </c>
      <c r="AW995" s="10">
        <f xml:space="preserve"> SIGN(DATA[[#This Row],[Prev Low]] &lt; DATA[[#This Row],[Low]])</f>
        <v>0</v>
      </c>
      <c r="AX995" s="10">
        <f xml:space="preserve"> SIGN(DATA[[#This Row],[High]] &lt; DATA[[#This Row],[Prev High]])</f>
        <v>1</v>
      </c>
      <c r="AY995" s="10">
        <f xml:space="preserve"> SIGN(DATA[[#This Row],[Prev High]] &lt; DATA[[#This Row],[High]])</f>
        <v>0</v>
      </c>
      <c r="AZ995" s="10">
        <f xml:space="preserve"> (DATA[[#This Row],[Prev Low]] &lt; DATA[[#This Row],[Close]]) * (DATA[[#This Row],[Close]] &lt; DATA[[#This Row],[Prev High]])</f>
        <v>1</v>
      </c>
      <c r="BA995" s="10">
        <f xml:space="preserve"> SIGN(DATA[[#This Row],[Close]] &lt; DATA[[#This Row],[Prev Low]])</f>
        <v>0</v>
      </c>
      <c r="BB995" s="10">
        <f xml:space="preserve"> SIGN(DATA[[#This Row],[Prev Low]] &lt; DATA[[#This Row],[Close]])</f>
        <v>1</v>
      </c>
      <c r="BC995" s="10">
        <f xml:space="preserve"> SIGN(DATA[[#This Row],[Close]] &lt; DATA[[#This Row],[Prev High]])</f>
        <v>1</v>
      </c>
      <c r="BD995" s="10">
        <f xml:space="preserve"> SIGN(DATA[[#This Row],[Prev High]] &lt; DATA[[#This Row],[Close]])</f>
        <v>0</v>
      </c>
    </row>
    <row r="996" spans="14:56" x14ac:dyDescent="0.25">
      <c r="N996" s="16">
        <f xml:space="preserve"> ROW() - ROW(DATA[[#Headers],[Row]])</f>
        <v>994</v>
      </c>
      <c r="O996" s="13"/>
      <c r="P996" s="20">
        <v>44410</v>
      </c>
      <c r="Q996" s="21">
        <v>122571</v>
      </c>
      <c r="R996" s="21">
        <v>123695</v>
      </c>
      <c r="S996" s="21">
        <v>124805</v>
      </c>
      <c r="T996" s="21">
        <v>121985</v>
      </c>
      <c r="U996" s="13" t="s">
        <v>354</v>
      </c>
      <c r="V996" s="14">
        <v>5.3E-3</v>
      </c>
      <c r="W996" s="23"/>
      <c r="X996" s="23">
        <f xml:space="preserve"> (1 - DATA[[#This Row],[Row]])</f>
        <v>-993</v>
      </c>
      <c r="Y996" s="24">
        <f xml:space="preserve"> DATA[[#This Row],[Src Data]]</f>
        <v>44410</v>
      </c>
      <c r="Z996" s="23">
        <f xml:space="preserve"> WEEKDAY(DATA[[#This Row],[Date]])</f>
        <v>2</v>
      </c>
      <c r="AA996" s="26">
        <f xml:space="preserve"> DATA[[#This Row],[Src Último]]</f>
        <v>122571</v>
      </c>
      <c r="AB996" s="28">
        <f xml:space="preserve"> DATA[[#This Row],[Src Abertura]]</f>
        <v>123695</v>
      </c>
      <c r="AC996" s="28">
        <f xml:space="preserve"> DATA[[#This Row],[Src Mínima]]</f>
        <v>121985</v>
      </c>
      <c r="AD996" s="28">
        <f xml:space="preserve"> DATA[[#This Row],[Src Máxima]]</f>
        <v>124805</v>
      </c>
      <c r="AE996" s="28">
        <f xml:space="preserve"> DATA[[#This Row],[Src Último]]</f>
        <v>122571</v>
      </c>
      <c r="AF996" s="40">
        <f xml:space="preserve"> (DATA[[#This Row],[High]] - DATA[[#This Row],[Low]])</f>
        <v>2820</v>
      </c>
      <c r="AG996" s="31">
        <f xml:space="preserve"> _xlfn.XLOOKUP(DATA[[#This Row],[T]]-1, DATA[T], DATA[Open], "")</f>
        <v>124840</v>
      </c>
      <c r="AH996" s="31">
        <f xml:space="preserve"> _xlfn.XLOOKUP(DATA[[#This Row],[T]]-1, DATA[T], DATA[Low], "")</f>
        <v>121800</v>
      </c>
      <c r="AI996" s="31">
        <f xml:space="preserve"> _xlfn.XLOOKUP(DATA[[#This Row],[T]]-1, DATA[T], DATA[High], "")</f>
        <v>125245</v>
      </c>
      <c r="AJ996" s="31">
        <f xml:space="preserve"> _xlfn.XLOOKUP(DATA[[#This Row],[T]]-1, DATA[T], DATA[Price], "")</f>
        <v>121923</v>
      </c>
      <c r="AK996" s="33">
        <f xml:space="preserve"> IFERROR(DATA[[#This Row],[Prev Close]] - DATA[[#This Row],[Prev Open]], "")</f>
        <v>-2917</v>
      </c>
      <c r="AL996" s="33">
        <f xml:space="preserve"> IFERROR(DATA[[#This Row],[Prev High]] - DATA[[#This Row],[Prev Low]], "")</f>
        <v>3445</v>
      </c>
      <c r="AM996" s="33">
        <f xml:space="preserve"> SIGN(DATA[[#This Row],[Prev Change]] &lt; 0)</f>
        <v>1</v>
      </c>
      <c r="AN996" s="33">
        <f xml:space="preserve"> SIGN(DATA[[#This Row],[Prev Change]] &gt;= 0)</f>
        <v>0</v>
      </c>
      <c r="AO996" s="28">
        <f xml:space="preserve"> IFERROR(MAX(0, DATA[[#This Row],[High]] - DATA[[#This Row],[Prev High]]), "")</f>
        <v>0</v>
      </c>
      <c r="AP996" s="28">
        <f xml:space="preserve"> IFERROR(MAX(0, DATA[[#This Row],[Prev Low]] - DATA[[#This Row],[Low]]), "")</f>
        <v>0</v>
      </c>
      <c r="AQ996" s="10">
        <f xml:space="preserve"> (DATA[[#This Row],[Prev Low]] &lt; DATA[[#This Row],[Open]]) * (DATA[[#This Row],[Open]] &lt; DATA[[#This Row],[Prev High]])</f>
        <v>1</v>
      </c>
      <c r="AR996" s="10">
        <f xml:space="preserve"> SIGN(DATA[[#This Row],[Open]] &lt; DATA[[#This Row],[Prev Low]])</f>
        <v>0</v>
      </c>
      <c r="AS996" s="10">
        <f xml:space="preserve"> SIGN(DATA[[#This Row],[Prev Low]] &lt; DATA[[#This Row],[Open]])</f>
        <v>1</v>
      </c>
      <c r="AT996" s="10">
        <f xml:space="preserve"> SIGN(DATA[[#This Row],[Open]] &lt; DATA[[#This Row],[Prev High]])</f>
        <v>1</v>
      </c>
      <c r="AU996" s="10">
        <f xml:space="preserve"> SIGN(DATA[[#This Row],[Prev High]] &lt; DATA[[#This Row],[Open]])</f>
        <v>0</v>
      </c>
      <c r="AV996" s="10">
        <f xml:space="preserve"> SIGN(DATA[[#This Row],[Low]] &lt; DATA[[#This Row],[Prev Low]])</f>
        <v>0</v>
      </c>
      <c r="AW996" s="10">
        <f xml:space="preserve"> SIGN(DATA[[#This Row],[Prev Low]] &lt; DATA[[#This Row],[Low]])</f>
        <v>1</v>
      </c>
      <c r="AX996" s="10">
        <f xml:space="preserve"> SIGN(DATA[[#This Row],[High]] &lt; DATA[[#This Row],[Prev High]])</f>
        <v>1</v>
      </c>
      <c r="AY996" s="10">
        <f xml:space="preserve"> SIGN(DATA[[#This Row],[Prev High]] &lt; DATA[[#This Row],[High]])</f>
        <v>0</v>
      </c>
      <c r="AZ996" s="10">
        <f xml:space="preserve"> (DATA[[#This Row],[Prev Low]] &lt; DATA[[#This Row],[Close]]) * (DATA[[#This Row],[Close]] &lt; DATA[[#This Row],[Prev High]])</f>
        <v>1</v>
      </c>
      <c r="BA996" s="10">
        <f xml:space="preserve"> SIGN(DATA[[#This Row],[Close]] &lt; DATA[[#This Row],[Prev Low]])</f>
        <v>0</v>
      </c>
      <c r="BB996" s="10">
        <f xml:space="preserve"> SIGN(DATA[[#This Row],[Prev Low]] &lt; DATA[[#This Row],[Close]])</f>
        <v>1</v>
      </c>
      <c r="BC996" s="10">
        <f xml:space="preserve"> SIGN(DATA[[#This Row],[Close]] &lt; DATA[[#This Row],[Prev High]])</f>
        <v>1</v>
      </c>
      <c r="BD996" s="10">
        <f xml:space="preserve"> SIGN(DATA[[#This Row],[Prev High]] &lt; DATA[[#This Row],[Close]])</f>
        <v>0</v>
      </c>
    </row>
    <row r="997" spans="14:56" x14ac:dyDescent="0.25">
      <c r="N997" s="16">
        <f xml:space="preserve"> ROW() - ROW(DATA[[#Headers],[Row]])</f>
        <v>995</v>
      </c>
      <c r="O997" s="13"/>
      <c r="P997" s="20">
        <v>44407</v>
      </c>
      <c r="Q997" s="21">
        <v>121923</v>
      </c>
      <c r="R997" s="21">
        <v>124840</v>
      </c>
      <c r="S997" s="21">
        <v>125245</v>
      </c>
      <c r="T997" s="21">
        <v>121800</v>
      </c>
      <c r="U997" s="13" t="s">
        <v>735</v>
      </c>
      <c r="V997" s="14">
        <v>-3.1199999999999999E-2</v>
      </c>
      <c r="W997" s="23"/>
      <c r="X997" s="23">
        <f xml:space="preserve"> (1 - DATA[[#This Row],[Row]])</f>
        <v>-994</v>
      </c>
      <c r="Y997" s="24">
        <f xml:space="preserve"> DATA[[#This Row],[Src Data]]</f>
        <v>44407</v>
      </c>
      <c r="Z997" s="23">
        <f xml:space="preserve"> WEEKDAY(DATA[[#This Row],[Date]])</f>
        <v>6</v>
      </c>
      <c r="AA997" s="26">
        <f xml:space="preserve"> DATA[[#This Row],[Src Último]]</f>
        <v>121923</v>
      </c>
      <c r="AB997" s="28">
        <f xml:space="preserve"> DATA[[#This Row],[Src Abertura]]</f>
        <v>124840</v>
      </c>
      <c r="AC997" s="28">
        <f xml:space="preserve"> DATA[[#This Row],[Src Mínima]]</f>
        <v>121800</v>
      </c>
      <c r="AD997" s="28">
        <f xml:space="preserve"> DATA[[#This Row],[Src Máxima]]</f>
        <v>125245</v>
      </c>
      <c r="AE997" s="28">
        <f xml:space="preserve"> DATA[[#This Row],[Src Último]]</f>
        <v>121923</v>
      </c>
      <c r="AF997" s="40">
        <f xml:space="preserve"> (DATA[[#This Row],[High]] - DATA[[#This Row],[Low]])</f>
        <v>3445</v>
      </c>
      <c r="AG997" s="31">
        <f xml:space="preserve"> _xlfn.XLOOKUP(DATA[[#This Row],[T]]-1, DATA[T], DATA[Open], "")</f>
        <v>126415</v>
      </c>
      <c r="AH997" s="31">
        <f xml:space="preserve"> _xlfn.XLOOKUP(DATA[[#This Row],[T]]-1, DATA[T], DATA[Low], "")</f>
        <v>125140</v>
      </c>
      <c r="AI997" s="31">
        <f xml:space="preserve"> _xlfn.XLOOKUP(DATA[[#This Row],[T]]-1, DATA[T], DATA[High], "")</f>
        <v>127145</v>
      </c>
      <c r="AJ997" s="31">
        <f xml:space="preserve"> _xlfn.XLOOKUP(DATA[[#This Row],[T]]-1, DATA[T], DATA[Price], "")</f>
        <v>125849</v>
      </c>
      <c r="AK997" s="33">
        <f xml:space="preserve"> IFERROR(DATA[[#This Row],[Prev Close]] - DATA[[#This Row],[Prev Open]], "")</f>
        <v>-566</v>
      </c>
      <c r="AL997" s="33">
        <f xml:space="preserve"> IFERROR(DATA[[#This Row],[Prev High]] - DATA[[#This Row],[Prev Low]], "")</f>
        <v>2005</v>
      </c>
      <c r="AM997" s="33">
        <f xml:space="preserve"> SIGN(DATA[[#This Row],[Prev Change]] &lt; 0)</f>
        <v>1</v>
      </c>
      <c r="AN997" s="33">
        <f xml:space="preserve"> SIGN(DATA[[#This Row],[Prev Change]] &gt;= 0)</f>
        <v>0</v>
      </c>
      <c r="AO997" s="28">
        <f xml:space="preserve"> IFERROR(MAX(0, DATA[[#This Row],[High]] - DATA[[#This Row],[Prev High]]), "")</f>
        <v>0</v>
      </c>
      <c r="AP997" s="28">
        <f xml:space="preserve"> IFERROR(MAX(0, DATA[[#This Row],[Prev Low]] - DATA[[#This Row],[Low]]), "")</f>
        <v>3340</v>
      </c>
      <c r="AQ997" s="10">
        <f xml:space="preserve"> (DATA[[#This Row],[Prev Low]] &lt; DATA[[#This Row],[Open]]) * (DATA[[#This Row],[Open]] &lt; DATA[[#This Row],[Prev High]])</f>
        <v>0</v>
      </c>
      <c r="AR997" s="10">
        <f xml:space="preserve"> SIGN(DATA[[#This Row],[Open]] &lt; DATA[[#This Row],[Prev Low]])</f>
        <v>1</v>
      </c>
      <c r="AS997" s="10">
        <f xml:space="preserve"> SIGN(DATA[[#This Row],[Prev Low]] &lt; DATA[[#This Row],[Open]])</f>
        <v>0</v>
      </c>
      <c r="AT997" s="10">
        <f xml:space="preserve"> SIGN(DATA[[#This Row],[Open]] &lt; DATA[[#This Row],[Prev High]])</f>
        <v>1</v>
      </c>
      <c r="AU997" s="10">
        <f xml:space="preserve"> SIGN(DATA[[#This Row],[Prev High]] &lt; DATA[[#This Row],[Open]])</f>
        <v>0</v>
      </c>
      <c r="AV997" s="10">
        <f xml:space="preserve"> SIGN(DATA[[#This Row],[Low]] &lt; DATA[[#This Row],[Prev Low]])</f>
        <v>1</v>
      </c>
      <c r="AW997" s="10">
        <f xml:space="preserve"> SIGN(DATA[[#This Row],[Prev Low]] &lt; DATA[[#This Row],[Low]])</f>
        <v>0</v>
      </c>
      <c r="AX997" s="10">
        <f xml:space="preserve"> SIGN(DATA[[#This Row],[High]] &lt; DATA[[#This Row],[Prev High]])</f>
        <v>1</v>
      </c>
      <c r="AY997" s="10">
        <f xml:space="preserve"> SIGN(DATA[[#This Row],[Prev High]] &lt; DATA[[#This Row],[High]])</f>
        <v>0</v>
      </c>
      <c r="AZ997" s="10">
        <f xml:space="preserve"> (DATA[[#This Row],[Prev Low]] &lt; DATA[[#This Row],[Close]]) * (DATA[[#This Row],[Close]] &lt; DATA[[#This Row],[Prev High]])</f>
        <v>0</v>
      </c>
      <c r="BA997" s="10">
        <f xml:space="preserve"> SIGN(DATA[[#This Row],[Close]] &lt; DATA[[#This Row],[Prev Low]])</f>
        <v>1</v>
      </c>
      <c r="BB997" s="10">
        <f xml:space="preserve"> SIGN(DATA[[#This Row],[Prev Low]] &lt; DATA[[#This Row],[Close]])</f>
        <v>0</v>
      </c>
      <c r="BC997" s="10">
        <f xml:space="preserve"> SIGN(DATA[[#This Row],[Close]] &lt; DATA[[#This Row],[Prev High]])</f>
        <v>1</v>
      </c>
      <c r="BD997" s="10">
        <f xml:space="preserve"> SIGN(DATA[[#This Row],[Prev High]] &lt; DATA[[#This Row],[Close]])</f>
        <v>0</v>
      </c>
    </row>
    <row r="998" spans="14:56" x14ac:dyDescent="0.25">
      <c r="N998" s="16">
        <f xml:space="preserve"> ROW() - ROW(DATA[[#Headers],[Row]])</f>
        <v>996</v>
      </c>
      <c r="O998" s="13"/>
      <c r="P998" s="20">
        <v>44406</v>
      </c>
      <c r="Q998" s="21">
        <v>125849</v>
      </c>
      <c r="R998" s="21">
        <v>126415</v>
      </c>
      <c r="S998" s="21">
        <v>127145</v>
      </c>
      <c r="T998" s="21">
        <v>125140</v>
      </c>
      <c r="U998" s="13" t="s">
        <v>736</v>
      </c>
      <c r="V998" s="14">
        <v>-5.8999999999999999E-3</v>
      </c>
      <c r="W998" s="23"/>
      <c r="X998" s="23">
        <f xml:space="preserve"> (1 - DATA[[#This Row],[Row]])</f>
        <v>-995</v>
      </c>
      <c r="Y998" s="24">
        <f xml:space="preserve"> DATA[[#This Row],[Src Data]]</f>
        <v>44406</v>
      </c>
      <c r="Z998" s="23">
        <f xml:space="preserve"> WEEKDAY(DATA[[#This Row],[Date]])</f>
        <v>5</v>
      </c>
      <c r="AA998" s="26">
        <f xml:space="preserve"> DATA[[#This Row],[Src Último]]</f>
        <v>125849</v>
      </c>
      <c r="AB998" s="28">
        <f xml:space="preserve"> DATA[[#This Row],[Src Abertura]]</f>
        <v>126415</v>
      </c>
      <c r="AC998" s="28">
        <f xml:space="preserve"> DATA[[#This Row],[Src Mínima]]</f>
        <v>125140</v>
      </c>
      <c r="AD998" s="28">
        <f xml:space="preserve"> DATA[[#This Row],[Src Máxima]]</f>
        <v>127145</v>
      </c>
      <c r="AE998" s="28">
        <f xml:space="preserve"> DATA[[#This Row],[Src Último]]</f>
        <v>125849</v>
      </c>
      <c r="AF998" s="40">
        <f xml:space="preserve"> (DATA[[#This Row],[High]] - DATA[[#This Row],[Low]])</f>
        <v>2005</v>
      </c>
      <c r="AG998" s="31">
        <f xml:space="preserve"> _xlfn.XLOOKUP(DATA[[#This Row],[T]]-1, DATA[T], DATA[Open], "")</f>
        <v>125260</v>
      </c>
      <c r="AH998" s="31">
        <f xml:space="preserve"> _xlfn.XLOOKUP(DATA[[#This Row],[T]]-1, DATA[T], DATA[Low], "")</f>
        <v>125240</v>
      </c>
      <c r="AI998" s="31">
        <f xml:space="preserve"> _xlfn.XLOOKUP(DATA[[#This Row],[T]]-1, DATA[T], DATA[High], "")</f>
        <v>127060</v>
      </c>
      <c r="AJ998" s="31">
        <f xml:space="preserve"> _xlfn.XLOOKUP(DATA[[#This Row],[T]]-1, DATA[T], DATA[Price], "")</f>
        <v>126596</v>
      </c>
      <c r="AK998" s="33">
        <f xml:space="preserve"> IFERROR(DATA[[#This Row],[Prev Close]] - DATA[[#This Row],[Prev Open]], "")</f>
        <v>1336</v>
      </c>
      <c r="AL998" s="33">
        <f xml:space="preserve"> IFERROR(DATA[[#This Row],[Prev High]] - DATA[[#This Row],[Prev Low]], "")</f>
        <v>1820</v>
      </c>
      <c r="AM998" s="33">
        <f xml:space="preserve"> SIGN(DATA[[#This Row],[Prev Change]] &lt; 0)</f>
        <v>0</v>
      </c>
      <c r="AN998" s="33">
        <f xml:space="preserve"> SIGN(DATA[[#This Row],[Prev Change]] &gt;= 0)</f>
        <v>1</v>
      </c>
      <c r="AO998" s="28">
        <f xml:space="preserve"> IFERROR(MAX(0, DATA[[#This Row],[High]] - DATA[[#This Row],[Prev High]]), "")</f>
        <v>85</v>
      </c>
      <c r="AP998" s="28">
        <f xml:space="preserve"> IFERROR(MAX(0, DATA[[#This Row],[Prev Low]] - DATA[[#This Row],[Low]]), "")</f>
        <v>100</v>
      </c>
      <c r="AQ998" s="10">
        <f xml:space="preserve"> (DATA[[#This Row],[Prev Low]] &lt; DATA[[#This Row],[Open]]) * (DATA[[#This Row],[Open]] &lt; DATA[[#This Row],[Prev High]])</f>
        <v>1</v>
      </c>
      <c r="AR998" s="10">
        <f xml:space="preserve"> SIGN(DATA[[#This Row],[Open]] &lt; DATA[[#This Row],[Prev Low]])</f>
        <v>0</v>
      </c>
      <c r="AS998" s="10">
        <f xml:space="preserve"> SIGN(DATA[[#This Row],[Prev Low]] &lt; DATA[[#This Row],[Open]])</f>
        <v>1</v>
      </c>
      <c r="AT998" s="10">
        <f xml:space="preserve"> SIGN(DATA[[#This Row],[Open]] &lt; DATA[[#This Row],[Prev High]])</f>
        <v>1</v>
      </c>
      <c r="AU998" s="10">
        <f xml:space="preserve"> SIGN(DATA[[#This Row],[Prev High]] &lt; DATA[[#This Row],[Open]])</f>
        <v>0</v>
      </c>
      <c r="AV998" s="10">
        <f xml:space="preserve"> SIGN(DATA[[#This Row],[Low]] &lt; DATA[[#This Row],[Prev Low]])</f>
        <v>1</v>
      </c>
      <c r="AW998" s="10">
        <f xml:space="preserve"> SIGN(DATA[[#This Row],[Prev Low]] &lt; DATA[[#This Row],[Low]])</f>
        <v>0</v>
      </c>
      <c r="AX998" s="10">
        <f xml:space="preserve"> SIGN(DATA[[#This Row],[High]] &lt; DATA[[#This Row],[Prev High]])</f>
        <v>0</v>
      </c>
      <c r="AY998" s="10">
        <f xml:space="preserve"> SIGN(DATA[[#This Row],[Prev High]] &lt; DATA[[#This Row],[High]])</f>
        <v>1</v>
      </c>
      <c r="AZ998" s="10">
        <f xml:space="preserve"> (DATA[[#This Row],[Prev Low]] &lt; DATA[[#This Row],[Close]]) * (DATA[[#This Row],[Close]] &lt; DATA[[#This Row],[Prev High]])</f>
        <v>1</v>
      </c>
      <c r="BA998" s="10">
        <f xml:space="preserve"> SIGN(DATA[[#This Row],[Close]] &lt; DATA[[#This Row],[Prev Low]])</f>
        <v>0</v>
      </c>
      <c r="BB998" s="10">
        <f xml:space="preserve"> SIGN(DATA[[#This Row],[Prev Low]] &lt; DATA[[#This Row],[Close]])</f>
        <v>1</v>
      </c>
      <c r="BC998" s="10">
        <f xml:space="preserve"> SIGN(DATA[[#This Row],[Close]] &lt; DATA[[#This Row],[Prev High]])</f>
        <v>1</v>
      </c>
      <c r="BD998" s="10">
        <f xml:space="preserve"> SIGN(DATA[[#This Row],[Prev High]] &lt; DATA[[#This Row],[Close]])</f>
        <v>0</v>
      </c>
    </row>
    <row r="999" spans="14:56" x14ac:dyDescent="0.25">
      <c r="N999" s="16">
        <f xml:space="preserve"> ROW() - ROW(DATA[[#Headers],[Row]])</f>
        <v>997</v>
      </c>
      <c r="O999" s="13"/>
      <c r="P999" s="20">
        <v>44405</v>
      </c>
      <c r="Q999" s="21">
        <v>126596</v>
      </c>
      <c r="R999" s="21">
        <v>125260</v>
      </c>
      <c r="S999" s="21">
        <v>127060</v>
      </c>
      <c r="T999" s="21">
        <v>125240</v>
      </c>
      <c r="U999" s="13" t="s">
        <v>737</v>
      </c>
      <c r="V999" s="14">
        <v>1.3899999999999999E-2</v>
      </c>
      <c r="W999" s="23"/>
      <c r="X999" s="23">
        <f xml:space="preserve"> (1 - DATA[[#This Row],[Row]])</f>
        <v>-996</v>
      </c>
      <c r="Y999" s="24">
        <f xml:space="preserve"> DATA[[#This Row],[Src Data]]</f>
        <v>44405</v>
      </c>
      <c r="Z999" s="23">
        <f xml:space="preserve"> WEEKDAY(DATA[[#This Row],[Date]])</f>
        <v>4</v>
      </c>
      <c r="AA999" s="26">
        <f xml:space="preserve"> DATA[[#This Row],[Src Último]]</f>
        <v>126596</v>
      </c>
      <c r="AB999" s="28">
        <f xml:space="preserve"> DATA[[#This Row],[Src Abertura]]</f>
        <v>125260</v>
      </c>
      <c r="AC999" s="28">
        <f xml:space="preserve"> DATA[[#This Row],[Src Mínima]]</f>
        <v>125240</v>
      </c>
      <c r="AD999" s="28">
        <f xml:space="preserve"> DATA[[#This Row],[Src Máxima]]</f>
        <v>127060</v>
      </c>
      <c r="AE999" s="28">
        <f xml:space="preserve"> DATA[[#This Row],[Src Último]]</f>
        <v>126596</v>
      </c>
      <c r="AF999" s="40">
        <f xml:space="preserve"> (DATA[[#This Row],[High]] - DATA[[#This Row],[Low]])</f>
        <v>1820</v>
      </c>
      <c r="AG999" s="31">
        <f xml:space="preserve"> _xlfn.XLOOKUP(DATA[[#This Row],[T]]-1, DATA[T], DATA[Open], "")</f>
        <v>125865</v>
      </c>
      <c r="AH999" s="31">
        <f xml:space="preserve"> _xlfn.XLOOKUP(DATA[[#This Row],[T]]-1, DATA[T], DATA[Low], "")</f>
        <v>123945</v>
      </c>
      <c r="AI999" s="31">
        <f xml:space="preserve"> _xlfn.XLOOKUP(DATA[[#This Row],[T]]-1, DATA[T], DATA[High], "")</f>
        <v>125955</v>
      </c>
      <c r="AJ999" s="31">
        <f xml:space="preserve"> _xlfn.XLOOKUP(DATA[[#This Row],[T]]-1, DATA[T], DATA[Price], "")</f>
        <v>124861</v>
      </c>
      <c r="AK999" s="33">
        <f xml:space="preserve"> IFERROR(DATA[[#This Row],[Prev Close]] - DATA[[#This Row],[Prev Open]], "")</f>
        <v>-1004</v>
      </c>
      <c r="AL999" s="33">
        <f xml:space="preserve"> IFERROR(DATA[[#This Row],[Prev High]] - DATA[[#This Row],[Prev Low]], "")</f>
        <v>2010</v>
      </c>
      <c r="AM999" s="33">
        <f xml:space="preserve"> SIGN(DATA[[#This Row],[Prev Change]] &lt; 0)</f>
        <v>1</v>
      </c>
      <c r="AN999" s="33">
        <f xml:space="preserve"> SIGN(DATA[[#This Row],[Prev Change]] &gt;= 0)</f>
        <v>0</v>
      </c>
      <c r="AO999" s="28">
        <f xml:space="preserve"> IFERROR(MAX(0, DATA[[#This Row],[High]] - DATA[[#This Row],[Prev High]]), "")</f>
        <v>1105</v>
      </c>
      <c r="AP999" s="28">
        <f xml:space="preserve"> IFERROR(MAX(0, DATA[[#This Row],[Prev Low]] - DATA[[#This Row],[Low]]), "")</f>
        <v>0</v>
      </c>
      <c r="AQ999" s="10">
        <f xml:space="preserve"> (DATA[[#This Row],[Prev Low]] &lt; DATA[[#This Row],[Open]]) * (DATA[[#This Row],[Open]] &lt; DATA[[#This Row],[Prev High]])</f>
        <v>1</v>
      </c>
      <c r="AR999" s="10">
        <f xml:space="preserve"> SIGN(DATA[[#This Row],[Open]] &lt; DATA[[#This Row],[Prev Low]])</f>
        <v>0</v>
      </c>
      <c r="AS999" s="10">
        <f xml:space="preserve"> SIGN(DATA[[#This Row],[Prev Low]] &lt; DATA[[#This Row],[Open]])</f>
        <v>1</v>
      </c>
      <c r="AT999" s="10">
        <f xml:space="preserve"> SIGN(DATA[[#This Row],[Open]] &lt; DATA[[#This Row],[Prev High]])</f>
        <v>1</v>
      </c>
      <c r="AU999" s="10">
        <f xml:space="preserve"> SIGN(DATA[[#This Row],[Prev High]] &lt; DATA[[#This Row],[Open]])</f>
        <v>0</v>
      </c>
      <c r="AV999" s="10">
        <f xml:space="preserve"> SIGN(DATA[[#This Row],[Low]] &lt; DATA[[#This Row],[Prev Low]])</f>
        <v>0</v>
      </c>
      <c r="AW999" s="10">
        <f xml:space="preserve"> SIGN(DATA[[#This Row],[Prev Low]] &lt; DATA[[#This Row],[Low]])</f>
        <v>1</v>
      </c>
      <c r="AX999" s="10">
        <f xml:space="preserve"> SIGN(DATA[[#This Row],[High]] &lt; DATA[[#This Row],[Prev High]])</f>
        <v>0</v>
      </c>
      <c r="AY999" s="10">
        <f xml:space="preserve"> SIGN(DATA[[#This Row],[Prev High]] &lt; DATA[[#This Row],[High]])</f>
        <v>1</v>
      </c>
      <c r="AZ999" s="10">
        <f xml:space="preserve"> (DATA[[#This Row],[Prev Low]] &lt; DATA[[#This Row],[Close]]) * (DATA[[#This Row],[Close]] &lt; DATA[[#This Row],[Prev High]])</f>
        <v>0</v>
      </c>
      <c r="BA999" s="10">
        <f xml:space="preserve"> SIGN(DATA[[#This Row],[Close]] &lt; DATA[[#This Row],[Prev Low]])</f>
        <v>0</v>
      </c>
      <c r="BB999" s="10">
        <f xml:space="preserve"> SIGN(DATA[[#This Row],[Prev Low]] &lt; DATA[[#This Row],[Close]])</f>
        <v>1</v>
      </c>
      <c r="BC999" s="10">
        <f xml:space="preserve"> SIGN(DATA[[#This Row],[Close]] &lt; DATA[[#This Row],[Prev High]])</f>
        <v>0</v>
      </c>
      <c r="BD999" s="10">
        <f xml:space="preserve"> SIGN(DATA[[#This Row],[Prev High]] &lt; DATA[[#This Row],[Close]])</f>
        <v>1</v>
      </c>
    </row>
    <row r="1000" spans="14:56" x14ac:dyDescent="0.25">
      <c r="N1000" s="16">
        <f xml:space="preserve"> ROW() - ROW(DATA[[#Headers],[Row]])</f>
        <v>998</v>
      </c>
      <c r="O1000" s="13"/>
      <c r="P1000" s="20">
        <v>44404</v>
      </c>
      <c r="Q1000" s="21">
        <v>124861</v>
      </c>
      <c r="R1000" s="21">
        <v>125865</v>
      </c>
      <c r="S1000" s="21">
        <v>125955</v>
      </c>
      <c r="T1000" s="21">
        <v>123945</v>
      </c>
      <c r="U1000" s="13" t="s">
        <v>231</v>
      </c>
      <c r="V1000" s="14">
        <v>-1.0999999999999999E-2</v>
      </c>
      <c r="W1000" s="23"/>
      <c r="X1000" s="23">
        <f xml:space="preserve"> (1 - DATA[[#This Row],[Row]])</f>
        <v>-997</v>
      </c>
      <c r="Y1000" s="24">
        <f xml:space="preserve"> DATA[[#This Row],[Src Data]]</f>
        <v>44404</v>
      </c>
      <c r="Z1000" s="23">
        <f xml:space="preserve"> WEEKDAY(DATA[[#This Row],[Date]])</f>
        <v>3</v>
      </c>
      <c r="AA1000" s="26">
        <f xml:space="preserve"> DATA[[#This Row],[Src Último]]</f>
        <v>124861</v>
      </c>
      <c r="AB1000" s="28">
        <f xml:space="preserve"> DATA[[#This Row],[Src Abertura]]</f>
        <v>125865</v>
      </c>
      <c r="AC1000" s="28">
        <f xml:space="preserve"> DATA[[#This Row],[Src Mínima]]</f>
        <v>123945</v>
      </c>
      <c r="AD1000" s="28">
        <f xml:space="preserve"> DATA[[#This Row],[Src Máxima]]</f>
        <v>125955</v>
      </c>
      <c r="AE1000" s="28">
        <f xml:space="preserve"> DATA[[#This Row],[Src Último]]</f>
        <v>124861</v>
      </c>
      <c r="AF1000" s="40">
        <f xml:space="preserve"> (DATA[[#This Row],[High]] - DATA[[#This Row],[Low]])</f>
        <v>2010</v>
      </c>
      <c r="AG1000" s="31">
        <f xml:space="preserve"> _xlfn.XLOOKUP(DATA[[#This Row],[T]]-1, DATA[T], DATA[Open], "")</f>
        <v>125110</v>
      </c>
      <c r="AH1000" s="31">
        <f xml:space="preserve"> _xlfn.XLOOKUP(DATA[[#This Row],[T]]-1, DATA[T], DATA[Low], "")</f>
        <v>125015</v>
      </c>
      <c r="AI1000" s="31">
        <f xml:space="preserve"> _xlfn.XLOOKUP(DATA[[#This Row],[T]]-1, DATA[T], DATA[High], "")</f>
        <v>126580</v>
      </c>
      <c r="AJ1000" s="31">
        <f xml:space="preserve"> _xlfn.XLOOKUP(DATA[[#This Row],[T]]-1, DATA[T], DATA[Price], "")</f>
        <v>126253</v>
      </c>
      <c r="AK1000" s="33">
        <f xml:space="preserve"> IFERROR(DATA[[#This Row],[Prev Close]] - DATA[[#This Row],[Prev Open]], "")</f>
        <v>1143</v>
      </c>
      <c r="AL1000" s="33">
        <f xml:space="preserve"> IFERROR(DATA[[#This Row],[Prev High]] - DATA[[#This Row],[Prev Low]], "")</f>
        <v>1565</v>
      </c>
      <c r="AM1000" s="33">
        <f xml:space="preserve"> SIGN(DATA[[#This Row],[Prev Change]] &lt; 0)</f>
        <v>0</v>
      </c>
      <c r="AN1000" s="33">
        <f xml:space="preserve"> SIGN(DATA[[#This Row],[Prev Change]] &gt;= 0)</f>
        <v>1</v>
      </c>
      <c r="AO1000" s="28">
        <f xml:space="preserve"> IFERROR(MAX(0, DATA[[#This Row],[High]] - DATA[[#This Row],[Prev High]]), "")</f>
        <v>0</v>
      </c>
      <c r="AP1000" s="28">
        <f xml:space="preserve"> IFERROR(MAX(0, DATA[[#This Row],[Prev Low]] - DATA[[#This Row],[Low]]), "")</f>
        <v>1070</v>
      </c>
      <c r="AQ1000" s="10">
        <f xml:space="preserve"> (DATA[[#This Row],[Prev Low]] &lt; DATA[[#This Row],[Open]]) * (DATA[[#This Row],[Open]] &lt; DATA[[#This Row],[Prev High]])</f>
        <v>1</v>
      </c>
      <c r="AR1000" s="10">
        <f xml:space="preserve"> SIGN(DATA[[#This Row],[Open]] &lt; DATA[[#This Row],[Prev Low]])</f>
        <v>0</v>
      </c>
      <c r="AS1000" s="10">
        <f xml:space="preserve"> SIGN(DATA[[#This Row],[Prev Low]] &lt; DATA[[#This Row],[Open]])</f>
        <v>1</v>
      </c>
      <c r="AT1000" s="10">
        <f xml:space="preserve"> SIGN(DATA[[#This Row],[Open]] &lt; DATA[[#This Row],[Prev High]])</f>
        <v>1</v>
      </c>
      <c r="AU1000" s="10">
        <f xml:space="preserve"> SIGN(DATA[[#This Row],[Prev High]] &lt; DATA[[#This Row],[Open]])</f>
        <v>0</v>
      </c>
      <c r="AV1000" s="10">
        <f xml:space="preserve"> SIGN(DATA[[#This Row],[Low]] &lt; DATA[[#This Row],[Prev Low]])</f>
        <v>1</v>
      </c>
      <c r="AW1000" s="10">
        <f xml:space="preserve"> SIGN(DATA[[#This Row],[Prev Low]] &lt; DATA[[#This Row],[Low]])</f>
        <v>0</v>
      </c>
      <c r="AX1000" s="10">
        <f xml:space="preserve"> SIGN(DATA[[#This Row],[High]] &lt; DATA[[#This Row],[Prev High]])</f>
        <v>1</v>
      </c>
      <c r="AY1000" s="10">
        <f xml:space="preserve"> SIGN(DATA[[#This Row],[Prev High]] &lt; DATA[[#This Row],[High]])</f>
        <v>0</v>
      </c>
      <c r="AZ1000" s="10">
        <f xml:space="preserve"> (DATA[[#This Row],[Prev Low]] &lt; DATA[[#This Row],[Close]]) * (DATA[[#This Row],[Close]] &lt; DATA[[#This Row],[Prev High]])</f>
        <v>0</v>
      </c>
      <c r="BA1000" s="10">
        <f xml:space="preserve"> SIGN(DATA[[#This Row],[Close]] &lt; DATA[[#This Row],[Prev Low]])</f>
        <v>1</v>
      </c>
      <c r="BB1000" s="10">
        <f xml:space="preserve"> SIGN(DATA[[#This Row],[Prev Low]] &lt; DATA[[#This Row],[Close]])</f>
        <v>0</v>
      </c>
      <c r="BC1000" s="10">
        <f xml:space="preserve"> SIGN(DATA[[#This Row],[Close]] &lt; DATA[[#This Row],[Prev High]])</f>
        <v>1</v>
      </c>
      <c r="BD1000" s="10">
        <f xml:space="preserve"> SIGN(DATA[[#This Row],[Prev High]] &lt; DATA[[#This Row],[Close]])</f>
        <v>0</v>
      </c>
    </row>
    <row r="1001" spans="14:56" x14ac:dyDescent="0.25">
      <c r="N1001" s="16">
        <f xml:space="preserve"> ROW() - ROW(DATA[[#Headers],[Row]])</f>
        <v>999</v>
      </c>
      <c r="O1001" s="13"/>
      <c r="P1001" s="20">
        <v>44403</v>
      </c>
      <c r="Q1001" s="21">
        <v>126253</v>
      </c>
      <c r="R1001" s="21">
        <v>125110</v>
      </c>
      <c r="S1001" s="21">
        <v>126580</v>
      </c>
      <c r="T1001" s="21">
        <v>125015</v>
      </c>
      <c r="U1001" s="13" t="s">
        <v>309</v>
      </c>
      <c r="V1001" s="14">
        <v>7.3000000000000001E-3</v>
      </c>
      <c r="W1001" s="23"/>
      <c r="X1001" s="23">
        <f xml:space="preserve"> (1 - DATA[[#This Row],[Row]])</f>
        <v>-998</v>
      </c>
      <c r="Y1001" s="24">
        <f xml:space="preserve"> DATA[[#This Row],[Src Data]]</f>
        <v>44403</v>
      </c>
      <c r="Z1001" s="23">
        <f xml:space="preserve"> WEEKDAY(DATA[[#This Row],[Date]])</f>
        <v>2</v>
      </c>
      <c r="AA1001" s="26">
        <f xml:space="preserve"> DATA[[#This Row],[Src Último]]</f>
        <v>126253</v>
      </c>
      <c r="AB1001" s="28">
        <f xml:space="preserve"> DATA[[#This Row],[Src Abertura]]</f>
        <v>125110</v>
      </c>
      <c r="AC1001" s="28">
        <f xml:space="preserve"> DATA[[#This Row],[Src Mínima]]</f>
        <v>125015</v>
      </c>
      <c r="AD1001" s="28">
        <f xml:space="preserve"> DATA[[#This Row],[Src Máxima]]</f>
        <v>126580</v>
      </c>
      <c r="AE1001" s="28">
        <f xml:space="preserve"> DATA[[#This Row],[Src Último]]</f>
        <v>126253</v>
      </c>
      <c r="AF1001" s="40">
        <f xml:space="preserve"> (DATA[[#This Row],[High]] - DATA[[#This Row],[Low]])</f>
        <v>1565</v>
      </c>
      <c r="AG1001" s="31">
        <f xml:space="preserve"> _xlfn.XLOOKUP(DATA[[#This Row],[T]]-1, DATA[T], DATA[Open], "")</f>
        <v>126900</v>
      </c>
      <c r="AH1001" s="31">
        <f xml:space="preserve"> _xlfn.XLOOKUP(DATA[[#This Row],[T]]-1, DATA[T], DATA[Low], "")</f>
        <v>124685</v>
      </c>
      <c r="AI1001" s="31">
        <f xml:space="preserve"> _xlfn.XLOOKUP(DATA[[#This Row],[T]]-1, DATA[T], DATA[High], "")</f>
        <v>126945</v>
      </c>
      <c r="AJ1001" s="31">
        <f xml:space="preserve"> _xlfn.XLOOKUP(DATA[[#This Row],[T]]-1, DATA[T], DATA[Price], "")</f>
        <v>125337</v>
      </c>
      <c r="AK1001" s="33">
        <f xml:space="preserve"> IFERROR(DATA[[#This Row],[Prev Close]] - DATA[[#This Row],[Prev Open]], "")</f>
        <v>-1563</v>
      </c>
      <c r="AL1001" s="33">
        <f xml:space="preserve"> IFERROR(DATA[[#This Row],[Prev High]] - DATA[[#This Row],[Prev Low]], "")</f>
        <v>2260</v>
      </c>
      <c r="AM1001" s="33">
        <f xml:space="preserve"> SIGN(DATA[[#This Row],[Prev Change]] &lt; 0)</f>
        <v>1</v>
      </c>
      <c r="AN1001" s="33">
        <f xml:space="preserve"> SIGN(DATA[[#This Row],[Prev Change]] &gt;= 0)</f>
        <v>0</v>
      </c>
      <c r="AO1001" s="28">
        <f xml:space="preserve"> IFERROR(MAX(0, DATA[[#This Row],[High]] - DATA[[#This Row],[Prev High]]), "")</f>
        <v>0</v>
      </c>
      <c r="AP1001" s="28">
        <f xml:space="preserve"> IFERROR(MAX(0, DATA[[#This Row],[Prev Low]] - DATA[[#This Row],[Low]]), "")</f>
        <v>0</v>
      </c>
      <c r="AQ1001" s="10">
        <f xml:space="preserve"> (DATA[[#This Row],[Prev Low]] &lt; DATA[[#This Row],[Open]]) * (DATA[[#This Row],[Open]] &lt; DATA[[#This Row],[Prev High]])</f>
        <v>1</v>
      </c>
      <c r="AR1001" s="10">
        <f xml:space="preserve"> SIGN(DATA[[#This Row],[Open]] &lt; DATA[[#This Row],[Prev Low]])</f>
        <v>0</v>
      </c>
      <c r="AS1001" s="10">
        <f xml:space="preserve"> SIGN(DATA[[#This Row],[Prev Low]] &lt; DATA[[#This Row],[Open]])</f>
        <v>1</v>
      </c>
      <c r="AT1001" s="10">
        <f xml:space="preserve"> SIGN(DATA[[#This Row],[Open]] &lt; DATA[[#This Row],[Prev High]])</f>
        <v>1</v>
      </c>
      <c r="AU1001" s="10">
        <f xml:space="preserve"> SIGN(DATA[[#This Row],[Prev High]] &lt; DATA[[#This Row],[Open]])</f>
        <v>0</v>
      </c>
      <c r="AV1001" s="10">
        <f xml:space="preserve"> SIGN(DATA[[#This Row],[Low]] &lt; DATA[[#This Row],[Prev Low]])</f>
        <v>0</v>
      </c>
      <c r="AW1001" s="10">
        <f xml:space="preserve"> SIGN(DATA[[#This Row],[Prev Low]] &lt; DATA[[#This Row],[Low]])</f>
        <v>1</v>
      </c>
      <c r="AX1001" s="10">
        <f xml:space="preserve"> SIGN(DATA[[#This Row],[High]] &lt; DATA[[#This Row],[Prev High]])</f>
        <v>1</v>
      </c>
      <c r="AY1001" s="10">
        <f xml:space="preserve"> SIGN(DATA[[#This Row],[Prev High]] &lt; DATA[[#This Row],[High]])</f>
        <v>0</v>
      </c>
      <c r="AZ1001" s="10">
        <f xml:space="preserve"> (DATA[[#This Row],[Prev Low]] &lt; DATA[[#This Row],[Close]]) * (DATA[[#This Row],[Close]] &lt; DATA[[#This Row],[Prev High]])</f>
        <v>1</v>
      </c>
      <c r="BA1001" s="10">
        <f xml:space="preserve"> SIGN(DATA[[#This Row],[Close]] &lt; DATA[[#This Row],[Prev Low]])</f>
        <v>0</v>
      </c>
      <c r="BB1001" s="10">
        <f xml:space="preserve"> SIGN(DATA[[#This Row],[Prev Low]] &lt; DATA[[#This Row],[Close]])</f>
        <v>1</v>
      </c>
      <c r="BC1001" s="10">
        <f xml:space="preserve"> SIGN(DATA[[#This Row],[Close]] &lt; DATA[[#This Row],[Prev High]])</f>
        <v>1</v>
      </c>
      <c r="BD1001" s="10">
        <f xml:space="preserve"> SIGN(DATA[[#This Row],[Prev High]] &lt; DATA[[#This Row],[Close]])</f>
        <v>0</v>
      </c>
    </row>
    <row r="1002" spans="14:56" x14ac:dyDescent="0.25">
      <c r="N1002" s="16">
        <f xml:space="preserve"> ROW() - ROW(DATA[[#Headers],[Row]])</f>
        <v>1000</v>
      </c>
      <c r="O1002" s="13"/>
      <c r="P1002" s="20">
        <v>44400</v>
      </c>
      <c r="Q1002" s="21">
        <v>125337</v>
      </c>
      <c r="R1002" s="21">
        <v>126900</v>
      </c>
      <c r="S1002" s="21">
        <v>126945</v>
      </c>
      <c r="T1002" s="21">
        <v>124685</v>
      </c>
      <c r="U1002" s="13" t="s">
        <v>536</v>
      </c>
      <c r="V1002" s="14">
        <v>-1.0200000000000001E-2</v>
      </c>
      <c r="W1002" s="23"/>
      <c r="X1002" s="23">
        <f xml:space="preserve"> (1 - DATA[[#This Row],[Row]])</f>
        <v>-999</v>
      </c>
      <c r="Y1002" s="24">
        <f xml:space="preserve"> DATA[[#This Row],[Src Data]]</f>
        <v>44400</v>
      </c>
      <c r="Z1002" s="23">
        <f xml:space="preserve"> WEEKDAY(DATA[[#This Row],[Date]])</f>
        <v>6</v>
      </c>
      <c r="AA1002" s="26">
        <f xml:space="preserve"> DATA[[#This Row],[Src Último]]</f>
        <v>125337</v>
      </c>
      <c r="AB1002" s="28">
        <f xml:space="preserve"> DATA[[#This Row],[Src Abertura]]</f>
        <v>126900</v>
      </c>
      <c r="AC1002" s="28">
        <f xml:space="preserve"> DATA[[#This Row],[Src Mínima]]</f>
        <v>124685</v>
      </c>
      <c r="AD1002" s="28">
        <f xml:space="preserve"> DATA[[#This Row],[Src Máxima]]</f>
        <v>126945</v>
      </c>
      <c r="AE1002" s="28">
        <f xml:space="preserve"> DATA[[#This Row],[Src Último]]</f>
        <v>125337</v>
      </c>
      <c r="AF1002" s="40">
        <f xml:space="preserve"> (DATA[[#This Row],[High]] - DATA[[#This Row],[Low]])</f>
        <v>2260</v>
      </c>
      <c r="AG1002" s="31">
        <f xml:space="preserve"> _xlfn.XLOOKUP(DATA[[#This Row],[T]]-1, DATA[T], DATA[Open], "")</f>
        <v>126450</v>
      </c>
      <c r="AH1002" s="31">
        <f xml:space="preserve"> _xlfn.XLOOKUP(DATA[[#This Row],[T]]-1, DATA[T], DATA[Low], "")</f>
        <v>125690</v>
      </c>
      <c r="AI1002" s="31">
        <f xml:space="preserve"> _xlfn.XLOOKUP(DATA[[#This Row],[T]]-1, DATA[T], DATA[High], "")</f>
        <v>126820</v>
      </c>
      <c r="AJ1002" s="31">
        <f xml:space="preserve"> _xlfn.XLOOKUP(DATA[[#This Row],[T]]-1, DATA[T], DATA[Price], "")</f>
        <v>126635</v>
      </c>
      <c r="AK1002" s="33">
        <f xml:space="preserve"> IFERROR(DATA[[#This Row],[Prev Close]] - DATA[[#This Row],[Prev Open]], "")</f>
        <v>185</v>
      </c>
      <c r="AL1002" s="33">
        <f xml:space="preserve"> IFERROR(DATA[[#This Row],[Prev High]] - DATA[[#This Row],[Prev Low]], "")</f>
        <v>1130</v>
      </c>
      <c r="AM1002" s="33">
        <f xml:space="preserve"> SIGN(DATA[[#This Row],[Prev Change]] &lt; 0)</f>
        <v>0</v>
      </c>
      <c r="AN1002" s="33">
        <f xml:space="preserve"> SIGN(DATA[[#This Row],[Prev Change]] &gt;= 0)</f>
        <v>1</v>
      </c>
      <c r="AO1002" s="28">
        <f xml:space="preserve"> IFERROR(MAX(0, DATA[[#This Row],[High]] - DATA[[#This Row],[Prev High]]), "")</f>
        <v>125</v>
      </c>
      <c r="AP1002" s="28">
        <f xml:space="preserve"> IFERROR(MAX(0, DATA[[#This Row],[Prev Low]] - DATA[[#This Row],[Low]]), "")</f>
        <v>1005</v>
      </c>
      <c r="AQ1002" s="10">
        <f xml:space="preserve"> (DATA[[#This Row],[Prev Low]] &lt; DATA[[#This Row],[Open]]) * (DATA[[#This Row],[Open]] &lt; DATA[[#This Row],[Prev High]])</f>
        <v>0</v>
      </c>
      <c r="AR1002" s="10">
        <f xml:space="preserve"> SIGN(DATA[[#This Row],[Open]] &lt; DATA[[#This Row],[Prev Low]])</f>
        <v>0</v>
      </c>
      <c r="AS1002" s="10">
        <f xml:space="preserve"> SIGN(DATA[[#This Row],[Prev Low]] &lt; DATA[[#This Row],[Open]])</f>
        <v>1</v>
      </c>
      <c r="AT1002" s="10">
        <f xml:space="preserve"> SIGN(DATA[[#This Row],[Open]] &lt; DATA[[#This Row],[Prev High]])</f>
        <v>0</v>
      </c>
      <c r="AU1002" s="10">
        <f xml:space="preserve"> SIGN(DATA[[#This Row],[Prev High]] &lt; DATA[[#This Row],[Open]])</f>
        <v>1</v>
      </c>
      <c r="AV1002" s="10">
        <f xml:space="preserve"> SIGN(DATA[[#This Row],[Low]] &lt; DATA[[#This Row],[Prev Low]])</f>
        <v>1</v>
      </c>
      <c r="AW1002" s="10">
        <f xml:space="preserve"> SIGN(DATA[[#This Row],[Prev Low]] &lt; DATA[[#This Row],[Low]])</f>
        <v>0</v>
      </c>
      <c r="AX1002" s="10">
        <f xml:space="preserve"> SIGN(DATA[[#This Row],[High]] &lt; DATA[[#This Row],[Prev High]])</f>
        <v>0</v>
      </c>
      <c r="AY1002" s="10">
        <f xml:space="preserve"> SIGN(DATA[[#This Row],[Prev High]] &lt; DATA[[#This Row],[High]])</f>
        <v>1</v>
      </c>
      <c r="AZ1002" s="10">
        <f xml:space="preserve"> (DATA[[#This Row],[Prev Low]] &lt; DATA[[#This Row],[Close]]) * (DATA[[#This Row],[Close]] &lt; DATA[[#This Row],[Prev High]])</f>
        <v>0</v>
      </c>
      <c r="BA1002" s="10">
        <f xml:space="preserve"> SIGN(DATA[[#This Row],[Close]] &lt; DATA[[#This Row],[Prev Low]])</f>
        <v>1</v>
      </c>
      <c r="BB1002" s="10">
        <f xml:space="preserve"> SIGN(DATA[[#This Row],[Prev Low]] &lt; DATA[[#This Row],[Close]])</f>
        <v>0</v>
      </c>
      <c r="BC1002" s="10">
        <f xml:space="preserve"> SIGN(DATA[[#This Row],[Close]] &lt; DATA[[#This Row],[Prev High]])</f>
        <v>1</v>
      </c>
      <c r="BD1002" s="10">
        <f xml:space="preserve"> SIGN(DATA[[#This Row],[Prev High]] &lt; DATA[[#This Row],[Close]])</f>
        <v>0</v>
      </c>
    </row>
    <row r="1003" spans="14:56" x14ac:dyDescent="0.25">
      <c r="N1003" s="16">
        <f xml:space="preserve"> ROW() - ROW(DATA[[#Headers],[Row]])</f>
        <v>1001</v>
      </c>
      <c r="O1003" s="13"/>
      <c r="P1003" s="20">
        <v>44399</v>
      </c>
      <c r="Q1003" s="21">
        <v>126635</v>
      </c>
      <c r="R1003" s="21">
        <v>126450</v>
      </c>
      <c r="S1003" s="21">
        <v>126820</v>
      </c>
      <c r="T1003" s="21">
        <v>125690</v>
      </c>
      <c r="U1003" s="13" t="s">
        <v>738</v>
      </c>
      <c r="V1003" s="14">
        <v>2.3999999999999998E-3</v>
      </c>
      <c r="W1003" s="23"/>
      <c r="X1003" s="23">
        <f xml:space="preserve"> (1 - DATA[[#This Row],[Row]])</f>
        <v>-1000</v>
      </c>
      <c r="Y1003" s="24">
        <f xml:space="preserve"> DATA[[#This Row],[Src Data]]</f>
        <v>44399</v>
      </c>
      <c r="Z1003" s="23">
        <f xml:space="preserve"> WEEKDAY(DATA[[#This Row],[Date]])</f>
        <v>5</v>
      </c>
      <c r="AA1003" s="26">
        <f xml:space="preserve"> DATA[[#This Row],[Src Último]]</f>
        <v>126635</v>
      </c>
      <c r="AB1003" s="28">
        <f xml:space="preserve"> DATA[[#This Row],[Src Abertura]]</f>
        <v>126450</v>
      </c>
      <c r="AC1003" s="28">
        <f xml:space="preserve"> DATA[[#This Row],[Src Mínima]]</f>
        <v>125690</v>
      </c>
      <c r="AD1003" s="28">
        <f xml:space="preserve"> DATA[[#This Row],[Src Máxima]]</f>
        <v>126820</v>
      </c>
      <c r="AE1003" s="28">
        <f xml:space="preserve"> DATA[[#This Row],[Src Último]]</f>
        <v>126635</v>
      </c>
      <c r="AF1003" s="40">
        <f xml:space="preserve"> (DATA[[#This Row],[High]] - DATA[[#This Row],[Low]])</f>
        <v>1130</v>
      </c>
      <c r="AG1003" s="31">
        <f xml:space="preserve"> _xlfn.XLOOKUP(DATA[[#This Row],[T]]-1, DATA[T], DATA[Open], "")</f>
        <v>125750</v>
      </c>
      <c r="AH1003" s="31">
        <f xml:space="preserve"> _xlfn.XLOOKUP(DATA[[#This Row],[T]]-1, DATA[T], DATA[Low], "")</f>
        <v>125530</v>
      </c>
      <c r="AI1003" s="31">
        <f xml:space="preserve"> _xlfn.XLOOKUP(DATA[[#This Row],[T]]-1, DATA[T], DATA[High], "")</f>
        <v>126510</v>
      </c>
      <c r="AJ1003" s="31">
        <f xml:space="preserve"> _xlfn.XLOOKUP(DATA[[#This Row],[T]]-1, DATA[T], DATA[Price], "")</f>
        <v>126331</v>
      </c>
      <c r="AK1003" s="33">
        <f xml:space="preserve"> IFERROR(DATA[[#This Row],[Prev Close]] - DATA[[#This Row],[Prev Open]], "")</f>
        <v>581</v>
      </c>
      <c r="AL1003" s="33">
        <f xml:space="preserve"> IFERROR(DATA[[#This Row],[Prev High]] - DATA[[#This Row],[Prev Low]], "")</f>
        <v>980</v>
      </c>
      <c r="AM1003" s="33">
        <f xml:space="preserve"> SIGN(DATA[[#This Row],[Prev Change]] &lt; 0)</f>
        <v>0</v>
      </c>
      <c r="AN1003" s="33">
        <f xml:space="preserve"> SIGN(DATA[[#This Row],[Prev Change]] &gt;= 0)</f>
        <v>1</v>
      </c>
      <c r="AO1003" s="28">
        <f xml:space="preserve"> IFERROR(MAX(0, DATA[[#This Row],[High]] - DATA[[#This Row],[Prev High]]), "")</f>
        <v>310</v>
      </c>
      <c r="AP1003" s="28">
        <f xml:space="preserve"> IFERROR(MAX(0, DATA[[#This Row],[Prev Low]] - DATA[[#This Row],[Low]]), "")</f>
        <v>0</v>
      </c>
      <c r="AQ1003" s="10">
        <f xml:space="preserve"> (DATA[[#This Row],[Prev Low]] &lt; DATA[[#This Row],[Open]]) * (DATA[[#This Row],[Open]] &lt; DATA[[#This Row],[Prev High]])</f>
        <v>1</v>
      </c>
      <c r="AR1003" s="10">
        <f xml:space="preserve"> SIGN(DATA[[#This Row],[Open]] &lt; DATA[[#This Row],[Prev Low]])</f>
        <v>0</v>
      </c>
      <c r="AS1003" s="10">
        <f xml:space="preserve"> SIGN(DATA[[#This Row],[Prev Low]] &lt; DATA[[#This Row],[Open]])</f>
        <v>1</v>
      </c>
      <c r="AT1003" s="10">
        <f xml:space="preserve"> SIGN(DATA[[#This Row],[Open]] &lt; DATA[[#This Row],[Prev High]])</f>
        <v>1</v>
      </c>
      <c r="AU1003" s="10">
        <f xml:space="preserve"> SIGN(DATA[[#This Row],[Prev High]] &lt; DATA[[#This Row],[Open]])</f>
        <v>0</v>
      </c>
      <c r="AV1003" s="10">
        <f xml:space="preserve"> SIGN(DATA[[#This Row],[Low]] &lt; DATA[[#This Row],[Prev Low]])</f>
        <v>0</v>
      </c>
      <c r="AW1003" s="10">
        <f xml:space="preserve"> SIGN(DATA[[#This Row],[Prev Low]] &lt; DATA[[#This Row],[Low]])</f>
        <v>1</v>
      </c>
      <c r="AX1003" s="10">
        <f xml:space="preserve"> SIGN(DATA[[#This Row],[High]] &lt; DATA[[#This Row],[Prev High]])</f>
        <v>0</v>
      </c>
      <c r="AY1003" s="10">
        <f xml:space="preserve"> SIGN(DATA[[#This Row],[Prev High]] &lt; DATA[[#This Row],[High]])</f>
        <v>1</v>
      </c>
      <c r="AZ1003" s="10">
        <f xml:space="preserve"> (DATA[[#This Row],[Prev Low]] &lt; DATA[[#This Row],[Close]]) * (DATA[[#This Row],[Close]] &lt; DATA[[#This Row],[Prev High]])</f>
        <v>0</v>
      </c>
      <c r="BA1003" s="10">
        <f xml:space="preserve"> SIGN(DATA[[#This Row],[Close]] &lt; DATA[[#This Row],[Prev Low]])</f>
        <v>0</v>
      </c>
      <c r="BB1003" s="10">
        <f xml:space="preserve"> SIGN(DATA[[#This Row],[Prev Low]] &lt; DATA[[#This Row],[Close]])</f>
        <v>1</v>
      </c>
      <c r="BC1003" s="10">
        <f xml:space="preserve"> SIGN(DATA[[#This Row],[Close]] &lt; DATA[[#This Row],[Prev High]])</f>
        <v>0</v>
      </c>
      <c r="BD1003" s="10">
        <f xml:space="preserve"> SIGN(DATA[[#This Row],[Prev High]] &lt; DATA[[#This Row],[Close]])</f>
        <v>1</v>
      </c>
    </row>
    <row r="1004" spans="14:56" x14ac:dyDescent="0.25">
      <c r="N1004" s="16">
        <f xml:space="preserve"> ROW() - ROW(DATA[[#Headers],[Row]])</f>
        <v>1002</v>
      </c>
      <c r="O1004" s="13"/>
      <c r="P1004" s="20">
        <v>44398</v>
      </c>
      <c r="Q1004" s="21">
        <v>126331</v>
      </c>
      <c r="R1004" s="21">
        <v>125750</v>
      </c>
      <c r="S1004" s="21">
        <v>126510</v>
      </c>
      <c r="T1004" s="21">
        <v>125530</v>
      </c>
      <c r="U1004" s="13" t="s">
        <v>519</v>
      </c>
      <c r="V1004" s="14">
        <v>4.5999999999999999E-3</v>
      </c>
      <c r="W1004" s="23"/>
      <c r="X1004" s="23">
        <f xml:space="preserve"> (1 - DATA[[#This Row],[Row]])</f>
        <v>-1001</v>
      </c>
      <c r="Y1004" s="24">
        <f xml:space="preserve"> DATA[[#This Row],[Src Data]]</f>
        <v>44398</v>
      </c>
      <c r="Z1004" s="23">
        <f xml:space="preserve"> WEEKDAY(DATA[[#This Row],[Date]])</f>
        <v>4</v>
      </c>
      <c r="AA1004" s="26">
        <f xml:space="preserve"> DATA[[#This Row],[Src Último]]</f>
        <v>126331</v>
      </c>
      <c r="AB1004" s="28">
        <f xml:space="preserve"> DATA[[#This Row],[Src Abertura]]</f>
        <v>125750</v>
      </c>
      <c r="AC1004" s="28">
        <f xml:space="preserve"> DATA[[#This Row],[Src Mínima]]</f>
        <v>125530</v>
      </c>
      <c r="AD1004" s="28">
        <f xml:space="preserve"> DATA[[#This Row],[Src Máxima]]</f>
        <v>126510</v>
      </c>
      <c r="AE1004" s="28">
        <f xml:space="preserve"> DATA[[#This Row],[Src Último]]</f>
        <v>126331</v>
      </c>
      <c r="AF1004" s="40">
        <f xml:space="preserve"> (DATA[[#This Row],[High]] - DATA[[#This Row],[Low]])</f>
        <v>980</v>
      </c>
      <c r="AG1004" s="31">
        <f xml:space="preserve"> _xlfn.XLOOKUP(DATA[[#This Row],[T]]-1, DATA[T], DATA[Open], "")</f>
        <v>125680</v>
      </c>
      <c r="AH1004" s="31">
        <f xml:space="preserve"> _xlfn.XLOOKUP(DATA[[#This Row],[T]]-1, DATA[T], DATA[Low], "")</f>
        <v>123905</v>
      </c>
      <c r="AI1004" s="31">
        <f xml:space="preserve"> _xlfn.XLOOKUP(DATA[[#This Row],[T]]-1, DATA[T], DATA[High], "")</f>
        <v>126060</v>
      </c>
      <c r="AJ1004" s="31">
        <f xml:space="preserve"> _xlfn.XLOOKUP(DATA[[#This Row],[T]]-1, DATA[T], DATA[Price], "")</f>
        <v>125749</v>
      </c>
      <c r="AK1004" s="33">
        <f xml:space="preserve"> IFERROR(DATA[[#This Row],[Prev Close]] - DATA[[#This Row],[Prev Open]], "")</f>
        <v>69</v>
      </c>
      <c r="AL1004" s="33">
        <f xml:space="preserve"> IFERROR(DATA[[#This Row],[Prev High]] - DATA[[#This Row],[Prev Low]], "")</f>
        <v>2155</v>
      </c>
      <c r="AM1004" s="33">
        <f xml:space="preserve"> SIGN(DATA[[#This Row],[Prev Change]] &lt; 0)</f>
        <v>0</v>
      </c>
      <c r="AN1004" s="33">
        <f xml:space="preserve"> SIGN(DATA[[#This Row],[Prev Change]] &gt;= 0)</f>
        <v>1</v>
      </c>
      <c r="AO1004" s="28">
        <f xml:space="preserve"> IFERROR(MAX(0, DATA[[#This Row],[High]] - DATA[[#This Row],[Prev High]]), "")</f>
        <v>450</v>
      </c>
      <c r="AP1004" s="28">
        <f xml:space="preserve"> IFERROR(MAX(0, DATA[[#This Row],[Prev Low]] - DATA[[#This Row],[Low]]), "")</f>
        <v>0</v>
      </c>
      <c r="AQ1004" s="10">
        <f xml:space="preserve"> (DATA[[#This Row],[Prev Low]] &lt; DATA[[#This Row],[Open]]) * (DATA[[#This Row],[Open]] &lt; DATA[[#This Row],[Prev High]])</f>
        <v>1</v>
      </c>
      <c r="AR1004" s="10">
        <f xml:space="preserve"> SIGN(DATA[[#This Row],[Open]] &lt; DATA[[#This Row],[Prev Low]])</f>
        <v>0</v>
      </c>
      <c r="AS1004" s="10">
        <f xml:space="preserve"> SIGN(DATA[[#This Row],[Prev Low]] &lt; DATA[[#This Row],[Open]])</f>
        <v>1</v>
      </c>
      <c r="AT1004" s="10">
        <f xml:space="preserve"> SIGN(DATA[[#This Row],[Open]] &lt; DATA[[#This Row],[Prev High]])</f>
        <v>1</v>
      </c>
      <c r="AU1004" s="10">
        <f xml:space="preserve"> SIGN(DATA[[#This Row],[Prev High]] &lt; DATA[[#This Row],[Open]])</f>
        <v>0</v>
      </c>
      <c r="AV1004" s="10">
        <f xml:space="preserve"> SIGN(DATA[[#This Row],[Low]] &lt; DATA[[#This Row],[Prev Low]])</f>
        <v>0</v>
      </c>
      <c r="AW1004" s="10">
        <f xml:space="preserve"> SIGN(DATA[[#This Row],[Prev Low]] &lt; DATA[[#This Row],[Low]])</f>
        <v>1</v>
      </c>
      <c r="AX1004" s="10">
        <f xml:space="preserve"> SIGN(DATA[[#This Row],[High]] &lt; DATA[[#This Row],[Prev High]])</f>
        <v>0</v>
      </c>
      <c r="AY1004" s="10">
        <f xml:space="preserve"> SIGN(DATA[[#This Row],[Prev High]] &lt; DATA[[#This Row],[High]])</f>
        <v>1</v>
      </c>
      <c r="AZ1004" s="10">
        <f xml:space="preserve"> (DATA[[#This Row],[Prev Low]] &lt; DATA[[#This Row],[Close]]) * (DATA[[#This Row],[Close]] &lt; DATA[[#This Row],[Prev High]])</f>
        <v>0</v>
      </c>
      <c r="BA1004" s="10">
        <f xml:space="preserve"> SIGN(DATA[[#This Row],[Close]] &lt; DATA[[#This Row],[Prev Low]])</f>
        <v>0</v>
      </c>
      <c r="BB1004" s="10">
        <f xml:space="preserve"> SIGN(DATA[[#This Row],[Prev Low]] &lt; DATA[[#This Row],[Close]])</f>
        <v>1</v>
      </c>
      <c r="BC1004" s="10">
        <f xml:space="preserve"> SIGN(DATA[[#This Row],[Close]] &lt; DATA[[#This Row],[Prev High]])</f>
        <v>0</v>
      </c>
      <c r="BD1004" s="10">
        <f xml:space="preserve"> SIGN(DATA[[#This Row],[Prev High]] &lt; DATA[[#This Row],[Close]])</f>
        <v>1</v>
      </c>
    </row>
    <row r="1005" spans="14:56" x14ac:dyDescent="0.25">
      <c r="N1005" s="16">
        <f xml:space="preserve"> ROW() - ROW(DATA[[#Headers],[Row]])</f>
        <v>1003</v>
      </c>
      <c r="O1005" s="13"/>
      <c r="P1005" s="20">
        <v>44397</v>
      </c>
      <c r="Q1005" s="21">
        <v>125749</v>
      </c>
      <c r="R1005" s="21">
        <v>125680</v>
      </c>
      <c r="S1005" s="21">
        <v>126060</v>
      </c>
      <c r="T1005" s="21">
        <v>123905</v>
      </c>
      <c r="U1005" s="13" t="s">
        <v>739</v>
      </c>
      <c r="V1005" s="14">
        <v>8.0000000000000002E-3</v>
      </c>
      <c r="W1005" s="23"/>
      <c r="X1005" s="23">
        <f xml:space="preserve"> (1 - DATA[[#This Row],[Row]])</f>
        <v>-1002</v>
      </c>
      <c r="Y1005" s="24">
        <f xml:space="preserve"> DATA[[#This Row],[Src Data]]</f>
        <v>44397</v>
      </c>
      <c r="Z1005" s="23">
        <f xml:space="preserve"> WEEKDAY(DATA[[#This Row],[Date]])</f>
        <v>3</v>
      </c>
      <c r="AA1005" s="26">
        <f xml:space="preserve"> DATA[[#This Row],[Src Último]]</f>
        <v>125749</v>
      </c>
      <c r="AB1005" s="28">
        <f xml:space="preserve"> DATA[[#This Row],[Src Abertura]]</f>
        <v>125680</v>
      </c>
      <c r="AC1005" s="28">
        <f xml:space="preserve"> DATA[[#This Row],[Src Mínima]]</f>
        <v>123905</v>
      </c>
      <c r="AD1005" s="28">
        <f xml:space="preserve"> DATA[[#This Row],[Src Máxima]]</f>
        <v>126060</v>
      </c>
      <c r="AE1005" s="28">
        <f xml:space="preserve"> DATA[[#This Row],[Src Último]]</f>
        <v>125749</v>
      </c>
      <c r="AF1005" s="40">
        <f xml:space="preserve"> (DATA[[#This Row],[High]] - DATA[[#This Row],[Low]])</f>
        <v>2155</v>
      </c>
      <c r="AG1005" s="31">
        <f xml:space="preserve"> _xlfn.XLOOKUP(DATA[[#This Row],[T]]-1, DATA[T], DATA[Open], "")</f>
        <v>124750</v>
      </c>
      <c r="AH1005" s="31">
        <f xml:space="preserve"> _xlfn.XLOOKUP(DATA[[#This Row],[T]]-1, DATA[T], DATA[Low], "")</f>
        <v>123660</v>
      </c>
      <c r="AI1005" s="31">
        <f xml:space="preserve"> _xlfn.XLOOKUP(DATA[[#This Row],[T]]-1, DATA[T], DATA[High], "")</f>
        <v>125190</v>
      </c>
      <c r="AJ1005" s="31">
        <f xml:space="preserve"> _xlfn.XLOOKUP(DATA[[#This Row],[T]]-1, DATA[T], DATA[Price], "")</f>
        <v>124754</v>
      </c>
      <c r="AK1005" s="33">
        <f xml:space="preserve"> IFERROR(DATA[[#This Row],[Prev Close]] - DATA[[#This Row],[Prev Open]], "")</f>
        <v>4</v>
      </c>
      <c r="AL1005" s="33">
        <f xml:space="preserve"> IFERROR(DATA[[#This Row],[Prev High]] - DATA[[#This Row],[Prev Low]], "")</f>
        <v>1530</v>
      </c>
      <c r="AM1005" s="33">
        <f xml:space="preserve"> SIGN(DATA[[#This Row],[Prev Change]] &lt; 0)</f>
        <v>0</v>
      </c>
      <c r="AN1005" s="33">
        <f xml:space="preserve"> SIGN(DATA[[#This Row],[Prev Change]] &gt;= 0)</f>
        <v>1</v>
      </c>
      <c r="AO1005" s="28">
        <f xml:space="preserve"> IFERROR(MAX(0, DATA[[#This Row],[High]] - DATA[[#This Row],[Prev High]]), "")</f>
        <v>870</v>
      </c>
      <c r="AP1005" s="28">
        <f xml:space="preserve"> IFERROR(MAX(0, DATA[[#This Row],[Prev Low]] - DATA[[#This Row],[Low]]), "")</f>
        <v>0</v>
      </c>
      <c r="AQ1005" s="10">
        <f xml:space="preserve"> (DATA[[#This Row],[Prev Low]] &lt; DATA[[#This Row],[Open]]) * (DATA[[#This Row],[Open]] &lt; DATA[[#This Row],[Prev High]])</f>
        <v>0</v>
      </c>
      <c r="AR1005" s="10">
        <f xml:space="preserve"> SIGN(DATA[[#This Row],[Open]] &lt; DATA[[#This Row],[Prev Low]])</f>
        <v>0</v>
      </c>
      <c r="AS1005" s="10">
        <f xml:space="preserve"> SIGN(DATA[[#This Row],[Prev Low]] &lt; DATA[[#This Row],[Open]])</f>
        <v>1</v>
      </c>
      <c r="AT1005" s="10">
        <f xml:space="preserve"> SIGN(DATA[[#This Row],[Open]] &lt; DATA[[#This Row],[Prev High]])</f>
        <v>0</v>
      </c>
      <c r="AU1005" s="10">
        <f xml:space="preserve"> SIGN(DATA[[#This Row],[Prev High]] &lt; DATA[[#This Row],[Open]])</f>
        <v>1</v>
      </c>
      <c r="AV1005" s="10">
        <f xml:space="preserve"> SIGN(DATA[[#This Row],[Low]] &lt; DATA[[#This Row],[Prev Low]])</f>
        <v>0</v>
      </c>
      <c r="AW1005" s="10">
        <f xml:space="preserve"> SIGN(DATA[[#This Row],[Prev Low]] &lt; DATA[[#This Row],[Low]])</f>
        <v>1</v>
      </c>
      <c r="AX1005" s="10">
        <f xml:space="preserve"> SIGN(DATA[[#This Row],[High]] &lt; DATA[[#This Row],[Prev High]])</f>
        <v>0</v>
      </c>
      <c r="AY1005" s="10">
        <f xml:space="preserve"> SIGN(DATA[[#This Row],[Prev High]] &lt; DATA[[#This Row],[High]])</f>
        <v>1</v>
      </c>
      <c r="AZ1005" s="10">
        <f xml:space="preserve"> (DATA[[#This Row],[Prev Low]] &lt; DATA[[#This Row],[Close]]) * (DATA[[#This Row],[Close]] &lt; DATA[[#This Row],[Prev High]])</f>
        <v>0</v>
      </c>
      <c r="BA1005" s="10">
        <f xml:space="preserve"> SIGN(DATA[[#This Row],[Close]] &lt; DATA[[#This Row],[Prev Low]])</f>
        <v>0</v>
      </c>
      <c r="BB1005" s="10">
        <f xml:space="preserve"> SIGN(DATA[[#This Row],[Prev Low]] &lt; DATA[[#This Row],[Close]])</f>
        <v>1</v>
      </c>
      <c r="BC1005" s="10">
        <f xml:space="preserve"> SIGN(DATA[[#This Row],[Close]] &lt; DATA[[#This Row],[Prev High]])</f>
        <v>0</v>
      </c>
      <c r="BD1005" s="10">
        <f xml:space="preserve"> SIGN(DATA[[#This Row],[Prev High]] &lt; DATA[[#This Row],[Close]])</f>
        <v>1</v>
      </c>
    </row>
    <row r="1006" spans="14:56" x14ac:dyDescent="0.25">
      <c r="N1006" s="16">
        <f xml:space="preserve"> ROW() - ROW(DATA[[#Headers],[Row]])</f>
        <v>1004</v>
      </c>
      <c r="O1006" s="13"/>
      <c r="P1006" s="20">
        <v>44396</v>
      </c>
      <c r="Q1006" s="21">
        <v>124754</v>
      </c>
      <c r="R1006" s="21">
        <v>124750</v>
      </c>
      <c r="S1006" s="21">
        <v>125190</v>
      </c>
      <c r="T1006" s="21">
        <v>123660</v>
      </c>
      <c r="U1006" s="13" t="s">
        <v>740</v>
      </c>
      <c r="V1006" s="14">
        <v>-1.2999999999999999E-2</v>
      </c>
      <c r="W1006" s="23"/>
      <c r="X1006" s="23">
        <f xml:space="preserve"> (1 - DATA[[#This Row],[Row]])</f>
        <v>-1003</v>
      </c>
      <c r="Y1006" s="24">
        <f xml:space="preserve"> DATA[[#This Row],[Src Data]]</f>
        <v>44396</v>
      </c>
      <c r="Z1006" s="23">
        <f xml:space="preserve"> WEEKDAY(DATA[[#This Row],[Date]])</f>
        <v>2</v>
      </c>
      <c r="AA1006" s="26">
        <f xml:space="preserve"> DATA[[#This Row],[Src Último]]</f>
        <v>124754</v>
      </c>
      <c r="AB1006" s="28">
        <f xml:space="preserve"> DATA[[#This Row],[Src Abertura]]</f>
        <v>124750</v>
      </c>
      <c r="AC1006" s="28">
        <f xml:space="preserve"> DATA[[#This Row],[Src Mínima]]</f>
        <v>123660</v>
      </c>
      <c r="AD1006" s="28">
        <f xml:space="preserve"> DATA[[#This Row],[Src Máxima]]</f>
        <v>125190</v>
      </c>
      <c r="AE1006" s="28">
        <f xml:space="preserve"> DATA[[#This Row],[Src Último]]</f>
        <v>124754</v>
      </c>
      <c r="AF1006" s="40">
        <f xml:space="preserve"> (DATA[[#This Row],[High]] - DATA[[#This Row],[Low]])</f>
        <v>1530</v>
      </c>
      <c r="AG1006" s="31">
        <f xml:space="preserve"> _xlfn.XLOOKUP(DATA[[#This Row],[T]]-1, DATA[T], DATA[Open], "")</f>
        <v>128145</v>
      </c>
      <c r="AH1006" s="31">
        <f xml:space="preserve"> _xlfn.XLOOKUP(DATA[[#This Row],[T]]-1, DATA[T], DATA[Low], "")</f>
        <v>126180</v>
      </c>
      <c r="AI1006" s="31">
        <f xml:space="preserve"> _xlfn.XLOOKUP(DATA[[#This Row],[T]]-1, DATA[T], DATA[High], "")</f>
        <v>128530</v>
      </c>
      <c r="AJ1006" s="31">
        <f xml:space="preserve"> _xlfn.XLOOKUP(DATA[[#This Row],[T]]-1, DATA[T], DATA[Price], "")</f>
        <v>126396</v>
      </c>
      <c r="AK1006" s="33">
        <f xml:space="preserve"> IFERROR(DATA[[#This Row],[Prev Close]] - DATA[[#This Row],[Prev Open]], "")</f>
        <v>-1749</v>
      </c>
      <c r="AL1006" s="33">
        <f xml:space="preserve"> IFERROR(DATA[[#This Row],[Prev High]] - DATA[[#This Row],[Prev Low]], "")</f>
        <v>2350</v>
      </c>
      <c r="AM1006" s="33">
        <f xml:space="preserve"> SIGN(DATA[[#This Row],[Prev Change]] &lt; 0)</f>
        <v>1</v>
      </c>
      <c r="AN1006" s="33">
        <f xml:space="preserve"> SIGN(DATA[[#This Row],[Prev Change]] &gt;= 0)</f>
        <v>0</v>
      </c>
      <c r="AO1006" s="28">
        <f xml:space="preserve"> IFERROR(MAX(0, DATA[[#This Row],[High]] - DATA[[#This Row],[Prev High]]), "")</f>
        <v>0</v>
      </c>
      <c r="AP1006" s="28">
        <f xml:space="preserve"> IFERROR(MAX(0, DATA[[#This Row],[Prev Low]] - DATA[[#This Row],[Low]]), "")</f>
        <v>2520</v>
      </c>
      <c r="AQ1006" s="10">
        <f xml:space="preserve"> (DATA[[#This Row],[Prev Low]] &lt; DATA[[#This Row],[Open]]) * (DATA[[#This Row],[Open]] &lt; DATA[[#This Row],[Prev High]])</f>
        <v>0</v>
      </c>
      <c r="AR1006" s="10">
        <f xml:space="preserve"> SIGN(DATA[[#This Row],[Open]] &lt; DATA[[#This Row],[Prev Low]])</f>
        <v>1</v>
      </c>
      <c r="AS1006" s="10">
        <f xml:space="preserve"> SIGN(DATA[[#This Row],[Prev Low]] &lt; DATA[[#This Row],[Open]])</f>
        <v>0</v>
      </c>
      <c r="AT1006" s="10">
        <f xml:space="preserve"> SIGN(DATA[[#This Row],[Open]] &lt; DATA[[#This Row],[Prev High]])</f>
        <v>1</v>
      </c>
      <c r="AU1006" s="10">
        <f xml:space="preserve"> SIGN(DATA[[#This Row],[Prev High]] &lt; DATA[[#This Row],[Open]])</f>
        <v>0</v>
      </c>
      <c r="AV1006" s="10">
        <f xml:space="preserve"> SIGN(DATA[[#This Row],[Low]] &lt; DATA[[#This Row],[Prev Low]])</f>
        <v>1</v>
      </c>
      <c r="AW1006" s="10">
        <f xml:space="preserve"> SIGN(DATA[[#This Row],[Prev Low]] &lt; DATA[[#This Row],[Low]])</f>
        <v>0</v>
      </c>
      <c r="AX1006" s="10">
        <f xml:space="preserve"> SIGN(DATA[[#This Row],[High]] &lt; DATA[[#This Row],[Prev High]])</f>
        <v>1</v>
      </c>
      <c r="AY1006" s="10">
        <f xml:space="preserve"> SIGN(DATA[[#This Row],[Prev High]] &lt; DATA[[#This Row],[High]])</f>
        <v>0</v>
      </c>
      <c r="AZ1006" s="10">
        <f xml:space="preserve"> (DATA[[#This Row],[Prev Low]] &lt; DATA[[#This Row],[Close]]) * (DATA[[#This Row],[Close]] &lt; DATA[[#This Row],[Prev High]])</f>
        <v>0</v>
      </c>
      <c r="BA1006" s="10">
        <f xml:space="preserve"> SIGN(DATA[[#This Row],[Close]] &lt; DATA[[#This Row],[Prev Low]])</f>
        <v>1</v>
      </c>
      <c r="BB1006" s="10">
        <f xml:space="preserve"> SIGN(DATA[[#This Row],[Prev Low]] &lt; DATA[[#This Row],[Close]])</f>
        <v>0</v>
      </c>
      <c r="BC1006" s="10">
        <f xml:space="preserve"> SIGN(DATA[[#This Row],[Close]] &lt; DATA[[#This Row],[Prev High]])</f>
        <v>1</v>
      </c>
      <c r="BD1006" s="10">
        <f xml:space="preserve"> SIGN(DATA[[#This Row],[Prev High]] &lt; DATA[[#This Row],[Close]])</f>
        <v>0</v>
      </c>
    </row>
    <row r="1007" spans="14:56" x14ac:dyDescent="0.25">
      <c r="N1007" s="16">
        <f xml:space="preserve"> ROW() - ROW(DATA[[#Headers],[Row]])</f>
        <v>1005</v>
      </c>
      <c r="O1007" s="13"/>
      <c r="P1007" s="20">
        <v>44393</v>
      </c>
      <c r="Q1007" s="21">
        <v>126396</v>
      </c>
      <c r="R1007" s="21">
        <v>128145</v>
      </c>
      <c r="S1007" s="21">
        <v>128530</v>
      </c>
      <c r="T1007" s="21">
        <v>126180</v>
      </c>
      <c r="U1007" s="13" t="s">
        <v>617</v>
      </c>
      <c r="V1007" s="14">
        <v>-1.24E-2</v>
      </c>
      <c r="W1007" s="23"/>
      <c r="X1007" s="23">
        <f xml:space="preserve"> (1 - DATA[[#This Row],[Row]])</f>
        <v>-1004</v>
      </c>
      <c r="Y1007" s="24">
        <f xml:space="preserve"> DATA[[#This Row],[Src Data]]</f>
        <v>44393</v>
      </c>
      <c r="Z1007" s="23">
        <f xml:space="preserve"> WEEKDAY(DATA[[#This Row],[Date]])</f>
        <v>6</v>
      </c>
      <c r="AA1007" s="26">
        <f xml:space="preserve"> DATA[[#This Row],[Src Último]]</f>
        <v>126396</v>
      </c>
      <c r="AB1007" s="28">
        <f xml:space="preserve"> DATA[[#This Row],[Src Abertura]]</f>
        <v>128145</v>
      </c>
      <c r="AC1007" s="28">
        <f xml:space="preserve"> DATA[[#This Row],[Src Mínima]]</f>
        <v>126180</v>
      </c>
      <c r="AD1007" s="28">
        <f xml:space="preserve"> DATA[[#This Row],[Src Máxima]]</f>
        <v>128530</v>
      </c>
      <c r="AE1007" s="28">
        <f xml:space="preserve"> DATA[[#This Row],[Src Último]]</f>
        <v>126396</v>
      </c>
      <c r="AF1007" s="40">
        <f xml:space="preserve"> (DATA[[#This Row],[High]] - DATA[[#This Row],[Low]])</f>
        <v>2350</v>
      </c>
      <c r="AG1007" s="31">
        <f xml:space="preserve"> _xlfn.XLOOKUP(DATA[[#This Row],[T]]-1, DATA[T], DATA[Open], "")</f>
        <v>128570</v>
      </c>
      <c r="AH1007" s="31">
        <f xml:space="preserve"> _xlfn.XLOOKUP(DATA[[#This Row],[T]]-1, DATA[T], DATA[Low], "")</f>
        <v>127305</v>
      </c>
      <c r="AI1007" s="31">
        <f xml:space="preserve"> _xlfn.XLOOKUP(DATA[[#This Row],[T]]-1, DATA[T], DATA[High], "")</f>
        <v>129485</v>
      </c>
      <c r="AJ1007" s="31">
        <f xml:space="preserve"> _xlfn.XLOOKUP(DATA[[#This Row],[T]]-1, DATA[T], DATA[Price], "")</f>
        <v>127988</v>
      </c>
      <c r="AK1007" s="33">
        <f xml:space="preserve"> IFERROR(DATA[[#This Row],[Prev Close]] - DATA[[#This Row],[Prev Open]], "")</f>
        <v>-582</v>
      </c>
      <c r="AL1007" s="33">
        <f xml:space="preserve"> IFERROR(DATA[[#This Row],[Prev High]] - DATA[[#This Row],[Prev Low]], "")</f>
        <v>2180</v>
      </c>
      <c r="AM1007" s="33">
        <f xml:space="preserve"> SIGN(DATA[[#This Row],[Prev Change]] &lt; 0)</f>
        <v>1</v>
      </c>
      <c r="AN1007" s="33">
        <f xml:space="preserve"> SIGN(DATA[[#This Row],[Prev Change]] &gt;= 0)</f>
        <v>0</v>
      </c>
      <c r="AO1007" s="28">
        <f xml:space="preserve"> IFERROR(MAX(0, DATA[[#This Row],[High]] - DATA[[#This Row],[Prev High]]), "")</f>
        <v>0</v>
      </c>
      <c r="AP1007" s="28">
        <f xml:space="preserve"> IFERROR(MAX(0, DATA[[#This Row],[Prev Low]] - DATA[[#This Row],[Low]]), "")</f>
        <v>1125</v>
      </c>
      <c r="AQ1007" s="10">
        <f xml:space="preserve"> (DATA[[#This Row],[Prev Low]] &lt; DATA[[#This Row],[Open]]) * (DATA[[#This Row],[Open]] &lt; DATA[[#This Row],[Prev High]])</f>
        <v>1</v>
      </c>
      <c r="AR1007" s="10">
        <f xml:space="preserve"> SIGN(DATA[[#This Row],[Open]] &lt; DATA[[#This Row],[Prev Low]])</f>
        <v>0</v>
      </c>
      <c r="AS1007" s="10">
        <f xml:space="preserve"> SIGN(DATA[[#This Row],[Prev Low]] &lt; DATA[[#This Row],[Open]])</f>
        <v>1</v>
      </c>
      <c r="AT1007" s="10">
        <f xml:space="preserve"> SIGN(DATA[[#This Row],[Open]] &lt; DATA[[#This Row],[Prev High]])</f>
        <v>1</v>
      </c>
      <c r="AU1007" s="10">
        <f xml:space="preserve"> SIGN(DATA[[#This Row],[Prev High]] &lt; DATA[[#This Row],[Open]])</f>
        <v>0</v>
      </c>
      <c r="AV1007" s="10">
        <f xml:space="preserve"> SIGN(DATA[[#This Row],[Low]] &lt; DATA[[#This Row],[Prev Low]])</f>
        <v>1</v>
      </c>
      <c r="AW1007" s="10">
        <f xml:space="preserve"> SIGN(DATA[[#This Row],[Prev Low]] &lt; DATA[[#This Row],[Low]])</f>
        <v>0</v>
      </c>
      <c r="AX1007" s="10">
        <f xml:space="preserve"> SIGN(DATA[[#This Row],[High]] &lt; DATA[[#This Row],[Prev High]])</f>
        <v>1</v>
      </c>
      <c r="AY1007" s="10">
        <f xml:space="preserve"> SIGN(DATA[[#This Row],[Prev High]] &lt; DATA[[#This Row],[High]])</f>
        <v>0</v>
      </c>
      <c r="AZ1007" s="10">
        <f xml:space="preserve"> (DATA[[#This Row],[Prev Low]] &lt; DATA[[#This Row],[Close]]) * (DATA[[#This Row],[Close]] &lt; DATA[[#This Row],[Prev High]])</f>
        <v>0</v>
      </c>
      <c r="BA1007" s="10">
        <f xml:space="preserve"> SIGN(DATA[[#This Row],[Close]] &lt; DATA[[#This Row],[Prev Low]])</f>
        <v>1</v>
      </c>
      <c r="BB1007" s="10">
        <f xml:space="preserve"> SIGN(DATA[[#This Row],[Prev Low]] &lt; DATA[[#This Row],[Close]])</f>
        <v>0</v>
      </c>
      <c r="BC1007" s="10">
        <f xml:space="preserve"> SIGN(DATA[[#This Row],[Close]] &lt; DATA[[#This Row],[Prev High]])</f>
        <v>1</v>
      </c>
      <c r="BD1007" s="10">
        <f xml:space="preserve"> SIGN(DATA[[#This Row],[Prev High]] &lt; DATA[[#This Row],[Close]])</f>
        <v>0</v>
      </c>
    </row>
    <row r="1008" spans="14:56" x14ac:dyDescent="0.25">
      <c r="N1008" s="16">
        <f xml:space="preserve"> ROW() - ROW(DATA[[#Headers],[Row]])</f>
        <v>1006</v>
      </c>
      <c r="O1008" s="13"/>
      <c r="P1008" s="20">
        <v>44392</v>
      </c>
      <c r="Q1008" s="21">
        <v>127988</v>
      </c>
      <c r="R1008" s="21">
        <v>128570</v>
      </c>
      <c r="S1008" s="21">
        <v>129485</v>
      </c>
      <c r="T1008" s="21">
        <v>127305</v>
      </c>
      <c r="U1008" s="13" t="s">
        <v>741</v>
      </c>
      <c r="V1008" s="14">
        <v>-7.4999999999999997E-3</v>
      </c>
      <c r="W1008" s="23"/>
      <c r="X1008" s="23">
        <f xml:space="preserve"> (1 - DATA[[#This Row],[Row]])</f>
        <v>-1005</v>
      </c>
      <c r="Y1008" s="24">
        <f xml:space="preserve"> DATA[[#This Row],[Src Data]]</f>
        <v>44392</v>
      </c>
      <c r="Z1008" s="23">
        <f xml:space="preserve"> WEEKDAY(DATA[[#This Row],[Date]])</f>
        <v>5</v>
      </c>
      <c r="AA1008" s="26">
        <f xml:space="preserve"> DATA[[#This Row],[Src Último]]</f>
        <v>127988</v>
      </c>
      <c r="AB1008" s="28">
        <f xml:space="preserve"> DATA[[#This Row],[Src Abertura]]</f>
        <v>128570</v>
      </c>
      <c r="AC1008" s="28">
        <f xml:space="preserve"> DATA[[#This Row],[Src Mínima]]</f>
        <v>127305</v>
      </c>
      <c r="AD1008" s="28">
        <f xml:space="preserve"> DATA[[#This Row],[Src Máxima]]</f>
        <v>129485</v>
      </c>
      <c r="AE1008" s="28">
        <f xml:space="preserve"> DATA[[#This Row],[Src Último]]</f>
        <v>127988</v>
      </c>
      <c r="AF1008" s="40">
        <f xml:space="preserve"> (DATA[[#This Row],[High]] - DATA[[#This Row],[Low]])</f>
        <v>2180</v>
      </c>
      <c r="AG1008" s="31">
        <f xml:space="preserve"> _xlfn.XLOOKUP(DATA[[#This Row],[T]]-1, DATA[T], DATA[Open], "")</f>
        <v>128930</v>
      </c>
      <c r="AH1008" s="31">
        <f xml:space="preserve"> _xlfn.XLOOKUP(DATA[[#This Row],[T]]-1, DATA[T], DATA[Low], "")</f>
        <v>128530</v>
      </c>
      <c r="AI1008" s="31">
        <f xml:space="preserve"> _xlfn.XLOOKUP(DATA[[#This Row],[T]]-1, DATA[T], DATA[High], "")</f>
        <v>130140</v>
      </c>
      <c r="AJ1008" s="31">
        <f xml:space="preserve"> _xlfn.XLOOKUP(DATA[[#This Row],[T]]-1, DATA[T], DATA[Price], "")</f>
        <v>128950</v>
      </c>
      <c r="AK1008" s="33">
        <f xml:space="preserve"> IFERROR(DATA[[#This Row],[Prev Close]] - DATA[[#This Row],[Prev Open]], "")</f>
        <v>20</v>
      </c>
      <c r="AL1008" s="33">
        <f xml:space="preserve"> IFERROR(DATA[[#This Row],[Prev High]] - DATA[[#This Row],[Prev Low]], "")</f>
        <v>1610</v>
      </c>
      <c r="AM1008" s="33">
        <f xml:space="preserve"> SIGN(DATA[[#This Row],[Prev Change]] &lt; 0)</f>
        <v>0</v>
      </c>
      <c r="AN1008" s="33">
        <f xml:space="preserve"> SIGN(DATA[[#This Row],[Prev Change]] &gt;= 0)</f>
        <v>1</v>
      </c>
      <c r="AO1008" s="28">
        <f xml:space="preserve"> IFERROR(MAX(0, DATA[[#This Row],[High]] - DATA[[#This Row],[Prev High]]), "")</f>
        <v>0</v>
      </c>
      <c r="AP1008" s="28">
        <f xml:space="preserve"> IFERROR(MAX(0, DATA[[#This Row],[Prev Low]] - DATA[[#This Row],[Low]]), "")</f>
        <v>1225</v>
      </c>
      <c r="AQ1008" s="10">
        <f xml:space="preserve"> (DATA[[#This Row],[Prev Low]] &lt; DATA[[#This Row],[Open]]) * (DATA[[#This Row],[Open]] &lt; DATA[[#This Row],[Prev High]])</f>
        <v>1</v>
      </c>
      <c r="AR1008" s="10">
        <f xml:space="preserve"> SIGN(DATA[[#This Row],[Open]] &lt; DATA[[#This Row],[Prev Low]])</f>
        <v>0</v>
      </c>
      <c r="AS1008" s="10">
        <f xml:space="preserve"> SIGN(DATA[[#This Row],[Prev Low]] &lt; DATA[[#This Row],[Open]])</f>
        <v>1</v>
      </c>
      <c r="AT1008" s="10">
        <f xml:space="preserve"> SIGN(DATA[[#This Row],[Open]] &lt; DATA[[#This Row],[Prev High]])</f>
        <v>1</v>
      </c>
      <c r="AU1008" s="10">
        <f xml:space="preserve"> SIGN(DATA[[#This Row],[Prev High]] &lt; DATA[[#This Row],[Open]])</f>
        <v>0</v>
      </c>
      <c r="AV1008" s="10">
        <f xml:space="preserve"> SIGN(DATA[[#This Row],[Low]] &lt; DATA[[#This Row],[Prev Low]])</f>
        <v>1</v>
      </c>
      <c r="AW1008" s="10">
        <f xml:space="preserve"> SIGN(DATA[[#This Row],[Prev Low]] &lt; DATA[[#This Row],[Low]])</f>
        <v>0</v>
      </c>
      <c r="AX1008" s="10">
        <f xml:space="preserve"> SIGN(DATA[[#This Row],[High]] &lt; DATA[[#This Row],[Prev High]])</f>
        <v>1</v>
      </c>
      <c r="AY1008" s="10">
        <f xml:space="preserve"> SIGN(DATA[[#This Row],[Prev High]] &lt; DATA[[#This Row],[High]])</f>
        <v>0</v>
      </c>
      <c r="AZ1008" s="10">
        <f xml:space="preserve"> (DATA[[#This Row],[Prev Low]] &lt; DATA[[#This Row],[Close]]) * (DATA[[#This Row],[Close]] &lt; DATA[[#This Row],[Prev High]])</f>
        <v>0</v>
      </c>
      <c r="BA1008" s="10">
        <f xml:space="preserve"> SIGN(DATA[[#This Row],[Close]] &lt; DATA[[#This Row],[Prev Low]])</f>
        <v>1</v>
      </c>
      <c r="BB1008" s="10">
        <f xml:space="preserve"> SIGN(DATA[[#This Row],[Prev Low]] &lt; DATA[[#This Row],[Close]])</f>
        <v>0</v>
      </c>
      <c r="BC1008" s="10">
        <f xml:space="preserve"> SIGN(DATA[[#This Row],[Close]] &lt; DATA[[#This Row],[Prev High]])</f>
        <v>1</v>
      </c>
      <c r="BD1008" s="10">
        <f xml:space="preserve"> SIGN(DATA[[#This Row],[Prev High]] &lt; DATA[[#This Row],[Close]])</f>
        <v>0</v>
      </c>
    </row>
    <row r="1009" spans="14:56" x14ac:dyDescent="0.25">
      <c r="N1009" s="16">
        <f xml:space="preserve"> ROW() - ROW(DATA[[#Headers],[Row]])</f>
        <v>1007</v>
      </c>
      <c r="O1009" s="13"/>
      <c r="P1009" s="20">
        <v>44391</v>
      </c>
      <c r="Q1009" s="21">
        <v>128950</v>
      </c>
      <c r="R1009" s="21">
        <v>128930</v>
      </c>
      <c r="S1009" s="21">
        <v>130140</v>
      </c>
      <c r="T1009" s="21">
        <v>128530</v>
      </c>
      <c r="U1009" s="13" t="s">
        <v>742</v>
      </c>
      <c r="V1009" s="14">
        <v>2.5000000000000001E-3</v>
      </c>
      <c r="W1009" s="23"/>
      <c r="X1009" s="23">
        <f xml:space="preserve"> (1 - DATA[[#This Row],[Row]])</f>
        <v>-1006</v>
      </c>
      <c r="Y1009" s="24">
        <f xml:space="preserve"> DATA[[#This Row],[Src Data]]</f>
        <v>44391</v>
      </c>
      <c r="Z1009" s="23">
        <f xml:space="preserve"> WEEKDAY(DATA[[#This Row],[Date]])</f>
        <v>4</v>
      </c>
      <c r="AA1009" s="26">
        <f xml:space="preserve"> DATA[[#This Row],[Src Último]]</f>
        <v>128950</v>
      </c>
      <c r="AB1009" s="28">
        <f xml:space="preserve"> DATA[[#This Row],[Src Abertura]]</f>
        <v>128930</v>
      </c>
      <c r="AC1009" s="28">
        <f xml:space="preserve"> DATA[[#This Row],[Src Mínima]]</f>
        <v>128530</v>
      </c>
      <c r="AD1009" s="28">
        <f xml:space="preserve"> DATA[[#This Row],[Src Máxima]]</f>
        <v>130140</v>
      </c>
      <c r="AE1009" s="28">
        <f xml:space="preserve"> DATA[[#This Row],[Src Último]]</f>
        <v>128950</v>
      </c>
      <c r="AF1009" s="40">
        <f xml:space="preserve"> (DATA[[#This Row],[High]] - DATA[[#This Row],[Low]])</f>
        <v>1610</v>
      </c>
      <c r="AG1009" s="31">
        <f xml:space="preserve"> _xlfn.XLOOKUP(DATA[[#This Row],[T]]-1, DATA[T], DATA[Open], "")</f>
        <v>128175</v>
      </c>
      <c r="AH1009" s="31">
        <f xml:space="preserve"> _xlfn.XLOOKUP(DATA[[#This Row],[T]]-1, DATA[T], DATA[Low], "")</f>
        <v>126820</v>
      </c>
      <c r="AI1009" s="31">
        <f xml:space="preserve"> _xlfn.XLOOKUP(DATA[[#This Row],[T]]-1, DATA[T], DATA[High], "")</f>
        <v>128990</v>
      </c>
      <c r="AJ1009" s="31">
        <f xml:space="preserve"> _xlfn.XLOOKUP(DATA[[#This Row],[T]]-1, DATA[T], DATA[Price], "")</f>
        <v>128634</v>
      </c>
      <c r="AK1009" s="33">
        <f xml:space="preserve"> IFERROR(DATA[[#This Row],[Prev Close]] - DATA[[#This Row],[Prev Open]], "")</f>
        <v>459</v>
      </c>
      <c r="AL1009" s="33">
        <f xml:space="preserve"> IFERROR(DATA[[#This Row],[Prev High]] - DATA[[#This Row],[Prev Low]], "")</f>
        <v>2170</v>
      </c>
      <c r="AM1009" s="33">
        <f xml:space="preserve"> SIGN(DATA[[#This Row],[Prev Change]] &lt; 0)</f>
        <v>0</v>
      </c>
      <c r="AN1009" s="33">
        <f xml:space="preserve"> SIGN(DATA[[#This Row],[Prev Change]] &gt;= 0)</f>
        <v>1</v>
      </c>
      <c r="AO1009" s="28">
        <f xml:space="preserve"> IFERROR(MAX(0, DATA[[#This Row],[High]] - DATA[[#This Row],[Prev High]]), "")</f>
        <v>1150</v>
      </c>
      <c r="AP1009" s="28">
        <f xml:space="preserve"> IFERROR(MAX(0, DATA[[#This Row],[Prev Low]] - DATA[[#This Row],[Low]]), "")</f>
        <v>0</v>
      </c>
      <c r="AQ1009" s="10">
        <f xml:space="preserve"> (DATA[[#This Row],[Prev Low]] &lt; DATA[[#This Row],[Open]]) * (DATA[[#This Row],[Open]] &lt; DATA[[#This Row],[Prev High]])</f>
        <v>1</v>
      </c>
      <c r="AR1009" s="10">
        <f xml:space="preserve"> SIGN(DATA[[#This Row],[Open]] &lt; DATA[[#This Row],[Prev Low]])</f>
        <v>0</v>
      </c>
      <c r="AS1009" s="10">
        <f xml:space="preserve"> SIGN(DATA[[#This Row],[Prev Low]] &lt; DATA[[#This Row],[Open]])</f>
        <v>1</v>
      </c>
      <c r="AT1009" s="10">
        <f xml:space="preserve"> SIGN(DATA[[#This Row],[Open]] &lt; DATA[[#This Row],[Prev High]])</f>
        <v>1</v>
      </c>
      <c r="AU1009" s="10">
        <f xml:space="preserve"> SIGN(DATA[[#This Row],[Prev High]] &lt; DATA[[#This Row],[Open]])</f>
        <v>0</v>
      </c>
      <c r="AV1009" s="10">
        <f xml:space="preserve"> SIGN(DATA[[#This Row],[Low]] &lt; DATA[[#This Row],[Prev Low]])</f>
        <v>0</v>
      </c>
      <c r="AW1009" s="10">
        <f xml:space="preserve"> SIGN(DATA[[#This Row],[Prev Low]] &lt; DATA[[#This Row],[Low]])</f>
        <v>1</v>
      </c>
      <c r="AX1009" s="10">
        <f xml:space="preserve"> SIGN(DATA[[#This Row],[High]] &lt; DATA[[#This Row],[Prev High]])</f>
        <v>0</v>
      </c>
      <c r="AY1009" s="10">
        <f xml:space="preserve"> SIGN(DATA[[#This Row],[Prev High]] &lt; DATA[[#This Row],[High]])</f>
        <v>1</v>
      </c>
      <c r="AZ1009" s="10">
        <f xml:space="preserve"> (DATA[[#This Row],[Prev Low]] &lt; DATA[[#This Row],[Close]]) * (DATA[[#This Row],[Close]] &lt; DATA[[#This Row],[Prev High]])</f>
        <v>1</v>
      </c>
      <c r="BA1009" s="10">
        <f xml:space="preserve"> SIGN(DATA[[#This Row],[Close]] &lt; DATA[[#This Row],[Prev Low]])</f>
        <v>0</v>
      </c>
      <c r="BB1009" s="10">
        <f xml:space="preserve"> SIGN(DATA[[#This Row],[Prev Low]] &lt; DATA[[#This Row],[Close]])</f>
        <v>1</v>
      </c>
      <c r="BC1009" s="10">
        <f xml:space="preserve"> SIGN(DATA[[#This Row],[Close]] &lt; DATA[[#This Row],[Prev High]])</f>
        <v>1</v>
      </c>
      <c r="BD1009" s="10">
        <f xml:space="preserve"> SIGN(DATA[[#This Row],[Prev High]] &lt; DATA[[#This Row],[Close]])</f>
        <v>0</v>
      </c>
    </row>
    <row r="1010" spans="14:56" x14ac:dyDescent="0.25">
      <c r="N1010" s="16">
        <f xml:space="preserve"> ROW() - ROW(DATA[[#Headers],[Row]])</f>
        <v>1008</v>
      </c>
      <c r="O1010" s="13"/>
      <c r="P1010" s="20">
        <v>44390</v>
      </c>
      <c r="Q1010" s="21">
        <v>128634</v>
      </c>
      <c r="R1010" s="21">
        <v>128175</v>
      </c>
      <c r="S1010" s="21">
        <v>128990</v>
      </c>
      <c r="T1010" s="21">
        <v>126820</v>
      </c>
      <c r="U1010" s="13" t="s">
        <v>743</v>
      </c>
      <c r="V1010" s="14">
        <v>4.1000000000000003E-3</v>
      </c>
      <c r="W1010" s="23"/>
      <c r="X1010" s="23">
        <f xml:space="preserve"> (1 - DATA[[#This Row],[Row]])</f>
        <v>-1007</v>
      </c>
      <c r="Y1010" s="24">
        <f xml:space="preserve"> DATA[[#This Row],[Src Data]]</f>
        <v>44390</v>
      </c>
      <c r="Z1010" s="23">
        <f xml:space="preserve"> WEEKDAY(DATA[[#This Row],[Date]])</f>
        <v>3</v>
      </c>
      <c r="AA1010" s="26">
        <f xml:space="preserve"> DATA[[#This Row],[Src Último]]</f>
        <v>128634</v>
      </c>
      <c r="AB1010" s="28">
        <f xml:space="preserve"> DATA[[#This Row],[Src Abertura]]</f>
        <v>128175</v>
      </c>
      <c r="AC1010" s="28">
        <f xml:space="preserve"> DATA[[#This Row],[Src Mínima]]</f>
        <v>126820</v>
      </c>
      <c r="AD1010" s="28">
        <f xml:space="preserve"> DATA[[#This Row],[Src Máxima]]</f>
        <v>128990</v>
      </c>
      <c r="AE1010" s="28">
        <f xml:space="preserve"> DATA[[#This Row],[Src Último]]</f>
        <v>128634</v>
      </c>
      <c r="AF1010" s="40">
        <f xml:space="preserve"> (DATA[[#This Row],[High]] - DATA[[#This Row],[Low]])</f>
        <v>2170</v>
      </c>
      <c r="AG1010" s="31">
        <f xml:space="preserve"> _xlfn.XLOOKUP(DATA[[#This Row],[T]]-1, DATA[T], DATA[Open], "")</f>
        <v>126550</v>
      </c>
      <c r="AH1010" s="31">
        <f xml:space="preserve"> _xlfn.XLOOKUP(DATA[[#This Row],[T]]-1, DATA[T], DATA[Low], "")</f>
        <v>126160</v>
      </c>
      <c r="AI1010" s="31">
        <f xml:space="preserve"> _xlfn.XLOOKUP(DATA[[#This Row],[T]]-1, DATA[T], DATA[High], "")</f>
        <v>128500</v>
      </c>
      <c r="AJ1010" s="31">
        <f xml:space="preserve"> _xlfn.XLOOKUP(DATA[[#This Row],[T]]-1, DATA[T], DATA[Price], "")</f>
        <v>128112</v>
      </c>
      <c r="AK1010" s="33">
        <f xml:space="preserve"> IFERROR(DATA[[#This Row],[Prev Close]] - DATA[[#This Row],[Prev Open]], "")</f>
        <v>1562</v>
      </c>
      <c r="AL1010" s="33">
        <f xml:space="preserve"> IFERROR(DATA[[#This Row],[Prev High]] - DATA[[#This Row],[Prev Low]], "")</f>
        <v>2340</v>
      </c>
      <c r="AM1010" s="33">
        <f xml:space="preserve"> SIGN(DATA[[#This Row],[Prev Change]] &lt; 0)</f>
        <v>0</v>
      </c>
      <c r="AN1010" s="33">
        <f xml:space="preserve"> SIGN(DATA[[#This Row],[Prev Change]] &gt;= 0)</f>
        <v>1</v>
      </c>
      <c r="AO1010" s="28">
        <f xml:space="preserve"> IFERROR(MAX(0, DATA[[#This Row],[High]] - DATA[[#This Row],[Prev High]]), "")</f>
        <v>490</v>
      </c>
      <c r="AP1010" s="28">
        <f xml:space="preserve"> IFERROR(MAX(0, DATA[[#This Row],[Prev Low]] - DATA[[#This Row],[Low]]), "")</f>
        <v>0</v>
      </c>
      <c r="AQ1010" s="10">
        <f xml:space="preserve"> (DATA[[#This Row],[Prev Low]] &lt; DATA[[#This Row],[Open]]) * (DATA[[#This Row],[Open]] &lt; DATA[[#This Row],[Prev High]])</f>
        <v>1</v>
      </c>
      <c r="AR1010" s="10">
        <f xml:space="preserve"> SIGN(DATA[[#This Row],[Open]] &lt; DATA[[#This Row],[Prev Low]])</f>
        <v>0</v>
      </c>
      <c r="AS1010" s="10">
        <f xml:space="preserve"> SIGN(DATA[[#This Row],[Prev Low]] &lt; DATA[[#This Row],[Open]])</f>
        <v>1</v>
      </c>
      <c r="AT1010" s="10">
        <f xml:space="preserve"> SIGN(DATA[[#This Row],[Open]] &lt; DATA[[#This Row],[Prev High]])</f>
        <v>1</v>
      </c>
      <c r="AU1010" s="10">
        <f xml:space="preserve"> SIGN(DATA[[#This Row],[Prev High]] &lt; DATA[[#This Row],[Open]])</f>
        <v>0</v>
      </c>
      <c r="AV1010" s="10">
        <f xml:space="preserve"> SIGN(DATA[[#This Row],[Low]] &lt; DATA[[#This Row],[Prev Low]])</f>
        <v>0</v>
      </c>
      <c r="AW1010" s="10">
        <f xml:space="preserve"> SIGN(DATA[[#This Row],[Prev Low]] &lt; DATA[[#This Row],[Low]])</f>
        <v>1</v>
      </c>
      <c r="AX1010" s="10">
        <f xml:space="preserve"> SIGN(DATA[[#This Row],[High]] &lt; DATA[[#This Row],[Prev High]])</f>
        <v>0</v>
      </c>
      <c r="AY1010" s="10">
        <f xml:space="preserve"> SIGN(DATA[[#This Row],[Prev High]] &lt; DATA[[#This Row],[High]])</f>
        <v>1</v>
      </c>
      <c r="AZ1010" s="10">
        <f xml:space="preserve"> (DATA[[#This Row],[Prev Low]] &lt; DATA[[#This Row],[Close]]) * (DATA[[#This Row],[Close]] &lt; DATA[[#This Row],[Prev High]])</f>
        <v>0</v>
      </c>
      <c r="BA1010" s="10">
        <f xml:space="preserve"> SIGN(DATA[[#This Row],[Close]] &lt; DATA[[#This Row],[Prev Low]])</f>
        <v>0</v>
      </c>
      <c r="BB1010" s="10">
        <f xml:space="preserve"> SIGN(DATA[[#This Row],[Prev Low]] &lt; DATA[[#This Row],[Close]])</f>
        <v>1</v>
      </c>
      <c r="BC1010" s="10">
        <f xml:space="preserve"> SIGN(DATA[[#This Row],[Close]] &lt; DATA[[#This Row],[Prev High]])</f>
        <v>0</v>
      </c>
      <c r="BD1010" s="10">
        <f xml:space="preserve"> SIGN(DATA[[#This Row],[Prev High]] &lt; DATA[[#This Row],[Close]])</f>
        <v>1</v>
      </c>
    </row>
    <row r="1011" spans="14:56" x14ac:dyDescent="0.25">
      <c r="N1011" s="16">
        <f xml:space="preserve"> ROW() - ROW(DATA[[#Headers],[Row]])</f>
        <v>1009</v>
      </c>
      <c r="O1011" s="13"/>
      <c r="P1011" s="20">
        <v>44389</v>
      </c>
      <c r="Q1011" s="21">
        <v>128112</v>
      </c>
      <c r="R1011" s="21">
        <v>126550</v>
      </c>
      <c r="S1011" s="21">
        <v>128500</v>
      </c>
      <c r="T1011" s="21">
        <v>126160</v>
      </c>
      <c r="U1011" s="13" t="s">
        <v>721</v>
      </c>
      <c r="V1011" s="14">
        <v>1.9199999999999998E-2</v>
      </c>
      <c r="W1011" s="23"/>
      <c r="X1011" s="23">
        <f xml:space="preserve"> (1 - DATA[[#This Row],[Row]])</f>
        <v>-1008</v>
      </c>
      <c r="Y1011" s="24">
        <f xml:space="preserve"> DATA[[#This Row],[Src Data]]</f>
        <v>44389</v>
      </c>
      <c r="Z1011" s="23">
        <f xml:space="preserve"> WEEKDAY(DATA[[#This Row],[Date]])</f>
        <v>2</v>
      </c>
      <c r="AA1011" s="26">
        <f xml:space="preserve"> DATA[[#This Row],[Src Último]]</f>
        <v>128112</v>
      </c>
      <c r="AB1011" s="28">
        <f xml:space="preserve"> DATA[[#This Row],[Src Abertura]]</f>
        <v>126550</v>
      </c>
      <c r="AC1011" s="28">
        <f xml:space="preserve"> DATA[[#This Row],[Src Mínima]]</f>
        <v>126160</v>
      </c>
      <c r="AD1011" s="28">
        <f xml:space="preserve"> DATA[[#This Row],[Src Máxima]]</f>
        <v>128500</v>
      </c>
      <c r="AE1011" s="28">
        <f xml:space="preserve"> DATA[[#This Row],[Src Último]]</f>
        <v>128112</v>
      </c>
      <c r="AF1011" s="40">
        <f xml:space="preserve"> (DATA[[#This Row],[High]] - DATA[[#This Row],[Low]])</f>
        <v>2340</v>
      </c>
      <c r="AG1011" s="31">
        <f xml:space="preserve"> _xlfn.XLOOKUP(DATA[[#This Row],[T]]-1, DATA[T], DATA[Open], "")</f>
        <v>125700</v>
      </c>
      <c r="AH1011" s="31">
        <f xml:space="preserve"> _xlfn.XLOOKUP(DATA[[#This Row],[T]]-1, DATA[T], DATA[Low], "")</f>
        <v>125700</v>
      </c>
      <c r="AI1011" s="31">
        <f xml:space="preserve"> _xlfn.XLOOKUP(DATA[[#This Row],[T]]-1, DATA[T], DATA[High], "")</f>
        <v>125700</v>
      </c>
      <c r="AJ1011" s="31">
        <f xml:space="preserve"> _xlfn.XLOOKUP(DATA[[#This Row],[T]]-1, DATA[T], DATA[Price], "")</f>
        <v>125700</v>
      </c>
      <c r="AK1011" s="33">
        <f xml:space="preserve"> IFERROR(DATA[[#This Row],[Prev Close]] - DATA[[#This Row],[Prev Open]], "")</f>
        <v>0</v>
      </c>
      <c r="AL1011" s="33">
        <f xml:space="preserve"> IFERROR(DATA[[#This Row],[Prev High]] - DATA[[#This Row],[Prev Low]], "")</f>
        <v>0</v>
      </c>
      <c r="AM1011" s="33">
        <f xml:space="preserve"> SIGN(DATA[[#This Row],[Prev Change]] &lt; 0)</f>
        <v>0</v>
      </c>
      <c r="AN1011" s="33">
        <f xml:space="preserve"> SIGN(DATA[[#This Row],[Prev Change]] &gt;= 0)</f>
        <v>1</v>
      </c>
      <c r="AO1011" s="28">
        <f xml:space="preserve"> IFERROR(MAX(0, DATA[[#This Row],[High]] - DATA[[#This Row],[Prev High]]), "")</f>
        <v>2800</v>
      </c>
      <c r="AP1011" s="28">
        <f xml:space="preserve"> IFERROR(MAX(0, DATA[[#This Row],[Prev Low]] - DATA[[#This Row],[Low]]), "")</f>
        <v>0</v>
      </c>
      <c r="AQ1011" s="10">
        <f xml:space="preserve"> (DATA[[#This Row],[Prev Low]] &lt; DATA[[#This Row],[Open]]) * (DATA[[#This Row],[Open]] &lt; DATA[[#This Row],[Prev High]])</f>
        <v>0</v>
      </c>
      <c r="AR1011" s="10">
        <f xml:space="preserve"> SIGN(DATA[[#This Row],[Open]] &lt; DATA[[#This Row],[Prev Low]])</f>
        <v>0</v>
      </c>
      <c r="AS1011" s="10">
        <f xml:space="preserve"> SIGN(DATA[[#This Row],[Prev Low]] &lt; DATA[[#This Row],[Open]])</f>
        <v>1</v>
      </c>
      <c r="AT1011" s="10">
        <f xml:space="preserve"> SIGN(DATA[[#This Row],[Open]] &lt; DATA[[#This Row],[Prev High]])</f>
        <v>0</v>
      </c>
      <c r="AU1011" s="10">
        <f xml:space="preserve"> SIGN(DATA[[#This Row],[Prev High]] &lt; DATA[[#This Row],[Open]])</f>
        <v>1</v>
      </c>
      <c r="AV1011" s="10">
        <f xml:space="preserve"> SIGN(DATA[[#This Row],[Low]] &lt; DATA[[#This Row],[Prev Low]])</f>
        <v>0</v>
      </c>
      <c r="AW1011" s="10">
        <f xml:space="preserve"> SIGN(DATA[[#This Row],[Prev Low]] &lt; DATA[[#This Row],[Low]])</f>
        <v>1</v>
      </c>
      <c r="AX1011" s="10">
        <f xml:space="preserve"> SIGN(DATA[[#This Row],[High]] &lt; DATA[[#This Row],[Prev High]])</f>
        <v>0</v>
      </c>
      <c r="AY1011" s="10">
        <f xml:space="preserve"> SIGN(DATA[[#This Row],[Prev High]] &lt; DATA[[#This Row],[High]])</f>
        <v>1</v>
      </c>
      <c r="AZ1011" s="10">
        <f xml:space="preserve"> (DATA[[#This Row],[Prev Low]] &lt; DATA[[#This Row],[Close]]) * (DATA[[#This Row],[Close]] &lt; DATA[[#This Row],[Prev High]])</f>
        <v>0</v>
      </c>
      <c r="BA1011" s="10">
        <f xml:space="preserve"> SIGN(DATA[[#This Row],[Close]] &lt; DATA[[#This Row],[Prev Low]])</f>
        <v>0</v>
      </c>
      <c r="BB1011" s="10">
        <f xml:space="preserve"> SIGN(DATA[[#This Row],[Prev Low]] &lt; DATA[[#This Row],[Close]])</f>
        <v>1</v>
      </c>
      <c r="BC1011" s="10">
        <f xml:space="preserve"> SIGN(DATA[[#This Row],[Close]] &lt; DATA[[#This Row],[Prev High]])</f>
        <v>0</v>
      </c>
      <c r="BD1011" s="10">
        <f xml:space="preserve"> SIGN(DATA[[#This Row],[Prev High]] &lt; DATA[[#This Row],[Close]])</f>
        <v>1</v>
      </c>
    </row>
    <row r="1012" spans="14:56" x14ac:dyDescent="0.25">
      <c r="N1012" s="16">
        <f xml:space="preserve"> ROW() - ROW(DATA[[#Headers],[Row]])</f>
        <v>1010</v>
      </c>
      <c r="O1012" s="13"/>
      <c r="P1012" s="20">
        <v>44386</v>
      </c>
      <c r="Q1012" s="21">
        <v>125700</v>
      </c>
      <c r="R1012" s="21">
        <v>125700</v>
      </c>
      <c r="S1012" s="21">
        <v>125700</v>
      </c>
      <c r="T1012" s="21">
        <v>125700</v>
      </c>
      <c r="U1012" s="13"/>
      <c r="V1012" s="14">
        <v>-6.9999999999999999E-4</v>
      </c>
      <c r="W1012" s="23"/>
      <c r="X1012" s="23">
        <f xml:space="preserve"> (1 - DATA[[#This Row],[Row]])</f>
        <v>-1009</v>
      </c>
      <c r="Y1012" s="24">
        <f xml:space="preserve"> DATA[[#This Row],[Src Data]]</f>
        <v>44386</v>
      </c>
      <c r="Z1012" s="23">
        <f xml:space="preserve"> WEEKDAY(DATA[[#This Row],[Date]])</f>
        <v>6</v>
      </c>
      <c r="AA1012" s="26">
        <f xml:space="preserve"> DATA[[#This Row],[Src Último]]</f>
        <v>125700</v>
      </c>
      <c r="AB1012" s="28">
        <f xml:space="preserve"> DATA[[#This Row],[Src Abertura]]</f>
        <v>125700</v>
      </c>
      <c r="AC1012" s="28">
        <f xml:space="preserve"> DATA[[#This Row],[Src Mínima]]</f>
        <v>125700</v>
      </c>
      <c r="AD1012" s="28">
        <f xml:space="preserve"> DATA[[#This Row],[Src Máxima]]</f>
        <v>125700</v>
      </c>
      <c r="AE1012" s="28">
        <f xml:space="preserve"> DATA[[#This Row],[Src Último]]</f>
        <v>125700</v>
      </c>
      <c r="AF1012" s="40">
        <f xml:space="preserve"> (DATA[[#This Row],[High]] - DATA[[#This Row],[Low]])</f>
        <v>0</v>
      </c>
      <c r="AG1012" s="31">
        <f xml:space="preserve"> _xlfn.XLOOKUP(DATA[[#This Row],[T]]-1, DATA[T], DATA[Open], "")</f>
        <v>125680</v>
      </c>
      <c r="AH1012" s="31">
        <f xml:space="preserve"> _xlfn.XLOOKUP(DATA[[#This Row],[T]]-1, DATA[T], DATA[Low], "")</f>
        <v>124725</v>
      </c>
      <c r="AI1012" s="31">
        <f xml:space="preserve"> _xlfn.XLOOKUP(DATA[[#This Row],[T]]-1, DATA[T], DATA[High], "")</f>
        <v>126440</v>
      </c>
      <c r="AJ1012" s="31">
        <f xml:space="preserve"> _xlfn.XLOOKUP(DATA[[#This Row],[T]]-1, DATA[T], DATA[Price], "")</f>
        <v>125782</v>
      </c>
      <c r="AK1012" s="33">
        <f xml:space="preserve"> IFERROR(DATA[[#This Row],[Prev Close]] - DATA[[#This Row],[Prev Open]], "")</f>
        <v>102</v>
      </c>
      <c r="AL1012" s="33">
        <f xml:space="preserve"> IFERROR(DATA[[#This Row],[Prev High]] - DATA[[#This Row],[Prev Low]], "")</f>
        <v>1715</v>
      </c>
      <c r="AM1012" s="33">
        <f xml:space="preserve"> SIGN(DATA[[#This Row],[Prev Change]] &lt; 0)</f>
        <v>0</v>
      </c>
      <c r="AN1012" s="33">
        <f xml:space="preserve"> SIGN(DATA[[#This Row],[Prev Change]] &gt;= 0)</f>
        <v>1</v>
      </c>
      <c r="AO1012" s="28">
        <f xml:space="preserve"> IFERROR(MAX(0, DATA[[#This Row],[High]] - DATA[[#This Row],[Prev High]]), "")</f>
        <v>0</v>
      </c>
      <c r="AP1012" s="28">
        <f xml:space="preserve"> IFERROR(MAX(0, DATA[[#This Row],[Prev Low]] - DATA[[#This Row],[Low]]), "")</f>
        <v>0</v>
      </c>
      <c r="AQ1012" s="10">
        <f xml:space="preserve"> (DATA[[#This Row],[Prev Low]] &lt; DATA[[#This Row],[Open]]) * (DATA[[#This Row],[Open]] &lt; DATA[[#This Row],[Prev High]])</f>
        <v>1</v>
      </c>
      <c r="AR1012" s="10">
        <f xml:space="preserve"> SIGN(DATA[[#This Row],[Open]] &lt; DATA[[#This Row],[Prev Low]])</f>
        <v>0</v>
      </c>
      <c r="AS1012" s="10">
        <f xml:space="preserve"> SIGN(DATA[[#This Row],[Prev Low]] &lt; DATA[[#This Row],[Open]])</f>
        <v>1</v>
      </c>
      <c r="AT1012" s="10">
        <f xml:space="preserve"> SIGN(DATA[[#This Row],[Open]] &lt; DATA[[#This Row],[Prev High]])</f>
        <v>1</v>
      </c>
      <c r="AU1012" s="10">
        <f xml:space="preserve"> SIGN(DATA[[#This Row],[Prev High]] &lt; DATA[[#This Row],[Open]])</f>
        <v>0</v>
      </c>
      <c r="AV1012" s="10">
        <f xml:space="preserve"> SIGN(DATA[[#This Row],[Low]] &lt; DATA[[#This Row],[Prev Low]])</f>
        <v>0</v>
      </c>
      <c r="AW1012" s="10">
        <f xml:space="preserve"> SIGN(DATA[[#This Row],[Prev Low]] &lt; DATA[[#This Row],[Low]])</f>
        <v>1</v>
      </c>
      <c r="AX1012" s="10">
        <f xml:space="preserve"> SIGN(DATA[[#This Row],[High]] &lt; DATA[[#This Row],[Prev High]])</f>
        <v>1</v>
      </c>
      <c r="AY1012" s="10">
        <f xml:space="preserve"> SIGN(DATA[[#This Row],[Prev High]] &lt; DATA[[#This Row],[High]])</f>
        <v>0</v>
      </c>
      <c r="AZ1012" s="10">
        <f xml:space="preserve"> (DATA[[#This Row],[Prev Low]] &lt; DATA[[#This Row],[Close]]) * (DATA[[#This Row],[Close]] &lt; DATA[[#This Row],[Prev High]])</f>
        <v>1</v>
      </c>
      <c r="BA1012" s="10">
        <f xml:space="preserve"> SIGN(DATA[[#This Row],[Close]] &lt; DATA[[#This Row],[Prev Low]])</f>
        <v>0</v>
      </c>
      <c r="BB1012" s="10">
        <f xml:space="preserve"> SIGN(DATA[[#This Row],[Prev Low]] &lt; DATA[[#This Row],[Close]])</f>
        <v>1</v>
      </c>
      <c r="BC1012" s="10">
        <f xml:space="preserve"> SIGN(DATA[[#This Row],[Close]] &lt; DATA[[#This Row],[Prev High]])</f>
        <v>1</v>
      </c>
      <c r="BD1012" s="10">
        <f xml:space="preserve"> SIGN(DATA[[#This Row],[Prev High]] &lt; DATA[[#This Row],[Close]])</f>
        <v>0</v>
      </c>
    </row>
    <row r="1013" spans="14:56" x14ac:dyDescent="0.25">
      <c r="N1013" s="16">
        <f xml:space="preserve"> ROW() - ROW(DATA[[#Headers],[Row]])</f>
        <v>1011</v>
      </c>
      <c r="O1013" s="13"/>
      <c r="P1013" s="20">
        <v>44385</v>
      </c>
      <c r="Q1013" s="21">
        <v>125782</v>
      </c>
      <c r="R1013" s="21">
        <v>125680</v>
      </c>
      <c r="S1013" s="21">
        <v>126440</v>
      </c>
      <c r="T1013" s="21">
        <v>124725</v>
      </c>
      <c r="U1013" s="13" t="s">
        <v>661</v>
      </c>
      <c r="V1013" s="14">
        <v>-1.4E-2</v>
      </c>
      <c r="W1013" s="23"/>
      <c r="X1013" s="23">
        <f xml:space="preserve"> (1 - DATA[[#This Row],[Row]])</f>
        <v>-1010</v>
      </c>
      <c r="Y1013" s="24">
        <f xml:space="preserve"> DATA[[#This Row],[Src Data]]</f>
        <v>44385</v>
      </c>
      <c r="Z1013" s="23">
        <f xml:space="preserve"> WEEKDAY(DATA[[#This Row],[Date]])</f>
        <v>5</v>
      </c>
      <c r="AA1013" s="26">
        <f xml:space="preserve"> DATA[[#This Row],[Src Último]]</f>
        <v>125782</v>
      </c>
      <c r="AB1013" s="28">
        <f xml:space="preserve"> DATA[[#This Row],[Src Abertura]]</f>
        <v>125680</v>
      </c>
      <c r="AC1013" s="28">
        <f xml:space="preserve"> DATA[[#This Row],[Src Mínima]]</f>
        <v>124725</v>
      </c>
      <c r="AD1013" s="28">
        <f xml:space="preserve"> DATA[[#This Row],[Src Máxima]]</f>
        <v>126440</v>
      </c>
      <c r="AE1013" s="28">
        <f xml:space="preserve"> DATA[[#This Row],[Src Último]]</f>
        <v>125782</v>
      </c>
      <c r="AF1013" s="40">
        <f xml:space="preserve"> (DATA[[#This Row],[High]] - DATA[[#This Row],[Low]])</f>
        <v>1715</v>
      </c>
      <c r="AG1013" s="31">
        <f xml:space="preserve"> _xlfn.XLOOKUP(DATA[[#This Row],[T]]-1, DATA[T], DATA[Open], "")</f>
        <v>125980</v>
      </c>
      <c r="AH1013" s="31">
        <f xml:space="preserve"> _xlfn.XLOOKUP(DATA[[#This Row],[T]]-1, DATA[T], DATA[Low], "")</f>
        <v>125670</v>
      </c>
      <c r="AI1013" s="31">
        <f xml:space="preserve"> _xlfn.XLOOKUP(DATA[[#This Row],[T]]-1, DATA[T], DATA[High], "")</f>
        <v>127745</v>
      </c>
      <c r="AJ1013" s="31">
        <f xml:space="preserve"> _xlfn.XLOOKUP(DATA[[#This Row],[T]]-1, DATA[T], DATA[Price], "")</f>
        <v>127565</v>
      </c>
      <c r="AK1013" s="33">
        <f xml:space="preserve"> IFERROR(DATA[[#This Row],[Prev Close]] - DATA[[#This Row],[Prev Open]], "")</f>
        <v>1585</v>
      </c>
      <c r="AL1013" s="33">
        <f xml:space="preserve"> IFERROR(DATA[[#This Row],[Prev High]] - DATA[[#This Row],[Prev Low]], "")</f>
        <v>2075</v>
      </c>
      <c r="AM1013" s="33">
        <f xml:space="preserve"> SIGN(DATA[[#This Row],[Prev Change]] &lt; 0)</f>
        <v>0</v>
      </c>
      <c r="AN1013" s="33">
        <f xml:space="preserve"> SIGN(DATA[[#This Row],[Prev Change]] &gt;= 0)</f>
        <v>1</v>
      </c>
      <c r="AO1013" s="28">
        <f xml:space="preserve"> IFERROR(MAX(0, DATA[[#This Row],[High]] - DATA[[#This Row],[Prev High]]), "")</f>
        <v>0</v>
      </c>
      <c r="AP1013" s="28">
        <f xml:space="preserve"> IFERROR(MAX(0, DATA[[#This Row],[Prev Low]] - DATA[[#This Row],[Low]]), "")</f>
        <v>945</v>
      </c>
      <c r="AQ1013" s="10">
        <f xml:space="preserve"> (DATA[[#This Row],[Prev Low]] &lt; DATA[[#This Row],[Open]]) * (DATA[[#This Row],[Open]] &lt; DATA[[#This Row],[Prev High]])</f>
        <v>1</v>
      </c>
      <c r="AR1013" s="10">
        <f xml:space="preserve"> SIGN(DATA[[#This Row],[Open]] &lt; DATA[[#This Row],[Prev Low]])</f>
        <v>0</v>
      </c>
      <c r="AS1013" s="10">
        <f xml:space="preserve"> SIGN(DATA[[#This Row],[Prev Low]] &lt; DATA[[#This Row],[Open]])</f>
        <v>1</v>
      </c>
      <c r="AT1013" s="10">
        <f xml:space="preserve"> SIGN(DATA[[#This Row],[Open]] &lt; DATA[[#This Row],[Prev High]])</f>
        <v>1</v>
      </c>
      <c r="AU1013" s="10">
        <f xml:space="preserve"> SIGN(DATA[[#This Row],[Prev High]] &lt; DATA[[#This Row],[Open]])</f>
        <v>0</v>
      </c>
      <c r="AV1013" s="10">
        <f xml:space="preserve"> SIGN(DATA[[#This Row],[Low]] &lt; DATA[[#This Row],[Prev Low]])</f>
        <v>1</v>
      </c>
      <c r="AW1013" s="10">
        <f xml:space="preserve"> SIGN(DATA[[#This Row],[Prev Low]] &lt; DATA[[#This Row],[Low]])</f>
        <v>0</v>
      </c>
      <c r="AX1013" s="10">
        <f xml:space="preserve"> SIGN(DATA[[#This Row],[High]] &lt; DATA[[#This Row],[Prev High]])</f>
        <v>1</v>
      </c>
      <c r="AY1013" s="10">
        <f xml:space="preserve"> SIGN(DATA[[#This Row],[Prev High]] &lt; DATA[[#This Row],[High]])</f>
        <v>0</v>
      </c>
      <c r="AZ1013" s="10">
        <f xml:space="preserve"> (DATA[[#This Row],[Prev Low]] &lt; DATA[[#This Row],[Close]]) * (DATA[[#This Row],[Close]] &lt; DATA[[#This Row],[Prev High]])</f>
        <v>1</v>
      </c>
      <c r="BA1013" s="10">
        <f xml:space="preserve"> SIGN(DATA[[#This Row],[Close]] &lt; DATA[[#This Row],[Prev Low]])</f>
        <v>0</v>
      </c>
      <c r="BB1013" s="10">
        <f xml:space="preserve"> SIGN(DATA[[#This Row],[Prev Low]] &lt; DATA[[#This Row],[Close]])</f>
        <v>1</v>
      </c>
      <c r="BC1013" s="10">
        <f xml:space="preserve"> SIGN(DATA[[#This Row],[Close]] &lt; DATA[[#This Row],[Prev High]])</f>
        <v>1</v>
      </c>
      <c r="BD1013" s="10">
        <f xml:space="preserve"> SIGN(DATA[[#This Row],[Prev High]] &lt; DATA[[#This Row],[Close]])</f>
        <v>0</v>
      </c>
    </row>
    <row r="1014" spans="14:56" x14ac:dyDescent="0.25">
      <c r="N1014" s="16">
        <f xml:space="preserve"> ROW() - ROW(DATA[[#Headers],[Row]])</f>
        <v>1012</v>
      </c>
      <c r="O1014" s="13"/>
      <c r="P1014" s="20">
        <v>44384</v>
      </c>
      <c r="Q1014" s="21">
        <v>127565</v>
      </c>
      <c r="R1014" s="21">
        <v>125980</v>
      </c>
      <c r="S1014" s="21">
        <v>127745</v>
      </c>
      <c r="T1014" s="21">
        <v>125670</v>
      </c>
      <c r="U1014" s="13" t="s">
        <v>744</v>
      </c>
      <c r="V1014" s="14">
        <v>1.6299999999999999E-2</v>
      </c>
      <c r="W1014" s="23"/>
      <c r="X1014" s="23">
        <f xml:space="preserve"> (1 - DATA[[#This Row],[Row]])</f>
        <v>-1011</v>
      </c>
      <c r="Y1014" s="24">
        <f xml:space="preserve"> DATA[[#This Row],[Src Data]]</f>
        <v>44384</v>
      </c>
      <c r="Z1014" s="23">
        <f xml:space="preserve"> WEEKDAY(DATA[[#This Row],[Date]])</f>
        <v>4</v>
      </c>
      <c r="AA1014" s="26">
        <f xml:space="preserve"> DATA[[#This Row],[Src Último]]</f>
        <v>127565</v>
      </c>
      <c r="AB1014" s="28">
        <f xml:space="preserve"> DATA[[#This Row],[Src Abertura]]</f>
        <v>125980</v>
      </c>
      <c r="AC1014" s="28">
        <f xml:space="preserve"> DATA[[#This Row],[Src Mínima]]</f>
        <v>125670</v>
      </c>
      <c r="AD1014" s="28">
        <f xml:space="preserve"> DATA[[#This Row],[Src Máxima]]</f>
        <v>127745</v>
      </c>
      <c r="AE1014" s="28">
        <f xml:space="preserve"> DATA[[#This Row],[Src Último]]</f>
        <v>127565</v>
      </c>
      <c r="AF1014" s="40">
        <f xml:space="preserve"> (DATA[[#This Row],[High]] - DATA[[#This Row],[Low]])</f>
        <v>2075</v>
      </c>
      <c r="AG1014" s="31">
        <f xml:space="preserve"> _xlfn.XLOOKUP(DATA[[#This Row],[T]]-1, DATA[T], DATA[Open], "")</f>
        <v>127525</v>
      </c>
      <c r="AH1014" s="31">
        <f xml:space="preserve"> _xlfn.XLOOKUP(DATA[[#This Row],[T]]-1, DATA[T], DATA[Low], "")</f>
        <v>125300</v>
      </c>
      <c r="AI1014" s="31">
        <f xml:space="preserve"> _xlfn.XLOOKUP(DATA[[#This Row],[T]]-1, DATA[T], DATA[High], "")</f>
        <v>127625</v>
      </c>
      <c r="AJ1014" s="31">
        <f xml:space="preserve"> _xlfn.XLOOKUP(DATA[[#This Row],[T]]-1, DATA[T], DATA[Price], "")</f>
        <v>125525</v>
      </c>
      <c r="AK1014" s="33">
        <f xml:space="preserve"> IFERROR(DATA[[#This Row],[Prev Close]] - DATA[[#This Row],[Prev Open]], "")</f>
        <v>-2000</v>
      </c>
      <c r="AL1014" s="33">
        <f xml:space="preserve"> IFERROR(DATA[[#This Row],[Prev High]] - DATA[[#This Row],[Prev Low]], "")</f>
        <v>2325</v>
      </c>
      <c r="AM1014" s="33">
        <f xml:space="preserve"> SIGN(DATA[[#This Row],[Prev Change]] &lt; 0)</f>
        <v>1</v>
      </c>
      <c r="AN1014" s="33">
        <f xml:space="preserve"> SIGN(DATA[[#This Row],[Prev Change]] &gt;= 0)</f>
        <v>0</v>
      </c>
      <c r="AO1014" s="28">
        <f xml:space="preserve"> IFERROR(MAX(0, DATA[[#This Row],[High]] - DATA[[#This Row],[Prev High]]), "")</f>
        <v>120</v>
      </c>
      <c r="AP1014" s="28">
        <f xml:space="preserve"> IFERROR(MAX(0, DATA[[#This Row],[Prev Low]] - DATA[[#This Row],[Low]]), "")</f>
        <v>0</v>
      </c>
      <c r="AQ1014" s="10">
        <f xml:space="preserve"> (DATA[[#This Row],[Prev Low]] &lt; DATA[[#This Row],[Open]]) * (DATA[[#This Row],[Open]] &lt; DATA[[#This Row],[Prev High]])</f>
        <v>1</v>
      </c>
      <c r="AR1014" s="10">
        <f xml:space="preserve"> SIGN(DATA[[#This Row],[Open]] &lt; DATA[[#This Row],[Prev Low]])</f>
        <v>0</v>
      </c>
      <c r="AS1014" s="10">
        <f xml:space="preserve"> SIGN(DATA[[#This Row],[Prev Low]] &lt; DATA[[#This Row],[Open]])</f>
        <v>1</v>
      </c>
      <c r="AT1014" s="10">
        <f xml:space="preserve"> SIGN(DATA[[#This Row],[Open]] &lt; DATA[[#This Row],[Prev High]])</f>
        <v>1</v>
      </c>
      <c r="AU1014" s="10">
        <f xml:space="preserve"> SIGN(DATA[[#This Row],[Prev High]] &lt; DATA[[#This Row],[Open]])</f>
        <v>0</v>
      </c>
      <c r="AV1014" s="10">
        <f xml:space="preserve"> SIGN(DATA[[#This Row],[Low]] &lt; DATA[[#This Row],[Prev Low]])</f>
        <v>0</v>
      </c>
      <c r="AW1014" s="10">
        <f xml:space="preserve"> SIGN(DATA[[#This Row],[Prev Low]] &lt; DATA[[#This Row],[Low]])</f>
        <v>1</v>
      </c>
      <c r="AX1014" s="10">
        <f xml:space="preserve"> SIGN(DATA[[#This Row],[High]] &lt; DATA[[#This Row],[Prev High]])</f>
        <v>0</v>
      </c>
      <c r="AY1014" s="10">
        <f xml:space="preserve"> SIGN(DATA[[#This Row],[Prev High]] &lt; DATA[[#This Row],[High]])</f>
        <v>1</v>
      </c>
      <c r="AZ1014" s="10">
        <f xml:space="preserve"> (DATA[[#This Row],[Prev Low]] &lt; DATA[[#This Row],[Close]]) * (DATA[[#This Row],[Close]] &lt; DATA[[#This Row],[Prev High]])</f>
        <v>1</v>
      </c>
      <c r="BA1014" s="10">
        <f xml:space="preserve"> SIGN(DATA[[#This Row],[Close]] &lt; DATA[[#This Row],[Prev Low]])</f>
        <v>0</v>
      </c>
      <c r="BB1014" s="10">
        <f xml:space="preserve"> SIGN(DATA[[#This Row],[Prev Low]] &lt; DATA[[#This Row],[Close]])</f>
        <v>1</v>
      </c>
      <c r="BC1014" s="10">
        <f xml:space="preserve"> SIGN(DATA[[#This Row],[Close]] &lt; DATA[[#This Row],[Prev High]])</f>
        <v>1</v>
      </c>
      <c r="BD1014" s="10">
        <f xml:space="preserve"> SIGN(DATA[[#This Row],[Prev High]] &lt; DATA[[#This Row],[Close]])</f>
        <v>0</v>
      </c>
    </row>
    <row r="1015" spans="14:56" x14ac:dyDescent="0.25">
      <c r="N1015" s="16">
        <f xml:space="preserve"> ROW() - ROW(DATA[[#Headers],[Row]])</f>
        <v>1013</v>
      </c>
      <c r="O1015" s="13"/>
      <c r="P1015" s="20">
        <v>44383</v>
      </c>
      <c r="Q1015" s="21">
        <v>125525</v>
      </c>
      <c r="R1015" s="21">
        <v>127525</v>
      </c>
      <c r="S1015" s="21">
        <v>127625</v>
      </c>
      <c r="T1015" s="21">
        <v>125300</v>
      </c>
      <c r="U1015" s="13" t="s">
        <v>652</v>
      </c>
      <c r="V1015" s="14">
        <v>-1.5100000000000001E-2</v>
      </c>
      <c r="W1015" s="23"/>
      <c r="X1015" s="23">
        <f xml:space="preserve"> (1 - DATA[[#This Row],[Row]])</f>
        <v>-1012</v>
      </c>
      <c r="Y1015" s="24">
        <f xml:space="preserve"> DATA[[#This Row],[Src Data]]</f>
        <v>44383</v>
      </c>
      <c r="Z1015" s="23">
        <f xml:space="preserve"> WEEKDAY(DATA[[#This Row],[Date]])</f>
        <v>3</v>
      </c>
      <c r="AA1015" s="26">
        <f xml:space="preserve"> DATA[[#This Row],[Src Último]]</f>
        <v>125525</v>
      </c>
      <c r="AB1015" s="28">
        <f xml:space="preserve"> DATA[[#This Row],[Src Abertura]]</f>
        <v>127525</v>
      </c>
      <c r="AC1015" s="28">
        <f xml:space="preserve"> DATA[[#This Row],[Src Mínima]]</f>
        <v>125300</v>
      </c>
      <c r="AD1015" s="28">
        <f xml:space="preserve"> DATA[[#This Row],[Src Máxima]]</f>
        <v>127625</v>
      </c>
      <c r="AE1015" s="28">
        <f xml:space="preserve"> DATA[[#This Row],[Src Último]]</f>
        <v>125525</v>
      </c>
      <c r="AF1015" s="40">
        <f xml:space="preserve"> (DATA[[#This Row],[High]] - DATA[[#This Row],[Low]])</f>
        <v>2325</v>
      </c>
      <c r="AG1015" s="31">
        <f xml:space="preserve"> _xlfn.XLOOKUP(DATA[[#This Row],[T]]-1, DATA[T], DATA[Open], "")</f>
        <v>128000</v>
      </c>
      <c r="AH1015" s="31">
        <f xml:space="preserve"> _xlfn.XLOOKUP(DATA[[#This Row],[T]]-1, DATA[T], DATA[Low], "")</f>
        <v>127015</v>
      </c>
      <c r="AI1015" s="31">
        <f xml:space="preserve"> _xlfn.XLOOKUP(DATA[[#This Row],[T]]-1, DATA[T], DATA[High], "")</f>
        <v>128235</v>
      </c>
      <c r="AJ1015" s="31">
        <f xml:space="preserve"> _xlfn.XLOOKUP(DATA[[#This Row],[T]]-1, DATA[T], DATA[Price], "")</f>
        <v>127449</v>
      </c>
      <c r="AK1015" s="33">
        <f xml:space="preserve"> IFERROR(DATA[[#This Row],[Prev Close]] - DATA[[#This Row],[Prev Open]], "")</f>
        <v>-551</v>
      </c>
      <c r="AL1015" s="33">
        <f xml:space="preserve"> IFERROR(DATA[[#This Row],[Prev High]] - DATA[[#This Row],[Prev Low]], "")</f>
        <v>1220</v>
      </c>
      <c r="AM1015" s="33">
        <f xml:space="preserve"> SIGN(DATA[[#This Row],[Prev Change]] &lt; 0)</f>
        <v>1</v>
      </c>
      <c r="AN1015" s="33">
        <f xml:space="preserve"> SIGN(DATA[[#This Row],[Prev Change]] &gt;= 0)</f>
        <v>0</v>
      </c>
      <c r="AO1015" s="28">
        <f xml:space="preserve"> IFERROR(MAX(0, DATA[[#This Row],[High]] - DATA[[#This Row],[Prev High]]), "")</f>
        <v>0</v>
      </c>
      <c r="AP1015" s="28">
        <f xml:space="preserve"> IFERROR(MAX(0, DATA[[#This Row],[Prev Low]] - DATA[[#This Row],[Low]]), "")</f>
        <v>1715</v>
      </c>
      <c r="AQ1015" s="10">
        <f xml:space="preserve"> (DATA[[#This Row],[Prev Low]] &lt; DATA[[#This Row],[Open]]) * (DATA[[#This Row],[Open]] &lt; DATA[[#This Row],[Prev High]])</f>
        <v>1</v>
      </c>
      <c r="AR1015" s="10">
        <f xml:space="preserve"> SIGN(DATA[[#This Row],[Open]] &lt; DATA[[#This Row],[Prev Low]])</f>
        <v>0</v>
      </c>
      <c r="AS1015" s="10">
        <f xml:space="preserve"> SIGN(DATA[[#This Row],[Prev Low]] &lt; DATA[[#This Row],[Open]])</f>
        <v>1</v>
      </c>
      <c r="AT1015" s="10">
        <f xml:space="preserve"> SIGN(DATA[[#This Row],[Open]] &lt; DATA[[#This Row],[Prev High]])</f>
        <v>1</v>
      </c>
      <c r="AU1015" s="10">
        <f xml:space="preserve"> SIGN(DATA[[#This Row],[Prev High]] &lt; DATA[[#This Row],[Open]])</f>
        <v>0</v>
      </c>
      <c r="AV1015" s="10">
        <f xml:space="preserve"> SIGN(DATA[[#This Row],[Low]] &lt; DATA[[#This Row],[Prev Low]])</f>
        <v>1</v>
      </c>
      <c r="AW1015" s="10">
        <f xml:space="preserve"> SIGN(DATA[[#This Row],[Prev Low]] &lt; DATA[[#This Row],[Low]])</f>
        <v>0</v>
      </c>
      <c r="AX1015" s="10">
        <f xml:space="preserve"> SIGN(DATA[[#This Row],[High]] &lt; DATA[[#This Row],[Prev High]])</f>
        <v>1</v>
      </c>
      <c r="AY1015" s="10">
        <f xml:space="preserve"> SIGN(DATA[[#This Row],[Prev High]] &lt; DATA[[#This Row],[High]])</f>
        <v>0</v>
      </c>
      <c r="AZ1015" s="10">
        <f xml:space="preserve"> (DATA[[#This Row],[Prev Low]] &lt; DATA[[#This Row],[Close]]) * (DATA[[#This Row],[Close]] &lt; DATA[[#This Row],[Prev High]])</f>
        <v>0</v>
      </c>
      <c r="BA1015" s="10">
        <f xml:space="preserve"> SIGN(DATA[[#This Row],[Close]] &lt; DATA[[#This Row],[Prev Low]])</f>
        <v>1</v>
      </c>
      <c r="BB1015" s="10">
        <f xml:space="preserve"> SIGN(DATA[[#This Row],[Prev Low]] &lt; DATA[[#This Row],[Close]])</f>
        <v>0</v>
      </c>
      <c r="BC1015" s="10">
        <f xml:space="preserve"> SIGN(DATA[[#This Row],[Close]] &lt; DATA[[#This Row],[Prev High]])</f>
        <v>1</v>
      </c>
      <c r="BD1015" s="10">
        <f xml:space="preserve"> SIGN(DATA[[#This Row],[Prev High]] &lt; DATA[[#This Row],[Close]])</f>
        <v>0</v>
      </c>
    </row>
    <row r="1016" spans="14:56" x14ac:dyDescent="0.25">
      <c r="N1016" s="16">
        <f xml:space="preserve"> ROW() - ROW(DATA[[#Headers],[Row]])</f>
        <v>1014</v>
      </c>
      <c r="O1016" s="13"/>
      <c r="P1016" s="20">
        <v>44382</v>
      </c>
      <c r="Q1016" s="21">
        <v>127449</v>
      </c>
      <c r="R1016" s="21">
        <v>128000</v>
      </c>
      <c r="S1016" s="21">
        <v>128235</v>
      </c>
      <c r="T1016" s="21">
        <v>127015</v>
      </c>
      <c r="U1016" s="13" t="s">
        <v>745</v>
      </c>
      <c r="V1016" s="14">
        <v>-6.1999999999999998E-3</v>
      </c>
      <c r="W1016" s="23"/>
      <c r="X1016" s="23">
        <f xml:space="preserve"> (1 - DATA[[#This Row],[Row]])</f>
        <v>-1013</v>
      </c>
      <c r="Y1016" s="24">
        <f xml:space="preserve"> DATA[[#This Row],[Src Data]]</f>
        <v>44382</v>
      </c>
      <c r="Z1016" s="23">
        <f xml:space="preserve"> WEEKDAY(DATA[[#This Row],[Date]])</f>
        <v>2</v>
      </c>
      <c r="AA1016" s="26">
        <f xml:space="preserve"> DATA[[#This Row],[Src Último]]</f>
        <v>127449</v>
      </c>
      <c r="AB1016" s="28">
        <f xml:space="preserve"> DATA[[#This Row],[Src Abertura]]</f>
        <v>128000</v>
      </c>
      <c r="AC1016" s="28">
        <f xml:space="preserve"> DATA[[#This Row],[Src Mínima]]</f>
        <v>127015</v>
      </c>
      <c r="AD1016" s="28">
        <f xml:space="preserve"> DATA[[#This Row],[Src Máxima]]</f>
        <v>128235</v>
      </c>
      <c r="AE1016" s="28">
        <f xml:space="preserve"> DATA[[#This Row],[Src Último]]</f>
        <v>127449</v>
      </c>
      <c r="AF1016" s="40">
        <f xml:space="preserve"> (DATA[[#This Row],[High]] - DATA[[#This Row],[Low]])</f>
        <v>1220</v>
      </c>
      <c r="AG1016" s="31">
        <f xml:space="preserve"> _xlfn.XLOOKUP(DATA[[#This Row],[T]]-1, DATA[T], DATA[Open], "")</f>
        <v>126300</v>
      </c>
      <c r="AH1016" s="31">
        <f xml:space="preserve"> _xlfn.XLOOKUP(DATA[[#This Row],[T]]-1, DATA[T], DATA[Low], "")</f>
        <v>126080</v>
      </c>
      <c r="AI1016" s="31">
        <f xml:space="preserve"> _xlfn.XLOOKUP(DATA[[#This Row],[T]]-1, DATA[T], DATA[High], "")</f>
        <v>128430</v>
      </c>
      <c r="AJ1016" s="31">
        <f xml:space="preserve"> _xlfn.XLOOKUP(DATA[[#This Row],[T]]-1, DATA[T], DATA[Price], "")</f>
        <v>128247</v>
      </c>
      <c r="AK1016" s="33">
        <f xml:space="preserve"> IFERROR(DATA[[#This Row],[Prev Close]] - DATA[[#This Row],[Prev Open]], "")</f>
        <v>1947</v>
      </c>
      <c r="AL1016" s="33">
        <f xml:space="preserve"> IFERROR(DATA[[#This Row],[Prev High]] - DATA[[#This Row],[Prev Low]], "")</f>
        <v>2350</v>
      </c>
      <c r="AM1016" s="33">
        <f xml:space="preserve"> SIGN(DATA[[#This Row],[Prev Change]] &lt; 0)</f>
        <v>0</v>
      </c>
      <c r="AN1016" s="33">
        <f xml:space="preserve"> SIGN(DATA[[#This Row],[Prev Change]] &gt;= 0)</f>
        <v>1</v>
      </c>
      <c r="AO1016" s="28">
        <f xml:space="preserve"> IFERROR(MAX(0, DATA[[#This Row],[High]] - DATA[[#This Row],[Prev High]]), "")</f>
        <v>0</v>
      </c>
      <c r="AP1016" s="28">
        <f xml:space="preserve"> IFERROR(MAX(0, DATA[[#This Row],[Prev Low]] - DATA[[#This Row],[Low]]), "")</f>
        <v>0</v>
      </c>
      <c r="AQ1016" s="10">
        <f xml:space="preserve"> (DATA[[#This Row],[Prev Low]] &lt; DATA[[#This Row],[Open]]) * (DATA[[#This Row],[Open]] &lt; DATA[[#This Row],[Prev High]])</f>
        <v>1</v>
      </c>
      <c r="AR1016" s="10">
        <f xml:space="preserve"> SIGN(DATA[[#This Row],[Open]] &lt; DATA[[#This Row],[Prev Low]])</f>
        <v>0</v>
      </c>
      <c r="AS1016" s="10">
        <f xml:space="preserve"> SIGN(DATA[[#This Row],[Prev Low]] &lt; DATA[[#This Row],[Open]])</f>
        <v>1</v>
      </c>
      <c r="AT1016" s="10">
        <f xml:space="preserve"> SIGN(DATA[[#This Row],[Open]] &lt; DATA[[#This Row],[Prev High]])</f>
        <v>1</v>
      </c>
      <c r="AU1016" s="10">
        <f xml:space="preserve"> SIGN(DATA[[#This Row],[Prev High]] &lt; DATA[[#This Row],[Open]])</f>
        <v>0</v>
      </c>
      <c r="AV1016" s="10">
        <f xml:space="preserve"> SIGN(DATA[[#This Row],[Low]] &lt; DATA[[#This Row],[Prev Low]])</f>
        <v>0</v>
      </c>
      <c r="AW1016" s="10">
        <f xml:space="preserve"> SIGN(DATA[[#This Row],[Prev Low]] &lt; DATA[[#This Row],[Low]])</f>
        <v>1</v>
      </c>
      <c r="AX1016" s="10">
        <f xml:space="preserve"> SIGN(DATA[[#This Row],[High]] &lt; DATA[[#This Row],[Prev High]])</f>
        <v>1</v>
      </c>
      <c r="AY1016" s="10">
        <f xml:space="preserve"> SIGN(DATA[[#This Row],[Prev High]] &lt; DATA[[#This Row],[High]])</f>
        <v>0</v>
      </c>
      <c r="AZ1016" s="10">
        <f xml:space="preserve"> (DATA[[#This Row],[Prev Low]] &lt; DATA[[#This Row],[Close]]) * (DATA[[#This Row],[Close]] &lt; DATA[[#This Row],[Prev High]])</f>
        <v>1</v>
      </c>
      <c r="BA1016" s="10">
        <f xml:space="preserve"> SIGN(DATA[[#This Row],[Close]] &lt; DATA[[#This Row],[Prev Low]])</f>
        <v>0</v>
      </c>
      <c r="BB1016" s="10">
        <f xml:space="preserve"> SIGN(DATA[[#This Row],[Prev Low]] &lt; DATA[[#This Row],[Close]])</f>
        <v>1</v>
      </c>
      <c r="BC1016" s="10">
        <f xml:space="preserve"> SIGN(DATA[[#This Row],[Close]] &lt; DATA[[#This Row],[Prev High]])</f>
        <v>1</v>
      </c>
      <c r="BD1016" s="10">
        <f xml:space="preserve"> SIGN(DATA[[#This Row],[Prev High]] &lt; DATA[[#This Row],[Close]])</f>
        <v>0</v>
      </c>
    </row>
    <row r="1017" spans="14:56" x14ac:dyDescent="0.25">
      <c r="N1017" s="16">
        <f xml:space="preserve"> ROW() - ROW(DATA[[#Headers],[Row]])</f>
        <v>1015</v>
      </c>
      <c r="O1017" s="13"/>
      <c r="P1017" s="20">
        <v>44379</v>
      </c>
      <c r="Q1017" s="21">
        <v>128247</v>
      </c>
      <c r="R1017" s="21">
        <v>126300</v>
      </c>
      <c r="S1017" s="21">
        <v>128430</v>
      </c>
      <c r="T1017" s="21">
        <v>126080</v>
      </c>
      <c r="U1017" s="13" t="s">
        <v>746</v>
      </c>
      <c r="V1017" s="14">
        <v>1.5599999999999999E-2</v>
      </c>
      <c r="W1017" s="23"/>
      <c r="X1017" s="23">
        <f xml:space="preserve"> (1 - DATA[[#This Row],[Row]])</f>
        <v>-1014</v>
      </c>
      <c r="Y1017" s="24">
        <f xml:space="preserve"> DATA[[#This Row],[Src Data]]</f>
        <v>44379</v>
      </c>
      <c r="Z1017" s="23">
        <f xml:space="preserve"> WEEKDAY(DATA[[#This Row],[Date]])</f>
        <v>6</v>
      </c>
      <c r="AA1017" s="26">
        <f xml:space="preserve"> DATA[[#This Row],[Src Último]]</f>
        <v>128247</v>
      </c>
      <c r="AB1017" s="28">
        <f xml:space="preserve"> DATA[[#This Row],[Src Abertura]]</f>
        <v>126300</v>
      </c>
      <c r="AC1017" s="28">
        <f xml:space="preserve"> DATA[[#This Row],[Src Mínima]]</f>
        <v>126080</v>
      </c>
      <c r="AD1017" s="28">
        <f xml:space="preserve"> DATA[[#This Row],[Src Máxima]]</f>
        <v>128430</v>
      </c>
      <c r="AE1017" s="28">
        <f xml:space="preserve"> DATA[[#This Row],[Src Último]]</f>
        <v>128247</v>
      </c>
      <c r="AF1017" s="40">
        <f xml:space="preserve"> (DATA[[#This Row],[High]] - DATA[[#This Row],[Low]])</f>
        <v>2350</v>
      </c>
      <c r="AG1017" s="31">
        <f xml:space="preserve"> _xlfn.XLOOKUP(DATA[[#This Row],[T]]-1, DATA[T], DATA[Open], "")</f>
        <v>127435</v>
      </c>
      <c r="AH1017" s="31">
        <f xml:space="preserve"> _xlfn.XLOOKUP(DATA[[#This Row],[T]]-1, DATA[T], DATA[Low], "")</f>
        <v>125485</v>
      </c>
      <c r="AI1017" s="31">
        <f xml:space="preserve"> _xlfn.XLOOKUP(DATA[[#This Row],[T]]-1, DATA[T], DATA[High], "")</f>
        <v>127735</v>
      </c>
      <c r="AJ1017" s="31">
        <f xml:space="preserve"> _xlfn.XLOOKUP(DATA[[#This Row],[T]]-1, DATA[T], DATA[Price], "")</f>
        <v>126283</v>
      </c>
      <c r="AK1017" s="33">
        <f xml:space="preserve"> IFERROR(DATA[[#This Row],[Prev Close]] - DATA[[#This Row],[Prev Open]], "")</f>
        <v>-1152</v>
      </c>
      <c r="AL1017" s="33">
        <f xml:space="preserve"> IFERROR(DATA[[#This Row],[Prev High]] - DATA[[#This Row],[Prev Low]], "")</f>
        <v>2250</v>
      </c>
      <c r="AM1017" s="33">
        <f xml:space="preserve"> SIGN(DATA[[#This Row],[Prev Change]] &lt; 0)</f>
        <v>1</v>
      </c>
      <c r="AN1017" s="33">
        <f xml:space="preserve"> SIGN(DATA[[#This Row],[Prev Change]] &gt;= 0)</f>
        <v>0</v>
      </c>
      <c r="AO1017" s="28">
        <f xml:space="preserve"> IFERROR(MAX(0, DATA[[#This Row],[High]] - DATA[[#This Row],[Prev High]]), "")</f>
        <v>695</v>
      </c>
      <c r="AP1017" s="28">
        <f xml:space="preserve"> IFERROR(MAX(0, DATA[[#This Row],[Prev Low]] - DATA[[#This Row],[Low]]), "")</f>
        <v>0</v>
      </c>
      <c r="AQ1017" s="10">
        <f xml:space="preserve"> (DATA[[#This Row],[Prev Low]] &lt; DATA[[#This Row],[Open]]) * (DATA[[#This Row],[Open]] &lt; DATA[[#This Row],[Prev High]])</f>
        <v>1</v>
      </c>
      <c r="AR1017" s="10">
        <f xml:space="preserve"> SIGN(DATA[[#This Row],[Open]] &lt; DATA[[#This Row],[Prev Low]])</f>
        <v>0</v>
      </c>
      <c r="AS1017" s="10">
        <f xml:space="preserve"> SIGN(DATA[[#This Row],[Prev Low]] &lt; DATA[[#This Row],[Open]])</f>
        <v>1</v>
      </c>
      <c r="AT1017" s="10">
        <f xml:space="preserve"> SIGN(DATA[[#This Row],[Open]] &lt; DATA[[#This Row],[Prev High]])</f>
        <v>1</v>
      </c>
      <c r="AU1017" s="10">
        <f xml:space="preserve"> SIGN(DATA[[#This Row],[Prev High]] &lt; DATA[[#This Row],[Open]])</f>
        <v>0</v>
      </c>
      <c r="AV1017" s="10">
        <f xml:space="preserve"> SIGN(DATA[[#This Row],[Low]] &lt; DATA[[#This Row],[Prev Low]])</f>
        <v>0</v>
      </c>
      <c r="AW1017" s="10">
        <f xml:space="preserve"> SIGN(DATA[[#This Row],[Prev Low]] &lt; DATA[[#This Row],[Low]])</f>
        <v>1</v>
      </c>
      <c r="AX1017" s="10">
        <f xml:space="preserve"> SIGN(DATA[[#This Row],[High]] &lt; DATA[[#This Row],[Prev High]])</f>
        <v>0</v>
      </c>
      <c r="AY1017" s="10">
        <f xml:space="preserve"> SIGN(DATA[[#This Row],[Prev High]] &lt; DATA[[#This Row],[High]])</f>
        <v>1</v>
      </c>
      <c r="AZ1017" s="10">
        <f xml:space="preserve"> (DATA[[#This Row],[Prev Low]] &lt; DATA[[#This Row],[Close]]) * (DATA[[#This Row],[Close]] &lt; DATA[[#This Row],[Prev High]])</f>
        <v>0</v>
      </c>
      <c r="BA1017" s="10">
        <f xml:space="preserve"> SIGN(DATA[[#This Row],[Close]] &lt; DATA[[#This Row],[Prev Low]])</f>
        <v>0</v>
      </c>
      <c r="BB1017" s="10">
        <f xml:space="preserve"> SIGN(DATA[[#This Row],[Prev Low]] &lt; DATA[[#This Row],[Close]])</f>
        <v>1</v>
      </c>
      <c r="BC1017" s="10">
        <f xml:space="preserve"> SIGN(DATA[[#This Row],[Close]] &lt; DATA[[#This Row],[Prev High]])</f>
        <v>0</v>
      </c>
      <c r="BD1017" s="10">
        <f xml:space="preserve"> SIGN(DATA[[#This Row],[Prev High]] &lt; DATA[[#This Row],[Close]])</f>
        <v>1</v>
      </c>
    </row>
    <row r="1018" spans="14:56" x14ac:dyDescent="0.25">
      <c r="N1018" s="16">
        <f xml:space="preserve"> ROW() - ROW(DATA[[#Headers],[Row]])</f>
        <v>1016</v>
      </c>
      <c r="O1018" s="13"/>
      <c r="P1018" s="20">
        <v>44378</v>
      </c>
      <c r="Q1018" s="21">
        <v>126283</v>
      </c>
      <c r="R1018" s="21">
        <v>127435</v>
      </c>
      <c r="S1018" s="21">
        <v>127735</v>
      </c>
      <c r="T1018" s="21">
        <v>125485</v>
      </c>
      <c r="U1018" s="13" t="s">
        <v>747</v>
      </c>
      <c r="V1018" s="14">
        <v>-7.6E-3</v>
      </c>
      <c r="W1018" s="23"/>
      <c r="X1018" s="23">
        <f xml:space="preserve"> (1 - DATA[[#This Row],[Row]])</f>
        <v>-1015</v>
      </c>
      <c r="Y1018" s="24">
        <f xml:space="preserve"> DATA[[#This Row],[Src Data]]</f>
        <v>44378</v>
      </c>
      <c r="Z1018" s="23">
        <f xml:space="preserve"> WEEKDAY(DATA[[#This Row],[Date]])</f>
        <v>5</v>
      </c>
      <c r="AA1018" s="26">
        <f xml:space="preserve"> DATA[[#This Row],[Src Último]]</f>
        <v>126283</v>
      </c>
      <c r="AB1018" s="28">
        <f xml:space="preserve"> DATA[[#This Row],[Src Abertura]]</f>
        <v>127435</v>
      </c>
      <c r="AC1018" s="28">
        <f xml:space="preserve"> DATA[[#This Row],[Src Mínima]]</f>
        <v>125485</v>
      </c>
      <c r="AD1018" s="28">
        <f xml:space="preserve"> DATA[[#This Row],[Src Máxima]]</f>
        <v>127735</v>
      </c>
      <c r="AE1018" s="28">
        <f xml:space="preserve"> DATA[[#This Row],[Src Último]]</f>
        <v>126283</v>
      </c>
      <c r="AF1018" s="40">
        <f xml:space="preserve"> (DATA[[#This Row],[High]] - DATA[[#This Row],[Low]])</f>
        <v>2250</v>
      </c>
      <c r="AG1018" s="31">
        <f xml:space="preserve"> _xlfn.XLOOKUP(DATA[[#This Row],[T]]-1, DATA[T], DATA[Open], "")</f>
        <v>127400</v>
      </c>
      <c r="AH1018" s="31">
        <f xml:space="preserve"> _xlfn.XLOOKUP(DATA[[#This Row],[T]]-1, DATA[T], DATA[Low], "")</f>
        <v>126750</v>
      </c>
      <c r="AI1018" s="31">
        <f xml:space="preserve"> _xlfn.XLOOKUP(DATA[[#This Row],[T]]-1, DATA[T], DATA[High], "")</f>
        <v>127835</v>
      </c>
      <c r="AJ1018" s="31">
        <f xml:space="preserve"> _xlfn.XLOOKUP(DATA[[#This Row],[T]]-1, DATA[T], DATA[Price], "")</f>
        <v>127254</v>
      </c>
      <c r="AK1018" s="33">
        <f xml:space="preserve"> IFERROR(DATA[[#This Row],[Prev Close]] - DATA[[#This Row],[Prev Open]], "")</f>
        <v>-146</v>
      </c>
      <c r="AL1018" s="33">
        <f xml:space="preserve"> IFERROR(DATA[[#This Row],[Prev High]] - DATA[[#This Row],[Prev Low]], "")</f>
        <v>1085</v>
      </c>
      <c r="AM1018" s="33">
        <f xml:space="preserve"> SIGN(DATA[[#This Row],[Prev Change]] &lt; 0)</f>
        <v>1</v>
      </c>
      <c r="AN1018" s="33">
        <f xml:space="preserve"> SIGN(DATA[[#This Row],[Prev Change]] &gt;= 0)</f>
        <v>0</v>
      </c>
      <c r="AO1018" s="28">
        <f xml:space="preserve"> IFERROR(MAX(0, DATA[[#This Row],[High]] - DATA[[#This Row],[Prev High]]), "")</f>
        <v>0</v>
      </c>
      <c r="AP1018" s="28">
        <f xml:space="preserve"> IFERROR(MAX(0, DATA[[#This Row],[Prev Low]] - DATA[[#This Row],[Low]]), "")</f>
        <v>1265</v>
      </c>
      <c r="AQ1018" s="10">
        <f xml:space="preserve"> (DATA[[#This Row],[Prev Low]] &lt; DATA[[#This Row],[Open]]) * (DATA[[#This Row],[Open]] &lt; DATA[[#This Row],[Prev High]])</f>
        <v>1</v>
      </c>
      <c r="AR1018" s="10">
        <f xml:space="preserve"> SIGN(DATA[[#This Row],[Open]] &lt; DATA[[#This Row],[Prev Low]])</f>
        <v>0</v>
      </c>
      <c r="AS1018" s="10">
        <f xml:space="preserve"> SIGN(DATA[[#This Row],[Prev Low]] &lt; DATA[[#This Row],[Open]])</f>
        <v>1</v>
      </c>
      <c r="AT1018" s="10">
        <f xml:space="preserve"> SIGN(DATA[[#This Row],[Open]] &lt; DATA[[#This Row],[Prev High]])</f>
        <v>1</v>
      </c>
      <c r="AU1018" s="10">
        <f xml:space="preserve"> SIGN(DATA[[#This Row],[Prev High]] &lt; DATA[[#This Row],[Open]])</f>
        <v>0</v>
      </c>
      <c r="AV1018" s="10">
        <f xml:space="preserve"> SIGN(DATA[[#This Row],[Low]] &lt; DATA[[#This Row],[Prev Low]])</f>
        <v>1</v>
      </c>
      <c r="AW1018" s="10">
        <f xml:space="preserve"> SIGN(DATA[[#This Row],[Prev Low]] &lt; DATA[[#This Row],[Low]])</f>
        <v>0</v>
      </c>
      <c r="AX1018" s="10">
        <f xml:space="preserve"> SIGN(DATA[[#This Row],[High]] &lt; DATA[[#This Row],[Prev High]])</f>
        <v>1</v>
      </c>
      <c r="AY1018" s="10">
        <f xml:space="preserve"> SIGN(DATA[[#This Row],[Prev High]] &lt; DATA[[#This Row],[High]])</f>
        <v>0</v>
      </c>
      <c r="AZ1018" s="10">
        <f xml:space="preserve"> (DATA[[#This Row],[Prev Low]] &lt; DATA[[#This Row],[Close]]) * (DATA[[#This Row],[Close]] &lt; DATA[[#This Row],[Prev High]])</f>
        <v>0</v>
      </c>
      <c r="BA1018" s="10">
        <f xml:space="preserve"> SIGN(DATA[[#This Row],[Close]] &lt; DATA[[#This Row],[Prev Low]])</f>
        <v>1</v>
      </c>
      <c r="BB1018" s="10">
        <f xml:space="preserve"> SIGN(DATA[[#This Row],[Prev Low]] &lt; DATA[[#This Row],[Close]])</f>
        <v>0</v>
      </c>
      <c r="BC1018" s="10">
        <f xml:space="preserve"> SIGN(DATA[[#This Row],[Close]] &lt; DATA[[#This Row],[Prev High]])</f>
        <v>1</v>
      </c>
      <c r="BD1018" s="10">
        <f xml:space="preserve"> SIGN(DATA[[#This Row],[Prev High]] &lt; DATA[[#This Row],[Close]])</f>
        <v>0</v>
      </c>
    </row>
    <row r="1019" spans="14:56" x14ac:dyDescent="0.25">
      <c r="N1019" s="16">
        <f xml:space="preserve"> ROW() - ROW(DATA[[#Headers],[Row]])</f>
        <v>1017</v>
      </c>
      <c r="O1019" s="13"/>
      <c r="P1019" s="20">
        <v>44377</v>
      </c>
      <c r="Q1019" s="21">
        <v>127254</v>
      </c>
      <c r="R1019" s="21">
        <v>127400</v>
      </c>
      <c r="S1019" s="21">
        <v>127835</v>
      </c>
      <c r="T1019" s="21">
        <v>126750</v>
      </c>
      <c r="U1019" s="13" t="s">
        <v>748</v>
      </c>
      <c r="V1019" s="14">
        <v>-5.0000000000000001E-3</v>
      </c>
      <c r="W1019" s="23"/>
      <c r="X1019" s="23">
        <f xml:space="preserve"> (1 - DATA[[#This Row],[Row]])</f>
        <v>-1016</v>
      </c>
      <c r="Y1019" s="24">
        <f xml:space="preserve"> DATA[[#This Row],[Src Data]]</f>
        <v>44377</v>
      </c>
      <c r="Z1019" s="23">
        <f xml:space="preserve"> WEEKDAY(DATA[[#This Row],[Date]])</f>
        <v>4</v>
      </c>
      <c r="AA1019" s="26">
        <f xml:space="preserve"> DATA[[#This Row],[Src Último]]</f>
        <v>127254</v>
      </c>
      <c r="AB1019" s="28">
        <f xml:space="preserve"> DATA[[#This Row],[Src Abertura]]</f>
        <v>127400</v>
      </c>
      <c r="AC1019" s="28">
        <f xml:space="preserve"> DATA[[#This Row],[Src Mínima]]</f>
        <v>126750</v>
      </c>
      <c r="AD1019" s="28">
        <f xml:space="preserve"> DATA[[#This Row],[Src Máxima]]</f>
        <v>127835</v>
      </c>
      <c r="AE1019" s="28">
        <f xml:space="preserve"> DATA[[#This Row],[Src Último]]</f>
        <v>127254</v>
      </c>
      <c r="AF1019" s="40">
        <f xml:space="preserve"> (DATA[[#This Row],[High]] - DATA[[#This Row],[Low]])</f>
        <v>1085</v>
      </c>
      <c r="AG1019" s="31">
        <f xml:space="preserve"> _xlfn.XLOOKUP(DATA[[#This Row],[T]]-1, DATA[T], DATA[Open], "")</f>
        <v>127900</v>
      </c>
      <c r="AH1019" s="31">
        <f xml:space="preserve"> _xlfn.XLOOKUP(DATA[[#This Row],[T]]-1, DATA[T], DATA[Low], "")</f>
        <v>126765</v>
      </c>
      <c r="AI1019" s="31">
        <f xml:space="preserve"> _xlfn.XLOOKUP(DATA[[#This Row],[T]]-1, DATA[T], DATA[High], "")</f>
        <v>128100</v>
      </c>
      <c r="AJ1019" s="31">
        <f xml:space="preserve"> _xlfn.XLOOKUP(DATA[[#This Row],[T]]-1, DATA[T], DATA[Price], "")</f>
        <v>127894</v>
      </c>
      <c r="AK1019" s="33">
        <f xml:space="preserve"> IFERROR(DATA[[#This Row],[Prev Close]] - DATA[[#This Row],[Prev Open]], "")</f>
        <v>-6</v>
      </c>
      <c r="AL1019" s="33">
        <f xml:space="preserve"> IFERROR(DATA[[#This Row],[Prev High]] - DATA[[#This Row],[Prev Low]], "")</f>
        <v>1335</v>
      </c>
      <c r="AM1019" s="33">
        <f xml:space="preserve"> SIGN(DATA[[#This Row],[Prev Change]] &lt; 0)</f>
        <v>1</v>
      </c>
      <c r="AN1019" s="33">
        <f xml:space="preserve"> SIGN(DATA[[#This Row],[Prev Change]] &gt;= 0)</f>
        <v>0</v>
      </c>
      <c r="AO1019" s="28">
        <f xml:space="preserve"> IFERROR(MAX(0, DATA[[#This Row],[High]] - DATA[[#This Row],[Prev High]]), "")</f>
        <v>0</v>
      </c>
      <c r="AP1019" s="28">
        <f xml:space="preserve"> IFERROR(MAX(0, DATA[[#This Row],[Prev Low]] - DATA[[#This Row],[Low]]), "")</f>
        <v>15</v>
      </c>
      <c r="AQ1019" s="10">
        <f xml:space="preserve"> (DATA[[#This Row],[Prev Low]] &lt; DATA[[#This Row],[Open]]) * (DATA[[#This Row],[Open]] &lt; DATA[[#This Row],[Prev High]])</f>
        <v>1</v>
      </c>
      <c r="AR1019" s="10">
        <f xml:space="preserve"> SIGN(DATA[[#This Row],[Open]] &lt; DATA[[#This Row],[Prev Low]])</f>
        <v>0</v>
      </c>
      <c r="AS1019" s="10">
        <f xml:space="preserve"> SIGN(DATA[[#This Row],[Prev Low]] &lt; DATA[[#This Row],[Open]])</f>
        <v>1</v>
      </c>
      <c r="AT1019" s="10">
        <f xml:space="preserve"> SIGN(DATA[[#This Row],[Open]] &lt; DATA[[#This Row],[Prev High]])</f>
        <v>1</v>
      </c>
      <c r="AU1019" s="10">
        <f xml:space="preserve"> SIGN(DATA[[#This Row],[Prev High]] &lt; DATA[[#This Row],[Open]])</f>
        <v>0</v>
      </c>
      <c r="AV1019" s="10">
        <f xml:space="preserve"> SIGN(DATA[[#This Row],[Low]] &lt; DATA[[#This Row],[Prev Low]])</f>
        <v>1</v>
      </c>
      <c r="AW1019" s="10">
        <f xml:space="preserve"> SIGN(DATA[[#This Row],[Prev Low]] &lt; DATA[[#This Row],[Low]])</f>
        <v>0</v>
      </c>
      <c r="AX1019" s="10">
        <f xml:space="preserve"> SIGN(DATA[[#This Row],[High]] &lt; DATA[[#This Row],[Prev High]])</f>
        <v>1</v>
      </c>
      <c r="AY1019" s="10">
        <f xml:space="preserve"> SIGN(DATA[[#This Row],[Prev High]] &lt; DATA[[#This Row],[High]])</f>
        <v>0</v>
      </c>
      <c r="AZ1019" s="10">
        <f xml:space="preserve"> (DATA[[#This Row],[Prev Low]] &lt; DATA[[#This Row],[Close]]) * (DATA[[#This Row],[Close]] &lt; DATA[[#This Row],[Prev High]])</f>
        <v>1</v>
      </c>
      <c r="BA1019" s="10">
        <f xml:space="preserve"> SIGN(DATA[[#This Row],[Close]] &lt; DATA[[#This Row],[Prev Low]])</f>
        <v>0</v>
      </c>
      <c r="BB1019" s="10">
        <f xml:space="preserve"> SIGN(DATA[[#This Row],[Prev Low]] &lt; DATA[[#This Row],[Close]])</f>
        <v>1</v>
      </c>
      <c r="BC1019" s="10">
        <f xml:space="preserve"> SIGN(DATA[[#This Row],[Close]] &lt; DATA[[#This Row],[Prev High]])</f>
        <v>1</v>
      </c>
      <c r="BD1019" s="10">
        <f xml:space="preserve"> SIGN(DATA[[#This Row],[Prev High]] &lt; DATA[[#This Row],[Close]])</f>
        <v>0</v>
      </c>
    </row>
    <row r="1020" spans="14:56" x14ac:dyDescent="0.25">
      <c r="N1020" s="16">
        <f xml:space="preserve"> ROW() - ROW(DATA[[#Headers],[Row]])</f>
        <v>1018</v>
      </c>
      <c r="O1020" s="13"/>
      <c r="P1020" s="20">
        <v>44376</v>
      </c>
      <c r="Q1020" s="21">
        <v>127894</v>
      </c>
      <c r="R1020" s="21">
        <v>127900</v>
      </c>
      <c r="S1020" s="21">
        <v>128100</v>
      </c>
      <c r="T1020" s="21">
        <v>126765</v>
      </c>
      <c r="U1020" s="13" t="s">
        <v>749</v>
      </c>
      <c r="V1020" s="14">
        <v>-1.6000000000000001E-3</v>
      </c>
      <c r="W1020" s="23"/>
      <c r="X1020" s="23">
        <f xml:space="preserve"> (1 - DATA[[#This Row],[Row]])</f>
        <v>-1017</v>
      </c>
      <c r="Y1020" s="24">
        <f xml:space="preserve"> DATA[[#This Row],[Src Data]]</f>
        <v>44376</v>
      </c>
      <c r="Z1020" s="23">
        <f xml:space="preserve"> WEEKDAY(DATA[[#This Row],[Date]])</f>
        <v>3</v>
      </c>
      <c r="AA1020" s="26">
        <f xml:space="preserve"> DATA[[#This Row],[Src Último]]</f>
        <v>127894</v>
      </c>
      <c r="AB1020" s="28">
        <f xml:space="preserve"> DATA[[#This Row],[Src Abertura]]</f>
        <v>127900</v>
      </c>
      <c r="AC1020" s="28">
        <f xml:space="preserve"> DATA[[#This Row],[Src Mínima]]</f>
        <v>126765</v>
      </c>
      <c r="AD1020" s="28">
        <f xml:space="preserve"> DATA[[#This Row],[Src Máxima]]</f>
        <v>128100</v>
      </c>
      <c r="AE1020" s="28">
        <f xml:space="preserve"> DATA[[#This Row],[Src Último]]</f>
        <v>127894</v>
      </c>
      <c r="AF1020" s="40">
        <f xml:space="preserve"> (DATA[[#This Row],[High]] - DATA[[#This Row],[Low]])</f>
        <v>1335</v>
      </c>
      <c r="AG1020" s="31">
        <f xml:space="preserve"> _xlfn.XLOOKUP(DATA[[#This Row],[T]]-1, DATA[T], DATA[Open], "")</f>
        <v>128045</v>
      </c>
      <c r="AH1020" s="31">
        <f xml:space="preserve"> _xlfn.XLOOKUP(DATA[[#This Row],[T]]-1, DATA[T], DATA[Low], "")</f>
        <v>126945</v>
      </c>
      <c r="AI1020" s="31">
        <f xml:space="preserve"> _xlfn.XLOOKUP(DATA[[#This Row],[T]]-1, DATA[T], DATA[High], "")</f>
        <v>128765</v>
      </c>
      <c r="AJ1020" s="31">
        <f xml:space="preserve"> _xlfn.XLOOKUP(DATA[[#This Row],[T]]-1, DATA[T], DATA[Price], "")</f>
        <v>128096</v>
      </c>
      <c r="AK1020" s="33">
        <f xml:space="preserve"> IFERROR(DATA[[#This Row],[Prev Close]] - DATA[[#This Row],[Prev Open]], "")</f>
        <v>51</v>
      </c>
      <c r="AL1020" s="33">
        <f xml:space="preserve"> IFERROR(DATA[[#This Row],[Prev High]] - DATA[[#This Row],[Prev Low]], "")</f>
        <v>1820</v>
      </c>
      <c r="AM1020" s="33">
        <f xml:space="preserve"> SIGN(DATA[[#This Row],[Prev Change]] &lt; 0)</f>
        <v>0</v>
      </c>
      <c r="AN1020" s="33">
        <f xml:space="preserve"> SIGN(DATA[[#This Row],[Prev Change]] &gt;= 0)</f>
        <v>1</v>
      </c>
      <c r="AO1020" s="28">
        <f xml:space="preserve"> IFERROR(MAX(0, DATA[[#This Row],[High]] - DATA[[#This Row],[Prev High]]), "")</f>
        <v>0</v>
      </c>
      <c r="AP1020" s="28">
        <f xml:space="preserve"> IFERROR(MAX(0, DATA[[#This Row],[Prev Low]] - DATA[[#This Row],[Low]]), "")</f>
        <v>180</v>
      </c>
      <c r="AQ1020" s="10">
        <f xml:space="preserve"> (DATA[[#This Row],[Prev Low]] &lt; DATA[[#This Row],[Open]]) * (DATA[[#This Row],[Open]] &lt; DATA[[#This Row],[Prev High]])</f>
        <v>1</v>
      </c>
      <c r="AR1020" s="10">
        <f xml:space="preserve"> SIGN(DATA[[#This Row],[Open]] &lt; DATA[[#This Row],[Prev Low]])</f>
        <v>0</v>
      </c>
      <c r="AS1020" s="10">
        <f xml:space="preserve"> SIGN(DATA[[#This Row],[Prev Low]] &lt; DATA[[#This Row],[Open]])</f>
        <v>1</v>
      </c>
      <c r="AT1020" s="10">
        <f xml:space="preserve"> SIGN(DATA[[#This Row],[Open]] &lt; DATA[[#This Row],[Prev High]])</f>
        <v>1</v>
      </c>
      <c r="AU1020" s="10">
        <f xml:space="preserve"> SIGN(DATA[[#This Row],[Prev High]] &lt; DATA[[#This Row],[Open]])</f>
        <v>0</v>
      </c>
      <c r="AV1020" s="10">
        <f xml:space="preserve"> SIGN(DATA[[#This Row],[Low]] &lt; DATA[[#This Row],[Prev Low]])</f>
        <v>1</v>
      </c>
      <c r="AW1020" s="10">
        <f xml:space="preserve"> SIGN(DATA[[#This Row],[Prev Low]] &lt; DATA[[#This Row],[Low]])</f>
        <v>0</v>
      </c>
      <c r="AX1020" s="10">
        <f xml:space="preserve"> SIGN(DATA[[#This Row],[High]] &lt; DATA[[#This Row],[Prev High]])</f>
        <v>1</v>
      </c>
      <c r="AY1020" s="10">
        <f xml:space="preserve"> SIGN(DATA[[#This Row],[Prev High]] &lt; DATA[[#This Row],[High]])</f>
        <v>0</v>
      </c>
      <c r="AZ1020" s="10">
        <f xml:space="preserve"> (DATA[[#This Row],[Prev Low]] &lt; DATA[[#This Row],[Close]]) * (DATA[[#This Row],[Close]] &lt; DATA[[#This Row],[Prev High]])</f>
        <v>1</v>
      </c>
      <c r="BA1020" s="10">
        <f xml:space="preserve"> SIGN(DATA[[#This Row],[Close]] &lt; DATA[[#This Row],[Prev Low]])</f>
        <v>0</v>
      </c>
      <c r="BB1020" s="10">
        <f xml:space="preserve"> SIGN(DATA[[#This Row],[Prev Low]] &lt; DATA[[#This Row],[Close]])</f>
        <v>1</v>
      </c>
      <c r="BC1020" s="10">
        <f xml:space="preserve"> SIGN(DATA[[#This Row],[Close]] &lt; DATA[[#This Row],[Prev High]])</f>
        <v>1</v>
      </c>
      <c r="BD1020" s="10">
        <f xml:space="preserve"> SIGN(DATA[[#This Row],[Prev High]] &lt; DATA[[#This Row],[Close]])</f>
        <v>0</v>
      </c>
    </row>
    <row r="1021" spans="14:56" x14ac:dyDescent="0.25">
      <c r="N1021" s="16">
        <f xml:space="preserve"> ROW() - ROW(DATA[[#Headers],[Row]])</f>
        <v>1019</v>
      </c>
      <c r="O1021" s="13"/>
      <c r="P1021" s="20">
        <v>44375</v>
      </c>
      <c r="Q1021" s="21">
        <v>128096</v>
      </c>
      <c r="R1021" s="21">
        <v>128045</v>
      </c>
      <c r="S1021" s="21">
        <v>128765</v>
      </c>
      <c r="T1021" s="21">
        <v>126945</v>
      </c>
      <c r="U1021" s="13" t="s">
        <v>699</v>
      </c>
      <c r="V1021" s="14">
        <v>1.8E-3</v>
      </c>
      <c r="W1021" s="23"/>
      <c r="X1021" s="23">
        <f xml:space="preserve"> (1 - DATA[[#This Row],[Row]])</f>
        <v>-1018</v>
      </c>
      <c r="Y1021" s="24">
        <f xml:space="preserve"> DATA[[#This Row],[Src Data]]</f>
        <v>44375</v>
      </c>
      <c r="Z1021" s="23">
        <f xml:space="preserve"> WEEKDAY(DATA[[#This Row],[Date]])</f>
        <v>2</v>
      </c>
      <c r="AA1021" s="26">
        <f xml:space="preserve"> DATA[[#This Row],[Src Último]]</f>
        <v>128096</v>
      </c>
      <c r="AB1021" s="28">
        <f xml:space="preserve"> DATA[[#This Row],[Src Abertura]]</f>
        <v>128045</v>
      </c>
      <c r="AC1021" s="28">
        <f xml:space="preserve"> DATA[[#This Row],[Src Mínima]]</f>
        <v>126945</v>
      </c>
      <c r="AD1021" s="28">
        <f xml:space="preserve"> DATA[[#This Row],[Src Máxima]]</f>
        <v>128765</v>
      </c>
      <c r="AE1021" s="28">
        <f xml:space="preserve"> DATA[[#This Row],[Src Último]]</f>
        <v>128096</v>
      </c>
      <c r="AF1021" s="40">
        <f xml:space="preserve"> (DATA[[#This Row],[High]] - DATA[[#This Row],[Low]])</f>
        <v>1820</v>
      </c>
      <c r="AG1021" s="31">
        <f xml:space="preserve"> _xlfn.XLOOKUP(DATA[[#This Row],[T]]-1, DATA[T], DATA[Open], "")</f>
        <v>130285</v>
      </c>
      <c r="AH1021" s="31">
        <f xml:space="preserve"> _xlfn.XLOOKUP(DATA[[#This Row],[T]]-1, DATA[T], DATA[Low], "")</f>
        <v>127235</v>
      </c>
      <c r="AI1021" s="31">
        <f xml:space="preserve"> _xlfn.XLOOKUP(DATA[[#This Row],[T]]-1, DATA[T], DATA[High], "")</f>
        <v>130450</v>
      </c>
      <c r="AJ1021" s="31">
        <f xml:space="preserve"> _xlfn.XLOOKUP(DATA[[#This Row],[T]]-1, DATA[T], DATA[Price], "")</f>
        <v>127861</v>
      </c>
      <c r="AK1021" s="33">
        <f xml:space="preserve"> IFERROR(DATA[[#This Row],[Prev Close]] - DATA[[#This Row],[Prev Open]], "")</f>
        <v>-2424</v>
      </c>
      <c r="AL1021" s="33">
        <f xml:space="preserve"> IFERROR(DATA[[#This Row],[Prev High]] - DATA[[#This Row],[Prev Low]], "")</f>
        <v>3215</v>
      </c>
      <c r="AM1021" s="33">
        <f xml:space="preserve"> SIGN(DATA[[#This Row],[Prev Change]] &lt; 0)</f>
        <v>1</v>
      </c>
      <c r="AN1021" s="33">
        <f xml:space="preserve"> SIGN(DATA[[#This Row],[Prev Change]] &gt;= 0)</f>
        <v>0</v>
      </c>
      <c r="AO1021" s="28">
        <f xml:space="preserve"> IFERROR(MAX(0, DATA[[#This Row],[High]] - DATA[[#This Row],[Prev High]]), "")</f>
        <v>0</v>
      </c>
      <c r="AP1021" s="28">
        <f xml:space="preserve"> IFERROR(MAX(0, DATA[[#This Row],[Prev Low]] - DATA[[#This Row],[Low]]), "")</f>
        <v>290</v>
      </c>
      <c r="AQ1021" s="10">
        <f xml:space="preserve"> (DATA[[#This Row],[Prev Low]] &lt; DATA[[#This Row],[Open]]) * (DATA[[#This Row],[Open]] &lt; DATA[[#This Row],[Prev High]])</f>
        <v>1</v>
      </c>
      <c r="AR1021" s="10">
        <f xml:space="preserve"> SIGN(DATA[[#This Row],[Open]] &lt; DATA[[#This Row],[Prev Low]])</f>
        <v>0</v>
      </c>
      <c r="AS1021" s="10">
        <f xml:space="preserve"> SIGN(DATA[[#This Row],[Prev Low]] &lt; DATA[[#This Row],[Open]])</f>
        <v>1</v>
      </c>
      <c r="AT1021" s="10">
        <f xml:space="preserve"> SIGN(DATA[[#This Row],[Open]] &lt; DATA[[#This Row],[Prev High]])</f>
        <v>1</v>
      </c>
      <c r="AU1021" s="10">
        <f xml:space="preserve"> SIGN(DATA[[#This Row],[Prev High]] &lt; DATA[[#This Row],[Open]])</f>
        <v>0</v>
      </c>
      <c r="AV1021" s="10">
        <f xml:space="preserve"> SIGN(DATA[[#This Row],[Low]] &lt; DATA[[#This Row],[Prev Low]])</f>
        <v>1</v>
      </c>
      <c r="AW1021" s="10">
        <f xml:space="preserve"> SIGN(DATA[[#This Row],[Prev Low]] &lt; DATA[[#This Row],[Low]])</f>
        <v>0</v>
      </c>
      <c r="AX1021" s="10">
        <f xml:space="preserve"> SIGN(DATA[[#This Row],[High]] &lt; DATA[[#This Row],[Prev High]])</f>
        <v>1</v>
      </c>
      <c r="AY1021" s="10">
        <f xml:space="preserve"> SIGN(DATA[[#This Row],[Prev High]] &lt; DATA[[#This Row],[High]])</f>
        <v>0</v>
      </c>
      <c r="AZ1021" s="10">
        <f xml:space="preserve"> (DATA[[#This Row],[Prev Low]] &lt; DATA[[#This Row],[Close]]) * (DATA[[#This Row],[Close]] &lt; DATA[[#This Row],[Prev High]])</f>
        <v>1</v>
      </c>
      <c r="BA1021" s="10">
        <f xml:space="preserve"> SIGN(DATA[[#This Row],[Close]] &lt; DATA[[#This Row],[Prev Low]])</f>
        <v>0</v>
      </c>
      <c r="BB1021" s="10">
        <f xml:space="preserve"> SIGN(DATA[[#This Row],[Prev Low]] &lt; DATA[[#This Row],[Close]])</f>
        <v>1</v>
      </c>
      <c r="BC1021" s="10">
        <f xml:space="preserve"> SIGN(DATA[[#This Row],[Close]] &lt; DATA[[#This Row],[Prev High]])</f>
        <v>1</v>
      </c>
      <c r="BD1021" s="10">
        <f xml:space="preserve"> SIGN(DATA[[#This Row],[Prev High]] &lt; DATA[[#This Row],[Close]])</f>
        <v>0</v>
      </c>
    </row>
    <row r="1022" spans="14:56" x14ac:dyDescent="0.25">
      <c r="N1022" s="16">
        <f xml:space="preserve"> ROW() - ROW(DATA[[#Headers],[Row]])</f>
        <v>1020</v>
      </c>
      <c r="O1022" s="13"/>
      <c r="P1022" s="20">
        <v>44372</v>
      </c>
      <c r="Q1022" s="21">
        <v>127861</v>
      </c>
      <c r="R1022" s="21">
        <v>130285</v>
      </c>
      <c r="S1022" s="21">
        <v>130450</v>
      </c>
      <c r="T1022" s="21">
        <v>127235</v>
      </c>
      <c r="U1022" s="13" t="s">
        <v>750</v>
      </c>
      <c r="V1022" s="14">
        <v>-1.7999999999999999E-2</v>
      </c>
      <c r="W1022" s="23"/>
      <c r="X1022" s="23">
        <f xml:space="preserve"> (1 - DATA[[#This Row],[Row]])</f>
        <v>-1019</v>
      </c>
      <c r="Y1022" s="24">
        <f xml:space="preserve"> DATA[[#This Row],[Src Data]]</f>
        <v>44372</v>
      </c>
      <c r="Z1022" s="23">
        <f xml:space="preserve"> WEEKDAY(DATA[[#This Row],[Date]])</f>
        <v>6</v>
      </c>
      <c r="AA1022" s="26">
        <f xml:space="preserve"> DATA[[#This Row],[Src Último]]</f>
        <v>127861</v>
      </c>
      <c r="AB1022" s="28">
        <f xml:space="preserve"> DATA[[#This Row],[Src Abertura]]</f>
        <v>130285</v>
      </c>
      <c r="AC1022" s="28">
        <f xml:space="preserve"> DATA[[#This Row],[Src Mínima]]</f>
        <v>127235</v>
      </c>
      <c r="AD1022" s="28">
        <f xml:space="preserve"> DATA[[#This Row],[Src Máxima]]</f>
        <v>130450</v>
      </c>
      <c r="AE1022" s="28">
        <f xml:space="preserve"> DATA[[#This Row],[Src Último]]</f>
        <v>127861</v>
      </c>
      <c r="AF1022" s="40">
        <f xml:space="preserve"> (DATA[[#This Row],[High]] - DATA[[#This Row],[Low]])</f>
        <v>3215</v>
      </c>
      <c r="AG1022" s="31">
        <f xml:space="preserve"> _xlfn.XLOOKUP(DATA[[#This Row],[T]]-1, DATA[T], DATA[Open], "")</f>
        <v>129685</v>
      </c>
      <c r="AH1022" s="31">
        <f xml:space="preserve"> _xlfn.XLOOKUP(DATA[[#This Row],[T]]-1, DATA[T], DATA[Low], "")</f>
        <v>129500</v>
      </c>
      <c r="AI1022" s="31">
        <f xml:space="preserve"> _xlfn.XLOOKUP(DATA[[#This Row],[T]]-1, DATA[T], DATA[High], "")</f>
        <v>130325</v>
      </c>
      <c r="AJ1022" s="31">
        <f xml:space="preserve"> _xlfn.XLOOKUP(DATA[[#This Row],[T]]-1, DATA[T], DATA[Price], "")</f>
        <v>130211</v>
      </c>
      <c r="AK1022" s="33">
        <f xml:space="preserve"> IFERROR(DATA[[#This Row],[Prev Close]] - DATA[[#This Row],[Prev Open]], "")</f>
        <v>526</v>
      </c>
      <c r="AL1022" s="33">
        <f xml:space="preserve"> IFERROR(DATA[[#This Row],[Prev High]] - DATA[[#This Row],[Prev Low]], "")</f>
        <v>825</v>
      </c>
      <c r="AM1022" s="33">
        <f xml:space="preserve"> SIGN(DATA[[#This Row],[Prev Change]] &lt; 0)</f>
        <v>0</v>
      </c>
      <c r="AN1022" s="33">
        <f xml:space="preserve"> SIGN(DATA[[#This Row],[Prev Change]] &gt;= 0)</f>
        <v>1</v>
      </c>
      <c r="AO1022" s="28">
        <f xml:space="preserve"> IFERROR(MAX(0, DATA[[#This Row],[High]] - DATA[[#This Row],[Prev High]]), "")</f>
        <v>125</v>
      </c>
      <c r="AP1022" s="28">
        <f xml:space="preserve"> IFERROR(MAX(0, DATA[[#This Row],[Prev Low]] - DATA[[#This Row],[Low]]), "")</f>
        <v>2265</v>
      </c>
      <c r="AQ1022" s="10">
        <f xml:space="preserve"> (DATA[[#This Row],[Prev Low]] &lt; DATA[[#This Row],[Open]]) * (DATA[[#This Row],[Open]] &lt; DATA[[#This Row],[Prev High]])</f>
        <v>1</v>
      </c>
      <c r="AR1022" s="10">
        <f xml:space="preserve"> SIGN(DATA[[#This Row],[Open]] &lt; DATA[[#This Row],[Prev Low]])</f>
        <v>0</v>
      </c>
      <c r="AS1022" s="10">
        <f xml:space="preserve"> SIGN(DATA[[#This Row],[Prev Low]] &lt; DATA[[#This Row],[Open]])</f>
        <v>1</v>
      </c>
      <c r="AT1022" s="10">
        <f xml:space="preserve"> SIGN(DATA[[#This Row],[Open]] &lt; DATA[[#This Row],[Prev High]])</f>
        <v>1</v>
      </c>
      <c r="AU1022" s="10">
        <f xml:space="preserve"> SIGN(DATA[[#This Row],[Prev High]] &lt; DATA[[#This Row],[Open]])</f>
        <v>0</v>
      </c>
      <c r="AV1022" s="10">
        <f xml:space="preserve"> SIGN(DATA[[#This Row],[Low]] &lt; DATA[[#This Row],[Prev Low]])</f>
        <v>1</v>
      </c>
      <c r="AW1022" s="10">
        <f xml:space="preserve"> SIGN(DATA[[#This Row],[Prev Low]] &lt; DATA[[#This Row],[Low]])</f>
        <v>0</v>
      </c>
      <c r="AX1022" s="10">
        <f xml:space="preserve"> SIGN(DATA[[#This Row],[High]] &lt; DATA[[#This Row],[Prev High]])</f>
        <v>0</v>
      </c>
      <c r="AY1022" s="10">
        <f xml:space="preserve"> SIGN(DATA[[#This Row],[Prev High]] &lt; DATA[[#This Row],[High]])</f>
        <v>1</v>
      </c>
      <c r="AZ1022" s="10">
        <f xml:space="preserve"> (DATA[[#This Row],[Prev Low]] &lt; DATA[[#This Row],[Close]]) * (DATA[[#This Row],[Close]] &lt; DATA[[#This Row],[Prev High]])</f>
        <v>0</v>
      </c>
      <c r="BA1022" s="10">
        <f xml:space="preserve"> SIGN(DATA[[#This Row],[Close]] &lt; DATA[[#This Row],[Prev Low]])</f>
        <v>1</v>
      </c>
      <c r="BB1022" s="10">
        <f xml:space="preserve"> SIGN(DATA[[#This Row],[Prev Low]] &lt; DATA[[#This Row],[Close]])</f>
        <v>0</v>
      </c>
      <c r="BC1022" s="10">
        <f xml:space="preserve"> SIGN(DATA[[#This Row],[Close]] &lt; DATA[[#This Row],[Prev High]])</f>
        <v>1</v>
      </c>
      <c r="BD1022" s="10">
        <f xml:space="preserve"> SIGN(DATA[[#This Row],[Prev High]] &lt; DATA[[#This Row],[Close]])</f>
        <v>0</v>
      </c>
    </row>
    <row r="1023" spans="14:56" x14ac:dyDescent="0.25">
      <c r="N1023" s="16">
        <f xml:space="preserve"> ROW() - ROW(DATA[[#Headers],[Row]])</f>
        <v>1021</v>
      </c>
      <c r="O1023" s="13"/>
      <c r="P1023" s="20">
        <v>44371</v>
      </c>
      <c r="Q1023" s="21">
        <v>130211</v>
      </c>
      <c r="R1023" s="21">
        <v>129685</v>
      </c>
      <c r="S1023" s="21">
        <v>130325</v>
      </c>
      <c r="T1023" s="21">
        <v>129500</v>
      </c>
      <c r="U1023" s="13" t="s">
        <v>751</v>
      </c>
      <c r="V1023" s="14">
        <v>8.3000000000000001E-3</v>
      </c>
      <c r="W1023" s="23"/>
      <c r="X1023" s="23">
        <f xml:space="preserve"> (1 - DATA[[#This Row],[Row]])</f>
        <v>-1020</v>
      </c>
      <c r="Y1023" s="24">
        <f xml:space="preserve"> DATA[[#This Row],[Src Data]]</f>
        <v>44371</v>
      </c>
      <c r="Z1023" s="23">
        <f xml:space="preserve"> WEEKDAY(DATA[[#This Row],[Date]])</f>
        <v>5</v>
      </c>
      <c r="AA1023" s="26">
        <f xml:space="preserve"> DATA[[#This Row],[Src Último]]</f>
        <v>130211</v>
      </c>
      <c r="AB1023" s="28">
        <f xml:space="preserve"> DATA[[#This Row],[Src Abertura]]</f>
        <v>129685</v>
      </c>
      <c r="AC1023" s="28">
        <f xml:space="preserve"> DATA[[#This Row],[Src Mínima]]</f>
        <v>129500</v>
      </c>
      <c r="AD1023" s="28">
        <f xml:space="preserve"> DATA[[#This Row],[Src Máxima]]</f>
        <v>130325</v>
      </c>
      <c r="AE1023" s="28">
        <f xml:space="preserve"> DATA[[#This Row],[Src Último]]</f>
        <v>130211</v>
      </c>
      <c r="AF1023" s="40">
        <f xml:space="preserve"> (DATA[[#This Row],[High]] - DATA[[#This Row],[Low]])</f>
        <v>825</v>
      </c>
      <c r="AG1023" s="31">
        <f xml:space="preserve"> _xlfn.XLOOKUP(DATA[[#This Row],[T]]-1, DATA[T], DATA[Open], "")</f>
        <v>129760</v>
      </c>
      <c r="AH1023" s="31">
        <f xml:space="preserve"> _xlfn.XLOOKUP(DATA[[#This Row],[T]]-1, DATA[T], DATA[Low], "")</f>
        <v>128835</v>
      </c>
      <c r="AI1023" s="31">
        <f xml:space="preserve"> _xlfn.XLOOKUP(DATA[[#This Row],[T]]-1, DATA[T], DATA[High], "")</f>
        <v>130645</v>
      </c>
      <c r="AJ1023" s="31">
        <f xml:space="preserve"> _xlfn.XLOOKUP(DATA[[#This Row],[T]]-1, DATA[T], DATA[Price], "")</f>
        <v>129144</v>
      </c>
      <c r="AK1023" s="33">
        <f xml:space="preserve"> IFERROR(DATA[[#This Row],[Prev Close]] - DATA[[#This Row],[Prev Open]], "")</f>
        <v>-616</v>
      </c>
      <c r="AL1023" s="33">
        <f xml:space="preserve"> IFERROR(DATA[[#This Row],[Prev High]] - DATA[[#This Row],[Prev Low]], "")</f>
        <v>1810</v>
      </c>
      <c r="AM1023" s="33">
        <f xml:space="preserve"> SIGN(DATA[[#This Row],[Prev Change]] &lt; 0)</f>
        <v>1</v>
      </c>
      <c r="AN1023" s="33">
        <f xml:space="preserve"> SIGN(DATA[[#This Row],[Prev Change]] &gt;= 0)</f>
        <v>0</v>
      </c>
      <c r="AO1023" s="28">
        <f xml:space="preserve"> IFERROR(MAX(0, DATA[[#This Row],[High]] - DATA[[#This Row],[Prev High]]), "")</f>
        <v>0</v>
      </c>
      <c r="AP1023" s="28">
        <f xml:space="preserve"> IFERROR(MAX(0, DATA[[#This Row],[Prev Low]] - DATA[[#This Row],[Low]]), "")</f>
        <v>0</v>
      </c>
      <c r="AQ1023" s="10">
        <f xml:space="preserve"> (DATA[[#This Row],[Prev Low]] &lt; DATA[[#This Row],[Open]]) * (DATA[[#This Row],[Open]] &lt; DATA[[#This Row],[Prev High]])</f>
        <v>1</v>
      </c>
      <c r="AR1023" s="10">
        <f xml:space="preserve"> SIGN(DATA[[#This Row],[Open]] &lt; DATA[[#This Row],[Prev Low]])</f>
        <v>0</v>
      </c>
      <c r="AS1023" s="10">
        <f xml:space="preserve"> SIGN(DATA[[#This Row],[Prev Low]] &lt; DATA[[#This Row],[Open]])</f>
        <v>1</v>
      </c>
      <c r="AT1023" s="10">
        <f xml:space="preserve"> SIGN(DATA[[#This Row],[Open]] &lt; DATA[[#This Row],[Prev High]])</f>
        <v>1</v>
      </c>
      <c r="AU1023" s="10">
        <f xml:space="preserve"> SIGN(DATA[[#This Row],[Prev High]] &lt; DATA[[#This Row],[Open]])</f>
        <v>0</v>
      </c>
      <c r="AV1023" s="10">
        <f xml:space="preserve"> SIGN(DATA[[#This Row],[Low]] &lt; DATA[[#This Row],[Prev Low]])</f>
        <v>0</v>
      </c>
      <c r="AW1023" s="10">
        <f xml:space="preserve"> SIGN(DATA[[#This Row],[Prev Low]] &lt; DATA[[#This Row],[Low]])</f>
        <v>1</v>
      </c>
      <c r="AX1023" s="10">
        <f xml:space="preserve"> SIGN(DATA[[#This Row],[High]] &lt; DATA[[#This Row],[Prev High]])</f>
        <v>1</v>
      </c>
      <c r="AY1023" s="10">
        <f xml:space="preserve"> SIGN(DATA[[#This Row],[Prev High]] &lt; DATA[[#This Row],[High]])</f>
        <v>0</v>
      </c>
      <c r="AZ1023" s="10">
        <f xml:space="preserve"> (DATA[[#This Row],[Prev Low]] &lt; DATA[[#This Row],[Close]]) * (DATA[[#This Row],[Close]] &lt; DATA[[#This Row],[Prev High]])</f>
        <v>1</v>
      </c>
      <c r="BA1023" s="10">
        <f xml:space="preserve"> SIGN(DATA[[#This Row],[Close]] &lt; DATA[[#This Row],[Prev Low]])</f>
        <v>0</v>
      </c>
      <c r="BB1023" s="10">
        <f xml:space="preserve"> SIGN(DATA[[#This Row],[Prev Low]] &lt; DATA[[#This Row],[Close]])</f>
        <v>1</v>
      </c>
      <c r="BC1023" s="10">
        <f xml:space="preserve"> SIGN(DATA[[#This Row],[Close]] &lt; DATA[[#This Row],[Prev High]])</f>
        <v>1</v>
      </c>
      <c r="BD1023" s="10">
        <f xml:space="preserve"> SIGN(DATA[[#This Row],[Prev High]] &lt; DATA[[#This Row],[Close]])</f>
        <v>0</v>
      </c>
    </row>
    <row r="1024" spans="14:56" x14ac:dyDescent="0.25">
      <c r="N1024" s="16">
        <f xml:space="preserve"> ROW() - ROW(DATA[[#Headers],[Row]])</f>
        <v>1022</v>
      </c>
      <c r="O1024" s="13"/>
      <c r="P1024" s="20">
        <v>44370</v>
      </c>
      <c r="Q1024" s="21">
        <v>129144</v>
      </c>
      <c r="R1024" s="21">
        <v>129760</v>
      </c>
      <c r="S1024" s="21">
        <v>130645</v>
      </c>
      <c r="T1024" s="21">
        <v>128835</v>
      </c>
      <c r="U1024" s="13" t="s">
        <v>412</v>
      </c>
      <c r="V1024" s="14">
        <v>-2.7000000000000001E-3</v>
      </c>
      <c r="W1024" s="23"/>
      <c r="X1024" s="23">
        <f xml:space="preserve"> (1 - DATA[[#This Row],[Row]])</f>
        <v>-1021</v>
      </c>
      <c r="Y1024" s="24">
        <f xml:space="preserve"> DATA[[#This Row],[Src Data]]</f>
        <v>44370</v>
      </c>
      <c r="Z1024" s="23">
        <f xml:space="preserve"> WEEKDAY(DATA[[#This Row],[Date]])</f>
        <v>4</v>
      </c>
      <c r="AA1024" s="26">
        <f xml:space="preserve"> DATA[[#This Row],[Src Último]]</f>
        <v>129144</v>
      </c>
      <c r="AB1024" s="28">
        <f xml:space="preserve"> DATA[[#This Row],[Src Abertura]]</f>
        <v>129760</v>
      </c>
      <c r="AC1024" s="28">
        <f xml:space="preserve"> DATA[[#This Row],[Src Mínima]]</f>
        <v>128835</v>
      </c>
      <c r="AD1024" s="28">
        <f xml:space="preserve"> DATA[[#This Row],[Src Máxima]]</f>
        <v>130645</v>
      </c>
      <c r="AE1024" s="28">
        <f xml:space="preserve"> DATA[[#This Row],[Src Último]]</f>
        <v>129144</v>
      </c>
      <c r="AF1024" s="40">
        <f xml:space="preserve"> (DATA[[#This Row],[High]] - DATA[[#This Row],[Low]])</f>
        <v>1810</v>
      </c>
      <c r="AG1024" s="31">
        <f xml:space="preserve"> _xlfn.XLOOKUP(DATA[[#This Row],[T]]-1, DATA[T], DATA[Open], "")</f>
        <v>129915</v>
      </c>
      <c r="AH1024" s="31">
        <f xml:space="preserve"> _xlfn.XLOOKUP(DATA[[#This Row],[T]]-1, DATA[T], DATA[Low], "")</f>
        <v>128480</v>
      </c>
      <c r="AI1024" s="31">
        <f xml:space="preserve"> _xlfn.XLOOKUP(DATA[[#This Row],[T]]-1, DATA[T], DATA[High], "")</f>
        <v>129930</v>
      </c>
      <c r="AJ1024" s="31">
        <f xml:space="preserve"> _xlfn.XLOOKUP(DATA[[#This Row],[T]]-1, DATA[T], DATA[Price], "")</f>
        <v>129497</v>
      </c>
      <c r="AK1024" s="33">
        <f xml:space="preserve"> IFERROR(DATA[[#This Row],[Prev Close]] - DATA[[#This Row],[Prev Open]], "")</f>
        <v>-418</v>
      </c>
      <c r="AL1024" s="33">
        <f xml:space="preserve"> IFERROR(DATA[[#This Row],[Prev High]] - DATA[[#This Row],[Prev Low]], "")</f>
        <v>1450</v>
      </c>
      <c r="AM1024" s="33">
        <f xml:space="preserve"> SIGN(DATA[[#This Row],[Prev Change]] &lt; 0)</f>
        <v>1</v>
      </c>
      <c r="AN1024" s="33">
        <f xml:space="preserve"> SIGN(DATA[[#This Row],[Prev Change]] &gt;= 0)</f>
        <v>0</v>
      </c>
      <c r="AO1024" s="28">
        <f xml:space="preserve"> IFERROR(MAX(0, DATA[[#This Row],[High]] - DATA[[#This Row],[Prev High]]), "")</f>
        <v>715</v>
      </c>
      <c r="AP1024" s="28">
        <f xml:space="preserve"> IFERROR(MAX(0, DATA[[#This Row],[Prev Low]] - DATA[[#This Row],[Low]]), "")</f>
        <v>0</v>
      </c>
      <c r="AQ1024" s="10">
        <f xml:space="preserve"> (DATA[[#This Row],[Prev Low]] &lt; DATA[[#This Row],[Open]]) * (DATA[[#This Row],[Open]] &lt; DATA[[#This Row],[Prev High]])</f>
        <v>1</v>
      </c>
      <c r="AR1024" s="10">
        <f xml:space="preserve"> SIGN(DATA[[#This Row],[Open]] &lt; DATA[[#This Row],[Prev Low]])</f>
        <v>0</v>
      </c>
      <c r="AS1024" s="10">
        <f xml:space="preserve"> SIGN(DATA[[#This Row],[Prev Low]] &lt; DATA[[#This Row],[Open]])</f>
        <v>1</v>
      </c>
      <c r="AT1024" s="10">
        <f xml:space="preserve"> SIGN(DATA[[#This Row],[Open]] &lt; DATA[[#This Row],[Prev High]])</f>
        <v>1</v>
      </c>
      <c r="AU1024" s="10">
        <f xml:space="preserve"> SIGN(DATA[[#This Row],[Prev High]] &lt; DATA[[#This Row],[Open]])</f>
        <v>0</v>
      </c>
      <c r="AV1024" s="10">
        <f xml:space="preserve"> SIGN(DATA[[#This Row],[Low]] &lt; DATA[[#This Row],[Prev Low]])</f>
        <v>0</v>
      </c>
      <c r="AW1024" s="10">
        <f xml:space="preserve"> SIGN(DATA[[#This Row],[Prev Low]] &lt; DATA[[#This Row],[Low]])</f>
        <v>1</v>
      </c>
      <c r="AX1024" s="10">
        <f xml:space="preserve"> SIGN(DATA[[#This Row],[High]] &lt; DATA[[#This Row],[Prev High]])</f>
        <v>0</v>
      </c>
      <c r="AY1024" s="10">
        <f xml:space="preserve"> SIGN(DATA[[#This Row],[Prev High]] &lt; DATA[[#This Row],[High]])</f>
        <v>1</v>
      </c>
      <c r="AZ1024" s="10">
        <f xml:space="preserve"> (DATA[[#This Row],[Prev Low]] &lt; DATA[[#This Row],[Close]]) * (DATA[[#This Row],[Close]] &lt; DATA[[#This Row],[Prev High]])</f>
        <v>1</v>
      </c>
      <c r="BA1024" s="10">
        <f xml:space="preserve"> SIGN(DATA[[#This Row],[Close]] &lt; DATA[[#This Row],[Prev Low]])</f>
        <v>0</v>
      </c>
      <c r="BB1024" s="10">
        <f xml:space="preserve"> SIGN(DATA[[#This Row],[Prev Low]] &lt; DATA[[#This Row],[Close]])</f>
        <v>1</v>
      </c>
      <c r="BC1024" s="10">
        <f xml:space="preserve"> SIGN(DATA[[#This Row],[Close]] &lt; DATA[[#This Row],[Prev High]])</f>
        <v>1</v>
      </c>
      <c r="BD1024" s="10">
        <f xml:space="preserve"> SIGN(DATA[[#This Row],[Prev High]] &lt; DATA[[#This Row],[Close]])</f>
        <v>0</v>
      </c>
    </row>
    <row r="1025" spans="14:56" x14ac:dyDescent="0.25">
      <c r="N1025" s="16">
        <f xml:space="preserve"> ROW() - ROW(DATA[[#Headers],[Row]])</f>
        <v>1023</v>
      </c>
      <c r="O1025" s="13"/>
      <c r="P1025" s="20">
        <v>44369</v>
      </c>
      <c r="Q1025" s="21">
        <v>129497</v>
      </c>
      <c r="R1025" s="21">
        <v>129915</v>
      </c>
      <c r="S1025" s="21">
        <v>129930</v>
      </c>
      <c r="T1025" s="21">
        <v>128480</v>
      </c>
      <c r="U1025" s="13" t="s">
        <v>752</v>
      </c>
      <c r="V1025" s="14">
        <v>-3.3999999999999998E-3</v>
      </c>
      <c r="W1025" s="23"/>
      <c r="X1025" s="23">
        <f xml:space="preserve"> (1 - DATA[[#This Row],[Row]])</f>
        <v>-1022</v>
      </c>
      <c r="Y1025" s="24">
        <f xml:space="preserve"> DATA[[#This Row],[Src Data]]</f>
        <v>44369</v>
      </c>
      <c r="Z1025" s="23">
        <f xml:space="preserve"> WEEKDAY(DATA[[#This Row],[Date]])</f>
        <v>3</v>
      </c>
      <c r="AA1025" s="26">
        <f xml:space="preserve"> DATA[[#This Row],[Src Último]]</f>
        <v>129497</v>
      </c>
      <c r="AB1025" s="28">
        <f xml:space="preserve"> DATA[[#This Row],[Src Abertura]]</f>
        <v>129915</v>
      </c>
      <c r="AC1025" s="28">
        <f xml:space="preserve"> DATA[[#This Row],[Src Mínima]]</f>
        <v>128480</v>
      </c>
      <c r="AD1025" s="28">
        <f xml:space="preserve"> DATA[[#This Row],[Src Máxima]]</f>
        <v>129930</v>
      </c>
      <c r="AE1025" s="28">
        <f xml:space="preserve"> DATA[[#This Row],[Src Último]]</f>
        <v>129497</v>
      </c>
      <c r="AF1025" s="40">
        <f xml:space="preserve"> (DATA[[#This Row],[High]] - DATA[[#This Row],[Low]])</f>
        <v>1450</v>
      </c>
      <c r="AG1025" s="31">
        <f xml:space="preserve"> _xlfn.XLOOKUP(DATA[[#This Row],[T]]-1, DATA[T], DATA[Open], "")</f>
        <v>128995</v>
      </c>
      <c r="AH1025" s="31">
        <f xml:space="preserve"> _xlfn.XLOOKUP(DATA[[#This Row],[T]]-1, DATA[T], DATA[Low], "")</f>
        <v>128755</v>
      </c>
      <c r="AI1025" s="31">
        <f xml:space="preserve"> _xlfn.XLOOKUP(DATA[[#This Row],[T]]-1, DATA[T], DATA[High], "")</f>
        <v>130230</v>
      </c>
      <c r="AJ1025" s="31">
        <f xml:space="preserve"> _xlfn.XLOOKUP(DATA[[#This Row],[T]]-1, DATA[T], DATA[Price], "")</f>
        <v>129937</v>
      </c>
      <c r="AK1025" s="33">
        <f xml:space="preserve"> IFERROR(DATA[[#This Row],[Prev Close]] - DATA[[#This Row],[Prev Open]], "")</f>
        <v>942</v>
      </c>
      <c r="AL1025" s="33">
        <f xml:space="preserve"> IFERROR(DATA[[#This Row],[Prev High]] - DATA[[#This Row],[Prev Low]], "")</f>
        <v>1475</v>
      </c>
      <c r="AM1025" s="33">
        <f xml:space="preserve"> SIGN(DATA[[#This Row],[Prev Change]] &lt; 0)</f>
        <v>0</v>
      </c>
      <c r="AN1025" s="33">
        <f xml:space="preserve"> SIGN(DATA[[#This Row],[Prev Change]] &gt;= 0)</f>
        <v>1</v>
      </c>
      <c r="AO1025" s="28">
        <f xml:space="preserve"> IFERROR(MAX(0, DATA[[#This Row],[High]] - DATA[[#This Row],[Prev High]]), "")</f>
        <v>0</v>
      </c>
      <c r="AP1025" s="28">
        <f xml:space="preserve"> IFERROR(MAX(0, DATA[[#This Row],[Prev Low]] - DATA[[#This Row],[Low]]), "")</f>
        <v>275</v>
      </c>
      <c r="AQ1025" s="10">
        <f xml:space="preserve"> (DATA[[#This Row],[Prev Low]] &lt; DATA[[#This Row],[Open]]) * (DATA[[#This Row],[Open]] &lt; DATA[[#This Row],[Prev High]])</f>
        <v>1</v>
      </c>
      <c r="AR1025" s="10">
        <f xml:space="preserve"> SIGN(DATA[[#This Row],[Open]] &lt; DATA[[#This Row],[Prev Low]])</f>
        <v>0</v>
      </c>
      <c r="AS1025" s="10">
        <f xml:space="preserve"> SIGN(DATA[[#This Row],[Prev Low]] &lt; DATA[[#This Row],[Open]])</f>
        <v>1</v>
      </c>
      <c r="AT1025" s="10">
        <f xml:space="preserve"> SIGN(DATA[[#This Row],[Open]] &lt; DATA[[#This Row],[Prev High]])</f>
        <v>1</v>
      </c>
      <c r="AU1025" s="10">
        <f xml:space="preserve"> SIGN(DATA[[#This Row],[Prev High]] &lt; DATA[[#This Row],[Open]])</f>
        <v>0</v>
      </c>
      <c r="AV1025" s="10">
        <f xml:space="preserve"> SIGN(DATA[[#This Row],[Low]] &lt; DATA[[#This Row],[Prev Low]])</f>
        <v>1</v>
      </c>
      <c r="AW1025" s="10">
        <f xml:space="preserve"> SIGN(DATA[[#This Row],[Prev Low]] &lt; DATA[[#This Row],[Low]])</f>
        <v>0</v>
      </c>
      <c r="AX1025" s="10">
        <f xml:space="preserve"> SIGN(DATA[[#This Row],[High]] &lt; DATA[[#This Row],[Prev High]])</f>
        <v>1</v>
      </c>
      <c r="AY1025" s="10">
        <f xml:space="preserve"> SIGN(DATA[[#This Row],[Prev High]] &lt; DATA[[#This Row],[High]])</f>
        <v>0</v>
      </c>
      <c r="AZ1025" s="10">
        <f xml:space="preserve"> (DATA[[#This Row],[Prev Low]] &lt; DATA[[#This Row],[Close]]) * (DATA[[#This Row],[Close]] &lt; DATA[[#This Row],[Prev High]])</f>
        <v>1</v>
      </c>
      <c r="BA1025" s="10">
        <f xml:space="preserve"> SIGN(DATA[[#This Row],[Close]] &lt; DATA[[#This Row],[Prev Low]])</f>
        <v>0</v>
      </c>
      <c r="BB1025" s="10">
        <f xml:space="preserve"> SIGN(DATA[[#This Row],[Prev Low]] &lt; DATA[[#This Row],[Close]])</f>
        <v>1</v>
      </c>
      <c r="BC1025" s="10">
        <f xml:space="preserve"> SIGN(DATA[[#This Row],[Close]] &lt; DATA[[#This Row],[Prev High]])</f>
        <v>1</v>
      </c>
      <c r="BD1025" s="10">
        <f xml:space="preserve"> SIGN(DATA[[#This Row],[Prev High]] &lt; DATA[[#This Row],[Close]])</f>
        <v>0</v>
      </c>
    </row>
    <row r="1026" spans="14:56" x14ac:dyDescent="0.25">
      <c r="N1026" s="16">
        <f xml:space="preserve"> ROW() - ROW(DATA[[#Headers],[Row]])</f>
        <v>1024</v>
      </c>
      <c r="O1026" s="13"/>
      <c r="P1026" s="20">
        <v>44368</v>
      </c>
      <c r="Q1026" s="21">
        <v>129937</v>
      </c>
      <c r="R1026" s="21">
        <v>128995</v>
      </c>
      <c r="S1026" s="21">
        <v>130230</v>
      </c>
      <c r="T1026" s="21">
        <v>128755</v>
      </c>
      <c r="U1026" s="13" t="s">
        <v>154</v>
      </c>
      <c r="V1026" s="14">
        <v>7.7999999999999996E-3</v>
      </c>
      <c r="W1026" s="23"/>
      <c r="X1026" s="23">
        <f xml:space="preserve"> (1 - DATA[[#This Row],[Row]])</f>
        <v>-1023</v>
      </c>
      <c r="Y1026" s="24">
        <f xml:space="preserve"> DATA[[#This Row],[Src Data]]</f>
        <v>44368</v>
      </c>
      <c r="Z1026" s="23">
        <f xml:space="preserve"> WEEKDAY(DATA[[#This Row],[Date]])</f>
        <v>2</v>
      </c>
      <c r="AA1026" s="26">
        <f xml:space="preserve"> DATA[[#This Row],[Src Último]]</f>
        <v>129937</v>
      </c>
      <c r="AB1026" s="28">
        <f xml:space="preserve"> DATA[[#This Row],[Src Abertura]]</f>
        <v>128995</v>
      </c>
      <c r="AC1026" s="28">
        <f xml:space="preserve"> DATA[[#This Row],[Src Mínima]]</f>
        <v>128755</v>
      </c>
      <c r="AD1026" s="28">
        <f xml:space="preserve"> DATA[[#This Row],[Src Máxima]]</f>
        <v>130230</v>
      </c>
      <c r="AE1026" s="28">
        <f xml:space="preserve"> DATA[[#This Row],[Src Último]]</f>
        <v>129937</v>
      </c>
      <c r="AF1026" s="40">
        <f xml:space="preserve"> (DATA[[#This Row],[High]] - DATA[[#This Row],[Low]])</f>
        <v>1475</v>
      </c>
      <c r="AG1026" s="31">
        <f xml:space="preserve"> _xlfn.XLOOKUP(DATA[[#This Row],[T]]-1, DATA[T], DATA[Open], "")</f>
        <v>129350</v>
      </c>
      <c r="AH1026" s="31">
        <f xml:space="preserve"> _xlfn.XLOOKUP(DATA[[#This Row],[T]]-1, DATA[T], DATA[Low], "")</f>
        <v>128250</v>
      </c>
      <c r="AI1026" s="31">
        <f xml:space="preserve"> _xlfn.XLOOKUP(DATA[[#This Row],[T]]-1, DATA[T], DATA[High], "")</f>
        <v>129580</v>
      </c>
      <c r="AJ1026" s="31">
        <f xml:space="preserve"> _xlfn.XLOOKUP(DATA[[#This Row],[T]]-1, DATA[T], DATA[Price], "")</f>
        <v>128927</v>
      </c>
      <c r="AK1026" s="33">
        <f xml:space="preserve"> IFERROR(DATA[[#This Row],[Prev Close]] - DATA[[#This Row],[Prev Open]], "")</f>
        <v>-423</v>
      </c>
      <c r="AL1026" s="33">
        <f xml:space="preserve"> IFERROR(DATA[[#This Row],[Prev High]] - DATA[[#This Row],[Prev Low]], "")</f>
        <v>1330</v>
      </c>
      <c r="AM1026" s="33">
        <f xml:space="preserve"> SIGN(DATA[[#This Row],[Prev Change]] &lt; 0)</f>
        <v>1</v>
      </c>
      <c r="AN1026" s="33">
        <f xml:space="preserve"> SIGN(DATA[[#This Row],[Prev Change]] &gt;= 0)</f>
        <v>0</v>
      </c>
      <c r="AO1026" s="28">
        <f xml:space="preserve"> IFERROR(MAX(0, DATA[[#This Row],[High]] - DATA[[#This Row],[Prev High]]), "")</f>
        <v>650</v>
      </c>
      <c r="AP1026" s="28">
        <f xml:space="preserve"> IFERROR(MAX(0, DATA[[#This Row],[Prev Low]] - DATA[[#This Row],[Low]]), "")</f>
        <v>0</v>
      </c>
      <c r="AQ1026" s="10">
        <f xml:space="preserve"> (DATA[[#This Row],[Prev Low]] &lt; DATA[[#This Row],[Open]]) * (DATA[[#This Row],[Open]] &lt; DATA[[#This Row],[Prev High]])</f>
        <v>1</v>
      </c>
      <c r="AR1026" s="10">
        <f xml:space="preserve"> SIGN(DATA[[#This Row],[Open]] &lt; DATA[[#This Row],[Prev Low]])</f>
        <v>0</v>
      </c>
      <c r="AS1026" s="10">
        <f xml:space="preserve"> SIGN(DATA[[#This Row],[Prev Low]] &lt; DATA[[#This Row],[Open]])</f>
        <v>1</v>
      </c>
      <c r="AT1026" s="10">
        <f xml:space="preserve"> SIGN(DATA[[#This Row],[Open]] &lt; DATA[[#This Row],[Prev High]])</f>
        <v>1</v>
      </c>
      <c r="AU1026" s="10">
        <f xml:space="preserve"> SIGN(DATA[[#This Row],[Prev High]] &lt; DATA[[#This Row],[Open]])</f>
        <v>0</v>
      </c>
      <c r="AV1026" s="10">
        <f xml:space="preserve"> SIGN(DATA[[#This Row],[Low]] &lt; DATA[[#This Row],[Prev Low]])</f>
        <v>0</v>
      </c>
      <c r="AW1026" s="10">
        <f xml:space="preserve"> SIGN(DATA[[#This Row],[Prev Low]] &lt; DATA[[#This Row],[Low]])</f>
        <v>1</v>
      </c>
      <c r="AX1026" s="10">
        <f xml:space="preserve"> SIGN(DATA[[#This Row],[High]] &lt; DATA[[#This Row],[Prev High]])</f>
        <v>0</v>
      </c>
      <c r="AY1026" s="10">
        <f xml:space="preserve"> SIGN(DATA[[#This Row],[Prev High]] &lt; DATA[[#This Row],[High]])</f>
        <v>1</v>
      </c>
      <c r="AZ1026" s="10">
        <f xml:space="preserve"> (DATA[[#This Row],[Prev Low]] &lt; DATA[[#This Row],[Close]]) * (DATA[[#This Row],[Close]] &lt; DATA[[#This Row],[Prev High]])</f>
        <v>0</v>
      </c>
      <c r="BA1026" s="10">
        <f xml:space="preserve"> SIGN(DATA[[#This Row],[Close]] &lt; DATA[[#This Row],[Prev Low]])</f>
        <v>0</v>
      </c>
      <c r="BB1026" s="10">
        <f xml:space="preserve"> SIGN(DATA[[#This Row],[Prev Low]] &lt; DATA[[#This Row],[Close]])</f>
        <v>1</v>
      </c>
      <c r="BC1026" s="10">
        <f xml:space="preserve"> SIGN(DATA[[#This Row],[Close]] &lt; DATA[[#This Row],[Prev High]])</f>
        <v>0</v>
      </c>
      <c r="BD1026" s="10">
        <f xml:space="preserve"> SIGN(DATA[[#This Row],[Prev High]] &lt; DATA[[#This Row],[Close]])</f>
        <v>1</v>
      </c>
    </row>
    <row r="1027" spans="14:56" x14ac:dyDescent="0.25">
      <c r="N1027" s="16">
        <f xml:space="preserve"> ROW() - ROW(DATA[[#Headers],[Row]])</f>
        <v>1025</v>
      </c>
      <c r="O1027" s="13"/>
      <c r="P1027" s="20">
        <v>44365</v>
      </c>
      <c r="Q1027" s="21">
        <v>128927</v>
      </c>
      <c r="R1027" s="21">
        <v>129350</v>
      </c>
      <c r="S1027" s="21">
        <v>129580</v>
      </c>
      <c r="T1027" s="21">
        <v>128250</v>
      </c>
      <c r="U1027" s="13" t="s">
        <v>642</v>
      </c>
      <c r="V1027" s="14">
        <v>1.1000000000000001E-3</v>
      </c>
      <c r="W1027" s="23"/>
      <c r="X1027" s="23">
        <f xml:space="preserve"> (1 - DATA[[#This Row],[Row]])</f>
        <v>-1024</v>
      </c>
      <c r="Y1027" s="24">
        <f xml:space="preserve"> DATA[[#This Row],[Src Data]]</f>
        <v>44365</v>
      </c>
      <c r="Z1027" s="23">
        <f xml:space="preserve"> WEEKDAY(DATA[[#This Row],[Date]])</f>
        <v>6</v>
      </c>
      <c r="AA1027" s="26">
        <f xml:space="preserve"> DATA[[#This Row],[Src Último]]</f>
        <v>128927</v>
      </c>
      <c r="AB1027" s="28">
        <f xml:space="preserve"> DATA[[#This Row],[Src Abertura]]</f>
        <v>129350</v>
      </c>
      <c r="AC1027" s="28">
        <f xml:space="preserve"> DATA[[#This Row],[Src Mínima]]</f>
        <v>128250</v>
      </c>
      <c r="AD1027" s="28">
        <f xml:space="preserve"> DATA[[#This Row],[Src Máxima]]</f>
        <v>129580</v>
      </c>
      <c r="AE1027" s="28">
        <f xml:space="preserve"> DATA[[#This Row],[Src Último]]</f>
        <v>128927</v>
      </c>
      <c r="AF1027" s="40">
        <f xml:space="preserve"> (DATA[[#This Row],[High]] - DATA[[#This Row],[Low]])</f>
        <v>1330</v>
      </c>
      <c r="AG1027" s="31">
        <f xml:space="preserve"> _xlfn.XLOOKUP(DATA[[#This Row],[T]]-1, DATA[T], DATA[Open], "")</f>
        <v>129850</v>
      </c>
      <c r="AH1027" s="31">
        <f xml:space="preserve"> _xlfn.XLOOKUP(DATA[[#This Row],[T]]-1, DATA[T], DATA[Low], "")</f>
        <v>128325</v>
      </c>
      <c r="AI1027" s="31">
        <f xml:space="preserve"> _xlfn.XLOOKUP(DATA[[#This Row],[T]]-1, DATA[T], DATA[High], "")</f>
        <v>130745</v>
      </c>
      <c r="AJ1027" s="31">
        <f xml:space="preserve"> _xlfn.XLOOKUP(DATA[[#This Row],[T]]-1, DATA[T], DATA[Price], "")</f>
        <v>128790</v>
      </c>
      <c r="AK1027" s="33">
        <f xml:space="preserve"> IFERROR(DATA[[#This Row],[Prev Close]] - DATA[[#This Row],[Prev Open]], "")</f>
        <v>-1060</v>
      </c>
      <c r="AL1027" s="33">
        <f xml:space="preserve"> IFERROR(DATA[[#This Row],[Prev High]] - DATA[[#This Row],[Prev Low]], "")</f>
        <v>2420</v>
      </c>
      <c r="AM1027" s="33">
        <f xml:space="preserve"> SIGN(DATA[[#This Row],[Prev Change]] &lt; 0)</f>
        <v>1</v>
      </c>
      <c r="AN1027" s="33">
        <f xml:space="preserve"> SIGN(DATA[[#This Row],[Prev Change]] &gt;= 0)</f>
        <v>0</v>
      </c>
      <c r="AO1027" s="28">
        <f xml:space="preserve"> IFERROR(MAX(0, DATA[[#This Row],[High]] - DATA[[#This Row],[Prev High]]), "")</f>
        <v>0</v>
      </c>
      <c r="AP1027" s="28">
        <f xml:space="preserve"> IFERROR(MAX(0, DATA[[#This Row],[Prev Low]] - DATA[[#This Row],[Low]]), "")</f>
        <v>75</v>
      </c>
      <c r="AQ1027" s="10">
        <f xml:space="preserve"> (DATA[[#This Row],[Prev Low]] &lt; DATA[[#This Row],[Open]]) * (DATA[[#This Row],[Open]] &lt; DATA[[#This Row],[Prev High]])</f>
        <v>1</v>
      </c>
      <c r="AR1027" s="10">
        <f xml:space="preserve"> SIGN(DATA[[#This Row],[Open]] &lt; DATA[[#This Row],[Prev Low]])</f>
        <v>0</v>
      </c>
      <c r="AS1027" s="10">
        <f xml:space="preserve"> SIGN(DATA[[#This Row],[Prev Low]] &lt; DATA[[#This Row],[Open]])</f>
        <v>1</v>
      </c>
      <c r="AT1027" s="10">
        <f xml:space="preserve"> SIGN(DATA[[#This Row],[Open]] &lt; DATA[[#This Row],[Prev High]])</f>
        <v>1</v>
      </c>
      <c r="AU1027" s="10">
        <f xml:space="preserve"> SIGN(DATA[[#This Row],[Prev High]] &lt; DATA[[#This Row],[Open]])</f>
        <v>0</v>
      </c>
      <c r="AV1027" s="10">
        <f xml:space="preserve"> SIGN(DATA[[#This Row],[Low]] &lt; DATA[[#This Row],[Prev Low]])</f>
        <v>1</v>
      </c>
      <c r="AW1027" s="10">
        <f xml:space="preserve"> SIGN(DATA[[#This Row],[Prev Low]] &lt; DATA[[#This Row],[Low]])</f>
        <v>0</v>
      </c>
      <c r="AX1027" s="10">
        <f xml:space="preserve"> SIGN(DATA[[#This Row],[High]] &lt; DATA[[#This Row],[Prev High]])</f>
        <v>1</v>
      </c>
      <c r="AY1027" s="10">
        <f xml:space="preserve"> SIGN(DATA[[#This Row],[Prev High]] &lt; DATA[[#This Row],[High]])</f>
        <v>0</v>
      </c>
      <c r="AZ1027" s="10">
        <f xml:space="preserve"> (DATA[[#This Row],[Prev Low]] &lt; DATA[[#This Row],[Close]]) * (DATA[[#This Row],[Close]] &lt; DATA[[#This Row],[Prev High]])</f>
        <v>1</v>
      </c>
      <c r="BA1027" s="10">
        <f xml:space="preserve"> SIGN(DATA[[#This Row],[Close]] &lt; DATA[[#This Row],[Prev Low]])</f>
        <v>0</v>
      </c>
      <c r="BB1027" s="10">
        <f xml:space="preserve"> SIGN(DATA[[#This Row],[Prev Low]] &lt; DATA[[#This Row],[Close]])</f>
        <v>1</v>
      </c>
      <c r="BC1027" s="10">
        <f xml:space="preserve"> SIGN(DATA[[#This Row],[Close]] &lt; DATA[[#This Row],[Prev High]])</f>
        <v>1</v>
      </c>
      <c r="BD1027" s="10">
        <f xml:space="preserve"> SIGN(DATA[[#This Row],[Prev High]] &lt; DATA[[#This Row],[Close]])</f>
        <v>0</v>
      </c>
    </row>
    <row r="1028" spans="14:56" x14ac:dyDescent="0.25">
      <c r="N1028" s="16">
        <f xml:space="preserve"> ROW() - ROW(DATA[[#Headers],[Row]])</f>
        <v>1026</v>
      </c>
      <c r="O1028" s="13"/>
      <c r="P1028" s="20">
        <v>44364</v>
      </c>
      <c r="Q1028" s="21">
        <v>128790</v>
      </c>
      <c r="R1028" s="21">
        <v>129850</v>
      </c>
      <c r="S1028" s="21">
        <v>130745</v>
      </c>
      <c r="T1028" s="21">
        <v>128325</v>
      </c>
      <c r="U1028" s="13" t="s">
        <v>676</v>
      </c>
      <c r="V1028" s="14">
        <v>-5.5999999999999999E-3</v>
      </c>
      <c r="W1028" s="23"/>
      <c r="X1028" s="23">
        <f xml:space="preserve"> (1 - DATA[[#This Row],[Row]])</f>
        <v>-1025</v>
      </c>
      <c r="Y1028" s="24">
        <f xml:space="preserve"> DATA[[#This Row],[Src Data]]</f>
        <v>44364</v>
      </c>
      <c r="Z1028" s="23">
        <f xml:space="preserve"> WEEKDAY(DATA[[#This Row],[Date]])</f>
        <v>5</v>
      </c>
      <c r="AA1028" s="26">
        <f xml:space="preserve"> DATA[[#This Row],[Src Último]]</f>
        <v>128790</v>
      </c>
      <c r="AB1028" s="28">
        <f xml:space="preserve"> DATA[[#This Row],[Src Abertura]]</f>
        <v>129850</v>
      </c>
      <c r="AC1028" s="28">
        <f xml:space="preserve"> DATA[[#This Row],[Src Mínima]]</f>
        <v>128325</v>
      </c>
      <c r="AD1028" s="28">
        <f xml:space="preserve"> DATA[[#This Row],[Src Máxima]]</f>
        <v>130745</v>
      </c>
      <c r="AE1028" s="28">
        <f xml:space="preserve"> DATA[[#This Row],[Src Último]]</f>
        <v>128790</v>
      </c>
      <c r="AF1028" s="40">
        <f xml:space="preserve"> (DATA[[#This Row],[High]] - DATA[[#This Row],[Low]])</f>
        <v>2420</v>
      </c>
      <c r="AG1028" s="31">
        <f xml:space="preserve"> _xlfn.XLOOKUP(DATA[[#This Row],[T]]-1, DATA[T], DATA[Open], "")</f>
        <v>129890</v>
      </c>
      <c r="AH1028" s="31">
        <f xml:space="preserve"> _xlfn.XLOOKUP(DATA[[#This Row],[T]]-1, DATA[T], DATA[Low], "")</f>
        <v>129010</v>
      </c>
      <c r="AI1028" s="31">
        <f xml:space="preserve"> _xlfn.XLOOKUP(DATA[[#This Row],[T]]-1, DATA[T], DATA[High], "")</f>
        <v>130240</v>
      </c>
      <c r="AJ1028" s="31">
        <f xml:space="preserve"> _xlfn.XLOOKUP(DATA[[#This Row],[T]]-1, DATA[T], DATA[Price], "")</f>
        <v>129516</v>
      </c>
      <c r="AK1028" s="33">
        <f xml:space="preserve"> IFERROR(DATA[[#This Row],[Prev Close]] - DATA[[#This Row],[Prev Open]], "")</f>
        <v>-374</v>
      </c>
      <c r="AL1028" s="33">
        <f xml:space="preserve"> IFERROR(DATA[[#This Row],[Prev High]] - DATA[[#This Row],[Prev Low]], "")</f>
        <v>1230</v>
      </c>
      <c r="AM1028" s="33">
        <f xml:space="preserve"> SIGN(DATA[[#This Row],[Prev Change]] &lt; 0)</f>
        <v>1</v>
      </c>
      <c r="AN1028" s="33">
        <f xml:space="preserve"> SIGN(DATA[[#This Row],[Prev Change]] &gt;= 0)</f>
        <v>0</v>
      </c>
      <c r="AO1028" s="28">
        <f xml:space="preserve"> IFERROR(MAX(0, DATA[[#This Row],[High]] - DATA[[#This Row],[Prev High]]), "")</f>
        <v>505</v>
      </c>
      <c r="AP1028" s="28">
        <f xml:space="preserve"> IFERROR(MAX(0, DATA[[#This Row],[Prev Low]] - DATA[[#This Row],[Low]]), "")</f>
        <v>685</v>
      </c>
      <c r="AQ1028" s="10">
        <f xml:space="preserve"> (DATA[[#This Row],[Prev Low]] &lt; DATA[[#This Row],[Open]]) * (DATA[[#This Row],[Open]] &lt; DATA[[#This Row],[Prev High]])</f>
        <v>1</v>
      </c>
      <c r="AR1028" s="10">
        <f xml:space="preserve"> SIGN(DATA[[#This Row],[Open]] &lt; DATA[[#This Row],[Prev Low]])</f>
        <v>0</v>
      </c>
      <c r="AS1028" s="10">
        <f xml:space="preserve"> SIGN(DATA[[#This Row],[Prev Low]] &lt; DATA[[#This Row],[Open]])</f>
        <v>1</v>
      </c>
      <c r="AT1028" s="10">
        <f xml:space="preserve"> SIGN(DATA[[#This Row],[Open]] &lt; DATA[[#This Row],[Prev High]])</f>
        <v>1</v>
      </c>
      <c r="AU1028" s="10">
        <f xml:space="preserve"> SIGN(DATA[[#This Row],[Prev High]] &lt; DATA[[#This Row],[Open]])</f>
        <v>0</v>
      </c>
      <c r="AV1028" s="10">
        <f xml:space="preserve"> SIGN(DATA[[#This Row],[Low]] &lt; DATA[[#This Row],[Prev Low]])</f>
        <v>1</v>
      </c>
      <c r="AW1028" s="10">
        <f xml:space="preserve"> SIGN(DATA[[#This Row],[Prev Low]] &lt; DATA[[#This Row],[Low]])</f>
        <v>0</v>
      </c>
      <c r="AX1028" s="10">
        <f xml:space="preserve"> SIGN(DATA[[#This Row],[High]] &lt; DATA[[#This Row],[Prev High]])</f>
        <v>0</v>
      </c>
      <c r="AY1028" s="10">
        <f xml:space="preserve"> SIGN(DATA[[#This Row],[Prev High]] &lt; DATA[[#This Row],[High]])</f>
        <v>1</v>
      </c>
      <c r="AZ1028" s="10">
        <f xml:space="preserve"> (DATA[[#This Row],[Prev Low]] &lt; DATA[[#This Row],[Close]]) * (DATA[[#This Row],[Close]] &lt; DATA[[#This Row],[Prev High]])</f>
        <v>0</v>
      </c>
      <c r="BA1028" s="10">
        <f xml:space="preserve"> SIGN(DATA[[#This Row],[Close]] &lt; DATA[[#This Row],[Prev Low]])</f>
        <v>1</v>
      </c>
      <c r="BB1028" s="10">
        <f xml:space="preserve"> SIGN(DATA[[#This Row],[Prev Low]] &lt; DATA[[#This Row],[Close]])</f>
        <v>0</v>
      </c>
      <c r="BC1028" s="10">
        <f xml:space="preserve"> SIGN(DATA[[#This Row],[Close]] &lt; DATA[[#This Row],[Prev High]])</f>
        <v>1</v>
      </c>
      <c r="BD1028" s="10">
        <f xml:space="preserve"> SIGN(DATA[[#This Row],[Prev High]] &lt; DATA[[#This Row],[Close]])</f>
        <v>0</v>
      </c>
    </row>
    <row r="1029" spans="14:56" x14ac:dyDescent="0.25">
      <c r="N1029" s="16">
        <f xml:space="preserve"> ROW() - ROW(DATA[[#Headers],[Row]])</f>
        <v>1027</v>
      </c>
      <c r="O1029" s="13"/>
      <c r="P1029" s="20">
        <v>44363</v>
      </c>
      <c r="Q1029" s="21">
        <v>129516</v>
      </c>
      <c r="R1029" s="21">
        <v>129890</v>
      </c>
      <c r="S1029" s="21">
        <v>130240</v>
      </c>
      <c r="T1029" s="21">
        <v>129010</v>
      </c>
      <c r="U1029" s="13" t="s">
        <v>753</v>
      </c>
      <c r="V1029" s="14">
        <v>-4.3E-3</v>
      </c>
      <c r="W1029" s="23"/>
      <c r="X1029" s="23">
        <f xml:space="preserve"> (1 - DATA[[#This Row],[Row]])</f>
        <v>-1026</v>
      </c>
      <c r="Y1029" s="24">
        <f xml:space="preserve"> DATA[[#This Row],[Src Data]]</f>
        <v>44363</v>
      </c>
      <c r="Z1029" s="23">
        <f xml:space="preserve"> WEEKDAY(DATA[[#This Row],[Date]])</f>
        <v>4</v>
      </c>
      <c r="AA1029" s="26">
        <f xml:space="preserve"> DATA[[#This Row],[Src Último]]</f>
        <v>129516</v>
      </c>
      <c r="AB1029" s="28">
        <f xml:space="preserve"> DATA[[#This Row],[Src Abertura]]</f>
        <v>129890</v>
      </c>
      <c r="AC1029" s="28">
        <f xml:space="preserve"> DATA[[#This Row],[Src Mínima]]</f>
        <v>129010</v>
      </c>
      <c r="AD1029" s="28">
        <f xml:space="preserve"> DATA[[#This Row],[Src Máxima]]</f>
        <v>130240</v>
      </c>
      <c r="AE1029" s="28">
        <f xml:space="preserve"> DATA[[#This Row],[Src Último]]</f>
        <v>129516</v>
      </c>
      <c r="AF1029" s="40">
        <f xml:space="preserve"> (DATA[[#This Row],[High]] - DATA[[#This Row],[Low]])</f>
        <v>1230</v>
      </c>
      <c r="AG1029" s="31">
        <f xml:space="preserve"> _xlfn.XLOOKUP(DATA[[#This Row],[T]]-1, DATA[T], DATA[Open], "")</f>
        <v>130380</v>
      </c>
      <c r="AH1029" s="31">
        <f xml:space="preserve"> _xlfn.XLOOKUP(DATA[[#This Row],[T]]-1, DATA[T], DATA[Low], "")</f>
        <v>129235</v>
      </c>
      <c r="AI1029" s="31">
        <f xml:space="preserve"> _xlfn.XLOOKUP(DATA[[#This Row],[T]]-1, DATA[T], DATA[High], "")</f>
        <v>130385</v>
      </c>
      <c r="AJ1029" s="31">
        <f xml:space="preserve"> _xlfn.XLOOKUP(DATA[[#This Row],[T]]-1, DATA[T], DATA[Price], "")</f>
        <v>130076</v>
      </c>
      <c r="AK1029" s="33">
        <f xml:space="preserve"> IFERROR(DATA[[#This Row],[Prev Close]] - DATA[[#This Row],[Prev Open]], "")</f>
        <v>-304</v>
      </c>
      <c r="AL1029" s="33">
        <f xml:space="preserve"> IFERROR(DATA[[#This Row],[Prev High]] - DATA[[#This Row],[Prev Low]], "")</f>
        <v>1150</v>
      </c>
      <c r="AM1029" s="33">
        <f xml:space="preserve"> SIGN(DATA[[#This Row],[Prev Change]] &lt; 0)</f>
        <v>1</v>
      </c>
      <c r="AN1029" s="33">
        <f xml:space="preserve"> SIGN(DATA[[#This Row],[Prev Change]] &gt;= 0)</f>
        <v>0</v>
      </c>
      <c r="AO1029" s="28">
        <f xml:space="preserve"> IFERROR(MAX(0, DATA[[#This Row],[High]] - DATA[[#This Row],[Prev High]]), "")</f>
        <v>0</v>
      </c>
      <c r="AP1029" s="28">
        <f xml:space="preserve"> IFERROR(MAX(0, DATA[[#This Row],[Prev Low]] - DATA[[#This Row],[Low]]), "")</f>
        <v>225</v>
      </c>
      <c r="AQ1029" s="10">
        <f xml:space="preserve"> (DATA[[#This Row],[Prev Low]] &lt; DATA[[#This Row],[Open]]) * (DATA[[#This Row],[Open]] &lt; DATA[[#This Row],[Prev High]])</f>
        <v>1</v>
      </c>
      <c r="AR1029" s="10">
        <f xml:space="preserve"> SIGN(DATA[[#This Row],[Open]] &lt; DATA[[#This Row],[Prev Low]])</f>
        <v>0</v>
      </c>
      <c r="AS1029" s="10">
        <f xml:space="preserve"> SIGN(DATA[[#This Row],[Prev Low]] &lt; DATA[[#This Row],[Open]])</f>
        <v>1</v>
      </c>
      <c r="AT1029" s="10">
        <f xml:space="preserve"> SIGN(DATA[[#This Row],[Open]] &lt; DATA[[#This Row],[Prev High]])</f>
        <v>1</v>
      </c>
      <c r="AU1029" s="10">
        <f xml:space="preserve"> SIGN(DATA[[#This Row],[Prev High]] &lt; DATA[[#This Row],[Open]])</f>
        <v>0</v>
      </c>
      <c r="AV1029" s="10">
        <f xml:space="preserve"> SIGN(DATA[[#This Row],[Low]] &lt; DATA[[#This Row],[Prev Low]])</f>
        <v>1</v>
      </c>
      <c r="AW1029" s="10">
        <f xml:space="preserve"> SIGN(DATA[[#This Row],[Prev Low]] &lt; DATA[[#This Row],[Low]])</f>
        <v>0</v>
      </c>
      <c r="AX1029" s="10">
        <f xml:space="preserve"> SIGN(DATA[[#This Row],[High]] &lt; DATA[[#This Row],[Prev High]])</f>
        <v>1</v>
      </c>
      <c r="AY1029" s="10">
        <f xml:space="preserve"> SIGN(DATA[[#This Row],[Prev High]] &lt; DATA[[#This Row],[High]])</f>
        <v>0</v>
      </c>
      <c r="AZ1029" s="10">
        <f xml:space="preserve"> (DATA[[#This Row],[Prev Low]] &lt; DATA[[#This Row],[Close]]) * (DATA[[#This Row],[Close]] &lt; DATA[[#This Row],[Prev High]])</f>
        <v>1</v>
      </c>
      <c r="BA1029" s="10">
        <f xml:space="preserve"> SIGN(DATA[[#This Row],[Close]] &lt; DATA[[#This Row],[Prev Low]])</f>
        <v>0</v>
      </c>
      <c r="BB1029" s="10">
        <f xml:space="preserve"> SIGN(DATA[[#This Row],[Prev Low]] &lt; DATA[[#This Row],[Close]])</f>
        <v>1</v>
      </c>
      <c r="BC1029" s="10">
        <f xml:space="preserve"> SIGN(DATA[[#This Row],[Close]] &lt; DATA[[#This Row],[Prev High]])</f>
        <v>1</v>
      </c>
      <c r="BD1029" s="10">
        <f xml:space="preserve"> SIGN(DATA[[#This Row],[Prev High]] &lt; DATA[[#This Row],[Close]])</f>
        <v>0</v>
      </c>
    </row>
    <row r="1030" spans="14:56" x14ac:dyDescent="0.25">
      <c r="N1030" s="16">
        <f xml:space="preserve"> ROW() - ROW(DATA[[#Headers],[Row]])</f>
        <v>1028</v>
      </c>
      <c r="O1030" s="13"/>
      <c r="P1030" s="20">
        <v>44362</v>
      </c>
      <c r="Q1030" s="21">
        <v>130076</v>
      </c>
      <c r="R1030" s="21">
        <v>130380</v>
      </c>
      <c r="S1030" s="21">
        <v>130385</v>
      </c>
      <c r="T1030" s="21">
        <v>129235</v>
      </c>
      <c r="U1030" s="13" t="s">
        <v>754</v>
      </c>
      <c r="V1030" s="14">
        <v>-1.1000000000000001E-3</v>
      </c>
      <c r="W1030" s="23"/>
      <c r="X1030" s="23">
        <f xml:space="preserve"> (1 - DATA[[#This Row],[Row]])</f>
        <v>-1027</v>
      </c>
      <c r="Y1030" s="24">
        <f xml:space="preserve"> DATA[[#This Row],[Src Data]]</f>
        <v>44362</v>
      </c>
      <c r="Z1030" s="23">
        <f xml:space="preserve"> WEEKDAY(DATA[[#This Row],[Date]])</f>
        <v>3</v>
      </c>
      <c r="AA1030" s="26">
        <f xml:space="preserve"> DATA[[#This Row],[Src Último]]</f>
        <v>130076</v>
      </c>
      <c r="AB1030" s="28">
        <f xml:space="preserve"> DATA[[#This Row],[Src Abertura]]</f>
        <v>130380</v>
      </c>
      <c r="AC1030" s="28">
        <f xml:space="preserve"> DATA[[#This Row],[Src Mínima]]</f>
        <v>129235</v>
      </c>
      <c r="AD1030" s="28">
        <f xml:space="preserve"> DATA[[#This Row],[Src Máxima]]</f>
        <v>130385</v>
      </c>
      <c r="AE1030" s="28">
        <f xml:space="preserve"> DATA[[#This Row],[Src Último]]</f>
        <v>130076</v>
      </c>
      <c r="AF1030" s="40">
        <f xml:space="preserve"> (DATA[[#This Row],[High]] - DATA[[#This Row],[Low]])</f>
        <v>1150</v>
      </c>
      <c r="AG1030" s="31">
        <f xml:space="preserve"> _xlfn.XLOOKUP(DATA[[#This Row],[T]]-1, DATA[T], DATA[Open], "")</f>
        <v>129760</v>
      </c>
      <c r="AH1030" s="31">
        <f xml:space="preserve"> _xlfn.XLOOKUP(DATA[[#This Row],[T]]-1, DATA[T], DATA[Low], "")</f>
        <v>129650</v>
      </c>
      <c r="AI1030" s="31">
        <f xml:space="preserve"> _xlfn.XLOOKUP(DATA[[#This Row],[T]]-1, DATA[T], DATA[High], "")</f>
        <v>131150</v>
      </c>
      <c r="AJ1030" s="31">
        <f xml:space="preserve"> _xlfn.XLOOKUP(DATA[[#This Row],[T]]-1, DATA[T], DATA[Price], "")</f>
        <v>130220</v>
      </c>
      <c r="AK1030" s="33">
        <f xml:space="preserve"> IFERROR(DATA[[#This Row],[Prev Close]] - DATA[[#This Row],[Prev Open]], "")</f>
        <v>460</v>
      </c>
      <c r="AL1030" s="33">
        <f xml:space="preserve"> IFERROR(DATA[[#This Row],[Prev High]] - DATA[[#This Row],[Prev Low]], "")</f>
        <v>1500</v>
      </c>
      <c r="AM1030" s="33">
        <f xml:space="preserve"> SIGN(DATA[[#This Row],[Prev Change]] &lt; 0)</f>
        <v>0</v>
      </c>
      <c r="AN1030" s="33">
        <f xml:space="preserve"> SIGN(DATA[[#This Row],[Prev Change]] &gt;= 0)</f>
        <v>1</v>
      </c>
      <c r="AO1030" s="28">
        <f xml:space="preserve"> IFERROR(MAX(0, DATA[[#This Row],[High]] - DATA[[#This Row],[Prev High]]), "")</f>
        <v>0</v>
      </c>
      <c r="AP1030" s="28">
        <f xml:space="preserve"> IFERROR(MAX(0, DATA[[#This Row],[Prev Low]] - DATA[[#This Row],[Low]]), "")</f>
        <v>415</v>
      </c>
      <c r="AQ1030" s="10">
        <f xml:space="preserve"> (DATA[[#This Row],[Prev Low]] &lt; DATA[[#This Row],[Open]]) * (DATA[[#This Row],[Open]] &lt; DATA[[#This Row],[Prev High]])</f>
        <v>1</v>
      </c>
      <c r="AR1030" s="10">
        <f xml:space="preserve"> SIGN(DATA[[#This Row],[Open]] &lt; DATA[[#This Row],[Prev Low]])</f>
        <v>0</v>
      </c>
      <c r="AS1030" s="10">
        <f xml:space="preserve"> SIGN(DATA[[#This Row],[Prev Low]] &lt; DATA[[#This Row],[Open]])</f>
        <v>1</v>
      </c>
      <c r="AT1030" s="10">
        <f xml:space="preserve"> SIGN(DATA[[#This Row],[Open]] &lt; DATA[[#This Row],[Prev High]])</f>
        <v>1</v>
      </c>
      <c r="AU1030" s="10">
        <f xml:space="preserve"> SIGN(DATA[[#This Row],[Prev High]] &lt; DATA[[#This Row],[Open]])</f>
        <v>0</v>
      </c>
      <c r="AV1030" s="10">
        <f xml:space="preserve"> SIGN(DATA[[#This Row],[Low]] &lt; DATA[[#This Row],[Prev Low]])</f>
        <v>1</v>
      </c>
      <c r="AW1030" s="10">
        <f xml:space="preserve"> SIGN(DATA[[#This Row],[Prev Low]] &lt; DATA[[#This Row],[Low]])</f>
        <v>0</v>
      </c>
      <c r="AX1030" s="10">
        <f xml:space="preserve"> SIGN(DATA[[#This Row],[High]] &lt; DATA[[#This Row],[Prev High]])</f>
        <v>1</v>
      </c>
      <c r="AY1030" s="10">
        <f xml:space="preserve"> SIGN(DATA[[#This Row],[Prev High]] &lt; DATA[[#This Row],[High]])</f>
        <v>0</v>
      </c>
      <c r="AZ1030" s="10">
        <f xml:space="preserve"> (DATA[[#This Row],[Prev Low]] &lt; DATA[[#This Row],[Close]]) * (DATA[[#This Row],[Close]] &lt; DATA[[#This Row],[Prev High]])</f>
        <v>1</v>
      </c>
      <c r="BA1030" s="10">
        <f xml:space="preserve"> SIGN(DATA[[#This Row],[Close]] &lt; DATA[[#This Row],[Prev Low]])</f>
        <v>0</v>
      </c>
      <c r="BB1030" s="10">
        <f xml:space="preserve"> SIGN(DATA[[#This Row],[Prev Low]] &lt; DATA[[#This Row],[Close]])</f>
        <v>1</v>
      </c>
      <c r="BC1030" s="10">
        <f xml:space="preserve"> SIGN(DATA[[#This Row],[Close]] &lt; DATA[[#This Row],[Prev High]])</f>
        <v>1</v>
      </c>
      <c r="BD1030" s="10">
        <f xml:space="preserve"> SIGN(DATA[[#This Row],[Prev High]] &lt; DATA[[#This Row],[Close]])</f>
        <v>0</v>
      </c>
    </row>
    <row r="1031" spans="14:56" x14ac:dyDescent="0.25">
      <c r="N1031" s="16">
        <f xml:space="preserve"> ROW() - ROW(DATA[[#Headers],[Row]])</f>
        <v>1029</v>
      </c>
      <c r="O1031" s="13"/>
      <c r="P1031" s="20">
        <v>44361</v>
      </c>
      <c r="Q1031" s="21">
        <v>130220</v>
      </c>
      <c r="R1031" s="21">
        <v>129760</v>
      </c>
      <c r="S1031" s="21">
        <v>131150</v>
      </c>
      <c r="T1031" s="21">
        <v>129650</v>
      </c>
      <c r="U1031" s="13" t="s">
        <v>755</v>
      </c>
      <c r="V1031" s="14">
        <v>6.6E-3</v>
      </c>
      <c r="W1031" s="23"/>
      <c r="X1031" s="23">
        <f xml:space="preserve"> (1 - DATA[[#This Row],[Row]])</f>
        <v>-1028</v>
      </c>
      <c r="Y1031" s="24">
        <f xml:space="preserve"> DATA[[#This Row],[Src Data]]</f>
        <v>44361</v>
      </c>
      <c r="Z1031" s="23">
        <f xml:space="preserve"> WEEKDAY(DATA[[#This Row],[Date]])</f>
        <v>2</v>
      </c>
      <c r="AA1031" s="26">
        <f xml:space="preserve"> DATA[[#This Row],[Src Último]]</f>
        <v>130220</v>
      </c>
      <c r="AB1031" s="28">
        <f xml:space="preserve"> DATA[[#This Row],[Src Abertura]]</f>
        <v>129760</v>
      </c>
      <c r="AC1031" s="28">
        <f xml:space="preserve"> DATA[[#This Row],[Src Mínima]]</f>
        <v>129650</v>
      </c>
      <c r="AD1031" s="28">
        <f xml:space="preserve"> DATA[[#This Row],[Src Máxima]]</f>
        <v>131150</v>
      </c>
      <c r="AE1031" s="28">
        <f xml:space="preserve"> DATA[[#This Row],[Src Último]]</f>
        <v>130220</v>
      </c>
      <c r="AF1031" s="40">
        <f xml:space="preserve"> (DATA[[#This Row],[High]] - DATA[[#This Row],[Low]])</f>
        <v>1500</v>
      </c>
      <c r="AG1031" s="31">
        <f xml:space="preserve"> _xlfn.XLOOKUP(DATA[[#This Row],[T]]-1, DATA[T], DATA[Open], "")</f>
        <v>130385</v>
      </c>
      <c r="AH1031" s="31">
        <f xml:space="preserve"> _xlfn.XLOOKUP(DATA[[#This Row],[T]]-1, DATA[T], DATA[Low], "")</f>
        <v>128640</v>
      </c>
      <c r="AI1031" s="31">
        <f xml:space="preserve"> _xlfn.XLOOKUP(DATA[[#This Row],[T]]-1, DATA[T], DATA[High], "")</f>
        <v>130425</v>
      </c>
      <c r="AJ1031" s="31">
        <f xml:space="preserve"> _xlfn.XLOOKUP(DATA[[#This Row],[T]]-1, DATA[T], DATA[Price], "")</f>
        <v>129370</v>
      </c>
      <c r="AK1031" s="33">
        <f xml:space="preserve"> IFERROR(DATA[[#This Row],[Prev Close]] - DATA[[#This Row],[Prev Open]], "")</f>
        <v>-1015</v>
      </c>
      <c r="AL1031" s="33">
        <f xml:space="preserve"> IFERROR(DATA[[#This Row],[Prev High]] - DATA[[#This Row],[Prev Low]], "")</f>
        <v>1785</v>
      </c>
      <c r="AM1031" s="33">
        <f xml:space="preserve"> SIGN(DATA[[#This Row],[Prev Change]] &lt; 0)</f>
        <v>1</v>
      </c>
      <c r="AN1031" s="33">
        <f xml:space="preserve"> SIGN(DATA[[#This Row],[Prev Change]] &gt;= 0)</f>
        <v>0</v>
      </c>
      <c r="AO1031" s="28">
        <f xml:space="preserve"> IFERROR(MAX(0, DATA[[#This Row],[High]] - DATA[[#This Row],[Prev High]]), "")</f>
        <v>725</v>
      </c>
      <c r="AP1031" s="28">
        <f xml:space="preserve"> IFERROR(MAX(0, DATA[[#This Row],[Prev Low]] - DATA[[#This Row],[Low]]), "")</f>
        <v>0</v>
      </c>
      <c r="AQ1031" s="10">
        <f xml:space="preserve"> (DATA[[#This Row],[Prev Low]] &lt; DATA[[#This Row],[Open]]) * (DATA[[#This Row],[Open]] &lt; DATA[[#This Row],[Prev High]])</f>
        <v>1</v>
      </c>
      <c r="AR1031" s="10">
        <f xml:space="preserve"> SIGN(DATA[[#This Row],[Open]] &lt; DATA[[#This Row],[Prev Low]])</f>
        <v>0</v>
      </c>
      <c r="AS1031" s="10">
        <f xml:space="preserve"> SIGN(DATA[[#This Row],[Prev Low]] &lt; DATA[[#This Row],[Open]])</f>
        <v>1</v>
      </c>
      <c r="AT1031" s="10">
        <f xml:space="preserve"> SIGN(DATA[[#This Row],[Open]] &lt; DATA[[#This Row],[Prev High]])</f>
        <v>1</v>
      </c>
      <c r="AU1031" s="10">
        <f xml:space="preserve"> SIGN(DATA[[#This Row],[Prev High]] &lt; DATA[[#This Row],[Open]])</f>
        <v>0</v>
      </c>
      <c r="AV1031" s="10">
        <f xml:space="preserve"> SIGN(DATA[[#This Row],[Low]] &lt; DATA[[#This Row],[Prev Low]])</f>
        <v>0</v>
      </c>
      <c r="AW1031" s="10">
        <f xml:space="preserve"> SIGN(DATA[[#This Row],[Prev Low]] &lt; DATA[[#This Row],[Low]])</f>
        <v>1</v>
      </c>
      <c r="AX1031" s="10">
        <f xml:space="preserve"> SIGN(DATA[[#This Row],[High]] &lt; DATA[[#This Row],[Prev High]])</f>
        <v>0</v>
      </c>
      <c r="AY1031" s="10">
        <f xml:space="preserve"> SIGN(DATA[[#This Row],[Prev High]] &lt; DATA[[#This Row],[High]])</f>
        <v>1</v>
      </c>
      <c r="AZ1031" s="10">
        <f xml:space="preserve"> (DATA[[#This Row],[Prev Low]] &lt; DATA[[#This Row],[Close]]) * (DATA[[#This Row],[Close]] &lt; DATA[[#This Row],[Prev High]])</f>
        <v>1</v>
      </c>
      <c r="BA1031" s="10">
        <f xml:space="preserve"> SIGN(DATA[[#This Row],[Close]] &lt; DATA[[#This Row],[Prev Low]])</f>
        <v>0</v>
      </c>
      <c r="BB1031" s="10">
        <f xml:space="preserve"> SIGN(DATA[[#This Row],[Prev Low]] &lt; DATA[[#This Row],[Close]])</f>
        <v>1</v>
      </c>
      <c r="BC1031" s="10">
        <f xml:space="preserve"> SIGN(DATA[[#This Row],[Close]] &lt; DATA[[#This Row],[Prev High]])</f>
        <v>1</v>
      </c>
      <c r="BD1031" s="10">
        <f xml:space="preserve"> SIGN(DATA[[#This Row],[Prev High]] &lt; DATA[[#This Row],[Close]])</f>
        <v>0</v>
      </c>
    </row>
    <row r="1032" spans="14:56" x14ac:dyDescent="0.25">
      <c r="N1032" s="16">
        <f xml:space="preserve"> ROW() - ROW(DATA[[#Headers],[Row]])</f>
        <v>1030</v>
      </c>
      <c r="O1032" s="13"/>
      <c r="P1032" s="20">
        <v>44358</v>
      </c>
      <c r="Q1032" s="21">
        <v>129370</v>
      </c>
      <c r="R1032" s="21">
        <v>130385</v>
      </c>
      <c r="S1032" s="21">
        <v>130425</v>
      </c>
      <c r="T1032" s="21">
        <v>128640</v>
      </c>
      <c r="U1032" s="13" t="s">
        <v>503</v>
      </c>
      <c r="V1032" s="14">
        <v>-6.0000000000000001E-3</v>
      </c>
      <c r="W1032" s="23"/>
      <c r="X1032" s="23">
        <f xml:space="preserve"> (1 - DATA[[#This Row],[Row]])</f>
        <v>-1029</v>
      </c>
      <c r="Y1032" s="24">
        <f xml:space="preserve"> DATA[[#This Row],[Src Data]]</f>
        <v>44358</v>
      </c>
      <c r="Z1032" s="23">
        <f xml:space="preserve"> WEEKDAY(DATA[[#This Row],[Date]])</f>
        <v>6</v>
      </c>
      <c r="AA1032" s="26">
        <f xml:space="preserve"> DATA[[#This Row],[Src Último]]</f>
        <v>129370</v>
      </c>
      <c r="AB1032" s="28">
        <f xml:space="preserve"> DATA[[#This Row],[Src Abertura]]</f>
        <v>130385</v>
      </c>
      <c r="AC1032" s="28">
        <f xml:space="preserve"> DATA[[#This Row],[Src Mínima]]</f>
        <v>128640</v>
      </c>
      <c r="AD1032" s="28">
        <f xml:space="preserve"> DATA[[#This Row],[Src Máxima]]</f>
        <v>130425</v>
      </c>
      <c r="AE1032" s="28">
        <f xml:space="preserve"> DATA[[#This Row],[Src Último]]</f>
        <v>129370</v>
      </c>
      <c r="AF1032" s="40">
        <f xml:space="preserve"> (DATA[[#This Row],[High]] - DATA[[#This Row],[Low]])</f>
        <v>1785</v>
      </c>
      <c r="AG1032" s="31">
        <f xml:space="preserve"> _xlfn.XLOOKUP(DATA[[#This Row],[T]]-1, DATA[T], DATA[Open], "")</f>
        <v>129800</v>
      </c>
      <c r="AH1032" s="31">
        <f xml:space="preserve"> _xlfn.XLOOKUP(DATA[[#This Row],[T]]-1, DATA[T], DATA[Low], "")</f>
        <v>129500</v>
      </c>
      <c r="AI1032" s="31">
        <f xml:space="preserve"> _xlfn.XLOOKUP(DATA[[#This Row],[T]]-1, DATA[T], DATA[High], "")</f>
        <v>130660</v>
      </c>
      <c r="AJ1032" s="31">
        <f xml:space="preserve"> _xlfn.XLOOKUP(DATA[[#This Row],[T]]-1, DATA[T], DATA[Price], "")</f>
        <v>130148</v>
      </c>
      <c r="AK1032" s="33">
        <f xml:space="preserve"> IFERROR(DATA[[#This Row],[Prev Close]] - DATA[[#This Row],[Prev Open]], "")</f>
        <v>348</v>
      </c>
      <c r="AL1032" s="33">
        <f xml:space="preserve"> IFERROR(DATA[[#This Row],[Prev High]] - DATA[[#This Row],[Prev Low]], "")</f>
        <v>1160</v>
      </c>
      <c r="AM1032" s="33">
        <f xml:space="preserve"> SIGN(DATA[[#This Row],[Prev Change]] &lt; 0)</f>
        <v>0</v>
      </c>
      <c r="AN1032" s="33">
        <f xml:space="preserve"> SIGN(DATA[[#This Row],[Prev Change]] &gt;= 0)</f>
        <v>1</v>
      </c>
      <c r="AO1032" s="28">
        <f xml:space="preserve"> IFERROR(MAX(0, DATA[[#This Row],[High]] - DATA[[#This Row],[Prev High]]), "")</f>
        <v>0</v>
      </c>
      <c r="AP1032" s="28">
        <f xml:space="preserve"> IFERROR(MAX(0, DATA[[#This Row],[Prev Low]] - DATA[[#This Row],[Low]]), "")</f>
        <v>860</v>
      </c>
      <c r="AQ1032" s="10">
        <f xml:space="preserve"> (DATA[[#This Row],[Prev Low]] &lt; DATA[[#This Row],[Open]]) * (DATA[[#This Row],[Open]] &lt; DATA[[#This Row],[Prev High]])</f>
        <v>1</v>
      </c>
      <c r="AR1032" s="10">
        <f xml:space="preserve"> SIGN(DATA[[#This Row],[Open]] &lt; DATA[[#This Row],[Prev Low]])</f>
        <v>0</v>
      </c>
      <c r="AS1032" s="10">
        <f xml:space="preserve"> SIGN(DATA[[#This Row],[Prev Low]] &lt; DATA[[#This Row],[Open]])</f>
        <v>1</v>
      </c>
      <c r="AT1032" s="10">
        <f xml:space="preserve"> SIGN(DATA[[#This Row],[Open]] &lt; DATA[[#This Row],[Prev High]])</f>
        <v>1</v>
      </c>
      <c r="AU1032" s="10">
        <f xml:space="preserve"> SIGN(DATA[[#This Row],[Prev High]] &lt; DATA[[#This Row],[Open]])</f>
        <v>0</v>
      </c>
      <c r="AV1032" s="10">
        <f xml:space="preserve"> SIGN(DATA[[#This Row],[Low]] &lt; DATA[[#This Row],[Prev Low]])</f>
        <v>1</v>
      </c>
      <c r="AW1032" s="10">
        <f xml:space="preserve"> SIGN(DATA[[#This Row],[Prev Low]] &lt; DATA[[#This Row],[Low]])</f>
        <v>0</v>
      </c>
      <c r="AX1032" s="10">
        <f xml:space="preserve"> SIGN(DATA[[#This Row],[High]] &lt; DATA[[#This Row],[Prev High]])</f>
        <v>1</v>
      </c>
      <c r="AY1032" s="10">
        <f xml:space="preserve"> SIGN(DATA[[#This Row],[Prev High]] &lt; DATA[[#This Row],[High]])</f>
        <v>0</v>
      </c>
      <c r="AZ1032" s="10">
        <f xml:space="preserve"> (DATA[[#This Row],[Prev Low]] &lt; DATA[[#This Row],[Close]]) * (DATA[[#This Row],[Close]] &lt; DATA[[#This Row],[Prev High]])</f>
        <v>0</v>
      </c>
      <c r="BA1032" s="10">
        <f xml:space="preserve"> SIGN(DATA[[#This Row],[Close]] &lt; DATA[[#This Row],[Prev Low]])</f>
        <v>1</v>
      </c>
      <c r="BB1032" s="10">
        <f xml:space="preserve"> SIGN(DATA[[#This Row],[Prev Low]] &lt; DATA[[#This Row],[Close]])</f>
        <v>0</v>
      </c>
      <c r="BC1032" s="10">
        <f xml:space="preserve"> SIGN(DATA[[#This Row],[Close]] &lt; DATA[[#This Row],[Prev High]])</f>
        <v>1</v>
      </c>
      <c r="BD1032" s="10">
        <f xml:space="preserve"> SIGN(DATA[[#This Row],[Prev High]] &lt; DATA[[#This Row],[Close]])</f>
        <v>0</v>
      </c>
    </row>
    <row r="1033" spans="14:56" x14ac:dyDescent="0.25">
      <c r="N1033" s="16">
        <f xml:space="preserve"> ROW() - ROW(DATA[[#Headers],[Row]])</f>
        <v>1031</v>
      </c>
      <c r="O1033" s="13"/>
      <c r="P1033" s="20">
        <v>44357</v>
      </c>
      <c r="Q1033" s="21">
        <v>130148</v>
      </c>
      <c r="R1033" s="21">
        <v>129800</v>
      </c>
      <c r="S1033" s="21">
        <v>130660</v>
      </c>
      <c r="T1033" s="21">
        <v>129500</v>
      </c>
      <c r="U1033" s="13" t="s">
        <v>676</v>
      </c>
      <c r="V1033" s="14">
        <v>1.2999999999999999E-3</v>
      </c>
      <c r="W1033" s="23"/>
      <c r="X1033" s="23">
        <f xml:space="preserve"> (1 - DATA[[#This Row],[Row]])</f>
        <v>-1030</v>
      </c>
      <c r="Y1033" s="24">
        <f xml:space="preserve"> DATA[[#This Row],[Src Data]]</f>
        <v>44357</v>
      </c>
      <c r="Z1033" s="23">
        <f xml:space="preserve"> WEEKDAY(DATA[[#This Row],[Date]])</f>
        <v>5</v>
      </c>
      <c r="AA1033" s="26">
        <f xml:space="preserve"> DATA[[#This Row],[Src Último]]</f>
        <v>130148</v>
      </c>
      <c r="AB1033" s="28">
        <f xml:space="preserve"> DATA[[#This Row],[Src Abertura]]</f>
        <v>129800</v>
      </c>
      <c r="AC1033" s="28">
        <f xml:space="preserve"> DATA[[#This Row],[Src Mínima]]</f>
        <v>129500</v>
      </c>
      <c r="AD1033" s="28">
        <f xml:space="preserve"> DATA[[#This Row],[Src Máxima]]</f>
        <v>130660</v>
      </c>
      <c r="AE1033" s="28">
        <f xml:space="preserve"> DATA[[#This Row],[Src Último]]</f>
        <v>130148</v>
      </c>
      <c r="AF1033" s="40">
        <f xml:space="preserve"> (DATA[[#This Row],[High]] - DATA[[#This Row],[Low]])</f>
        <v>1160</v>
      </c>
      <c r="AG1033" s="31">
        <f xml:space="preserve"> _xlfn.XLOOKUP(DATA[[#This Row],[T]]-1, DATA[T], DATA[Open], "")</f>
        <v>130040</v>
      </c>
      <c r="AH1033" s="31">
        <f xml:space="preserve"> _xlfn.XLOOKUP(DATA[[#This Row],[T]]-1, DATA[T], DATA[Low], "")</f>
        <v>129365</v>
      </c>
      <c r="AI1033" s="31">
        <f xml:space="preserve"> _xlfn.XLOOKUP(DATA[[#This Row],[T]]-1, DATA[T], DATA[High], "")</f>
        <v>130960</v>
      </c>
      <c r="AJ1033" s="31">
        <f xml:space="preserve"> _xlfn.XLOOKUP(DATA[[#This Row],[T]]-1, DATA[T], DATA[Price], "")</f>
        <v>129973</v>
      </c>
      <c r="AK1033" s="33">
        <f xml:space="preserve"> IFERROR(DATA[[#This Row],[Prev Close]] - DATA[[#This Row],[Prev Open]], "")</f>
        <v>-67</v>
      </c>
      <c r="AL1033" s="33">
        <f xml:space="preserve"> IFERROR(DATA[[#This Row],[Prev High]] - DATA[[#This Row],[Prev Low]], "")</f>
        <v>1595</v>
      </c>
      <c r="AM1033" s="33">
        <f xml:space="preserve"> SIGN(DATA[[#This Row],[Prev Change]] &lt; 0)</f>
        <v>1</v>
      </c>
      <c r="AN1033" s="33">
        <f xml:space="preserve"> SIGN(DATA[[#This Row],[Prev Change]] &gt;= 0)</f>
        <v>0</v>
      </c>
      <c r="AO1033" s="28">
        <f xml:space="preserve"> IFERROR(MAX(0, DATA[[#This Row],[High]] - DATA[[#This Row],[Prev High]]), "")</f>
        <v>0</v>
      </c>
      <c r="AP1033" s="28">
        <f xml:space="preserve"> IFERROR(MAX(0, DATA[[#This Row],[Prev Low]] - DATA[[#This Row],[Low]]), "")</f>
        <v>0</v>
      </c>
      <c r="AQ1033" s="10">
        <f xml:space="preserve"> (DATA[[#This Row],[Prev Low]] &lt; DATA[[#This Row],[Open]]) * (DATA[[#This Row],[Open]] &lt; DATA[[#This Row],[Prev High]])</f>
        <v>1</v>
      </c>
      <c r="AR1033" s="10">
        <f xml:space="preserve"> SIGN(DATA[[#This Row],[Open]] &lt; DATA[[#This Row],[Prev Low]])</f>
        <v>0</v>
      </c>
      <c r="AS1033" s="10">
        <f xml:space="preserve"> SIGN(DATA[[#This Row],[Prev Low]] &lt; DATA[[#This Row],[Open]])</f>
        <v>1</v>
      </c>
      <c r="AT1033" s="10">
        <f xml:space="preserve"> SIGN(DATA[[#This Row],[Open]] &lt; DATA[[#This Row],[Prev High]])</f>
        <v>1</v>
      </c>
      <c r="AU1033" s="10">
        <f xml:space="preserve"> SIGN(DATA[[#This Row],[Prev High]] &lt; DATA[[#This Row],[Open]])</f>
        <v>0</v>
      </c>
      <c r="AV1033" s="10">
        <f xml:space="preserve"> SIGN(DATA[[#This Row],[Low]] &lt; DATA[[#This Row],[Prev Low]])</f>
        <v>0</v>
      </c>
      <c r="AW1033" s="10">
        <f xml:space="preserve"> SIGN(DATA[[#This Row],[Prev Low]] &lt; DATA[[#This Row],[Low]])</f>
        <v>1</v>
      </c>
      <c r="AX1033" s="10">
        <f xml:space="preserve"> SIGN(DATA[[#This Row],[High]] &lt; DATA[[#This Row],[Prev High]])</f>
        <v>1</v>
      </c>
      <c r="AY1033" s="10">
        <f xml:space="preserve"> SIGN(DATA[[#This Row],[Prev High]] &lt; DATA[[#This Row],[High]])</f>
        <v>0</v>
      </c>
      <c r="AZ1033" s="10">
        <f xml:space="preserve"> (DATA[[#This Row],[Prev Low]] &lt; DATA[[#This Row],[Close]]) * (DATA[[#This Row],[Close]] &lt; DATA[[#This Row],[Prev High]])</f>
        <v>1</v>
      </c>
      <c r="BA1033" s="10">
        <f xml:space="preserve"> SIGN(DATA[[#This Row],[Close]] &lt; DATA[[#This Row],[Prev Low]])</f>
        <v>0</v>
      </c>
      <c r="BB1033" s="10">
        <f xml:space="preserve"> SIGN(DATA[[#This Row],[Prev Low]] &lt; DATA[[#This Row],[Close]])</f>
        <v>1</v>
      </c>
      <c r="BC1033" s="10">
        <f xml:space="preserve"> SIGN(DATA[[#This Row],[Close]] &lt; DATA[[#This Row],[Prev High]])</f>
        <v>1</v>
      </c>
      <c r="BD1033" s="10">
        <f xml:space="preserve"> SIGN(DATA[[#This Row],[Prev High]] &lt; DATA[[#This Row],[Close]])</f>
        <v>0</v>
      </c>
    </row>
    <row r="1034" spans="14:56" x14ac:dyDescent="0.25">
      <c r="N1034" s="16">
        <f xml:space="preserve"> ROW() - ROW(DATA[[#Headers],[Row]])</f>
        <v>1032</v>
      </c>
      <c r="O1034" s="13"/>
      <c r="P1034" s="20">
        <v>44356</v>
      </c>
      <c r="Q1034" s="21">
        <v>129973</v>
      </c>
      <c r="R1034" s="21">
        <v>130040</v>
      </c>
      <c r="S1034" s="21">
        <v>130960</v>
      </c>
      <c r="T1034" s="21">
        <v>129365</v>
      </c>
      <c r="U1034" s="13" t="s">
        <v>756</v>
      </c>
      <c r="V1034" s="14">
        <v>1.1999999999999999E-3</v>
      </c>
      <c r="W1034" s="23"/>
      <c r="X1034" s="23">
        <f xml:space="preserve"> (1 - DATA[[#This Row],[Row]])</f>
        <v>-1031</v>
      </c>
      <c r="Y1034" s="24">
        <f xml:space="preserve"> DATA[[#This Row],[Src Data]]</f>
        <v>44356</v>
      </c>
      <c r="Z1034" s="23">
        <f xml:space="preserve"> WEEKDAY(DATA[[#This Row],[Date]])</f>
        <v>4</v>
      </c>
      <c r="AA1034" s="26">
        <f xml:space="preserve"> DATA[[#This Row],[Src Último]]</f>
        <v>129973</v>
      </c>
      <c r="AB1034" s="28">
        <f xml:space="preserve"> DATA[[#This Row],[Src Abertura]]</f>
        <v>130040</v>
      </c>
      <c r="AC1034" s="28">
        <f xml:space="preserve"> DATA[[#This Row],[Src Mínima]]</f>
        <v>129365</v>
      </c>
      <c r="AD1034" s="28">
        <f xml:space="preserve"> DATA[[#This Row],[Src Máxima]]</f>
        <v>130960</v>
      </c>
      <c r="AE1034" s="28">
        <f xml:space="preserve"> DATA[[#This Row],[Src Último]]</f>
        <v>129973</v>
      </c>
      <c r="AF1034" s="40">
        <f xml:space="preserve"> (DATA[[#This Row],[High]] - DATA[[#This Row],[Low]])</f>
        <v>1595</v>
      </c>
      <c r="AG1034" s="31">
        <f xml:space="preserve"> _xlfn.XLOOKUP(DATA[[#This Row],[T]]-1, DATA[T], DATA[Open], "")</f>
        <v>130605</v>
      </c>
      <c r="AH1034" s="31">
        <f xml:space="preserve"> _xlfn.XLOOKUP(DATA[[#This Row],[T]]-1, DATA[T], DATA[Low], "")</f>
        <v>129320</v>
      </c>
      <c r="AI1034" s="31">
        <f xml:space="preserve"> _xlfn.XLOOKUP(DATA[[#This Row],[T]]-1, DATA[T], DATA[High], "")</f>
        <v>130895</v>
      </c>
      <c r="AJ1034" s="31">
        <f xml:space="preserve"> _xlfn.XLOOKUP(DATA[[#This Row],[T]]-1, DATA[T], DATA[Price], "")</f>
        <v>129811</v>
      </c>
      <c r="AK1034" s="33">
        <f xml:space="preserve"> IFERROR(DATA[[#This Row],[Prev Close]] - DATA[[#This Row],[Prev Open]], "")</f>
        <v>-794</v>
      </c>
      <c r="AL1034" s="33">
        <f xml:space="preserve"> IFERROR(DATA[[#This Row],[Prev High]] - DATA[[#This Row],[Prev Low]], "")</f>
        <v>1575</v>
      </c>
      <c r="AM1034" s="33">
        <f xml:space="preserve"> SIGN(DATA[[#This Row],[Prev Change]] &lt; 0)</f>
        <v>1</v>
      </c>
      <c r="AN1034" s="33">
        <f xml:space="preserve"> SIGN(DATA[[#This Row],[Prev Change]] &gt;= 0)</f>
        <v>0</v>
      </c>
      <c r="AO1034" s="28">
        <f xml:space="preserve"> IFERROR(MAX(0, DATA[[#This Row],[High]] - DATA[[#This Row],[Prev High]]), "")</f>
        <v>65</v>
      </c>
      <c r="AP1034" s="28">
        <f xml:space="preserve"> IFERROR(MAX(0, DATA[[#This Row],[Prev Low]] - DATA[[#This Row],[Low]]), "")</f>
        <v>0</v>
      </c>
      <c r="AQ1034" s="10">
        <f xml:space="preserve"> (DATA[[#This Row],[Prev Low]] &lt; DATA[[#This Row],[Open]]) * (DATA[[#This Row],[Open]] &lt; DATA[[#This Row],[Prev High]])</f>
        <v>1</v>
      </c>
      <c r="AR1034" s="10">
        <f xml:space="preserve"> SIGN(DATA[[#This Row],[Open]] &lt; DATA[[#This Row],[Prev Low]])</f>
        <v>0</v>
      </c>
      <c r="AS1034" s="10">
        <f xml:space="preserve"> SIGN(DATA[[#This Row],[Prev Low]] &lt; DATA[[#This Row],[Open]])</f>
        <v>1</v>
      </c>
      <c r="AT1034" s="10">
        <f xml:space="preserve"> SIGN(DATA[[#This Row],[Open]] &lt; DATA[[#This Row],[Prev High]])</f>
        <v>1</v>
      </c>
      <c r="AU1034" s="10">
        <f xml:space="preserve"> SIGN(DATA[[#This Row],[Prev High]] &lt; DATA[[#This Row],[Open]])</f>
        <v>0</v>
      </c>
      <c r="AV1034" s="10">
        <f xml:space="preserve"> SIGN(DATA[[#This Row],[Low]] &lt; DATA[[#This Row],[Prev Low]])</f>
        <v>0</v>
      </c>
      <c r="AW1034" s="10">
        <f xml:space="preserve"> SIGN(DATA[[#This Row],[Prev Low]] &lt; DATA[[#This Row],[Low]])</f>
        <v>1</v>
      </c>
      <c r="AX1034" s="10">
        <f xml:space="preserve"> SIGN(DATA[[#This Row],[High]] &lt; DATA[[#This Row],[Prev High]])</f>
        <v>0</v>
      </c>
      <c r="AY1034" s="10">
        <f xml:space="preserve"> SIGN(DATA[[#This Row],[Prev High]] &lt; DATA[[#This Row],[High]])</f>
        <v>1</v>
      </c>
      <c r="AZ1034" s="10">
        <f xml:space="preserve"> (DATA[[#This Row],[Prev Low]] &lt; DATA[[#This Row],[Close]]) * (DATA[[#This Row],[Close]] &lt; DATA[[#This Row],[Prev High]])</f>
        <v>1</v>
      </c>
      <c r="BA1034" s="10">
        <f xml:space="preserve"> SIGN(DATA[[#This Row],[Close]] &lt; DATA[[#This Row],[Prev Low]])</f>
        <v>0</v>
      </c>
      <c r="BB1034" s="10">
        <f xml:space="preserve"> SIGN(DATA[[#This Row],[Prev Low]] &lt; DATA[[#This Row],[Close]])</f>
        <v>1</v>
      </c>
      <c r="BC1034" s="10">
        <f xml:space="preserve"> SIGN(DATA[[#This Row],[Close]] &lt; DATA[[#This Row],[Prev High]])</f>
        <v>1</v>
      </c>
      <c r="BD1034" s="10">
        <f xml:space="preserve"> SIGN(DATA[[#This Row],[Prev High]] &lt; DATA[[#This Row],[Close]])</f>
        <v>0</v>
      </c>
    </row>
    <row r="1035" spans="14:56" x14ac:dyDescent="0.25">
      <c r="N1035" s="16">
        <f xml:space="preserve"> ROW() - ROW(DATA[[#Headers],[Row]])</f>
        <v>1033</v>
      </c>
      <c r="O1035" s="13"/>
      <c r="P1035" s="20">
        <v>44355</v>
      </c>
      <c r="Q1035" s="21">
        <v>129811</v>
      </c>
      <c r="R1035" s="21">
        <v>130605</v>
      </c>
      <c r="S1035" s="21">
        <v>130895</v>
      </c>
      <c r="T1035" s="21">
        <v>129320</v>
      </c>
      <c r="U1035" s="13" t="s">
        <v>748</v>
      </c>
      <c r="V1035" s="14">
        <v>-7.7000000000000002E-3</v>
      </c>
      <c r="W1035" s="23"/>
      <c r="X1035" s="23">
        <f xml:space="preserve"> (1 - DATA[[#This Row],[Row]])</f>
        <v>-1032</v>
      </c>
      <c r="Y1035" s="24">
        <f xml:space="preserve"> DATA[[#This Row],[Src Data]]</f>
        <v>44355</v>
      </c>
      <c r="Z1035" s="23">
        <f xml:space="preserve"> WEEKDAY(DATA[[#This Row],[Date]])</f>
        <v>3</v>
      </c>
      <c r="AA1035" s="26">
        <f xml:space="preserve"> DATA[[#This Row],[Src Último]]</f>
        <v>129811</v>
      </c>
      <c r="AB1035" s="28">
        <f xml:space="preserve"> DATA[[#This Row],[Src Abertura]]</f>
        <v>130605</v>
      </c>
      <c r="AC1035" s="28">
        <f xml:space="preserve"> DATA[[#This Row],[Src Mínima]]</f>
        <v>129320</v>
      </c>
      <c r="AD1035" s="28">
        <f xml:space="preserve"> DATA[[#This Row],[Src Máxima]]</f>
        <v>130895</v>
      </c>
      <c r="AE1035" s="28">
        <f xml:space="preserve"> DATA[[#This Row],[Src Último]]</f>
        <v>129811</v>
      </c>
      <c r="AF1035" s="40">
        <f xml:space="preserve"> (DATA[[#This Row],[High]] - DATA[[#This Row],[Low]])</f>
        <v>1575</v>
      </c>
      <c r="AG1035" s="31">
        <f xml:space="preserve"> _xlfn.XLOOKUP(DATA[[#This Row],[T]]-1, DATA[T], DATA[Open], "")</f>
        <v>130175</v>
      </c>
      <c r="AH1035" s="31">
        <f xml:space="preserve"> _xlfn.XLOOKUP(DATA[[#This Row],[T]]-1, DATA[T], DATA[Low], "")</f>
        <v>129560</v>
      </c>
      <c r="AI1035" s="31">
        <f xml:space="preserve"> _xlfn.XLOOKUP(DATA[[#This Row],[T]]-1, DATA[T], DATA[High], "")</f>
        <v>131360</v>
      </c>
      <c r="AJ1035" s="31">
        <f xml:space="preserve"> _xlfn.XLOOKUP(DATA[[#This Row],[T]]-1, DATA[T], DATA[Price], "")</f>
        <v>130814</v>
      </c>
      <c r="AK1035" s="33">
        <f xml:space="preserve"> IFERROR(DATA[[#This Row],[Prev Close]] - DATA[[#This Row],[Prev Open]], "")</f>
        <v>639</v>
      </c>
      <c r="AL1035" s="33">
        <f xml:space="preserve"> IFERROR(DATA[[#This Row],[Prev High]] - DATA[[#This Row],[Prev Low]], "")</f>
        <v>1800</v>
      </c>
      <c r="AM1035" s="33">
        <f xml:space="preserve"> SIGN(DATA[[#This Row],[Prev Change]] &lt; 0)</f>
        <v>0</v>
      </c>
      <c r="AN1035" s="33">
        <f xml:space="preserve"> SIGN(DATA[[#This Row],[Prev Change]] &gt;= 0)</f>
        <v>1</v>
      </c>
      <c r="AO1035" s="28">
        <f xml:space="preserve"> IFERROR(MAX(0, DATA[[#This Row],[High]] - DATA[[#This Row],[Prev High]]), "")</f>
        <v>0</v>
      </c>
      <c r="AP1035" s="28">
        <f xml:space="preserve"> IFERROR(MAX(0, DATA[[#This Row],[Prev Low]] - DATA[[#This Row],[Low]]), "")</f>
        <v>240</v>
      </c>
      <c r="AQ1035" s="10">
        <f xml:space="preserve"> (DATA[[#This Row],[Prev Low]] &lt; DATA[[#This Row],[Open]]) * (DATA[[#This Row],[Open]] &lt; DATA[[#This Row],[Prev High]])</f>
        <v>1</v>
      </c>
      <c r="AR1035" s="10">
        <f xml:space="preserve"> SIGN(DATA[[#This Row],[Open]] &lt; DATA[[#This Row],[Prev Low]])</f>
        <v>0</v>
      </c>
      <c r="AS1035" s="10">
        <f xml:space="preserve"> SIGN(DATA[[#This Row],[Prev Low]] &lt; DATA[[#This Row],[Open]])</f>
        <v>1</v>
      </c>
      <c r="AT1035" s="10">
        <f xml:space="preserve"> SIGN(DATA[[#This Row],[Open]] &lt; DATA[[#This Row],[Prev High]])</f>
        <v>1</v>
      </c>
      <c r="AU1035" s="10">
        <f xml:space="preserve"> SIGN(DATA[[#This Row],[Prev High]] &lt; DATA[[#This Row],[Open]])</f>
        <v>0</v>
      </c>
      <c r="AV1035" s="10">
        <f xml:space="preserve"> SIGN(DATA[[#This Row],[Low]] &lt; DATA[[#This Row],[Prev Low]])</f>
        <v>1</v>
      </c>
      <c r="AW1035" s="10">
        <f xml:space="preserve"> SIGN(DATA[[#This Row],[Prev Low]] &lt; DATA[[#This Row],[Low]])</f>
        <v>0</v>
      </c>
      <c r="AX1035" s="10">
        <f xml:space="preserve"> SIGN(DATA[[#This Row],[High]] &lt; DATA[[#This Row],[Prev High]])</f>
        <v>1</v>
      </c>
      <c r="AY1035" s="10">
        <f xml:space="preserve"> SIGN(DATA[[#This Row],[Prev High]] &lt; DATA[[#This Row],[High]])</f>
        <v>0</v>
      </c>
      <c r="AZ1035" s="10">
        <f xml:space="preserve"> (DATA[[#This Row],[Prev Low]] &lt; DATA[[#This Row],[Close]]) * (DATA[[#This Row],[Close]] &lt; DATA[[#This Row],[Prev High]])</f>
        <v>1</v>
      </c>
      <c r="BA1035" s="10">
        <f xml:space="preserve"> SIGN(DATA[[#This Row],[Close]] &lt; DATA[[#This Row],[Prev Low]])</f>
        <v>0</v>
      </c>
      <c r="BB1035" s="10">
        <f xml:space="preserve"> SIGN(DATA[[#This Row],[Prev Low]] &lt; DATA[[#This Row],[Close]])</f>
        <v>1</v>
      </c>
      <c r="BC1035" s="10">
        <f xml:space="preserve"> SIGN(DATA[[#This Row],[Close]] &lt; DATA[[#This Row],[Prev High]])</f>
        <v>1</v>
      </c>
      <c r="BD1035" s="10">
        <f xml:space="preserve"> SIGN(DATA[[#This Row],[Prev High]] &lt; DATA[[#This Row],[Close]])</f>
        <v>0</v>
      </c>
    </row>
    <row r="1036" spans="14:56" x14ac:dyDescent="0.25">
      <c r="N1036" s="16">
        <f xml:space="preserve"> ROW() - ROW(DATA[[#Headers],[Row]])</f>
        <v>1034</v>
      </c>
      <c r="O1036" s="13"/>
      <c r="P1036" s="20">
        <v>44354</v>
      </c>
      <c r="Q1036" s="21">
        <v>130814</v>
      </c>
      <c r="R1036" s="21">
        <v>130175</v>
      </c>
      <c r="S1036" s="21">
        <v>131360</v>
      </c>
      <c r="T1036" s="21">
        <v>129560</v>
      </c>
      <c r="U1036" s="13" t="s">
        <v>553</v>
      </c>
      <c r="V1036" s="14">
        <v>5.1000000000000004E-3</v>
      </c>
      <c r="W1036" s="23"/>
      <c r="X1036" s="23">
        <f xml:space="preserve"> (1 - DATA[[#This Row],[Row]])</f>
        <v>-1033</v>
      </c>
      <c r="Y1036" s="24">
        <f xml:space="preserve"> DATA[[#This Row],[Src Data]]</f>
        <v>44354</v>
      </c>
      <c r="Z1036" s="23">
        <f xml:space="preserve"> WEEKDAY(DATA[[#This Row],[Date]])</f>
        <v>2</v>
      </c>
      <c r="AA1036" s="26">
        <f xml:space="preserve"> DATA[[#This Row],[Src Último]]</f>
        <v>130814</v>
      </c>
      <c r="AB1036" s="28">
        <f xml:space="preserve"> DATA[[#This Row],[Src Abertura]]</f>
        <v>130175</v>
      </c>
      <c r="AC1036" s="28">
        <f xml:space="preserve"> DATA[[#This Row],[Src Mínima]]</f>
        <v>129560</v>
      </c>
      <c r="AD1036" s="28">
        <f xml:space="preserve"> DATA[[#This Row],[Src Máxima]]</f>
        <v>131360</v>
      </c>
      <c r="AE1036" s="28">
        <f xml:space="preserve"> DATA[[#This Row],[Src Último]]</f>
        <v>130814</v>
      </c>
      <c r="AF1036" s="40">
        <f xml:space="preserve"> (DATA[[#This Row],[High]] - DATA[[#This Row],[Low]])</f>
        <v>1800</v>
      </c>
      <c r="AG1036" s="31">
        <f xml:space="preserve"> _xlfn.XLOOKUP(DATA[[#This Row],[T]]-1, DATA[T], DATA[Open], "")</f>
        <v>129105</v>
      </c>
      <c r="AH1036" s="31">
        <f xml:space="preserve"> _xlfn.XLOOKUP(DATA[[#This Row],[T]]-1, DATA[T], DATA[Low], "")</f>
        <v>129105</v>
      </c>
      <c r="AI1036" s="31">
        <f xml:space="preserve"> _xlfn.XLOOKUP(DATA[[#This Row],[T]]-1, DATA[T], DATA[High], "")</f>
        <v>130280</v>
      </c>
      <c r="AJ1036" s="31">
        <f xml:space="preserve"> _xlfn.XLOOKUP(DATA[[#This Row],[T]]-1, DATA[T], DATA[Price], "")</f>
        <v>130152</v>
      </c>
      <c r="AK1036" s="33">
        <f xml:space="preserve"> IFERROR(DATA[[#This Row],[Prev Close]] - DATA[[#This Row],[Prev Open]], "")</f>
        <v>1047</v>
      </c>
      <c r="AL1036" s="33">
        <f xml:space="preserve"> IFERROR(DATA[[#This Row],[Prev High]] - DATA[[#This Row],[Prev Low]], "")</f>
        <v>1175</v>
      </c>
      <c r="AM1036" s="33">
        <f xml:space="preserve"> SIGN(DATA[[#This Row],[Prev Change]] &lt; 0)</f>
        <v>0</v>
      </c>
      <c r="AN1036" s="33">
        <f xml:space="preserve"> SIGN(DATA[[#This Row],[Prev Change]] &gt;= 0)</f>
        <v>1</v>
      </c>
      <c r="AO1036" s="28">
        <f xml:space="preserve"> IFERROR(MAX(0, DATA[[#This Row],[High]] - DATA[[#This Row],[Prev High]]), "")</f>
        <v>1080</v>
      </c>
      <c r="AP1036" s="28">
        <f xml:space="preserve"> IFERROR(MAX(0, DATA[[#This Row],[Prev Low]] - DATA[[#This Row],[Low]]), "")</f>
        <v>0</v>
      </c>
      <c r="AQ1036" s="10">
        <f xml:space="preserve"> (DATA[[#This Row],[Prev Low]] &lt; DATA[[#This Row],[Open]]) * (DATA[[#This Row],[Open]] &lt; DATA[[#This Row],[Prev High]])</f>
        <v>1</v>
      </c>
      <c r="AR1036" s="10">
        <f xml:space="preserve"> SIGN(DATA[[#This Row],[Open]] &lt; DATA[[#This Row],[Prev Low]])</f>
        <v>0</v>
      </c>
      <c r="AS1036" s="10">
        <f xml:space="preserve"> SIGN(DATA[[#This Row],[Prev Low]] &lt; DATA[[#This Row],[Open]])</f>
        <v>1</v>
      </c>
      <c r="AT1036" s="10">
        <f xml:space="preserve"> SIGN(DATA[[#This Row],[Open]] &lt; DATA[[#This Row],[Prev High]])</f>
        <v>1</v>
      </c>
      <c r="AU1036" s="10">
        <f xml:space="preserve"> SIGN(DATA[[#This Row],[Prev High]] &lt; DATA[[#This Row],[Open]])</f>
        <v>0</v>
      </c>
      <c r="AV1036" s="10">
        <f xml:space="preserve"> SIGN(DATA[[#This Row],[Low]] &lt; DATA[[#This Row],[Prev Low]])</f>
        <v>0</v>
      </c>
      <c r="AW1036" s="10">
        <f xml:space="preserve"> SIGN(DATA[[#This Row],[Prev Low]] &lt; DATA[[#This Row],[Low]])</f>
        <v>1</v>
      </c>
      <c r="AX1036" s="10">
        <f xml:space="preserve"> SIGN(DATA[[#This Row],[High]] &lt; DATA[[#This Row],[Prev High]])</f>
        <v>0</v>
      </c>
      <c r="AY1036" s="10">
        <f xml:space="preserve"> SIGN(DATA[[#This Row],[Prev High]] &lt; DATA[[#This Row],[High]])</f>
        <v>1</v>
      </c>
      <c r="AZ1036" s="10">
        <f xml:space="preserve"> (DATA[[#This Row],[Prev Low]] &lt; DATA[[#This Row],[Close]]) * (DATA[[#This Row],[Close]] &lt; DATA[[#This Row],[Prev High]])</f>
        <v>0</v>
      </c>
      <c r="BA1036" s="10">
        <f xml:space="preserve"> SIGN(DATA[[#This Row],[Close]] &lt; DATA[[#This Row],[Prev Low]])</f>
        <v>0</v>
      </c>
      <c r="BB1036" s="10">
        <f xml:space="preserve"> SIGN(DATA[[#This Row],[Prev Low]] &lt; DATA[[#This Row],[Close]])</f>
        <v>1</v>
      </c>
      <c r="BC1036" s="10">
        <f xml:space="preserve"> SIGN(DATA[[#This Row],[Close]] &lt; DATA[[#This Row],[Prev High]])</f>
        <v>0</v>
      </c>
      <c r="BD1036" s="10">
        <f xml:space="preserve"> SIGN(DATA[[#This Row],[Prev High]] &lt; DATA[[#This Row],[Close]])</f>
        <v>1</v>
      </c>
    </row>
    <row r="1037" spans="14:56" x14ac:dyDescent="0.25">
      <c r="N1037" s="16">
        <f xml:space="preserve"> ROW() - ROW(DATA[[#Headers],[Row]])</f>
        <v>1035</v>
      </c>
      <c r="O1037" s="13"/>
      <c r="P1037" s="20">
        <v>44351</v>
      </c>
      <c r="Q1037" s="21">
        <v>130152</v>
      </c>
      <c r="R1037" s="21">
        <v>129105</v>
      </c>
      <c r="S1037" s="21">
        <v>130280</v>
      </c>
      <c r="T1037" s="21">
        <v>129105</v>
      </c>
      <c r="U1037" s="13" t="s">
        <v>415</v>
      </c>
      <c r="V1037" s="14">
        <v>4.7000000000000002E-3</v>
      </c>
      <c r="W1037" s="23"/>
      <c r="X1037" s="23">
        <f xml:space="preserve"> (1 - DATA[[#This Row],[Row]])</f>
        <v>-1034</v>
      </c>
      <c r="Y1037" s="24">
        <f xml:space="preserve"> DATA[[#This Row],[Src Data]]</f>
        <v>44351</v>
      </c>
      <c r="Z1037" s="23">
        <f xml:space="preserve"> WEEKDAY(DATA[[#This Row],[Date]])</f>
        <v>6</v>
      </c>
      <c r="AA1037" s="26">
        <f xml:space="preserve"> DATA[[#This Row],[Src Último]]</f>
        <v>130152</v>
      </c>
      <c r="AB1037" s="28">
        <f xml:space="preserve"> DATA[[#This Row],[Src Abertura]]</f>
        <v>129105</v>
      </c>
      <c r="AC1037" s="28">
        <f xml:space="preserve"> DATA[[#This Row],[Src Mínima]]</f>
        <v>129105</v>
      </c>
      <c r="AD1037" s="28">
        <f xml:space="preserve"> DATA[[#This Row],[Src Máxima]]</f>
        <v>130280</v>
      </c>
      <c r="AE1037" s="28">
        <f xml:space="preserve"> DATA[[#This Row],[Src Último]]</f>
        <v>130152</v>
      </c>
      <c r="AF1037" s="40">
        <f xml:space="preserve"> (DATA[[#This Row],[High]] - DATA[[#This Row],[Low]])</f>
        <v>1175</v>
      </c>
      <c r="AG1037" s="31">
        <f xml:space="preserve"> _xlfn.XLOOKUP(DATA[[#This Row],[T]]-1, DATA[T], DATA[Open], "")</f>
        <v>128260</v>
      </c>
      <c r="AH1037" s="31">
        <f xml:space="preserve"> _xlfn.XLOOKUP(DATA[[#This Row],[T]]-1, DATA[T], DATA[Low], "")</f>
        <v>128050</v>
      </c>
      <c r="AI1037" s="31">
        <f xml:space="preserve"> _xlfn.XLOOKUP(DATA[[#This Row],[T]]-1, DATA[T], DATA[High], "")</f>
        <v>129675</v>
      </c>
      <c r="AJ1037" s="31">
        <f xml:space="preserve"> _xlfn.XLOOKUP(DATA[[#This Row],[T]]-1, DATA[T], DATA[Price], "")</f>
        <v>129541</v>
      </c>
      <c r="AK1037" s="33">
        <f xml:space="preserve"> IFERROR(DATA[[#This Row],[Prev Close]] - DATA[[#This Row],[Prev Open]], "")</f>
        <v>1281</v>
      </c>
      <c r="AL1037" s="33">
        <f xml:space="preserve"> IFERROR(DATA[[#This Row],[Prev High]] - DATA[[#This Row],[Prev Low]], "")</f>
        <v>1625</v>
      </c>
      <c r="AM1037" s="33">
        <f xml:space="preserve"> SIGN(DATA[[#This Row],[Prev Change]] &lt; 0)</f>
        <v>0</v>
      </c>
      <c r="AN1037" s="33">
        <f xml:space="preserve"> SIGN(DATA[[#This Row],[Prev Change]] &gt;= 0)</f>
        <v>1</v>
      </c>
      <c r="AO1037" s="28">
        <f xml:space="preserve"> IFERROR(MAX(0, DATA[[#This Row],[High]] - DATA[[#This Row],[Prev High]]), "")</f>
        <v>605</v>
      </c>
      <c r="AP1037" s="28">
        <f xml:space="preserve"> IFERROR(MAX(0, DATA[[#This Row],[Prev Low]] - DATA[[#This Row],[Low]]), "")</f>
        <v>0</v>
      </c>
      <c r="AQ1037" s="10">
        <f xml:space="preserve"> (DATA[[#This Row],[Prev Low]] &lt; DATA[[#This Row],[Open]]) * (DATA[[#This Row],[Open]] &lt; DATA[[#This Row],[Prev High]])</f>
        <v>1</v>
      </c>
      <c r="AR1037" s="10">
        <f xml:space="preserve"> SIGN(DATA[[#This Row],[Open]] &lt; DATA[[#This Row],[Prev Low]])</f>
        <v>0</v>
      </c>
      <c r="AS1037" s="10">
        <f xml:space="preserve"> SIGN(DATA[[#This Row],[Prev Low]] &lt; DATA[[#This Row],[Open]])</f>
        <v>1</v>
      </c>
      <c r="AT1037" s="10">
        <f xml:space="preserve"> SIGN(DATA[[#This Row],[Open]] &lt; DATA[[#This Row],[Prev High]])</f>
        <v>1</v>
      </c>
      <c r="AU1037" s="10">
        <f xml:space="preserve"> SIGN(DATA[[#This Row],[Prev High]] &lt; DATA[[#This Row],[Open]])</f>
        <v>0</v>
      </c>
      <c r="AV1037" s="10">
        <f xml:space="preserve"> SIGN(DATA[[#This Row],[Low]] &lt; DATA[[#This Row],[Prev Low]])</f>
        <v>0</v>
      </c>
      <c r="AW1037" s="10">
        <f xml:space="preserve"> SIGN(DATA[[#This Row],[Prev Low]] &lt; DATA[[#This Row],[Low]])</f>
        <v>1</v>
      </c>
      <c r="AX1037" s="10">
        <f xml:space="preserve"> SIGN(DATA[[#This Row],[High]] &lt; DATA[[#This Row],[Prev High]])</f>
        <v>0</v>
      </c>
      <c r="AY1037" s="10">
        <f xml:space="preserve"> SIGN(DATA[[#This Row],[Prev High]] &lt; DATA[[#This Row],[High]])</f>
        <v>1</v>
      </c>
      <c r="AZ1037" s="10">
        <f xml:space="preserve"> (DATA[[#This Row],[Prev Low]] &lt; DATA[[#This Row],[Close]]) * (DATA[[#This Row],[Close]] &lt; DATA[[#This Row],[Prev High]])</f>
        <v>0</v>
      </c>
      <c r="BA1037" s="10">
        <f xml:space="preserve"> SIGN(DATA[[#This Row],[Close]] &lt; DATA[[#This Row],[Prev Low]])</f>
        <v>0</v>
      </c>
      <c r="BB1037" s="10">
        <f xml:space="preserve"> SIGN(DATA[[#This Row],[Prev Low]] &lt; DATA[[#This Row],[Close]])</f>
        <v>1</v>
      </c>
      <c r="BC1037" s="10">
        <f xml:space="preserve"> SIGN(DATA[[#This Row],[Close]] &lt; DATA[[#This Row],[Prev High]])</f>
        <v>0</v>
      </c>
      <c r="BD1037" s="10">
        <f xml:space="preserve"> SIGN(DATA[[#This Row],[Prev High]] &lt; DATA[[#This Row],[Close]])</f>
        <v>1</v>
      </c>
    </row>
    <row r="1038" spans="14:56" x14ac:dyDescent="0.25">
      <c r="N1038" s="16">
        <f xml:space="preserve"> ROW() - ROW(DATA[[#Headers],[Row]])</f>
        <v>1036</v>
      </c>
      <c r="O1038" s="13"/>
      <c r="P1038" s="20">
        <v>44349</v>
      </c>
      <c r="Q1038" s="21">
        <v>129541</v>
      </c>
      <c r="R1038" s="21">
        <v>128260</v>
      </c>
      <c r="S1038" s="21">
        <v>129675</v>
      </c>
      <c r="T1038" s="21">
        <v>128050</v>
      </c>
      <c r="U1038" s="13" t="s">
        <v>757</v>
      </c>
      <c r="V1038" s="14">
        <v>8.6E-3</v>
      </c>
      <c r="W1038" s="23"/>
      <c r="X1038" s="23">
        <f xml:space="preserve"> (1 - DATA[[#This Row],[Row]])</f>
        <v>-1035</v>
      </c>
      <c r="Y1038" s="24">
        <f xml:space="preserve"> DATA[[#This Row],[Src Data]]</f>
        <v>44349</v>
      </c>
      <c r="Z1038" s="23">
        <f xml:space="preserve"> WEEKDAY(DATA[[#This Row],[Date]])</f>
        <v>4</v>
      </c>
      <c r="AA1038" s="26">
        <f xml:space="preserve"> DATA[[#This Row],[Src Último]]</f>
        <v>129541</v>
      </c>
      <c r="AB1038" s="28">
        <f xml:space="preserve"> DATA[[#This Row],[Src Abertura]]</f>
        <v>128260</v>
      </c>
      <c r="AC1038" s="28">
        <f xml:space="preserve"> DATA[[#This Row],[Src Mínima]]</f>
        <v>128050</v>
      </c>
      <c r="AD1038" s="28">
        <f xml:space="preserve"> DATA[[#This Row],[Src Máxima]]</f>
        <v>129675</v>
      </c>
      <c r="AE1038" s="28">
        <f xml:space="preserve"> DATA[[#This Row],[Src Último]]</f>
        <v>129541</v>
      </c>
      <c r="AF1038" s="40">
        <f xml:space="preserve"> (DATA[[#This Row],[High]] - DATA[[#This Row],[Low]])</f>
        <v>1625</v>
      </c>
      <c r="AG1038" s="31">
        <f xml:space="preserve"> _xlfn.XLOOKUP(DATA[[#This Row],[T]]-1, DATA[T], DATA[Open], "")</f>
        <v>126600</v>
      </c>
      <c r="AH1038" s="31">
        <f xml:space="preserve"> _xlfn.XLOOKUP(DATA[[#This Row],[T]]-1, DATA[T], DATA[Low], "")</f>
        <v>126345</v>
      </c>
      <c r="AI1038" s="31">
        <f xml:space="preserve"> _xlfn.XLOOKUP(DATA[[#This Row],[T]]-1, DATA[T], DATA[High], "")</f>
        <v>128560</v>
      </c>
      <c r="AJ1038" s="31">
        <f xml:space="preserve"> _xlfn.XLOOKUP(DATA[[#This Row],[T]]-1, DATA[T], DATA[Price], "")</f>
        <v>128434</v>
      </c>
      <c r="AK1038" s="33">
        <f xml:space="preserve"> IFERROR(DATA[[#This Row],[Prev Close]] - DATA[[#This Row],[Prev Open]], "")</f>
        <v>1834</v>
      </c>
      <c r="AL1038" s="33">
        <f xml:space="preserve"> IFERROR(DATA[[#This Row],[Prev High]] - DATA[[#This Row],[Prev Low]], "")</f>
        <v>2215</v>
      </c>
      <c r="AM1038" s="33">
        <f xml:space="preserve"> SIGN(DATA[[#This Row],[Prev Change]] &lt; 0)</f>
        <v>0</v>
      </c>
      <c r="AN1038" s="33">
        <f xml:space="preserve"> SIGN(DATA[[#This Row],[Prev Change]] &gt;= 0)</f>
        <v>1</v>
      </c>
      <c r="AO1038" s="28">
        <f xml:space="preserve"> IFERROR(MAX(0, DATA[[#This Row],[High]] - DATA[[#This Row],[Prev High]]), "")</f>
        <v>1115</v>
      </c>
      <c r="AP1038" s="28">
        <f xml:space="preserve"> IFERROR(MAX(0, DATA[[#This Row],[Prev Low]] - DATA[[#This Row],[Low]]), "")</f>
        <v>0</v>
      </c>
      <c r="AQ1038" s="10">
        <f xml:space="preserve"> (DATA[[#This Row],[Prev Low]] &lt; DATA[[#This Row],[Open]]) * (DATA[[#This Row],[Open]] &lt; DATA[[#This Row],[Prev High]])</f>
        <v>1</v>
      </c>
      <c r="AR1038" s="10">
        <f xml:space="preserve"> SIGN(DATA[[#This Row],[Open]] &lt; DATA[[#This Row],[Prev Low]])</f>
        <v>0</v>
      </c>
      <c r="AS1038" s="10">
        <f xml:space="preserve"> SIGN(DATA[[#This Row],[Prev Low]] &lt; DATA[[#This Row],[Open]])</f>
        <v>1</v>
      </c>
      <c r="AT1038" s="10">
        <f xml:space="preserve"> SIGN(DATA[[#This Row],[Open]] &lt; DATA[[#This Row],[Prev High]])</f>
        <v>1</v>
      </c>
      <c r="AU1038" s="10">
        <f xml:space="preserve"> SIGN(DATA[[#This Row],[Prev High]] &lt; DATA[[#This Row],[Open]])</f>
        <v>0</v>
      </c>
      <c r="AV1038" s="10">
        <f xml:space="preserve"> SIGN(DATA[[#This Row],[Low]] &lt; DATA[[#This Row],[Prev Low]])</f>
        <v>0</v>
      </c>
      <c r="AW1038" s="10">
        <f xml:space="preserve"> SIGN(DATA[[#This Row],[Prev Low]] &lt; DATA[[#This Row],[Low]])</f>
        <v>1</v>
      </c>
      <c r="AX1038" s="10">
        <f xml:space="preserve"> SIGN(DATA[[#This Row],[High]] &lt; DATA[[#This Row],[Prev High]])</f>
        <v>0</v>
      </c>
      <c r="AY1038" s="10">
        <f xml:space="preserve"> SIGN(DATA[[#This Row],[Prev High]] &lt; DATA[[#This Row],[High]])</f>
        <v>1</v>
      </c>
      <c r="AZ1038" s="10">
        <f xml:space="preserve"> (DATA[[#This Row],[Prev Low]] &lt; DATA[[#This Row],[Close]]) * (DATA[[#This Row],[Close]] &lt; DATA[[#This Row],[Prev High]])</f>
        <v>0</v>
      </c>
      <c r="BA1038" s="10">
        <f xml:space="preserve"> SIGN(DATA[[#This Row],[Close]] &lt; DATA[[#This Row],[Prev Low]])</f>
        <v>0</v>
      </c>
      <c r="BB1038" s="10">
        <f xml:space="preserve"> SIGN(DATA[[#This Row],[Prev Low]] &lt; DATA[[#This Row],[Close]])</f>
        <v>1</v>
      </c>
      <c r="BC1038" s="10">
        <f xml:space="preserve"> SIGN(DATA[[#This Row],[Close]] &lt; DATA[[#This Row],[Prev High]])</f>
        <v>0</v>
      </c>
      <c r="BD1038" s="10">
        <f xml:space="preserve"> SIGN(DATA[[#This Row],[Prev High]] &lt; DATA[[#This Row],[Close]])</f>
        <v>1</v>
      </c>
    </row>
    <row r="1039" spans="14:56" x14ac:dyDescent="0.25">
      <c r="N1039" s="16">
        <f xml:space="preserve"> ROW() - ROW(DATA[[#Headers],[Row]])</f>
        <v>1037</v>
      </c>
      <c r="O1039" s="13"/>
      <c r="P1039" s="20">
        <v>44348</v>
      </c>
      <c r="Q1039" s="21">
        <v>128434</v>
      </c>
      <c r="R1039" s="21">
        <v>126600</v>
      </c>
      <c r="S1039" s="21">
        <v>128560</v>
      </c>
      <c r="T1039" s="21">
        <v>126345</v>
      </c>
      <c r="U1039" s="13" t="s">
        <v>758</v>
      </c>
      <c r="V1039" s="14">
        <v>1.7299999999999999E-2</v>
      </c>
      <c r="W1039" s="23"/>
      <c r="X1039" s="23">
        <f xml:space="preserve"> (1 - DATA[[#This Row],[Row]])</f>
        <v>-1036</v>
      </c>
      <c r="Y1039" s="24">
        <f xml:space="preserve"> DATA[[#This Row],[Src Data]]</f>
        <v>44348</v>
      </c>
      <c r="Z1039" s="23">
        <f xml:space="preserve"> WEEKDAY(DATA[[#This Row],[Date]])</f>
        <v>3</v>
      </c>
      <c r="AA1039" s="26">
        <f xml:space="preserve"> DATA[[#This Row],[Src Último]]</f>
        <v>128434</v>
      </c>
      <c r="AB1039" s="28">
        <f xml:space="preserve"> DATA[[#This Row],[Src Abertura]]</f>
        <v>126600</v>
      </c>
      <c r="AC1039" s="28">
        <f xml:space="preserve"> DATA[[#This Row],[Src Mínima]]</f>
        <v>126345</v>
      </c>
      <c r="AD1039" s="28">
        <f xml:space="preserve"> DATA[[#This Row],[Src Máxima]]</f>
        <v>128560</v>
      </c>
      <c r="AE1039" s="28">
        <f xml:space="preserve"> DATA[[#This Row],[Src Último]]</f>
        <v>128434</v>
      </c>
      <c r="AF1039" s="40">
        <f xml:space="preserve"> (DATA[[#This Row],[High]] - DATA[[#This Row],[Low]])</f>
        <v>2215</v>
      </c>
      <c r="AG1039" s="31">
        <f xml:space="preserve"> _xlfn.XLOOKUP(DATA[[#This Row],[T]]-1, DATA[T], DATA[Open], "")</f>
        <v>125515</v>
      </c>
      <c r="AH1039" s="31">
        <f xml:space="preserve"> _xlfn.XLOOKUP(DATA[[#This Row],[T]]-1, DATA[T], DATA[Low], "")</f>
        <v>125390</v>
      </c>
      <c r="AI1039" s="31">
        <f xml:space="preserve"> _xlfn.XLOOKUP(DATA[[#This Row],[T]]-1, DATA[T], DATA[High], "")</f>
        <v>126340</v>
      </c>
      <c r="AJ1039" s="31">
        <f xml:space="preserve"> _xlfn.XLOOKUP(DATA[[#This Row],[T]]-1, DATA[T], DATA[Price], "")</f>
        <v>126255</v>
      </c>
      <c r="AK1039" s="33">
        <f xml:space="preserve"> IFERROR(DATA[[#This Row],[Prev Close]] - DATA[[#This Row],[Prev Open]], "")</f>
        <v>740</v>
      </c>
      <c r="AL1039" s="33">
        <f xml:space="preserve"> IFERROR(DATA[[#This Row],[Prev High]] - DATA[[#This Row],[Prev Low]], "")</f>
        <v>950</v>
      </c>
      <c r="AM1039" s="33">
        <f xml:space="preserve"> SIGN(DATA[[#This Row],[Prev Change]] &lt; 0)</f>
        <v>0</v>
      </c>
      <c r="AN1039" s="33">
        <f xml:space="preserve"> SIGN(DATA[[#This Row],[Prev Change]] &gt;= 0)</f>
        <v>1</v>
      </c>
      <c r="AO1039" s="28">
        <f xml:space="preserve"> IFERROR(MAX(0, DATA[[#This Row],[High]] - DATA[[#This Row],[Prev High]]), "")</f>
        <v>2220</v>
      </c>
      <c r="AP1039" s="28">
        <f xml:space="preserve"> IFERROR(MAX(0, DATA[[#This Row],[Prev Low]] - DATA[[#This Row],[Low]]), "")</f>
        <v>0</v>
      </c>
      <c r="AQ1039" s="10">
        <f xml:space="preserve"> (DATA[[#This Row],[Prev Low]] &lt; DATA[[#This Row],[Open]]) * (DATA[[#This Row],[Open]] &lt; DATA[[#This Row],[Prev High]])</f>
        <v>0</v>
      </c>
      <c r="AR1039" s="10">
        <f xml:space="preserve"> SIGN(DATA[[#This Row],[Open]] &lt; DATA[[#This Row],[Prev Low]])</f>
        <v>0</v>
      </c>
      <c r="AS1039" s="10">
        <f xml:space="preserve"> SIGN(DATA[[#This Row],[Prev Low]] &lt; DATA[[#This Row],[Open]])</f>
        <v>1</v>
      </c>
      <c r="AT1039" s="10">
        <f xml:space="preserve"> SIGN(DATA[[#This Row],[Open]] &lt; DATA[[#This Row],[Prev High]])</f>
        <v>0</v>
      </c>
      <c r="AU1039" s="10">
        <f xml:space="preserve"> SIGN(DATA[[#This Row],[Prev High]] &lt; DATA[[#This Row],[Open]])</f>
        <v>1</v>
      </c>
      <c r="AV1039" s="10">
        <f xml:space="preserve"> SIGN(DATA[[#This Row],[Low]] &lt; DATA[[#This Row],[Prev Low]])</f>
        <v>0</v>
      </c>
      <c r="AW1039" s="10">
        <f xml:space="preserve"> SIGN(DATA[[#This Row],[Prev Low]] &lt; DATA[[#This Row],[Low]])</f>
        <v>1</v>
      </c>
      <c r="AX1039" s="10">
        <f xml:space="preserve"> SIGN(DATA[[#This Row],[High]] &lt; DATA[[#This Row],[Prev High]])</f>
        <v>0</v>
      </c>
      <c r="AY1039" s="10">
        <f xml:space="preserve"> SIGN(DATA[[#This Row],[Prev High]] &lt; DATA[[#This Row],[High]])</f>
        <v>1</v>
      </c>
      <c r="AZ1039" s="10">
        <f xml:space="preserve"> (DATA[[#This Row],[Prev Low]] &lt; DATA[[#This Row],[Close]]) * (DATA[[#This Row],[Close]] &lt; DATA[[#This Row],[Prev High]])</f>
        <v>0</v>
      </c>
      <c r="BA1039" s="10">
        <f xml:space="preserve"> SIGN(DATA[[#This Row],[Close]] &lt; DATA[[#This Row],[Prev Low]])</f>
        <v>0</v>
      </c>
      <c r="BB1039" s="10">
        <f xml:space="preserve"> SIGN(DATA[[#This Row],[Prev Low]] &lt; DATA[[#This Row],[Close]])</f>
        <v>1</v>
      </c>
      <c r="BC1039" s="10">
        <f xml:space="preserve"> SIGN(DATA[[#This Row],[Close]] &lt; DATA[[#This Row],[Prev High]])</f>
        <v>0</v>
      </c>
      <c r="BD1039" s="10">
        <f xml:space="preserve"> SIGN(DATA[[#This Row],[Prev High]] &lt; DATA[[#This Row],[Close]])</f>
        <v>1</v>
      </c>
    </row>
    <row r="1040" spans="14:56" x14ac:dyDescent="0.25">
      <c r="N1040" s="16">
        <f xml:space="preserve"> ROW() - ROW(DATA[[#Headers],[Row]])</f>
        <v>1038</v>
      </c>
      <c r="O1040" s="13"/>
      <c r="P1040" s="20">
        <v>44347</v>
      </c>
      <c r="Q1040" s="21">
        <v>126255</v>
      </c>
      <c r="R1040" s="21">
        <v>125515</v>
      </c>
      <c r="S1040" s="21">
        <v>126340</v>
      </c>
      <c r="T1040" s="21">
        <v>125390</v>
      </c>
      <c r="U1040" s="13" t="s">
        <v>211</v>
      </c>
      <c r="V1040" s="14">
        <v>4.5999999999999999E-3</v>
      </c>
      <c r="W1040" s="23"/>
      <c r="X1040" s="23">
        <f xml:space="preserve"> (1 - DATA[[#This Row],[Row]])</f>
        <v>-1037</v>
      </c>
      <c r="Y1040" s="24">
        <f xml:space="preserve"> DATA[[#This Row],[Src Data]]</f>
        <v>44347</v>
      </c>
      <c r="Z1040" s="23">
        <f xml:space="preserve"> WEEKDAY(DATA[[#This Row],[Date]])</f>
        <v>2</v>
      </c>
      <c r="AA1040" s="26">
        <f xml:space="preserve"> DATA[[#This Row],[Src Último]]</f>
        <v>126255</v>
      </c>
      <c r="AB1040" s="28">
        <f xml:space="preserve"> DATA[[#This Row],[Src Abertura]]</f>
        <v>125515</v>
      </c>
      <c r="AC1040" s="28">
        <f xml:space="preserve"> DATA[[#This Row],[Src Mínima]]</f>
        <v>125390</v>
      </c>
      <c r="AD1040" s="28">
        <f xml:space="preserve"> DATA[[#This Row],[Src Máxima]]</f>
        <v>126340</v>
      </c>
      <c r="AE1040" s="28">
        <f xml:space="preserve"> DATA[[#This Row],[Src Último]]</f>
        <v>126255</v>
      </c>
      <c r="AF1040" s="40">
        <f xml:space="preserve"> (DATA[[#This Row],[High]] - DATA[[#This Row],[Low]])</f>
        <v>950</v>
      </c>
      <c r="AG1040" s="31">
        <f xml:space="preserve"> _xlfn.XLOOKUP(DATA[[#This Row],[T]]-1, DATA[T], DATA[Open], "")</f>
        <v>124840</v>
      </c>
      <c r="AH1040" s="31">
        <f xml:space="preserve"> _xlfn.XLOOKUP(DATA[[#This Row],[T]]-1, DATA[T], DATA[Low], "")</f>
        <v>124350</v>
      </c>
      <c r="AI1040" s="31">
        <f xml:space="preserve"> _xlfn.XLOOKUP(DATA[[#This Row],[T]]-1, DATA[T], DATA[High], "")</f>
        <v>125880</v>
      </c>
      <c r="AJ1040" s="31">
        <f xml:space="preserve"> _xlfn.XLOOKUP(DATA[[#This Row],[T]]-1, DATA[T], DATA[Price], "")</f>
        <v>125674</v>
      </c>
      <c r="AK1040" s="33">
        <f xml:space="preserve"> IFERROR(DATA[[#This Row],[Prev Close]] - DATA[[#This Row],[Prev Open]], "")</f>
        <v>834</v>
      </c>
      <c r="AL1040" s="33">
        <f xml:space="preserve"> IFERROR(DATA[[#This Row],[Prev High]] - DATA[[#This Row],[Prev Low]], "")</f>
        <v>1530</v>
      </c>
      <c r="AM1040" s="33">
        <f xml:space="preserve"> SIGN(DATA[[#This Row],[Prev Change]] &lt; 0)</f>
        <v>0</v>
      </c>
      <c r="AN1040" s="33">
        <f xml:space="preserve"> SIGN(DATA[[#This Row],[Prev Change]] &gt;= 0)</f>
        <v>1</v>
      </c>
      <c r="AO1040" s="28">
        <f xml:space="preserve"> IFERROR(MAX(0, DATA[[#This Row],[High]] - DATA[[#This Row],[Prev High]]), "")</f>
        <v>460</v>
      </c>
      <c r="AP1040" s="28">
        <f xml:space="preserve"> IFERROR(MAX(0, DATA[[#This Row],[Prev Low]] - DATA[[#This Row],[Low]]), "")</f>
        <v>0</v>
      </c>
      <c r="AQ1040" s="10">
        <f xml:space="preserve"> (DATA[[#This Row],[Prev Low]] &lt; DATA[[#This Row],[Open]]) * (DATA[[#This Row],[Open]] &lt; DATA[[#This Row],[Prev High]])</f>
        <v>1</v>
      </c>
      <c r="AR1040" s="10">
        <f xml:space="preserve"> SIGN(DATA[[#This Row],[Open]] &lt; DATA[[#This Row],[Prev Low]])</f>
        <v>0</v>
      </c>
      <c r="AS1040" s="10">
        <f xml:space="preserve"> SIGN(DATA[[#This Row],[Prev Low]] &lt; DATA[[#This Row],[Open]])</f>
        <v>1</v>
      </c>
      <c r="AT1040" s="10">
        <f xml:space="preserve"> SIGN(DATA[[#This Row],[Open]] &lt; DATA[[#This Row],[Prev High]])</f>
        <v>1</v>
      </c>
      <c r="AU1040" s="10">
        <f xml:space="preserve"> SIGN(DATA[[#This Row],[Prev High]] &lt; DATA[[#This Row],[Open]])</f>
        <v>0</v>
      </c>
      <c r="AV1040" s="10">
        <f xml:space="preserve"> SIGN(DATA[[#This Row],[Low]] &lt; DATA[[#This Row],[Prev Low]])</f>
        <v>0</v>
      </c>
      <c r="AW1040" s="10">
        <f xml:space="preserve"> SIGN(DATA[[#This Row],[Prev Low]] &lt; DATA[[#This Row],[Low]])</f>
        <v>1</v>
      </c>
      <c r="AX1040" s="10">
        <f xml:space="preserve"> SIGN(DATA[[#This Row],[High]] &lt; DATA[[#This Row],[Prev High]])</f>
        <v>0</v>
      </c>
      <c r="AY1040" s="10">
        <f xml:space="preserve"> SIGN(DATA[[#This Row],[Prev High]] &lt; DATA[[#This Row],[High]])</f>
        <v>1</v>
      </c>
      <c r="AZ1040" s="10">
        <f xml:space="preserve"> (DATA[[#This Row],[Prev Low]] &lt; DATA[[#This Row],[Close]]) * (DATA[[#This Row],[Close]] &lt; DATA[[#This Row],[Prev High]])</f>
        <v>0</v>
      </c>
      <c r="BA1040" s="10">
        <f xml:space="preserve"> SIGN(DATA[[#This Row],[Close]] &lt; DATA[[#This Row],[Prev Low]])</f>
        <v>0</v>
      </c>
      <c r="BB1040" s="10">
        <f xml:space="preserve"> SIGN(DATA[[#This Row],[Prev Low]] &lt; DATA[[#This Row],[Close]])</f>
        <v>1</v>
      </c>
      <c r="BC1040" s="10">
        <f xml:space="preserve"> SIGN(DATA[[#This Row],[Close]] &lt; DATA[[#This Row],[Prev High]])</f>
        <v>0</v>
      </c>
      <c r="BD1040" s="10">
        <f xml:space="preserve"> SIGN(DATA[[#This Row],[Prev High]] &lt; DATA[[#This Row],[Close]])</f>
        <v>1</v>
      </c>
    </row>
    <row r="1041" spans="14:56" x14ac:dyDescent="0.25">
      <c r="N1041" s="16">
        <f xml:space="preserve"> ROW() - ROW(DATA[[#Headers],[Row]])</f>
        <v>1039</v>
      </c>
      <c r="O1041" s="13"/>
      <c r="P1041" s="20">
        <v>44344</v>
      </c>
      <c r="Q1041" s="21">
        <v>125674</v>
      </c>
      <c r="R1041" s="21">
        <v>124840</v>
      </c>
      <c r="S1041" s="21">
        <v>125880</v>
      </c>
      <c r="T1041" s="21">
        <v>124350</v>
      </c>
      <c r="U1041" s="13" t="s">
        <v>759</v>
      </c>
      <c r="V1041" s="14">
        <v>9.5999999999999992E-3</v>
      </c>
      <c r="W1041" s="23"/>
      <c r="X1041" s="23">
        <f xml:space="preserve"> (1 - DATA[[#This Row],[Row]])</f>
        <v>-1038</v>
      </c>
      <c r="Y1041" s="24">
        <f xml:space="preserve"> DATA[[#This Row],[Src Data]]</f>
        <v>44344</v>
      </c>
      <c r="Z1041" s="23">
        <f xml:space="preserve"> WEEKDAY(DATA[[#This Row],[Date]])</f>
        <v>6</v>
      </c>
      <c r="AA1041" s="26">
        <f xml:space="preserve"> DATA[[#This Row],[Src Último]]</f>
        <v>125674</v>
      </c>
      <c r="AB1041" s="28">
        <f xml:space="preserve"> DATA[[#This Row],[Src Abertura]]</f>
        <v>124840</v>
      </c>
      <c r="AC1041" s="28">
        <f xml:space="preserve"> DATA[[#This Row],[Src Mínima]]</f>
        <v>124350</v>
      </c>
      <c r="AD1041" s="28">
        <f xml:space="preserve"> DATA[[#This Row],[Src Máxima]]</f>
        <v>125880</v>
      </c>
      <c r="AE1041" s="28">
        <f xml:space="preserve"> DATA[[#This Row],[Src Último]]</f>
        <v>125674</v>
      </c>
      <c r="AF1041" s="40">
        <f xml:space="preserve"> (DATA[[#This Row],[High]] - DATA[[#This Row],[Low]])</f>
        <v>1530</v>
      </c>
      <c r="AG1041" s="31">
        <f xml:space="preserve"> _xlfn.XLOOKUP(DATA[[#This Row],[T]]-1, DATA[T], DATA[Open], "")</f>
        <v>123890</v>
      </c>
      <c r="AH1041" s="31">
        <f xml:space="preserve"> _xlfn.XLOOKUP(DATA[[#This Row],[T]]-1, DATA[T], DATA[Low], "")</f>
        <v>123625</v>
      </c>
      <c r="AI1041" s="31">
        <f xml:space="preserve"> _xlfn.XLOOKUP(DATA[[#This Row],[T]]-1, DATA[T], DATA[High], "")</f>
        <v>124740</v>
      </c>
      <c r="AJ1041" s="31">
        <f xml:space="preserve"> _xlfn.XLOOKUP(DATA[[#This Row],[T]]-1, DATA[T], DATA[Price], "")</f>
        <v>124476</v>
      </c>
      <c r="AK1041" s="33">
        <f xml:space="preserve"> IFERROR(DATA[[#This Row],[Prev Close]] - DATA[[#This Row],[Prev Open]], "")</f>
        <v>586</v>
      </c>
      <c r="AL1041" s="33">
        <f xml:space="preserve"> IFERROR(DATA[[#This Row],[Prev High]] - DATA[[#This Row],[Prev Low]], "")</f>
        <v>1115</v>
      </c>
      <c r="AM1041" s="33">
        <f xml:space="preserve"> SIGN(DATA[[#This Row],[Prev Change]] &lt; 0)</f>
        <v>0</v>
      </c>
      <c r="AN1041" s="33">
        <f xml:space="preserve"> SIGN(DATA[[#This Row],[Prev Change]] &gt;= 0)</f>
        <v>1</v>
      </c>
      <c r="AO1041" s="28">
        <f xml:space="preserve"> IFERROR(MAX(0, DATA[[#This Row],[High]] - DATA[[#This Row],[Prev High]]), "")</f>
        <v>1140</v>
      </c>
      <c r="AP1041" s="28">
        <f xml:space="preserve"> IFERROR(MAX(0, DATA[[#This Row],[Prev Low]] - DATA[[#This Row],[Low]]), "")</f>
        <v>0</v>
      </c>
      <c r="AQ1041" s="10">
        <f xml:space="preserve"> (DATA[[#This Row],[Prev Low]] &lt; DATA[[#This Row],[Open]]) * (DATA[[#This Row],[Open]] &lt; DATA[[#This Row],[Prev High]])</f>
        <v>0</v>
      </c>
      <c r="AR1041" s="10">
        <f xml:space="preserve"> SIGN(DATA[[#This Row],[Open]] &lt; DATA[[#This Row],[Prev Low]])</f>
        <v>0</v>
      </c>
      <c r="AS1041" s="10">
        <f xml:space="preserve"> SIGN(DATA[[#This Row],[Prev Low]] &lt; DATA[[#This Row],[Open]])</f>
        <v>1</v>
      </c>
      <c r="AT1041" s="10">
        <f xml:space="preserve"> SIGN(DATA[[#This Row],[Open]] &lt; DATA[[#This Row],[Prev High]])</f>
        <v>0</v>
      </c>
      <c r="AU1041" s="10">
        <f xml:space="preserve"> SIGN(DATA[[#This Row],[Prev High]] &lt; DATA[[#This Row],[Open]])</f>
        <v>1</v>
      </c>
      <c r="AV1041" s="10">
        <f xml:space="preserve"> SIGN(DATA[[#This Row],[Low]] &lt; DATA[[#This Row],[Prev Low]])</f>
        <v>0</v>
      </c>
      <c r="AW1041" s="10">
        <f xml:space="preserve"> SIGN(DATA[[#This Row],[Prev Low]] &lt; DATA[[#This Row],[Low]])</f>
        <v>1</v>
      </c>
      <c r="AX1041" s="10">
        <f xml:space="preserve"> SIGN(DATA[[#This Row],[High]] &lt; DATA[[#This Row],[Prev High]])</f>
        <v>0</v>
      </c>
      <c r="AY1041" s="10">
        <f xml:space="preserve"> SIGN(DATA[[#This Row],[Prev High]] &lt; DATA[[#This Row],[High]])</f>
        <v>1</v>
      </c>
      <c r="AZ1041" s="10">
        <f xml:space="preserve"> (DATA[[#This Row],[Prev Low]] &lt; DATA[[#This Row],[Close]]) * (DATA[[#This Row],[Close]] &lt; DATA[[#This Row],[Prev High]])</f>
        <v>0</v>
      </c>
      <c r="BA1041" s="10">
        <f xml:space="preserve"> SIGN(DATA[[#This Row],[Close]] &lt; DATA[[#This Row],[Prev Low]])</f>
        <v>0</v>
      </c>
      <c r="BB1041" s="10">
        <f xml:space="preserve"> SIGN(DATA[[#This Row],[Prev Low]] &lt; DATA[[#This Row],[Close]])</f>
        <v>1</v>
      </c>
      <c r="BC1041" s="10">
        <f xml:space="preserve"> SIGN(DATA[[#This Row],[Close]] &lt; DATA[[#This Row],[Prev High]])</f>
        <v>0</v>
      </c>
      <c r="BD1041" s="10">
        <f xml:space="preserve"> SIGN(DATA[[#This Row],[Prev High]] &lt; DATA[[#This Row],[Close]])</f>
        <v>1</v>
      </c>
    </row>
    <row r="1042" spans="14:56" x14ac:dyDescent="0.25">
      <c r="N1042" s="16">
        <f xml:space="preserve"> ROW() - ROW(DATA[[#Headers],[Row]])</f>
        <v>1040</v>
      </c>
      <c r="O1042" s="13"/>
      <c r="P1042" s="20">
        <v>44343</v>
      </c>
      <c r="Q1042" s="21">
        <v>124476</v>
      </c>
      <c r="R1042" s="21">
        <v>123890</v>
      </c>
      <c r="S1042" s="21">
        <v>124740</v>
      </c>
      <c r="T1042" s="21">
        <v>123625</v>
      </c>
      <c r="U1042" s="13" t="s">
        <v>416</v>
      </c>
      <c r="V1042" s="14">
        <v>2.3E-3</v>
      </c>
      <c r="W1042" s="23"/>
      <c r="X1042" s="23">
        <f xml:space="preserve"> (1 - DATA[[#This Row],[Row]])</f>
        <v>-1039</v>
      </c>
      <c r="Y1042" s="24">
        <f xml:space="preserve"> DATA[[#This Row],[Src Data]]</f>
        <v>44343</v>
      </c>
      <c r="Z1042" s="23">
        <f xml:space="preserve"> WEEKDAY(DATA[[#This Row],[Date]])</f>
        <v>5</v>
      </c>
      <c r="AA1042" s="26">
        <f xml:space="preserve"> DATA[[#This Row],[Src Último]]</f>
        <v>124476</v>
      </c>
      <c r="AB1042" s="28">
        <f xml:space="preserve"> DATA[[#This Row],[Src Abertura]]</f>
        <v>123890</v>
      </c>
      <c r="AC1042" s="28">
        <f xml:space="preserve"> DATA[[#This Row],[Src Mínima]]</f>
        <v>123625</v>
      </c>
      <c r="AD1042" s="28">
        <f xml:space="preserve"> DATA[[#This Row],[Src Máxima]]</f>
        <v>124740</v>
      </c>
      <c r="AE1042" s="28">
        <f xml:space="preserve"> DATA[[#This Row],[Src Último]]</f>
        <v>124476</v>
      </c>
      <c r="AF1042" s="40">
        <f xml:space="preserve"> (DATA[[#This Row],[High]] - DATA[[#This Row],[Low]])</f>
        <v>1115</v>
      </c>
      <c r="AG1042" s="31">
        <f xml:space="preserve"> _xlfn.XLOOKUP(DATA[[#This Row],[T]]-1, DATA[T], DATA[Open], "")</f>
        <v>123520</v>
      </c>
      <c r="AH1042" s="31">
        <f xml:space="preserve"> _xlfn.XLOOKUP(DATA[[#This Row],[T]]-1, DATA[T], DATA[Low], "")</f>
        <v>123505</v>
      </c>
      <c r="AI1042" s="31">
        <f xml:space="preserve"> _xlfn.XLOOKUP(DATA[[#This Row],[T]]-1, DATA[T], DATA[High], "")</f>
        <v>124510</v>
      </c>
      <c r="AJ1042" s="31">
        <f xml:space="preserve"> _xlfn.XLOOKUP(DATA[[#This Row],[T]]-1, DATA[T], DATA[Price], "")</f>
        <v>124196</v>
      </c>
      <c r="AK1042" s="33">
        <f xml:space="preserve"> IFERROR(DATA[[#This Row],[Prev Close]] - DATA[[#This Row],[Prev Open]], "")</f>
        <v>676</v>
      </c>
      <c r="AL1042" s="33">
        <f xml:space="preserve"> IFERROR(DATA[[#This Row],[Prev High]] - DATA[[#This Row],[Prev Low]], "")</f>
        <v>1005</v>
      </c>
      <c r="AM1042" s="33">
        <f xml:space="preserve"> SIGN(DATA[[#This Row],[Prev Change]] &lt; 0)</f>
        <v>0</v>
      </c>
      <c r="AN1042" s="33">
        <f xml:space="preserve"> SIGN(DATA[[#This Row],[Prev Change]] &gt;= 0)</f>
        <v>1</v>
      </c>
      <c r="AO1042" s="28">
        <f xml:space="preserve"> IFERROR(MAX(0, DATA[[#This Row],[High]] - DATA[[#This Row],[Prev High]]), "")</f>
        <v>230</v>
      </c>
      <c r="AP1042" s="28">
        <f xml:space="preserve"> IFERROR(MAX(0, DATA[[#This Row],[Prev Low]] - DATA[[#This Row],[Low]]), "")</f>
        <v>0</v>
      </c>
      <c r="AQ1042" s="10">
        <f xml:space="preserve"> (DATA[[#This Row],[Prev Low]] &lt; DATA[[#This Row],[Open]]) * (DATA[[#This Row],[Open]] &lt; DATA[[#This Row],[Prev High]])</f>
        <v>1</v>
      </c>
      <c r="AR1042" s="10">
        <f xml:space="preserve"> SIGN(DATA[[#This Row],[Open]] &lt; DATA[[#This Row],[Prev Low]])</f>
        <v>0</v>
      </c>
      <c r="AS1042" s="10">
        <f xml:space="preserve"> SIGN(DATA[[#This Row],[Prev Low]] &lt; DATA[[#This Row],[Open]])</f>
        <v>1</v>
      </c>
      <c r="AT1042" s="10">
        <f xml:space="preserve"> SIGN(DATA[[#This Row],[Open]] &lt; DATA[[#This Row],[Prev High]])</f>
        <v>1</v>
      </c>
      <c r="AU1042" s="10">
        <f xml:space="preserve"> SIGN(DATA[[#This Row],[Prev High]] &lt; DATA[[#This Row],[Open]])</f>
        <v>0</v>
      </c>
      <c r="AV1042" s="10">
        <f xml:space="preserve"> SIGN(DATA[[#This Row],[Low]] &lt; DATA[[#This Row],[Prev Low]])</f>
        <v>0</v>
      </c>
      <c r="AW1042" s="10">
        <f xml:space="preserve"> SIGN(DATA[[#This Row],[Prev Low]] &lt; DATA[[#This Row],[Low]])</f>
        <v>1</v>
      </c>
      <c r="AX1042" s="10">
        <f xml:space="preserve"> SIGN(DATA[[#This Row],[High]] &lt; DATA[[#This Row],[Prev High]])</f>
        <v>0</v>
      </c>
      <c r="AY1042" s="10">
        <f xml:space="preserve"> SIGN(DATA[[#This Row],[Prev High]] &lt; DATA[[#This Row],[High]])</f>
        <v>1</v>
      </c>
      <c r="AZ1042" s="10">
        <f xml:space="preserve"> (DATA[[#This Row],[Prev Low]] &lt; DATA[[#This Row],[Close]]) * (DATA[[#This Row],[Close]] &lt; DATA[[#This Row],[Prev High]])</f>
        <v>1</v>
      </c>
      <c r="BA1042" s="10">
        <f xml:space="preserve"> SIGN(DATA[[#This Row],[Close]] &lt; DATA[[#This Row],[Prev Low]])</f>
        <v>0</v>
      </c>
      <c r="BB1042" s="10">
        <f xml:space="preserve"> SIGN(DATA[[#This Row],[Prev Low]] &lt; DATA[[#This Row],[Close]])</f>
        <v>1</v>
      </c>
      <c r="BC1042" s="10">
        <f xml:space="preserve"> SIGN(DATA[[#This Row],[Close]] &lt; DATA[[#This Row],[Prev High]])</f>
        <v>1</v>
      </c>
      <c r="BD1042" s="10">
        <f xml:space="preserve"> SIGN(DATA[[#This Row],[Prev High]] &lt; DATA[[#This Row],[Close]])</f>
        <v>0</v>
      </c>
    </row>
    <row r="1043" spans="14:56" x14ac:dyDescent="0.25">
      <c r="N1043" s="16">
        <f xml:space="preserve"> ROW() - ROW(DATA[[#Headers],[Row]])</f>
        <v>1041</v>
      </c>
      <c r="O1043" s="13"/>
      <c r="P1043" s="20">
        <v>44342</v>
      </c>
      <c r="Q1043" s="21">
        <v>124196</v>
      </c>
      <c r="R1043" s="21">
        <v>123520</v>
      </c>
      <c r="S1043" s="21">
        <v>124510</v>
      </c>
      <c r="T1043" s="21">
        <v>123505</v>
      </c>
      <c r="U1043" s="13" t="s">
        <v>116</v>
      </c>
      <c r="V1043" s="14">
        <v>8.0999999999999996E-3</v>
      </c>
      <c r="W1043" s="23"/>
      <c r="X1043" s="23">
        <f xml:space="preserve"> (1 - DATA[[#This Row],[Row]])</f>
        <v>-1040</v>
      </c>
      <c r="Y1043" s="24">
        <f xml:space="preserve"> DATA[[#This Row],[Src Data]]</f>
        <v>44342</v>
      </c>
      <c r="Z1043" s="23">
        <f xml:space="preserve"> WEEKDAY(DATA[[#This Row],[Date]])</f>
        <v>4</v>
      </c>
      <c r="AA1043" s="26">
        <f xml:space="preserve"> DATA[[#This Row],[Src Último]]</f>
        <v>124196</v>
      </c>
      <c r="AB1043" s="28">
        <f xml:space="preserve"> DATA[[#This Row],[Src Abertura]]</f>
        <v>123520</v>
      </c>
      <c r="AC1043" s="28">
        <f xml:space="preserve"> DATA[[#This Row],[Src Mínima]]</f>
        <v>123505</v>
      </c>
      <c r="AD1043" s="28">
        <f xml:space="preserve"> DATA[[#This Row],[Src Máxima]]</f>
        <v>124510</v>
      </c>
      <c r="AE1043" s="28">
        <f xml:space="preserve"> DATA[[#This Row],[Src Último]]</f>
        <v>124196</v>
      </c>
      <c r="AF1043" s="40">
        <f xml:space="preserve"> (DATA[[#This Row],[High]] - DATA[[#This Row],[Low]])</f>
        <v>1005</v>
      </c>
      <c r="AG1043" s="31">
        <f xml:space="preserve"> _xlfn.XLOOKUP(DATA[[#This Row],[T]]-1, DATA[T], DATA[Open], "")</f>
        <v>124065</v>
      </c>
      <c r="AH1043" s="31">
        <f xml:space="preserve"> _xlfn.XLOOKUP(DATA[[#This Row],[T]]-1, DATA[T], DATA[Low], "")</f>
        <v>122890</v>
      </c>
      <c r="AI1043" s="31">
        <f xml:space="preserve"> _xlfn.XLOOKUP(DATA[[#This Row],[T]]-1, DATA[T], DATA[High], "")</f>
        <v>124930</v>
      </c>
      <c r="AJ1043" s="31">
        <f xml:space="preserve"> _xlfn.XLOOKUP(DATA[[#This Row],[T]]-1, DATA[T], DATA[Price], "")</f>
        <v>123202</v>
      </c>
      <c r="AK1043" s="33">
        <f xml:space="preserve"> IFERROR(DATA[[#This Row],[Prev Close]] - DATA[[#This Row],[Prev Open]], "")</f>
        <v>-863</v>
      </c>
      <c r="AL1043" s="33">
        <f xml:space="preserve"> IFERROR(DATA[[#This Row],[Prev High]] - DATA[[#This Row],[Prev Low]], "")</f>
        <v>2040</v>
      </c>
      <c r="AM1043" s="33">
        <f xml:space="preserve"> SIGN(DATA[[#This Row],[Prev Change]] &lt; 0)</f>
        <v>1</v>
      </c>
      <c r="AN1043" s="33">
        <f xml:space="preserve"> SIGN(DATA[[#This Row],[Prev Change]] &gt;= 0)</f>
        <v>0</v>
      </c>
      <c r="AO1043" s="28">
        <f xml:space="preserve"> IFERROR(MAX(0, DATA[[#This Row],[High]] - DATA[[#This Row],[Prev High]]), "")</f>
        <v>0</v>
      </c>
      <c r="AP1043" s="28">
        <f xml:space="preserve"> IFERROR(MAX(0, DATA[[#This Row],[Prev Low]] - DATA[[#This Row],[Low]]), "")</f>
        <v>0</v>
      </c>
      <c r="AQ1043" s="10">
        <f xml:space="preserve"> (DATA[[#This Row],[Prev Low]] &lt; DATA[[#This Row],[Open]]) * (DATA[[#This Row],[Open]] &lt; DATA[[#This Row],[Prev High]])</f>
        <v>1</v>
      </c>
      <c r="AR1043" s="10">
        <f xml:space="preserve"> SIGN(DATA[[#This Row],[Open]] &lt; DATA[[#This Row],[Prev Low]])</f>
        <v>0</v>
      </c>
      <c r="AS1043" s="10">
        <f xml:space="preserve"> SIGN(DATA[[#This Row],[Prev Low]] &lt; DATA[[#This Row],[Open]])</f>
        <v>1</v>
      </c>
      <c r="AT1043" s="10">
        <f xml:space="preserve"> SIGN(DATA[[#This Row],[Open]] &lt; DATA[[#This Row],[Prev High]])</f>
        <v>1</v>
      </c>
      <c r="AU1043" s="10">
        <f xml:space="preserve"> SIGN(DATA[[#This Row],[Prev High]] &lt; DATA[[#This Row],[Open]])</f>
        <v>0</v>
      </c>
      <c r="AV1043" s="10">
        <f xml:space="preserve"> SIGN(DATA[[#This Row],[Low]] &lt; DATA[[#This Row],[Prev Low]])</f>
        <v>0</v>
      </c>
      <c r="AW1043" s="10">
        <f xml:space="preserve"> SIGN(DATA[[#This Row],[Prev Low]] &lt; DATA[[#This Row],[Low]])</f>
        <v>1</v>
      </c>
      <c r="AX1043" s="10">
        <f xml:space="preserve"> SIGN(DATA[[#This Row],[High]] &lt; DATA[[#This Row],[Prev High]])</f>
        <v>1</v>
      </c>
      <c r="AY1043" s="10">
        <f xml:space="preserve"> SIGN(DATA[[#This Row],[Prev High]] &lt; DATA[[#This Row],[High]])</f>
        <v>0</v>
      </c>
      <c r="AZ1043" s="10">
        <f xml:space="preserve"> (DATA[[#This Row],[Prev Low]] &lt; DATA[[#This Row],[Close]]) * (DATA[[#This Row],[Close]] &lt; DATA[[#This Row],[Prev High]])</f>
        <v>1</v>
      </c>
      <c r="BA1043" s="10">
        <f xml:space="preserve"> SIGN(DATA[[#This Row],[Close]] &lt; DATA[[#This Row],[Prev Low]])</f>
        <v>0</v>
      </c>
      <c r="BB1043" s="10">
        <f xml:space="preserve"> SIGN(DATA[[#This Row],[Prev Low]] &lt; DATA[[#This Row],[Close]])</f>
        <v>1</v>
      </c>
      <c r="BC1043" s="10">
        <f xml:space="preserve"> SIGN(DATA[[#This Row],[Close]] &lt; DATA[[#This Row],[Prev High]])</f>
        <v>1</v>
      </c>
      <c r="BD1043" s="10">
        <f xml:space="preserve"> SIGN(DATA[[#This Row],[Prev High]] &lt; DATA[[#This Row],[Close]])</f>
        <v>0</v>
      </c>
    </row>
    <row r="1044" spans="14:56" x14ac:dyDescent="0.25">
      <c r="N1044" s="16">
        <f xml:space="preserve"> ROW() - ROW(DATA[[#Headers],[Row]])</f>
        <v>1042</v>
      </c>
      <c r="O1044" s="13"/>
      <c r="P1044" s="20">
        <v>44341</v>
      </c>
      <c r="Q1044" s="21">
        <v>123202</v>
      </c>
      <c r="R1044" s="21">
        <v>124065</v>
      </c>
      <c r="S1044" s="21">
        <v>124930</v>
      </c>
      <c r="T1044" s="21">
        <v>122890</v>
      </c>
      <c r="U1044" s="13" t="s">
        <v>443</v>
      </c>
      <c r="V1044" s="14">
        <v>-8.3999999999999995E-3</v>
      </c>
      <c r="W1044" s="23"/>
      <c r="X1044" s="23">
        <f xml:space="preserve"> (1 - DATA[[#This Row],[Row]])</f>
        <v>-1041</v>
      </c>
      <c r="Y1044" s="24">
        <f xml:space="preserve"> DATA[[#This Row],[Src Data]]</f>
        <v>44341</v>
      </c>
      <c r="Z1044" s="23">
        <f xml:space="preserve"> WEEKDAY(DATA[[#This Row],[Date]])</f>
        <v>3</v>
      </c>
      <c r="AA1044" s="26">
        <f xml:space="preserve"> DATA[[#This Row],[Src Último]]</f>
        <v>123202</v>
      </c>
      <c r="AB1044" s="28">
        <f xml:space="preserve"> DATA[[#This Row],[Src Abertura]]</f>
        <v>124065</v>
      </c>
      <c r="AC1044" s="28">
        <f xml:space="preserve"> DATA[[#This Row],[Src Mínima]]</f>
        <v>122890</v>
      </c>
      <c r="AD1044" s="28">
        <f xml:space="preserve"> DATA[[#This Row],[Src Máxima]]</f>
        <v>124930</v>
      </c>
      <c r="AE1044" s="28">
        <f xml:space="preserve"> DATA[[#This Row],[Src Último]]</f>
        <v>123202</v>
      </c>
      <c r="AF1044" s="40">
        <f xml:space="preserve"> (DATA[[#This Row],[High]] - DATA[[#This Row],[Low]])</f>
        <v>2040</v>
      </c>
      <c r="AG1044" s="31">
        <f xml:space="preserve"> _xlfn.XLOOKUP(DATA[[#This Row],[T]]-1, DATA[T], DATA[Open], "")</f>
        <v>122950</v>
      </c>
      <c r="AH1044" s="31">
        <f xml:space="preserve"> _xlfn.XLOOKUP(DATA[[#This Row],[T]]-1, DATA[T], DATA[Low], "")</f>
        <v>122700</v>
      </c>
      <c r="AI1044" s="31">
        <f xml:space="preserve"> _xlfn.XLOOKUP(DATA[[#This Row],[T]]-1, DATA[T], DATA[High], "")</f>
        <v>124425</v>
      </c>
      <c r="AJ1044" s="31">
        <f xml:space="preserve"> _xlfn.XLOOKUP(DATA[[#This Row],[T]]-1, DATA[T], DATA[Price], "")</f>
        <v>124243</v>
      </c>
      <c r="AK1044" s="33">
        <f xml:space="preserve"> IFERROR(DATA[[#This Row],[Prev Close]] - DATA[[#This Row],[Prev Open]], "")</f>
        <v>1293</v>
      </c>
      <c r="AL1044" s="33">
        <f xml:space="preserve"> IFERROR(DATA[[#This Row],[Prev High]] - DATA[[#This Row],[Prev Low]], "")</f>
        <v>1725</v>
      </c>
      <c r="AM1044" s="33">
        <f xml:space="preserve"> SIGN(DATA[[#This Row],[Prev Change]] &lt; 0)</f>
        <v>0</v>
      </c>
      <c r="AN1044" s="33">
        <f xml:space="preserve"> SIGN(DATA[[#This Row],[Prev Change]] &gt;= 0)</f>
        <v>1</v>
      </c>
      <c r="AO1044" s="28">
        <f xml:space="preserve"> IFERROR(MAX(0, DATA[[#This Row],[High]] - DATA[[#This Row],[Prev High]]), "")</f>
        <v>505</v>
      </c>
      <c r="AP1044" s="28">
        <f xml:space="preserve"> IFERROR(MAX(0, DATA[[#This Row],[Prev Low]] - DATA[[#This Row],[Low]]), "")</f>
        <v>0</v>
      </c>
      <c r="AQ1044" s="10">
        <f xml:space="preserve"> (DATA[[#This Row],[Prev Low]] &lt; DATA[[#This Row],[Open]]) * (DATA[[#This Row],[Open]] &lt; DATA[[#This Row],[Prev High]])</f>
        <v>1</v>
      </c>
      <c r="AR1044" s="10">
        <f xml:space="preserve"> SIGN(DATA[[#This Row],[Open]] &lt; DATA[[#This Row],[Prev Low]])</f>
        <v>0</v>
      </c>
      <c r="AS1044" s="10">
        <f xml:space="preserve"> SIGN(DATA[[#This Row],[Prev Low]] &lt; DATA[[#This Row],[Open]])</f>
        <v>1</v>
      </c>
      <c r="AT1044" s="10">
        <f xml:space="preserve"> SIGN(DATA[[#This Row],[Open]] &lt; DATA[[#This Row],[Prev High]])</f>
        <v>1</v>
      </c>
      <c r="AU1044" s="10">
        <f xml:space="preserve"> SIGN(DATA[[#This Row],[Prev High]] &lt; DATA[[#This Row],[Open]])</f>
        <v>0</v>
      </c>
      <c r="AV1044" s="10">
        <f xml:space="preserve"> SIGN(DATA[[#This Row],[Low]] &lt; DATA[[#This Row],[Prev Low]])</f>
        <v>0</v>
      </c>
      <c r="AW1044" s="10">
        <f xml:space="preserve"> SIGN(DATA[[#This Row],[Prev Low]] &lt; DATA[[#This Row],[Low]])</f>
        <v>1</v>
      </c>
      <c r="AX1044" s="10">
        <f xml:space="preserve"> SIGN(DATA[[#This Row],[High]] &lt; DATA[[#This Row],[Prev High]])</f>
        <v>0</v>
      </c>
      <c r="AY1044" s="10">
        <f xml:space="preserve"> SIGN(DATA[[#This Row],[Prev High]] &lt; DATA[[#This Row],[High]])</f>
        <v>1</v>
      </c>
      <c r="AZ1044" s="10">
        <f xml:space="preserve"> (DATA[[#This Row],[Prev Low]] &lt; DATA[[#This Row],[Close]]) * (DATA[[#This Row],[Close]] &lt; DATA[[#This Row],[Prev High]])</f>
        <v>1</v>
      </c>
      <c r="BA1044" s="10">
        <f xml:space="preserve"> SIGN(DATA[[#This Row],[Close]] &lt; DATA[[#This Row],[Prev Low]])</f>
        <v>0</v>
      </c>
      <c r="BB1044" s="10">
        <f xml:space="preserve"> SIGN(DATA[[#This Row],[Prev Low]] &lt; DATA[[#This Row],[Close]])</f>
        <v>1</v>
      </c>
      <c r="BC1044" s="10">
        <f xml:space="preserve"> SIGN(DATA[[#This Row],[Close]] &lt; DATA[[#This Row],[Prev High]])</f>
        <v>1</v>
      </c>
      <c r="BD1044" s="10">
        <f xml:space="preserve"> SIGN(DATA[[#This Row],[Prev High]] &lt; DATA[[#This Row],[Close]])</f>
        <v>0</v>
      </c>
    </row>
    <row r="1045" spans="14:56" x14ac:dyDescent="0.25">
      <c r="N1045" s="16">
        <f xml:space="preserve"> ROW() - ROW(DATA[[#Headers],[Row]])</f>
        <v>1043</v>
      </c>
      <c r="O1045" s="13"/>
      <c r="P1045" s="20">
        <v>44340</v>
      </c>
      <c r="Q1045" s="21">
        <v>124243</v>
      </c>
      <c r="R1045" s="21">
        <v>122950</v>
      </c>
      <c r="S1045" s="21">
        <v>124425</v>
      </c>
      <c r="T1045" s="21">
        <v>122700</v>
      </c>
      <c r="U1045" s="13" t="s">
        <v>621</v>
      </c>
      <c r="V1045" s="14">
        <v>1.18E-2</v>
      </c>
      <c r="W1045" s="23"/>
      <c r="X1045" s="23">
        <f xml:space="preserve"> (1 - DATA[[#This Row],[Row]])</f>
        <v>-1042</v>
      </c>
      <c r="Y1045" s="24">
        <f xml:space="preserve"> DATA[[#This Row],[Src Data]]</f>
        <v>44340</v>
      </c>
      <c r="Z1045" s="23">
        <f xml:space="preserve"> WEEKDAY(DATA[[#This Row],[Date]])</f>
        <v>2</v>
      </c>
      <c r="AA1045" s="26">
        <f xml:space="preserve"> DATA[[#This Row],[Src Último]]</f>
        <v>124243</v>
      </c>
      <c r="AB1045" s="28">
        <f xml:space="preserve"> DATA[[#This Row],[Src Abertura]]</f>
        <v>122950</v>
      </c>
      <c r="AC1045" s="28">
        <f xml:space="preserve"> DATA[[#This Row],[Src Mínima]]</f>
        <v>122700</v>
      </c>
      <c r="AD1045" s="28">
        <f xml:space="preserve"> DATA[[#This Row],[Src Máxima]]</f>
        <v>124425</v>
      </c>
      <c r="AE1045" s="28">
        <f xml:space="preserve"> DATA[[#This Row],[Src Último]]</f>
        <v>124243</v>
      </c>
      <c r="AF1045" s="40">
        <f xml:space="preserve"> (DATA[[#This Row],[High]] - DATA[[#This Row],[Low]])</f>
        <v>1725</v>
      </c>
      <c r="AG1045" s="31">
        <f xml:space="preserve"> _xlfn.XLOOKUP(DATA[[#This Row],[T]]-1, DATA[T], DATA[Open], "")</f>
        <v>123195</v>
      </c>
      <c r="AH1045" s="31">
        <f xml:space="preserve"> _xlfn.XLOOKUP(DATA[[#This Row],[T]]-1, DATA[T], DATA[Low], "")</f>
        <v>121910</v>
      </c>
      <c r="AI1045" s="31">
        <f xml:space="preserve"> _xlfn.XLOOKUP(DATA[[#This Row],[T]]-1, DATA[T], DATA[High], "")</f>
        <v>123245</v>
      </c>
      <c r="AJ1045" s="31">
        <f xml:space="preserve"> _xlfn.XLOOKUP(DATA[[#This Row],[T]]-1, DATA[T], DATA[Price], "")</f>
        <v>122798</v>
      </c>
      <c r="AK1045" s="33">
        <f xml:space="preserve"> IFERROR(DATA[[#This Row],[Prev Close]] - DATA[[#This Row],[Prev Open]], "")</f>
        <v>-397</v>
      </c>
      <c r="AL1045" s="33">
        <f xml:space="preserve"> IFERROR(DATA[[#This Row],[Prev High]] - DATA[[#This Row],[Prev Low]], "")</f>
        <v>1335</v>
      </c>
      <c r="AM1045" s="33">
        <f xml:space="preserve"> SIGN(DATA[[#This Row],[Prev Change]] &lt; 0)</f>
        <v>1</v>
      </c>
      <c r="AN1045" s="33">
        <f xml:space="preserve"> SIGN(DATA[[#This Row],[Prev Change]] &gt;= 0)</f>
        <v>0</v>
      </c>
      <c r="AO1045" s="28">
        <f xml:space="preserve"> IFERROR(MAX(0, DATA[[#This Row],[High]] - DATA[[#This Row],[Prev High]]), "")</f>
        <v>1180</v>
      </c>
      <c r="AP1045" s="28">
        <f xml:space="preserve"> IFERROR(MAX(0, DATA[[#This Row],[Prev Low]] - DATA[[#This Row],[Low]]), "")</f>
        <v>0</v>
      </c>
      <c r="AQ1045" s="10">
        <f xml:space="preserve"> (DATA[[#This Row],[Prev Low]] &lt; DATA[[#This Row],[Open]]) * (DATA[[#This Row],[Open]] &lt; DATA[[#This Row],[Prev High]])</f>
        <v>1</v>
      </c>
      <c r="AR1045" s="10">
        <f xml:space="preserve"> SIGN(DATA[[#This Row],[Open]] &lt; DATA[[#This Row],[Prev Low]])</f>
        <v>0</v>
      </c>
      <c r="AS1045" s="10">
        <f xml:space="preserve"> SIGN(DATA[[#This Row],[Prev Low]] &lt; DATA[[#This Row],[Open]])</f>
        <v>1</v>
      </c>
      <c r="AT1045" s="10">
        <f xml:space="preserve"> SIGN(DATA[[#This Row],[Open]] &lt; DATA[[#This Row],[Prev High]])</f>
        <v>1</v>
      </c>
      <c r="AU1045" s="10">
        <f xml:space="preserve"> SIGN(DATA[[#This Row],[Prev High]] &lt; DATA[[#This Row],[Open]])</f>
        <v>0</v>
      </c>
      <c r="AV1045" s="10">
        <f xml:space="preserve"> SIGN(DATA[[#This Row],[Low]] &lt; DATA[[#This Row],[Prev Low]])</f>
        <v>0</v>
      </c>
      <c r="AW1045" s="10">
        <f xml:space="preserve"> SIGN(DATA[[#This Row],[Prev Low]] &lt; DATA[[#This Row],[Low]])</f>
        <v>1</v>
      </c>
      <c r="AX1045" s="10">
        <f xml:space="preserve"> SIGN(DATA[[#This Row],[High]] &lt; DATA[[#This Row],[Prev High]])</f>
        <v>0</v>
      </c>
      <c r="AY1045" s="10">
        <f xml:space="preserve"> SIGN(DATA[[#This Row],[Prev High]] &lt; DATA[[#This Row],[High]])</f>
        <v>1</v>
      </c>
      <c r="AZ1045" s="10">
        <f xml:space="preserve"> (DATA[[#This Row],[Prev Low]] &lt; DATA[[#This Row],[Close]]) * (DATA[[#This Row],[Close]] &lt; DATA[[#This Row],[Prev High]])</f>
        <v>0</v>
      </c>
      <c r="BA1045" s="10">
        <f xml:space="preserve"> SIGN(DATA[[#This Row],[Close]] &lt; DATA[[#This Row],[Prev Low]])</f>
        <v>0</v>
      </c>
      <c r="BB1045" s="10">
        <f xml:space="preserve"> SIGN(DATA[[#This Row],[Prev Low]] &lt; DATA[[#This Row],[Close]])</f>
        <v>1</v>
      </c>
      <c r="BC1045" s="10">
        <f xml:space="preserve"> SIGN(DATA[[#This Row],[Close]] &lt; DATA[[#This Row],[Prev High]])</f>
        <v>0</v>
      </c>
      <c r="BD1045" s="10">
        <f xml:space="preserve"> SIGN(DATA[[#This Row],[Prev High]] &lt; DATA[[#This Row],[Close]])</f>
        <v>1</v>
      </c>
    </row>
    <row r="1046" spans="14:56" x14ac:dyDescent="0.25">
      <c r="N1046" s="16">
        <f xml:space="preserve"> ROW() - ROW(DATA[[#Headers],[Row]])</f>
        <v>1044</v>
      </c>
      <c r="O1046" s="13"/>
      <c r="P1046" s="20">
        <v>44337</v>
      </c>
      <c r="Q1046" s="21">
        <v>122798</v>
      </c>
      <c r="R1046" s="21">
        <v>123195</v>
      </c>
      <c r="S1046" s="21">
        <v>123245</v>
      </c>
      <c r="T1046" s="21">
        <v>121910</v>
      </c>
      <c r="U1046" s="13" t="s">
        <v>360</v>
      </c>
      <c r="V1046" s="14">
        <v>-4.0000000000000002E-4</v>
      </c>
      <c r="W1046" s="23"/>
      <c r="X1046" s="23">
        <f xml:space="preserve"> (1 - DATA[[#This Row],[Row]])</f>
        <v>-1043</v>
      </c>
      <c r="Y1046" s="24">
        <f xml:space="preserve"> DATA[[#This Row],[Src Data]]</f>
        <v>44337</v>
      </c>
      <c r="Z1046" s="23">
        <f xml:space="preserve"> WEEKDAY(DATA[[#This Row],[Date]])</f>
        <v>6</v>
      </c>
      <c r="AA1046" s="26">
        <f xml:space="preserve"> DATA[[#This Row],[Src Último]]</f>
        <v>122798</v>
      </c>
      <c r="AB1046" s="28">
        <f xml:space="preserve"> DATA[[#This Row],[Src Abertura]]</f>
        <v>123195</v>
      </c>
      <c r="AC1046" s="28">
        <f xml:space="preserve"> DATA[[#This Row],[Src Mínima]]</f>
        <v>121910</v>
      </c>
      <c r="AD1046" s="28">
        <f xml:space="preserve"> DATA[[#This Row],[Src Máxima]]</f>
        <v>123245</v>
      </c>
      <c r="AE1046" s="28">
        <f xml:space="preserve"> DATA[[#This Row],[Src Último]]</f>
        <v>122798</v>
      </c>
      <c r="AF1046" s="40">
        <f xml:space="preserve"> (DATA[[#This Row],[High]] - DATA[[#This Row],[Low]])</f>
        <v>1335</v>
      </c>
      <c r="AG1046" s="31">
        <f xml:space="preserve"> _xlfn.XLOOKUP(DATA[[#This Row],[T]]-1, DATA[T], DATA[Open], "")</f>
        <v>122990</v>
      </c>
      <c r="AH1046" s="31">
        <f xml:space="preserve"> _xlfn.XLOOKUP(DATA[[#This Row],[T]]-1, DATA[T], DATA[Low], "")</f>
        <v>122300</v>
      </c>
      <c r="AI1046" s="31">
        <f xml:space="preserve"> _xlfn.XLOOKUP(DATA[[#This Row],[T]]-1, DATA[T], DATA[High], "")</f>
        <v>123220</v>
      </c>
      <c r="AJ1046" s="31">
        <f xml:space="preserve"> _xlfn.XLOOKUP(DATA[[#This Row],[T]]-1, DATA[T], DATA[Price], "")</f>
        <v>122845</v>
      </c>
      <c r="AK1046" s="33">
        <f xml:space="preserve"> IFERROR(DATA[[#This Row],[Prev Close]] - DATA[[#This Row],[Prev Open]], "")</f>
        <v>-145</v>
      </c>
      <c r="AL1046" s="33">
        <f xml:space="preserve"> IFERROR(DATA[[#This Row],[Prev High]] - DATA[[#This Row],[Prev Low]], "")</f>
        <v>920</v>
      </c>
      <c r="AM1046" s="33">
        <f xml:space="preserve"> SIGN(DATA[[#This Row],[Prev Change]] &lt; 0)</f>
        <v>1</v>
      </c>
      <c r="AN1046" s="33">
        <f xml:space="preserve"> SIGN(DATA[[#This Row],[Prev Change]] &gt;= 0)</f>
        <v>0</v>
      </c>
      <c r="AO1046" s="28">
        <f xml:space="preserve"> IFERROR(MAX(0, DATA[[#This Row],[High]] - DATA[[#This Row],[Prev High]]), "")</f>
        <v>25</v>
      </c>
      <c r="AP1046" s="28">
        <f xml:space="preserve"> IFERROR(MAX(0, DATA[[#This Row],[Prev Low]] - DATA[[#This Row],[Low]]), "")</f>
        <v>390</v>
      </c>
      <c r="AQ1046" s="10">
        <f xml:space="preserve"> (DATA[[#This Row],[Prev Low]] &lt; DATA[[#This Row],[Open]]) * (DATA[[#This Row],[Open]] &lt; DATA[[#This Row],[Prev High]])</f>
        <v>1</v>
      </c>
      <c r="AR1046" s="10">
        <f xml:space="preserve"> SIGN(DATA[[#This Row],[Open]] &lt; DATA[[#This Row],[Prev Low]])</f>
        <v>0</v>
      </c>
      <c r="AS1046" s="10">
        <f xml:space="preserve"> SIGN(DATA[[#This Row],[Prev Low]] &lt; DATA[[#This Row],[Open]])</f>
        <v>1</v>
      </c>
      <c r="AT1046" s="10">
        <f xml:space="preserve"> SIGN(DATA[[#This Row],[Open]] &lt; DATA[[#This Row],[Prev High]])</f>
        <v>1</v>
      </c>
      <c r="AU1046" s="10">
        <f xml:space="preserve"> SIGN(DATA[[#This Row],[Prev High]] &lt; DATA[[#This Row],[Open]])</f>
        <v>0</v>
      </c>
      <c r="AV1046" s="10">
        <f xml:space="preserve"> SIGN(DATA[[#This Row],[Low]] &lt; DATA[[#This Row],[Prev Low]])</f>
        <v>1</v>
      </c>
      <c r="AW1046" s="10">
        <f xml:space="preserve"> SIGN(DATA[[#This Row],[Prev Low]] &lt; DATA[[#This Row],[Low]])</f>
        <v>0</v>
      </c>
      <c r="AX1046" s="10">
        <f xml:space="preserve"> SIGN(DATA[[#This Row],[High]] &lt; DATA[[#This Row],[Prev High]])</f>
        <v>0</v>
      </c>
      <c r="AY1046" s="10">
        <f xml:space="preserve"> SIGN(DATA[[#This Row],[Prev High]] &lt; DATA[[#This Row],[High]])</f>
        <v>1</v>
      </c>
      <c r="AZ1046" s="10">
        <f xml:space="preserve"> (DATA[[#This Row],[Prev Low]] &lt; DATA[[#This Row],[Close]]) * (DATA[[#This Row],[Close]] &lt; DATA[[#This Row],[Prev High]])</f>
        <v>1</v>
      </c>
      <c r="BA1046" s="10">
        <f xml:space="preserve"> SIGN(DATA[[#This Row],[Close]] &lt; DATA[[#This Row],[Prev Low]])</f>
        <v>0</v>
      </c>
      <c r="BB1046" s="10">
        <f xml:space="preserve"> SIGN(DATA[[#This Row],[Prev Low]] &lt; DATA[[#This Row],[Close]])</f>
        <v>1</v>
      </c>
      <c r="BC1046" s="10">
        <f xml:space="preserve"> SIGN(DATA[[#This Row],[Close]] &lt; DATA[[#This Row],[Prev High]])</f>
        <v>1</v>
      </c>
      <c r="BD1046" s="10">
        <f xml:space="preserve"> SIGN(DATA[[#This Row],[Prev High]] &lt; DATA[[#This Row],[Close]])</f>
        <v>0</v>
      </c>
    </row>
    <row r="1047" spans="14:56" x14ac:dyDescent="0.25">
      <c r="N1047" s="16">
        <f xml:space="preserve"> ROW() - ROW(DATA[[#Headers],[Row]])</f>
        <v>1045</v>
      </c>
      <c r="O1047" s="13"/>
      <c r="P1047" s="20">
        <v>44336</v>
      </c>
      <c r="Q1047" s="21">
        <v>122845</v>
      </c>
      <c r="R1047" s="21">
        <v>122990</v>
      </c>
      <c r="S1047" s="21">
        <v>123220</v>
      </c>
      <c r="T1047" s="21">
        <v>122300</v>
      </c>
      <c r="U1047" s="13" t="s">
        <v>99</v>
      </c>
      <c r="V1047" s="14">
        <v>-5.9999999999999995E-4</v>
      </c>
      <c r="W1047" s="23"/>
      <c r="X1047" s="23">
        <f xml:space="preserve"> (1 - DATA[[#This Row],[Row]])</f>
        <v>-1044</v>
      </c>
      <c r="Y1047" s="24">
        <f xml:space="preserve"> DATA[[#This Row],[Src Data]]</f>
        <v>44336</v>
      </c>
      <c r="Z1047" s="23">
        <f xml:space="preserve"> WEEKDAY(DATA[[#This Row],[Date]])</f>
        <v>5</v>
      </c>
      <c r="AA1047" s="26">
        <f xml:space="preserve"> DATA[[#This Row],[Src Último]]</f>
        <v>122845</v>
      </c>
      <c r="AB1047" s="28">
        <f xml:space="preserve"> DATA[[#This Row],[Src Abertura]]</f>
        <v>122990</v>
      </c>
      <c r="AC1047" s="28">
        <f xml:space="preserve"> DATA[[#This Row],[Src Mínima]]</f>
        <v>122300</v>
      </c>
      <c r="AD1047" s="28">
        <f xml:space="preserve"> DATA[[#This Row],[Src Máxima]]</f>
        <v>123220</v>
      </c>
      <c r="AE1047" s="28">
        <f xml:space="preserve"> DATA[[#This Row],[Src Último]]</f>
        <v>122845</v>
      </c>
      <c r="AF1047" s="40">
        <f xml:space="preserve"> (DATA[[#This Row],[High]] - DATA[[#This Row],[Low]])</f>
        <v>920</v>
      </c>
      <c r="AG1047" s="31">
        <f xml:space="preserve"> _xlfn.XLOOKUP(DATA[[#This Row],[T]]-1, DATA[T], DATA[Open], "")</f>
        <v>121955</v>
      </c>
      <c r="AH1047" s="31">
        <f xml:space="preserve"> _xlfn.XLOOKUP(DATA[[#This Row],[T]]-1, DATA[T], DATA[Low], "")</f>
        <v>121690</v>
      </c>
      <c r="AI1047" s="31">
        <f xml:space="preserve"> _xlfn.XLOOKUP(DATA[[#This Row],[T]]-1, DATA[T], DATA[High], "")</f>
        <v>123495</v>
      </c>
      <c r="AJ1047" s="31">
        <f xml:space="preserve"> _xlfn.XLOOKUP(DATA[[#This Row],[T]]-1, DATA[T], DATA[Price], "")</f>
        <v>122919</v>
      </c>
      <c r="AK1047" s="33">
        <f xml:space="preserve"> IFERROR(DATA[[#This Row],[Prev Close]] - DATA[[#This Row],[Prev Open]], "")</f>
        <v>964</v>
      </c>
      <c r="AL1047" s="33">
        <f xml:space="preserve"> IFERROR(DATA[[#This Row],[Prev High]] - DATA[[#This Row],[Prev Low]], "")</f>
        <v>1805</v>
      </c>
      <c r="AM1047" s="33">
        <f xml:space="preserve"> SIGN(DATA[[#This Row],[Prev Change]] &lt; 0)</f>
        <v>0</v>
      </c>
      <c r="AN1047" s="33">
        <f xml:space="preserve"> SIGN(DATA[[#This Row],[Prev Change]] &gt;= 0)</f>
        <v>1</v>
      </c>
      <c r="AO1047" s="28">
        <f xml:space="preserve"> IFERROR(MAX(0, DATA[[#This Row],[High]] - DATA[[#This Row],[Prev High]]), "")</f>
        <v>0</v>
      </c>
      <c r="AP1047" s="28">
        <f xml:space="preserve"> IFERROR(MAX(0, DATA[[#This Row],[Prev Low]] - DATA[[#This Row],[Low]]), "")</f>
        <v>0</v>
      </c>
      <c r="AQ1047" s="10">
        <f xml:space="preserve"> (DATA[[#This Row],[Prev Low]] &lt; DATA[[#This Row],[Open]]) * (DATA[[#This Row],[Open]] &lt; DATA[[#This Row],[Prev High]])</f>
        <v>1</v>
      </c>
      <c r="AR1047" s="10">
        <f xml:space="preserve"> SIGN(DATA[[#This Row],[Open]] &lt; DATA[[#This Row],[Prev Low]])</f>
        <v>0</v>
      </c>
      <c r="AS1047" s="10">
        <f xml:space="preserve"> SIGN(DATA[[#This Row],[Prev Low]] &lt; DATA[[#This Row],[Open]])</f>
        <v>1</v>
      </c>
      <c r="AT1047" s="10">
        <f xml:space="preserve"> SIGN(DATA[[#This Row],[Open]] &lt; DATA[[#This Row],[Prev High]])</f>
        <v>1</v>
      </c>
      <c r="AU1047" s="10">
        <f xml:space="preserve"> SIGN(DATA[[#This Row],[Prev High]] &lt; DATA[[#This Row],[Open]])</f>
        <v>0</v>
      </c>
      <c r="AV1047" s="10">
        <f xml:space="preserve"> SIGN(DATA[[#This Row],[Low]] &lt; DATA[[#This Row],[Prev Low]])</f>
        <v>0</v>
      </c>
      <c r="AW1047" s="10">
        <f xml:space="preserve"> SIGN(DATA[[#This Row],[Prev Low]] &lt; DATA[[#This Row],[Low]])</f>
        <v>1</v>
      </c>
      <c r="AX1047" s="10">
        <f xml:space="preserve"> SIGN(DATA[[#This Row],[High]] &lt; DATA[[#This Row],[Prev High]])</f>
        <v>1</v>
      </c>
      <c r="AY1047" s="10">
        <f xml:space="preserve"> SIGN(DATA[[#This Row],[Prev High]] &lt; DATA[[#This Row],[High]])</f>
        <v>0</v>
      </c>
      <c r="AZ1047" s="10">
        <f xml:space="preserve"> (DATA[[#This Row],[Prev Low]] &lt; DATA[[#This Row],[Close]]) * (DATA[[#This Row],[Close]] &lt; DATA[[#This Row],[Prev High]])</f>
        <v>1</v>
      </c>
      <c r="BA1047" s="10">
        <f xml:space="preserve"> SIGN(DATA[[#This Row],[Close]] &lt; DATA[[#This Row],[Prev Low]])</f>
        <v>0</v>
      </c>
      <c r="BB1047" s="10">
        <f xml:space="preserve"> SIGN(DATA[[#This Row],[Prev Low]] &lt; DATA[[#This Row],[Close]])</f>
        <v>1</v>
      </c>
      <c r="BC1047" s="10">
        <f xml:space="preserve"> SIGN(DATA[[#This Row],[Close]] &lt; DATA[[#This Row],[Prev High]])</f>
        <v>1</v>
      </c>
      <c r="BD1047" s="10">
        <f xml:space="preserve"> SIGN(DATA[[#This Row],[Prev High]] &lt; DATA[[#This Row],[Close]])</f>
        <v>0</v>
      </c>
    </row>
    <row r="1048" spans="14:56" x14ac:dyDescent="0.25">
      <c r="N1048" s="16">
        <f xml:space="preserve"> ROW() - ROW(DATA[[#Headers],[Row]])</f>
        <v>1046</v>
      </c>
      <c r="O1048" s="13"/>
      <c r="P1048" s="20">
        <v>44335</v>
      </c>
      <c r="Q1048" s="21">
        <v>122919</v>
      </c>
      <c r="R1048" s="21">
        <v>121955</v>
      </c>
      <c r="S1048" s="21">
        <v>123495</v>
      </c>
      <c r="T1048" s="21">
        <v>121690</v>
      </c>
      <c r="U1048" s="13" t="s">
        <v>539</v>
      </c>
      <c r="V1048" s="14">
        <v>-1.2999999999999999E-3</v>
      </c>
      <c r="W1048" s="23"/>
      <c r="X1048" s="23">
        <f xml:space="preserve"> (1 - DATA[[#This Row],[Row]])</f>
        <v>-1045</v>
      </c>
      <c r="Y1048" s="24">
        <f xml:space="preserve"> DATA[[#This Row],[Src Data]]</f>
        <v>44335</v>
      </c>
      <c r="Z1048" s="23">
        <f xml:space="preserve"> WEEKDAY(DATA[[#This Row],[Date]])</f>
        <v>4</v>
      </c>
      <c r="AA1048" s="26">
        <f xml:space="preserve"> DATA[[#This Row],[Src Último]]</f>
        <v>122919</v>
      </c>
      <c r="AB1048" s="28">
        <f xml:space="preserve"> DATA[[#This Row],[Src Abertura]]</f>
        <v>121955</v>
      </c>
      <c r="AC1048" s="28">
        <f xml:space="preserve"> DATA[[#This Row],[Src Mínima]]</f>
        <v>121690</v>
      </c>
      <c r="AD1048" s="28">
        <f xml:space="preserve"> DATA[[#This Row],[Src Máxima]]</f>
        <v>123495</v>
      </c>
      <c r="AE1048" s="28">
        <f xml:space="preserve"> DATA[[#This Row],[Src Último]]</f>
        <v>122919</v>
      </c>
      <c r="AF1048" s="40">
        <f xml:space="preserve"> (DATA[[#This Row],[High]] - DATA[[#This Row],[Low]])</f>
        <v>1805</v>
      </c>
      <c r="AG1048" s="31">
        <f xml:space="preserve"> _xlfn.XLOOKUP(DATA[[#This Row],[T]]-1, DATA[T], DATA[Open], "")</f>
        <v>123550</v>
      </c>
      <c r="AH1048" s="31">
        <f xml:space="preserve"> _xlfn.XLOOKUP(DATA[[#This Row],[T]]-1, DATA[T], DATA[Low], "")</f>
        <v>122710</v>
      </c>
      <c r="AI1048" s="31">
        <f xml:space="preserve"> _xlfn.XLOOKUP(DATA[[#This Row],[T]]-1, DATA[T], DATA[High], "")</f>
        <v>123840</v>
      </c>
      <c r="AJ1048" s="31">
        <f xml:space="preserve"> _xlfn.XLOOKUP(DATA[[#This Row],[T]]-1, DATA[T], DATA[Price], "")</f>
        <v>123082</v>
      </c>
      <c r="AK1048" s="33">
        <f xml:space="preserve"> IFERROR(DATA[[#This Row],[Prev Close]] - DATA[[#This Row],[Prev Open]], "")</f>
        <v>-468</v>
      </c>
      <c r="AL1048" s="33">
        <f xml:space="preserve"> IFERROR(DATA[[#This Row],[Prev High]] - DATA[[#This Row],[Prev Low]], "")</f>
        <v>1130</v>
      </c>
      <c r="AM1048" s="33">
        <f xml:space="preserve"> SIGN(DATA[[#This Row],[Prev Change]] &lt; 0)</f>
        <v>1</v>
      </c>
      <c r="AN1048" s="33">
        <f xml:space="preserve"> SIGN(DATA[[#This Row],[Prev Change]] &gt;= 0)</f>
        <v>0</v>
      </c>
      <c r="AO1048" s="28">
        <f xml:space="preserve"> IFERROR(MAX(0, DATA[[#This Row],[High]] - DATA[[#This Row],[Prev High]]), "")</f>
        <v>0</v>
      </c>
      <c r="AP1048" s="28">
        <f xml:space="preserve"> IFERROR(MAX(0, DATA[[#This Row],[Prev Low]] - DATA[[#This Row],[Low]]), "")</f>
        <v>1020</v>
      </c>
      <c r="AQ1048" s="10">
        <f xml:space="preserve"> (DATA[[#This Row],[Prev Low]] &lt; DATA[[#This Row],[Open]]) * (DATA[[#This Row],[Open]] &lt; DATA[[#This Row],[Prev High]])</f>
        <v>0</v>
      </c>
      <c r="AR1048" s="10">
        <f xml:space="preserve"> SIGN(DATA[[#This Row],[Open]] &lt; DATA[[#This Row],[Prev Low]])</f>
        <v>1</v>
      </c>
      <c r="AS1048" s="10">
        <f xml:space="preserve"> SIGN(DATA[[#This Row],[Prev Low]] &lt; DATA[[#This Row],[Open]])</f>
        <v>0</v>
      </c>
      <c r="AT1048" s="10">
        <f xml:space="preserve"> SIGN(DATA[[#This Row],[Open]] &lt; DATA[[#This Row],[Prev High]])</f>
        <v>1</v>
      </c>
      <c r="AU1048" s="10">
        <f xml:space="preserve"> SIGN(DATA[[#This Row],[Prev High]] &lt; DATA[[#This Row],[Open]])</f>
        <v>0</v>
      </c>
      <c r="AV1048" s="10">
        <f xml:space="preserve"> SIGN(DATA[[#This Row],[Low]] &lt; DATA[[#This Row],[Prev Low]])</f>
        <v>1</v>
      </c>
      <c r="AW1048" s="10">
        <f xml:space="preserve"> SIGN(DATA[[#This Row],[Prev Low]] &lt; DATA[[#This Row],[Low]])</f>
        <v>0</v>
      </c>
      <c r="AX1048" s="10">
        <f xml:space="preserve"> SIGN(DATA[[#This Row],[High]] &lt; DATA[[#This Row],[Prev High]])</f>
        <v>1</v>
      </c>
      <c r="AY1048" s="10">
        <f xml:space="preserve"> SIGN(DATA[[#This Row],[Prev High]] &lt; DATA[[#This Row],[High]])</f>
        <v>0</v>
      </c>
      <c r="AZ1048" s="10">
        <f xml:space="preserve"> (DATA[[#This Row],[Prev Low]] &lt; DATA[[#This Row],[Close]]) * (DATA[[#This Row],[Close]] &lt; DATA[[#This Row],[Prev High]])</f>
        <v>1</v>
      </c>
      <c r="BA1048" s="10">
        <f xml:space="preserve"> SIGN(DATA[[#This Row],[Close]] &lt; DATA[[#This Row],[Prev Low]])</f>
        <v>0</v>
      </c>
      <c r="BB1048" s="10">
        <f xml:space="preserve"> SIGN(DATA[[#This Row],[Prev Low]] &lt; DATA[[#This Row],[Close]])</f>
        <v>1</v>
      </c>
      <c r="BC1048" s="10">
        <f xml:space="preserve"> SIGN(DATA[[#This Row],[Close]] &lt; DATA[[#This Row],[Prev High]])</f>
        <v>1</v>
      </c>
      <c r="BD1048" s="10">
        <f xml:space="preserve"> SIGN(DATA[[#This Row],[Prev High]] &lt; DATA[[#This Row],[Close]])</f>
        <v>0</v>
      </c>
    </row>
    <row r="1049" spans="14:56" x14ac:dyDescent="0.25">
      <c r="N1049" s="16">
        <f xml:space="preserve"> ROW() - ROW(DATA[[#Headers],[Row]])</f>
        <v>1047</v>
      </c>
      <c r="O1049" s="13"/>
      <c r="P1049" s="20">
        <v>44334</v>
      </c>
      <c r="Q1049" s="21">
        <v>123082</v>
      </c>
      <c r="R1049" s="21">
        <v>123550</v>
      </c>
      <c r="S1049" s="21">
        <v>123840</v>
      </c>
      <c r="T1049" s="21">
        <v>122710</v>
      </c>
      <c r="U1049" s="13" t="s">
        <v>353</v>
      </c>
      <c r="V1049" s="14">
        <v>-1.1000000000000001E-3</v>
      </c>
      <c r="W1049" s="23"/>
      <c r="X1049" s="23">
        <f xml:space="preserve"> (1 - DATA[[#This Row],[Row]])</f>
        <v>-1046</v>
      </c>
      <c r="Y1049" s="24">
        <f xml:space="preserve"> DATA[[#This Row],[Src Data]]</f>
        <v>44334</v>
      </c>
      <c r="Z1049" s="23">
        <f xml:space="preserve"> WEEKDAY(DATA[[#This Row],[Date]])</f>
        <v>3</v>
      </c>
      <c r="AA1049" s="26">
        <f xml:space="preserve"> DATA[[#This Row],[Src Último]]</f>
        <v>123082</v>
      </c>
      <c r="AB1049" s="28">
        <f xml:space="preserve"> DATA[[#This Row],[Src Abertura]]</f>
        <v>123550</v>
      </c>
      <c r="AC1049" s="28">
        <f xml:space="preserve"> DATA[[#This Row],[Src Mínima]]</f>
        <v>122710</v>
      </c>
      <c r="AD1049" s="28">
        <f xml:space="preserve"> DATA[[#This Row],[Src Máxima]]</f>
        <v>123840</v>
      </c>
      <c r="AE1049" s="28">
        <f xml:space="preserve"> DATA[[#This Row],[Src Último]]</f>
        <v>123082</v>
      </c>
      <c r="AF1049" s="40">
        <f xml:space="preserve"> (DATA[[#This Row],[High]] - DATA[[#This Row],[Low]])</f>
        <v>1130</v>
      </c>
      <c r="AG1049" s="31">
        <f xml:space="preserve"> _xlfn.XLOOKUP(DATA[[#This Row],[T]]-1, DATA[T], DATA[Open], "")</f>
        <v>121435</v>
      </c>
      <c r="AH1049" s="31">
        <f xml:space="preserve"> _xlfn.XLOOKUP(DATA[[#This Row],[T]]-1, DATA[T], DATA[Low], "")</f>
        <v>121335</v>
      </c>
      <c r="AI1049" s="31">
        <f xml:space="preserve"> _xlfn.XLOOKUP(DATA[[#This Row],[T]]-1, DATA[T], DATA[High], "")</f>
        <v>123370</v>
      </c>
      <c r="AJ1049" s="31">
        <f xml:space="preserve"> _xlfn.XLOOKUP(DATA[[#This Row],[T]]-1, DATA[T], DATA[Price], "")</f>
        <v>123212</v>
      </c>
      <c r="AK1049" s="33">
        <f xml:space="preserve"> IFERROR(DATA[[#This Row],[Prev Close]] - DATA[[#This Row],[Prev Open]], "")</f>
        <v>1777</v>
      </c>
      <c r="AL1049" s="33">
        <f xml:space="preserve"> IFERROR(DATA[[#This Row],[Prev High]] - DATA[[#This Row],[Prev Low]], "")</f>
        <v>2035</v>
      </c>
      <c r="AM1049" s="33">
        <f xml:space="preserve"> SIGN(DATA[[#This Row],[Prev Change]] &lt; 0)</f>
        <v>0</v>
      </c>
      <c r="AN1049" s="33">
        <f xml:space="preserve"> SIGN(DATA[[#This Row],[Prev Change]] &gt;= 0)</f>
        <v>1</v>
      </c>
      <c r="AO1049" s="28">
        <f xml:space="preserve"> IFERROR(MAX(0, DATA[[#This Row],[High]] - DATA[[#This Row],[Prev High]]), "")</f>
        <v>470</v>
      </c>
      <c r="AP1049" s="28">
        <f xml:space="preserve"> IFERROR(MAX(0, DATA[[#This Row],[Prev Low]] - DATA[[#This Row],[Low]]), "")</f>
        <v>0</v>
      </c>
      <c r="AQ1049" s="10">
        <f xml:space="preserve"> (DATA[[#This Row],[Prev Low]] &lt; DATA[[#This Row],[Open]]) * (DATA[[#This Row],[Open]] &lt; DATA[[#This Row],[Prev High]])</f>
        <v>0</v>
      </c>
      <c r="AR1049" s="10">
        <f xml:space="preserve"> SIGN(DATA[[#This Row],[Open]] &lt; DATA[[#This Row],[Prev Low]])</f>
        <v>0</v>
      </c>
      <c r="AS1049" s="10">
        <f xml:space="preserve"> SIGN(DATA[[#This Row],[Prev Low]] &lt; DATA[[#This Row],[Open]])</f>
        <v>1</v>
      </c>
      <c r="AT1049" s="10">
        <f xml:space="preserve"> SIGN(DATA[[#This Row],[Open]] &lt; DATA[[#This Row],[Prev High]])</f>
        <v>0</v>
      </c>
      <c r="AU1049" s="10">
        <f xml:space="preserve"> SIGN(DATA[[#This Row],[Prev High]] &lt; DATA[[#This Row],[Open]])</f>
        <v>1</v>
      </c>
      <c r="AV1049" s="10">
        <f xml:space="preserve"> SIGN(DATA[[#This Row],[Low]] &lt; DATA[[#This Row],[Prev Low]])</f>
        <v>0</v>
      </c>
      <c r="AW1049" s="10">
        <f xml:space="preserve"> SIGN(DATA[[#This Row],[Prev Low]] &lt; DATA[[#This Row],[Low]])</f>
        <v>1</v>
      </c>
      <c r="AX1049" s="10">
        <f xml:space="preserve"> SIGN(DATA[[#This Row],[High]] &lt; DATA[[#This Row],[Prev High]])</f>
        <v>0</v>
      </c>
      <c r="AY1049" s="10">
        <f xml:space="preserve"> SIGN(DATA[[#This Row],[Prev High]] &lt; DATA[[#This Row],[High]])</f>
        <v>1</v>
      </c>
      <c r="AZ1049" s="10">
        <f xml:space="preserve"> (DATA[[#This Row],[Prev Low]] &lt; DATA[[#This Row],[Close]]) * (DATA[[#This Row],[Close]] &lt; DATA[[#This Row],[Prev High]])</f>
        <v>1</v>
      </c>
      <c r="BA1049" s="10">
        <f xml:space="preserve"> SIGN(DATA[[#This Row],[Close]] &lt; DATA[[#This Row],[Prev Low]])</f>
        <v>0</v>
      </c>
      <c r="BB1049" s="10">
        <f xml:space="preserve"> SIGN(DATA[[#This Row],[Prev Low]] &lt; DATA[[#This Row],[Close]])</f>
        <v>1</v>
      </c>
      <c r="BC1049" s="10">
        <f xml:space="preserve"> SIGN(DATA[[#This Row],[Close]] &lt; DATA[[#This Row],[Prev High]])</f>
        <v>1</v>
      </c>
      <c r="BD1049" s="10">
        <f xml:space="preserve"> SIGN(DATA[[#This Row],[Prev High]] &lt; DATA[[#This Row],[Close]])</f>
        <v>0</v>
      </c>
    </row>
    <row r="1050" spans="14:56" x14ac:dyDescent="0.25">
      <c r="N1050" s="16">
        <f xml:space="preserve"> ROW() - ROW(DATA[[#Headers],[Row]])</f>
        <v>1048</v>
      </c>
      <c r="O1050" s="13"/>
      <c r="P1050" s="20">
        <v>44333</v>
      </c>
      <c r="Q1050" s="21">
        <v>123212</v>
      </c>
      <c r="R1050" s="21">
        <v>121435</v>
      </c>
      <c r="S1050" s="21">
        <v>123370</v>
      </c>
      <c r="T1050" s="21">
        <v>121335</v>
      </c>
      <c r="U1050" s="13" t="s">
        <v>164</v>
      </c>
      <c r="V1050" s="14">
        <v>8.9999999999999993E-3</v>
      </c>
      <c r="W1050" s="23"/>
      <c r="X1050" s="23">
        <f xml:space="preserve"> (1 - DATA[[#This Row],[Row]])</f>
        <v>-1047</v>
      </c>
      <c r="Y1050" s="24">
        <f xml:space="preserve"> DATA[[#This Row],[Src Data]]</f>
        <v>44333</v>
      </c>
      <c r="Z1050" s="23">
        <f xml:space="preserve"> WEEKDAY(DATA[[#This Row],[Date]])</f>
        <v>2</v>
      </c>
      <c r="AA1050" s="26">
        <f xml:space="preserve"> DATA[[#This Row],[Src Último]]</f>
        <v>123212</v>
      </c>
      <c r="AB1050" s="28">
        <f xml:space="preserve"> DATA[[#This Row],[Src Abertura]]</f>
        <v>121435</v>
      </c>
      <c r="AC1050" s="28">
        <f xml:space="preserve"> DATA[[#This Row],[Src Mínima]]</f>
        <v>121335</v>
      </c>
      <c r="AD1050" s="28">
        <f xml:space="preserve"> DATA[[#This Row],[Src Máxima]]</f>
        <v>123370</v>
      </c>
      <c r="AE1050" s="28">
        <f xml:space="preserve"> DATA[[#This Row],[Src Último]]</f>
        <v>123212</v>
      </c>
      <c r="AF1050" s="40">
        <f xml:space="preserve"> (DATA[[#This Row],[High]] - DATA[[#This Row],[Low]])</f>
        <v>2035</v>
      </c>
      <c r="AG1050" s="31">
        <f xml:space="preserve"> _xlfn.XLOOKUP(DATA[[#This Row],[T]]-1, DATA[T], DATA[Open], "")</f>
        <v>121515</v>
      </c>
      <c r="AH1050" s="31">
        <f xml:space="preserve"> _xlfn.XLOOKUP(DATA[[#This Row],[T]]-1, DATA[T], DATA[Low], "")</f>
        <v>121185</v>
      </c>
      <c r="AI1050" s="31">
        <f xml:space="preserve"> _xlfn.XLOOKUP(DATA[[#This Row],[T]]-1, DATA[T], DATA[High], "")</f>
        <v>122475</v>
      </c>
      <c r="AJ1050" s="31">
        <f xml:space="preserve"> _xlfn.XLOOKUP(DATA[[#This Row],[T]]-1, DATA[T], DATA[Price], "")</f>
        <v>122119</v>
      </c>
      <c r="AK1050" s="33">
        <f xml:space="preserve"> IFERROR(DATA[[#This Row],[Prev Close]] - DATA[[#This Row],[Prev Open]], "")</f>
        <v>604</v>
      </c>
      <c r="AL1050" s="33">
        <f xml:space="preserve"> IFERROR(DATA[[#This Row],[Prev High]] - DATA[[#This Row],[Prev Low]], "")</f>
        <v>1290</v>
      </c>
      <c r="AM1050" s="33">
        <f xml:space="preserve"> SIGN(DATA[[#This Row],[Prev Change]] &lt; 0)</f>
        <v>0</v>
      </c>
      <c r="AN1050" s="33">
        <f xml:space="preserve"> SIGN(DATA[[#This Row],[Prev Change]] &gt;= 0)</f>
        <v>1</v>
      </c>
      <c r="AO1050" s="28">
        <f xml:space="preserve"> IFERROR(MAX(0, DATA[[#This Row],[High]] - DATA[[#This Row],[Prev High]]), "")</f>
        <v>895</v>
      </c>
      <c r="AP1050" s="28">
        <f xml:space="preserve"> IFERROR(MAX(0, DATA[[#This Row],[Prev Low]] - DATA[[#This Row],[Low]]), "")</f>
        <v>0</v>
      </c>
      <c r="AQ1050" s="10">
        <f xml:space="preserve"> (DATA[[#This Row],[Prev Low]] &lt; DATA[[#This Row],[Open]]) * (DATA[[#This Row],[Open]] &lt; DATA[[#This Row],[Prev High]])</f>
        <v>1</v>
      </c>
      <c r="AR1050" s="10">
        <f xml:space="preserve"> SIGN(DATA[[#This Row],[Open]] &lt; DATA[[#This Row],[Prev Low]])</f>
        <v>0</v>
      </c>
      <c r="AS1050" s="10">
        <f xml:space="preserve"> SIGN(DATA[[#This Row],[Prev Low]] &lt; DATA[[#This Row],[Open]])</f>
        <v>1</v>
      </c>
      <c r="AT1050" s="10">
        <f xml:space="preserve"> SIGN(DATA[[#This Row],[Open]] &lt; DATA[[#This Row],[Prev High]])</f>
        <v>1</v>
      </c>
      <c r="AU1050" s="10">
        <f xml:space="preserve"> SIGN(DATA[[#This Row],[Prev High]] &lt; DATA[[#This Row],[Open]])</f>
        <v>0</v>
      </c>
      <c r="AV1050" s="10">
        <f xml:space="preserve"> SIGN(DATA[[#This Row],[Low]] &lt; DATA[[#This Row],[Prev Low]])</f>
        <v>0</v>
      </c>
      <c r="AW1050" s="10">
        <f xml:space="preserve"> SIGN(DATA[[#This Row],[Prev Low]] &lt; DATA[[#This Row],[Low]])</f>
        <v>1</v>
      </c>
      <c r="AX1050" s="10">
        <f xml:space="preserve"> SIGN(DATA[[#This Row],[High]] &lt; DATA[[#This Row],[Prev High]])</f>
        <v>0</v>
      </c>
      <c r="AY1050" s="10">
        <f xml:space="preserve"> SIGN(DATA[[#This Row],[Prev High]] &lt; DATA[[#This Row],[High]])</f>
        <v>1</v>
      </c>
      <c r="AZ1050" s="10">
        <f xml:space="preserve"> (DATA[[#This Row],[Prev Low]] &lt; DATA[[#This Row],[Close]]) * (DATA[[#This Row],[Close]] &lt; DATA[[#This Row],[Prev High]])</f>
        <v>0</v>
      </c>
      <c r="BA1050" s="10">
        <f xml:space="preserve"> SIGN(DATA[[#This Row],[Close]] &lt; DATA[[#This Row],[Prev Low]])</f>
        <v>0</v>
      </c>
      <c r="BB1050" s="10">
        <f xml:space="preserve"> SIGN(DATA[[#This Row],[Prev Low]] &lt; DATA[[#This Row],[Close]])</f>
        <v>1</v>
      </c>
      <c r="BC1050" s="10">
        <f xml:space="preserve"> SIGN(DATA[[#This Row],[Close]] &lt; DATA[[#This Row],[Prev High]])</f>
        <v>0</v>
      </c>
      <c r="BD1050" s="10">
        <f xml:space="preserve"> SIGN(DATA[[#This Row],[Prev High]] &lt; DATA[[#This Row],[Close]])</f>
        <v>1</v>
      </c>
    </row>
    <row r="1051" spans="14:56" x14ac:dyDescent="0.25">
      <c r="N1051" s="16">
        <f xml:space="preserve"> ROW() - ROW(DATA[[#Headers],[Row]])</f>
        <v>1049</v>
      </c>
      <c r="O1051" s="13"/>
      <c r="P1051" s="20">
        <v>44330</v>
      </c>
      <c r="Q1051" s="21">
        <v>122119</v>
      </c>
      <c r="R1051" s="21">
        <v>121515</v>
      </c>
      <c r="S1051" s="21">
        <v>122475</v>
      </c>
      <c r="T1051" s="21">
        <v>121185</v>
      </c>
      <c r="U1051" s="13" t="s">
        <v>322</v>
      </c>
      <c r="V1051" s="14">
        <v>1.0200000000000001E-2</v>
      </c>
      <c r="W1051" s="23"/>
      <c r="X1051" s="23">
        <f xml:space="preserve"> (1 - DATA[[#This Row],[Row]])</f>
        <v>-1048</v>
      </c>
      <c r="Y1051" s="24">
        <f xml:space="preserve"> DATA[[#This Row],[Src Data]]</f>
        <v>44330</v>
      </c>
      <c r="Z1051" s="23">
        <f xml:space="preserve"> WEEKDAY(DATA[[#This Row],[Date]])</f>
        <v>6</v>
      </c>
      <c r="AA1051" s="26">
        <f xml:space="preserve"> DATA[[#This Row],[Src Último]]</f>
        <v>122119</v>
      </c>
      <c r="AB1051" s="28">
        <f xml:space="preserve"> DATA[[#This Row],[Src Abertura]]</f>
        <v>121515</v>
      </c>
      <c r="AC1051" s="28">
        <f xml:space="preserve"> DATA[[#This Row],[Src Mínima]]</f>
        <v>121185</v>
      </c>
      <c r="AD1051" s="28">
        <f xml:space="preserve"> DATA[[#This Row],[Src Máxima]]</f>
        <v>122475</v>
      </c>
      <c r="AE1051" s="28">
        <f xml:space="preserve"> DATA[[#This Row],[Src Último]]</f>
        <v>122119</v>
      </c>
      <c r="AF1051" s="40">
        <f xml:space="preserve"> (DATA[[#This Row],[High]] - DATA[[#This Row],[Low]])</f>
        <v>1290</v>
      </c>
      <c r="AG1051" s="31">
        <f xml:space="preserve"> _xlfn.XLOOKUP(DATA[[#This Row],[T]]-1, DATA[T], DATA[Open], "")</f>
        <v>120110</v>
      </c>
      <c r="AH1051" s="31">
        <f xml:space="preserve"> _xlfn.XLOOKUP(DATA[[#This Row],[T]]-1, DATA[T], DATA[Low], "")</f>
        <v>119830</v>
      </c>
      <c r="AI1051" s="31">
        <f xml:space="preserve"> _xlfn.XLOOKUP(DATA[[#This Row],[T]]-1, DATA[T], DATA[High], "")</f>
        <v>121725</v>
      </c>
      <c r="AJ1051" s="31">
        <f xml:space="preserve"> _xlfn.XLOOKUP(DATA[[#This Row],[T]]-1, DATA[T], DATA[Price], "")</f>
        <v>120883</v>
      </c>
      <c r="AK1051" s="33">
        <f xml:space="preserve"> IFERROR(DATA[[#This Row],[Prev Close]] - DATA[[#This Row],[Prev Open]], "")</f>
        <v>773</v>
      </c>
      <c r="AL1051" s="33">
        <f xml:space="preserve"> IFERROR(DATA[[#This Row],[Prev High]] - DATA[[#This Row],[Prev Low]], "")</f>
        <v>1895</v>
      </c>
      <c r="AM1051" s="33">
        <f xml:space="preserve"> SIGN(DATA[[#This Row],[Prev Change]] &lt; 0)</f>
        <v>0</v>
      </c>
      <c r="AN1051" s="33">
        <f xml:space="preserve"> SIGN(DATA[[#This Row],[Prev Change]] &gt;= 0)</f>
        <v>1</v>
      </c>
      <c r="AO1051" s="28">
        <f xml:space="preserve"> IFERROR(MAX(0, DATA[[#This Row],[High]] - DATA[[#This Row],[Prev High]]), "")</f>
        <v>750</v>
      </c>
      <c r="AP1051" s="28">
        <f xml:space="preserve"> IFERROR(MAX(0, DATA[[#This Row],[Prev Low]] - DATA[[#This Row],[Low]]), "")</f>
        <v>0</v>
      </c>
      <c r="AQ1051" s="10">
        <f xml:space="preserve"> (DATA[[#This Row],[Prev Low]] &lt; DATA[[#This Row],[Open]]) * (DATA[[#This Row],[Open]] &lt; DATA[[#This Row],[Prev High]])</f>
        <v>1</v>
      </c>
      <c r="AR1051" s="10">
        <f xml:space="preserve"> SIGN(DATA[[#This Row],[Open]] &lt; DATA[[#This Row],[Prev Low]])</f>
        <v>0</v>
      </c>
      <c r="AS1051" s="10">
        <f xml:space="preserve"> SIGN(DATA[[#This Row],[Prev Low]] &lt; DATA[[#This Row],[Open]])</f>
        <v>1</v>
      </c>
      <c r="AT1051" s="10">
        <f xml:space="preserve"> SIGN(DATA[[#This Row],[Open]] &lt; DATA[[#This Row],[Prev High]])</f>
        <v>1</v>
      </c>
      <c r="AU1051" s="10">
        <f xml:space="preserve"> SIGN(DATA[[#This Row],[Prev High]] &lt; DATA[[#This Row],[Open]])</f>
        <v>0</v>
      </c>
      <c r="AV1051" s="10">
        <f xml:space="preserve"> SIGN(DATA[[#This Row],[Low]] &lt; DATA[[#This Row],[Prev Low]])</f>
        <v>0</v>
      </c>
      <c r="AW1051" s="10">
        <f xml:space="preserve"> SIGN(DATA[[#This Row],[Prev Low]] &lt; DATA[[#This Row],[Low]])</f>
        <v>1</v>
      </c>
      <c r="AX1051" s="10">
        <f xml:space="preserve"> SIGN(DATA[[#This Row],[High]] &lt; DATA[[#This Row],[Prev High]])</f>
        <v>0</v>
      </c>
      <c r="AY1051" s="10">
        <f xml:space="preserve"> SIGN(DATA[[#This Row],[Prev High]] &lt; DATA[[#This Row],[High]])</f>
        <v>1</v>
      </c>
      <c r="AZ1051" s="10">
        <f xml:space="preserve"> (DATA[[#This Row],[Prev Low]] &lt; DATA[[#This Row],[Close]]) * (DATA[[#This Row],[Close]] &lt; DATA[[#This Row],[Prev High]])</f>
        <v>0</v>
      </c>
      <c r="BA1051" s="10">
        <f xml:space="preserve"> SIGN(DATA[[#This Row],[Close]] &lt; DATA[[#This Row],[Prev Low]])</f>
        <v>0</v>
      </c>
      <c r="BB1051" s="10">
        <f xml:space="preserve"> SIGN(DATA[[#This Row],[Prev Low]] &lt; DATA[[#This Row],[Close]])</f>
        <v>1</v>
      </c>
      <c r="BC1051" s="10">
        <f xml:space="preserve"> SIGN(DATA[[#This Row],[Close]] &lt; DATA[[#This Row],[Prev High]])</f>
        <v>0</v>
      </c>
      <c r="BD1051" s="10">
        <f xml:space="preserve"> SIGN(DATA[[#This Row],[Prev High]] &lt; DATA[[#This Row],[Close]])</f>
        <v>1</v>
      </c>
    </row>
    <row r="1052" spans="14:56" x14ac:dyDescent="0.25">
      <c r="N1052" s="16">
        <f xml:space="preserve"> ROW() - ROW(DATA[[#Headers],[Row]])</f>
        <v>1050</v>
      </c>
      <c r="O1052" s="13"/>
      <c r="P1052" s="20">
        <v>44329</v>
      </c>
      <c r="Q1052" s="21">
        <v>120883</v>
      </c>
      <c r="R1052" s="21">
        <v>120110</v>
      </c>
      <c r="S1052" s="21">
        <v>121725</v>
      </c>
      <c r="T1052" s="21">
        <v>119830</v>
      </c>
      <c r="U1052" s="13" t="s">
        <v>760</v>
      </c>
      <c r="V1052" s="14">
        <v>8.6E-3</v>
      </c>
      <c r="W1052" s="23"/>
      <c r="X1052" s="23">
        <f xml:space="preserve"> (1 - DATA[[#This Row],[Row]])</f>
        <v>-1049</v>
      </c>
      <c r="Y1052" s="24">
        <f xml:space="preserve"> DATA[[#This Row],[Src Data]]</f>
        <v>44329</v>
      </c>
      <c r="Z1052" s="23">
        <f xml:space="preserve"> WEEKDAY(DATA[[#This Row],[Date]])</f>
        <v>5</v>
      </c>
      <c r="AA1052" s="26">
        <f xml:space="preserve"> DATA[[#This Row],[Src Último]]</f>
        <v>120883</v>
      </c>
      <c r="AB1052" s="28">
        <f xml:space="preserve"> DATA[[#This Row],[Src Abertura]]</f>
        <v>120110</v>
      </c>
      <c r="AC1052" s="28">
        <f xml:space="preserve"> DATA[[#This Row],[Src Mínima]]</f>
        <v>119830</v>
      </c>
      <c r="AD1052" s="28">
        <f xml:space="preserve"> DATA[[#This Row],[Src Máxima]]</f>
        <v>121725</v>
      </c>
      <c r="AE1052" s="28">
        <f xml:space="preserve"> DATA[[#This Row],[Src Último]]</f>
        <v>120883</v>
      </c>
      <c r="AF1052" s="40">
        <f xml:space="preserve"> (DATA[[#This Row],[High]] - DATA[[#This Row],[Low]])</f>
        <v>1895</v>
      </c>
      <c r="AG1052" s="31">
        <f xml:space="preserve"> _xlfn.XLOOKUP(DATA[[#This Row],[T]]-1, DATA[T], DATA[Open], "")</f>
        <v>122755</v>
      </c>
      <c r="AH1052" s="31">
        <f xml:space="preserve"> _xlfn.XLOOKUP(DATA[[#This Row],[T]]-1, DATA[T], DATA[Low], "")</f>
        <v>119650</v>
      </c>
      <c r="AI1052" s="31">
        <f xml:space="preserve"> _xlfn.XLOOKUP(DATA[[#This Row],[T]]-1, DATA[T], DATA[High], "")</f>
        <v>122895</v>
      </c>
      <c r="AJ1052" s="31">
        <f xml:space="preserve"> _xlfn.XLOOKUP(DATA[[#This Row],[T]]-1, DATA[T], DATA[Price], "")</f>
        <v>119858</v>
      </c>
      <c r="AK1052" s="33">
        <f xml:space="preserve"> IFERROR(DATA[[#This Row],[Prev Close]] - DATA[[#This Row],[Prev Open]], "")</f>
        <v>-2897</v>
      </c>
      <c r="AL1052" s="33">
        <f xml:space="preserve"> IFERROR(DATA[[#This Row],[Prev High]] - DATA[[#This Row],[Prev Low]], "")</f>
        <v>3245</v>
      </c>
      <c r="AM1052" s="33">
        <f xml:space="preserve"> SIGN(DATA[[#This Row],[Prev Change]] &lt; 0)</f>
        <v>1</v>
      </c>
      <c r="AN1052" s="33">
        <f xml:space="preserve"> SIGN(DATA[[#This Row],[Prev Change]] &gt;= 0)</f>
        <v>0</v>
      </c>
      <c r="AO1052" s="28">
        <f xml:space="preserve"> IFERROR(MAX(0, DATA[[#This Row],[High]] - DATA[[#This Row],[Prev High]]), "")</f>
        <v>0</v>
      </c>
      <c r="AP1052" s="28">
        <f xml:space="preserve"> IFERROR(MAX(0, DATA[[#This Row],[Prev Low]] - DATA[[#This Row],[Low]]), "")</f>
        <v>0</v>
      </c>
      <c r="AQ1052" s="10">
        <f xml:space="preserve"> (DATA[[#This Row],[Prev Low]] &lt; DATA[[#This Row],[Open]]) * (DATA[[#This Row],[Open]] &lt; DATA[[#This Row],[Prev High]])</f>
        <v>1</v>
      </c>
      <c r="AR1052" s="10">
        <f xml:space="preserve"> SIGN(DATA[[#This Row],[Open]] &lt; DATA[[#This Row],[Prev Low]])</f>
        <v>0</v>
      </c>
      <c r="AS1052" s="10">
        <f xml:space="preserve"> SIGN(DATA[[#This Row],[Prev Low]] &lt; DATA[[#This Row],[Open]])</f>
        <v>1</v>
      </c>
      <c r="AT1052" s="10">
        <f xml:space="preserve"> SIGN(DATA[[#This Row],[Open]] &lt; DATA[[#This Row],[Prev High]])</f>
        <v>1</v>
      </c>
      <c r="AU1052" s="10">
        <f xml:space="preserve"> SIGN(DATA[[#This Row],[Prev High]] &lt; DATA[[#This Row],[Open]])</f>
        <v>0</v>
      </c>
      <c r="AV1052" s="10">
        <f xml:space="preserve"> SIGN(DATA[[#This Row],[Low]] &lt; DATA[[#This Row],[Prev Low]])</f>
        <v>0</v>
      </c>
      <c r="AW1052" s="10">
        <f xml:space="preserve"> SIGN(DATA[[#This Row],[Prev Low]] &lt; DATA[[#This Row],[Low]])</f>
        <v>1</v>
      </c>
      <c r="AX1052" s="10">
        <f xml:space="preserve"> SIGN(DATA[[#This Row],[High]] &lt; DATA[[#This Row],[Prev High]])</f>
        <v>1</v>
      </c>
      <c r="AY1052" s="10">
        <f xml:space="preserve"> SIGN(DATA[[#This Row],[Prev High]] &lt; DATA[[#This Row],[High]])</f>
        <v>0</v>
      </c>
      <c r="AZ1052" s="10">
        <f xml:space="preserve"> (DATA[[#This Row],[Prev Low]] &lt; DATA[[#This Row],[Close]]) * (DATA[[#This Row],[Close]] &lt; DATA[[#This Row],[Prev High]])</f>
        <v>1</v>
      </c>
      <c r="BA1052" s="10">
        <f xml:space="preserve"> SIGN(DATA[[#This Row],[Close]] &lt; DATA[[#This Row],[Prev Low]])</f>
        <v>0</v>
      </c>
      <c r="BB1052" s="10">
        <f xml:space="preserve"> SIGN(DATA[[#This Row],[Prev Low]] &lt; DATA[[#This Row],[Close]])</f>
        <v>1</v>
      </c>
      <c r="BC1052" s="10">
        <f xml:space="preserve"> SIGN(DATA[[#This Row],[Close]] &lt; DATA[[#This Row],[Prev High]])</f>
        <v>1</v>
      </c>
      <c r="BD1052" s="10">
        <f xml:space="preserve"> SIGN(DATA[[#This Row],[Prev High]] &lt; DATA[[#This Row],[Close]])</f>
        <v>0</v>
      </c>
    </row>
    <row r="1053" spans="14:56" x14ac:dyDescent="0.25">
      <c r="N1053" s="16">
        <f xml:space="preserve"> ROW() - ROW(DATA[[#Headers],[Row]])</f>
        <v>1051</v>
      </c>
      <c r="O1053" s="13"/>
      <c r="P1053" s="20">
        <v>44328</v>
      </c>
      <c r="Q1053" s="21">
        <v>119858</v>
      </c>
      <c r="R1053" s="21">
        <v>122755</v>
      </c>
      <c r="S1053" s="21">
        <v>122895</v>
      </c>
      <c r="T1053" s="21">
        <v>119650</v>
      </c>
      <c r="U1053" s="13" t="s">
        <v>612</v>
      </c>
      <c r="V1053" s="14">
        <v>-2.6599999999999999E-2</v>
      </c>
      <c r="W1053" s="23"/>
      <c r="X1053" s="23">
        <f xml:space="preserve"> (1 - DATA[[#This Row],[Row]])</f>
        <v>-1050</v>
      </c>
      <c r="Y1053" s="24">
        <f xml:space="preserve"> DATA[[#This Row],[Src Data]]</f>
        <v>44328</v>
      </c>
      <c r="Z1053" s="23">
        <f xml:space="preserve"> WEEKDAY(DATA[[#This Row],[Date]])</f>
        <v>4</v>
      </c>
      <c r="AA1053" s="26">
        <f xml:space="preserve"> DATA[[#This Row],[Src Último]]</f>
        <v>119858</v>
      </c>
      <c r="AB1053" s="28">
        <f xml:space="preserve"> DATA[[#This Row],[Src Abertura]]</f>
        <v>122755</v>
      </c>
      <c r="AC1053" s="28">
        <f xml:space="preserve"> DATA[[#This Row],[Src Mínima]]</f>
        <v>119650</v>
      </c>
      <c r="AD1053" s="28">
        <f xml:space="preserve"> DATA[[#This Row],[Src Máxima]]</f>
        <v>122895</v>
      </c>
      <c r="AE1053" s="28">
        <f xml:space="preserve"> DATA[[#This Row],[Src Último]]</f>
        <v>119858</v>
      </c>
      <c r="AF1053" s="40">
        <f xml:space="preserve"> (DATA[[#This Row],[High]] - DATA[[#This Row],[Low]])</f>
        <v>3245</v>
      </c>
      <c r="AG1053" s="31">
        <f xml:space="preserve"> _xlfn.XLOOKUP(DATA[[#This Row],[T]]-1, DATA[T], DATA[Open], "")</f>
        <v>121290</v>
      </c>
      <c r="AH1053" s="31">
        <f xml:space="preserve"> _xlfn.XLOOKUP(DATA[[#This Row],[T]]-1, DATA[T], DATA[Low], "")</f>
        <v>120465</v>
      </c>
      <c r="AI1053" s="31">
        <f xml:space="preserve"> _xlfn.XLOOKUP(DATA[[#This Row],[T]]-1, DATA[T], DATA[High], "")</f>
        <v>123250</v>
      </c>
      <c r="AJ1053" s="31">
        <f xml:space="preserve"> _xlfn.XLOOKUP(DATA[[#This Row],[T]]-1, DATA[T], DATA[Price], "")</f>
        <v>123132</v>
      </c>
      <c r="AK1053" s="33">
        <f xml:space="preserve"> IFERROR(DATA[[#This Row],[Prev Close]] - DATA[[#This Row],[Prev Open]], "")</f>
        <v>1842</v>
      </c>
      <c r="AL1053" s="33">
        <f xml:space="preserve"> IFERROR(DATA[[#This Row],[Prev High]] - DATA[[#This Row],[Prev Low]], "")</f>
        <v>2785</v>
      </c>
      <c r="AM1053" s="33">
        <f xml:space="preserve"> SIGN(DATA[[#This Row],[Prev Change]] &lt; 0)</f>
        <v>0</v>
      </c>
      <c r="AN1053" s="33">
        <f xml:space="preserve"> SIGN(DATA[[#This Row],[Prev Change]] &gt;= 0)</f>
        <v>1</v>
      </c>
      <c r="AO1053" s="28">
        <f xml:space="preserve"> IFERROR(MAX(0, DATA[[#This Row],[High]] - DATA[[#This Row],[Prev High]]), "")</f>
        <v>0</v>
      </c>
      <c r="AP1053" s="28">
        <f xml:space="preserve"> IFERROR(MAX(0, DATA[[#This Row],[Prev Low]] - DATA[[#This Row],[Low]]), "")</f>
        <v>815</v>
      </c>
      <c r="AQ1053" s="10">
        <f xml:space="preserve"> (DATA[[#This Row],[Prev Low]] &lt; DATA[[#This Row],[Open]]) * (DATA[[#This Row],[Open]] &lt; DATA[[#This Row],[Prev High]])</f>
        <v>1</v>
      </c>
      <c r="AR1053" s="10">
        <f xml:space="preserve"> SIGN(DATA[[#This Row],[Open]] &lt; DATA[[#This Row],[Prev Low]])</f>
        <v>0</v>
      </c>
      <c r="AS1053" s="10">
        <f xml:space="preserve"> SIGN(DATA[[#This Row],[Prev Low]] &lt; DATA[[#This Row],[Open]])</f>
        <v>1</v>
      </c>
      <c r="AT1053" s="10">
        <f xml:space="preserve"> SIGN(DATA[[#This Row],[Open]] &lt; DATA[[#This Row],[Prev High]])</f>
        <v>1</v>
      </c>
      <c r="AU1053" s="10">
        <f xml:space="preserve"> SIGN(DATA[[#This Row],[Prev High]] &lt; DATA[[#This Row],[Open]])</f>
        <v>0</v>
      </c>
      <c r="AV1053" s="10">
        <f xml:space="preserve"> SIGN(DATA[[#This Row],[Low]] &lt; DATA[[#This Row],[Prev Low]])</f>
        <v>1</v>
      </c>
      <c r="AW1053" s="10">
        <f xml:space="preserve"> SIGN(DATA[[#This Row],[Prev Low]] &lt; DATA[[#This Row],[Low]])</f>
        <v>0</v>
      </c>
      <c r="AX1053" s="10">
        <f xml:space="preserve"> SIGN(DATA[[#This Row],[High]] &lt; DATA[[#This Row],[Prev High]])</f>
        <v>1</v>
      </c>
      <c r="AY1053" s="10">
        <f xml:space="preserve"> SIGN(DATA[[#This Row],[Prev High]] &lt; DATA[[#This Row],[High]])</f>
        <v>0</v>
      </c>
      <c r="AZ1053" s="10">
        <f xml:space="preserve"> (DATA[[#This Row],[Prev Low]] &lt; DATA[[#This Row],[Close]]) * (DATA[[#This Row],[Close]] &lt; DATA[[#This Row],[Prev High]])</f>
        <v>0</v>
      </c>
      <c r="BA1053" s="10">
        <f xml:space="preserve"> SIGN(DATA[[#This Row],[Close]] &lt; DATA[[#This Row],[Prev Low]])</f>
        <v>1</v>
      </c>
      <c r="BB1053" s="10">
        <f xml:space="preserve"> SIGN(DATA[[#This Row],[Prev Low]] &lt; DATA[[#This Row],[Close]])</f>
        <v>0</v>
      </c>
      <c r="BC1053" s="10">
        <f xml:space="preserve"> SIGN(DATA[[#This Row],[Close]] &lt; DATA[[#This Row],[Prev High]])</f>
        <v>1</v>
      </c>
      <c r="BD1053" s="10">
        <f xml:space="preserve"> SIGN(DATA[[#This Row],[Prev High]] &lt; DATA[[#This Row],[Close]])</f>
        <v>0</v>
      </c>
    </row>
    <row r="1054" spans="14:56" x14ac:dyDescent="0.25">
      <c r="N1054" s="16">
        <f xml:space="preserve"> ROW() - ROW(DATA[[#Headers],[Row]])</f>
        <v>1052</v>
      </c>
      <c r="O1054" s="13"/>
      <c r="P1054" s="20">
        <v>44327</v>
      </c>
      <c r="Q1054" s="21">
        <v>123132</v>
      </c>
      <c r="R1054" s="21">
        <v>121290</v>
      </c>
      <c r="S1054" s="21">
        <v>123250</v>
      </c>
      <c r="T1054" s="21">
        <v>120465</v>
      </c>
      <c r="U1054" s="13" t="s">
        <v>538</v>
      </c>
      <c r="V1054" s="14">
        <v>7.9000000000000008E-3</v>
      </c>
      <c r="W1054" s="23"/>
      <c r="X1054" s="23">
        <f xml:space="preserve"> (1 - DATA[[#This Row],[Row]])</f>
        <v>-1051</v>
      </c>
      <c r="Y1054" s="24">
        <f xml:space="preserve"> DATA[[#This Row],[Src Data]]</f>
        <v>44327</v>
      </c>
      <c r="Z1054" s="23">
        <f xml:space="preserve"> WEEKDAY(DATA[[#This Row],[Date]])</f>
        <v>3</v>
      </c>
      <c r="AA1054" s="26">
        <f xml:space="preserve"> DATA[[#This Row],[Src Último]]</f>
        <v>123132</v>
      </c>
      <c r="AB1054" s="28">
        <f xml:space="preserve"> DATA[[#This Row],[Src Abertura]]</f>
        <v>121290</v>
      </c>
      <c r="AC1054" s="28">
        <f xml:space="preserve"> DATA[[#This Row],[Src Mínima]]</f>
        <v>120465</v>
      </c>
      <c r="AD1054" s="28">
        <f xml:space="preserve"> DATA[[#This Row],[Src Máxima]]</f>
        <v>123250</v>
      </c>
      <c r="AE1054" s="28">
        <f xml:space="preserve"> DATA[[#This Row],[Src Último]]</f>
        <v>123132</v>
      </c>
      <c r="AF1054" s="40">
        <f xml:space="preserve"> (DATA[[#This Row],[High]] - DATA[[#This Row],[Low]])</f>
        <v>2785</v>
      </c>
      <c r="AG1054" s="31">
        <f xml:space="preserve"> _xlfn.XLOOKUP(DATA[[#This Row],[T]]-1, DATA[T], DATA[Open], "")</f>
        <v>122295</v>
      </c>
      <c r="AH1054" s="31">
        <f xml:space="preserve"> _xlfn.XLOOKUP(DATA[[#This Row],[T]]-1, DATA[T], DATA[Low], "")</f>
        <v>122045</v>
      </c>
      <c r="AI1054" s="31">
        <f xml:space="preserve"> _xlfn.XLOOKUP(DATA[[#This Row],[T]]-1, DATA[T], DATA[High], "")</f>
        <v>123045</v>
      </c>
      <c r="AJ1054" s="31">
        <f xml:space="preserve"> _xlfn.XLOOKUP(DATA[[#This Row],[T]]-1, DATA[T], DATA[Price], "")</f>
        <v>122170</v>
      </c>
      <c r="AK1054" s="33">
        <f xml:space="preserve"> IFERROR(DATA[[#This Row],[Prev Close]] - DATA[[#This Row],[Prev Open]], "")</f>
        <v>-125</v>
      </c>
      <c r="AL1054" s="33">
        <f xml:space="preserve"> IFERROR(DATA[[#This Row],[Prev High]] - DATA[[#This Row],[Prev Low]], "")</f>
        <v>1000</v>
      </c>
      <c r="AM1054" s="33">
        <f xml:space="preserve"> SIGN(DATA[[#This Row],[Prev Change]] &lt; 0)</f>
        <v>1</v>
      </c>
      <c r="AN1054" s="33">
        <f xml:space="preserve"> SIGN(DATA[[#This Row],[Prev Change]] &gt;= 0)</f>
        <v>0</v>
      </c>
      <c r="AO1054" s="28">
        <f xml:space="preserve"> IFERROR(MAX(0, DATA[[#This Row],[High]] - DATA[[#This Row],[Prev High]]), "")</f>
        <v>205</v>
      </c>
      <c r="AP1054" s="28">
        <f xml:space="preserve"> IFERROR(MAX(0, DATA[[#This Row],[Prev Low]] - DATA[[#This Row],[Low]]), "")</f>
        <v>1580</v>
      </c>
      <c r="AQ1054" s="10">
        <f xml:space="preserve"> (DATA[[#This Row],[Prev Low]] &lt; DATA[[#This Row],[Open]]) * (DATA[[#This Row],[Open]] &lt; DATA[[#This Row],[Prev High]])</f>
        <v>0</v>
      </c>
      <c r="AR1054" s="10">
        <f xml:space="preserve"> SIGN(DATA[[#This Row],[Open]] &lt; DATA[[#This Row],[Prev Low]])</f>
        <v>1</v>
      </c>
      <c r="AS1054" s="10">
        <f xml:space="preserve"> SIGN(DATA[[#This Row],[Prev Low]] &lt; DATA[[#This Row],[Open]])</f>
        <v>0</v>
      </c>
      <c r="AT1054" s="10">
        <f xml:space="preserve"> SIGN(DATA[[#This Row],[Open]] &lt; DATA[[#This Row],[Prev High]])</f>
        <v>1</v>
      </c>
      <c r="AU1054" s="10">
        <f xml:space="preserve"> SIGN(DATA[[#This Row],[Prev High]] &lt; DATA[[#This Row],[Open]])</f>
        <v>0</v>
      </c>
      <c r="AV1054" s="10">
        <f xml:space="preserve"> SIGN(DATA[[#This Row],[Low]] &lt; DATA[[#This Row],[Prev Low]])</f>
        <v>1</v>
      </c>
      <c r="AW1054" s="10">
        <f xml:space="preserve"> SIGN(DATA[[#This Row],[Prev Low]] &lt; DATA[[#This Row],[Low]])</f>
        <v>0</v>
      </c>
      <c r="AX1054" s="10">
        <f xml:space="preserve"> SIGN(DATA[[#This Row],[High]] &lt; DATA[[#This Row],[Prev High]])</f>
        <v>0</v>
      </c>
      <c r="AY1054" s="10">
        <f xml:space="preserve"> SIGN(DATA[[#This Row],[Prev High]] &lt; DATA[[#This Row],[High]])</f>
        <v>1</v>
      </c>
      <c r="AZ1054" s="10">
        <f xml:space="preserve"> (DATA[[#This Row],[Prev Low]] &lt; DATA[[#This Row],[Close]]) * (DATA[[#This Row],[Close]] &lt; DATA[[#This Row],[Prev High]])</f>
        <v>0</v>
      </c>
      <c r="BA1054" s="10">
        <f xml:space="preserve"> SIGN(DATA[[#This Row],[Close]] &lt; DATA[[#This Row],[Prev Low]])</f>
        <v>0</v>
      </c>
      <c r="BB1054" s="10">
        <f xml:space="preserve"> SIGN(DATA[[#This Row],[Prev Low]] &lt; DATA[[#This Row],[Close]])</f>
        <v>1</v>
      </c>
      <c r="BC1054" s="10">
        <f xml:space="preserve"> SIGN(DATA[[#This Row],[Close]] &lt; DATA[[#This Row],[Prev High]])</f>
        <v>0</v>
      </c>
      <c r="BD1054" s="10">
        <f xml:space="preserve"> SIGN(DATA[[#This Row],[Prev High]] &lt; DATA[[#This Row],[Close]])</f>
        <v>1</v>
      </c>
    </row>
    <row r="1055" spans="14:56" x14ac:dyDescent="0.25">
      <c r="N1055" s="16">
        <f xml:space="preserve"> ROW() - ROW(DATA[[#Headers],[Row]])</f>
        <v>1053</v>
      </c>
      <c r="O1055" s="13"/>
      <c r="P1055" s="20">
        <v>44326</v>
      </c>
      <c r="Q1055" s="21">
        <v>122170</v>
      </c>
      <c r="R1055" s="21">
        <v>122295</v>
      </c>
      <c r="S1055" s="21">
        <v>123045</v>
      </c>
      <c r="T1055" s="21">
        <v>122045</v>
      </c>
      <c r="U1055" s="13" t="s">
        <v>620</v>
      </c>
      <c r="V1055" s="14">
        <v>-1.6999999999999999E-3</v>
      </c>
      <c r="W1055" s="23"/>
      <c r="X1055" s="23">
        <f xml:space="preserve"> (1 - DATA[[#This Row],[Row]])</f>
        <v>-1052</v>
      </c>
      <c r="Y1055" s="24">
        <f xml:space="preserve"> DATA[[#This Row],[Src Data]]</f>
        <v>44326</v>
      </c>
      <c r="Z1055" s="23">
        <f xml:space="preserve"> WEEKDAY(DATA[[#This Row],[Date]])</f>
        <v>2</v>
      </c>
      <c r="AA1055" s="26">
        <f xml:space="preserve"> DATA[[#This Row],[Src Último]]</f>
        <v>122170</v>
      </c>
      <c r="AB1055" s="28">
        <f xml:space="preserve"> DATA[[#This Row],[Src Abertura]]</f>
        <v>122295</v>
      </c>
      <c r="AC1055" s="28">
        <f xml:space="preserve"> DATA[[#This Row],[Src Mínima]]</f>
        <v>122045</v>
      </c>
      <c r="AD1055" s="28">
        <f xml:space="preserve"> DATA[[#This Row],[Src Máxima]]</f>
        <v>123045</v>
      </c>
      <c r="AE1055" s="28">
        <f xml:space="preserve"> DATA[[#This Row],[Src Último]]</f>
        <v>122170</v>
      </c>
      <c r="AF1055" s="40">
        <f xml:space="preserve"> (DATA[[#This Row],[High]] - DATA[[#This Row],[Low]])</f>
        <v>1000</v>
      </c>
      <c r="AG1055" s="31">
        <f xml:space="preserve"> _xlfn.XLOOKUP(DATA[[#This Row],[T]]-1, DATA[T], DATA[Open], "")</f>
        <v>120630</v>
      </c>
      <c r="AH1055" s="31">
        <f xml:space="preserve"> _xlfn.XLOOKUP(DATA[[#This Row],[T]]-1, DATA[T], DATA[Low], "")</f>
        <v>120380</v>
      </c>
      <c r="AI1055" s="31">
        <f xml:space="preserve"> _xlfn.XLOOKUP(DATA[[#This Row],[T]]-1, DATA[T], DATA[High], "")</f>
        <v>122705</v>
      </c>
      <c r="AJ1055" s="31">
        <f xml:space="preserve"> _xlfn.XLOOKUP(DATA[[#This Row],[T]]-1, DATA[T], DATA[Price], "")</f>
        <v>122378</v>
      </c>
      <c r="AK1055" s="33">
        <f xml:space="preserve"> IFERROR(DATA[[#This Row],[Prev Close]] - DATA[[#This Row],[Prev Open]], "")</f>
        <v>1748</v>
      </c>
      <c r="AL1055" s="33">
        <f xml:space="preserve"> IFERROR(DATA[[#This Row],[Prev High]] - DATA[[#This Row],[Prev Low]], "")</f>
        <v>2325</v>
      </c>
      <c r="AM1055" s="33">
        <f xml:space="preserve"> SIGN(DATA[[#This Row],[Prev Change]] &lt; 0)</f>
        <v>0</v>
      </c>
      <c r="AN1055" s="33">
        <f xml:space="preserve"> SIGN(DATA[[#This Row],[Prev Change]] &gt;= 0)</f>
        <v>1</v>
      </c>
      <c r="AO1055" s="28">
        <f xml:space="preserve"> IFERROR(MAX(0, DATA[[#This Row],[High]] - DATA[[#This Row],[Prev High]]), "")</f>
        <v>340</v>
      </c>
      <c r="AP1055" s="28">
        <f xml:space="preserve"> IFERROR(MAX(0, DATA[[#This Row],[Prev Low]] - DATA[[#This Row],[Low]]), "")</f>
        <v>0</v>
      </c>
      <c r="AQ1055" s="10">
        <f xml:space="preserve"> (DATA[[#This Row],[Prev Low]] &lt; DATA[[#This Row],[Open]]) * (DATA[[#This Row],[Open]] &lt; DATA[[#This Row],[Prev High]])</f>
        <v>1</v>
      </c>
      <c r="AR1055" s="10">
        <f xml:space="preserve"> SIGN(DATA[[#This Row],[Open]] &lt; DATA[[#This Row],[Prev Low]])</f>
        <v>0</v>
      </c>
      <c r="AS1055" s="10">
        <f xml:space="preserve"> SIGN(DATA[[#This Row],[Prev Low]] &lt; DATA[[#This Row],[Open]])</f>
        <v>1</v>
      </c>
      <c r="AT1055" s="10">
        <f xml:space="preserve"> SIGN(DATA[[#This Row],[Open]] &lt; DATA[[#This Row],[Prev High]])</f>
        <v>1</v>
      </c>
      <c r="AU1055" s="10">
        <f xml:space="preserve"> SIGN(DATA[[#This Row],[Prev High]] &lt; DATA[[#This Row],[Open]])</f>
        <v>0</v>
      </c>
      <c r="AV1055" s="10">
        <f xml:space="preserve"> SIGN(DATA[[#This Row],[Low]] &lt; DATA[[#This Row],[Prev Low]])</f>
        <v>0</v>
      </c>
      <c r="AW1055" s="10">
        <f xml:space="preserve"> SIGN(DATA[[#This Row],[Prev Low]] &lt; DATA[[#This Row],[Low]])</f>
        <v>1</v>
      </c>
      <c r="AX1055" s="10">
        <f xml:space="preserve"> SIGN(DATA[[#This Row],[High]] &lt; DATA[[#This Row],[Prev High]])</f>
        <v>0</v>
      </c>
      <c r="AY1055" s="10">
        <f xml:space="preserve"> SIGN(DATA[[#This Row],[Prev High]] &lt; DATA[[#This Row],[High]])</f>
        <v>1</v>
      </c>
      <c r="AZ1055" s="10">
        <f xml:space="preserve"> (DATA[[#This Row],[Prev Low]] &lt; DATA[[#This Row],[Close]]) * (DATA[[#This Row],[Close]] &lt; DATA[[#This Row],[Prev High]])</f>
        <v>1</v>
      </c>
      <c r="BA1055" s="10">
        <f xml:space="preserve"> SIGN(DATA[[#This Row],[Close]] &lt; DATA[[#This Row],[Prev Low]])</f>
        <v>0</v>
      </c>
      <c r="BB1055" s="10">
        <f xml:space="preserve"> SIGN(DATA[[#This Row],[Prev Low]] &lt; DATA[[#This Row],[Close]])</f>
        <v>1</v>
      </c>
      <c r="BC1055" s="10">
        <f xml:space="preserve"> SIGN(DATA[[#This Row],[Close]] &lt; DATA[[#This Row],[Prev High]])</f>
        <v>1</v>
      </c>
      <c r="BD1055" s="10">
        <f xml:space="preserve"> SIGN(DATA[[#This Row],[Prev High]] &lt; DATA[[#This Row],[Close]])</f>
        <v>0</v>
      </c>
    </row>
    <row r="1056" spans="14:56" x14ac:dyDescent="0.25">
      <c r="N1056" s="16">
        <f xml:space="preserve"> ROW() - ROW(DATA[[#Headers],[Row]])</f>
        <v>1054</v>
      </c>
      <c r="O1056" s="13"/>
      <c r="P1056" s="20">
        <v>44323</v>
      </c>
      <c r="Q1056" s="21">
        <v>122378</v>
      </c>
      <c r="R1056" s="21">
        <v>120630</v>
      </c>
      <c r="S1056" s="21">
        <v>122705</v>
      </c>
      <c r="T1056" s="21">
        <v>120380</v>
      </c>
      <c r="U1056" s="13" t="s">
        <v>248</v>
      </c>
      <c r="V1056" s="14">
        <v>1.83E-2</v>
      </c>
      <c r="W1056" s="23"/>
      <c r="X1056" s="23">
        <f xml:space="preserve"> (1 - DATA[[#This Row],[Row]])</f>
        <v>-1053</v>
      </c>
      <c r="Y1056" s="24">
        <f xml:space="preserve"> DATA[[#This Row],[Src Data]]</f>
        <v>44323</v>
      </c>
      <c r="Z1056" s="23">
        <f xml:space="preserve"> WEEKDAY(DATA[[#This Row],[Date]])</f>
        <v>6</v>
      </c>
      <c r="AA1056" s="26">
        <f xml:space="preserve"> DATA[[#This Row],[Src Último]]</f>
        <v>122378</v>
      </c>
      <c r="AB1056" s="28">
        <f xml:space="preserve"> DATA[[#This Row],[Src Abertura]]</f>
        <v>120630</v>
      </c>
      <c r="AC1056" s="28">
        <f xml:space="preserve"> DATA[[#This Row],[Src Mínima]]</f>
        <v>120380</v>
      </c>
      <c r="AD1056" s="28">
        <f xml:space="preserve"> DATA[[#This Row],[Src Máxima]]</f>
        <v>122705</v>
      </c>
      <c r="AE1056" s="28">
        <f xml:space="preserve"> DATA[[#This Row],[Src Último]]</f>
        <v>122378</v>
      </c>
      <c r="AF1056" s="40">
        <f xml:space="preserve"> (DATA[[#This Row],[High]] - DATA[[#This Row],[Low]])</f>
        <v>2325</v>
      </c>
      <c r="AG1056" s="31">
        <f xml:space="preserve"> _xlfn.XLOOKUP(DATA[[#This Row],[T]]-1, DATA[T], DATA[Open], "")</f>
        <v>120025</v>
      </c>
      <c r="AH1056" s="31">
        <f xml:space="preserve"> _xlfn.XLOOKUP(DATA[[#This Row],[T]]-1, DATA[T], DATA[Low], "")</f>
        <v>119320</v>
      </c>
      <c r="AI1056" s="31">
        <f xml:space="preserve"> _xlfn.XLOOKUP(DATA[[#This Row],[T]]-1, DATA[T], DATA[High], "")</f>
        <v>120420</v>
      </c>
      <c r="AJ1056" s="31">
        <f xml:space="preserve"> _xlfn.XLOOKUP(DATA[[#This Row],[T]]-1, DATA[T], DATA[Price], "")</f>
        <v>120176</v>
      </c>
      <c r="AK1056" s="33">
        <f xml:space="preserve"> IFERROR(DATA[[#This Row],[Prev Close]] - DATA[[#This Row],[Prev Open]], "")</f>
        <v>151</v>
      </c>
      <c r="AL1056" s="33">
        <f xml:space="preserve"> IFERROR(DATA[[#This Row],[Prev High]] - DATA[[#This Row],[Prev Low]], "")</f>
        <v>1100</v>
      </c>
      <c r="AM1056" s="33">
        <f xml:space="preserve"> SIGN(DATA[[#This Row],[Prev Change]] &lt; 0)</f>
        <v>0</v>
      </c>
      <c r="AN1056" s="33">
        <f xml:space="preserve"> SIGN(DATA[[#This Row],[Prev Change]] &gt;= 0)</f>
        <v>1</v>
      </c>
      <c r="AO1056" s="28">
        <f xml:space="preserve"> IFERROR(MAX(0, DATA[[#This Row],[High]] - DATA[[#This Row],[Prev High]]), "")</f>
        <v>2285</v>
      </c>
      <c r="AP1056" s="28">
        <f xml:space="preserve"> IFERROR(MAX(0, DATA[[#This Row],[Prev Low]] - DATA[[#This Row],[Low]]), "")</f>
        <v>0</v>
      </c>
      <c r="AQ1056" s="10">
        <f xml:space="preserve"> (DATA[[#This Row],[Prev Low]] &lt; DATA[[#This Row],[Open]]) * (DATA[[#This Row],[Open]] &lt; DATA[[#This Row],[Prev High]])</f>
        <v>0</v>
      </c>
      <c r="AR1056" s="10">
        <f xml:space="preserve"> SIGN(DATA[[#This Row],[Open]] &lt; DATA[[#This Row],[Prev Low]])</f>
        <v>0</v>
      </c>
      <c r="AS1056" s="10">
        <f xml:space="preserve"> SIGN(DATA[[#This Row],[Prev Low]] &lt; DATA[[#This Row],[Open]])</f>
        <v>1</v>
      </c>
      <c r="AT1056" s="10">
        <f xml:space="preserve"> SIGN(DATA[[#This Row],[Open]] &lt; DATA[[#This Row],[Prev High]])</f>
        <v>0</v>
      </c>
      <c r="AU1056" s="10">
        <f xml:space="preserve"> SIGN(DATA[[#This Row],[Prev High]] &lt; DATA[[#This Row],[Open]])</f>
        <v>1</v>
      </c>
      <c r="AV1056" s="10">
        <f xml:space="preserve"> SIGN(DATA[[#This Row],[Low]] &lt; DATA[[#This Row],[Prev Low]])</f>
        <v>0</v>
      </c>
      <c r="AW1056" s="10">
        <f xml:space="preserve"> SIGN(DATA[[#This Row],[Prev Low]] &lt; DATA[[#This Row],[Low]])</f>
        <v>1</v>
      </c>
      <c r="AX1056" s="10">
        <f xml:space="preserve"> SIGN(DATA[[#This Row],[High]] &lt; DATA[[#This Row],[Prev High]])</f>
        <v>0</v>
      </c>
      <c r="AY1056" s="10">
        <f xml:space="preserve"> SIGN(DATA[[#This Row],[Prev High]] &lt; DATA[[#This Row],[High]])</f>
        <v>1</v>
      </c>
      <c r="AZ1056" s="10">
        <f xml:space="preserve"> (DATA[[#This Row],[Prev Low]] &lt; DATA[[#This Row],[Close]]) * (DATA[[#This Row],[Close]] &lt; DATA[[#This Row],[Prev High]])</f>
        <v>0</v>
      </c>
      <c r="BA1056" s="10">
        <f xml:space="preserve"> SIGN(DATA[[#This Row],[Close]] &lt; DATA[[#This Row],[Prev Low]])</f>
        <v>0</v>
      </c>
      <c r="BB1056" s="10">
        <f xml:space="preserve"> SIGN(DATA[[#This Row],[Prev Low]] &lt; DATA[[#This Row],[Close]])</f>
        <v>1</v>
      </c>
      <c r="BC1056" s="10">
        <f xml:space="preserve"> SIGN(DATA[[#This Row],[Close]] &lt; DATA[[#This Row],[Prev High]])</f>
        <v>0</v>
      </c>
      <c r="BD1056" s="10">
        <f xml:space="preserve"> SIGN(DATA[[#This Row],[Prev High]] &lt; DATA[[#This Row],[Close]])</f>
        <v>1</v>
      </c>
    </row>
    <row r="1057" spans="14:56" x14ac:dyDescent="0.25">
      <c r="N1057" s="16">
        <f xml:space="preserve"> ROW() - ROW(DATA[[#Headers],[Row]])</f>
        <v>1055</v>
      </c>
      <c r="O1057" s="13"/>
      <c r="P1057" s="20">
        <v>44322</v>
      </c>
      <c r="Q1057" s="21">
        <v>120176</v>
      </c>
      <c r="R1057" s="21">
        <v>120025</v>
      </c>
      <c r="S1057" s="21">
        <v>120420</v>
      </c>
      <c r="T1057" s="21">
        <v>119320</v>
      </c>
      <c r="U1057" s="13" t="s">
        <v>313</v>
      </c>
      <c r="V1057" s="14">
        <v>1.6000000000000001E-3</v>
      </c>
      <c r="W1057" s="23"/>
      <c r="X1057" s="23">
        <f xml:space="preserve"> (1 - DATA[[#This Row],[Row]])</f>
        <v>-1054</v>
      </c>
      <c r="Y1057" s="24">
        <f xml:space="preserve"> DATA[[#This Row],[Src Data]]</f>
        <v>44322</v>
      </c>
      <c r="Z1057" s="23">
        <f xml:space="preserve"> WEEKDAY(DATA[[#This Row],[Date]])</f>
        <v>5</v>
      </c>
      <c r="AA1057" s="26">
        <f xml:space="preserve"> DATA[[#This Row],[Src Último]]</f>
        <v>120176</v>
      </c>
      <c r="AB1057" s="28">
        <f xml:space="preserve"> DATA[[#This Row],[Src Abertura]]</f>
        <v>120025</v>
      </c>
      <c r="AC1057" s="28">
        <f xml:space="preserve"> DATA[[#This Row],[Src Mínima]]</f>
        <v>119320</v>
      </c>
      <c r="AD1057" s="28">
        <f xml:space="preserve"> DATA[[#This Row],[Src Máxima]]</f>
        <v>120420</v>
      </c>
      <c r="AE1057" s="28">
        <f xml:space="preserve"> DATA[[#This Row],[Src Último]]</f>
        <v>120176</v>
      </c>
      <c r="AF1057" s="40">
        <f xml:space="preserve"> (DATA[[#This Row],[High]] - DATA[[#This Row],[Low]])</f>
        <v>1100</v>
      </c>
      <c r="AG1057" s="31">
        <f xml:space="preserve"> _xlfn.XLOOKUP(DATA[[#This Row],[T]]-1, DATA[T], DATA[Open], "")</f>
        <v>118700</v>
      </c>
      <c r="AH1057" s="31">
        <f xml:space="preserve"> _xlfn.XLOOKUP(DATA[[#This Row],[T]]-1, DATA[T], DATA[Low], "")</f>
        <v>118470</v>
      </c>
      <c r="AI1057" s="31">
        <f xml:space="preserve"> _xlfn.XLOOKUP(DATA[[#This Row],[T]]-1, DATA[T], DATA[High], "")</f>
        <v>120205</v>
      </c>
      <c r="AJ1057" s="31">
        <f xml:space="preserve"> _xlfn.XLOOKUP(DATA[[#This Row],[T]]-1, DATA[T], DATA[Price], "")</f>
        <v>119979</v>
      </c>
      <c r="AK1057" s="33">
        <f xml:space="preserve"> IFERROR(DATA[[#This Row],[Prev Close]] - DATA[[#This Row],[Prev Open]], "")</f>
        <v>1279</v>
      </c>
      <c r="AL1057" s="33">
        <f xml:space="preserve"> IFERROR(DATA[[#This Row],[Prev High]] - DATA[[#This Row],[Prev Low]], "")</f>
        <v>1735</v>
      </c>
      <c r="AM1057" s="33">
        <f xml:space="preserve"> SIGN(DATA[[#This Row],[Prev Change]] &lt; 0)</f>
        <v>0</v>
      </c>
      <c r="AN1057" s="33">
        <f xml:space="preserve"> SIGN(DATA[[#This Row],[Prev Change]] &gt;= 0)</f>
        <v>1</v>
      </c>
      <c r="AO1057" s="28">
        <f xml:space="preserve"> IFERROR(MAX(0, DATA[[#This Row],[High]] - DATA[[#This Row],[Prev High]]), "")</f>
        <v>215</v>
      </c>
      <c r="AP1057" s="28">
        <f xml:space="preserve"> IFERROR(MAX(0, DATA[[#This Row],[Prev Low]] - DATA[[#This Row],[Low]]), "")</f>
        <v>0</v>
      </c>
      <c r="AQ1057" s="10">
        <f xml:space="preserve"> (DATA[[#This Row],[Prev Low]] &lt; DATA[[#This Row],[Open]]) * (DATA[[#This Row],[Open]] &lt; DATA[[#This Row],[Prev High]])</f>
        <v>1</v>
      </c>
      <c r="AR1057" s="10">
        <f xml:space="preserve"> SIGN(DATA[[#This Row],[Open]] &lt; DATA[[#This Row],[Prev Low]])</f>
        <v>0</v>
      </c>
      <c r="AS1057" s="10">
        <f xml:space="preserve"> SIGN(DATA[[#This Row],[Prev Low]] &lt; DATA[[#This Row],[Open]])</f>
        <v>1</v>
      </c>
      <c r="AT1057" s="10">
        <f xml:space="preserve"> SIGN(DATA[[#This Row],[Open]] &lt; DATA[[#This Row],[Prev High]])</f>
        <v>1</v>
      </c>
      <c r="AU1057" s="10">
        <f xml:space="preserve"> SIGN(DATA[[#This Row],[Prev High]] &lt; DATA[[#This Row],[Open]])</f>
        <v>0</v>
      </c>
      <c r="AV1057" s="10">
        <f xml:space="preserve"> SIGN(DATA[[#This Row],[Low]] &lt; DATA[[#This Row],[Prev Low]])</f>
        <v>0</v>
      </c>
      <c r="AW1057" s="10">
        <f xml:space="preserve"> SIGN(DATA[[#This Row],[Prev Low]] &lt; DATA[[#This Row],[Low]])</f>
        <v>1</v>
      </c>
      <c r="AX1057" s="10">
        <f xml:space="preserve"> SIGN(DATA[[#This Row],[High]] &lt; DATA[[#This Row],[Prev High]])</f>
        <v>0</v>
      </c>
      <c r="AY1057" s="10">
        <f xml:space="preserve"> SIGN(DATA[[#This Row],[Prev High]] &lt; DATA[[#This Row],[High]])</f>
        <v>1</v>
      </c>
      <c r="AZ1057" s="10">
        <f xml:space="preserve"> (DATA[[#This Row],[Prev Low]] &lt; DATA[[#This Row],[Close]]) * (DATA[[#This Row],[Close]] &lt; DATA[[#This Row],[Prev High]])</f>
        <v>1</v>
      </c>
      <c r="BA1057" s="10">
        <f xml:space="preserve"> SIGN(DATA[[#This Row],[Close]] &lt; DATA[[#This Row],[Prev Low]])</f>
        <v>0</v>
      </c>
      <c r="BB1057" s="10">
        <f xml:space="preserve"> SIGN(DATA[[#This Row],[Prev Low]] &lt; DATA[[#This Row],[Close]])</f>
        <v>1</v>
      </c>
      <c r="BC1057" s="10">
        <f xml:space="preserve"> SIGN(DATA[[#This Row],[Close]] &lt; DATA[[#This Row],[Prev High]])</f>
        <v>1</v>
      </c>
      <c r="BD1057" s="10">
        <f xml:space="preserve"> SIGN(DATA[[#This Row],[Prev High]] &lt; DATA[[#This Row],[Close]])</f>
        <v>0</v>
      </c>
    </row>
    <row r="1058" spans="14:56" x14ac:dyDescent="0.25">
      <c r="N1058" s="16">
        <f xml:space="preserve"> ROW() - ROW(DATA[[#Headers],[Row]])</f>
        <v>1056</v>
      </c>
      <c r="O1058" s="13"/>
      <c r="P1058" s="20">
        <v>44321</v>
      </c>
      <c r="Q1058" s="21">
        <v>119979</v>
      </c>
      <c r="R1058" s="21">
        <v>118700</v>
      </c>
      <c r="S1058" s="21">
        <v>120205</v>
      </c>
      <c r="T1058" s="21">
        <v>118470</v>
      </c>
      <c r="U1058" s="13" t="s">
        <v>761</v>
      </c>
      <c r="V1058" s="14">
        <v>1.7100000000000001E-2</v>
      </c>
      <c r="W1058" s="23"/>
      <c r="X1058" s="23">
        <f xml:space="preserve"> (1 - DATA[[#This Row],[Row]])</f>
        <v>-1055</v>
      </c>
      <c r="Y1058" s="24">
        <f xml:space="preserve"> DATA[[#This Row],[Src Data]]</f>
        <v>44321</v>
      </c>
      <c r="Z1058" s="23">
        <f xml:space="preserve"> WEEKDAY(DATA[[#This Row],[Date]])</f>
        <v>4</v>
      </c>
      <c r="AA1058" s="26">
        <f xml:space="preserve"> DATA[[#This Row],[Src Último]]</f>
        <v>119979</v>
      </c>
      <c r="AB1058" s="28">
        <f xml:space="preserve"> DATA[[#This Row],[Src Abertura]]</f>
        <v>118700</v>
      </c>
      <c r="AC1058" s="28">
        <f xml:space="preserve"> DATA[[#This Row],[Src Mínima]]</f>
        <v>118470</v>
      </c>
      <c r="AD1058" s="28">
        <f xml:space="preserve"> DATA[[#This Row],[Src Máxima]]</f>
        <v>120205</v>
      </c>
      <c r="AE1058" s="28">
        <f xml:space="preserve"> DATA[[#This Row],[Src Último]]</f>
        <v>119979</v>
      </c>
      <c r="AF1058" s="40">
        <f xml:space="preserve"> (DATA[[#This Row],[High]] - DATA[[#This Row],[Low]])</f>
        <v>1735</v>
      </c>
      <c r="AG1058" s="31">
        <f xml:space="preserve"> _xlfn.XLOOKUP(DATA[[#This Row],[T]]-1, DATA[T], DATA[Open], "")</f>
        <v>119260</v>
      </c>
      <c r="AH1058" s="31">
        <f xml:space="preserve"> _xlfn.XLOOKUP(DATA[[#This Row],[T]]-1, DATA[T], DATA[Low], "")</f>
        <v>117915</v>
      </c>
      <c r="AI1058" s="31">
        <f xml:space="preserve"> _xlfn.XLOOKUP(DATA[[#This Row],[T]]-1, DATA[T], DATA[High], "")</f>
        <v>119700</v>
      </c>
      <c r="AJ1058" s="31">
        <f xml:space="preserve"> _xlfn.XLOOKUP(DATA[[#This Row],[T]]-1, DATA[T], DATA[Price], "")</f>
        <v>117966</v>
      </c>
      <c r="AK1058" s="33">
        <f xml:space="preserve"> IFERROR(DATA[[#This Row],[Prev Close]] - DATA[[#This Row],[Prev Open]], "")</f>
        <v>-1294</v>
      </c>
      <c r="AL1058" s="33">
        <f xml:space="preserve"> IFERROR(DATA[[#This Row],[Prev High]] - DATA[[#This Row],[Prev Low]], "")</f>
        <v>1785</v>
      </c>
      <c r="AM1058" s="33">
        <f xml:space="preserve"> SIGN(DATA[[#This Row],[Prev Change]] &lt; 0)</f>
        <v>1</v>
      </c>
      <c r="AN1058" s="33">
        <f xml:space="preserve"> SIGN(DATA[[#This Row],[Prev Change]] &gt;= 0)</f>
        <v>0</v>
      </c>
      <c r="AO1058" s="28">
        <f xml:space="preserve"> IFERROR(MAX(0, DATA[[#This Row],[High]] - DATA[[#This Row],[Prev High]]), "")</f>
        <v>505</v>
      </c>
      <c r="AP1058" s="28">
        <f xml:space="preserve"> IFERROR(MAX(0, DATA[[#This Row],[Prev Low]] - DATA[[#This Row],[Low]]), "")</f>
        <v>0</v>
      </c>
      <c r="AQ1058" s="10">
        <f xml:space="preserve"> (DATA[[#This Row],[Prev Low]] &lt; DATA[[#This Row],[Open]]) * (DATA[[#This Row],[Open]] &lt; DATA[[#This Row],[Prev High]])</f>
        <v>1</v>
      </c>
      <c r="AR1058" s="10">
        <f xml:space="preserve"> SIGN(DATA[[#This Row],[Open]] &lt; DATA[[#This Row],[Prev Low]])</f>
        <v>0</v>
      </c>
      <c r="AS1058" s="10">
        <f xml:space="preserve"> SIGN(DATA[[#This Row],[Prev Low]] &lt; DATA[[#This Row],[Open]])</f>
        <v>1</v>
      </c>
      <c r="AT1058" s="10">
        <f xml:space="preserve"> SIGN(DATA[[#This Row],[Open]] &lt; DATA[[#This Row],[Prev High]])</f>
        <v>1</v>
      </c>
      <c r="AU1058" s="10">
        <f xml:space="preserve"> SIGN(DATA[[#This Row],[Prev High]] &lt; DATA[[#This Row],[Open]])</f>
        <v>0</v>
      </c>
      <c r="AV1058" s="10">
        <f xml:space="preserve"> SIGN(DATA[[#This Row],[Low]] &lt; DATA[[#This Row],[Prev Low]])</f>
        <v>0</v>
      </c>
      <c r="AW1058" s="10">
        <f xml:space="preserve"> SIGN(DATA[[#This Row],[Prev Low]] &lt; DATA[[#This Row],[Low]])</f>
        <v>1</v>
      </c>
      <c r="AX1058" s="10">
        <f xml:space="preserve"> SIGN(DATA[[#This Row],[High]] &lt; DATA[[#This Row],[Prev High]])</f>
        <v>0</v>
      </c>
      <c r="AY1058" s="10">
        <f xml:space="preserve"> SIGN(DATA[[#This Row],[Prev High]] &lt; DATA[[#This Row],[High]])</f>
        <v>1</v>
      </c>
      <c r="AZ1058" s="10">
        <f xml:space="preserve"> (DATA[[#This Row],[Prev Low]] &lt; DATA[[#This Row],[Close]]) * (DATA[[#This Row],[Close]] &lt; DATA[[#This Row],[Prev High]])</f>
        <v>0</v>
      </c>
      <c r="BA1058" s="10">
        <f xml:space="preserve"> SIGN(DATA[[#This Row],[Close]] &lt; DATA[[#This Row],[Prev Low]])</f>
        <v>0</v>
      </c>
      <c r="BB1058" s="10">
        <f xml:space="preserve"> SIGN(DATA[[#This Row],[Prev Low]] &lt; DATA[[#This Row],[Close]])</f>
        <v>1</v>
      </c>
      <c r="BC1058" s="10">
        <f xml:space="preserve"> SIGN(DATA[[#This Row],[Close]] &lt; DATA[[#This Row],[Prev High]])</f>
        <v>0</v>
      </c>
      <c r="BD1058" s="10">
        <f xml:space="preserve"> SIGN(DATA[[#This Row],[Prev High]] &lt; DATA[[#This Row],[Close]])</f>
        <v>1</v>
      </c>
    </row>
    <row r="1059" spans="14:56" x14ac:dyDescent="0.25">
      <c r="N1059" s="16">
        <f xml:space="preserve"> ROW() - ROW(DATA[[#Headers],[Row]])</f>
        <v>1057</v>
      </c>
      <c r="O1059" s="13"/>
      <c r="P1059" s="20">
        <v>44320</v>
      </c>
      <c r="Q1059" s="21">
        <v>117966</v>
      </c>
      <c r="R1059" s="21">
        <v>119260</v>
      </c>
      <c r="S1059" s="21">
        <v>119700</v>
      </c>
      <c r="T1059" s="21">
        <v>117915</v>
      </c>
      <c r="U1059" s="13" t="s">
        <v>711</v>
      </c>
      <c r="V1059" s="14">
        <v>-1.29E-2</v>
      </c>
      <c r="W1059" s="23"/>
      <c r="X1059" s="23">
        <f xml:space="preserve"> (1 - DATA[[#This Row],[Row]])</f>
        <v>-1056</v>
      </c>
      <c r="Y1059" s="24">
        <f xml:space="preserve"> DATA[[#This Row],[Src Data]]</f>
        <v>44320</v>
      </c>
      <c r="Z1059" s="23">
        <f xml:space="preserve"> WEEKDAY(DATA[[#This Row],[Date]])</f>
        <v>3</v>
      </c>
      <c r="AA1059" s="26">
        <f xml:space="preserve"> DATA[[#This Row],[Src Último]]</f>
        <v>117966</v>
      </c>
      <c r="AB1059" s="28">
        <f xml:space="preserve"> DATA[[#This Row],[Src Abertura]]</f>
        <v>119260</v>
      </c>
      <c r="AC1059" s="28">
        <f xml:space="preserve"> DATA[[#This Row],[Src Mínima]]</f>
        <v>117915</v>
      </c>
      <c r="AD1059" s="28">
        <f xml:space="preserve"> DATA[[#This Row],[Src Máxima]]</f>
        <v>119700</v>
      </c>
      <c r="AE1059" s="28">
        <f xml:space="preserve"> DATA[[#This Row],[Src Último]]</f>
        <v>117966</v>
      </c>
      <c r="AF1059" s="40">
        <f xml:space="preserve"> (DATA[[#This Row],[High]] - DATA[[#This Row],[Low]])</f>
        <v>1785</v>
      </c>
      <c r="AG1059" s="31">
        <f xml:space="preserve"> _xlfn.XLOOKUP(DATA[[#This Row],[T]]-1, DATA[T], DATA[Open], "")</f>
        <v>119800</v>
      </c>
      <c r="AH1059" s="31">
        <f xml:space="preserve"> _xlfn.XLOOKUP(DATA[[#This Row],[T]]-1, DATA[T], DATA[Low], "")</f>
        <v>118815</v>
      </c>
      <c r="AI1059" s="31">
        <f xml:space="preserve"> _xlfn.XLOOKUP(DATA[[#This Row],[T]]-1, DATA[T], DATA[High], "")</f>
        <v>120335</v>
      </c>
      <c r="AJ1059" s="31">
        <f xml:space="preserve"> _xlfn.XLOOKUP(DATA[[#This Row],[T]]-1, DATA[T], DATA[Price], "")</f>
        <v>119508</v>
      </c>
      <c r="AK1059" s="33">
        <f xml:space="preserve"> IFERROR(DATA[[#This Row],[Prev Close]] - DATA[[#This Row],[Prev Open]], "")</f>
        <v>-292</v>
      </c>
      <c r="AL1059" s="33">
        <f xml:space="preserve"> IFERROR(DATA[[#This Row],[Prev High]] - DATA[[#This Row],[Prev Low]], "")</f>
        <v>1520</v>
      </c>
      <c r="AM1059" s="33">
        <f xml:space="preserve"> SIGN(DATA[[#This Row],[Prev Change]] &lt; 0)</f>
        <v>1</v>
      </c>
      <c r="AN1059" s="33">
        <f xml:space="preserve"> SIGN(DATA[[#This Row],[Prev Change]] &gt;= 0)</f>
        <v>0</v>
      </c>
      <c r="AO1059" s="28">
        <f xml:space="preserve"> IFERROR(MAX(0, DATA[[#This Row],[High]] - DATA[[#This Row],[Prev High]]), "")</f>
        <v>0</v>
      </c>
      <c r="AP1059" s="28">
        <f xml:space="preserve"> IFERROR(MAX(0, DATA[[#This Row],[Prev Low]] - DATA[[#This Row],[Low]]), "")</f>
        <v>900</v>
      </c>
      <c r="AQ1059" s="10">
        <f xml:space="preserve"> (DATA[[#This Row],[Prev Low]] &lt; DATA[[#This Row],[Open]]) * (DATA[[#This Row],[Open]] &lt; DATA[[#This Row],[Prev High]])</f>
        <v>1</v>
      </c>
      <c r="AR1059" s="10">
        <f xml:space="preserve"> SIGN(DATA[[#This Row],[Open]] &lt; DATA[[#This Row],[Prev Low]])</f>
        <v>0</v>
      </c>
      <c r="AS1059" s="10">
        <f xml:space="preserve"> SIGN(DATA[[#This Row],[Prev Low]] &lt; DATA[[#This Row],[Open]])</f>
        <v>1</v>
      </c>
      <c r="AT1059" s="10">
        <f xml:space="preserve"> SIGN(DATA[[#This Row],[Open]] &lt; DATA[[#This Row],[Prev High]])</f>
        <v>1</v>
      </c>
      <c r="AU1059" s="10">
        <f xml:space="preserve"> SIGN(DATA[[#This Row],[Prev High]] &lt; DATA[[#This Row],[Open]])</f>
        <v>0</v>
      </c>
      <c r="AV1059" s="10">
        <f xml:space="preserve"> SIGN(DATA[[#This Row],[Low]] &lt; DATA[[#This Row],[Prev Low]])</f>
        <v>1</v>
      </c>
      <c r="AW1059" s="10">
        <f xml:space="preserve"> SIGN(DATA[[#This Row],[Prev Low]] &lt; DATA[[#This Row],[Low]])</f>
        <v>0</v>
      </c>
      <c r="AX1059" s="10">
        <f xml:space="preserve"> SIGN(DATA[[#This Row],[High]] &lt; DATA[[#This Row],[Prev High]])</f>
        <v>1</v>
      </c>
      <c r="AY1059" s="10">
        <f xml:space="preserve"> SIGN(DATA[[#This Row],[Prev High]] &lt; DATA[[#This Row],[High]])</f>
        <v>0</v>
      </c>
      <c r="AZ1059" s="10">
        <f xml:space="preserve"> (DATA[[#This Row],[Prev Low]] &lt; DATA[[#This Row],[Close]]) * (DATA[[#This Row],[Close]] &lt; DATA[[#This Row],[Prev High]])</f>
        <v>0</v>
      </c>
      <c r="BA1059" s="10">
        <f xml:space="preserve"> SIGN(DATA[[#This Row],[Close]] &lt; DATA[[#This Row],[Prev Low]])</f>
        <v>1</v>
      </c>
      <c r="BB1059" s="10">
        <f xml:space="preserve"> SIGN(DATA[[#This Row],[Prev Low]] &lt; DATA[[#This Row],[Close]])</f>
        <v>0</v>
      </c>
      <c r="BC1059" s="10">
        <f xml:space="preserve"> SIGN(DATA[[#This Row],[Close]] &lt; DATA[[#This Row],[Prev High]])</f>
        <v>1</v>
      </c>
      <c r="BD1059" s="10">
        <f xml:space="preserve"> SIGN(DATA[[#This Row],[Prev High]] &lt; DATA[[#This Row],[Close]])</f>
        <v>0</v>
      </c>
    </row>
    <row r="1060" spans="14:56" x14ac:dyDescent="0.25">
      <c r="N1060" s="16">
        <f xml:space="preserve"> ROW() - ROW(DATA[[#Headers],[Row]])</f>
        <v>1058</v>
      </c>
      <c r="O1060" s="13"/>
      <c r="P1060" s="20">
        <v>44319</v>
      </c>
      <c r="Q1060" s="21">
        <v>119508</v>
      </c>
      <c r="R1060" s="21">
        <v>119800</v>
      </c>
      <c r="S1060" s="21">
        <v>120335</v>
      </c>
      <c r="T1060" s="21">
        <v>118815</v>
      </c>
      <c r="U1060" s="13" t="s">
        <v>392</v>
      </c>
      <c r="V1060" s="14">
        <v>1.6000000000000001E-3</v>
      </c>
      <c r="W1060" s="23"/>
      <c r="X1060" s="23">
        <f xml:space="preserve"> (1 - DATA[[#This Row],[Row]])</f>
        <v>-1057</v>
      </c>
      <c r="Y1060" s="24">
        <f xml:space="preserve"> DATA[[#This Row],[Src Data]]</f>
        <v>44319</v>
      </c>
      <c r="Z1060" s="23">
        <f xml:space="preserve"> WEEKDAY(DATA[[#This Row],[Date]])</f>
        <v>2</v>
      </c>
      <c r="AA1060" s="26">
        <f xml:space="preserve"> DATA[[#This Row],[Src Último]]</f>
        <v>119508</v>
      </c>
      <c r="AB1060" s="28">
        <f xml:space="preserve"> DATA[[#This Row],[Src Abertura]]</f>
        <v>119800</v>
      </c>
      <c r="AC1060" s="28">
        <f xml:space="preserve"> DATA[[#This Row],[Src Mínima]]</f>
        <v>118815</v>
      </c>
      <c r="AD1060" s="28">
        <f xml:space="preserve"> DATA[[#This Row],[Src Máxima]]</f>
        <v>120335</v>
      </c>
      <c r="AE1060" s="28">
        <f xml:space="preserve"> DATA[[#This Row],[Src Último]]</f>
        <v>119508</v>
      </c>
      <c r="AF1060" s="40">
        <f xml:space="preserve"> (DATA[[#This Row],[High]] - DATA[[#This Row],[Low]])</f>
        <v>1520</v>
      </c>
      <c r="AG1060" s="31">
        <f xml:space="preserve"> _xlfn.XLOOKUP(DATA[[#This Row],[T]]-1, DATA[T], DATA[Open], "")</f>
        <v>120035</v>
      </c>
      <c r="AH1060" s="31">
        <f xml:space="preserve"> _xlfn.XLOOKUP(DATA[[#This Row],[T]]-1, DATA[T], DATA[Low], "")</f>
        <v>118905</v>
      </c>
      <c r="AI1060" s="31">
        <f xml:space="preserve"> _xlfn.XLOOKUP(DATA[[#This Row],[T]]-1, DATA[T], DATA[High], "")</f>
        <v>120540</v>
      </c>
      <c r="AJ1060" s="31">
        <f xml:space="preserve"> _xlfn.XLOOKUP(DATA[[#This Row],[T]]-1, DATA[T], DATA[Price], "")</f>
        <v>119317</v>
      </c>
      <c r="AK1060" s="33">
        <f xml:space="preserve"> IFERROR(DATA[[#This Row],[Prev Close]] - DATA[[#This Row],[Prev Open]], "")</f>
        <v>-718</v>
      </c>
      <c r="AL1060" s="33">
        <f xml:space="preserve"> IFERROR(DATA[[#This Row],[Prev High]] - DATA[[#This Row],[Prev Low]], "")</f>
        <v>1635</v>
      </c>
      <c r="AM1060" s="33">
        <f xml:space="preserve"> SIGN(DATA[[#This Row],[Prev Change]] &lt; 0)</f>
        <v>1</v>
      </c>
      <c r="AN1060" s="33">
        <f xml:space="preserve"> SIGN(DATA[[#This Row],[Prev Change]] &gt;= 0)</f>
        <v>0</v>
      </c>
      <c r="AO1060" s="28">
        <f xml:space="preserve"> IFERROR(MAX(0, DATA[[#This Row],[High]] - DATA[[#This Row],[Prev High]]), "")</f>
        <v>0</v>
      </c>
      <c r="AP1060" s="28">
        <f xml:space="preserve"> IFERROR(MAX(0, DATA[[#This Row],[Prev Low]] - DATA[[#This Row],[Low]]), "")</f>
        <v>90</v>
      </c>
      <c r="AQ1060" s="10">
        <f xml:space="preserve"> (DATA[[#This Row],[Prev Low]] &lt; DATA[[#This Row],[Open]]) * (DATA[[#This Row],[Open]] &lt; DATA[[#This Row],[Prev High]])</f>
        <v>1</v>
      </c>
      <c r="AR1060" s="10">
        <f xml:space="preserve"> SIGN(DATA[[#This Row],[Open]] &lt; DATA[[#This Row],[Prev Low]])</f>
        <v>0</v>
      </c>
      <c r="AS1060" s="10">
        <f xml:space="preserve"> SIGN(DATA[[#This Row],[Prev Low]] &lt; DATA[[#This Row],[Open]])</f>
        <v>1</v>
      </c>
      <c r="AT1060" s="10">
        <f xml:space="preserve"> SIGN(DATA[[#This Row],[Open]] &lt; DATA[[#This Row],[Prev High]])</f>
        <v>1</v>
      </c>
      <c r="AU1060" s="10">
        <f xml:space="preserve"> SIGN(DATA[[#This Row],[Prev High]] &lt; DATA[[#This Row],[Open]])</f>
        <v>0</v>
      </c>
      <c r="AV1060" s="10">
        <f xml:space="preserve"> SIGN(DATA[[#This Row],[Low]] &lt; DATA[[#This Row],[Prev Low]])</f>
        <v>1</v>
      </c>
      <c r="AW1060" s="10">
        <f xml:space="preserve"> SIGN(DATA[[#This Row],[Prev Low]] &lt; DATA[[#This Row],[Low]])</f>
        <v>0</v>
      </c>
      <c r="AX1060" s="10">
        <f xml:space="preserve"> SIGN(DATA[[#This Row],[High]] &lt; DATA[[#This Row],[Prev High]])</f>
        <v>1</v>
      </c>
      <c r="AY1060" s="10">
        <f xml:space="preserve"> SIGN(DATA[[#This Row],[Prev High]] &lt; DATA[[#This Row],[High]])</f>
        <v>0</v>
      </c>
      <c r="AZ1060" s="10">
        <f xml:space="preserve"> (DATA[[#This Row],[Prev Low]] &lt; DATA[[#This Row],[Close]]) * (DATA[[#This Row],[Close]] &lt; DATA[[#This Row],[Prev High]])</f>
        <v>1</v>
      </c>
      <c r="BA1060" s="10">
        <f xml:space="preserve"> SIGN(DATA[[#This Row],[Close]] &lt; DATA[[#This Row],[Prev Low]])</f>
        <v>0</v>
      </c>
      <c r="BB1060" s="10">
        <f xml:space="preserve"> SIGN(DATA[[#This Row],[Prev Low]] &lt; DATA[[#This Row],[Close]])</f>
        <v>1</v>
      </c>
      <c r="BC1060" s="10">
        <f xml:space="preserve"> SIGN(DATA[[#This Row],[Close]] &lt; DATA[[#This Row],[Prev High]])</f>
        <v>1</v>
      </c>
      <c r="BD1060" s="10">
        <f xml:space="preserve"> SIGN(DATA[[#This Row],[Prev High]] &lt; DATA[[#This Row],[Close]])</f>
        <v>0</v>
      </c>
    </row>
    <row r="1061" spans="14:56" x14ac:dyDescent="0.25">
      <c r="N1061" s="16">
        <f xml:space="preserve"> ROW() - ROW(DATA[[#Headers],[Row]])</f>
        <v>1059</v>
      </c>
      <c r="O1061" s="13"/>
      <c r="P1061" s="20">
        <v>44316</v>
      </c>
      <c r="Q1061" s="21">
        <v>119317</v>
      </c>
      <c r="R1061" s="21">
        <v>120035</v>
      </c>
      <c r="S1061" s="21">
        <v>120540</v>
      </c>
      <c r="T1061" s="21">
        <v>118905</v>
      </c>
      <c r="U1061" s="13" t="s">
        <v>762</v>
      </c>
      <c r="V1061" s="14">
        <v>-8.2000000000000007E-3</v>
      </c>
      <c r="W1061" s="23"/>
      <c r="X1061" s="23">
        <f xml:space="preserve"> (1 - DATA[[#This Row],[Row]])</f>
        <v>-1058</v>
      </c>
      <c r="Y1061" s="24">
        <f xml:space="preserve"> DATA[[#This Row],[Src Data]]</f>
        <v>44316</v>
      </c>
      <c r="Z1061" s="23">
        <f xml:space="preserve"> WEEKDAY(DATA[[#This Row],[Date]])</f>
        <v>6</v>
      </c>
      <c r="AA1061" s="26">
        <f xml:space="preserve"> DATA[[#This Row],[Src Último]]</f>
        <v>119317</v>
      </c>
      <c r="AB1061" s="28">
        <f xml:space="preserve"> DATA[[#This Row],[Src Abertura]]</f>
        <v>120035</v>
      </c>
      <c r="AC1061" s="28">
        <f xml:space="preserve"> DATA[[#This Row],[Src Mínima]]</f>
        <v>118905</v>
      </c>
      <c r="AD1061" s="28">
        <f xml:space="preserve"> DATA[[#This Row],[Src Máxima]]</f>
        <v>120540</v>
      </c>
      <c r="AE1061" s="28">
        <f xml:space="preserve"> DATA[[#This Row],[Src Último]]</f>
        <v>119317</v>
      </c>
      <c r="AF1061" s="40">
        <f xml:space="preserve"> (DATA[[#This Row],[High]] - DATA[[#This Row],[Low]])</f>
        <v>1635</v>
      </c>
      <c r="AG1061" s="31">
        <f xml:space="preserve"> _xlfn.XLOOKUP(DATA[[#This Row],[T]]-1, DATA[T], DATA[Open], "")</f>
        <v>121705</v>
      </c>
      <c r="AH1061" s="31">
        <f xml:space="preserve"> _xlfn.XLOOKUP(DATA[[#This Row],[T]]-1, DATA[T], DATA[Low], "")</f>
        <v>120080</v>
      </c>
      <c r="AI1061" s="31">
        <f xml:space="preserve"> _xlfn.XLOOKUP(DATA[[#This Row],[T]]-1, DATA[T], DATA[High], "")</f>
        <v>122050</v>
      </c>
      <c r="AJ1061" s="31">
        <f xml:space="preserve"> _xlfn.XLOOKUP(DATA[[#This Row],[T]]-1, DATA[T], DATA[Price], "")</f>
        <v>120307</v>
      </c>
      <c r="AK1061" s="33">
        <f xml:space="preserve"> IFERROR(DATA[[#This Row],[Prev Close]] - DATA[[#This Row],[Prev Open]], "")</f>
        <v>-1398</v>
      </c>
      <c r="AL1061" s="33">
        <f xml:space="preserve"> IFERROR(DATA[[#This Row],[Prev High]] - DATA[[#This Row],[Prev Low]], "")</f>
        <v>1970</v>
      </c>
      <c r="AM1061" s="33">
        <f xml:space="preserve"> SIGN(DATA[[#This Row],[Prev Change]] &lt; 0)</f>
        <v>1</v>
      </c>
      <c r="AN1061" s="33">
        <f xml:space="preserve"> SIGN(DATA[[#This Row],[Prev Change]] &gt;= 0)</f>
        <v>0</v>
      </c>
      <c r="AO1061" s="28">
        <f xml:space="preserve"> IFERROR(MAX(0, DATA[[#This Row],[High]] - DATA[[#This Row],[Prev High]]), "")</f>
        <v>0</v>
      </c>
      <c r="AP1061" s="28">
        <f xml:space="preserve"> IFERROR(MAX(0, DATA[[#This Row],[Prev Low]] - DATA[[#This Row],[Low]]), "")</f>
        <v>1175</v>
      </c>
      <c r="AQ1061" s="10">
        <f xml:space="preserve"> (DATA[[#This Row],[Prev Low]] &lt; DATA[[#This Row],[Open]]) * (DATA[[#This Row],[Open]] &lt; DATA[[#This Row],[Prev High]])</f>
        <v>0</v>
      </c>
      <c r="AR1061" s="10">
        <f xml:space="preserve"> SIGN(DATA[[#This Row],[Open]] &lt; DATA[[#This Row],[Prev Low]])</f>
        <v>1</v>
      </c>
      <c r="AS1061" s="10">
        <f xml:space="preserve"> SIGN(DATA[[#This Row],[Prev Low]] &lt; DATA[[#This Row],[Open]])</f>
        <v>0</v>
      </c>
      <c r="AT1061" s="10">
        <f xml:space="preserve"> SIGN(DATA[[#This Row],[Open]] &lt; DATA[[#This Row],[Prev High]])</f>
        <v>1</v>
      </c>
      <c r="AU1061" s="10">
        <f xml:space="preserve"> SIGN(DATA[[#This Row],[Prev High]] &lt; DATA[[#This Row],[Open]])</f>
        <v>0</v>
      </c>
      <c r="AV1061" s="10">
        <f xml:space="preserve"> SIGN(DATA[[#This Row],[Low]] &lt; DATA[[#This Row],[Prev Low]])</f>
        <v>1</v>
      </c>
      <c r="AW1061" s="10">
        <f xml:space="preserve"> SIGN(DATA[[#This Row],[Prev Low]] &lt; DATA[[#This Row],[Low]])</f>
        <v>0</v>
      </c>
      <c r="AX1061" s="10">
        <f xml:space="preserve"> SIGN(DATA[[#This Row],[High]] &lt; DATA[[#This Row],[Prev High]])</f>
        <v>1</v>
      </c>
      <c r="AY1061" s="10">
        <f xml:space="preserve"> SIGN(DATA[[#This Row],[Prev High]] &lt; DATA[[#This Row],[High]])</f>
        <v>0</v>
      </c>
      <c r="AZ1061" s="10">
        <f xml:space="preserve"> (DATA[[#This Row],[Prev Low]] &lt; DATA[[#This Row],[Close]]) * (DATA[[#This Row],[Close]] &lt; DATA[[#This Row],[Prev High]])</f>
        <v>0</v>
      </c>
      <c r="BA1061" s="10">
        <f xml:space="preserve"> SIGN(DATA[[#This Row],[Close]] &lt; DATA[[#This Row],[Prev Low]])</f>
        <v>1</v>
      </c>
      <c r="BB1061" s="10">
        <f xml:space="preserve"> SIGN(DATA[[#This Row],[Prev Low]] &lt; DATA[[#This Row],[Close]])</f>
        <v>0</v>
      </c>
      <c r="BC1061" s="10">
        <f xml:space="preserve"> SIGN(DATA[[#This Row],[Close]] &lt; DATA[[#This Row],[Prev High]])</f>
        <v>1</v>
      </c>
      <c r="BD1061" s="10">
        <f xml:space="preserve"> SIGN(DATA[[#This Row],[Prev High]] &lt; DATA[[#This Row],[Close]])</f>
        <v>0</v>
      </c>
    </row>
    <row r="1062" spans="14:56" x14ac:dyDescent="0.25">
      <c r="N1062" s="16">
        <f xml:space="preserve"> ROW() - ROW(DATA[[#Headers],[Row]])</f>
        <v>1060</v>
      </c>
      <c r="O1062" s="13"/>
      <c r="P1062" s="20">
        <v>44315</v>
      </c>
      <c r="Q1062" s="21">
        <v>120307</v>
      </c>
      <c r="R1062" s="21">
        <v>121705</v>
      </c>
      <c r="S1062" s="21">
        <v>122050</v>
      </c>
      <c r="T1062" s="21">
        <v>120080</v>
      </c>
      <c r="U1062" s="13" t="s">
        <v>763</v>
      </c>
      <c r="V1062" s="14">
        <v>-9.1000000000000004E-3</v>
      </c>
      <c r="W1062" s="23"/>
      <c r="X1062" s="23">
        <f xml:space="preserve"> (1 - DATA[[#This Row],[Row]])</f>
        <v>-1059</v>
      </c>
      <c r="Y1062" s="24">
        <f xml:space="preserve"> DATA[[#This Row],[Src Data]]</f>
        <v>44315</v>
      </c>
      <c r="Z1062" s="23">
        <f xml:space="preserve"> WEEKDAY(DATA[[#This Row],[Date]])</f>
        <v>5</v>
      </c>
      <c r="AA1062" s="26">
        <f xml:space="preserve"> DATA[[#This Row],[Src Último]]</f>
        <v>120307</v>
      </c>
      <c r="AB1062" s="28">
        <f xml:space="preserve"> DATA[[#This Row],[Src Abertura]]</f>
        <v>121705</v>
      </c>
      <c r="AC1062" s="28">
        <f xml:space="preserve"> DATA[[#This Row],[Src Mínima]]</f>
        <v>120080</v>
      </c>
      <c r="AD1062" s="28">
        <f xml:space="preserve"> DATA[[#This Row],[Src Máxima]]</f>
        <v>122050</v>
      </c>
      <c r="AE1062" s="28">
        <f xml:space="preserve"> DATA[[#This Row],[Src Último]]</f>
        <v>120307</v>
      </c>
      <c r="AF1062" s="40">
        <f xml:space="preserve"> (DATA[[#This Row],[High]] - DATA[[#This Row],[Low]])</f>
        <v>1970</v>
      </c>
      <c r="AG1062" s="31">
        <f xml:space="preserve"> _xlfn.XLOOKUP(DATA[[#This Row],[T]]-1, DATA[T], DATA[Open], "")</f>
        <v>119610</v>
      </c>
      <c r="AH1062" s="31">
        <f xml:space="preserve"> _xlfn.XLOOKUP(DATA[[#This Row],[T]]-1, DATA[T], DATA[Low], "")</f>
        <v>119525</v>
      </c>
      <c r="AI1062" s="31">
        <f xml:space="preserve"> _xlfn.XLOOKUP(DATA[[#This Row],[T]]-1, DATA[T], DATA[High], "")</f>
        <v>121990</v>
      </c>
      <c r="AJ1062" s="31">
        <f xml:space="preserve"> _xlfn.XLOOKUP(DATA[[#This Row],[T]]-1, DATA[T], DATA[Price], "")</f>
        <v>121416</v>
      </c>
      <c r="AK1062" s="33">
        <f xml:space="preserve"> IFERROR(DATA[[#This Row],[Prev Close]] - DATA[[#This Row],[Prev Open]], "")</f>
        <v>1806</v>
      </c>
      <c r="AL1062" s="33">
        <f xml:space="preserve"> IFERROR(DATA[[#This Row],[Prev High]] - DATA[[#This Row],[Prev Low]], "")</f>
        <v>2465</v>
      </c>
      <c r="AM1062" s="33">
        <f xml:space="preserve"> SIGN(DATA[[#This Row],[Prev Change]] &lt; 0)</f>
        <v>0</v>
      </c>
      <c r="AN1062" s="33">
        <f xml:space="preserve"> SIGN(DATA[[#This Row],[Prev Change]] &gt;= 0)</f>
        <v>1</v>
      </c>
      <c r="AO1062" s="28">
        <f xml:space="preserve"> IFERROR(MAX(0, DATA[[#This Row],[High]] - DATA[[#This Row],[Prev High]]), "")</f>
        <v>60</v>
      </c>
      <c r="AP1062" s="28">
        <f xml:space="preserve"> IFERROR(MAX(0, DATA[[#This Row],[Prev Low]] - DATA[[#This Row],[Low]]), "")</f>
        <v>0</v>
      </c>
      <c r="AQ1062" s="10">
        <f xml:space="preserve"> (DATA[[#This Row],[Prev Low]] &lt; DATA[[#This Row],[Open]]) * (DATA[[#This Row],[Open]] &lt; DATA[[#This Row],[Prev High]])</f>
        <v>1</v>
      </c>
      <c r="AR1062" s="10">
        <f xml:space="preserve"> SIGN(DATA[[#This Row],[Open]] &lt; DATA[[#This Row],[Prev Low]])</f>
        <v>0</v>
      </c>
      <c r="AS1062" s="10">
        <f xml:space="preserve"> SIGN(DATA[[#This Row],[Prev Low]] &lt; DATA[[#This Row],[Open]])</f>
        <v>1</v>
      </c>
      <c r="AT1062" s="10">
        <f xml:space="preserve"> SIGN(DATA[[#This Row],[Open]] &lt; DATA[[#This Row],[Prev High]])</f>
        <v>1</v>
      </c>
      <c r="AU1062" s="10">
        <f xml:space="preserve"> SIGN(DATA[[#This Row],[Prev High]] &lt; DATA[[#This Row],[Open]])</f>
        <v>0</v>
      </c>
      <c r="AV1062" s="10">
        <f xml:space="preserve"> SIGN(DATA[[#This Row],[Low]] &lt; DATA[[#This Row],[Prev Low]])</f>
        <v>0</v>
      </c>
      <c r="AW1062" s="10">
        <f xml:space="preserve"> SIGN(DATA[[#This Row],[Prev Low]] &lt; DATA[[#This Row],[Low]])</f>
        <v>1</v>
      </c>
      <c r="AX1062" s="10">
        <f xml:space="preserve"> SIGN(DATA[[#This Row],[High]] &lt; DATA[[#This Row],[Prev High]])</f>
        <v>0</v>
      </c>
      <c r="AY1062" s="10">
        <f xml:space="preserve"> SIGN(DATA[[#This Row],[Prev High]] &lt; DATA[[#This Row],[High]])</f>
        <v>1</v>
      </c>
      <c r="AZ1062" s="10">
        <f xml:space="preserve"> (DATA[[#This Row],[Prev Low]] &lt; DATA[[#This Row],[Close]]) * (DATA[[#This Row],[Close]] &lt; DATA[[#This Row],[Prev High]])</f>
        <v>1</v>
      </c>
      <c r="BA1062" s="10">
        <f xml:space="preserve"> SIGN(DATA[[#This Row],[Close]] &lt; DATA[[#This Row],[Prev Low]])</f>
        <v>0</v>
      </c>
      <c r="BB1062" s="10">
        <f xml:space="preserve"> SIGN(DATA[[#This Row],[Prev Low]] &lt; DATA[[#This Row],[Close]])</f>
        <v>1</v>
      </c>
      <c r="BC1062" s="10">
        <f xml:space="preserve"> SIGN(DATA[[#This Row],[Close]] &lt; DATA[[#This Row],[Prev High]])</f>
        <v>1</v>
      </c>
      <c r="BD1062" s="10">
        <f xml:space="preserve"> SIGN(DATA[[#This Row],[Prev High]] &lt; DATA[[#This Row],[Close]])</f>
        <v>0</v>
      </c>
    </row>
    <row r="1063" spans="14:56" x14ac:dyDescent="0.25">
      <c r="N1063" s="16">
        <f xml:space="preserve"> ROW() - ROW(DATA[[#Headers],[Row]])</f>
        <v>1061</v>
      </c>
      <c r="O1063" s="13"/>
      <c r="P1063" s="20">
        <v>44314</v>
      </c>
      <c r="Q1063" s="21">
        <v>121416</v>
      </c>
      <c r="R1063" s="21">
        <v>119610</v>
      </c>
      <c r="S1063" s="21">
        <v>121990</v>
      </c>
      <c r="T1063" s="21">
        <v>119525</v>
      </c>
      <c r="U1063" s="13" t="s">
        <v>329</v>
      </c>
      <c r="V1063" s="14">
        <v>1.3599999999999999E-2</v>
      </c>
      <c r="W1063" s="23"/>
      <c r="X1063" s="23">
        <f xml:space="preserve"> (1 - DATA[[#This Row],[Row]])</f>
        <v>-1060</v>
      </c>
      <c r="Y1063" s="24">
        <f xml:space="preserve"> DATA[[#This Row],[Src Data]]</f>
        <v>44314</v>
      </c>
      <c r="Z1063" s="23">
        <f xml:space="preserve"> WEEKDAY(DATA[[#This Row],[Date]])</f>
        <v>4</v>
      </c>
      <c r="AA1063" s="26">
        <f xml:space="preserve"> DATA[[#This Row],[Src Último]]</f>
        <v>121416</v>
      </c>
      <c r="AB1063" s="28">
        <f xml:space="preserve"> DATA[[#This Row],[Src Abertura]]</f>
        <v>119610</v>
      </c>
      <c r="AC1063" s="28">
        <f xml:space="preserve"> DATA[[#This Row],[Src Mínima]]</f>
        <v>119525</v>
      </c>
      <c r="AD1063" s="28">
        <f xml:space="preserve"> DATA[[#This Row],[Src Máxima]]</f>
        <v>121990</v>
      </c>
      <c r="AE1063" s="28">
        <f xml:space="preserve"> DATA[[#This Row],[Src Último]]</f>
        <v>121416</v>
      </c>
      <c r="AF1063" s="40">
        <f xml:space="preserve"> (DATA[[#This Row],[High]] - DATA[[#This Row],[Low]])</f>
        <v>2465</v>
      </c>
      <c r="AG1063" s="31">
        <f xml:space="preserve"> _xlfn.XLOOKUP(DATA[[#This Row],[T]]-1, DATA[T], DATA[Open], "")</f>
        <v>121300</v>
      </c>
      <c r="AH1063" s="31">
        <f xml:space="preserve"> _xlfn.XLOOKUP(DATA[[#This Row],[T]]-1, DATA[T], DATA[Low], "")</f>
        <v>119160</v>
      </c>
      <c r="AI1063" s="31">
        <f xml:space="preserve"> _xlfn.XLOOKUP(DATA[[#This Row],[T]]-1, DATA[T], DATA[High], "")</f>
        <v>121540</v>
      </c>
      <c r="AJ1063" s="31">
        <f xml:space="preserve"> _xlfn.XLOOKUP(DATA[[#This Row],[T]]-1, DATA[T], DATA[Price], "")</f>
        <v>119788</v>
      </c>
      <c r="AK1063" s="33">
        <f xml:space="preserve"> IFERROR(DATA[[#This Row],[Prev Close]] - DATA[[#This Row],[Prev Open]], "")</f>
        <v>-1512</v>
      </c>
      <c r="AL1063" s="33">
        <f xml:space="preserve"> IFERROR(DATA[[#This Row],[Prev High]] - DATA[[#This Row],[Prev Low]], "")</f>
        <v>2380</v>
      </c>
      <c r="AM1063" s="33">
        <f xml:space="preserve"> SIGN(DATA[[#This Row],[Prev Change]] &lt; 0)</f>
        <v>1</v>
      </c>
      <c r="AN1063" s="33">
        <f xml:space="preserve"> SIGN(DATA[[#This Row],[Prev Change]] &gt;= 0)</f>
        <v>0</v>
      </c>
      <c r="AO1063" s="28">
        <f xml:space="preserve"> IFERROR(MAX(0, DATA[[#This Row],[High]] - DATA[[#This Row],[Prev High]]), "")</f>
        <v>450</v>
      </c>
      <c r="AP1063" s="28">
        <f xml:space="preserve"> IFERROR(MAX(0, DATA[[#This Row],[Prev Low]] - DATA[[#This Row],[Low]]), "")</f>
        <v>0</v>
      </c>
      <c r="AQ1063" s="10">
        <f xml:space="preserve"> (DATA[[#This Row],[Prev Low]] &lt; DATA[[#This Row],[Open]]) * (DATA[[#This Row],[Open]] &lt; DATA[[#This Row],[Prev High]])</f>
        <v>1</v>
      </c>
      <c r="AR1063" s="10">
        <f xml:space="preserve"> SIGN(DATA[[#This Row],[Open]] &lt; DATA[[#This Row],[Prev Low]])</f>
        <v>0</v>
      </c>
      <c r="AS1063" s="10">
        <f xml:space="preserve"> SIGN(DATA[[#This Row],[Prev Low]] &lt; DATA[[#This Row],[Open]])</f>
        <v>1</v>
      </c>
      <c r="AT1063" s="10">
        <f xml:space="preserve"> SIGN(DATA[[#This Row],[Open]] &lt; DATA[[#This Row],[Prev High]])</f>
        <v>1</v>
      </c>
      <c r="AU1063" s="10">
        <f xml:space="preserve"> SIGN(DATA[[#This Row],[Prev High]] &lt; DATA[[#This Row],[Open]])</f>
        <v>0</v>
      </c>
      <c r="AV1063" s="10">
        <f xml:space="preserve"> SIGN(DATA[[#This Row],[Low]] &lt; DATA[[#This Row],[Prev Low]])</f>
        <v>0</v>
      </c>
      <c r="AW1063" s="10">
        <f xml:space="preserve"> SIGN(DATA[[#This Row],[Prev Low]] &lt; DATA[[#This Row],[Low]])</f>
        <v>1</v>
      </c>
      <c r="AX1063" s="10">
        <f xml:space="preserve"> SIGN(DATA[[#This Row],[High]] &lt; DATA[[#This Row],[Prev High]])</f>
        <v>0</v>
      </c>
      <c r="AY1063" s="10">
        <f xml:space="preserve"> SIGN(DATA[[#This Row],[Prev High]] &lt; DATA[[#This Row],[High]])</f>
        <v>1</v>
      </c>
      <c r="AZ1063" s="10">
        <f xml:space="preserve"> (DATA[[#This Row],[Prev Low]] &lt; DATA[[#This Row],[Close]]) * (DATA[[#This Row],[Close]] &lt; DATA[[#This Row],[Prev High]])</f>
        <v>1</v>
      </c>
      <c r="BA1063" s="10">
        <f xml:space="preserve"> SIGN(DATA[[#This Row],[Close]] &lt; DATA[[#This Row],[Prev Low]])</f>
        <v>0</v>
      </c>
      <c r="BB1063" s="10">
        <f xml:space="preserve"> SIGN(DATA[[#This Row],[Prev Low]] &lt; DATA[[#This Row],[Close]])</f>
        <v>1</v>
      </c>
      <c r="BC1063" s="10">
        <f xml:space="preserve"> SIGN(DATA[[#This Row],[Close]] &lt; DATA[[#This Row],[Prev High]])</f>
        <v>1</v>
      </c>
      <c r="BD1063" s="10">
        <f xml:space="preserve"> SIGN(DATA[[#This Row],[Prev High]] &lt; DATA[[#This Row],[Close]])</f>
        <v>0</v>
      </c>
    </row>
    <row r="1064" spans="14:56" x14ac:dyDescent="0.25">
      <c r="N1064" s="16">
        <f xml:space="preserve"> ROW() - ROW(DATA[[#Headers],[Row]])</f>
        <v>1062</v>
      </c>
      <c r="O1064" s="13"/>
      <c r="P1064" s="20">
        <v>44313</v>
      </c>
      <c r="Q1064" s="21">
        <v>119788</v>
      </c>
      <c r="R1064" s="21">
        <v>121300</v>
      </c>
      <c r="S1064" s="21">
        <v>121540</v>
      </c>
      <c r="T1064" s="21">
        <v>119160</v>
      </c>
      <c r="U1064" s="13" t="s">
        <v>611</v>
      </c>
      <c r="V1064" s="14">
        <v>-1.0699999999999999E-2</v>
      </c>
      <c r="W1064" s="23"/>
      <c r="X1064" s="23">
        <f xml:space="preserve"> (1 - DATA[[#This Row],[Row]])</f>
        <v>-1061</v>
      </c>
      <c r="Y1064" s="24">
        <f xml:space="preserve"> DATA[[#This Row],[Src Data]]</f>
        <v>44313</v>
      </c>
      <c r="Z1064" s="23">
        <f xml:space="preserve"> WEEKDAY(DATA[[#This Row],[Date]])</f>
        <v>3</v>
      </c>
      <c r="AA1064" s="26">
        <f xml:space="preserve"> DATA[[#This Row],[Src Último]]</f>
        <v>119788</v>
      </c>
      <c r="AB1064" s="28">
        <f xml:space="preserve"> DATA[[#This Row],[Src Abertura]]</f>
        <v>121300</v>
      </c>
      <c r="AC1064" s="28">
        <f xml:space="preserve"> DATA[[#This Row],[Src Mínima]]</f>
        <v>119160</v>
      </c>
      <c r="AD1064" s="28">
        <f xml:space="preserve"> DATA[[#This Row],[Src Máxima]]</f>
        <v>121540</v>
      </c>
      <c r="AE1064" s="28">
        <f xml:space="preserve"> DATA[[#This Row],[Src Último]]</f>
        <v>119788</v>
      </c>
      <c r="AF1064" s="40">
        <f xml:space="preserve"> (DATA[[#This Row],[High]] - DATA[[#This Row],[Low]])</f>
        <v>2380</v>
      </c>
      <c r="AG1064" s="31">
        <f xml:space="preserve"> _xlfn.XLOOKUP(DATA[[#This Row],[T]]-1, DATA[T], DATA[Open], "")</f>
        <v>121460</v>
      </c>
      <c r="AH1064" s="31">
        <f xml:space="preserve"> _xlfn.XLOOKUP(DATA[[#This Row],[T]]-1, DATA[T], DATA[Low], "")</f>
        <v>120145</v>
      </c>
      <c r="AI1064" s="31">
        <f xml:space="preserve"> _xlfn.XLOOKUP(DATA[[#This Row],[T]]-1, DATA[T], DATA[High], "")</f>
        <v>121750</v>
      </c>
      <c r="AJ1064" s="31">
        <f xml:space="preserve"> _xlfn.XLOOKUP(DATA[[#This Row],[T]]-1, DATA[T], DATA[Price], "")</f>
        <v>121078</v>
      </c>
      <c r="AK1064" s="33">
        <f xml:space="preserve"> IFERROR(DATA[[#This Row],[Prev Close]] - DATA[[#This Row],[Prev Open]], "")</f>
        <v>-382</v>
      </c>
      <c r="AL1064" s="33">
        <f xml:space="preserve"> IFERROR(DATA[[#This Row],[Prev High]] - DATA[[#This Row],[Prev Low]], "")</f>
        <v>1605</v>
      </c>
      <c r="AM1064" s="33">
        <f xml:space="preserve"> SIGN(DATA[[#This Row],[Prev Change]] &lt; 0)</f>
        <v>1</v>
      </c>
      <c r="AN1064" s="33">
        <f xml:space="preserve"> SIGN(DATA[[#This Row],[Prev Change]] &gt;= 0)</f>
        <v>0</v>
      </c>
      <c r="AO1064" s="28">
        <f xml:space="preserve"> IFERROR(MAX(0, DATA[[#This Row],[High]] - DATA[[#This Row],[Prev High]]), "")</f>
        <v>0</v>
      </c>
      <c r="AP1064" s="28">
        <f xml:space="preserve"> IFERROR(MAX(0, DATA[[#This Row],[Prev Low]] - DATA[[#This Row],[Low]]), "")</f>
        <v>985</v>
      </c>
      <c r="AQ1064" s="10">
        <f xml:space="preserve"> (DATA[[#This Row],[Prev Low]] &lt; DATA[[#This Row],[Open]]) * (DATA[[#This Row],[Open]] &lt; DATA[[#This Row],[Prev High]])</f>
        <v>1</v>
      </c>
      <c r="AR1064" s="10">
        <f xml:space="preserve"> SIGN(DATA[[#This Row],[Open]] &lt; DATA[[#This Row],[Prev Low]])</f>
        <v>0</v>
      </c>
      <c r="AS1064" s="10">
        <f xml:space="preserve"> SIGN(DATA[[#This Row],[Prev Low]] &lt; DATA[[#This Row],[Open]])</f>
        <v>1</v>
      </c>
      <c r="AT1064" s="10">
        <f xml:space="preserve"> SIGN(DATA[[#This Row],[Open]] &lt; DATA[[#This Row],[Prev High]])</f>
        <v>1</v>
      </c>
      <c r="AU1064" s="10">
        <f xml:space="preserve"> SIGN(DATA[[#This Row],[Prev High]] &lt; DATA[[#This Row],[Open]])</f>
        <v>0</v>
      </c>
      <c r="AV1064" s="10">
        <f xml:space="preserve"> SIGN(DATA[[#This Row],[Low]] &lt; DATA[[#This Row],[Prev Low]])</f>
        <v>1</v>
      </c>
      <c r="AW1064" s="10">
        <f xml:space="preserve"> SIGN(DATA[[#This Row],[Prev Low]] &lt; DATA[[#This Row],[Low]])</f>
        <v>0</v>
      </c>
      <c r="AX1064" s="10">
        <f xml:space="preserve"> SIGN(DATA[[#This Row],[High]] &lt; DATA[[#This Row],[Prev High]])</f>
        <v>1</v>
      </c>
      <c r="AY1064" s="10">
        <f xml:space="preserve"> SIGN(DATA[[#This Row],[Prev High]] &lt; DATA[[#This Row],[High]])</f>
        <v>0</v>
      </c>
      <c r="AZ1064" s="10">
        <f xml:space="preserve"> (DATA[[#This Row],[Prev Low]] &lt; DATA[[#This Row],[Close]]) * (DATA[[#This Row],[Close]] &lt; DATA[[#This Row],[Prev High]])</f>
        <v>0</v>
      </c>
      <c r="BA1064" s="10">
        <f xml:space="preserve"> SIGN(DATA[[#This Row],[Close]] &lt; DATA[[#This Row],[Prev Low]])</f>
        <v>1</v>
      </c>
      <c r="BB1064" s="10">
        <f xml:space="preserve"> SIGN(DATA[[#This Row],[Prev Low]] &lt; DATA[[#This Row],[Close]])</f>
        <v>0</v>
      </c>
      <c r="BC1064" s="10">
        <f xml:space="preserve"> SIGN(DATA[[#This Row],[Close]] &lt; DATA[[#This Row],[Prev High]])</f>
        <v>1</v>
      </c>
      <c r="BD1064" s="10">
        <f xml:space="preserve"> SIGN(DATA[[#This Row],[Prev High]] &lt; DATA[[#This Row],[Close]])</f>
        <v>0</v>
      </c>
    </row>
    <row r="1065" spans="14:56" x14ac:dyDescent="0.25">
      <c r="N1065" s="16">
        <f xml:space="preserve"> ROW() - ROW(DATA[[#Headers],[Row]])</f>
        <v>1063</v>
      </c>
      <c r="O1065" s="13"/>
      <c r="P1065" s="20">
        <v>44312</v>
      </c>
      <c r="Q1065" s="21">
        <v>121078</v>
      </c>
      <c r="R1065" s="21">
        <v>121460</v>
      </c>
      <c r="S1065" s="21">
        <v>121750</v>
      </c>
      <c r="T1065" s="21">
        <v>120145</v>
      </c>
      <c r="U1065" s="13" t="s">
        <v>204</v>
      </c>
      <c r="V1065" s="14">
        <v>1.2999999999999999E-3</v>
      </c>
      <c r="W1065" s="23"/>
      <c r="X1065" s="23">
        <f xml:space="preserve"> (1 - DATA[[#This Row],[Row]])</f>
        <v>-1062</v>
      </c>
      <c r="Y1065" s="24">
        <f xml:space="preserve"> DATA[[#This Row],[Src Data]]</f>
        <v>44312</v>
      </c>
      <c r="Z1065" s="23">
        <f xml:space="preserve"> WEEKDAY(DATA[[#This Row],[Date]])</f>
        <v>2</v>
      </c>
      <c r="AA1065" s="26">
        <f xml:space="preserve"> DATA[[#This Row],[Src Último]]</f>
        <v>121078</v>
      </c>
      <c r="AB1065" s="28">
        <f xml:space="preserve"> DATA[[#This Row],[Src Abertura]]</f>
        <v>121460</v>
      </c>
      <c r="AC1065" s="28">
        <f xml:space="preserve"> DATA[[#This Row],[Src Mínima]]</f>
        <v>120145</v>
      </c>
      <c r="AD1065" s="28">
        <f xml:space="preserve"> DATA[[#This Row],[Src Máxima]]</f>
        <v>121750</v>
      </c>
      <c r="AE1065" s="28">
        <f xml:space="preserve"> DATA[[#This Row],[Src Último]]</f>
        <v>121078</v>
      </c>
      <c r="AF1065" s="40">
        <f xml:space="preserve"> (DATA[[#This Row],[High]] - DATA[[#This Row],[Low]])</f>
        <v>1605</v>
      </c>
      <c r="AG1065" s="31">
        <f xml:space="preserve"> _xlfn.XLOOKUP(DATA[[#This Row],[T]]-1, DATA[T], DATA[Open], "")</f>
        <v>120700</v>
      </c>
      <c r="AH1065" s="31">
        <f xml:space="preserve"> _xlfn.XLOOKUP(DATA[[#This Row],[T]]-1, DATA[T], DATA[Low], "")</f>
        <v>120300</v>
      </c>
      <c r="AI1065" s="31">
        <f xml:space="preserve"> _xlfn.XLOOKUP(DATA[[#This Row],[T]]-1, DATA[T], DATA[High], "")</f>
        <v>121310</v>
      </c>
      <c r="AJ1065" s="31">
        <f xml:space="preserve"> _xlfn.XLOOKUP(DATA[[#This Row],[T]]-1, DATA[T], DATA[Price], "")</f>
        <v>120924</v>
      </c>
      <c r="AK1065" s="33">
        <f xml:space="preserve"> IFERROR(DATA[[#This Row],[Prev Close]] - DATA[[#This Row],[Prev Open]], "")</f>
        <v>224</v>
      </c>
      <c r="AL1065" s="33">
        <f xml:space="preserve"> IFERROR(DATA[[#This Row],[Prev High]] - DATA[[#This Row],[Prev Low]], "")</f>
        <v>1010</v>
      </c>
      <c r="AM1065" s="33">
        <f xml:space="preserve"> SIGN(DATA[[#This Row],[Prev Change]] &lt; 0)</f>
        <v>0</v>
      </c>
      <c r="AN1065" s="33">
        <f xml:space="preserve"> SIGN(DATA[[#This Row],[Prev Change]] &gt;= 0)</f>
        <v>1</v>
      </c>
      <c r="AO1065" s="28">
        <f xml:space="preserve"> IFERROR(MAX(0, DATA[[#This Row],[High]] - DATA[[#This Row],[Prev High]]), "")</f>
        <v>440</v>
      </c>
      <c r="AP1065" s="28">
        <f xml:space="preserve"> IFERROR(MAX(0, DATA[[#This Row],[Prev Low]] - DATA[[#This Row],[Low]]), "")</f>
        <v>155</v>
      </c>
      <c r="AQ1065" s="10">
        <f xml:space="preserve"> (DATA[[#This Row],[Prev Low]] &lt; DATA[[#This Row],[Open]]) * (DATA[[#This Row],[Open]] &lt; DATA[[#This Row],[Prev High]])</f>
        <v>0</v>
      </c>
      <c r="AR1065" s="10">
        <f xml:space="preserve"> SIGN(DATA[[#This Row],[Open]] &lt; DATA[[#This Row],[Prev Low]])</f>
        <v>0</v>
      </c>
      <c r="AS1065" s="10">
        <f xml:space="preserve"> SIGN(DATA[[#This Row],[Prev Low]] &lt; DATA[[#This Row],[Open]])</f>
        <v>1</v>
      </c>
      <c r="AT1065" s="10">
        <f xml:space="preserve"> SIGN(DATA[[#This Row],[Open]] &lt; DATA[[#This Row],[Prev High]])</f>
        <v>0</v>
      </c>
      <c r="AU1065" s="10">
        <f xml:space="preserve"> SIGN(DATA[[#This Row],[Prev High]] &lt; DATA[[#This Row],[Open]])</f>
        <v>1</v>
      </c>
      <c r="AV1065" s="10">
        <f xml:space="preserve"> SIGN(DATA[[#This Row],[Low]] &lt; DATA[[#This Row],[Prev Low]])</f>
        <v>1</v>
      </c>
      <c r="AW1065" s="10">
        <f xml:space="preserve"> SIGN(DATA[[#This Row],[Prev Low]] &lt; DATA[[#This Row],[Low]])</f>
        <v>0</v>
      </c>
      <c r="AX1065" s="10">
        <f xml:space="preserve"> SIGN(DATA[[#This Row],[High]] &lt; DATA[[#This Row],[Prev High]])</f>
        <v>0</v>
      </c>
      <c r="AY1065" s="10">
        <f xml:space="preserve"> SIGN(DATA[[#This Row],[Prev High]] &lt; DATA[[#This Row],[High]])</f>
        <v>1</v>
      </c>
      <c r="AZ1065" s="10">
        <f xml:space="preserve"> (DATA[[#This Row],[Prev Low]] &lt; DATA[[#This Row],[Close]]) * (DATA[[#This Row],[Close]] &lt; DATA[[#This Row],[Prev High]])</f>
        <v>1</v>
      </c>
      <c r="BA1065" s="10">
        <f xml:space="preserve"> SIGN(DATA[[#This Row],[Close]] &lt; DATA[[#This Row],[Prev Low]])</f>
        <v>0</v>
      </c>
      <c r="BB1065" s="10">
        <f xml:space="preserve"> SIGN(DATA[[#This Row],[Prev Low]] &lt; DATA[[#This Row],[Close]])</f>
        <v>1</v>
      </c>
      <c r="BC1065" s="10">
        <f xml:space="preserve"> SIGN(DATA[[#This Row],[Close]] &lt; DATA[[#This Row],[Prev High]])</f>
        <v>1</v>
      </c>
      <c r="BD1065" s="10">
        <f xml:space="preserve"> SIGN(DATA[[#This Row],[Prev High]] &lt; DATA[[#This Row],[Close]])</f>
        <v>0</v>
      </c>
    </row>
    <row r="1066" spans="14:56" x14ac:dyDescent="0.25">
      <c r="N1066" s="16">
        <f xml:space="preserve"> ROW() - ROW(DATA[[#Headers],[Row]])</f>
        <v>1064</v>
      </c>
      <c r="O1066" s="13"/>
      <c r="P1066" s="20">
        <v>44309</v>
      </c>
      <c r="Q1066" s="21">
        <v>120924</v>
      </c>
      <c r="R1066" s="21">
        <v>120700</v>
      </c>
      <c r="S1066" s="21">
        <v>121310</v>
      </c>
      <c r="T1066" s="21">
        <v>120300</v>
      </c>
      <c r="U1066" s="13" t="s">
        <v>542</v>
      </c>
      <c r="V1066" s="14">
        <v>9.1999999999999998E-3</v>
      </c>
      <c r="W1066" s="23"/>
      <c r="X1066" s="23">
        <f xml:space="preserve"> (1 - DATA[[#This Row],[Row]])</f>
        <v>-1063</v>
      </c>
      <c r="Y1066" s="24">
        <f xml:space="preserve"> DATA[[#This Row],[Src Data]]</f>
        <v>44309</v>
      </c>
      <c r="Z1066" s="23">
        <f xml:space="preserve"> WEEKDAY(DATA[[#This Row],[Date]])</f>
        <v>6</v>
      </c>
      <c r="AA1066" s="26">
        <f xml:space="preserve"> DATA[[#This Row],[Src Último]]</f>
        <v>120924</v>
      </c>
      <c r="AB1066" s="28">
        <f xml:space="preserve"> DATA[[#This Row],[Src Abertura]]</f>
        <v>120700</v>
      </c>
      <c r="AC1066" s="28">
        <f xml:space="preserve"> DATA[[#This Row],[Src Mínima]]</f>
        <v>120300</v>
      </c>
      <c r="AD1066" s="28">
        <f xml:space="preserve"> DATA[[#This Row],[Src Máxima]]</f>
        <v>121310</v>
      </c>
      <c r="AE1066" s="28">
        <f xml:space="preserve"> DATA[[#This Row],[Src Último]]</f>
        <v>120924</v>
      </c>
      <c r="AF1066" s="40">
        <f xml:space="preserve"> (DATA[[#This Row],[High]] - DATA[[#This Row],[Low]])</f>
        <v>1010</v>
      </c>
      <c r="AG1066" s="31">
        <f xml:space="preserve"> _xlfn.XLOOKUP(DATA[[#This Row],[T]]-1, DATA[T], DATA[Open], "")</f>
        <v>120775</v>
      </c>
      <c r="AH1066" s="31">
        <f xml:space="preserve"> _xlfn.XLOOKUP(DATA[[#This Row],[T]]-1, DATA[T], DATA[Low], "")</f>
        <v>119615</v>
      </c>
      <c r="AI1066" s="31">
        <f xml:space="preserve"> _xlfn.XLOOKUP(DATA[[#This Row],[T]]-1, DATA[T], DATA[High], "")</f>
        <v>121460</v>
      </c>
      <c r="AJ1066" s="31">
        <f xml:space="preserve"> _xlfn.XLOOKUP(DATA[[#This Row],[T]]-1, DATA[T], DATA[Price], "")</f>
        <v>119824</v>
      </c>
      <c r="AK1066" s="33">
        <f xml:space="preserve"> IFERROR(DATA[[#This Row],[Prev Close]] - DATA[[#This Row],[Prev Open]], "")</f>
        <v>-951</v>
      </c>
      <c r="AL1066" s="33">
        <f xml:space="preserve"> IFERROR(DATA[[#This Row],[Prev High]] - DATA[[#This Row],[Prev Low]], "")</f>
        <v>1845</v>
      </c>
      <c r="AM1066" s="33">
        <f xml:space="preserve"> SIGN(DATA[[#This Row],[Prev Change]] &lt; 0)</f>
        <v>1</v>
      </c>
      <c r="AN1066" s="33">
        <f xml:space="preserve"> SIGN(DATA[[#This Row],[Prev Change]] &gt;= 0)</f>
        <v>0</v>
      </c>
      <c r="AO1066" s="28">
        <f xml:space="preserve"> IFERROR(MAX(0, DATA[[#This Row],[High]] - DATA[[#This Row],[Prev High]]), "")</f>
        <v>0</v>
      </c>
      <c r="AP1066" s="28">
        <f xml:space="preserve"> IFERROR(MAX(0, DATA[[#This Row],[Prev Low]] - DATA[[#This Row],[Low]]), "")</f>
        <v>0</v>
      </c>
      <c r="AQ1066" s="10">
        <f xml:space="preserve"> (DATA[[#This Row],[Prev Low]] &lt; DATA[[#This Row],[Open]]) * (DATA[[#This Row],[Open]] &lt; DATA[[#This Row],[Prev High]])</f>
        <v>1</v>
      </c>
      <c r="AR1066" s="10">
        <f xml:space="preserve"> SIGN(DATA[[#This Row],[Open]] &lt; DATA[[#This Row],[Prev Low]])</f>
        <v>0</v>
      </c>
      <c r="AS1066" s="10">
        <f xml:space="preserve"> SIGN(DATA[[#This Row],[Prev Low]] &lt; DATA[[#This Row],[Open]])</f>
        <v>1</v>
      </c>
      <c r="AT1066" s="10">
        <f xml:space="preserve"> SIGN(DATA[[#This Row],[Open]] &lt; DATA[[#This Row],[Prev High]])</f>
        <v>1</v>
      </c>
      <c r="AU1066" s="10">
        <f xml:space="preserve"> SIGN(DATA[[#This Row],[Prev High]] &lt; DATA[[#This Row],[Open]])</f>
        <v>0</v>
      </c>
      <c r="AV1066" s="10">
        <f xml:space="preserve"> SIGN(DATA[[#This Row],[Low]] &lt; DATA[[#This Row],[Prev Low]])</f>
        <v>0</v>
      </c>
      <c r="AW1066" s="10">
        <f xml:space="preserve"> SIGN(DATA[[#This Row],[Prev Low]] &lt; DATA[[#This Row],[Low]])</f>
        <v>1</v>
      </c>
      <c r="AX1066" s="10">
        <f xml:space="preserve"> SIGN(DATA[[#This Row],[High]] &lt; DATA[[#This Row],[Prev High]])</f>
        <v>1</v>
      </c>
      <c r="AY1066" s="10">
        <f xml:space="preserve"> SIGN(DATA[[#This Row],[Prev High]] &lt; DATA[[#This Row],[High]])</f>
        <v>0</v>
      </c>
      <c r="AZ1066" s="10">
        <f xml:space="preserve"> (DATA[[#This Row],[Prev Low]] &lt; DATA[[#This Row],[Close]]) * (DATA[[#This Row],[Close]] &lt; DATA[[#This Row],[Prev High]])</f>
        <v>1</v>
      </c>
      <c r="BA1066" s="10">
        <f xml:space="preserve"> SIGN(DATA[[#This Row],[Close]] &lt; DATA[[#This Row],[Prev Low]])</f>
        <v>0</v>
      </c>
      <c r="BB1066" s="10">
        <f xml:space="preserve"> SIGN(DATA[[#This Row],[Prev Low]] &lt; DATA[[#This Row],[Close]])</f>
        <v>1</v>
      </c>
      <c r="BC1066" s="10">
        <f xml:space="preserve"> SIGN(DATA[[#This Row],[Close]] &lt; DATA[[#This Row],[Prev High]])</f>
        <v>1</v>
      </c>
      <c r="BD1066" s="10">
        <f xml:space="preserve"> SIGN(DATA[[#This Row],[Prev High]] &lt; DATA[[#This Row],[Close]])</f>
        <v>0</v>
      </c>
    </row>
    <row r="1067" spans="14:56" x14ac:dyDescent="0.25">
      <c r="N1067" s="16">
        <f xml:space="preserve"> ROW() - ROW(DATA[[#Headers],[Row]])</f>
        <v>1065</v>
      </c>
      <c r="O1067" s="13"/>
      <c r="P1067" s="20">
        <v>44308</v>
      </c>
      <c r="Q1067" s="21">
        <v>119824</v>
      </c>
      <c r="R1067" s="21">
        <v>120775</v>
      </c>
      <c r="S1067" s="21">
        <v>121460</v>
      </c>
      <c r="T1067" s="21">
        <v>119615</v>
      </c>
      <c r="U1067" s="13" t="s">
        <v>155</v>
      </c>
      <c r="V1067" s="14">
        <v>-5.1000000000000004E-3</v>
      </c>
      <c r="W1067" s="23"/>
      <c r="X1067" s="23">
        <f xml:space="preserve"> (1 - DATA[[#This Row],[Row]])</f>
        <v>-1064</v>
      </c>
      <c r="Y1067" s="24">
        <f xml:space="preserve"> DATA[[#This Row],[Src Data]]</f>
        <v>44308</v>
      </c>
      <c r="Z1067" s="23">
        <f xml:space="preserve"> WEEKDAY(DATA[[#This Row],[Date]])</f>
        <v>5</v>
      </c>
      <c r="AA1067" s="26">
        <f xml:space="preserve"> DATA[[#This Row],[Src Último]]</f>
        <v>119824</v>
      </c>
      <c r="AB1067" s="28">
        <f xml:space="preserve"> DATA[[#This Row],[Src Abertura]]</f>
        <v>120775</v>
      </c>
      <c r="AC1067" s="28">
        <f xml:space="preserve"> DATA[[#This Row],[Src Mínima]]</f>
        <v>119615</v>
      </c>
      <c r="AD1067" s="28">
        <f xml:space="preserve"> DATA[[#This Row],[Src Máxima]]</f>
        <v>121460</v>
      </c>
      <c r="AE1067" s="28">
        <f xml:space="preserve"> DATA[[#This Row],[Src Último]]</f>
        <v>119824</v>
      </c>
      <c r="AF1067" s="40">
        <f xml:space="preserve"> (DATA[[#This Row],[High]] - DATA[[#This Row],[Low]])</f>
        <v>1845</v>
      </c>
      <c r="AG1067" s="31">
        <f xml:space="preserve"> _xlfn.XLOOKUP(DATA[[#This Row],[T]]-1, DATA[T], DATA[Open], "")</f>
        <v>120900</v>
      </c>
      <c r="AH1067" s="31">
        <f xml:space="preserve"> _xlfn.XLOOKUP(DATA[[#This Row],[T]]-1, DATA[T], DATA[Low], "")</f>
        <v>120255</v>
      </c>
      <c r="AI1067" s="31">
        <f xml:space="preserve"> _xlfn.XLOOKUP(DATA[[#This Row],[T]]-1, DATA[T], DATA[High], "")</f>
        <v>121765</v>
      </c>
      <c r="AJ1067" s="31">
        <f xml:space="preserve"> _xlfn.XLOOKUP(DATA[[#This Row],[T]]-1, DATA[T], DATA[Price], "")</f>
        <v>120442</v>
      </c>
      <c r="AK1067" s="33">
        <f xml:space="preserve"> IFERROR(DATA[[#This Row],[Prev Close]] - DATA[[#This Row],[Prev Open]], "")</f>
        <v>-458</v>
      </c>
      <c r="AL1067" s="33">
        <f xml:space="preserve"> IFERROR(DATA[[#This Row],[Prev High]] - DATA[[#This Row],[Prev Low]], "")</f>
        <v>1510</v>
      </c>
      <c r="AM1067" s="33">
        <f xml:space="preserve"> SIGN(DATA[[#This Row],[Prev Change]] &lt; 0)</f>
        <v>1</v>
      </c>
      <c r="AN1067" s="33">
        <f xml:space="preserve"> SIGN(DATA[[#This Row],[Prev Change]] &gt;= 0)</f>
        <v>0</v>
      </c>
      <c r="AO1067" s="28">
        <f xml:space="preserve"> IFERROR(MAX(0, DATA[[#This Row],[High]] - DATA[[#This Row],[Prev High]]), "")</f>
        <v>0</v>
      </c>
      <c r="AP1067" s="28">
        <f xml:space="preserve"> IFERROR(MAX(0, DATA[[#This Row],[Prev Low]] - DATA[[#This Row],[Low]]), "")</f>
        <v>640</v>
      </c>
      <c r="AQ1067" s="10">
        <f xml:space="preserve"> (DATA[[#This Row],[Prev Low]] &lt; DATA[[#This Row],[Open]]) * (DATA[[#This Row],[Open]] &lt; DATA[[#This Row],[Prev High]])</f>
        <v>1</v>
      </c>
      <c r="AR1067" s="10">
        <f xml:space="preserve"> SIGN(DATA[[#This Row],[Open]] &lt; DATA[[#This Row],[Prev Low]])</f>
        <v>0</v>
      </c>
      <c r="AS1067" s="10">
        <f xml:space="preserve"> SIGN(DATA[[#This Row],[Prev Low]] &lt; DATA[[#This Row],[Open]])</f>
        <v>1</v>
      </c>
      <c r="AT1067" s="10">
        <f xml:space="preserve"> SIGN(DATA[[#This Row],[Open]] &lt; DATA[[#This Row],[Prev High]])</f>
        <v>1</v>
      </c>
      <c r="AU1067" s="10">
        <f xml:space="preserve"> SIGN(DATA[[#This Row],[Prev High]] &lt; DATA[[#This Row],[Open]])</f>
        <v>0</v>
      </c>
      <c r="AV1067" s="10">
        <f xml:space="preserve"> SIGN(DATA[[#This Row],[Low]] &lt; DATA[[#This Row],[Prev Low]])</f>
        <v>1</v>
      </c>
      <c r="AW1067" s="10">
        <f xml:space="preserve"> SIGN(DATA[[#This Row],[Prev Low]] &lt; DATA[[#This Row],[Low]])</f>
        <v>0</v>
      </c>
      <c r="AX1067" s="10">
        <f xml:space="preserve"> SIGN(DATA[[#This Row],[High]] &lt; DATA[[#This Row],[Prev High]])</f>
        <v>1</v>
      </c>
      <c r="AY1067" s="10">
        <f xml:space="preserve"> SIGN(DATA[[#This Row],[Prev High]] &lt; DATA[[#This Row],[High]])</f>
        <v>0</v>
      </c>
      <c r="AZ1067" s="10">
        <f xml:space="preserve"> (DATA[[#This Row],[Prev Low]] &lt; DATA[[#This Row],[Close]]) * (DATA[[#This Row],[Close]] &lt; DATA[[#This Row],[Prev High]])</f>
        <v>0</v>
      </c>
      <c r="BA1067" s="10">
        <f xml:space="preserve"> SIGN(DATA[[#This Row],[Close]] &lt; DATA[[#This Row],[Prev Low]])</f>
        <v>1</v>
      </c>
      <c r="BB1067" s="10">
        <f xml:space="preserve"> SIGN(DATA[[#This Row],[Prev Low]] &lt; DATA[[#This Row],[Close]])</f>
        <v>0</v>
      </c>
      <c r="BC1067" s="10">
        <f xml:space="preserve"> SIGN(DATA[[#This Row],[Close]] &lt; DATA[[#This Row],[Prev High]])</f>
        <v>1</v>
      </c>
      <c r="BD1067" s="10">
        <f xml:space="preserve"> SIGN(DATA[[#This Row],[Prev High]] &lt; DATA[[#This Row],[Close]])</f>
        <v>0</v>
      </c>
    </row>
    <row r="1068" spans="14:56" x14ac:dyDescent="0.25">
      <c r="N1068" s="16">
        <f xml:space="preserve"> ROW() - ROW(DATA[[#Headers],[Row]])</f>
        <v>1066</v>
      </c>
      <c r="O1068" s="13"/>
      <c r="P1068" s="20">
        <v>44306</v>
      </c>
      <c r="Q1068" s="21">
        <v>120442</v>
      </c>
      <c r="R1068" s="21">
        <v>120900</v>
      </c>
      <c r="S1068" s="21">
        <v>121765</v>
      </c>
      <c r="T1068" s="21">
        <v>120255</v>
      </c>
      <c r="U1068" s="13" t="s">
        <v>321</v>
      </c>
      <c r="V1068" s="14">
        <v>-7.4999999999999997E-3</v>
      </c>
      <c r="W1068" s="23"/>
      <c r="X1068" s="23">
        <f xml:space="preserve"> (1 - DATA[[#This Row],[Row]])</f>
        <v>-1065</v>
      </c>
      <c r="Y1068" s="24">
        <f xml:space="preserve"> DATA[[#This Row],[Src Data]]</f>
        <v>44306</v>
      </c>
      <c r="Z1068" s="23">
        <f xml:space="preserve"> WEEKDAY(DATA[[#This Row],[Date]])</f>
        <v>3</v>
      </c>
      <c r="AA1068" s="26">
        <f xml:space="preserve"> DATA[[#This Row],[Src Último]]</f>
        <v>120442</v>
      </c>
      <c r="AB1068" s="28">
        <f xml:space="preserve"> DATA[[#This Row],[Src Abertura]]</f>
        <v>120900</v>
      </c>
      <c r="AC1068" s="28">
        <f xml:space="preserve"> DATA[[#This Row],[Src Mínima]]</f>
        <v>120255</v>
      </c>
      <c r="AD1068" s="28">
        <f xml:space="preserve"> DATA[[#This Row],[Src Máxima]]</f>
        <v>121765</v>
      </c>
      <c r="AE1068" s="28">
        <f xml:space="preserve"> DATA[[#This Row],[Src Último]]</f>
        <v>120442</v>
      </c>
      <c r="AF1068" s="40">
        <f xml:space="preserve"> (DATA[[#This Row],[High]] - DATA[[#This Row],[Low]])</f>
        <v>1510</v>
      </c>
      <c r="AG1068" s="31">
        <f xml:space="preserve"> _xlfn.XLOOKUP(DATA[[#This Row],[T]]-1, DATA[T], DATA[Open], "")</f>
        <v>121500</v>
      </c>
      <c r="AH1068" s="31">
        <f xml:space="preserve"> _xlfn.XLOOKUP(DATA[[#This Row],[T]]-1, DATA[T], DATA[Low], "")</f>
        <v>121050</v>
      </c>
      <c r="AI1068" s="31">
        <f xml:space="preserve"> _xlfn.XLOOKUP(DATA[[#This Row],[T]]-1, DATA[T], DATA[High], "")</f>
        <v>122475</v>
      </c>
      <c r="AJ1068" s="31">
        <f xml:space="preserve"> _xlfn.XLOOKUP(DATA[[#This Row],[T]]-1, DATA[T], DATA[Price], "")</f>
        <v>121357</v>
      </c>
      <c r="AK1068" s="33">
        <f xml:space="preserve"> IFERROR(DATA[[#This Row],[Prev Close]] - DATA[[#This Row],[Prev Open]], "")</f>
        <v>-143</v>
      </c>
      <c r="AL1068" s="33">
        <f xml:space="preserve"> IFERROR(DATA[[#This Row],[Prev High]] - DATA[[#This Row],[Prev Low]], "")</f>
        <v>1425</v>
      </c>
      <c r="AM1068" s="33">
        <f xml:space="preserve"> SIGN(DATA[[#This Row],[Prev Change]] &lt; 0)</f>
        <v>1</v>
      </c>
      <c r="AN1068" s="33">
        <f xml:space="preserve"> SIGN(DATA[[#This Row],[Prev Change]] &gt;= 0)</f>
        <v>0</v>
      </c>
      <c r="AO1068" s="28">
        <f xml:space="preserve"> IFERROR(MAX(0, DATA[[#This Row],[High]] - DATA[[#This Row],[Prev High]]), "")</f>
        <v>0</v>
      </c>
      <c r="AP1068" s="28">
        <f xml:space="preserve"> IFERROR(MAX(0, DATA[[#This Row],[Prev Low]] - DATA[[#This Row],[Low]]), "")</f>
        <v>795</v>
      </c>
      <c r="AQ1068" s="10">
        <f xml:space="preserve"> (DATA[[#This Row],[Prev Low]] &lt; DATA[[#This Row],[Open]]) * (DATA[[#This Row],[Open]] &lt; DATA[[#This Row],[Prev High]])</f>
        <v>0</v>
      </c>
      <c r="AR1068" s="10">
        <f xml:space="preserve"> SIGN(DATA[[#This Row],[Open]] &lt; DATA[[#This Row],[Prev Low]])</f>
        <v>1</v>
      </c>
      <c r="AS1068" s="10">
        <f xml:space="preserve"> SIGN(DATA[[#This Row],[Prev Low]] &lt; DATA[[#This Row],[Open]])</f>
        <v>0</v>
      </c>
      <c r="AT1068" s="10">
        <f xml:space="preserve"> SIGN(DATA[[#This Row],[Open]] &lt; DATA[[#This Row],[Prev High]])</f>
        <v>1</v>
      </c>
      <c r="AU1068" s="10">
        <f xml:space="preserve"> SIGN(DATA[[#This Row],[Prev High]] &lt; DATA[[#This Row],[Open]])</f>
        <v>0</v>
      </c>
      <c r="AV1068" s="10">
        <f xml:space="preserve"> SIGN(DATA[[#This Row],[Low]] &lt; DATA[[#This Row],[Prev Low]])</f>
        <v>1</v>
      </c>
      <c r="AW1068" s="10">
        <f xml:space="preserve"> SIGN(DATA[[#This Row],[Prev Low]] &lt; DATA[[#This Row],[Low]])</f>
        <v>0</v>
      </c>
      <c r="AX1068" s="10">
        <f xml:space="preserve"> SIGN(DATA[[#This Row],[High]] &lt; DATA[[#This Row],[Prev High]])</f>
        <v>1</v>
      </c>
      <c r="AY1068" s="10">
        <f xml:space="preserve"> SIGN(DATA[[#This Row],[Prev High]] &lt; DATA[[#This Row],[High]])</f>
        <v>0</v>
      </c>
      <c r="AZ1068" s="10">
        <f xml:space="preserve"> (DATA[[#This Row],[Prev Low]] &lt; DATA[[#This Row],[Close]]) * (DATA[[#This Row],[Close]] &lt; DATA[[#This Row],[Prev High]])</f>
        <v>0</v>
      </c>
      <c r="BA1068" s="10">
        <f xml:space="preserve"> SIGN(DATA[[#This Row],[Close]] &lt; DATA[[#This Row],[Prev Low]])</f>
        <v>1</v>
      </c>
      <c r="BB1068" s="10">
        <f xml:space="preserve"> SIGN(DATA[[#This Row],[Prev Low]] &lt; DATA[[#This Row],[Close]])</f>
        <v>0</v>
      </c>
      <c r="BC1068" s="10">
        <f xml:space="preserve"> SIGN(DATA[[#This Row],[Close]] &lt; DATA[[#This Row],[Prev High]])</f>
        <v>1</v>
      </c>
      <c r="BD1068" s="10">
        <f xml:space="preserve"> SIGN(DATA[[#This Row],[Prev High]] &lt; DATA[[#This Row],[Close]])</f>
        <v>0</v>
      </c>
    </row>
    <row r="1069" spans="14:56" x14ac:dyDescent="0.25">
      <c r="N1069" s="16">
        <f xml:space="preserve"> ROW() - ROW(DATA[[#Headers],[Row]])</f>
        <v>1067</v>
      </c>
      <c r="O1069" s="13"/>
      <c r="P1069" s="20">
        <v>44305</v>
      </c>
      <c r="Q1069" s="21">
        <v>121357</v>
      </c>
      <c r="R1069" s="21">
        <v>121500</v>
      </c>
      <c r="S1069" s="21">
        <v>122475</v>
      </c>
      <c r="T1069" s="21">
        <v>121050</v>
      </c>
      <c r="U1069" s="13" t="s">
        <v>383</v>
      </c>
      <c r="V1069" s="14">
        <v>-1.5E-3</v>
      </c>
      <c r="W1069" s="23"/>
      <c r="X1069" s="23">
        <f xml:space="preserve"> (1 - DATA[[#This Row],[Row]])</f>
        <v>-1066</v>
      </c>
      <c r="Y1069" s="24">
        <f xml:space="preserve"> DATA[[#This Row],[Src Data]]</f>
        <v>44305</v>
      </c>
      <c r="Z1069" s="23">
        <f xml:space="preserve"> WEEKDAY(DATA[[#This Row],[Date]])</f>
        <v>2</v>
      </c>
      <c r="AA1069" s="26">
        <f xml:space="preserve"> DATA[[#This Row],[Src Último]]</f>
        <v>121357</v>
      </c>
      <c r="AB1069" s="28">
        <f xml:space="preserve"> DATA[[#This Row],[Src Abertura]]</f>
        <v>121500</v>
      </c>
      <c r="AC1069" s="28">
        <f xml:space="preserve"> DATA[[#This Row],[Src Mínima]]</f>
        <v>121050</v>
      </c>
      <c r="AD1069" s="28">
        <f xml:space="preserve"> DATA[[#This Row],[Src Máxima]]</f>
        <v>122475</v>
      </c>
      <c r="AE1069" s="28">
        <f xml:space="preserve"> DATA[[#This Row],[Src Último]]</f>
        <v>121357</v>
      </c>
      <c r="AF1069" s="40">
        <f xml:space="preserve"> (DATA[[#This Row],[High]] - DATA[[#This Row],[Low]])</f>
        <v>1425</v>
      </c>
      <c r="AG1069" s="31">
        <f xml:space="preserve"> _xlfn.XLOOKUP(DATA[[#This Row],[T]]-1, DATA[T], DATA[Open], "")</f>
        <v>121200</v>
      </c>
      <c r="AH1069" s="31">
        <f xml:space="preserve"> _xlfn.XLOOKUP(DATA[[#This Row],[T]]-1, DATA[T], DATA[Low], "")</f>
        <v>120620</v>
      </c>
      <c r="AI1069" s="31">
        <f xml:space="preserve"> _xlfn.XLOOKUP(DATA[[#This Row],[T]]-1, DATA[T], DATA[High], "")</f>
        <v>121860</v>
      </c>
      <c r="AJ1069" s="31">
        <f xml:space="preserve"> _xlfn.XLOOKUP(DATA[[#This Row],[T]]-1, DATA[T], DATA[Price], "")</f>
        <v>121537</v>
      </c>
      <c r="AK1069" s="33">
        <f xml:space="preserve"> IFERROR(DATA[[#This Row],[Prev Close]] - DATA[[#This Row],[Prev Open]], "")</f>
        <v>337</v>
      </c>
      <c r="AL1069" s="33">
        <f xml:space="preserve"> IFERROR(DATA[[#This Row],[Prev High]] - DATA[[#This Row],[Prev Low]], "")</f>
        <v>1240</v>
      </c>
      <c r="AM1069" s="33">
        <f xml:space="preserve"> SIGN(DATA[[#This Row],[Prev Change]] &lt; 0)</f>
        <v>0</v>
      </c>
      <c r="AN1069" s="33">
        <f xml:space="preserve"> SIGN(DATA[[#This Row],[Prev Change]] &gt;= 0)</f>
        <v>1</v>
      </c>
      <c r="AO1069" s="28">
        <f xml:space="preserve"> IFERROR(MAX(0, DATA[[#This Row],[High]] - DATA[[#This Row],[Prev High]]), "")</f>
        <v>615</v>
      </c>
      <c r="AP1069" s="28">
        <f xml:space="preserve"> IFERROR(MAX(0, DATA[[#This Row],[Prev Low]] - DATA[[#This Row],[Low]]), "")</f>
        <v>0</v>
      </c>
      <c r="AQ1069" s="10">
        <f xml:space="preserve"> (DATA[[#This Row],[Prev Low]] &lt; DATA[[#This Row],[Open]]) * (DATA[[#This Row],[Open]] &lt; DATA[[#This Row],[Prev High]])</f>
        <v>1</v>
      </c>
      <c r="AR1069" s="10">
        <f xml:space="preserve"> SIGN(DATA[[#This Row],[Open]] &lt; DATA[[#This Row],[Prev Low]])</f>
        <v>0</v>
      </c>
      <c r="AS1069" s="10">
        <f xml:space="preserve"> SIGN(DATA[[#This Row],[Prev Low]] &lt; DATA[[#This Row],[Open]])</f>
        <v>1</v>
      </c>
      <c r="AT1069" s="10">
        <f xml:space="preserve"> SIGN(DATA[[#This Row],[Open]] &lt; DATA[[#This Row],[Prev High]])</f>
        <v>1</v>
      </c>
      <c r="AU1069" s="10">
        <f xml:space="preserve"> SIGN(DATA[[#This Row],[Prev High]] &lt; DATA[[#This Row],[Open]])</f>
        <v>0</v>
      </c>
      <c r="AV1069" s="10">
        <f xml:space="preserve"> SIGN(DATA[[#This Row],[Low]] &lt; DATA[[#This Row],[Prev Low]])</f>
        <v>0</v>
      </c>
      <c r="AW1069" s="10">
        <f xml:space="preserve"> SIGN(DATA[[#This Row],[Prev Low]] &lt; DATA[[#This Row],[Low]])</f>
        <v>1</v>
      </c>
      <c r="AX1069" s="10">
        <f xml:space="preserve"> SIGN(DATA[[#This Row],[High]] &lt; DATA[[#This Row],[Prev High]])</f>
        <v>0</v>
      </c>
      <c r="AY1069" s="10">
        <f xml:space="preserve"> SIGN(DATA[[#This Row],[Prev High]] &lt; DATA[[#This Row],[High]])</f>
        <v>1</v>
      </c>
      <c r="AZ1069" s="10">
        <f xml:space="preserve"> (DATA[[#This Row],[Prev Low]] &lt; DATA[[#This Row],[Close]]) * (DATA[[#This Row],[Close]] &lt; DATA[[#This Row],[Prev High]])</f>
        <v>1</v>
      </c>
      <c r="BA1069" s="10">
        <f xml:space="preserve"> SIGN(DATA[[#This Row],[Close]] &lt; DATA[[#This Row],[Prev Low]])</f>
        <v>0</v>
      </c>
      <c r="BB1069" s="10">
        <f xml:space="preserve"> SIGN(DATA[[#This Row],[Prev Low]] &lt; DATA[[#This Row],[Close]])</f>
        <v>1</v>
      </c>
      <c r="BC1069" s="10">
        <f xml:space="preserve"> SIGN(DATA[[#This Row],[Close]] &lt; DATA[[#This Row],[Prev High]])</f>
        <v>1</v>
      </c>
      <c r="BD1069" s="10">
        <f xml:space="preserve"> SIGN(DATA[[#This Row],[Prev High]] &lt; DATA[[#This Row],[Close]])</f>
        <v>0</v>
      </c>
    </row>
    <row r="1070" spans="14:56" x14ac:dyDescent="0.25">
      <c r="N1070" s="16">
        <f xml:space="preserve"> ROW() - ROW(DATA[[#Headers],[Row]])</f>
        <v>1068</v>
      </c>
      <c r="O1070" s="13"/>
      <c r="P1070" s="20">
        <v>44302</v>
      </c>
      <c r="Q1070" s="21">
        <v>121537</v>
      </c>
      <c r="R1070" s="21">
        <v>121200</v>
      </c>
      <c r="S1070" s="21">
        <v>121860</v>
      </c>
      <c r="T1070" s="21">
        <v>120620</v>
      </c>
      <c r="U1070" s="13" t="s">
        <v>378</v>
      </c>
      <c r="V1070" s="14">
        <v>3.8999999999999998E-3</v>
      </c>
      <c r="W1070" s="23"/>
      <c r="X1070" s="23">
        <f xml:space="preserve"> (1 - DATA[[#This Row],[Row]])</f>
        <v>-1067</v>
      </c>
      <c r="Y1070" s="24">
        <f xml:space="preserve"> DATA[[#This Row],[Src Data]]</f>
        <v>44302</v>
      </c>
      <c r="Z1070" s="23">
        <f xml:space="preserve"> WEEKDAY(DATA[[#This Row],[Date]])</f>
        <v>6</v>
      </c>
      <c r="AA1070" s="26">
        <f xml:space="preserve"> DATA[[#This Row],[Src Último]]</f>
        <v>121537</v>
      </c>
      <c r="AB1070" s="28">
        <f xml:space="preserve"> DATA[[#This Row],[Src Abertura]]</f>
        <v>121200</v>
      </c>
      <c r="AC1070" s="28">
        <f xml:space="preserve"> DATA[[#This Row],[Src Mínima]]</f>
        <v>120620</v>
      </c>
      <c r="AD1070" s="28">
        <f xml:space="preserve"> DATA[[#This Row],[Src Máxima]]</f>
        <v>121860</v>
      </c>
      <c r="AE1070" s="28">
        <f xml:space="preserve"> DATA[[#This Row],[Src Último]]</f>
        <v>121537</v>
      </c>
      <c r="AF1070" s="40">
        <f xml:space="preserve"> (DATA[[#This Row],[High]] - DATA[[#This Row],[Low]])</f>
        <v>1240</v>
      </c>
      <c r="AG1070" s="31">
        <f xml:space="preserve"> _xlfn.XLOOKUP(DATA[[#This Row],[T]]-1, DATA[T], DATA[Open], "")</f>
        <v>121000</v>
      </c>
      <c r="AH1070" s="31">
        <f xml:space="preserve"> _xlfn.XLOOKUP(DATA[[#This Row],[T]]-1, DATA[T], DATA[Low], "")</f>
        <v>120540</v>
      </c>
      <c r="AI1070" s="31">
        <f xml:space="preserve"> _xlfn.XLOOKUP(DATA[[#This Row],[T]]-1, DATA[T], DATA[High], "")</f>
        <v>121880</v>
      </c>
      <c r="AJ1070" s="31">
        <f xml:space="preserve"> _xlfn.XLOOKUP(DATA[[#This Row],[T]]-1, DATA[T], DATA[Price], "")</f>
        <v>121068</v>
      </c>
      <c r="AK1070" s="33">
        <f xml:space="preserve"> IFERROR(DATA[[#This Row],[Prev Close]] - DATA[[#This Row],[Prev Open]], "")</f>
        <v>68</v>
      </c>
      <c r="AL1070" s="33">
        <f xml:space="preserve"> IFERROR(DATA[[#This Row],[Prev High]] - DATA[[#This Row],[Prev Low]], "")</f>
        <v>1340</v>
      </c>
      <c r="AM1070" s="33">
        <f xml:space="preserve"> SIGN(DATA[[#This Row],[Prev Change]] &lt; 0)</f>
        <v>0</v>
      </c>
      <c r="AN1070" s="33">
        <f xml:space="preserve"> SIGN(DATA[[#This Row],[Prev Change]] &gt;= 0)</f>
        <v>1</v>
      </c>
      <c r="AO1070" s="28">
        <f xml:space="preserve"> IFERROR(MAX(0, DATA[[#This Row],[High]] - DATA[[#This Row],[Prev High]]), "")</f>
        <v>0</v>
      </c>
      <c r="AP1070" s="28">
        <f xml:space="preserve"> IFERROR(MAX(0, DATA[[#This Row],[Prev Low]] - DATA[[#This Row],[Low]]), "")</f>
        <v>0</v>
      </c>
      <c r="AQ1070" s="10">
        <f xml:space="preserve"> (DATA[[#This Row],[Prev Low]] &lt; DATA[[#This Row],[Open]]) * (DATA[[#This Row],[Open]] &lt; DATA[[#This Row],[Prev High]])</f>
        <v>1</v>
      </c>
      <c r="AR1070" s="10">
        <f xml:space="preserve"> SIGN(DATA[[#This Row],[Open]] &lt; DATA[[#This Row],[Prev Low]])</f>
        <v>0</v>
      </c>
      <c r="AS1070" s="10">
        <f xml:space="preserve"> SIGN(DATA[[#This Row],[Prev Low]] &lt; DATA[[#This Row],[Open]])</f>
        <v>1</v>
      </c>
      <c r="AT1070" s="10">
        <f xml:space="preserve"> SIGN(DATA[[#This Row],[Open]] &lt; DATA[[#This Row],[Prev High]])</f>
        <v>1</v>
      </c>
      <c r="AU1070" s="10">
        <f xml:space="preserve"> SIGN(DATA[[#This Row],[Prev High]] &lt; DATA[[#This Row],[Open]])</f>
        <v>0</v>
      </c>
      <c r="AV1070" s="10">
        <f xml:space="preserve"> SIGN(DATA[[#This Row],[Low]] &lt; DATA[[#This Row],[Prev Low]])</f>
        <v>0</v>
      </c>
      <c r="AW1070" s="10">
        <f xml:space="preserve"> SIGN(DATA[[#This Row],[Prev Low]] &lt; DATA[[#This Row],[Low]])</f>
        <v>1</v>
      </c>
      <c r="AX1070" s="10">
        <f xml:space="preserve"> SIGN(DATA[[#This Row],[High]] &lt; DATA[[#This Row],[Prev High]])</f>
        <v>1</v>
      </c>
      <c r="AY1070" s="10">
        <f xml:space="preserve"> SIGN(DATA[[#This Row],[Prev High]] &lt; DATA[[#This Row],[High]])</f>
        <v>0</v>
      </c>
      <c r="AZ1070" s="10">
        <f xml:space="preserve"> (DATA[[#This Row],[Prev Low]] &lt; DATA[[#This Row],[Close]]) * (DATA[[#This Row],[Close]] &lt; DATA[[#This Row],[Prev High]])</f>
        <v>1</v>
      </c>
      <c r="BA1070" s="10">
        <f xml:space="preserve"> SIGN(DATA[[#This Row],[Close]] &lt; DATA[[#This Row],[Prev Low]])</f>
        <v>0</v>
      </c>
      <c r="BB1070" s="10">
        <f xml:space="preserve"> SIGN(DATA[[#This Row],[Prev Low]] &lt; DATA[[#This Row],[Close]])</f>
        <v>1</v>
      </c>
      <c r="BC1070" s="10">
        <f xml:space="preserve"> SIGN(DATA[[#This Row],[Close]] &lt; DATA[[#This Row],[Prev High]])</f>
        <v>1</v>
      </c>
      <c r="BD1070" s="10">
        <f xml:space="preserve"> SIGN(DATA[[#This Row],[Prev High]] &lt; DATA[[#This Row],[Close]])</f>
        <v>0</v>
      </c>
    </row>
    <row r="1071" spans="14:56" x14ac:dyDescent="0.25">
      <c r="N1071" s="16">
        <f xml:space="preserve"> ROW() - ROW(DATA[[#Headers],[Row]])</f>
        <v>1069</v>
      </c>
      <c r="O1071" s="13"/>
      <c r="P1071" s="20">
        <v>44301</v>
      </c>
      <c r="Q1071" s="21">
        <v>121068</v>
      </c>
      <c r="R1071" s="21">
        <v>121000</v>
      </c>
      <c r="S1071" s="21">
        <v>121880</v>
      </c>
      <c r="T1071" s="21">
        <v>120540</v>
      </c>
      <c r="U1071" s="13" t="s">
        <v>764</v>
      </c>
      <c r="V1071" s="14">
        <v>4.8999999999999998E-3</v>
      </c>
      <c r="W1071" s="23"/>
      <c r="X1071" s="23">
        <f xml:space="preserve"> (1 - DATA[[#This Row],[Row]])</f>
        <v>-1068</v>
      </c>
      <c r="Y1071" s="24">
        <f xml:space="preserve"> DATA[[#This Row],[Src Data]]</f>
        <v>44301</v>
      </c>
      <c r="Z1071" s="23">
        <f xml:space="preserve"> WEEKDAY(DATA[[#This Row],[Date]])</f>
        <v>5</v>
      </c>
      <c r="AA1071" s="26">
        <f xml:space="preserve"> DATA[[#This Row],[Src Último]]</f>
        <v>121068</v>
      </c>
      <c r="AB1071" s="28">
        <f xml:space="preserve"> DATA[[#This Row],[Src Abertura]]</f>
        <v>121000</v>
      </c>
      <c r="AC1071" s="28">
        <f xml:space="preserve"> DATA[[#This Row],[Src Mínima]]</f>
        <v>120540</v>
      </c>
      <c r="AD1071" s="28">
        <f xml:space="preserve"> DATA[[#This Row],[Src Máxima]]</f>
        <v>121880</v>
      </c>
      <c r="AE1071" s="28">
        <f xml:space="preserve"> DATA[[#This Row],[Src Último]]</f>
        <v>121068</v>
      </c>
      <c r="AF1071" s="40">
        <f xml:space="preserve"> (DATA[[#This Row],[High]] - DATA[[#This Row],[Low]])</f>
        <v>1340</v>
      </c>
      <c r="AG1071" s="31">
        <f xml:space="preserve"> _xlfn.XLOOKUP(DATA[[#This Row],[T]]-1, DATA[T], DATA[Open], "")</f>
        <v>119025</v>
      </c>
      <c r="AH1071" s="31">
        <f xml:space="preserve"> _xlfn.XLOOKUP(DATA[[#This Row],[T]]-1, DATA[T], DATA[Low], "")</f>
        <v>119025</v>
      </c>
      <c r="AI1071" s="31">
        <f xml:space="preserve"> _xlfn.XLOOKUP(DATA[[#This Row],[T]]-1, DATA[T], DATA[High], "")</f>
        <v>120945</v>
      </c>
      <c r="AJ1071" s="31">
        <f xml:space="preserve"> _xlfn.XLOOKUP(DATA[[#This Row],[T]]-1, DATA[T], DATA[Price], "")</f>
        <v>120474</v>
      </c>
      <c r="AK1071" s="33">
        <f xml:space="preserve"> IFERROR(DATA[[#This Row],[Prev Close]] - DATA[[#This Row],[Prev Open]], "")</f>
        <v>1449</v>
      </c>
      <c r="AL1071" s="33">
        <f xml:space="preserve"> IFERROR(DATA[[#This Row],[Prev High]] - DATA[[#This Row],[Prev Low]], "")</f>
        <v>1920</v>
      </c>
      <c r="AM1071" s="33">
        <f xml:space="preserve"> SIGN(DATA[[#This Row],[Prev Change]] &lt; 0)</f>
        <v>0</v>
      </c>
      <c r="AN1071" s="33">
        <f xml:space="preserve"> SIGN(DATA[[#This Row],[Prev Change]] &gt;= 0)</f>
        <v>1</v>
      </c>
      <c r="AO1071" s="28">
        <f xml:space="preserve"> IFERROR(MAX(0, DATA[[#This Row],[High]] - DATA[[#This Row],[Prev High]]), "")</f>
        <v>935</v>
      </c>
      <c r="AP1071" s="28">
        <f xml:space="preserve"> IFERROR(MAX(0, DATA[[#This Row],[Prev Low]] - DATA[[#This Row],[Low]]), "")</f>
        <v>0</v>
      </c>
      <c r="AQ1071" s="10">
        <f xml:space="preserve"> (DATA[[#This Row],[Prev Low]] &lt; DATA[[#This Row],[Open]]) * (DATA[[#This Row],[Open]] &lt; DATA[[#This Row],[Prev High]])</f>
        <v>0</v>
      </c>
      <c r="AR1071" s="10">
        <f xml:space="preserve"> SIGN(DATA[[#This Row],[Open]] &lt; DATA[[#This Row],[Prev Low]])</f>
        <v>0</v>
      </c>
      <c r="AS1071" s="10">
        <f xml:space="preserve"> SIGN(DATA[[#This Row],[Prev Low]] &lt; DATA[[#This Row],[Open]])</f>
        <v>1</v>
      </c>
      <c r="AT1071" s="10">
        <f xml:space="preserve"> SIGN(DATA[[#This Row],[Open]] &lt; DATA[[#This Row],[Prev High]])</f>
        <v>0</v>
      </c>
      <c r="AU1071" s="10">
        <f xml:space="preserve"> SIGN(DATA[[#This Row],[Prev High]] &lt; DATA[[#This Row],[Open]])</f>
        <v>1</v>
      </c>
      <c r="AV1071" s="10">
        <f xml:space="preserve"> SIGN(DATA[[#This Row],[Low]] &lt; DATA[[#This Row],[Prev Low]])</f>
        <v>0</v>
      </c>
      <c r="AW1071" s="10">
        <f xml:space="preserve"> SIGN(DATA[[#This Row],[Prev Low]] &lt; DATA[[#This Row],[Low]])</f>
        <v>1</v>
      </c>
      <c r="AX1071" s="10">
        <f xml:space="preserve"> SIGN(DATA[[#This Row],[High]] &lt; DATA[[#This Row],[Prev High]])</f>
        <v>0</v>
      </c>
      <c r="AY1071" s="10">
        <f xml:space="preserve"> SIGN(DATA[[#This Row],[Prev High]] &lt; DATA[[#This Row],[High]])</f>
        <v>1</v>
      </c>
      <c r="AZ1071" s="10">
        <f xml:space="preserve"> (DATA[[#This Row],[Prev Low]] &lt; DATA[[#This Row],[Close]]) * (DATA[[#This Row],[Close]] &lt; DATA[[#This Row],[Prev High]])</f>
        <v>0</v>
      </c>
      <c r="BA1071" s="10">
        <f xml:space="preserve"> SIGN(DATA[[#This Row],[Close]] &lt; DATA[[#This Row],[Prev Low]])</f>
        <v>0</v>
      </c>
      <c r="BB1071" s="10">
        <f xml:space="preserve"> SIGN(DATA[[#This Row],[Prev Low]] &lt; DATA[[#This Row],[Close]])</f>
        <v>1</v>
      </c>
      <c r="BC1071" s="10">
        <f xml:space="preserve"> SIGN(DATA[[#This Row],[Close]] &lt; DATA[[#This Row],[Prev High]])</f>
        <v>0</v>
      </c>
      <c r="BD1071" s="10">
        <f xml:space="preserve"> SIGN(DATA[[#This Row],[Prev High]] &lt; DATA[[#This Row],[Close]])</f>
        <v>1</v>
      </c>
    </row>
    <row r="1072" spans="14:56" x14ac:dyDescent="0.25">
      <c r="N1072" s="16">
        <f xml:space="preserve"> ROW() - ROW(DATA[[#Headers],[Row]])</f>
        <v>1070</v>
      </c>
      <c r="O1072" s="13"/>
      <c r="P1072" s="20">
        <v>44300</v>
      </c>
      <c r="Q1072" s="21">
        <v>120474</v>
      </c>
      <c r="R1072" s="21">
        <v>119025</v>
      </c>
      <c r="S1072" s="21">
        <v>120945</v>
      </c>
      <c r="T1072" s="21">
        <v>119025</v>
      </c>
      <c r="U1072" s="13" t="s">
        <v>765</v>
      </c>
      <c r="V1072" s="14">
        <v>1.06E-2</v>
      </c>
      <c r="W1072" s="23"/>
      <c r="X1072" s="23">
        <f xml:space="preserve"> (1 - DATA[[#This Row],[Row]])</f>
        <v>-1069</v>
      </c>
      <c r="Y1072" s="24">
        <f xml:space="preserve"> DATA[[#This Row],[Src Data]]</f>
        <v>44300</v>
      </c>
      <c r="Z1072" s="23">
        <f xml:space="preserve"> WEEKDAY(DATA[[#This Row],[Date]])</f>
        <v>4</v>
      </c>
      <c r="AA1072" s="26">
        <f xml:space="preserve"> DATA[[#This Row],[Src Último]]</f>
        <v>120474</v>
      </c>
      <c r="AB1072" s="28">
        <f xml:space="preserve"> DATA[[#This Row],[Src Abertura]]</f>
        <v>119025</v>
      </c>
      <c r="AC1072" s="28">
        <f xml:space="preserve"> DATA[[#This Row],[Src Mínima]]</f>
        <v>119025</v>
      </c>
      <c r="AD1072" s="28">
        <f xml:space="preserve"> DATA[[#This Row],[Src Máxima]]</f>
        <v>120945</v>
      </c>
      <c r="AE1072" s="28">
        <f xml:space="preserve"> DATA[[#This Row],[Src Último]]</f>
        <v>120474</v>
      </c>
      <c r="AF1072" s="40">
        <f xml:space="preserve"> (DATA[[#This Row],[High]] - DATA[[#This Row],[Low]])</f>
        <v>1920</v>
      </c>
      <c r="AG1072" s="31">
        <f xml:space="preserve"> _xlfn.XLOOKUP(DATA[[#This Row],[T]]-1, DATA[T], DATA[Open], "")</f>
        <v>118155</v>
      </c>
      <c r="AH1072" s="31">
        <f xml:space="preserve"> _xlfn.XLOOKUP(DATA[[#This Row],[T]]-1, DATA[T], DATA[Low], "")</f>
        <v>117880</v>
      </c>
      <c r="AI1072" s="31">
        <f xml:space="preserve"> _xlfn.XLOOKUP(DATA[[#This Row],[T]]-1, DATA[T], DATA[High], "")</f>
        <v>119565</v>
      </c>
      <c r="AJ1072" s="31">
        <f xml:space="preserve"> _xlfn.XLOOKUP(DATA[[#This Row],[T]]-1, DATA[T], DATA[Price], "")</f>
        <v>119209</v>
      </c>
      <c r="AK1072" s="33">
        <f xml:space="preserve"> IFERROR(DATA[[#This Row],[Prev Close]] - DATA[[#This Row],[Prev Open]], "")</f>
        <v>1054</v>
      </c>
      <c r="AL1072" s="33">
        <f xml:space="preserve"> IFERROR(DATA[[#This Row],[Prev High]] - DATA[[#This Row],[Prev Low]], "")</f>
        <v>1685</v>
      </c>
      <c r="AM1072" s="33">
        <f xml:space="preserve"> SIGN(DATA[[#This Row],[Prev Change]] &lt; 0)</f>
        <v>0</v>
      </c>
      <c r="AN1072" s="33">
        <f xml:space="preserve"> SIGN(DATA[[#This Row],[Prev Change]] &gt;= 0)</f>
        <v>1</v>
      </c>
      <c r="AO1072" s="28">
        <f xml:space="preserve"> IFERROR(MAX(0, DATA[[#This Row],[High]] - DATA[[#This Row],[Prev High]]), "")</f>
        <v>1380</v>
      </c>
      <c r="AP1072" s="28">
        <f xml:space="preserve"> IFERROR(MAX(0, DATA[[#This Row],[Prev Low]] - DATA[[#This Row],[Low]]), "")</f>
        <v>0</v>
      </c>
      <c r="AQ1072" s="10">
        <f xml:space="preserve"> (DATA[[#This Row],[Prev Low]] &lt; DATA[[#This Row],[Open]]) * (DATA[[#This Row],[Open]] &lt; DATA[[#This Row],[Prev High]])</f>
        <v>1</v>
      </c>
      <c r="AR1072" s="10">
        <f xml:space="preserve"> SIGN(DATA[[#This Row],[Open]] &lt; DATA[[#This Row],[Prev Low]])</f>
        <v>0</v>
      </c>
      <c r="AS1072" s="10">
        <f xml:space="preserve"> SIGN(DATA[[#This Row],[Prev Low]] &lt; DATA[[#This Row],[Open]])</f>
        <v>1</v>
      </c>
      <c r="AT1072" s="10">
        <f xml:space="preserve"> SIGN(DATA[[#This Row],[Open]] &lt; DATA[[#This Row],[Prev High]])</f>
        <v>1</v>
      </c>
      <c r="AU1072" s="10">
        <f xml:space="preserve"> SIGN(DATA[[#This Row],[Prev High]] &lt; DATA[[#This Row],[Open]])</f>
        <v>0</v>
      </c>
      <c r="AV1072" s="10">
        <f xml:space="preserve"> SIGN(DATA[[#This Row],[Low]] &lt; DATA[[#This Row],[Prev Low]])</f>
        <v>0</v>
      </c>
      <c r="AW1072" s="10">
        <f xml:space="preserve"> SIGN(DATA[[#This Row],[Prev Low]] &lt; DATA[[#This Row],[Low]])</f>
        <v>1</v>
      </c>
      <c r="AX1072" s="10">
        <f xml:space="preserve"> SIGN(DATA[[#This Row],[High]] &lt; DATA[[#This Row],[Prev High]])</f>
        <v>0</v>
      </c>
      <c r="AY1072" s="10">
        <f xml:space="preserve"> SIGN(DATA[[#This Row],[Prev High]] &lt; DATA[[#This Row],[High]])</f>
        <v>1</v>
      </c>
      <c r="AZ1072" s="10">
        <f xml:space="preserve"> (DATA[[#This Row],[Prev Low]] &lt; DATA[[#This Row],[Close]]) * (DATA[[#This Row],[Close]] &lt; DATA[[#This Row],[Prev High]])</f>
        <v>0</v>
      </c>
      <c r="BA1072" s="10">
        <f xml:space="preserve"> SIGN(DATA[[#This Row],[Close]] &lt; DATA[[#This Row],[Prev Low]])</f>
        <v>0</v>
      </c>
      <c r="BB1072" s="10">
        <f xml:space="preserve"> SIGN(DATA[[#This Row],[Prev Low]] &lt; DATA[[#This Row],[Close]])</f>
        <v>1</v>
      </c>
      <c r="BC1072" s="10">
        <f xml:space="preserve"> SIGN(DATA[[#This Row],[Close]] &lt; DATA[[#This Row],[Prev High]])</f>
        <v>0</v>
      </c>
      <c r="BD1072" s="10">
        <f xml:space="preserve"> SIGN(DATA[[#This Row],[Prev High]] &lt; DATA[[#This Row],[Close]])</f>
        <v>1</v>
      </c>
    </row>
    <row r="1073" spans="14:56" x14ac:dyDescent="0.25">
      <c r="N1073" s="16">
        <f xml:space="preserve"> ROW() - ROW(DATA[[#Headers],[Row]])</f>
        <v>1071</v>
      </c>
      <c r="O1073" s="13"/>
      <c r="P1073" s="20">
        <v>44299</v>
      </c>
      <c r="Q1073" s="21">
        <v>119209</v>
      </c>
      <c r="R1073" s="21">
        <v>118155</v>
      </c>
      <c r="S1073" s="21">
        <v>119565</v>
      </c>
      <c r="T1073" s="21">
        <v>117880</v>
      </c>
      <c r="U1073" s="13" t="s">
        <v>413</v>
      </c>
      <c r="V1073" s="14">
        <v>3.0999999999999999E-3</v>
      </c>
      <c r="W1073" s="23"/>
      <c r="X1073" s="23">
        <f xml:space="preserve"> (1 - DATA[[#This Row],[Row]])</f>
        <v>-1070</v>
      </c>
      <c r="Y1073" s="24">
        <f xml:space="preserve"> DATA[[#This Row],[Src Data]]</f>
        <v>44299</v>
      </c>
      <c r="Z1073" s="23">
        <f xml:space="preserve"> WEEKDAY(DATA[[#This Row],[Date]])</f>
        <v>3</v>
      </c>
      <c r="AA1073" s="26">
        <f xml:space="preserve"> DATA[[#This Row],[Src Último]]</f>
        <v>119209</v>
      </c>
      <c r="AB1073" s="28">
        <f xml:space="preserve"> DATA[[#This Row],[Src Abertura]]</f>
        <v>118155</v>
      </c>
      <c r="AC1073" s="28">
        <f xml:space="preserve"> DATA[[#This Row],[Src Mínima]]</f>
        <v>117880</v>
      </c>
      <c r="AD1073" s="28">
        <f xml:space="preserve"> DATA[[#This Row],[Src Máxima]]</f>
        <v>119565</v>
      </c>
      <c r="AE1073" s="28">
        <f xml:space="preserve"> DATA[[#This Row],[Src Último]]</f>
        <v>119209</v>
      </c>
      <c r="AF1073" s="40">
        <f xml:space="preserve"> (DATA[[#This Row],[High]] - DATA[[#This Row],[Low]])</f>
        <v>1685</v>
      </c>
      <c r="AG1073" s="31">
        <f xml:space="preserve"> _xlfn.XLOOKUP(DATA[[#This Row],[T]]-1, DATA[T], DATA[Open], "")</f>
        <v>117475</v>
      </c>
      <c r="AH1073" s="31">
        <f xml:space="preserve"> _xlfn.XLOOKUP(DATA[[#This Row],[T]]-1, DATA[T], DATA[Low], "")</f>
        <v>117430</v>
      </c>
      <c r="AI1073" s="31">
        <f xml:space="preserve"> _xlfn.XLOOKUP(DATA[[#This Row],[T]]-1, DATA[T], DATA[High], "")</f>
        <v>118950</v>
      </c>
      <c r="AJ1073" s="31">
        <f xml:space="preserve"> _xlfn.XLOOKUP(DATA[[#This Row],[T]]-1, DATA[T], DATA[Price], "")</f>
        <v>118842</v>
      </c>
      <c r="AK1073" s="33">
        <f xml:space="preserve"> IFERROR(DATA[[#This Row],[Prev Close]] - DATA[[#This Row],[Prev Open]], "")</f>
        <v>1367</v>
      </c>
      <c r="AL1073" s="33">
        <f xml:space="preserve"> IFERROR(DATA[[#This Row],[Prev High]] - DATA[[#This Row],[Prev Low]], "")</f>
        <v>1520</v>
      </c>
      <c r="AM1073" s="33">
        <f xml:space="preserve"> SIGN(DATA[[#This Row],[Prev Change]] &lt; 0)</f>
        <v>0</v>
      </c>
      <c r="AN1073" s="33">
        <f xml:space="preserve"> SIGN(DATA[[#This Row],[Prev Change]] &gt;= 0)</f>
        <v>1</v>
      </c>
      <c r="AO1073" s="28">
        <f xml:space="preserve"> IFERROR(MAX(0, DATA[[#This Row],[High]] - DATA[[#This Row],[Prev High]]), "")</f>
        <v>615</v>
      </c>
      <c r="AP1073" s="28">
        <f xml:space="preserve"> IFERROR(MAX(0, DATA[[#This Row],[Prev Low]] - DATA[[#This Row],[Low]]), "")</f>
        <v>0</v>
      </c>
      <c r="AQ1073" s="10">
        <f xml:space="preserve"> (DATA[[#This Row],[Prev Low]] &lt; DATA[[#This Row],[Open]]) * (DATA[[#This Row],[Open]] &lt; DATA[[#This Row],[Prev High]])</f>
        <v>1</v>
      </c>
      <c r="AR1073" s="10">
        <f xml:space="preserve"> SIGN(DATA[[#This Row],[Open]] &lt; DATA[[#This Row],[Prev Low]])</f>
        <v>0</v>
      </c>
      <c r="AS1073" s="10">
        <f xml:space="preserve"> SIGN(DATA[[#This Row],[Prev Low]] &lt; DATA[[#This Row],[Open]])</f>
        <v>1</v>
      </c>
      <c r="AT1073" s="10">
        <f xml:space="preserve"> SIGN(DATA[[#This Row],[Open]] &lt; DATA[[#This Row],[Prev High]])</f>
        <v>1</v>
      </c>
      <c r="AU1073" s="10">
        <f xml:space="preserve"> SIGN(DATA[[#This Row],[Prev High]] &lt; DATA[[#This Row],[Open]])</f>
        <v>0</v>
      </c>
      <c r="AV1073" s="10">
        <f xml:space="preserve"> SIGN(DATA[[#This Row],[Low]] &lt; DATA[[#This Row],[Prev Low]])</f>
        <v>0</v>
      </c>
      <c r="AW1073" s="10">
        <f xml:space="preserve"> SIGN(DATA[[#This Row],[Prev Low]] &lt; DATA[[#This Row],[Low]])</f>
        <v>1</v>
      </c>
      <c r="AX1073" s="10">
        <f xml:space="preserve"> SIGN(DATA[[#This Row],[High]] &lt; DATA[[#This Row],[Prev High]])</f>
        <v>0</v>
      </c>
      <c r="AY1073" s="10">
        <f xml:space="preserve"> SIGN(DATA[[#This Row],[Prev High]] &lt; DATA[[#This Row],[High]])</f>
        <v>1</v>
      </c>
      <c r="AZ1073" s="10">
        <f xml:space="preserve"> (DATA[[#This Row],[Prev Low]] &lt; DATA[[#This Row],[Close]]) * (DATA[[#This Row],[Close]] &lt; DATA[[#This Row],[Prev High]])</f>
        <v>0</v>
      </c>
      <c r="BA1073" s="10">
        <f xml:space="preserve"> SIGN(DATA[[#This Row],[Close]] &lt; DATA[[#This Row],[Prev Low]])</f>
        <v>0</v>
      </c>
      <c r="BB1073" s="10">
        <f xml:space="preserve"> SIGN(DATA[[#This Row],[Prev Low]] &lt; DATA[[#This Row],[Close]])</f>
        <v>1</v>
      </c>
      <c r="BC1073" s="10">
        <f xml:space="preserve"> SIGN(DATA[[#This Row],[Close]] &lt; DATA[[#This Row],[Prev High]])</f>
        <v>0</v>
      </c>
      <c r="BD1073" s="10">
        <f xml:space="preserve"> SIGN(DATA[[#This Row],[Prev High]] &lt; DATA[[#This Row],[Close]])</f>
        <v>1</v>
      </c>
    </row>
    <row r="1074" spans="14:56" x14ac:dyDescent="0.25">
      <c r="N1074" s="16">
        <f xml:space="preserve"> ROW() - ROW(DATA[[#Headers],[Row]])</f>
        <v>1072</v>
      </c>
      <c r="O1074" s="13"/>
      <c r="P1074" s="20">
        <v>44298</v>
      </c>
      <c r="Q1074" s="21">
        <v>118842</v>
      </c>
      <c r="R1074" s="21">
        <v>117475</v>
      </c>
      <c r="S1074" s="21">
        <v>118950</v>
      </c>
      <c r="T1074" s="21">
        <v>117430</v>
      </c>
      <c r="U1074" s="13" t="s">
        <v>249</v>
      </c>
      <c r="V1074" s="14">
        <v>1.01E-2</v>
      </c>
      <c r="W1074" s="23"/>
      <c r="X1074" s="23">
        <f xml:space="preserve"> (1 - DATA[[#This Row],[Row]])</f>
        <v>-1071</v>
      </c>
      <c r="Y1074" s="24">
        <f xml:space="preserve"> DATA[[#This Row],[Src Data]]</f>
        <v>44298</v>
      </c>
      <c r="Z1074" s="23">
        <f xml:space="preserve"> WEEKDAY(DATA[[#This Row],[Date]])</f>
        <v>2</v>
      </c>
      <c r="AA1074" s="26">
        <f xml:space="preserve"> DATA[[#This Row],[Src Último]]</f>
        <v>118842</v>
      </c>
      <c r="AB1074" s="28">
        <f xml:space="preserve"> DATA[[#This Row],[Src Abertura]]</f>
        <v>117475</v>
      </c>
      <c r="AC1074" s="28">
        <f xml:space="preserve"> DATA[[#This Row],[Src Mínima]]</f>
        <v>117430</v>
      </c>
      <c r="AD1074" s="28">
        <f xml:space="preserve"> DATA[[#This Row],[Src Máxima]]</f>
        <v>118950</v>
      </c>
      <c r="AE1074" s="28">
        <f xml:space="preserve"> DATA[[#This Row],[Src Último]]</f>
        <v>118842</v>
      </c>
      <c r="AF1074" s="40">
        <f xml:space="preserve"> (DATA[[#This Row],[High]] - DATA[[#This Row],[Low]])</f>
        <v>1520</v>
      </c>
      <c r="AG1074" s="31">
        <f xml:space="preserve"> _xlfn.XLOOKUP(DATA[[#This Row],[T]]-1, DATA[T], DATA[Open], "")</f>
        <v>118040</v>
      </c>
      <c r="AH1074" s="31">
        <f xml:space="preserve"> _xlfn.XLOOKUP(DATA[[#This Row],[T]]-1, DATA[T], DATA[Low], "")</f>
        <v>117205</v>
      </c>
      <c r="AI1074" s="31">
        <f xml:space="preserve"> _xlfn.XLOOKUP(DATA[[#This Row],[T]]-1, DATA[T], DATA[High], "")</f>
        <v>118695</v>
      </c>
      <c r="AJ1074" s="31">
        <f xml:space="preserve"> _xlfn.XLOOKUP(DATA[[#This Row],[T]]-1, DATA[T], DATA[Price], "")</f>
        <v>117654</v>
      </c>
      <c r="AK1074" s="33">
        <f xml:space="preserve"> IFERROR(DATA[[#This Row],[Prev Close]] - DATA[[#This Row],[Prev Open]], "")</f>
        <v>-386</v>
      </c>
      <c r="AL1074" s="33">
        <f xml:space="preserve"> IFERROR(DATA[[#This Row],[Prev High]] - DATA[[#This Row],[Prev Low]], "")</f>
        <v>1490</v>
      </c>
      <c r="AM1074" s="33">
        <f xml:space="preserve"> SIGN(DATA[[#This Row],[Prev Change]] &lt; 0)</f>
        <v>1</v>
      </c>
      <c r="AN1074" s="33">
        <f xml:space="preserve"> SIGN(DATA[[#This Row],[Prev Change]] &gt;= 0)</f>
        <v>0</v>
      </c>
      <c r="AO1074" s="28">
        <f xml:space="preserve"> IFERROR(MAX(0, DATA[[#This Row],[High]] - DATA[[#This Row],[Prev High]]), "")</f>
        <v>255</v>
      </c>
      <c r="AP1074" s="28">
        <f xml:space="preserve"> IFERROR(MAX(0, DATA[[#This Row],[Prev Low]] - DATA[[#This Row],[Low]]), "")</f>
        <v>0</v>
      </c>
      <c r="AQ1074" s="10">
        <f xml:space="preserve"> (DATA[[#This Row],[Prev Low]] &lt; DATA[[#This Row],[Open]]) * (DATA[[#This Row],[Open]] &lt; DATA[[#This Row],[Prev High]])</f>
        <v>1</v>
      </c>
      <c r="AR1074" s="10">
        <f xml:space="preserve"> SIGN(DATA[[#This Row],[Open]] &lt; DATA[[#This Row],[Prev Low]])</f>
        <v>0</v>
      </c>
      <c r="AS1074" s="10">
        <f xml:space="preserve"> SIGN(DATA[[#This Row],[Prev Low]] &lt; DATA[[#This Row],[Open]])</f>
        <v>1</v>
      </c>
      <c r="AT1074" s="10">
        <f xml:space="preserve"> SIGN(DATA[[#This Row],[Open]] &lt; DATA[[#This Row],[Prev High]])</f>
        <v>1</v>
      </c>
      <c r="AU1074" s="10">
        <f xml:space="preserve"> SIGN(DATA[[#This Row],[Prev High]] &lt; DATA[[#This Row],[Open]])</f>
        <v>0</v>
      </c>
      <c r="AV1074" s="10">
        <f xml:space="preserve"> SIGN(DATA[[#This Row],[Low]] &lt; DATA[[#This Row],[Prev Low]])</f>
        <v>0</v>
      </c>
      <c r="AW1074" s="10">
        <f xml:space="preserve"> SIGN(DATA[[#This Row],[Prev Low]] &lt; DATA[[#This Row],[Low]])</f>
        <v>1</v>
      </c>
      <c r="AX1074" s="10">
        <f xml:space="preserve"> SIGN(DATA[[#This Row],[High]] &lt; DATA[[#This Row],[Prev High]])</f>
        <v>0</v>
      </c>
      <c r="AY1074" s="10">
        <f xml:space="preserve"> SIGN(DATA[[#This Row],[Prev High]] &lt; DATA[[#This Row],[High]])</f>
        <v>1</v>
      </c>
      <c r="AZ1074" s="10">
        <f xml:space="preserve"> (DATA[[#This Row],[Prev Low]] &lt; DATA[[#This Row],[Close]]) * (DATA[[#This Row],[Close]] &lt; DATA[[#This Row],[Prev High]])</f>
        <v>0</v>
      </c>
      <c r="BA1074" s="10">
        <f xml:space="preserve"> SIGN(DATA[[#This Row],[Close]] &lt; DATA[[#This Row],[Prev Low]])</f>
        <v>0</v>
      </c>
      <c r="BB1074" s="10">
        <f xml:space="preserve"> SIGN(DATA[[#This Row],[Prev Low]] &lt; DATA[[#This Row],[Close]])</f>
        <v>1</v>
      </c>
      <c r="BC1074" s="10">
        <f xml:space="preserve"> SIGN(DATA[[#This Row],[Close]] &lt; DATA[[#This Row],[Prev High]])</f>
        <v>0</v>
      </c>
      <c r="BD1074" s="10">
        <f xml:space="preserve"> SIGN(DATA[[#This Row],[Prev High]] &lt; DATA[[#This Row],[Close]])</f>
        <v>1</v>
      </c>
    </row>
    <row r="1075" spans="14:56" x14ac:dyDescent="0.25">
      <c r="N1075" s="16">
        <f xml:space="preserve"> ROW() - ROW(DATA[[#Headers],[Row]])</f>
        <v>1073</v>
      </c>
      <c r="O1075" s="13"/>
      <c r="P1075" s="20">
        <v>44295</v>
      </c>
      <c r="Q1075" s="21">
        <v>117654</v>
      </c>
      <c r="R1075" s="21">
        <v>118040</v>
      </c>
      <c r="S1075" s="21">
        <v>118695</v>
      </c>
      <c r="T1075" s="21">
        <v>117205</v>
      </c>
      <c r="U1075" s="13" t="s">
        <v>551</v>
      </c>
      <c r="V1075" s="14">
        <v>-5.5999999999999999E-3</v>
      </c>
      <c r="W1075" s="23"/>
      <c r="X1075" s="23">
        <f xml:space="preserve"> (1 - DATA[[#This Row],[Row]])</f>
        <v>-1072</v>
      </c>
      <c r="Y1075" s="24">
        <f xml:space="preserve"> DATA[[#This Row],[Src Data]]</f>
        <v>44295</v>
      </c>
      <c r="Z1075" s="23">
        <f xml:space="preserve"> WEEKDAY(DATA[[#This Row],[Date]])</f>
        <v>6</v>
      </c>
      <c r="AA1075" s="26">
        <f xml:space="preserve"> DATA[[#This Row],[Src Último]]</f>
        <v>117654</v>
      </c>
      <c r="AB1075" s="28">
        <f xml:space="preserve"> DATA[[#This Row],[Src Abertura]]</f>
        <v>118040</v>
      </c>
      <c r="AC1075" s="28">
        <f xml:space="preserve"> DATA[[#This Row],[Src Mínima]]</f>
        <v>117205</v>
      </c>
      <c r="AD1075" s="28">
        <f xml:space="preserve"> DATA[[#This Row],[Src Máxima]]</f>
        <v>118695</v>
      </c>
      <c r="AE1075" s="28">
        <f xml:space="preserve"> DATA[[#This Row],[Src Último]]</f>
        <v>117654</v>
      </c>
      <c r="AF1075" s="40">
        <f xml:space="preserve"> (DATA[[#This Row],[High]] - DATA[[#This Row],[Low]])</f>
        <v>1490</v>
      </c>
      <c r="AG1075" s="31">
        <f xml:space="preserve"> _xlfn.XLOOKUP(DATA[[#This Row],[T]]-1, DATA[T], DATA[Open], "")</f>
        <v>118245</v>
      </c>
      <c r="AH1075" s="31">
        <f xml:space="preserve"> _xlfn.XLOOKUP(DATA[[#This Row],[T]]-1, DATA[T], DATA[Low], "")</f>
        <v>117410</v>
      </c>
      <c r="AI1075" s="31">
        <f xml:space="preserve"> _xlfn.XLOOKUP(DATA[[#This Row],[T]]-1, DATA[T], DATA[High], "")</f>
        <v>119020</v>
      </c>
      <c r="AJ1075" s="31">
        <f xml:space="preserve"> _xlfn.XLOOKUP(DATA[[#This Row],[T]]-1, DATA[T], DATA[Price], "")</f>
        <v>118322</v>
      </c>
      <c r="AK1075" s="33">
        <f xml:space="preserve"> IFERROR(DATA[[#This Row],[Prev Close]] - DATA[[#This Row],[Prev Open]], "")</f>
        <v>77</v>
      </c>
      <c r="AL1075" s="33">
        <f xml:space="preserve"> IFERROR(DATA[[#This Row],[Prev High]] - DATA[[#This Row],[Prev Low]], "")</f>
        <v>1610</v>
      </c>
      <c r="AM1075" s="33">
        <f xml:space="preserve"> SIGN(DATA[[#This Row],[Prev Change]] &lt; 0)</f>
        <v>0</v>
      </c>
      <c r="AN1075" s="33">
        <f xml:space="preserve"> SIGN(DATA[[#This Row],[Prev Change]] &gt;= 0)</f>
        <v>1</v>
      </c>
      <c r="AO1075" s="28">
        <f xml:space="preserve"> IFERROR(MAX(0, DATA[[#This Row],[High]] - DATA[[#This Row],[Prev High]]), "")</f>
        <v>0</v>
      </c>
      <c r="AP1075" s="28">
        <f xml:space="preserve"> IFERROR(MAX(0, DATA[[#This Row],[Prev Low]] - DATA[[#This Row],[Low]]), "")</f>
        <v>205</v>
      </c>
      <c r="AQ1075" s="10">
        <f xml:space="preserve"> (DATA[[#This Row],[Prev Low]] &lt; DATA[[#This Row],[Open]]) * (DATA[[#This Row],[Open]] &lt; DATA[[#This Row],[Prev High]])</f>
        <v>1</v>
      </c>
      <c r="AR1075" s="10">
        <f xml:space="preserve"> SIGN(DATA[[#This Row],[Open]] &lt; DATA[[#This Row],[Prev Low]])</f>
        <v>0</v>
      </c>
      <c r="AS1075" s="10">
        <f xml:space="preserve"> SIGN(DATA[[#This Row],[Prev Low]] &lt; DATA[[#This Row],[Open]])</f>
        <v>1</v>
      </c>
      <c r="AT1075" s="10">
        <f xml:space="preserve"> SIGN(DATA[[#This Row],[Open]] &lt; DATA[[#This Row],[Prev High]])</f>
        <v>1</v>
      </c>
      <c r="AU1075" s="10">
        <f xml:space="preserve"> SIGN(DATA[[#This Row],[Prev High]] &lt; DATA[[#This Row],[Open]])</f>
        <v>0</v>
      </c>
      <c r="AV1075" s="10">
        <f xml:space="preserve"> SIGN(DATA[[#This Row],[Low]] &lt; DATA[[#This Row],[Prev Low]])</f>
        <v>1</v>
      </c>
      <c r="AW1075" s="10">
        <f xml:space="preserve"> SIGN(DATA[[#This Row],[Prev Low]] &lt; DATA[[#This Row],[Low]])</f>
        <v>0</v>
      </c>
      <c r="AX1075" s="10">
        <f xml:space="preserve"> SIGN(DATA[[#This Row],[High]] &lt; DATA[[#This Row],[Prev High]])</f>
        <v>1</v>
      </c>
      <c r="AY1075" s="10">
        <f xml:space="preserve"> SIGN(DATA[[#This Row],[Prev High]] &lt; DATA[[#This Row],[High]])</f>
        <v>0</v>
      </c>
      <c r="AZ1075" s="10">
        <f xml:space="preserve"> (DATA[[#This Row],[Prev Low]] &lt; DATA[[#This Row],[Close]]) * (DATA[[#This Row],[Close]] &lt; DATA[[#This Row],[Prev High]])</f>
        <v>1</v>
      </c>
      <c r="BA1075" s="10">
        <f xml:space="preserve"> SIGN(DATA[[#This Row],[Close]] &lt; DATA[[#This Row],[Prev Low]])</f>
        <v>0</v>
      </c>
      <c r="BB1075" s="10">
        <f xml:space="preserve"> SIGN(DATA[[#This Row],[Prev Low]] &lt; DATA[[#This Row],[Close]])</f>
        <v>1</v>
      </c>
      <c r="BC1075" s="10">
        <f xml:space="preserve"> SIGN(DATA[[#This Row],[Close]] &lt; DATA[[#This Row],[Prev High]])</f>
        <v>1</v>
      </c>
      <c r="BD1075" s="10">
        <f xml:space="preserve"> SIGN(DATA[[#This Row],[Prev High]] &lt; DATA[[#This Row],[Close]])</f>
        <v>0</v>
      </c>
    </row>
    <row r="1076" spans="14:56" x14ac:dyDescent="0.25">
      <c r="N1076" s="16">
        <f xml:space="preserve"> ROW() - ROW(DATA[[#Headers],[Row]])</f>
        <v>1074</v>
      </c>
      <c r="O1076" s="13"/>
      <c r="P1076" s="20">
        <v>44294</v>
      </c>
      <c r="Q1076" s="21">
        <v>118322</v>
      </c>
      <c r="R1076" s="21">
        <v>118245</v>
      </c>
      <c r="S1076" s="21">
        <v>119020</v>
      </c>
      <c r="T1076" s="21">
        <v>117410</v>
      </c>
      <c r="U1076" s="13" t="s">
        <v>511</v>
      </c>
      <c r="V1076" s="14">
        <v>6.4000000000000003E-3</v>
      </c>
      <c r="W1076" s="23"/>
      <c r="X1076" s="23">
        <f xml:space="preserve"> (1 - DATA[[#This Row],[Row]])</f>
        <v>-1073</v>
      </c>
      <c r="Y1076" s="24">
        <f xml:space="preserve"> DATA[[#This Row],[Src Data]]</f>
        <v>44294</v>
      </c>
      <c r="Z1076" s="23">
        <f xml:space="preserve"> WEEKDAY(DATA[[#This Row],[Date]])</f>
        <v>5</v>
      </c>
      <c r="AA1076" s="26">
        <f xml:space="preserve"> DATA[[#This Row],[Src Último]]</f>
        <v>118322</v>
      </c>
      <c r="AB1076" s="28">
        <f xml:space="preserve"> DATA[[#This Row],[Src Abertura]]</f>
        <v>118245</v>
      </c>
      <c r="AC1076" s="28">
        <f xml:space="preserve"> DATA[[#This Row],[Src Mínima]]</f>
        <v>117410</v>
      </c>
      <c r="AD1076" s="28">
        <f xml:space="preserve"> DATA[[#This Row],[Src Máxima]]</f>
        <v>119020</v>
      </c>
      <c r="AE1076" s="28">
        <f xml:space="preserve"> DATA[[#This Row],[Src Último]]</f>
        <v>118322</v>
      </c>
      <c r="AF1076" s="40">
        <f xml:space="preserve"> (DATA[[#This Row],[High]] - DATA[[#This Row],[Low]])</f>
        <v>1610</v>
      </c>
      <c r="AG1076" s="31">
        <f xml:space="preserve"> _xlfn.XLOOKUP(DATA[[#This Row],[T]]-1, DATA[T], DATA[Open], "")</f>
        <v>117620</v>
      </c>
      <c r="AH1076" s="31">
        <f xml:space="preserve"> _xlfn.XLOOKUP(DATA[[#This Row],[T]]-1, DATA[T], DATA[Low], "")</f>
        <v>116680</v>
      </c>
      <c r="AI1076" s="31">
        <f xml:space="preserve"> _xlfn.XLOOKUP(DATA[[#This Row],[T]]-1, DATA[T], DATA[High], "")</f>
        <v>118500</v>
      </c>
      <c r="AJ1076" s="31">
        <f xml:space="preserve"> _xlfn.XLOOKUP(DATA[[#This Row],[T]]-1, DATA[T], DATA[Price], "")</f>
        <v>117565</v>
      </c>
      <c r="AK1076" s="33">
        <f xml:space="preserve"> IFERROR(DATA[[#This Row],[Prev Close]] - DATA[[#This Row],[Prev Open]], "")</f>
        <v>-55</v>
      </c>
      <c r="AL1076" s="33">
        <f xml:space="preserve"> IFERROR(DATA[[#This Row],[Prev High]] - DATA[[#This Row],[Prev Low]], "")</f>
        <v>1820</v>
      </c>
      <c r="AM1076" s="33">
        <f xml:space="preserve"> SIGN(DATA[[#This Row],[Prev Change]] &lt; 0)</f>
        <v>1</v>
      </c>
      <c r="AN1076" s="33">
        <f xml:space="preserve"> SIGN(DATA[[#This Row],[Prev Change]] &gt;= 0)</f>
        <v>0</v>
      </c>
      <c r="AO1076" s="28">
        <f xml:space="preserve"> IFERROR(MAX(0, DATA[[#This Row],[High]] - DATA[[#This Row],[Prev High]]), "")</f>
        <v>520</v>
      </c>
      <c r="AP1076" s="28">
        <f xml:space="preserve"> IFERROR(MAX(0, DATA[[#This Row],[Prev Low]] - DATA[[#This Row],[Low]]), "")</f>
        <v>0</v>
      </c>
      <c r="AQ1076" s="10">
        <f xml:space="preserve"> (DATA[[#This Row],[Prev Low]] &lt; DATA[[#This Row],[Open]]) * (DATA[[#This Row],[Open]] &lt; DATA[[#This Row],[Prev High]])</f>
        <v>1</v>
      </c>
      <c r="AR1076" s="10">
        <f xml:space="preserve"> SIGN(DATA[[#This Row],[Open]] &lt; DATA[[#This Row],[Prev Low]])</f>
        <v>0</v>
      </c>
      <c r="AS1076" s="10">
        <f xml:space="preserve"> SIGN(DATA[[#This Row],[Prev Low]] &lt; DATA[[#This Row],[Open]])</f>
        <v>1</v>
      </c>
      <c r="AT1076" s="10">
        <f xml:space="preserve"> SIGN(DATA[[#This Row],[Open]] &lt; DATA[[#This Row],[Prev High]])</f>
        <v>1</v>
      </c>
      <c r="AU1076" s="10">
        <f xml:space="preserve"> SIGN(DATA[[#This Row],[Prev High]] &lt; DATA[[#This Row],[Open]])</f>
        <v>0</v>
      </c>
      <c r="AV1076" s="10">
        <f xml:space="preserve"> SIGN(DATA[[#This Row],[Low]] &lt; DATA[[#This Row],[Prev Low]])</f>
        <v>0</v>
      </c>
      <c r="AW1076" s="10">
        <f xml:space="preserve"> SIGN(DATA[[#This Row],[Prev Low]] &lt; DATA[[#This Row],[Low]])</f>
        <v>1</v>
      </c>
      <c r="AX1076" s="10">
        <f xml:space="preserve"> SIGN(DATA[[#This Row],[High]] &lt; DATA[[#This Row],[Prev High]])</f>
        <v>0</v>
      </c>
      <c r="AY1076" s="10">
        <f xml:space="preserve"> SIGN(DATA[[#This Row],[Prev High]] &lt; DATA[[#This Row],[High]])</f>
        <v>1</v>
      </c>
      <c r="AZ1076" s="10">
        <f xml:space="preserve"> (DATA[[#This Row],[Prev Low]] &lt; DATA[[#This Row],[Close]]) * (DATA[[#This Row],[Close]] &lt; DATA[[#This Row],[Prev High]])</f>
        <v>1</v>
      </c>
      <c r="BA1076" s="10">
        <f xml:space="preserve"> SIGN(DATA[[#This Row],[Close]] &lt; DATA[[#This Row],[Prev Low]])</f>
        <v>0</v>
      </c>
      <c r="BB1076" s="10">
        <f xml:space="preserve"> SIGN(DATA[[#This Row],[Prev Low]] &lt; DATA[[#This Row],[Close]])</f>
        <v>1</v>
      </c>
      <c r="BC1076" s="10">
        <f xml:space="preserve"> SIGN(DATA[[#This Row],[Close]] &lt; DATA[[#This Row],[Prev High]])</f>
        <v>1</v>
      </c>
      <c r="BD1076" s="10">
        <f xml:space="preserve"> SIGN(DATA[[#This Row],[Prev High]] &lt; DATA[[#This Row],[Close]])</f>
        <v>0</v>
      </c>
    </row>
    <row r="1077" spans="14:56" x14ac:dyDescent="0.25">
      <c r="N1077" s="16">
        <f xml:space="preserve"> ROW() - ROW(DATA[[#Headers],[Row]])</f>
        <v>1075</v>
      </c>
      <c r="O1077" s="13"/>
      <c r="P1077" s="20">
        <v>44293</v>
      </c>
      <c r="Q1077" s="21">
        <v>117565</v>
      </c>
      <c r="R1077" s="21">
        <v>117620</v>
      </c>
      <c r="S1077" s="21">
        <v>118500</v>
      </c>
      <c r="T1077" s="21">
        <v>116680</v>
      </c>
      <c r="U1077" s="13" t="s">
        <v>641</v>
      </c>
      <c r="V1077" s="14">
        <v>1E-4</v>
      </c>
      <c r="W1077" s="23"/>
      <c r="X1077" s="23">
        <f xml:space="preserve"> (1 - DATA[[#This Row],[Row]])</f>
        <v>-1074</v>
      </c>
      <c r="Y1077" s="24">
        <f xml:space="preserve"> DATA[[#This Row],[Src Data]]</f>
        <v>44293</v>
      </c>
      <c r="Z1077" s="23">
        <f xml:space="preserve"> WEEKDAY(DATA[[#This Row],[Date]])</f>
        <v>4</v>
      </c>
      <c r="AA1077" s="26">
        <f xml:space="preserve"> DATA[[#This Row],[Src Último]]</f>
        <v>117565</v>
      </c>
      <c r="AB1077" s="28">
        <f xml:space="preserve"> DATA[[#This Row],[Src Abertura]]</f>
        <v>117620</v>
      </c>
      <c r="AC1077" s="28">
        <f xml:space="preserve"> DATA[[#This Row],[Src Mínima]]</f>
        <v>116680</v>
      </c>
      <c r="AD1077" s="28">
        <f xml:space="preserve"> DATA[[#This Row],[Src Máxima]]</f>
        <v>118500</v>
      </c>
      <c r="AE1077" s="28">
        <f xml:space="preserve"> DATA[[#This Row],[Src Último]]</f>
        <v>117565</v>
      </c>
      <c r="AF1077" s="40">
        <f xml:space="preserve"> (DATA[[#This Row],[High]] - DATA[[#This Row],[Low]])</f>
        <v>1820</v>
      </c>
      <c r="AG1077" s="31">
        <f xml:space="preserve"> _xlfn.XLOOKUP(DATA[[#This Row],[T]]-1, DATA[T], DATA[Open], "")</f>
        <v>117290</v>
      </c>
      <c r="AH1077" s="31">
        <f xml:space="preserve"> _xlfn.XLOOKUP(DATA[[#This Row],[T]]-1, DATA[T], DATA[Low], "")</f>
        <v>117100</v>
      </c>
      <c r="AI1077" s="31">
        <f xml:space="preserve"> _xlfn.XLOOKUP(DATA[[#This Row],[T]]-1, DATA[T], DATA[High], "")</f>
        <v>118260</v>
      </c>
      <c r="AJ1077" s="31">
        <f xml:space="preserve"> _xlfn.XLOOKUP(DATA[[#This Row],[T]]-1, DATA[T], DATA[Price], "")</f>
        <v>117550</v>
      </c>
      <c r="AK1077" s="33">
        <f xml:space="preserve"> IFERROR(DATA[[#This Row],[Prev Close]] - DATA[[#This Row],[Prev Open]], "")</f>
        <v>260</v>
      </c>
      <c r="AL1077" s="33">
        <f xml:space="preserve"> IFERROR(DATA[[#This Row],[Prev High]] - DATA[[#This Row],[Prev Low]], "")</f>
        <v>1160</v>
      </c>
      <c r="AM1077" s="33">
        <f xml:space="preserve"> SIGN(DATA[[#This Row],[Prev Change]] &lt; 0)</f>
        <v>0</v>
      </c>
      <c r="AN1077" s="33">
        <f xml:space="preserve"> SIGN(DATA[[#This Row],[Prev Change]] &gt;= 0)</f>
        <v>1</v>
      </c>
      <c r="AO1077" s="28">
        <f xml:space="preserve"> IFERROR(MAX(0, DATA[[#This Row],[High]] - DATA[[#This Row],[Prev High]]), "")</f>
        <v>240</v>
      </c>
      <c r="AP1077" s="28">
        <f xml:space="preserve"> IFERROR(MAX(0, DATA[[#This Row],[Prev Low]] - DATA[[#This Row],[Low]]), "")</f>
        <v>420</v>
      </c>
      <c r="AQ1077" s="10">
        <f xml:space="preserve"> (DATA[[#This Row],[Prev Low]] &lt; DATA[[#This Row],[Open]]) * (DATA[[#This Row],[Open]] &lt; DATA[[#This Row],[Prev High]])</f>
        <v>1</v>
      </c>
      <c r="AR1077" s="10">
        <f xml:space="preserve"> SIGN(DATA[[#This Row],[Open]] &lt; DATA[[#This Row],[Prev Low]])</f>
        <v>0</v>
      </c>
      <c r="AS1077" s="10">
        <f xml:space="preserve"> SIGN(DATA[[#This Row],[Prev Low]] &lt; DATA[[#This Row],[Open]])</f>
        <v>1</v>
      </c>
      <c r="AT1077" s="10">
        <f xml:space="preserve"> SIGN(DATA[[#This Row],[Open]] &lt; DATA[[#This Row],[Prev High]])</f>
        <v>1</v>
      </c>
      <c r="AU1077" s="10">
        <f xml:space="preserve"> SIGN(DATA[[#This Row],[Prev High]] &lt; DATA[[#This Row],[Open]])</f>
        <v>0</v>
      </c>
      <c r="AV1077" s="10">
        <f xml:space="preserve"> SIGN(DATA[[#This Row],[Low]] &lt; DATA[[#This Row],[Prev Low]])</f>
        <v>1</v>
      </c>
      <c r="AW1077" s="10">
        <f xml:space="preserve"> SIGN(DATA[[#This Row],[Prev Low]] &lt; DATA[[#This Row],[Low]])</f>
        <v>0</v>
      </c>
      <c r="AX1077" s="10">
        <f xml:space="preserve"> SIGN(DATA[[#This Row],[High]] &lt; DATA[[#This Row],[Prev High]])</f>
        <v>0</v>
      </c>
      <c r="AY1077" s="10">
        <f xml:space="preserve"> SIGN(DATA[[#This Row],[Prev High]] &lt; DATA[[#This Row],[High]])</f>
        <v>1</v>
      </c>
      <c r="AZ1077" s="10">
        <f xml:space="preserve"> (DATA[[#This Row],[Prev Low]] &lt; DATA[[#This Row],[Close]]) * (DATA[[#This Row],[Close]] &lt; DATA[[#This Row],[Prev High]])</f>
        <v>1</v>
      </c>
      <c r="BA1077" s="10">
        <f xml:space="preserve"> SIGN(DATA[[#This Row],[Close]] &lt; DATA[[#This Row],[Prev Low]])</f>
        <v>0</v>
      </c>
      <c r="BB1077" s="10">
        <f xml:space="preserve"> SIGN(DATA[[#This Row],[Prev Low]] &lt; DATA[[#This Row],[Close]])</f>
        <v>1</v>
      </c>
      <c r="BC1077" s="10">
        <f xml:space="preserve"> SIGN(DATA[[#This Row],[Close]] &lt; DATA[[#This Row],[Prev High]])</f>
        <v>1</v>
      </c>
      <c r="BD1077" s="10">
        <f xml:space="preserve"> SIGN(DATA[[#This Row],[Prev High]] &lt; DATA[[#This Row],[Close]])</f>
        <v>0</v>
      </c>
    </row>
    <row r="1078" spans="14:56" x14ac:dyDescent="0.25">
      <c r="N1078" s="16">
        <f xml:space="preserve"> ROW() - ROW(DATA[[#Headers],[Row]])</f>
        <v>1076</v>
      </c>
      <c r="O1078" s="13"/>
      <c r="P1078" s="20">
        <v>44292</v>
      </c>
      <c r="Q1078" s="21">
        <v>117550</v>
      </c>
      <c r="R1078" s="21">
        <v>117290</v>
      </c>
      <c r="S1078" s="21">
        <v>118260</v>
      </c>
      <c r="T1078" s="21">
        <v>117100</v>
      </c>
      <c r="U1078" s="13" t="s">
        <v>538</v>
      </c>
      <c r="V1078" s="14">
        <v>-5.9999999999999995E-4</v>
      </c>
      <c r="W1078" s="23"/>
      <c r="X1078" s="23">
        <f xml:space="preserve"> (1 - DATA[[#This Row],[Row]])</f>
        <v>-1075</v>
      </c>
      <c r="Y1078" s="24">
        <f xml:space="preserve"> DATA[[#This Row],[Src Data]]</f>
        <v>44292</v>
      </c>
      <c r="Z1078" s="23">
        <f xml:space="preserve"> WEEKDAY(DATA[[#This Row],[Date]])</f>
        <v>3</v>
      </c>
      <c r="AA1078" s="26">
        <f xml:space="preserve"> DATA[[#This Row],[Src Último]]</f>
        <v>117550</v>
      </c>
      <c r="AB1078" s="28">
        <f xml:space="preserve"> DATA[[#This Row],[Src Abertura]]</f>
        <v>117290</v>
      </c>
      <c r="AC1078" s="28">
        <f xml:space="preserve"> DATA[[#This Row],[Src Mínima]]</f>
        <v>117100</v>
      </c>
      <c r="AD1078" s="28">
        <f xml:space="preserve"> DATA[[#This Row],[Src Máxima]]</f>
        <v>118260</v>
      </c>
      <c r="AE1078" s="28">
        <f xml:space="preserve"> DATA[[#This Row],[Src Último]]</f>
        <v>117550</v>
      </c>
      <c r="AF1078" s="40">
        <f xml:space="preserve"> (DATA[[#This Row],[High]] - DATA[[#This Row],[Low]])</f>
        <v>1160</v>
      </c>
      <c r="AG1078" s="31">
        <f xml:space="preserve"> _xlfn.XLOOKUP(DATA[[#This Row],[T]]-1, DATA[T], DATA[Open], "")</f>
        <v>115590</v>
      </c>
      <c r="AH1078" s="31">
        <f xml:space="preserve"> _xlfn.XLOOKUP(DATA[[#This Row],[T]]-1, DATA[T], DATA[Low], "")</f>
        <v>115580</v>
      </c>
      <c r="AI1078" s="31">
        <f xml:space="preserve"> _xlfn.XLOOKUP(DATA[[#This Row],[T]]-1, DATA[T], DATA[High], "")</f>
        <v>117830</v>
      </c>
      <c r="AJ1078" s="31">
        <f xml:space="preserve"> _xlfn.XLOOKUP(DATA[[#This Row],[T]]-1, DATA[T], DATA[Price], "")</f>
        <v>117624</v>
      </c>
      <c r="AK1078" s="33">
        <f xml:space="preserve"> IFERROR(DATA[[#This Row],[Prev Close]] - DATA[[#This Row],[Prev Open]], "")</f>
        <v>2034</v>
      </c>
      <c r="AL1078" s="33">
        <f xml:space="preserve"> IFERROR(DATA[[#This Row],[Prev High]] - DATA[[#This Row],[Prev Low]], "")</f>
        <v>2250</v>
      </c>
      <c r="AM1078" s="33">
        <f xml:space="preserve"> SIGN(DATA[[#This Row],[Prev Change]] &lt; 0)</f>
        <v>0</v>
      </c>
      <c r="AN1078" s="33">
        <f xml:space="preserve"> SIGN(DATA[[#This Row],[Prev Change]] &gt;= 0)</f>
        <v>1</v>
      </c>
      <c r="AO1078" s="28">
        <f xml:space="preserve"> IFERROR(MAX(0, DATA[[#This Row],[High]] - DATA[[#This Row],[Prev High]]), "")</f>
        <v>430</v>
      </c>
      <c r="AP1078" s="28">
        <f xml:space="preserve"> IFERROR(MAX(0, DATA[[#This Row],[Prev Low]] - DATA[[#This Row],[Low]]), "")</f>
        <v>0</v>
      </c>
      <c r="AQ1078" s="10">
        <f xml:space="preserve"> (DATA[[#This Row],[Prev Low]] &lt; DATA[[#This Row],[Open]]) * (DATA[[#This Row],[Open]] &lt; DATA[[#This Row],[Prev High]])</f>
        <v>1</v>
      </c>
      <c r="AR1078" s="10">
        <f xml:space="preserve"> SIGN(DATA[[#This Row],[Open]] &lt; DATA[[#This Row],[Prev Low]])</f>
        <v>0</v>
      </c>
      <c r="AS1078" s="10">
        <f xml:space="preserve"> SIGN(DATA[[#This Row],[Prev Low]] &lt; DATA[[#This Row],[Open]])</f>
        <v>1</v>
      </c>
      <c r="AT1078" s="10">
        <f xml:space="preserve"> SIGN(DATA[[#This Row],[Open]] &lt; DATA[[#This Row],[Prev High]])</f>
        <v>1</v>
      </c>
      <c r="AU1078" s="10">
        <f xml:space="preserve"> SIGN(DATA[[#This Row],[Prev High]] &lt; DATA[[#This Row],[Open]])</f>
        <v>0</v>
      </c>
      <c r="AV1078" s="10">
        <f xml:space="preserve"> SIGN(DATA[[#This Row],[Low]] &lt; DATA[[#This Row],[Prev Low]])</f>
        <v>0</v>
      </c>
      <c r="AW1078" s="10">
        <f xml:space="preserve"> SIGN(DATA[[#This Row],[Prev Low]] &lt; DATA[[#This Row],[Low]])</f>
        <v>1</v>
      </c>
      <c r="AX1078" s="10">
        <f xml:space="preserve"> SIGN(DATA[[#This Row],[High]] &lt; DATA[[#This Row],[Prev High]])</f>
        <v>0</v>
      </c>
      <c r="AY1078" s="10">
        <f xml:space="preserve"> SIGN(DATA[[#This Row],[Prev High]] &lt; DATA[[#This Row],[High]])</f>
        <v>1</v>
      </c>
      <c r="AZ1078" s="10">
        <f xml:space="preserve"> (DATA[[#This Row],[Prev Low]] &lt; DATA[[#This Row],[Close]]) * (DATA[[#This Row],[Close]] &lt; DATA[[#This Row],[Prev High]])</f>
        <v>1</v>
      </c>
      <c r="BA1078" s="10">
        <f xml:space="preserve"> SIGN(DATA[[#This Row],[Close]] &lt; DATA[[#This Row],[Prev Low]])</f>
        <v>0</v>
      </c>
      <c r="BB1078" s="10">
        <f xml:space="preserve"> SIGN(DATA[[#This Row],[Prev Low]] &lt; DATA[[#This Row],[Close]])</f>
        <v>1</v>
      </c>
      <c r="BC1078" s="10">
        <f xml:space="preserve"> SIGN(DATA[[#This Row],[Close]] &lt; DATA[[#This Row],[Prev High]])</f>
        <v>1</v>
      </c>
      <c r="BD1078" s="10">
        <f xml:space="preserve"> SIGN(DATA[[#This Row],[Prev High]] &lt; DATA[[#This Row],[Close]])</f>
        <v>0</v>
      </c>
    </row>
    <row r="1079" spans="14:56" x14ac:dyDescent="0.25">
      <c r="N1079" s="16">
        <f xml:space="preserve"> ROW() - ROW(DATA[[#Headers],[Row]])</f>
        <v>1077</v>
      </c>
      <c r="O1079" s="13"/>
      <c r="P1079" s="20">
        <v>44291</v>
      </c>
      <c r="Q1079" s="21">
        <v>117624</v>
      </c>
      <c r="R1079" s="21">
        <v>115590</v>
      </c>
      <c r="S1079" s="21">
        <v>117830</v>
      </c>
      <c r="T1079" s="21">
        <v>115580</v>
      </c>
      <c r="U1079" s="13" t="s">
        <v>766</v>
      </c>
      <c r="V1079" s="14">
        <v>2.1999999999999999E-2</v>
      </c>
      <c r="W1079" s="23"/>
      <c r="X1079" s="23">
        <f xml:space="preserve"> (1 - DATA[[#This Row],[Row]])</f>
        <v>-1076</v>
      </c>
      <c r="Y1079" s="24">
        <f xml:space="preserve"> DATA[[#This Row],[Src Data]]</f>
        <v>44291</v>
      </c>
      <c r="Z1079" s="23">
        <f xml:space="preserve"> WEEKDAY(DATA[[#This Row],[Date]])</f>
        <v>2</v>
      </c>
      <c r="AA1079" s="26">
        <f xml:space="preserve"> DATA[[#This Row],[Src Último]]</f>
        <v>117624</v>
      </c>
      <c r="AB1079" s="28">
        <f xml:space="preserve"> DATA[[#This Row],[Src Abertura]]</f>
        <v>115590</v>
      </c>
      <c r="AC1079" s="28">
        <f xml:space="preserve"> DATA[[#This Row],[Src Mínima]]</f>
        <v>115580</v>
      </c>
      <c r="AD1079" s="28">
        <f xml:space="preserve"> DATA[[#This Row],[Src Máxima]]</f>
        <v>117830</v>
      </c>
      <c r="AE1079" s="28">
        <f xml:space="preserve"> DATA[[#This Row],[Src Último]]</f>
        <v>117624</v>
      </c>
      <c r="AF1079" s="40">
        <f xml:space="preserve"> (DATA[[#This Row],[High]] - DATA[[#This Row],[Low]])</f>
        <v>2250</v>
      </c>
      <c r="AG1079" s="31">
        <f xml:space="preserve"> _xlfn.XLOOKUP(DATA[[#This Row],[T]]-1, DATA[T], DATA[Open], "")</f>
        <v>117135</v>
      </c>
      <c r="AH1079" s="31">
        <f xml:space="preserve"> _xlfn.XLOOKUP(DATA[[#This Row],[T]]-1, DATA[T], DATA[Low], "")</f>
        <v>114680</v>
      </c>
      <c r="AI1079" s="31">
        <f xml:space="preserve"> _xlfn.XLOOKUP(DATA[[#This Row],[T]]-1, DATA[T], DATA[High], "")</f>
        <v>117515</v>
      </c>
      <c r="AJ1079" s="31">
        <f xml:space="preserve"> _xlfn.XLOOKUP(DATA[[#This Row],[T]]-1, DATA[T], DATA[Price], "")</f>
        <v>115091</v>
      </c>
      <c r="AK1079" s="33">
        <f xml:space="preserve"> IFERROR(DATA[[#This Row],[Prev Close]] - DATA[[#This Row],[Prev Open]], "")</f>
        <v>-2044</v>
      </c>
      <c r="AL1079" s="33">
        <f xml:space="preserve"> IFERROR(DATA[[#This Row],[Prev High]] - DATA[[#This Row],[Prev Low]], "")</f>
        <v>2835</v>
      </c>
      <c r="AM1079" s="33">
        <f xml:space="preserve"> SIGN(DATA[[#This Row],[Prev Change]] &lt; 0)</f>
        <v>1</v>
      </c>
      <c r="AN1079" s="33">
        <f xml:space="preserve"> SIGN(DATA[[#This Row],[Prev Change]] &gt;= 0)</f>
        <v>0</v>
      </c>
      <c r="AO1079" s="28">
        <f xml:space="preserve"> IFERROR(MAX(0, DATA[[#This Row],[High]] - DATA[[#This Row],[Prev High]]), "")</f>
        <v>315</v>
      </c>
      <c r="AP1079" s="28">
        <f xml:space="preserve"> IFERROR(MAX(0, DATA[[#This Row],[Prev Low]] - DATA[[#This Row],[Low]]), "")</f>
        <v>0</v>
      </c>
      <c r="AQ1079" s="10">
        <f xml:space="preserve"> (DATA[[#This Row],[Prev Low]] &lt; DATA[[#This Row],[Open]]) * (DATA[[#This Row],[Open]] &lt; DATA[[#This Row],[Prev High]])</f>
        <v>1</v>
      </c>
      <c r="AR1079" s="10">
        <f xml:space="preserve"> SIGN(DATA[[#This Row],[Open]] &lt; DATA[[#This Row],[Prev Low]])</f>
        <v>0</v>
      </c>
      <c r="AS1079" s="10">
        <f xml:space="preserve"> SIGN(DATA[[#This Row],[Prev Low]] &lt; DATA[[#This Row],[Open]])</f>
        <v>1</v>
      </c>
      <c r="AT1079" s="10">
        <f xml:space="preserve"> SIGN(DATA[[#This Row],[Open]] &lt; DATA[[#This Row],[Prev High]])</f>
        <v>1</v>
      </c>
      <c r="AU1079" s="10">
        <f xml:space="preserve"> SIGN(DATA[[#This Row],[Prev High]] &lt; DATA[[#This Row],[Open]])</f>
        <v>0</v>
      </c>
      <c r="AV1079" s="10">
        <f xml:space="preserve"> SIGN(DATA[[#This Row],[Low]] &lt; DATA[[#This Row],[Prev Low]])</f>
        <v>0</v>
      </c>
      <c r="AW1079" s="10">
        <f xml:space="preserve"> SIGN(DATA[[#This Row],[Prev Low]] &lt; DATA[[#This Row],[Low]])</f>
        <v>1</v>
      </c>
      <c r="AX1079" s="10">
        <f xml:space="preserve"> SIGN(DATA[[#This Row],[High]] &lt; DATA[[#This Row],[Prev High]])</f>
        <v>0</v>
      </c>
      <c r="AY1079" s="10">
        <f xml:space="preserve"> SIGN(DATA[[#This Row],[Prev High]] &lt; DATA[[#This Row],[High]])</f>
        <v>1</v>
      </c>
      <c r="AZ1079" s="10">
        <f xml:space="preserve"> (DATA[[#This Row],[Prev Low]] &lt; DATA[[#This Row],[Close]]) * (DATA[[#This Row],[Close]] &lt; DATA[[#This Row],[Prev High]])</f>
        <v>0</v>
      </c>
      <c r="BA1079" s="10">
        <f xml:space="preserve"> SIGN(DATA[[#This Row],[Close]] &lt; DATA[[#This Row],[Prev Low]])</f>
        <v>0</v>
      </c>
      <c r="BB1079" s="10">
        <f xml:space="preserve"> SIGN(DATA[[#This Row],[Prev Low]] &lt; DATA[[#This Row],[Close]])</f>
        <v>1</v>
      </c>
      <c r="BC1079" s="10">
        <f xml:space="preserve"> SIGN(DATA[[#This Row],[Close]] &lt; DATA[[#This Row],[Prev High]])</f>
        <v>0</v>
      </c>
      <c r="BD1079" s="10">
        <f xml:space="preserve"> SIGN(DATA[[#This Row],[Prev High]] &lt; DATA[[#This Row],[Close]])</f>
        <v>1</v>
      </c>
    </row>
    <row r="1080" spans="14:56" x14ac:dyDescent="0.25">
      <c r="N1080" s="16">
        <f xml:space="preserve"> ROW() - ROW(DATA[[#Headers],[Row]])</f>
        <v>1078</v>
      </c>
      <c r="O1080" s="13"/>
      <c r="P1080" s="20">
        <v>44287</v>
      </c>
      <c r="Q1080" s="21">
        <v>115091</v>
      </c>
      <c r="R1080" s="21">
        <v>117135</v>
      </c>
      <c r="S1080" s="21">
        <v>117515</v>
      </c>
      <c r="T1080" s="21">
        <v>114680</v>
      </c>
      <c r="U1080" s="13" t="s">
        <v>556</v>
      </c>
      <c r="V1080" s="14">
        <v>-1.2500000000000001E-2</v>
      </c>
      <c r="W1080" s="23"/>
      <c r="X1080" s="23">
        <f xml:space="preserve"> (1 - DATA[[#This Row],[Row]])</f>
        <v>-1077</v>
      </c>
      <c r="Y1080" s="24">
        <f xml:space="preserve"> DATA[[#This Row],[Src Data]]</f>
        <v>44287</v>
      </c>
      <c r="Z1080" s="23">
        <f xml:space="preserve"> WEEKDAY(DATA[[#This Row],[Date]])</f>
        <v>5</v>
      </c>
      <c r="AA1080" s="26">
        <f xml:space="preserve"> DATA[[#This Row],[Src Último]]</f>
        <v>115091</v>
      </c>
      <c r="AB1080" s="28">
        <f xml:space="preserve"> DATA[[#This Row],[Src Abertura]]</f>
        <v>117135</v>
      </c>
      <c r="AC1080" s="28">
        <f xml:space="preserve"> DATA[[#This Row],[Src Mínima]]</f>
        <v>114680</v>
      </c>
      <c r="AD1080" s="28">
        <f xml:space="preserve"> DATA[[#This Row],[Src Máxima]]</f>
        <v>117515</v>
      </c>
      <c r="AE1080" s="28">
        <f xml:space="preserve"> DATA[[#This Row],[Src Último]]</f>
        <v>115091</v>
      </c>
      <c r="AF1080" s="40">
        <f xml:space="preserve"> (DATA[[#This Row],[High]] - DATA[[#This Row],[Low]])</f>
        <v>2835</v>
      </c>
      <c r="AG1080" s="31">
        <f xml:space="preserve"> _xlfn.XLOOKUP(DATA[[#This Row],[T]]-1, DATA[T], DATA[Open], "")</f>
        <v>116875</v>
      </c>
      <c r="AH1080" s="31">
        <f xml:space="preserve"> _xlfn.XLOOKUP(DATA[[#This Row],[T]]-1, DATA[T], DATA[Low], "")</f>
        <v>115915</v>
      </c>
      <c r="AI1080" s="31">
        <f xml:space="preserve"> _xlfn.XLOOKUP(DATA[[#This Row],[T]]-1, DATA[T], DATA[High], "")</f>
        <v>117350</v>
      </c>
      <c r="AJ1080" s="31">
        <f xml:space="preserve"> _xlfn.XLOOKUP(DATA[[#This Row],[T]]-1, DATA[T], DATA[Price], "")</f>
        <v>116549</v>
      </c>
      <c r="AK1080" s="33">
        <f xml:space="preserve"> IFERROR(DATA[[#This Row],[Prev Close]] - DATA[[#This Row],[Prev Open]], "")</f>
        <v>-326</v>
      </c>
      <c r="AL1080" s="33">
        <f xml:space="preserve"> IFERROR(DATA[[#This Row],[Prev High]] - DATA[[#This Row],[Prev Low]], "")</f>
        <v>1435</v>
      </c>
      <c r="AM1080" s="33">
        <f xml:space="preserve"> SIGN(DATA[[#This Row],[Prev Change]] &lt; 0)</f>
        <v>1</v>
      </c>
      <c r="AN1080" s="33">
        <f xml:space="preserve"> SIGN(DATA[[#This Row],[Prev Change]] &gt;= 0)</f>
        <v>0</v>
      </c>
      <c r="AO1080" s="28">
        <f xml:space="preserve"> IFERROR(MAX(0, DATA[[#This Row],[High]] - DATA[[#This Row],[Prev High]]), "")</f>
        <v>165</v>
      </c>
      <c r="AP1080" s="28">
        <f xml:space="preserve"> IFERROR(MAX(0, DATA[[#This Row],[Prev Low]] - DATA[[#This Row],[Low]]), "")</f>
        <v>1235</v>
      </c>
      <c r="AQ1080" s="10">
        <f xml:space="preserve"> (DATA[[#This Row],[Prev Low]] &lt; DATA[[#This Row],[Open]]) * (DATA[[#This Row],[Open]] &lt; DATA[[#This Row],[Prev High]])</f>
        <v>1</v>
      </c>
      <c r="AR1080" s="10">
        <f xml:space="preserve"> SIGN(DATA[[#This Row],[Open]] &lt; DATA[[#This Row],[Prev Low]])</f>
        <v>0</v>
      </c>
      <c r="AS1080" s="10">
        <f xml:space="preserve"> SIGN(DATA[[#This Row],[Prev Low]] &lt; DATA[[#This Row],[Open]])</f>
        <v>1</v>
      </c>
      <c r="AT1080" s="10">
        <f xml:space="preserve"> SIGN(DATA[[#This Row],[Open]] &lt; DATA[[#This Row],[Prev High]])</f>
        <v>1</v>
      </c>
      <c r="AU1080" s="10">
        <f xml:space="preserve"> SIGN(DATA[[#This Row],[Prev High]] &lt; DATA[[#This Row],[Open]])</f>
        <v>0</v>
      </c>
      <c r="AV1080" s="10">
        <f xml:space="preserve"> SIGN(DATA[[#This Row],[Low]] &lt; DATA[[#This Row],[Prev Low]])</f>
        <v>1</v>
      </c>
      <c r="AW1080" s="10">
        <f xml:space="preserve"> SIGN(DATA[[#This Row],[Prev Low]] &lt; DATA[[#This Row],[Low]])</f>
        <v>0</v>
      </c>
      <c r="AX1080" s="10">
        <f xml:space="preserve"> SIGN(DATA[[#This Row],[High]] &lt; DATA[[#This Row],[Prev High]])</f>
        <v>0</v>
      </c>
      <c r="AY1080" s="10">
        <f xml:space="preserve"> SIGN(DATA[[#This Row],[Prev High]] &lt; DATA[[#This Row],[High]])</f>
        <v>1</v>
      </c>
      <c r="AZ1080" s="10">
        <f xml:space="preserve"> (DATA[[#This Row],[Prev Low]] &lt; DATA[[#This Row],[Close]]) * (DATA[[#This Row],[Close]] &lt; DATA[[#This Row],[Prev High]])</f>
        <v>0</v>
      </c>
      <c r="BA1080" s="10">
        <f xml:space="preserve"> SIGN(DATA[[#This Row],[Close]] &lt; DATA[[#This Row],[Prev Low]])</f>
        <v>1</v>
      </c>
      <c r="BB1080" s="10">
        <f xml:space="preserve"> SIGN(DATA[[#This Row],[Prev Low]] &lt; DATA[[#This Row],[Close]])</f>
        <v>0</v>
      </c>
      <c r="BC1080" s="10">
        <f xml:space="preserve"> SIGN(DATA[[#This Row],[Close]] &lt; DATA[[#This Row],[Prev High]])</f>
        <v>1</v>
      </c>
      <c r="BD1080" s="10">
        <f xml:space="preserve"> SIGN(DATA[[#This Row],[Prev High]] &lt; DATA[[#This Row],[Close]])</f>
        <v>0</v>
      </c>
    </row>
    <row r="1081" spans="14:56" x14ac:dyDescent="0.25">
      <c r="N1081" s="16">
        <f xml:space="preserve"> ROW() - ROW(DATA[[#Headers],[Row]])</f>
        <v>1079</v>
      </c>
      <c r="O1081" s="13"/>
      <c r="P1081" s="20">
        <v>44286</v>
      </c>
      <c r="Q1081" s="21">
        <v>116549</v>
      </c>
      <c r="R1081" s="21">
        <v>116875</v>
      </c>
      <c r="S1081" s="21">
        <v>117350</v>
      </c>
      <c r="T1081" s="21">
        <v>115915</v>
      </c>
      <c r="U1081" s="13" t="s">
        <v>467</v>
      </c>
      <c r="V1081" s="14">
        <v>-3.5000000000000001E-3</v>
      </c>
      <c r="W1081" s="23"/>
      <c r="X1081" s="23">
        <f xml:space="preserve"> (1 - DATA[[#This Row],[Row]])</f>
        <v>-1078</v>
      </c>
      <c r="Y1081" s="24">
        <f xml:space="preserve"> DATA[[#This Row],[Src Data]]</f>
        <v>44286</v>
      </c>
      <c r="Z1081" s="23">
        <f xml:space="preserve"> WEEKDAY(DATA[[#This Row],[Date]])</f>
        <v>4</v>
      </c>
      <c r="AA1081" s="26">
        <f xml:space="preserve"> DATA[[#This Row],[Src Último]]</f>
        <v>116549</v>
      </c>
      <c r="AB1081" s="28">
        <f xml:space="preserve"> DATA[[#This Row],[Src Abertura]]</f>
        <v>116875</v>
      </c>
      <c r="AC1081" s="28">
        <f xml:space="preserve"> DATA[[#This Row],[Src Mínima]]</f>
        <v>115915</v>
      </c>
      <c r="AD1081" s="28">
        <f xml:space="preserve"> DATA[[#This Row],[Src Máxima]]</f>
        <v>117350</v>
      </c>
      <c r="AE1081" s="28">
        <f xml:space="preserve"> DATA[[#This Row],[Src Último]]</f>
        <v>116549</v>
      </c>
      <c r="AF1081" s="40">
        <f xml:space="preserve"> (DATA[[#This Row],[High]] - DATA[[#This Row],[Low]])</f>
        <v>1435</v>
      </c>
      <c r="AG1081" s="31">
        <f xml:space="preserve"> _xlfn.XLOOKUP(DATA[[#This Row],[T]]-1, DATA[T], DATA[Open], "")</f>
        <v>115400</v>
      </c>
      <c r="AH1081" s="31">
        <f xml:space="preserve"> _xlfn.XLOOKUP(DATA[[#This Row],[T]]-1, DATA[T], DATA[Low], "")</f>
        <v>114665</v>
      </c>
      <c r="AI1081" s="31">
        <f xml:space="preserve"> _xlfn.XLOOKUP(DATA[[#This Row],[T]]-1, DATA[T], DATA[High], "")</f>
        <v>117190</v>
      </c>
      <c r="AJ1081" s="31">
        <f xml:space="preserve"> _xlfn.XLOOKUP(DATA[[#This Row],[T]]-1, DATA[T], DATA[Price], "")</f>
        <v>116958</v>
      </c>
      <c r="AK1081" s="33">
        <f xml:space="preserve"> IFERROR(DATA[[#This Row],[Prev Close]] - DATA[[#This Row],[Prev Open]], "")</f>
        <v>1558</v>
      </c>
      <c r="AL1081" s="33">
        <f xml:space="preserve"> IFERROR(DATA[[#This Row],[Prev High]] - DATA[[#This Row],[Prev Low]], "")</f>
        <v>2525</v>
      </c>
      <c r="AM1081" s="33">
        <f xml:space="preserve"> SIGN(DATA[[#This Row],[Prev Change]] &lt; 0)</f>
        <v>0</v>
      </c>
      <c r="AN1081" s="33">
        <f xml:space="preserve"> SIGN(DATA[[#This Row],[Prev Change]] &gt;= 0)</f>
        <v>1</v>
      </c>
      <c r="AO1081" s="28">
        <f xml:space="preserve"> IFERROR(MAX(0, DATA[[#This Row],[High]] - DATA[[#This Row],[Prev High]]), "")</f>
        <v>160</v>
      </c>
      <c r="AP1081" s="28">
        <f xml:space="preserve"> IFERROR(MAX(0, DATA[[#This Row],[Prev Low]] - DATA[[#This Row],[Low]]), "")</f>
        <v>0</v>
      </c>
      <c r="AQ1081" s="10">
        <f xml:space="preserve"> (DATA[[#This Row],[Prev Low]] &lt; DATA[[#This Row],[Open]]) * (DATA[[#This Row],[Open]] &lt; DATA[[#This Row],[Prev High]])</f>
        <v>1</v>
      </c>
      <c r="AR1081" s="10">
        <f xml:space="preserve"> SIGN(DATA[[#This Row],[Open]] &lt; DATA[[#This Row],[Prev Low]])</f>
        <v>0</v>
      </c>
      <c r="AS1081" s="10">
        <f xml:space="preserve"> SIGN(DATA[[#This Row],[Prev Low]] &lt; DATA[[#This Row],[Open]])</f>
        <v>1</v>
      </c>
      <c r="AT1081" s="10">
        <f xml:space="preserve"> SIGN(DATA[[#This Row],[Open]] &lt; DATA[[#This Row],[Prev High]])</f>
        <v>1</v>
      </c>
      <c r="AU1081" s="10">
        <f xml:space="preserve"> SIGN(DATA[[#This Row],[Prev High]] &lt; DATA[[#This Row],[Open]])</f>
        <v>0</v>
      </c>
      <c r="AV1081" s="10">
        <f xml:space="preserve"> SIGN(DATA[[#This Row],[Low]] &lt; DATA[[#This Row],[Prev Low]])</f>
        <v>0</v>
      </c>
      <c r="AW1081" s="10">
        <f xml:space="preserve"> SIGN(DATA[[#This Row],[Prev Low]] &lt; DATA[[#This Row],[Low]])</f>
        <v>1</v>
      </c>
      <c r="AX1081" s="10">
        <f xml:space="preserve"> SIGN(DATA[[#This Row],[High]] &lt; DATA[[#This Row],[Prev High]])</f>
        <v>0</v>
      </c>
      <c r="AY1081" s="10">
        <f xml:space="preserve"> SIGN(DATA[[#This Row],[Prev High]] &lt; DATA[[#This Row],[High]])</f>
        <v>1</v>
      </c>
      <c r="AZ1081" s="10">
        <f xml:space="preserve"> (DATA[[#This Row],[Prev Low]] &lt; DATA[[#This Row],[Close]]) * (DATA[[#This Row],[Close]] &lt; DATA[[#This Row],[Prev High]])</f>
        <v>1</v>
      </c>
      <c r="BA1081" s="10">
        <f xml:space="preserve"> SIGN(DATA[[#This Row],[Close]] &lt; DATA[[#This Row],[Prev Low]])</f>
        <v>0</v>
      </c>
      <c r="BB1081" s="10">
        <f xml:space="preserve"> SIGN(DATA[[#This Row],[Prev Low]] &lt; DATA[[#This Row],[Close]])</f>
        <v>1</v>
      </c>
      <c r="BC1081" s="10">
        <f xml:space="preserve"> SIGN(DATA[[#This Row],[Close]] &lt; DATA[[#This Row],[Prev High]])</f>
        <v>1</v>
      </c>
      <c r="BD1081" s="10">
        <f xml:space="preserve"> SIGN(DATA[[#This Row],[Prev High]] &lt; DATA[[#This Row],[Close]])</f>
        <v>0</v>
      </c>
    </row>
    <row r="1082" spans="14:56" x14ac:dyDescent="0.25">
      <c r="N1082" s="16">
        <f xml:space="preserve"> ROW() - ROW(DATA[[#Headers],[Row]])</f>
        <v>1080</v>
      </c>
      <c r="O1082" s="13"/>
      <c r="P1082" s="20">
        <v>44285</v>
      </c>
      <c r="Q1082" s="21">
        <v>116958</v>
      </c>
      <c r="R1082" s="21">
        <v>115400</v>
      </c>
      <c r="S1082" s="21">
        <v>117190</v>
      </c>
      <c r="T1082" s="21">
        <v>114665</v>
      </c>
      <c r="U1082" s="13" t="s">
        <v>562</v>
      </c>
      <c r="V1082" s="14">
        <v>1.3899999999999999E-2</v>
      </c>
      <c r="W1082" s="23"/>
      <c r="X1082" s="23">
        <f xml:space="preserve"> (1 - DATA[[#This Row],[Row]])</f>
        <v>-1079</v>
      </c>
      <c r="Y1082" s="24">
        <f xml:space="preserve"> DATA[[#This Row],[Src Data]]</f>
        <v>44285</v>
      </c>
      <c r="Z1082" s="23">
        <f xml:space="preserve"> WEEKDAY(DATA[[#This Row],[Date]])</f>
        <v>3</v>
      </c>
      <c r="AA1082" s="26">
        <f xml:space="preserve"> DATA[[#This Row],[Src Último]]</f>
        <v>116958</v>
      </c>
      <c r="AB1082" s="28">
        <f xml:space="preserve"> DATA[[#This Row],[Src Abertura]]</f>
        <v>115400</v>
      </c>
      <c r="AC1082" s="28">
        <f xml:space="preserve"> DATA[[#This Row],[Src Mínima]]</f>
        <v>114665</v>
      </c>
      <c r="AD1082" s="28">
        <f xml:space="preserve"> DATA[[#This Row],[Src Máxima]]</f>
        <v>117190</v>
      </c>
      <c r="AE1082" s="28">
        <f xml:space="preserve"> DATA[[#This Row],[Src Último]]</f>
        <v>116958</v>
      </c>
      <c r="AF1082" s="40">
        <f xml:space="preserve"> (DATA[[#This Row],[High]] - DATA[[#This Row],[Low]])</f>
        <v>2525</v>
      </c>
      <c r="AG1082" s="31">
        <f xml:space="preserve"> _xlfn.XLOOKUP(DATA[[#This Row],[T]]-1, DATA[T], DATA[Open], "")</f>
        <v>114300</v>
      </c>
      <c r="AH1082" s="31">
        <f xml:space="preserve"> _xlfn.XLOOKUP(DATA[[#This Row],[T]]-1, DATA[T], DATA[Low], "")</f>
        <v>113770</v>
      </c>
      <c r="AI1082" s="31">
        <f xml:space="preserve"> _xlfn.XLOOKUP(DATA[[#This Row],[T]]-1, DATA[T], DATA[High], "")</f>
        <v>115795</v>
      </c>
      <c r="AJ1082" s="31">
        <f xml:space="preserve"> _xlfn.XLOOKUP(DATA[[#This Row],[T]]-1, DATA[T], DATA[Price], "")</f>
        <v>115351</v>
      </c>
      <c r="AK1082" s="33">
        <f xml:space="preserve"> IFERROR(DATA[[#This Row],[Prev Close]] - DATA[[#This Row],[Prev Open]], "")</f>
        <v>1051</v>
      </c>
      <c r="AL1082" s="33">
        <f xml:space="preserve"> IFERROR(DATA[[#This Row],[Prev High]] - DATA[[#This Row],[Prev Low]], "")</f>
        <v>2025</v>
      </c>
      <c r="AM1082" s="33">
        <f xml:space="preserve"> SIGN(DATA[[#This Row],[Prev Change]] &lt; 0)</f>
        <v>0</v>
      </c>
      <c r="AN1082" s="33">
        <f xml:space="preserve"> SIGN(DATA[[#This Row],[Prev Change]] &gt;= 0)</f>
        <v>1</v>
      </c>
      <c r="AO1082" s="28">
        <f xml:space="preserve"> IFERROR(MAX(0, DATA[[#This Row],[High]] - DATA[[#This Row],[Prev High]]), "")</f>
        <v>1395</v>
      </c>
      <c r="AP1082" s="28">
        <f xml:space="preserve"> IFERROR(MAX(0, DATA[[#This Row],[Prev Low]] - DATA[[#This Row],[Low]]), "")</f>
        <v>0</v>
      </c>
      <c r="AQ1082" s="10">
        <f xml:space="preserve"> (DATA[[#This Row],[Prev Low]] &lt; DATA[[#This Row],[Open]]) * (DATA[[#This Row],[Open]] &lt; DATA[[#This Row],[Prev High]])</f>
        <v>1</v>
      </c>
      <c r="AR1082" s="10">
        <f xml:space="preserve"> SIGN(DATA[[#This Row],[Open]] &lt; DATA[[#This Row],[Prev Low]])</f>
        <v>0</v>
      </c>
      <c r="AS1082" s="10">
        <f xml:space="preserve"> SIGN(DATA[[#This Row],[Prev Low]] &lt; DATA[[#This Row],[Open]])</f>
        <v>1</v>
      </c>
      <c r="AT1082" s="10">
        <f xml:space="preserve"> SIGN(DATA[[#This Row],[Open]] &lt; DATA[[#This Row],[Prev High]])</f>
        <v>1</v>
      </c>
      <c r="AU1082" s="10">
        <f xml:space="preserve"> SIGN(DATA[[#This Row],[Prev High]] &lt; DATA[[#This Row],[Open]])</f>
        <v>0</v>
      </c>
      <c r="AV1082" s="10">
        <f xml:space="preserve"> SIGN(DATA[[#This Row],[Low]] &lt; DATA[[#This Row],[Prev Low]])</f>
        <v>0</v>
      </c>
      <c r="AW1082" s="10">
        <f xml:space="preserve"> SIGN(DATA[[#This Row],[Prev Low]] &lt; DATA[[#This Row],[Low]])</f>
        <v>1</v>
      </c>
      <c r="AX1082" s="10">
        <f xml:space="preserve"> SIGN(DATA[[#This Row],[High]] &lt; DATA[[#This Row],[Prev High]])</f>
        <v>0</v>
      </c>
      <c r="AY1082" s="10">
        <f xml:space="preserve"> SIGN(DATA[[#This Row],[Prev High]] &lt; DATA[[#This Row],[High]])</f>
        <v>1</v>
      </c>
      <c r="AZ1082" s="10">
        <f xml:space="preserve"> (DATA[[#This Row],[Prev Low]] &lt; DATA[[#This Row],[Close]]) * (DATA[[#This Row],[Close]] &lt; DATA[[#This Row],[Prev High]])</f>
        <v>0</v>
      </c>
      <c r="BA1082" s="10">
        <f xml:space="preserve"> SIGN(DATA[[#This Row],[Close]] &lt; DATA[[#This Row],[Prev Low]])</f>
        <v>0</v>
      </c>
      <c r="BB1082" s="10">
        <f xml:space="preserve"> SIGN(DATA[[#This Row],[Prev Low]] &lt; DATA[[#This Row],[Close]])</f>
        <v>1</v>
      </c>
      <c r="BC1082" s="10">
        <f xml:space="preserve"> SIGN(DATA[[#This Row],[Close]] &lt; DATA[[#This Row],[Prev High]])</f>
        <v>0</v>
      </c>
      <c r="BD1082" s="10">
        <f xml:space="preserve"> SIGN(DATA[[#This Row],[Prev High]] &lt; DATA[[#This Row],[Close]])</f>
        <v>1</v>
      </c>
    </row>
    <row r="1083" spans="14:56" x14ac:dyDescent="0.25">
      <c r="N1083" s="16">
        <f xml:space="preserve"> ROW() - ROW(DATA[[#Headers],[Row]])</f>
        <v>1081</v>
      </c>
      <c r="O1083" s="13"/>
      <c r="P1083" s="20">
        <v>44284</v>
      </c>
      <c r="Q1083" s="21">
        <v>115351</v>
      </c>
      <c r="R1083" s="21">
        <v>114300</v>
      </c>
      <c r="S1083" s="21">
        <v>115795</v>
      </c>
      <c r="T1083" s="21">
        <v>113770</v>
      </c>
      <c r="U1083" s="13" t="s">
        <v>639</v>
      </c>
      <c r="V1083" s="14">
        <v>4.5999999999999999E-3</v>
      </c>
      <c r="W1083" s="23"/>
      <c r="X1083" s="23">
        <f xml:space="preserve"> (1 - DATA[[#This Row],[Row]])</f>
        <v>-1080</v>
      </c>
      <c r="Y1083" s="24">
        <f xml:space="preserve"> DATA[[#This Row],[Src Data]]</f>
        <v>44284</v>
      </c>
      <c r="Z1083" s="23">
        <f xml:space="preserve"> WEEKDAY(DATA[[#This Row],[Date]])</f>
        <v>2</v>
      </c>
      <c r="AA1083" s="26">
        <f xml:space="preserve"> DATA[[#This Row],[Src Último]]</f>
        <v>115351</v>
      </c>
      <c r="AB1083" s="28">
        <f xml:space="preserve"> DATA[[#This Row],[Src Abertura]]</f>
        <v>114300</v>
      </c>
      <c r="AC1083" s="28">
        <f xml:space="preserve"> DATA[[#This Row],[Src Mínima]]</f>
        <v>113770</v>
      </c>
      <c r="AD1083" s="28">
        <f xml:space="preserve"> DATA[[#This Row],[Src Máxima]]</f>
        <v>115795</v>
      </c>
      <c r="AE1083" s="28">
        <f xml:space="preserve"> DATA[[#This Row],[Src Último]]</f>
        <v>115351</v>
      </c>
      <c r="AF1083" s="40">
        <f xml:space="preserve"> (DATA[[#This Row],[High]] - DATA[[#This Row],[Low]])</f>
        <v>2025</v>
      </c>
      <c r="AG1083" s="31">
        <f xml:space="preserve"> _xlfn.XLOOKUP(DATA[[#This Row],[T]]-1, DATA[T], DATA[Open], "")</f>
        <v>113735</v>
      </c>
      <c r="AH1083" s="31">
        <f xml:space="preserve"> _xlfn.XLOOKUP(DATA[[#This Row],[T]]-1, DATA[T], DATA[Low], "")</f>
        <v>113155</v>
      </c>
      <c r="AI1083" s="31">
        <f xml:space="preserve"> _xlfn.XLOOKUP(DATA[[#This Row],[T]]-1, DATA[T], DATA[High], "")</f>
        <v>115530</v>
      </c>
      <c r="AJ1083" s="31">
        <f xml:space="preserve"> _xlfn.XLOOKUP(DATA[[#This Row],[T]]-1, DATA[T], DATA[Price], "")</f>
        <v>114825</v>
      </c>
      <c r="AK1083" s="33">
        <f xml:space="preserve"> IFERROR(DATA[[#This Row],[Prev Close]] - DATA[[#This Row],[Prev Open]], "")</f>
        <v>1090</v>
      </c>
      <c r="AL1083" s="33">
        <f xml:space="preserve"> IFERROR(DATA[[#This Row],[Prev High]] - DATA[[#This Row],[Prev Low]], "")</f>
        <v>2375</v>
      </c>
      <c r="AM1083" s="33">
        <f xml:space="preserve"> SIGN(DATA[[#This Row],[Prev Change]] &lt; 0)</f>
        <v>0</v>
      </c>
      <c r="AN1083" s="33">
        <f xml:space="preserve"> SIGN(DATA[[#This Row],[Prev Change]] &gt;= 0)</f>
        <v>1</v>
      </c>
      <c r="AO1083" s="28">
        <f xml:space="preserve"> IFERROR(MAX(0, DATA[[#This Row],[High]] - DATA[[#This Row],[Prev High]]), "")</f>
        <v>265</v>
      </c>
      <c r="AP1083" s="28">
        <f xml:space="preserve"> IFERROR(MAX(0, DATA[[#This Row],[Prev Low]] - DATA[[#This Row],[Low]]), "")</f>
        <v>0</v>
      </c>
      <c r="AQ1083" s="10">
        <f xml:space="preserve"> (DATA[[#This Row],[Prev Low]] &lt; DATA[[#This Row],[Open]]) * (DATA[[#This Row],[Open]] &lt; DATA[[#This Row],[Prev High]])</f>
        <v>1</v>
      </c>
      <c r="AR1083" s="10">
        <f xml:space="preserve"> SIGN(DATA[[#This Row],[Open]] &lt; DATA[[#This Row],[Prev Low]])</f>
        <v>0</v>
      </c>
      <c r="AS1083" s="10">
        <f xml:space="preserve"> SIGN(DATA[[#This Row],[Prev Low]] &lt; DATA[[#This Row],[Open]])</f>
        <v>1</v>
      </c>
      <c r="AT1083" s="10">
        <f xml:space="preserve"> SIGN(DATA[[#This Row],[Open]] &lt; DATA[[#This Row],[Prev High]])</f>
        <v>1</v>
      </c>
      <c r="AU1083" s="10">
        <f xml:space="preserve"> SIGN(DATA[[#This Row],[Prev High]] &lt; DATA[[#This Row],[Open]])</f>
        <v>0</v>
      </c>
      <c r="AV1083" s="10">
        <f xml:space="preserve"> SIGN(DATA[[#This Row],[Low]] &lt; DATA[[#This Row],[Prev Low]])</f>
        <v>0</v>
      </c>
      <c r="AW1083" s="10">
        <f xml:space="preserve"> SIGN(DATA[[#This Row],[Prev Low]] &lt; DATA[[#This Row],[Low]])</f>
        <v>1</v>
      </c>
      <c r="AX1083" s="10">
        <f xml:space="preserve"> SIGN(DATA[[#This Row],[High]] &lt; DATA[[#This Row],[Prev High]])</f>
        <v>0</v>
      </c>
      <c r="AY1083" s="10">
        <f xml:space="preserve"> SIGN(DATA[[#This Row],[Prev High]] &lt; DATA[[#This Row],[High]])</f>
        <v>1</v>
      </c>
      <c r="AZ1083" s="10">
        <f xml:space="preserve"> (DATA[[#This Row],[Prev Low]] &lt; DATA[[#This Row],[Close]]) * (DATA[[#This Row],[Close]] &lt; DATA[[#This Row],[Prev High]])</f>
        <v>1</v>
      </c>
      <c r="BA1083" s="10">
        <f xml:space="preserve"> SIGN(DATA[[#This Row],[Close]] &lt; DATA[[#This Row],[Prev Low]])</f>
        <v>0</v>
      </c>
      <c r="BB1083" s="10">
        <f xml:space="preserve"> SIGN(DATA[[#This Row],[Prev Low]] &lt; DATA[[#This Row],[Close]])</f>
        <v>1</v>
      </c>
      <c r="BC1083" s="10">
        <f xml:space="preserve"> SIGN(DATA[[#This Row],[Close]] &lt; DATA[[#This Row],[Prev High]])</f>
        <v>1</v>
      </c>
      <c r="BD1083" s="10">
        <f xml:space="preserve"> SIGN(DATA[[#This Row],[Prev High]] &lt; DATA[[#This Row],[Close]])</f>
        <v>0</v>
      </c>
    </row>
    <row r="1084" spans="14:56" x14ac:dyDescent="0.25">
      <c r="N1084" s="16">
        <f xml:space="preserve"> ROW() - ROW(DATA[[#Headers],[Row]])</f>
        <v>1082</v>
      </c>
      <c r="O1084" s="13"/>
      <c r="P1084" s="20">
        <v>44281</v>
      </c>
      <c r="Q1084" s="21">
        <v>114825</v>
      </c>
      <c r="R1084" s="21">
        <v>113735</v>
      </c>
      <c r="S1084" s="21">
        <v>115530</v>
      </c>
      <c r="T1084" s="21">
        <v>113155</v>
      </c>
      <c r="U1084" s="13" t="s">
        <v>469</v>
      </c>
      <c r="V1084" s="14">
        <v>9.4000000000000004E-3</v>
      </c>
      <c r="W1084" s="23"/>
      <c r="X1084" s="23">
        <f xml:space="preserve"> (1 - DATA[[#This Row],[Row]])</f>
        <v>-1081</v>
      </c>
      <c r="Y1084" s="24">
        <f xml:space="preserve"> DATA[[#This Row],[Src Data]]</f>
        <v>44281</v>
      </c>
      <c r="Z1084" s="23">
        <f xml:space="preserve"> WEEKDAY(DATA[[#This Row],[Date]])</f>
        <v>6</v>
      </c>
      <c r="AA1084" s="26">
        <f xml:space="preserve"> DATA[[#This Row],[Src Último]]</f>
        <v>114825</v>
      </c>
      <c r="AB1084" s="28">
        <f xml:space="preserve"> DATA[[#This Row],[Src Abertura]]</f>
        <v>113735</v>
      </c>
      <c r="AC1084" s="28">
        <f xml:space="preserve"> DATA[[#This Row],[Src Mínima]]</f>
        <v>113155</v>
      </c>
      <c r="AD1084" s="28">
        <f xml:space="preserve"> DATA[[#This Row],[Src Máxima]]</f>
        <v>115530</v>
      </c>
      <c r="AE1084" s="28">
        <f xml:space="preserve"> DATA[[#This Row],[Src Último]]</f>
        <v>114825</v>
      </c>
      <c r="AF1084" s="40">
        <f xml:space="preserve"> (DATA[[#This Row],[High]] - DATA[[#This Row],[Low]])</f>
        <v>2375</v>
      </c>
      <c r="AG1084" s="31">
        <f xml:space="preserve"> _xlfn.XLOOKUP(DATA[[#This Row],[T]]-1, DATA[T], DATA[Open], "")</f>
        <v>111820</v>
      </c>
      <c r="AH1084" s="31">
        <f xml:space="preserve"> _xlfn.XLOOKUP(DATA[[#This Row],[T]]-1, DATA[T], DATA[Low], "")</f>
        <v>110840</v>
      </c>
      <c r="AI1084" s="31">
        <f xml:space="preserve"> _xlfn.XLOOKUP(DATA[[#This Row],[T]]-1, DATA[T], DATA[High], "")</f>
        <v>114125</v>
      </c>
      <c r="AJ1084" s="31">
        <f xml:space="preserve"> _xlfn.XLOOKUP(DATA[[#This Row],[T]]-1, DATA[T], DATA[Price], "")</f>
        <v>113759</v>
      </c>
      <c r="AK1084" s="33">
        <f xml:space="preserve"> IFERROR(DATA[[#This Row],[Prev Close]] - DATA[[#This Row],[Prev Open]], "")</f>
        <v>1939</v>
      </c>
      <c r="AL1084" s="33">
        <f xml:space="preserve"> IFERROR(DATA[[#This Row],[Prev High]] - DATA[[#This Row],[Prev Low]], "")</f>
        <v>3285</v>
      </c>
      <c r="AM1084" s="33">
        <f xml:space="preserve"> SIGN(DATA[[#This Row],[Prev Change]] &lt; 0)</f>
        <v>0</v>
      </c>
      <c r="AN1084" s="33">
        <f xml:space="preserve"> SIGN(DATA[[#This Row],[Prev Change]] &gt;= 0)</f>
        <v>1</v>
      </c>
      <c r="AO1084" s="28">
        <f xml:space="preserve"> IFERROR(MAX(0, DATA[[#This Row],[High]] - DATA[[#This Row],[Prev High]]), "")</f>
        <v>1405</v>
      </c>
      <c r="AP1084" s="28">
        <f xml:space="preserve"> IFERROR(MAX(0, DATA[[#This Row],[Prev Low]] - DATA[[#This Row],[Low]]), "")</f>
        <v>0</v>
      </c>
      <c r="AQ1084" s="10">
        <f xml:space="preserve"> (DATA[[#This Row],[Prev Low]] &lt; DATA[[#This Row],[Open]]) * (DATA[[#This Row],[Open]] &lt; DATA[[#This Row],[Prev High]])</f>
        <v>1</v>
      </c>
      <c r="AR1084" s="10">
        <f xml:space="preserve"> SIGN(DATA[[#This Row],[Open]] &lt; DATA[[#This Row],[Prev Low]])</f>
        <v>0</v>
      </c>
      <c r="AS1084" s="10">
        <f xml:space="preserve"> SIGN(DATA[[#This Row],[Prev Low]] &lt; DATA[[#This Row],[Open]])</f>
        <v>1</v>
      </c>
      <c r="AT1084" s="10">
        <f xml:space="preserve"> SIGN(DATA[[#This Row],[Open]] &lt; DATA[[#This Row],[Prev High]])</f>
        <v>1</v>
      </c>
      <c r="AU1084" s="10">
        <f xml:space="preserve"> SIGN(DATA[[#This Row],[Prev High]] &lt; DATA[[#This Row],[Open]])</f>
        <v>0</v>
      </c>
      <c r="AV1084" s="10">
        <f xml:space="preserve"> SIGN(DATA[[#This Row],[Low]] &lt; DATA[[#This Row],[Prev Low]])</f>
        <v>0</v>
      </c>
      <c r="AW1084" s="10">
        <f xml:space="preserve"> SIGN(DATA[[#This Row],[Prev Low]] &lt; DATA[[#This Row],[Low]])</f>
        <v>1</v>
      </c>
      <c r="AX1084" s="10">
        <f xml:space="preserve"> SIGN(DATA[[#This Row],[High]] &lt; DATA[[#This Row],[Prev High]])</f>
        <v>0</v>
      </c>
      <c r="AY1084" s="10">
        <f xml:space="preserve"> SIGN(DATA[[#This Row],[Prev High]] &lt; DATA[[#This Row],[High]])</f>
        <v>1</v>
      </c>
      <c r="AZ1084" s="10">
        <f xml:space="preserve"> (DATA[[#This Row],[Prev Low]] &lt; DATA[[#This Row],[Close]]) * (DATA[[#This Row],[Close]] &lt; DATA[[#This Row],[Prev High]])</f>
        <v>0</v>
      </c>
      <c r="BA1084" s="10">
        <f xml:space="preserve"> SIGN(DATA[[#This Row],[Close]] &lt; DATA[[#This Row],[Prev Low]])</f>
        <v>0</v>
      </c>
      <c r="BB1084" s="10">
        <f xml:space="preserve"> SIGN(DATA[[#This Row],[Prev Low]] &lt; DATA[[#This Row],[Close]])</f>
        <v>1</v>
      </c>
      <c r="BC1084" s="10">
        <f xml:space="preserve"> SIGN(DATA[[#This Row],[Close]] &lt; DATA[[#This Row],[Prev High]])</f>
        <v>0</v>
      </c>
      <c r="BD1084" s="10">
        <f xml:space="preserve"> SIGN(DATA[[#This Row],[Prev High]] &lt; DATA[[#This Row],[Close]])</f>
        <v>1</v>
      </c>
    </row>
    <row r="1085" spans="14:56" x14ac:dyDescent="0.25">
      <c r="N1085" s="16">
        <f xml:space="preserve"> ROW() - ROW(DATA[[#Headers],[Row]])</f>
        <v>1083</v>
      </c>
      <c r="O1085" s="13"/>
      <c r="P1085" s="20">
        <v>44280</v>
      </c>
      <c r="Q1085" s="21">
        <v>113759</v>
      </c>
      <c r="R1085" s="21">
        <v>111820</v>
      </c>
      <c r="S1085" s="21">
        <v>114125</v>
      </c>
      <c r="T1085" s="21">
        <v>110840</v>
      </c>
      <c r="U1085" s="13" t="s">
        <v>559</v>
      </c>
      <c r="V1085" s="14">
        <v>1.6500000000000001E-2</v>
      </c>
      <c r="W1085" s="23"/>
      <c r="X1085" s="23">
        <f xml:space="preserve"> (1 - DATA[[#This Row],[Row]])</f>
        <v>-1082</v>
      </c>
      <c r="Y1085" s="24">
        <f xml:space="preserve"> DATA[[#This Row],[Src Data]]</f>
        <v>44280</v>
      </c>
      <c r="Z1085" s="23">
        <f xml:space="preserve"> WEEKDAY(DATA[[#This Row],[Date]])</f>
        <v>5</v>
      </c>
      <c r="AA1085" s="26">
        <f xml:space="preserve"> DATA[[#This Row],[Src Último]]</f>
        <v>113759</v>
      </c>
      <c r="AB1085" s="28">
        <f xml:space="preserve"> DATA[[#This Row],[Src Abertura]]</f>
        <v>111820</v>
      </c>
      <c r="AC1085" s="28">
        <f xml:space="preserve"> DATA[[#This Row],[Src Mínima]]</f>
        <v>110840</v>
      </c>
      <c r="AD1085" s="28">
        <f xml:space="preserve"> DATA[[#This Row],[Src Máxima]]</f>
        <v>114125</v>
      </c>
      <c r="AE1085" s="28">
        <f xml:space="preserve"> DATA[[#This Row],[Src Último]]</f>
        <v>113759</v>
      </c>
      <c r="AF1085" s="40">
        <f xml:space="preserve"> (DATA[[#This Row],[High]] - DATA[[#This Row],[Low]])</f>
        <v>3285</v>
      </c>
      <c r="AG1085" s="31">
        <f xml:space="preserve"> _xlfn.XLOOKUP(DATA[[#This Row],[T]]-1, DATA[T], DATA[Open], "")</f>
        <v>113585</v>
      </c>
      <c r="AH1085" s="31">
        <f xml:space="preserve"> _xlfn.XLOOKUP(DATA[[#This Row],[T]]-1, DATA[T], DATA[Low], "")</f>
        <v>111635</v>
      </c>
      <c r="AI1085" s="31">
        <f xml:space="preserve"> _xlfn.XLOOKUP(DATA[[#This Row],[T]]-1, DATA[T], DATA[High], "")</f>
        <v>114950</v>
      </c>
      <c r="AJ1085" s="31">
        <f xml:space="preserve"> _xlfn.XLOOKUP(DATA[[#This Row],[T]]-1, DATA[T], DATA[Price], "")</f>
        <v>111914</v>
      </c>
      <c r="AK1085" s="33">
        <f xml:space="preserve"> IFERROR(DATA[[#This Row],[Prev Close]] - DATA[[#This Row],[Prev Open]], "")</f>
        <v>-1671</v>
      </c>
      <c r="AL1085" s="33">
        <f xml:space="preserve"> IFERROR(DATA[[#This Row],[Prev High]] - DATA[[#This Row],[Prev Low]], "")</f>
        <v>3315</v>
      </c>
      <c r="AM1085" s="33">
        <f xml:space="preserve"> SIGN(DATA[[#This Row],[Prev Change]] &lt; 0)</f>
        <v>1</v>
      </c>
      <c r="AN1085" s="33">
        <f xml:space="preserve"> SIGN(DATA[[#This Row],[Prev Change]] &gt;= 0)</f>
        <v>0</v>
      </c>
      <c r="AO1085" s="28">
        <f xml:space="preserve"> IFERROR(MAX(0, DATA[[#This Row],[High]] - DATA[[#This Row],[Prev High]]), "")</f>
        <v>0</v>
      </c>
      <c r="AP1085" s="28">
        <f xml:space="preserve"> IFERROR(MAX(0, DATA[[#This Row],[Prev Low]] - DATA[[#This Row],[Low]]), "")</f>
        <v>795</v>
      </c>
      <c r="AQ1085" s="10">
        <f xml:space="preserve"> (DATA[[#This Row],[Prev Low]] &lt; DATA[[#This Row],[Open]]) * (DATA[[#This Row],[Open]] &lt; DATA[[#This Row],[Prev High]])</f>
        <v>1</v>
      </c>
      <c r="AR1085" s="10">
        <f xml:space="preserve"> SIGN(DATA[[#This Row],[Open]] &lt; DATA[[#This Row],[Prev Low]])</f>
        <v>0</v>
      </c>
      <c r="AS1085" s="10">
        <f xml:space="preserve"> SIGN(DATA[[#This Row],[Prev Low]] &lt; DATA[[#This Row],[Open]])</f>
        <v>1</v>
      </c>
      <c r="AT1085" s="10">
        <f xml:space="preserve"> SIGN(DATA[[#This Row],[Open]] &lt; DATA[[#This Row],[Prev High]])</f>
        <v>1</v>
      </c>
      <c r="AU1085" s="10">
        <f xml:space="preserve"> SIGN(DATA[[#This Row],[Prev High]] &lt; DATA[[#This Row],[Open]])</f>
        <v>0</v>
      </c>
      <c r="AV1085" s="10">
        <f xml:space="preserve"> SIGN(DATA[[#This Row],[Low]] &lt; DATA[[#This Row],[Prev Low]])</f>
        <v>1</v>
      </c>
      <c r="AW1085" s="10">
        <f xml:space="preserve"> SIGN(DATA[[#This Row],[Prev Low]] &lt; DATA[[#This Row],[Low]])</f>
        <v>0</v>
      </c>
      <c r="AX1085" s="10">
        <f xml:space="preserve"> SIGN(DATA[[#This Row],[High]] &lt; DATA[[#This Row],[Prev High]])</f>
        <v>1</v>
      </c>
      <c r="AY1085" s="10">
        <f xml:space="preserve"> SIGN(DATA[[#This Row],[Prev High]] &lt; DATA[[#This Row],[High]])</f>
        <v>0</v>
      </c>
      <c r="AZ1085" s="10">
        <f xml:space="preserve"> (DATA[[#This Row],[Prev Low]] &lt; DATA[[#This Row],[Close]]) * (DATA[[#This Row],[Close]] &lt; DATA[[#This Row],[Prev High]])</f>
        <v>1</v>
      </c>
      <c r="BA1085" s="10">
        <f xml:space="preserve"> SIGN(DATA[[#This Row],[Close]] &lt; DATA[[#This Row],[Prev Low]])</f>
        <v>0</v>
      </c>
      <c r="BB1085" s="10">
        <f xml:space="preserve"> SIGN(DATA[[#This Row],[Prev Low]] &lt; DATA[[#This Row],[Close]])</f>
        <v>1</v>
      </c>
      <c r="BC1085" s="10">
        <f xml:space="preserve"> SIGN(DATA[[#This Row],[Close]] &lt; DATA[[#This Row],[Prev High]])</f>
        <v>1</v>
      </c>
      <c r="BD1085" s="10">
        <f xml:space="preserve"> SIGN(DATA[[#This Row],[Prev High]] &lt; DATA[[#This Row],[Close]])</f>
        <v>0</v>
      </c>
    </row>
    <row r="1086" spans="14:56" x14ac:dyDescent="0.25">
      <c r="N1086" s="16">
        <f xml:space="preserve"> ROW() - ROW(DATA[[#Headers],[Row]])</f>
        <v>1084</v>
      </c>
      <c r="O1086" s="13"/>
      <c r="P1086" s="20">
        <v>44279</v>
      </c>
      <c r="Q1086" s="21">
        <v>111914</v>
      </c>
      <c r="R1086" s="21">
        <v>113585</v>
      </c>
      <c r="S1086" s="21">
        <v>114950</v>
      </c>
      <c r="T1086" s="21">
        <v>111635</v>
      </c>
      <c r="U1086" s="13" t="s">
        <v>468</v>
      </c>
      <c r="V1086" s="14">
        <v>-1.2800000000000001E-2</v>
      </c>
      <c r="W1086" s="23"/>
      <c r="X1086" s="23">
        <f xml:space="preserve"> (1 - DATA[[#This Row],[Row]])</f>
        <v>-1083</v>
      </c>
      <c r="Y1086" s="24">
        <f xml:space="preserve"> DATA[[#This Row],[Src Data]]</f>
        <v>44279</v>
      </c>
      <c r="Z1086" s="23">
        <f xml:space="preserve"> WEEKDAY(DATA[[#This Row],[Date]])</f>
        <v>4</v>
      </c>
      <c r="AA1086" s="26">
        <f xml:space="preserve"> DATA[[#This Row],[Src Último]]</f>
        <v>111914</v>
      </c>
      <c r="AB1086" s="28">
        <f xml:space="preserve"> DATA[[#This Row],[Src Abertura]]</f>
        <v>113585</v>
      </c>
      <c r="AC1086" s="28">
        <f xml:space="preserve"> DATA[[#This Row],[Src Mínima]]</f>
        <v>111635</v>
      </c>
      <c r="AD1086" s="28">
        <f xml:space="preserve"> DATA[[#This Row],[Src Máxima]]</f>
        <v>114950</v>
      </c>
      <c r="AE1086" s="28">
        <f xml:space="preserve"> DATA[[#This Row],[Src Último]]</f>
        <v>111914</v>
      </c>
      <c r="AF1086" s="40">
        <f xml:space="preserve"> (DATA[[#This Row],[High]] - DATA[[#This Row],[Low]])</f>
        <v>3315</v>
      </c>
      <c r="AG1086" s="31">
        <f xml:space="preserve"> _xlfn.XLOOKUP(DATA[[#This Row],[T]]-1, DATA[T], DATA[Open], "")</f>
        <v>114430</v>
      </c>
      <c r="AH1086" s="31">
        <f xml:space="preserve"> _xlfn.XLOOKUP(DATA[[#This Row],[T]]-1, DATA[T], DATA[Low], "")</f>
        <v>113025</v>
      </c>
      <c r="AI1086" s="31">
        <f xml:space="preserve"> _xlfn.XLOOKUP(DATA[[#This Row],[T]]-1, DATA[T], DATA[High], "")</f>
        <v>115730</v>
      </c>
      <c r="AJ1086" s="31">
        <f xml:space="preserve"> _xlfn.XLOOKUP(DATA[[#This Row],[T]]-1, DATA[T], DATA[Price], "")</f>
        <v>113366</v>
      </c>
      <c r="AK1086" s="33">
        <f xml:space="preserve"> IFERROR(DATA[[#This Row],[Prev Close]] - DATA[[#This Row],[Prev Open]], "")</f>
        <v>-1064</v>
      </c>
      <c r="AL1086" s="33">
        <f xml:space="preserve"> IFERROR(DATA[[#This Row],[Prev High]] - DATA[[#This Row],[Prev Low]], "")</f>
        <v>2705</v>
      </c>
      <c r="AM1086" s="33">
        <f xml:space="preserve"> SIGN(DATA[[#This Row],[Prev Change]] &lt; 0)</f>
        <v>1</v>
      </c>
      <c r="AN1086" s="33">
        <f xml:space="preserve"> SIGN(DATA[[#This Row],[Prev Change]] &gt;= 0)</f>
        <v>0</v>
      </c>
      <c r="AO1086" s="28">
        <f xml:space="preserve"> IFERROR(MAX(0, DATA[[#This Row],[High]] - DATA[[#This Row],[Prev High]]), "")</f>
        <v>0</v>
      </c>
      <c r="AP1086" s="28">
        <f xml:space="preserve"> IFERROR(MAX(0, DATA[[#This Row],[Prev Low]] - DATA[[#This Row],[Low]]), "")</f>
        <v>1390</v>
      </c>
      <c r="AQ1086" s="10">
        <f xml:space="preserve"> (DATA[[#This Row],[Prev Low]] &lt; DATA[[#This Row],[Open]]) * (DATA[[#This Row],[Open]] &lt; DATA[[#This Row],[Prev High]])</f>
        <v>1</v>
      </c>
      <c r="AR1086" s="10">
        <f xml:space="preserve"> SIGN(DATA[[#This Row],[Open]] &lt; DATA[[#This Row],[Prev Low]])</f>
        <v>0</v>
      </c>
      <c r="AS1086" s="10">
        <f xml:space="preserve"> SIGN(DATA[[#This Row],[Prev Low]] &lt; DATA[[#This Row],[Open]])</f>
        <v>1</v>
      </c>
      <c r="AT1086" s="10">
        <f xml:space="preserve"> SIGN(DATA[[#This Row],[Open]] &lt; DATA[[#This Row],[Prev High]])</f>
        <v>1</v>
      </c>
      <c r="AU1086" s="10">
        <f xml:space="preserve"> SIGN(DATA[[#This Row],[Prev High]] &lt; DATA[[#This Row],[Open]])</f>
        <v>0</v>
      </c>
      <c r="AV1086" s="10">
        <f xml:space="preserve"> SIGN(DATA[[#This Row],[Low]] &lt; DATA[[#This Row],[Prev Low]])</f>
        <v>1</v>
      </c>
      <c r="AW1086" s="10">
        <f xml:space="preserve"> SIGN(DATA[[#This Row],[Prev Low]] &lt; DATA[[#This Row],[Low]])</f>
        <v>0</v>
      </c>
      <c r="AX1086" s="10">
        <f xml:space="preserve"> SIGN(DATA[[#This Row],[High]] &lt; DATA[[#This Row],[Prev High]])</f>
        <v>1</v>
      </c>
      <c r="AY1086" s="10">
        <f xml:space="preserve"> SIGN(DATA[[#This Row],[Prev High]] &lt; DATA[[#This Row],[High]])</f>
        <v>0</v>
      </c>
      <c r="AZ1086" s="10">
        <f xml:space="preserve"> (DATA[[#This Row],[Prev Low]] &lt; DATA[[#This Row],[Close]]) * (DATA[[#This Row],[Close]] &lt; DATA[[#This Row],[Prev High]])</f>
        <v>0</v>
      </c>
      <c r="BA1086" s="10">
        <f xml:space="preserve"> SIGN(DATA[[#This Row],[Close]] &lt; DATA[[#This Row],[Prev Low]])</f>
        <v>1</v>
      </c>
      <c r="BB1086" s="10">
        <f xml:space="preserve"> SIGN(DATA[[#This Row],[Prev Low]] &lt; DATA[[#This Row],[Close]])</f>
        <v>0</v>
      </c>
      <c r="BC1086" s="10">
        <f xml:space="preserve"> SIGN(DATA[[#This Row],[Close]] &lt; DATA[[#This Row],[Prev High]])</f>
        <v>1</v>
      </c>
      <c r="BD1086" s="10">
        <f xml:space="preserve"> SIGN(DATA[[#This Row],[Prev High]] &lt; DATA[[#This Row],[Close]])</f>
        <v>0</v>
      </c>
    </row>
    <row r="1087" spans="14:56" x14ac:dyDescent="0.25">
      <c r="N1087" s="16">
        <f xml:space="preserve"> ROW() - ROW(DATA[[#Headers],[Row]])</f>
        <v>1085</v>
      </c>
      <c r="O1087" s="13"/>
      <c r="P1087" s="20">
        <v>44278</v>
      </c>
      <c r="Q1087" s="21">
        <v>113366</v>
      </c>
      <c r="R1087" s="21">
        <v>114430</v>
      </c>
      <c r="S1087" s="21">
        <v>115730</v>
      </c>
      <c r="T1087" s="21">
        <v>113025</v>
      </c>
      <c r="U1087" s="13" t="s">
        <v>561</v>
      </c>
      <c r="V1087" s="14">
        <v>-1.4200000000000001E-2</v>
      </c>
      <c r="W1087" s="23"/>
      <c r="X1087" s="23">
        <f xml:space="preserve"> (1 - DATA[[#This Row],[Row]])</f>
        <v>-1084</v>
      </c>
      <c r="Y1087" s="24">
        <f xml:space="preserve"> DATA[[#This Row],[Src Data]]</f>
        <v>44278</v>
      </c>
      <c r="Z1087" s="23">
        <f xml:space="preserve"> WEEKDAY(DATA[[#This Row],[Date]])</f>
        <v>3</v>
      </c>
      <c r="AA1087" s="26">
        <f xml:space="preserve"> DATA[[#This Row],[Src Último]]</f>
        <v>113366</v>
      </c>
      <c r="AB1087" s="28">
        <f xml:space="preserve"> DATA[[#This Row],[Src Abertura]]</f>
        <v>114430</v>
      </c>
      <c r="AC1087" s="28">
        <f xml:space="preserve"> DATA[[#This Row],[Src Mínima]]</f>
        <v>113025</v>
      </c>
      <c r="AD1087" s="28">
        <f xml:space="preserve"> DATA[[#This Row],[Src Máxima]]</f>
        <v>115730</v>
      </c>
      <c r="AE1087" s="28">
        <f xml:space="preserve"> DATA[[#This Row],[Src Último]]</f>
        <v>113366</v>
      </c>
      <c r="AF1087" s="40">
        <f xml:space="preserve"> (DATA[[#This Row],[High]] - DATA[[#This Row],[Low]])</f>
        <v>2705</v>
      </c>
      <c r="AG1087" s="31">
        <f xml:space="preserve"> _xlfn.XLOOKUP(DATA[[#This Row],[T]]-1, DATA[T], DATA[Open], "")</f>
        <v>116150</v>
      </c>
      <c r="AH1087" s="31">
        <f xml:space="preserve"> _xlfn.XLOOKUP(DATA[[#This Row],[T]]-1, DATA[T], DATA[Low], "")</f>
        <v>113630</v>
      </c>
      <c r="AI1087" s="31">
        <f xml:space="preserve"> _xlfn.XLOOKUP(DATA[[#This Row],[T]]-1, DATA[T], DATA[High], "")</f>
        <v>116175</v>
      </c>
      <c r="AJ1087" s="31">
        <f xml:space="preserve"> _xlfn.XLOOKUP(DATA[[#This Row],[T]]-1, DATA[T], DATA[Price], "")</f>
        <v>115002</v>
      </c>
      <c r="AK1087" s="33">
        <f xml:space="preserve"> IFERROR(DATA[[#This Row],[Prev Close]] - DATA[[#This Row],[Prev Open]], "")</f>
        <v>-1148</v>
      </c>
      <c r="AL1087" s="33">
        <f xml:space="preserve"> IFERROR(DATA[[#This Row],[Prev High]] - DATA[[#This Row],[Prev Low]], "")</f>
        <v>2545</v>
      </c>
      <c r="AM1087" s="33">
        <f xml:space="preserve"> SIGN(DATA[[#This Row],[Prev Change]] &lt; 0)</f>
        <v>1</v>
      </c>
      <c r="AN1087" s="33">
        <f xml:space="preserve"> SIGN(DATA[[#This Row],[Prev Change]] &gt;= 0)</f>
        <v>0</v>
      </c>
      <c r="AO1087" s="28">
        <f xml:space="preserve"> IFERROR(MAX(0, DATA[[#This Row],[High]] - DATA[[#This Row],[Prev High]]), "")</f>
        <v>0</v>
      </c>
      <c r="AP1087" s="28">
        <f xml:space="preserve"> IFERROR(MAX(0, DATA[[#This Row],[Prev Low]] - DATA[[#This Row],[Low]]), "")</f>
        <v>605</v>
      </c>
      <c r="AQ1087" s="10">
        <f xml:space="preserve"> (DATA[[#This Row],[Prev Low]] &lt; DATA[[#This Row],[Open]]) * (DATA[[#This Row],[Open]] &lt; DATA[[#This Row],[Prev High]])</f>
        <v>1</v>
      </c>
      <c r="AR1087" s="10">
        <f xml:space="preserve"> SIGN(DATA[[#This Row],[Open]] &lt; DATA[[#This Row],[Prev Low]])</f>
        <v>0</v>
      </c>
      <c r="AS1087" s="10">
        <f xml:space="preserve"> SIGN(DATA[[#This Row],[Prev Low]] &lt; DATA[[#This Row],[Open]])</f>
        <v>1</v>
      </c>
      <c r="AT1087" s="10">
        <f xml:space="preserve"> SIGN(DATA[[#This Row],[Open]] &lt; DATA[[#This Row],[Prev High]])</f>
        <v>1</v>
      </c>
      <c r="AU1087" s="10">
        <f xml:space="preserve"> SIGN(DATA[[#This Row],[Prev High]] &lt; DATA[[#This Row],[Open]])</f>
        <v>0</v>
      </c>
      <c r="AV1087" s="10">
        <f xml:space="preserve"> SIGN(DATA[[#This Row],[Low]] &lt; DATA[[#This Row],[Prev Low]])</f>
        <v>1</v>
      </c>
      <c r="AW1087" s="10">
        <f xml:space="preserve"> SIGN(DATA[[#This Row],[Prev Low]] &lt; DATA[[#This Row],[Low]])</f>
        <v>0</v>
      </c>
      <c r="AX1087" s="10">
        <f xml:space="preserve"> SIGN(DATA[[#This Row],[High]] &lt; DATA[[#This Row],[Prev High]])</f>
        <v>1</v>
      </c>
      <c r="AY1087" s="10">
        <f xml:space="preserve"> SIGN(DATA[[#This Row],[Prev High]] &lt; DATA[[#This Row],[High]])</f>
        <v>0</v>
      </c>
      <c r="AZ1087" s="10">
        <f xml:space="preserve"> (DATA[[#This Row],[Prev Low]] &lt; DATA[[#This Row],[Close]]) * (DATA[[#This Row],[Close]] &lt; DATA[[#This Row],[Prev High]])</f>
        <v>0</v>
      </c>
      <c r="BA1087" s="10">
        <f xml:space="preserve"> SIGN(DATA[[#This Row],[Close]] &lt; DATA[[#This Row],[Prev Low]])</f>
        <v>1</v>
      </c>
      <c r="BB1087" s="10">
        <f xml:space="preserve"> SIGN(DATA[[#This Row],[Prev Low]] &lt; DATA[[#This Row],[Close]])</f>
        <v>0</v>
      </c>
      <c r="BC1087" s="10">
        <f xml:space="preserve"> SIGN(DATA[[#This Row],[Close]] &lt; DATA[[#This Row],[Prev High]])</f>
        <v>1</v>
      </c>
      <c r="BD1087" s="10">
        <f xml:space="preserve"> SIGN(DATA[[#This Row],[Prev High]] &lt; DATA[[#This Row],[Close]])</f>
        <v>0</v>
      </c>
    </row>
    <row r="1088" spans="14:56" x14ac:dyDescent="0.25">
      <c r="N1088" s="16">
        <f xml:space="preserve"> ROW() - ROW(DATA[[#Headers],[Row]])</f>
        <v>1086</v>
      </c>
      <c r="O1088" s="13"/>
      <c r="P1088" s="20">
        <v>44277</v>
      </c>
      <c r="Q1088" s="21">
        <v>115002</v>
      </c>
      <c r="R1088" s="21">
        <v>116150</v>
      </c>
      <c r="S1088" s="21">
        <v>116175</v>
      </c>
      <c r="T1088" s="21">
        <v>113630</v>
      </c>
      <c r="U1088" s="13" t="s">
        <v>377</v>
      </c>
      <c r="V1088" s="14">
        <v>-9.7000000000000003E-3</v>
      </c>
      <c r="W1088" s="23"/>
      <c r="X1088" s="23">
        <f xml:space="preserve"> (1 - DATA[[#This Row],[Row]])</f>
        <v>-1085</v>
      </c>
      <c r="Y1088" s="24">
        <f xml:space="preserve"> DATA[[#This Row],[Src Data]]</f>
        <v>44277</v>
      </c>
      <c r="Z1088" s="23">
        <f xml:space="preserve"> WEEKDAY(DATA[[#This Row],[Date]])</f>
        <v>2</v>
      </c>
      <c r="AA1088" s="26">
        <f xml:space="preserve"> DATA[[#This Row],[Src Último]]</f>
        <v>115002</v>
      </c>
      <c r="AB1088" s="28">
        <f xml:space="preserve"> DATA[[#This Row],[Src Abertura]]</f>
        <v>116150</v>
      </c>
      <c r="AC1088" s="28">
        <f xml:space="preserve"> DATA[[#This Row],[Src Mínima]]</f>
        <v>113630</v>
      </c>
      <c r="AD1088" s="28">
        <f xml:space="preserve"> DATA[[#This Row],[Src Máxima]]</f>
        <v>116175</v>
      </c>
      <c r="AE1088" s="28">
        <f xml:space="preserve"> DATA[[#This Row],[Src Último]]</f>
        <v>115002</v>
      </c>
      <c r="AF1088" s="40">
        <f xml:space="preserve"> (DATA[[#This Row],[High]] - DATA[[#This Row],[Low]])</f>
        <v>2545</v>
      </c>
      <c r="AG1088" s="31">
        <f xml:space="preserve"> _xlfn.XLOOKUP(DATA[[#This Row],[T]]-1, DATA[T], DATA[Open], "")</f>
        <v>115210</v>
      </c>
      <c r="AH1088" s="31">
        <f xml:space="preserve"> _xlfn.XLOOKUP(DATA[[#This Row],[T]]-1, DATA[T], DATA[Low], "")</f>
        <v>114715</v>
      </c>
      <c r="AI1088" s="31">
        <f xml:space="preserve"> _xlfn.XLOOKUP(DATA[[#This Row],[T]]-1, DATA[T], DATA[High], "")</f>
        <v>116600</v>
      </c>
      <c r="AJ1088" s="31">
        <f xml:space="preserve"> _xlfn.XLOOKUP(DATA[[#This Row],[T]]-1, DATA[T], DATA[Price], "")</f>
        <v>116123</v>
      </c>
      <c r="AK1088" s="33">
        <f xml:space="preserve"> IFERROR(DATA[[#This Row],[Prev Close]] - DATA[[#This Row],[Prev Open]], "")</f>
        <v>913</v>
      </c>
      <c r="AL1088" s="33">
        <f xml:space="preserve"> IFERROR(DATA[[#This Row],[Prev High]] - DATA[[#This Row],[Prev Low]], "")</f>
        <v>1885</v>
      </c>
      <c r="AM1088" s="33">
        <f xml:space="preserve"> SIGN(DATA[[#This Row],[Prev Change]] &lt; 0)</f>
        <v>0</v>
      </c>
      <c r="AN1088" s="33">
        <f xml:space="preserve"> SIGN(DATA[[#This Row],[Prev Change]] &gt;= 0)</f>
        <v>1</v>
      </c>
      <c r="AO1088" s="28">
        <f xml:space="preserve"> IFERROR(MAX(0, DATA[[#This Row],[High]] - DATA[[#This Row],[Prev High]]), "")</f>
        <v>0</v>
      </c>
      <c r="AP1088" s="28">
        <f xml:space="preserve"> IFERROR(MAX(0, DATA[[#This Row],[Prev Low]] - DATA[[#This Row],[Low]]), "")</f>
        <v>1085</v>
      </c>
      <c r="AQ1088" s="10">
        <f xml:space="preserve"> (DATA[[#This Row],[Prev Low]] &lt; DATA[[#This Row],[Open]]) * (DATA[[#This Row],[Open]] &lt; DATA[[#This Row],[Prev High]])</f>
        <v>1</v>
      </c>
      <c r="AR1088" s="10">
        <f xml:space="preserve"> SIGN(DATA[[#This Row],[Open]] &lt; DATA[[#This Row],[Prev Low]])</f>
        <v>0</v>
      </c>
      <c r="AS1088" s="10">
        <f xml:space="preserve"> SIGN(DATA[[#This Row],[Prev Low]] &lt; DATA[[#This Row],[Open]])</f>
        <v>1</v>
      </c>
      <c r="AT1088" s="10">
        <f xml:space="preserve"> SIGN(DATA[[#This Row],[Open]] &lt; DATA[[#This Row],[Prev High]])</f>
        <v>1</v>
      </c>
      <c r="AU1088" s="10">
        <f xml:space="preserve"> SIGN(DATA[[#This Row],[Prev High]] &lt; DATA[[#This Row],[Open]])</f>
        <v>0</v>
      </c>
      <c r="AV1088" s="10">
        <f xml:space="preserve"> SIGN(DATA[[#This Row],[Low]] &lt; DATA[[#This Row],[Prev Low]])</f>
        <v>1</v>
      </c>
      <c r="AW1088" s="10">
        <f xml:space="preserve"> SIGN(DATA[[#This Row],[Prev Low]] &lt; DATA[[#This Row],[Low]])</f>
        <v>0</v>
      </c>
      <c r="AX1088" s="10">
        <f xml:space="preserve"> SIGN(DATA[[#This Row],[High]] &lt; DATA[[#This Row],[Prev High]])</f>
        <v>1</v>
      </c>
      <c r="AY1088" s="10">
        <f xml:space="preserve"> SIGN(DATA[[#This Row],[Prev High]] &lt; DATA[[#This Row],[High]])</f>
        <v>0</v>
      </c>
      <c r="AZ1088" s="10">
        <f xml:space="preserve"> (DATA[[#This Row],[Prev Low]] &lt; DATA[[#This Row],[Close]]) * (DATA[[#This Row],[Close]] &lt; DATA[[#This Row],[Prev High]])</f>
        <v>1</v>
      </c>
      <c r="BA1088" s="10">
        <f xml:space="preserve"> SIGN(DATA[[#This Row],[Close]] &lt; DATA[[#This Row],[Prev Low]])</f>
        <v>0</v>
      </c>
      <c r="BB1088" s="10">
        <f xml:space="preserve"> SIGN(DATA[[#This Row],[Prev Low]] &lt; DATA[[#This Row],[Close]])</f>
        <v>1</v>
      </c>
      <c r="BC1088" s="10">
        <f xml:space="preserve"> SIGN(DATA[[#This Row],[Close]] &lt; DATA[[#This Row],[Prev High]])</f>
        <v>1</v>
      </c>
      <c r="BD1088" s="10">
        <f xml:space="preserve"> SIGN(DATA[[#This Row],[Prev High]] &lt; DATA[[#This Row],[Close]])</f>
        <v>0</v>
      </c>
    </row>
    <row r="1089" spans="14:56" x14ac:dyDescent="0.25">
      <c r="N1089" s="16">
        <f xml:space="preserve"> ROW() - ROW(DATA[[#Headers],[Row]])</f>
        <v>1087</v>
      </c>
      <c r="O1089" s="13"/>
      <c r="P1089" s="20">
        <v>44274</v>
      </c>
      <c r="Q1089" s="21">
        <v>116123</v>
      </c>
      <c r="R1089" s="21">
        <v>115210</v>
      </c>
      <c r="S1089" s="21">
        <v>116600</v>
      </c>
      <c r="T1089" s="21">
        <v>114715</v>
      </c>
      <c r="U1089" s="13" t="s">
        <v>761</v>
      </c>
      <c r="V1089" s="14">
        <v>1.0500000000000001E-2</v>
      </c>
      <c r="W1089" s="23"/>
      <c r="X1089" s="23">
        <f xml:space="preserve"> (1 - DATA[[#This Row],[Row]])</f>
        <v>-1086</v>
      </c>
      <c r="Y1089" s="24">
        <f xml:space="preserve"> DATA[[#This Row],[Src Data]]</f>
        <v>44274</v>
      </c>
      <c r="Z1089" s="23">
        <f xml:space="preserve"> WEEKDAY(DATA[[#This Row],[Date]])</f>
        <v>6</v>
      </c>
      <c r="AA1089" s="26">
        <f xml:space="preserve"> DATA[[#This Row],[Src Último]]</f>
        <v>116123</v>
      </c>
      <c r="AB1089" s="28">
        <f xml:space="preserve"> DATA[[#This Row],[Src Abertura]]</f>
        <v>115210</v>
      </c>
      <c r="AC1089" s="28">
        <f xml:space="preserve"> DATA[[#This Row],[Src Mínima]]</f>
        <v>114715</v>
      </c>
      <c r="AD1089" s="28">
        <f xml:space="preserve"> DATA[[#This Row],[Src Máxima]]</f>
        <v>116600</v>
      </c>
      <c r="AE1089" s="28">
        <f xml:space="preserve"> DATA[[#This Row],[Src Último]]</f>
        <v>116123</v>
      </c>
      <c r="AF1089" s="40">
        <f xml:space="preserve"> (DATA[[#This Row],[High]] - DATA[[#This Row],[Low]])</f>
        <v>1885</v>
      </c>
      <c r="AG1089" s="31">
        <f xml:space="preserve"> _xlfn.XLOOKUP(DATA[[#This Row],[T]]-1, DATA[T], DATA[Open], "")</f>
        <v>116345</v>
      </c>
      <c r="AH1089" s="31">
        <f xml:space="preserve"> _xlfn.XLOOKUP(DATA[[#This Row],[T]]-1, DATA[T], DATA[Low], "")</f>
        <v>114385</v>
      </c>
      <c r="AI1089" s="31">
        <f xml:space="preserve"> _xlfn.XLOOKUP(DATA[[#This Row],[T]]-1, DATA[T], DATA[High], "")</f>
        <v>117510</v>
      </c>
      <c r="AJ1089" s="31">
        <f xml:space="preserve"> _xlfn.XLOOKUP(DATA[[#This Row],[T]]-1, DATA[T], DATA[Price], "")</f>
        <v>114919</v>
      </c>
      <c r="AK1089" s="33">
        <f xml:space="preserve"> IFERROR(DATA[[#This Row],[Prev Close]] - DATA[[#This Row],[Prev Open]], "")</f>
        <v>-1426</v>
      </c>
      <c r="AL1089" s="33">
        <f xml:space="preserve"> IFERROR(DATA[[#This Row],[Prev High]] - DATA[[#This Row],[Prev Low]], "")</f>
        <v>3125</v>
      </c>
      <c r="AM1089" s="33">
        <f xml:space="preserve"> SIGN(DATA[[#This Row],[Prev Change]] &lt; 0)</f>
        <v>1</v>
      </c>
      <c r="AN1089" s="33">
        <f xml:space="preserve"> SIGN(DATA[[#This Row],[Prev Change]] &gt;= 0)</f>
        <v>0</v>
      </c>
      <c r="AO1089" s="28">
        <f xml:space="preserve"> IFERROR(MAX(0, DATA[[#This Row],[High]] - DATA[[#This Row],[Prev High]]), "")</f>
        <v>0</v>
      </c>
      <c r="AP1089" s="28">
        <f xml:space="preserve"> IFERROR(MAX(0, DATA[[#This Row],[Prev Low]] - DATA[[#This Row],[Low]]), "")</f>
        <v>0</v>
      </c>
      <c r="AQ1089" s="10">
        <f xml:space="preserve"> (DATA[[#This Row],[Prev Low]] &lt; DATA[[#This Row],[Open]]) * (DATA[[#This Row],[Open]] &lt; DATA[[#This Row],[Prev High]])</f>
        <v>1</v>
      </c>
      <c r="AR1089" s="10">
        <f xml:space="preserve"> SIGN(DATA[[#This Row],[Open]] &lt; DATA[[#This Row],[Prev Low]])</f>
        <v>0</v>
      </c>
      <c r="AS1089" s="10">
        <f xml:space="preserve"> SIGN(DATA[[#This Row],[Prev Low]] &lt; DATA[[#This Row],[Open]])</f>
        <v>1</v>
      </c>
      <c r="AT1089" s="10">
        <f xml:space="preserve"> SIGN(DATA[[#This Row],[Open]] &lt; DATA[[#This Row],[Prev High]])</f>
        <v>1</v>
      </c>
      <c r="AU1089" s="10">
        <f xml:space="preserve"> SIGN(DATA[[#This Row],[Prev High]] &lt; DATA[[#This Row],[Open]])</f>
        <v>0</v>
      </c>
      <c r="AV1089" s="10">
        <f xml:space="preserve"> SIGN(DATA[[#This Row],[Low]] &lt; DATA[[#This Row],[Prev Low]])</f>
        <v>0</v>
      </c>
      <c r="AW1089" s="10">
        <f xml:space="preserve"> SIGN(DATA[[#This Row],[Prev Low]] &lt; DATA[[#This Row],[Low]])</f>
        <v>1</v>
      </c>
      <c r="AX1089" s="10">
        <f xml:space="preserve"> SIGN(DATA[[#This Row],[High]] &lt; DATA[[#This Row],[Prev High]])</f>
        <v>1</v>
      </c>
      <c r="AY1089" s="10">
        <f xml:space="preserve"> SIGN(DATA[[#This Row],[Prev High]] &lt; DATA[[#This Row],[High]])</f>
        <v>0</v>
      </c>
      <c r="AZ1089" s="10">
        <f xml:space="preserve"> (DATA[[#This Row],[Prev Low]] &lt; DATA[[#This Row],[Close]]) * (DATA[[#This Row],[Close]] &lt; DATA[[#This Row],[Prev High]])</f>
        <v>1</v>
      </c>
      <c r="BA1089" s="10">
        <f xml:space="preserve"> SIGN(DATA[[#This Row],[Close]] &lt; DATA[[#This Row],[Prev Low]])</f>
        <v>0</v>
      </c>
      <c r="BB1089" s="10">
        <f xml:space="preserve"> SIGN(DATA[[#This Row],[Prev Low]] &lt; DATA[[#This Row],[Close]])</f>
        <v>1</v>
      </c>
      <c r="BC1089" s="10">
        <f xml:space="preserve"> SIGN(DATA[[#This Row],[Close]] &lt; DATA[[#This Row],[Prev High]])</f>
        <v>1</v>
      </c>
      <c r="BD1089" s="10">
        <f xml:space="preserve"> SIGN(DATA[[#This Row],[Prev High]] &lt; DATA[[#This Row],[Close]])</f>
        <v>0</v>
      </c>
    </row>
    <row r="1090" spans="14:56" x14ac:dyDescent="0.25">
      <c r="N1090" s="16">
        <f xml:space="preserve"> ROW() - ROW(DATA[[#Headers],[Row]])</f>
        <v>1088</v>
      </c>
      <c r="O1090" s="13"/>
      <c r="P1090" s="20">
        <v>44273</v>
      </c>
      <c r="Q1090" s="21">
        <v>114919</v>
      </c>
      <c r="R1090" s="21">
        <v>116345</v>
      </c>
      <c r="S1090" s="21">
        <v>117510</v>
      </c>
      <c r="T1090" s="21">
        <v>114385</v>
      </c>
      <c r="U1090" s="13" t="s">
        <v>767</v>
      </c>
      <c r="V1090" s="14">
        <v>-1.4500000000000001E-2</v>
      </c>
      <c r="W1090" s="23"/>
      <c r="X1090" s="23">
        <f xml:space="preserve"> (1 - DATA[[#This Row],[Row]])</f>
        <v>-1087</v>
      </c>
      <c r="Y1090" s="24">
        <f xml:space="preserve"> DATA[[#This Row],[Src Data]]</f>
        <v>44273</v>
      </c>
      <c r="Z1090" s="23">
        <f xml:space="preserve"> WEEKDAY(DATA[[#This Row],[Date]])</f>
        <v>5</v>
      </c>
      <c r="AA1090" s="26">
        <f xml:space="preserve"> DATA[[#This Row],[Src Último]]</f>
        <v>114919</v>
      </c>
      <c r="AB1090" s="28">
        <f xml:space="preserve"> DATA[[#This Row],[Src Abertura]]</f>
        <v>116345</v>
      </c>
      <c r="AC1090" s="28">
        <f xml:space="preserve"> DATA[[#This Row],[Src Mínima]]</f>
        <v>114385</v>
      </c>
      <c r="AD1090" s="28">
        <f xml:space="preserve"> DATA[[#This Row],[Src Máxima]]</f>
        <v>117510</v>
      </c>
      <c r="AE1090" s="28">
        <f xml:space="preserve"> DATA[[#This Row],[Src Último]]</f>
        <v>114919</v>
      </c>
      <c r="AF1090" s="40">
        <f xml:space="preserve"> (DATA[[#This Row],[High]] - DATA[[#This Row],[Low]])</f>
        <v>3125</v>
      </c>
      <c r="AG1090" s="31">
        <f xml:space="preserve"> _xlfn.XLOOKUP(DATA[[#This Row],[T]]-1, DATA[T], DATA[Open], "")</f>
        <v>113645</v>
      </c>
      <c r="AH1090" s="31">
        <f xml:space="preserve"> _xlfn.XLOOKUP(DATA[[#This Row],[T]]-1, DATA[T], DATA[Low], "")</f>
        <v>113135</v>
      </c>
      <c r="AI1090" s="31">
        <f xml:space="preserve"> _xlfn.XLOOKUP(DATA[[#This Row],[T]]-1, DATA[T], DATA[High], "")</f>
        <v>116940</v>
      </c>
      <c r="AJ1090" s="31">
        <f xml:space="preserve"> _xlfn.XLOOKUP(DATA[[#This Row],[T]]-1, DATA[T], DATA[Price], "")</f>
        <v>116604</v>
      </c>
      <c r="AK1090" s="33">
        <f xml:space="preserve"> IFERROR(DATA[[#This Row],[Prev Close]] - DATA[[#This Row],[Prev Open]], "")</f>
        <v>2959</v>
      </c>
      <c r="AL1090" s="33">
        <f xml:space="preserve"> IFERROR(DATA[[#This Row],[Prev High]] - DATA[[#This Row],[Prev Low]], "")</f>
        <v>3805</v>
      </c>
      <c r="AM1090" s="33">
        <f xml:space="preserve"> SIGN(DATA[[#This Row],[Prev Change]] &lt; 0)</f>
        <v>0</v>
      </c>
      <c r="AN1090" s="33">
        <f xml:space="preserve"> SIGN(DATA[[#This Row],[Prev Change]] &gt;= 0)</f>
        <v>1</v>
      </c>
      <c r="AO1090" s="28">
        <f xml:space="preserve"> IFERROR(MAX(0, DATA[[#This Row],[High]] - DATA[[#This Row],[Prev High]]), "")</f>
        <v>570</v>
      </c>
      <c r="AP1090" s="28">
        <f xml:space="preserve"> IFERROR(MAX(0, DATA[[#This Row],[Prev Low]] - DATA[[#This Row],[Low]]), "")</f>
        <v>0</v>
      </c>
      <c r="AQ1090" s="10">
        <f xml:space="preserve"> (DATA[[#This Row],[Prev Low]] &lt; DATA[[#This Row],[Open]]) * (DATA[[#This Row],[Open]] &lt; DATA[[#This Row],[Prev High]])</f>
        <v>1</v>
      </c>
      <c r="AR1090" s="10">
        <f xml:space="preserve"> SIGN(DATA[[#This Row],[Open]] &lt; DATA[[#This Row],[Prev Low]])</f>
        <v>0</v>
      </c>
      <c r="AS1090" s="10">
        <f xml:space="preserve"> SIGN(DATA[[#This Row],[Prev Low]] &lt; DATA[[#This Row],[Open]])</f>
        <v>1</v>
      </c>
      <c r="AT1090" s="10">
        <f xml:space="preserve"> SIGN(DATA[[#This Row],[Open]] &lt; DATA[[#This Row],[Prev High]])</f>
        <v>1</v>
      </c>
      <c r="AU1090" s="10">
        <f xml:space="preserve"> SIGN(DATA[[#This Row],[Prev High]] &lt; DATA[[#This Row],[Open]])</f>
        <v>0</v>
      </c>
      <c r="AV1090" s="10">
        <f xml:space="preserve"> SIGN(DATA[[#This Row],[Low]] &lt; DATA[[#This Row],[Prev Low]])</f>
        <v>0</v>
      </c>
      <c r="AW1090" s="10">
        <f xml:space="preserve"> SIGN(DATA[[#This Row],[Prev Low]] &lt; DATA[[#This Row],[Low]])</f>
        <v>1</v>
      </c>
      <c r="AX1090" s="10">
        <f xml:space="preserve"> SIGN(DATA[[#This Row],[High]] &lt; DATA[[#This Row],[Prev High]])</f>
        <v>0</v>
      </c>
      <c r="AY1090" s="10">
        <f xml:space="preserve"> SIGN(DATA[[#This Row],[Prev High]] &lt; DATA[[#This Row],[High]])</f>
        <v>1</v>
      </c>
      <c r="AZ1090" s="10">
        <f xml:space="preserve"> (DATA[[#This Row],[Prev Low]] &lt; DATA[[#This Row],[Close]]) * (DATA[[#This Row],[Close]] &lt; DATA[[#This Row],[Prev High]])</f>
        <v>1</v>
      </c>
      <c r="BA1090" s="10">
        <f xml:space="preserve"> SIGN(DATA[[#This Row],[Close]] &lt; DATA[[#This Row],[Prev Low]])</f>
        <v>0</v>
      </c>
      <c r="BB1090" s="10">
        <f xml:space="preserve"> SIGN(DATA[[#This Row],[Prev Low]] &lt; DATA[[#This Row],[Close]])</f>
        <v>1</v>
      </c>
      <c r="BC1090" s="10">
        <f xml:space="preserve"> SIGN(DATA[[#This Row],[Close]] &lt; DATA[[#This Row],[Prev High]])</f>
        <v>1</v>
      </c>
      <c r="BD1090" s="10">
        <f xml:space="preserve"> SIGN(DATA[[#This Row],[Prev High]] &lt; DATA[[#This Row],[Close]])</f>
        <v>0</v>
      </c>
    </row>
    <row r="1091" spans="14:56" x14ac:dyDescent="0.25">
      <c r="N1091" s="16">
        <f xml:space="preserve"> ROW() - ROW(DATA[[#Headers],[Row]])</f>
        <v>1089</v>
      </c>
      <c r="O1091" s="13"/>
      <c r="P1091" s="20">
        <v>44272</v>
      </c>
      <c r="Q1091" s="21">
        <v>116604</v>
      </c>
      <c r="R1091" s="21">
        <v>113645</v>
      </c>
      <c r="S1091" s="21">
        <v>116940</v>
      </c>
      <c r="T1091" s="21">
        <v>113135</v>
      </c>
      <c r="U1091" s="13" t="s">
        <v>768</v>
      </c>
      <c r="V1091" s="14">
        <v>2.2599999999999999E-2</v>
      </c>
      <c r="W1091" s="23"/>
      <c r="X1091" s="23">
        <f xml:space="preserve"> (1 - DATA[[#This Row],[Row]])</f>
        <v>-1088</v>
      </c>
      <c r="Y1091" s="24">
        <f xml:space="preserve"> DATA[[#This Row],[Src Data]]</f>
        <v>44272</v>
      </c>
      <c r="Z1091" s="23">
        <f xml:space="preserve"> WEEKDAY(DATA[[#This Row],[Date]])</f>
        <v>4</v>
      </c>
      <c r="AA1091" s="26">
        <f xml:space="preserve"> DATA[[#This Row],[Src Último]]</f>
        <v>116604</v>
      </c>
      <c r="AB1091" s="28">
        <f xml:space="preserve"> DATA[[#This Row],[Src Abertura]]</f>
        <v>113645</v>
      </c>
      <c r="AC1091" s="28">
        <f xml:space="preserve"> DATA[[#This Row],[Src Mínima]]</f>
        <v>113135</v>
      </c>
      <c r="AD1091" s="28">
        <f xml:space="preserve"> DATA[[#This Row],[Src Máxima]]</f>
        <v>116940</v>
      </c>
      <c r="AE1091" s="28">
        <f xml:space="preserve"> DATA[[#This Row],[Src Último]]</f>
        <v>116604</v>
      </c>
      <c r="AF1091" s="40">
        <f xml:space="preserve"> (DATA[[#This Row],[High]] - DATA[[#This Row],[Low]])</f>
        <v>3805</v>
      </c>
      <c r="AG1091" s="31">
        <f xml:space="preserve"> _xlfn.XLOOKUP(DATA[[#This Row],[T]]-1, DATA[T], DATA[Open], "")</f>
        <v>115205</v>
      </c>
      <c r="AH1091" s="31">
        <f xml:space="preserve"> _xlfn.XLOOKUP(DATA[[#This Row],[T]]-1, DATA[T], DATA[Low], "")</f>
        <v>113390</v>
      </c>
      <c r="AI1091" s="31">
        <f xml:space="preserve"> _xlfn.XLOOKUP(DATA[[#This Row],[T]]-1, DATA[T], DATA[High], "")</f>
        <v>115260</v>
      </c>
      <c r="AJ1091" s="31">
        <f xml:space="preserve"> _xlfn.XLOOKUP(DATA[[#This Row],[T]]-1, DATA[T], DATA[Price], "")</f>
        <v>114032</v>
      </c>
      <c r="AK1091" s="33">
        <f xml:space="preserve"> IFERROR(DATA[[#This Row],[Prev Close]] - DATA[[#This Row],[Prev Open]], "")</f>
        <v>-1173</v>
      </c>
      <c r="AL1091" s="33">
        <f xml:space="preserve"> IFERROR(DATA[[#This Row],[Prev High]] - DATA[[#This Row],[Prev Low]], "")</f>
        <v>1870</v>
      </c>
      <c r="AM1091" s="33">
        <f xml:space="preserve"> SIGN(DATA[[#This Row],[Prev Change]] &lt; 0)</f>
        <v>1</v>
      </c>
      <c r="AN1091" s="33">
        <f xml:space="preserve"> SIGN(DATA[[#This Row],[Prev Change]] &gt;= 0)</f>
        <v>0</v>
      </c>
      <c r="AO1091" s="28">
        <f xml:space="preserve"> IFERROR(MAX(0, DATA[[#This Row],[High]] - DATA[[#This Row],[Prev High]]), "")</f>
        <v>1680</v>
      </c>
      <c r="AP1091" s="28">
        <f xml:space="preserve"> IFERROR(MAX(0, DATA[[#This Row],[Prev Low]] - DATA[[#This Row],[Low]]), "")</f>
        <v>255</v>
      </c>
      <c r="AQ1091" s="10">
        <f xml:space="preserve"> (DATA[[#This Row],[Prev Low]] &lt; DATA[[#This Row],[Open]]) * (DATA[[#This Row],[Open]] &lt; DATA[[#This Row],[Prev High]])</f>
        <v>1</v>
      </c>
      <c r="AR1091" s="10">
        <f xml:space="preserve"> SIGN(DATA[[#This Row],[Open]] &lt; DATA[[#This Row],[Prev Low]])</f>
        <v>0</v>
      </c>
      <c r="AS1091" s="10">
        <f xml:space="preserve"> SIGN(DATA[[#This Row],[Prev Low]] &lt; DATA[[#This Row],[Open]])</f>
        <v>1</v>
      </c>
      <c r="AT1091" s="10">
        <f xml:space="preserve"> SIGN(DATA[[#This Row],[Open]] &lt; DATA[[#This Row],[Prev High]])</f>
        <v>1</v>
      </c>
      <c r="AU1091" s="10">
        <f xml:space="preserve"> SIGN(DATA[[#This Row],[Prev High]] &lt; DATA[[#This Row],[Open]])</f>
        <v>0</v>
      </c>
      <c r="AV1091" s="10">
        <f xml:space="preserve"> SIGN(DATA[[#This Row],[Low]] &lt; DATA[[#This Row],[Prev Low]])</f>
        <v>1</v>
      </c>
      <c r="AW1091" s="10">
        <f xml:space="preserve"> SIGN(DATA[[#This Row],[Prev Low]] &lt; DATA[[#This Row],[Low]])</f>
        <v>0</v>
      </c>
      <c r="AX1091" s="10">
        <f xml:space="preserve"> SIGN(DATA[[#This Row],[High]] &lt; DATA[[#This Row],[Prev High]])</f>
        <v>0</v>
      </c>
      <c r="AY1091" s="10">
        <f xml:space="preserve"> SIGN(DATA[[#This Row],[Prev High]] &lt; DATA[[#This Row],[High]])</f>
        <v>1</v>
      </c>
      <c r="AZ1091" s="10">
        <f xml:space="preserve"> (DATA[[#This Row],[Prev Low]] &lt; DATA[[#This Row],[Close]]) * (DATA[[#This Row],[Close]] &lt; DATA[[#This Row],[Prev High]])</f>
        <v>0</v>
      </c>
      <c r="BA1091" s="10">
        <f xml:space="preserve"> SIGN(DATA[[#This Row],[Close]] &lt; DATA[[#This Row],[Prev Low]])</f>
        <v>0</v>
      </c>
      <c r="BB1091" s="10">
        <f xml:space="preserve"> SIGN(DATA[[#This Row],[Prev Low]] &lt; DATA[[#This Row],[Close]])</f>
        <v>1</v>
      </c>
      <c r="BC1091" s="10">
        <f xml:space="preserve"> SIGN(DATA[[#This Row],[Close]] &lt; DATA[[#This Row],[Prev High]])</f>
        <v>0</v>
      </c>
      <c r="BD1091" s="10">
        <f xml:space="preserve"> SIGN(DATA[[#This Row],[Prev High]] &lt; DATA[[#This Row],[Close]])</f>
        <v>1</v>
      </c>
    </row>
    <row r="1092" spans="14:56" x14ac:dyDescent="0.25">
      <c r="N1092" s="16">
        <f xml:space="preserve"> ROW() - ROW(DATA[[#Headers],[Row]])</f>
        <v>1090</v>
      </c>
      <c r="O1092" s="13"/>
      <c r="P1092" s="20">
        <v>44271</v>
      </c>
      <c r="Q1092" s="21">
        <v>114032</v>
      </c>
      <c r="R1092" s="21">
        <v>115205</v>
      </c>
      <c r="S1092" s="21">
        <v>115260</v>
      </c>
      <c r="T1092" s="21">
        <v>113390</v>
      </c>
      <c r="U1092" s="13" t="s">
        <v>769</v>
      </c>
      <c r="V1092" s="14">
        <v>-8.8999999999999999E-3</v>
      </c>
      <c r="W1092" s="23"/>
      <c r="X1092" s="23">
        <f xml:space="preserve"> (1 - DATA[[#This Row],[Row]])</f>
        <v>-1089</v>
      </c>
      <c r="Y1092" s="24">
        <f xml:space="preserve"> DATA[[#This Row],[Src Data]]</f>
        <v>44271</v>
      </c>
      <c r="Z1092" s="23">
        <f xml:space="preserve"> WEEKDAY(DATA[[#This Row],[Date]])</f>
        <v>3</v>
      </c>
      <c r="AA1092" s="26">
        <f xml:space="preserve"> DATA[[#This Row],[Src Último]]</f>
        <v>114032</v>
      </c>
      <c r="AB1092" s="28">
        <f xml:space="preserve"> DATA[[#This Row],[Src Abertura]]</f>
        <v>115205</v>
      </c>
      <c r="AC1092" s="28">
        <f xml:space="preserve"> DATA[[#This Row],[Src Mínima]]</f>
        <v>113390</v>
      </c>
      <c r="AD1092" s="28">
        <f xml:space="preserve"> DATA[[#This Row],[Src Máxima]]</f>
        <v>115260</v>
      </c>
      <c r="AE1092" s="28">
        <f xml:space="preserve"> DATA[[#This Row],[Src Último]]</f>
        <v>114032</v>
      </c>
      <c r="AF1092" s="40">
        <f xml:space="preserve"> (DATA[[#This Row],[High]] - DATA[[#This Row],[Low]])</f>
        <v>1870</v>
      </c>
      <c r="AG1092" s="31">
        <f xml:space="preserve"> _xlfn.XLOOKUP(DATA[[#This Row],[T]]-1, DATA[T], DATA[Open], "")</f>
        <v>114485</v>
      </c>
      <c r="AH1092" s="31">
        <f xml:space="preserve"> _xlfn.XLOOKUP(DATA[[#This Row],[T]]-1, DATA[T], DATA[Low], "")</f>
        <v>113520</v>
      </c>
      <c r="AI1092" s="31">
        <f xml:space="preserve"> _xlfn.XLOOKUP(DATA[[#This Row],[T]]-1, DATA[T], DATA[High], "")</f>
        <v>115245</v>
      </c>
      <c r="AJ1092" s="31">
        <f xml:space="preserve"> _xlfn.XLOOKUP(DATA[[#This Row],[T]]-1, DATA[T], DATA[Price], "")</f>
        <v>115055</v>
      </c>
      <c r="AK1092" s="33">
        <f xml:space="preserve"> IFERROR(DATA[[#This Row],[Prev Close]] - DATA[[#This Row],[Prev Open]], "")</f>
        <v>570</v>
      </c>
      <c r="AL1092" s="33">
        <f xml:space="preserve"> IFERROR(DATA[[#This Row],[Prev High]] - DATA[[#This Row],[Prev Low]], "")</f>
        <v>1725</v>
      </c>
      <c r="AM1092" s="33">
        <f xml:space="preserve"> SIGN(DATA[[#This Row],[Prev Change]] &lt; 0)</f>
        <v>0</v>
      </c>
      <c r="AN1092" s="33">
        <f xml:space="preserve"> SIGN(DATA[[#This Row],[Prev Change]] &gt;= 0)</f>
        <v>1</v>
      </c>
      <c r="AO1092" s="28">
        <f xml:space="preserve"> IFERROR(MAX(0, DATA[[#This Row],[High]] - DATA[[#This Row],[Prev High]]), "")</f>
        <v>15</v>
      </c>
      <c r="AP1092" s="28">
        <f xml:space="preserve"> IFERROR(MAX(0, DATA[[#This Row],[Prev Low]] - DATA[[#This Row],[Low]]), "")</f>
        <v>130</v>
      </c>
      <c r="AQ1092" s="10">
        <f xml:space="preserve"> (DATA[[#This Row],[Prev Low]] &lt; DATA[[#This Row],[Open]]) * (DATA[[#This Row],[Open]] &lt; DATA[[#This Row],[Prev High]])</f>
        <v>1</v>
      </c>
      <c r="AR1092" s="10">
        <f xml:space="preserve"> SIGN(DATA[[#This Row],[Open]] &lt; DATA[[#This Row],[Prev Low]])</f>
        <v>0</v>
      </c>
      <c r="AS1092" s="10">
        <f xml:space="preserve"> SIGN(DATA[[#This Row],[Prev Low]] &lt; DATA[[#This Row],[Open]])</f>
        <v>1</v>
      </c>
      <c r="AT1092" s="10">
        <f xml:space="preserve"> SIGN(DATA[[#This Row],[Open]] &lt; DATA[[#This Row],[Prev High]])</f>
        <v>1</v>
      </c>
      <c r="AU1092" s="10">
        <f xml:space="preserve"> SIGN(DATA[[#This Row],[Prev High]] &lt; DATA[[#This Row],[Open]])</f>
        <v>0</v>
      </c>
      <c r="AV1092" s="10">
        <f xml:space="preserve"> SIGN(DATA[[#This Row],[Low]] &lt; DATA[[#This Row],[Prev Low]])</f>
        <v>1</v>
      </c>
      <c r="AW1092" s="10">
        <f xml:space="preserve"> SIGN(DATA[[#This Row],[Prev Low]] &lt; DATA[[#This Row],[Low]])</f>
        <v>0</v>
      </c>
      <c r="AX1092" s="10">
        <f xml:space="preserve"> SIGN(DATA[[#This Row],[High]] &lt; DATA[[#This Row],[Prev High]])</f>
        <v>0</v>
      </c>
      <c r="AY1092" s="10">
        <f xml:space="preserve"> SIGN(DATA[[#This Row],[Prev High]] &lt; DATA[[#This Row],[High]])</f>
        <v>1</v>
      </c>
      <c r="AZ1092" s="10">
        <f xml:space="preserve"> (DATA[[#This Row],[Prev Low]] &lt; DATA[[#This Row],[Close]]) * (DATA[[#This Row],[Close]] &lt; DATA[[#This Row],[Prev High]])</f>
        <v>1</v>
      </c>
      <c r="BA1092" s="10">
        <f xml:space="preserve"> SIGN(DATA[[#This Row],[Close]] &lt; DATA[[#This Row],[Prev Low]])</f>
        <v>0</v>
      </c>
      <c r="BB1092" s="10">
        <f xml:space="preserve"> SIGN(DATA[[#This Row],[Prev Low]] &lt; DATA[[#This Row],[Close]])</f>
        <v>1</v>
      </c>
      <c r="BC1092" s="10">
        <f xml:space="preserve"> SIGN(DATA[[#This Row],[Close]] &lt; DATA[[#This Row],[Prev High]])</f>
        <v>1</v>
      </c>
      <c r="BD1092" s="10">
        <f xml:space="preserve"> SIGN(DATA[[#This Row],[Prev High]] &lt; DATA[[#This Row],[Close]])</f>
        <v>0</v>
      </c>
    </row>
    <row r="1093" spans="14:56" x14ac:dyDescent="0.25">
      <c r="N1093" s="16">
        <f xml:space="preserve"> ROW() - ROW(DATA[[#Headers],[Row]])</f>
        <v>1091</v>
      </c>
      <c r="O1093" s="13"/>
      <c r="P1093" s="20">
        <v>44270</v>
      </c>
      <c r="Q1093" s="21">
        <v>115055</v>
      </c>
      <c r="R1093" s="21">
        <v>114485</v>
      </c>
      <c r="S1093" s="21">
        <v>115245</v>
      </c>
      <c r="T1093" s="21">
        <v>113520</v>
      </c>
      <c r="U1093" s="13" t="s">
        <v>152</v>
      </c>
      <c r="V1093" s="14">
        <v>7.4000000000000003E-3</v>
      </c>
      <c r="W1093" s="23"/>
      <c r="X1093" s="23">
        <f xml:space="preserve"> (1 - DATA[[#This Row],[Row]])</f>
        <v>-1090</v>
      </c>
      <c r="Y1093" s="24">
        <f xml:space="preserve"> DATA[[#This Row],[Src Data]]</f>
        <v>44270</v>
      </c>
      <c r="Z1093" s="23">
        <f xml:space="preserve"> WEEKDAY(DATA[[#This Row],[Date]])</f>
        <v>2</v>
      </c>
      <c r="AA1093" s="26">
        <f xml:space="preserve"> DATA[[#This Row],[Src Último]]</f>
        <v>115055</v>
      </c>
      <c r="AB1093" s="28">
        <f xml:space="preserve"> DATA[[#This Row],[Src Abertura]]</f>
        <v>114485</v>
      </c>
      <c r="AC1093" s="28">
        <f xml:space="preserve"> DATA[[#This Row],[Src Mínima]]</f>
        <v>113520</v>
      </c>
      <c r="AD1093" s="28">
        <f xml:space="preserve"> DATA[[#This Row],[Src Máxima]]</f>
        <v>115245</v>
      </c>
      <c r="AE1093" s="28">
        <f xml:space="preserve"> DATA[[#This Row],[Src Último]]</f>
        <v>115055</v>
      </c>
      <c r="AF1093" s="40">
        <f xml:space="preserve"> (DATA[[#This Row],[High]] - DATA[[#This Row],[Low]])</f>
        <v>1725</v>
      </c>
      <c r="AG1093" s="31">
        <f xml:space="preserve"> _xlfn.XLOOKUP(DATA[[#This Row],[T]]-1, DATA[T], DATA[Open], "")</f>
        <v>113970</v>
      </c>
      <c r="AH1093" s="31">
        <f xml:space="preserve"> _xlfn.XLOOKUP(DATA[[#This Row],[T]]-1, DATA[T], DATA[Low], "")</f>
        <v>113300</v>
      </c>
      <c r="AI1093" s="31">
        <f xml:space="preserve"> _xlfn.XLOOKUP(DATA[[#This Row],[T]]-1, DATA[T], DATA[High], "")</f>
        <v>114540</v>
      </c>
      <c r="AJ1093" s="31">
        <f xml:space="preserve"> _xlfn.XLOOKUP(DATA[[#This Row],[T]]-1, DATA[T], DATA[Price], "")</f>
        <v>114205</v>
      </c>
      <c r="AK1093" s="33">
        <f xml:space="preserve"> IFERROR(DATA[[#This Row],[Prev Close]] - DATA[[#This Row],[Prev Open]], "")</f>
        <v>235</v>
      </c>
      <c r="AL1093" s="33">
        <f xml:space="preserve"> IFERROR(DATA[[#This Row],[Prev High]] - DATA[[#This Row],[Prev Low]], "")</f>
        <v>1240</v>
      </c>
      <c r="AM1093" s="33">
        <f xml:space="preserve"> SIGN(DATA[[#This Row],[Prev Change]] &lt; 0)</f>
        <v>0</v>
      </c>
      <c r="AN1093" s="33">
        <f xml:space="preserve"> SIGN(DATA[[#This Row],[Prev Change]] &gt;= 0)</f>
        <v>1</v>
      </c>
      <c r="AO1093" s="28">
        <f xml:space="preserve"> IFERROR(MAX(0, DATA[[#This Row],[High]] - DATA[[#This Row],[Prev High]]), "")</f>
        <v>705</v>
      </c>
      <c r="AP1093" s="28">
        <f xml:space="preserve"> IFERROR(MAX(0, DATA[[#This Row],[Prev Low]] - DATA[[#This Row],[Low]]), "")</f>
        <v>0</v>
      </c>
      <c r="AQ1093" s="10">
        <f xml:space="preserve"> (DATA[[#This Row],[Prev Low]] &lt; DATA[[#This Row],[Open]]) * (DATA[[#This Row],[Open]] &lt; DATA[[#This Row],[Prev High]])</f>
        <v>1</v>
      </c>
      <c r="AR1093" s="10">
        <f xml:space="preserve"> SIGN(DATA[[#This Row],[Open]] &lt; DATA[[#This Row],[Prev Low]])</f>
        <v>0</v>
      </c>
      <c r="AS1093" s="10">
        <f xml:space="preserve"> SIGN(DATA[[#This Row],[Prev Low]] &lt; DATA[[#This Row],[Open]])</f>
        <v>1</v>
      </c>
      <c r="AT1093" s="10">
        <f xml:space="preserve"> SIGN(DATA[[#This Row],[Open]] &lt; DATA[[#This Row],[Prev High]])</f>
        <v>1</v>
      </c>
      <c r="AU1093" s="10">
        <f xml:space="preserve"> SIGN(DATA[[#This Row],[Prev High]] &lt; DATA[[#This Row],[Open]])</f>
        <v>0</v>
      </c>
      <c r="AV1093" s="10">
        <f xml:space="preserve"> SIGN(DATA[[#This Row],[Low]] &lt; DATA[[#This Row],[Prev Low]])</f>
        <v>0</v>
      </c>
      <c r="AW1093" s="10">
        <f xml:space="preserve"> SIGN(DATA[[#This Row],[Prev Low]] &lt; DATA[[#This Row],[Low]])</f>
        <v>1</v>
      </c>
      <c r="AX1093" s="10">
        <f xml:space="preserve"> SIGN(DATA[[#This Row],[High]] &lt; DATA[[#This Row],[Prev High]])</f>
        <v>0</v>
      </c>
      <c r="AY1093" s="10">
        <f xml:space="preserve"> SIGN(DATA[[#This Row],[Prev High]] &lt; DATA[[#This Row],[High]])</f>
        <v>1</v>
      </c>
      <c r="AZ1093" s="10">
        <f xml:space="preserve"> (DATA[[#This Row],[Prev Low]] &lt; DATA[[#This Row],[Close]]) * (DATA[[#This Row],[Close]] &lt; DATA[[#This Row],[Prev High]])</f>
        <v>0</v>
      </c>
      <c r="BA1093" s="10">
        <f xml:space="preserve"> SIGN(DATA[[#This Row],[Close]] &lt; DATA[[#This Row],[Prev Low]])</f>
        <v>0</v>
      </c>
      <c r="BB1093" s="10">
        <f xml:space="preserve"> SIGN(DATA[[#This Row],[Prev Low]] &lt; DATA[[#This Row],[Close]])</f>
        <v>1</v>
      </c>
      <c r="BC1093" s="10">
        <f xml:space="preserve"> SIGN(DATA[[#This Row],[Close]] &lt; DATA[[#This Row],[Prev High]])</f>
        <v>0</v>
      </c>
      <c r="BD1093" s="10">
        <f xml:space="preserve"> SIGN(DATA[[#This Row],[Prev High]] &lt; DATA[[#This Row],[Close]])</f>
        <v>1</v>
      </c>
    </row>
    <row r="1094" spans="14:56" x14ac:dyDescent="0.25">
      <c r="N1094" s="16">
        <f xml:space="preserve"> ROW() - ROW(DATA[[#Headers],[Row]])</f>
        <v>1092</v>
      </c>
      <c r="O1094" s="13"/>
      <c r="P1094" s="20">
        <v>44267</v>
      </c>
      <c r="Q1094" s="21">
        <v>114205</v>
      </c>
      <c r="R1094" s="21">
        <v>113970</v>
      </c>
      <c r="S1094" s="21">
        <v>114540</v>
      </c>
      <c r="T1094" s="21">
        <v>113300</v>
      </c>
      <c r="U1094" s="13" t="s">
        <v>770</v>
      </c>
      <c r="V1094" s="14">
        <v>-7.1000000000000004E-3</v>
      </c>
      <c r="W1094" s="23"/>
      <c r="X1094" s="23">
        <f xml:space="preserve"> (1 - DATA[[#This Row],[Row]])</f>
        <v>-1091</v>
      </c>
      <c r="Y1094" s="24">
        <f xml:space="preserve"> DATA[[#This Row],[Src Data]]</f>
        <v>44267</v>
      </c>
      <c r="Z1094" s="23">
        <f xml:space="preserve"> WEEKDAY(DATA[[#This Row],[Date]])</f>
        <v>6</v>
      </c>
      <c r="AA1094" s="26">
        <f xml:space="preserve"> DATA[[#This Row],[Src Último]]</f>
        <v>114205</v>
      </c>
      <c r="AB1094" s="28">
        <f xml:space="preserve"> DATA[[#This Row],[Src Abertura]]</f>
        <v>113970</v>
      </c>
      <c r="AC1094" s="28">
        <f xml:space="preserve"> DATA[[#This Row],[Src Mínima]]</f>
        <v>113300</v>
      </c>
      <c r="AD1094" s="28">
        <f xml:space="preserve"> DATA[[#This Row],[Src Máxima]]</f>
        <v>114540</v>
      </c>
      <c r="AE1094" s="28">
        <f xml:space="preserve"> DATA[[#This Row],[Src Último]]</f>
        <v>114205</v>
      </c>
      <c r="AF1094" s="40">
        <f xml:space="preserve"> (DATA[[#This Row],[High]] - DATA[[#This Row],[Low]])</f>
        <v>1240</v>
      </c>
      <c r="AG1094" s="31">
        <f xml:space="preserve"> _xlfn.XLOOKUP(DATA[[#This Row],[T]]-1, DATA[T], DATA[Open], "")</f>
        <v>114065</v>
      </c>
      <c r="AH1094" s="31">
        <f xml:space="preserve"> _xlfn.XLOOKUP(DATA[[#This Row],[T]]-1, DATA[T], DATA[Low], "")</f>
        <v>113330</v>
      </c>
      <c r="AI1094" s="31">
        <f xml:space="preserve"> _xlfn.XLOOKUP(DATA[[#This Row],[T]]-1, DATA[T], DATA[High], "")</f>
        <v>115265</v>
      </c>
      <c r="AJ1094" s="31">
        <f xml:space="preserve"> _xlfn.XLOOKUP(DATA[[#This Row],[T]]-1, DATA[T], DATA[Price], "")</f>
        <v>115026</v>
      </c>
      <c r="AK1094" s="33">
        <f xml:space="preserve"> IFERROR(DATA[[#This Row],[Prev Close]] - DATA[[#This Row],[Prev Open]], "")</f>
        <v>961</v>
      </c>
      <c r="AL1094" s="33">
        <f xml:space="preserve"> IFERROR(DATA[[#This Row],[Prev High]] - DATA[[#This Row],[Prev Low]], "")</f>
        <v>1935</v>
      </c>
      <c r="AM1094" s="33">
        <f xml:space="preserve"> SIGN(DATA[[#This Row],[Prev Change]] &lt; 0)</f>
        <v>0</v>
      </c>
      <c r="AN1094" s="33">
        <f xml:space="preserve"> SIGN(DATA[[#This Row],[Prev Change]] &gt;= 0)</f>
        <v>1</v>
      </c>
      <c r="AO1094" s="28">
        <f xml:space="preserve"> IFERROR(MAX(0, DATA[[#This Row],[High]] - DATA[[#This Row],[Prev High]]), "")</f>
        <v>0</v>
      </c>
      <c r="AP1094" s="28">
        <f xml:space="preserve"> IFERROR(MAX(0, DATA[[#This Row],[Prev Low]] - DATA[[#This Row],[Low]]), "")</f>
        <v>30</v>
      </c>
      <c r="AQ1094" s="10">
        <f xml:space="preserve"> (DATA[[#This Row],[Prev Low]] &lt; DATA[[#This Row],[Open]]) * (DATA[[#This Row],[Open]] &lt; DATA[[#This Row],[Prev High]])</f>
        <v>1</v>
      </c>
      <c r="AR1094" s="10">
        <f xml:space="preserve"> SIGN(DATA[[#This Row],[Open]] &lt; DATA[[#This Row],[Prev Low]])</f>
        <v>0</v>
      </c>
      <c r="AS1094" s="10">
        <f xml:space="preserve"> SIGN(DATA[[#This Row],[Prev Low]] &lt; DATA[[#This Row],[Open]])</f>
        <v>1</v>
      </c>
      <c r="AT1094" s="10">
        <f xml:space="preserve"> SIGN(DATA[[#This Row],[Open]] &lt; DATA[[#This Row],[Prev High]])</f>
        <v>1</v>
      </c>
      <c r="AU1094" s="10">
        <f xml:space="preserve"> SIGN(DATA[[#This Row],[Prev High]] &lt; DATA[[#This Row],[Open]])</f>
        <v>0</v>
      </c>
      <c r="AV1094" s="10">
        <f xml:space="preserve"> SIGN(DATA[[#This Row],[Low]] &lt; DATA[[#This Row],[Prev Low]])</f>
        <v>1</v>
      </c>
      <c r="AW1094" s="10">
        <f xml:space="preserve"> SIGN(DATA[[#This Row],[Prev Low]] &lt; DATA[[#This Row],[Low]])</f>
        <v>0</v>
      </c>
      <c r="AX1094" s="10">
        <f xml:space="preserve"> SIGN(DATA[[#This Row],[High]] &lt; DATA[[#This Row],[Prev High]])</f>
        <v>1</v>
      </c>
      <c r="AY1094" s="10">
        <f xml:space="preserve"> SIGN(DATA[[#This Row],[Prev High]] &lt; DATA[[#This Row],[High]])</f>
        <v>0</v>
      </c>
      <c r="AZ1094" s="10">
        <f xml:space="preserve"> (DATA[[#This Row],[Prev Low]] &lt; DATA[[#This Row],[Close]]) * (DATA[[#This Row],[Close]] &lt; DATA[[#This Row],[Prev High]])</f>
        <v>1</v>
      </c>
      <c r="BA1094" s="10">
        <f xml:space="preserve"> SIGN(DATA[[#This Row],[Close]] &lt; DATA[[#This Row],[Prev Low]])</f>
        <v>0</v>
      </c>
      <c r="BB1094" s="10">
        <f xml:space="preserve"> SIGN(DATA[[#This Row],[Prev Low]] &lt; DATA[[#This Row],[Close]])</f>
        <v>1</v>
      </c>
      <c r="BC1094" s="10">
        <f xml:space="preserve"> SIGN(DATA[[#This Row],[Close]] &lt; DATA[[#This Row],[Prev High]])</f>
        <v>1</v>
      </c>
      <c r="BD1094" s="10">
        <f xml:space="preserve"> SIGN(DATA[[#This Row],[Prev High]] &lt; DATA[[#This Row],[Close]])</f>
        <v>0</v>
      </c>
    </row>
    <row r="1095" spans="14:56" x14ac:dyDescent="0.25">
      <c r="N1095" s="16">
        <f xml:space="preserve"> ROW() - ROW(DATA[[#Headers],[Row]])</f>
        <v>1093</v>
      </c>
      <c r="O1095" s="13"/>
      <c r="P1095" s="20">
        <v>44266</v>
      </c>
      <c r="Q1095" s="21">
        <v>115026</v>
      </c>
      <c r="R1095" s="21">
        <v>114065</v>
      </c>
      <c r="S1095" s="21">
        <v>115265</v>
      </c>
      <c r="T1095" s="21">
        <v>113330</v>
      </c>
      <c r="U1095" s="13" t="s">
        <v>771</v>
      </c>
      <c r="V1095" s="14">
        <v>1.9400000000000001E-2</v>
      </c>
      <c r="W1095" s="23"/>
      <c r="X1095" s="23">
        <f xml:space="preserve"> (1 - DATA[[#This Row],[Row]])</f>
        <v>-1092</v>
      </c>
      <c r="Y1095" s="24">
        <f xml:space="preserve"> DATA[[#This Row],[Src Data]]</f>
        <v>44266</v>
      </c>
      <c r="Z1095" s="23">
        <f xml:space="preserve"> WEEKDAY(DATA[[#This Row],[Date]])</f>
        <v>5</v>
      </c>
      <c r="AA1095" s="26">
        <f xml:space="preserve"> DATA[[#This Row],[Src Último]]</f>
        <v>115026</v>
      </c>
      <c r="AB1095" s="28">
        <f xml:space="preserve"> DATA[[#This Row],[Src Abertura]]</f>
        <v>114065</v>
      </c>
      <c r="AC1095" s="28">
        <f xml:space="preserve"> DATA[[#This Row],[Src Mínima]]</f>
        <v>113330</v>
      </c>
      <c r="AD1095" s="28">
        <f xml:space="preserve"> DATA[[#This Row],[Src Máxima]]</f>
        <v>115265</v>
      </c>
      <c r="AE1095" s="28">
        <f xml:space="preserve"> DATA[[#This Row],[Src Último]]</f>
        <v>115026</v>
      </c>
      <c r="AF1095" s="40">
        <f xml:space="preserve"> (DATA[[#This Row],[High]] - DATA[[#This Row],[Low]])</f>
        <v>1935</v>
      </c>
      <c r="AG1095" s="31">
        <f xml:space="preserve"> _xlfn.XLOOKUP(DATA[[#This Row],[T]]-1, DATA[T], DATA[Open], "")</f>
        <v>111550</v>
      </c>
      <c r="AH1095" s="31">
        <f xml:space="preserve"> _xlfn.XLOOKUP(DATA[[#This Row],[T]]-1, DATA[T], DATA[Low], "")</f>
        <v>109945</v>
      </c>
      <c r="AI1095" s="31">
        <f xml:space="preserve"> _xlfn.XLOOKUP(DATA[[#This Row],[T]]-1, DATA[T], DATA[High], "")</f>
        <v>113250</v>
      </c>
      <c r="AJ1095" s="31">
        <f xml:space="preserve"> _xlfn.XLOOKUP(DATA[[#This Row],[T]]-1, DATA[T], DATA[Price], "")</f>
        <v>112837</v>
      </c>
      <c r="AK1095" s="33">
        <f xml:space="preserve"> IFERROR(DATA[[#This Row],[Prev Close]] - DATA[[#This Row],[Prev Open]], "")</f>
        <v>1287</v>
      </c>
      <c r="AL1095" s="33">
        <f xml:space="preserve"> IFERROR(DATA[[#This Row],[Prev High]] - DATA[[#This Row],[Prev Low]], "")</f>
        <v>3305</v>
      </c>
      <c r="AM1095" s="33">
        <f xml:space="preserve"> SIGN(DATA[[#This Row],[Prev Change]] &lt; 0)</f>
        <v>0</v>
      </c>
      <c r="AN1095" s="33">
        <f xml:space="preserve"> SIGN(DATA[[#This Row],[Prev Change]] &gt;= 0)</f>
        <v>1</v>
      </c>
      <c r="AO1095" s="28">
        <f xml:space="preserve"> IFERROR(MAX(0, DATA[[#This Row],[High]] - DATA[[#This Row],[Prev High]]), "")</f>
        <v>2015</v>
      </c>
      <c r="AP1095" s="28">
        <f xml:space="preserve"> IFERROR(MAX(0, DATA[[#This Row],[Prev Low]] - DATA[[#This Row],[Low]]), "")</f>
        <v>0</v>
      </c>
      <c r="AQ1095" s="10">
        <f xml:space="preserve"> (DATA[[#This Row],[Prev Low]] &lt; DATA[[#This Row],[Open]]) * (DATA[[#This Row],[Open]] &lt; DATA[[#This Row],[Prev High]])</f>
        <v>0</v>
      </c>
      <c r="AR1095" s="10">
        <f xml:space="preserve"> SIGN(DATA[[#This Row],[Open]] &lt; DATA[[#This Row],[Prev Low]])</f>
        <v>0</v>
      </c>
      <c r="AS1095" s="10">
        <f xml:space="preserve"> SIGN(DATA[[#This Row],[Prev Low]] &lt; DATA[[#This Row],[Open]])</f>
        <v>1</v>
      </c>
      <c r="AT1095" s="10">
        <f xml:space="preserve"> SIGN(DATA[[#This Row],[Open]] &lt; DATA[[#This Row],[Prev High]])</f>
        <v>0</v>
      </c>
      <c r="AU1095" s="10">
        <f xml:space="preserve"> SIGN(DATA[[#This Row],[Prev High]] &lt; DATA[[#This Row],[Open]])</f>
        <v>1</v>
      </c>
      <c r="AV1095" s="10">
        <f xml:space="preserve"> SIGN(DATA[[#This Row],[Low]] &lt; DATA[[#This Row],[Prev Low]])</f>
        <v>0</v>
      </c>
      <c r="AW1095" s="10">
        <f xml:space="preserve"> SIGN(DATA[[#This Row],[Prev Low]] &lt; DATA[[#This Row],[Low]])</f>
        <v>1</v>
      </c>
      <c r="AX1095" s="10">
        <f xml:space="preserve"> SIGN(DATA[[#This Row],[High]] &lt; DATA[[#This Row],[Prev High]])</f>
        <v>0</v>
      </c>
      <c r="AY1095" s="10">
        <f xml:space="preserve"> SIGN(DATA[[#This Row],[Prev High]] &lt; DATA[[#This Row],[High]])</f>
        <v>1</v>
      </c>
      <c r="AZ1095" s="10">
        <f xml:space="preserve"> (DATA[[#This Row],[Prev Low]] &lt; DATA[[#This Row],[Close]]) * (DATA[[#This Row],[Close]] &lt; DATA[[#This Row],[Prev High]])</f>
        <v>0</v>
      </c>
      <c r="BA1095" s="10">
        <f xml:space="preserve"> SIGN(DATA[[#This Row],[Close]] &lt; DATA[[#This Row],[Prev Low]])</f>
        <v>0</v>
      </c>
      <c r="BB1095" s="10">
        <f xml:space="preserve"> SIGN(DATA[[#This Row],[Prev Low]] &lt; DATA[[#This Row],[Close]])</f>
        <v>1</v>
      </c>
      <c r="BC1095" s="10">
        <f xml:space="preserve"> SIGN(DATA[[#This Row],[Close]] &lt; DATA[[#This Row],[Prev High]])</f>
        <v>0</v>
      </c>
      <c r="BD1095" s="10">
        <f xml:space="preserve"> SIGN(DATA[[#This Row],[Prev High]] &lt; DATA[[#This Row],[Close]])</f>
        <v>1</v>
      </c>
    </row>
    <row r="1096" spans="14:56" x14ac:dyDescent="0.25">
      <c r="N1096" s="16">
        <f xml:space="preserve"> ROW() - ROW(DATA[[#Headers],[Row]])</f>
        <v>1094</v>
      </c>
      <c r="O1096" s="13"/>
      <c r="P1096" s="20">
        <v>44265</v>
      </c>
      <c r="Q1096" s="21">
        <v>112837</v>
      </c>
      <c r="R1096" s="21">
        <v>111550</v>
      </c>
      <c r="S1096" s="21">
        <v>113250</v>
      </c>
      <c r="T1096" s="21">
        <v>109945</v>
      </c>
      <c r="U1096" s="13" t="s">
        <v>772</v>
      </c>
      <c r="V1096" s="14">
        <v>1.41E-2</v>
      </c>
      <c r="W1096" s="23"/>
      <c r="X1096" s="23">
        <f xml:space="preserve"> (1 - DATA[[#This Row],[Row]])</f>
        <v>-1093</v>
      </c>
      <c r="Y1096" s="24">
        <f xml:space="preserve"> DATA[[#This Row],[Src Data]]</f>
        <v>44265</v>
      </c>
      <c r="Z1096" s="23">
        <f xml:space="preserve"> WEEKDAY(DATA[[#This Row],[Date]])</f>
        <v>4</v>
      </c>
      <c r="AA1096" s="26">
        <f xml:space="preserve"> DATA[[#This Row],[Src Último]]</f>
        <v>112837</v>
      </c>
      <c r="AB1096" s="28">
        <f xml:space="preserve"> DATA[[#This Row],[Src Abertura]]</f>
        <v>111550</v>
      </c>
      <c r="AC1096" s="28">
        <f xml:space="preserve"> DATA[[#This Row],[Src Mínima]]</f>
        <v>109945</v>
      </c>
      <c r="AD1096" s="28">
        <f xml:space="preserve"> DATA[[#This Row],[Src Máxima]]</f>
        <v>113250</v>
      </c>
      <c r="AE1096" s="28">
        <f xml:space="preserve"> DATA[[#This Row],[Src Último]]</f>
        <v>112837</v>
      </c>
      <c r="AF1096" s="40">
        <f xml:space="preserve"> (DATA[[#This Row],[High]] - DATA[[#This Row],[Low]])</f>
        <v>3305</v>
      </c>
      <c r="AG1096" s="31">
        <f xml:space="preserve"> _xlfn.XLOOKUP(DATA[[#This Row],[T]]-1, DATA[T], DATA[Open], "")</f>
        <v>110500</v>
      </c>
      <c r="AH1096" s="31">
        <f xml:space="preserve"> _xlfn.XLOOKUP(DATA[[#This Row],[T]]-1, DATA[T], DATA[Low], "")</f>
        <v>109405</v>
      </c>
      <c r="AI1096" s="31">
        <f xml:space="preserve"> _xlfn.XLOOKUP(DATA[[#This Row],[T]]-1, DATA[T], DATA[High], "")</f>
        <v>112915</v>
      </c>
      <c r="AJ1096" s="31">
        <f xml:space="preserve"> _xlfn.XLOOKUP(DATA[[#This Row],[T]]-1, DATA[T], DATA[Price], "")</f>
        <v>111268</v>
      </c>
      <c r="AK1096" s="33">
        <f xml:space="preserve"> IFERROR(DATA[[#This Row],[Prev Close]] - DATA[[#This Row],[Prev Open]], "")</f>
        <v>768</v>
      </c>
      <c r="AL1096" s="33">
        <f xml:space="preserve"> IFERROR(DATA[[#This Row],[Prev High]] - DATA[[#This Row],[Prev Low]], "")</f>
        <v>3510</v>
      </c>
      <c r="AM1096" s="33">
        <f xml:space="preserve"> SIGN(DATA[[#This Row],[Prev Change]] &lt; 0)</f>
        <v>0</v>
      </c>
      <c r="AN1096" s="33">
        <f xml:space="preserve"> SIGN(DATA[[#This Row],[Prev Change]] &gt;= 0)</f>
        <v>1</v>
      </c>
      <c r="AO1096" s="28">
        <f xml:space="preserve"> IFERROR(MAX(0, DATA[[#This Row],[High]] - DATA[[#This Row],[Prev High]]), "")</f>
        <v>335</v>
      </c>
      <c r="AP1096" s="28">
        <f xml:space="preserve"> IFERROR(MAX(0, DATA[[#This Row],[Prev Low]] - DATA[[#This Row],[Low]]), "")</f>
        <v>0</v>
      </c>
      <c r="AQ1096" s="10">
        <f xml:space="preserve"> (DATA[[#This Row],[Prev Low]] &lt; DATA[[#This Row],[Open]]) * (DATA[[#This Row],[Open]] &lt; DATA[[#This Row],[Prev High]])</f>
        <v>1</v>
      </c>
      <c r="AR1096" s="10">
        <f xml:space="preserve"> SIGN(DATA[[#This Row],[Open]] &lt; DATA[[#This Row],[Prev Low]])</f>
        <v>0</v>
      </c>
      <c r="AS1096" s="10">
        <f xml:space="preserve"> SIGN(DATA[[#This Row],[Prev Low]] &lt; DATA[[#This Row],[Open]])</f>
        <v>1</v>
      </c>
      <c r="AT1096" s="10">
        <f xml:space="preserve"> SIGN(DATA[[#This Row],[Open]] &lt; DATA[[#This Row],[Prev High]])</f>
        <v>1</v>
      </c>
      <c r="AU1096" s="10">
        <f xml:space="preserve"> SIGN(DATA[[#This Row],[Prev High]] &lt; DATA[[#This Row],[Open]])</f>
        <v>0</v>
      </c>
      <c r="AV1096" s="10">
        <f xml:space="preserve"> SIGN(DATA[[#This Row],[Low]] &lt; DATA[[#This Row],[Prev Low]])</f>
        <v>0</v>
      </c>
      <c r="AW1096" s="10">
        <f xml:space="preserve"> SIGN(DATA[[#This Row],[Prev Low]] &lt; DATA[[#This Row],[Low]])</f>
        <v>1</v>
      </c>
      <c r="AX1096" s="10">
        <f xml:space="preserve"> SIGN(DATA[[#This Row],[High]] &lt; DATA[[#This Row],[Prev High]])</f>
        <v>0</v>
      </c>
      <c r="AY1096" s="10">
        <f xml:space="preserve"> SIGN(DATA[[#This Row],[Prev High]] &lt; DATA[[#This Row],[High]])</f>
        <v>1</v>
      </c>
      <c r="AZ1096" s="10">
        <f xml:space="preserve"> (DATA[[#This Row],[Prev Low]] &lt; DATA[[#This Row],[Close]]) * (DATA[[#This Row],[Close]] &lt; DATA[[#This Row],[Prev High]])</f>
        <v>1</v>
      </c>
      <c r="BA1096" s="10">
        <f xml:space="preserve"> SIGN(DATA[[#This Row],[Close]] &lt; DATA[[#This Row],[Prev Low]])</f>
        <v>0</v>
      </c>
      <c r="BB1096" s="10">
        <f xml:space="preserve"> SIGN(DATA[[#This Row],[Prev Low]] &lt; DATA[[#This Row],[Close]])</f>
        <v>1</v>
      </c>
      <c r="BC1096" s="10">
        <f xml:space="preserve"> SIGN(DATA[[#This Row],[Close]] &lt; DATA[[#This Row],[Prev High]])</f>
        <v>1</v>
      </c>
      <c r="BD1096" s="10">
        <f xml:space="preserve"> SIGN(DATA[[#This Row],[Prev High]] &lt; DATA[[#This Row],[Close]])</f>
        <v>0</v>
      </c>
    </row>
    <row r="1097" spans="14:56" x14ac:dyDescent="0.25">
      <c r="N1097" s="16">
        <f xml:space="preserve"> ROW() - ROW(DATA[[#Headers],[Row]])</f>
        <v>1095</v>
      </c>
      <c r="O1097" s="13"/>
      <c r="P1097" s="20">
        <v>44264</v>
      </c>
      <c r="Q1097" s="21">
        <v>111268</v>
      </c>
      <c r="R1097" s="21">
        <v>110500</v>
      </c>
      <c r="S1097" s="21">
        <v>112915</v>
      </c>
      <c r="T1097" s="21">
        <v>109405</v>
      </c>
      <c r="U1097" s="13" t="s">
        <v>773</v>
      </c>
      <c r="V1097" s="14">
        <v>5.4999999999999997E-3</v>
      </c>
      <c r="W1097" s="23"/>
      <c r="X1097" s="23">
        <f xml:space="preserve"> (1 - DATA[[#This Row],[Row]])</f>
        <v>-1094</v>
      </c>
      <c r="Y1097" s="24">
        <f xml:space="preserve"> DATA[[#This Row],[Src Data]]</f>
        <v>44264</v>
      </c>
      <c r="Z1097" s="23">
        <f xml:space="preserve"> WEEKDAY(DATA[[#This Row],[Date]])</f>
        <v>3</v>
      </c>
      <c r="AA1097" s="26">
        <f xml:space="preserve"> DATA[[#This Row],[Src Último]]</f>
        <v>111268</v>
      </c>
      <c r="AB1097" s="28">
        <f xml:space="preserve"> DATA[[#This Row],[Src Abertura]]</f>
        <v>110500</v>
      </c>
      <c r="AC1097" s="28">
        <f xml:space="preserve"> DATA[[#This Row],[Src Mínima]]</f>
        <v>109405</v>
      </c>
      <c r="AD1097" s="28">
        <f xml:space="preserve"> DATA[[#This Row],[Src Máxima]]</f>
        <v>112915</v>
      </c>
      <c r="AE1097" s="28">
        <f xml:space="preserve"> DATA[[#This Row],[Src Último]]</f>
        <v>111268</v>
      </c>
      <c r="AF1097" s="40">
        <f xml:space="preserve"> (DATA[[#This Row],[High]] - DATA[[#This Row],[Low]])</f>
        <v>3510</v>
      </c>
      <c r="AG1097" s="31">
        <f xml:space="preserve"> _xlfn.XLOOKUP(DATA[[#This Row],[T]]-1, DATA[T], DATA[Open], "")</f>
        <v>114150</v>
      </c>
      <c r="AH1097" s="31">
        <f xml:space="preserve"> _xlfn.XLOOKUP(DATA[[#This Row],[T]]-1, DATA[T], DATA[Low], "")</f>
        <v>108975</v>
      </c>
      <c r="AI1097" s="31">
        <f xml:space="preserve"> _xlfn.XLOOKUP(DATA[[#This Row],[T]]-1, DATA[T], DATA[High], "")</f>
        <v>114695</v>
      </c>
      <c r="AJ1097" s="31">
        <f xml:space="preserve"> _xlfn.XLOOKUP(DATA[[#This Row],[T]]-1, DATA[T], DATA[Price], "")</f>
        <v>110663</v>
      </c>
      <c r="AK1097" s="33">
        <f xml:space="preserve"> IFERROR(DATA[[#This Row],[Prev Close]] - DATA[[#This Row],[Prev Open]], "")</f>
        <v>-3487</v>
      </c>
      <c r="AL1097" s="33">
        <f xml:space="preserve"> IFERROR(DATA[[#This Row],[Prev High]] - DATA[[#This Row],[Prev Low]], "")</f>
        <v>5720</v>
      </c>
      <c r="AM1097" s="33">
        <f xml:space="preserve"> SIGN(DATA[[#This Row],[Prev Change]] &lt; 0)</f>
        <v>1</v>
      </c>
      <c r="AN1097" s="33">
        <f xml:space="preserve"> SIGN(DATA[[#This Row],[Prev Change]] &gt;= 0)</f>
        <v>0</v>
      </c>
      <c r="AO1097" s="28">
        <f xml:space="preserve"> IFERROR(MAX(0, DATA[[#This Row],[High]] - DATA[[#This Row],[Prev High]]), "")</f>
        <v>0</v>
      </c>
      <c r="AP1097" s="28">
        <f xml:space="preserve"> IFERROR(MAX(0, DATA[[#This Row],[Prev Low]] - DATA[[#This Row],[Low]]), "")</f>
        <v>0</v>
      </c>
      <c r="AQ1097" s="10">
        <f xml:space="preserve"> (DATA[[#This Row],[Prev Low]] &lt; DATA[[#This Row],[Open]]) * (DATA[[#This Row],[Open]] &lt; DATA[[#This Row],[Prev High]])</f>
        <v>1</v>
      </c>
      <c r="AR1097" s="10">
        <f xml:space="preserve"> SIGN(DATA[[#This Row],[Open]] &lt; DATA[[#This Row],[Prev Low]])</f>
        <v>0</v>
      </c>
      <c r="AS1097" s="10">
        <f xml:space="preserve"> SIGN(DATA[[#This Row],[Prev Low]] &lt; DATA[[#This Row],[Open]])</f>
        <v>1</v>
      </c>
      <c r="AT1097" s="10">
        <f xml:space="preserve"> SIGN(DATA[[#This Row],[Open]] &lt; DATA[[#This Row],[Prev High]])</f>
        <v>1</v>
      </c>
      <c r="AU1097" s="10">
        <f xml:space="preserve"> SIGN(DATA[[#This Row],[Prev High]] &lt; DATA[[#This Row],[Open]])</f>
        <v>0</v>
      </c>
      <c r="AV1097" s="10">
        <f xml:space="preserve"> SIGN(DATA[[#This Row],[Low]] &lt; DATA[[#This Row],[Prev Low]])</f>
        <v>0</v>
      </c>
      <c r="AW1097" s="10">
        <f xml:space="preserve"> SIGN(DATA[[#This Row],[Prev Low]] &lt; DATA[[#This Row],[Low]])</f>
        <v>1</v>
      </c>
      <c r="AX1097" s="10">
        <f xml:space="preserve"> SIGN(DATA[[#This Row],[High]] &lt; DATA[[#This Row],[Prev High]])</f>
        <v>1</v>
      </c>
      <c r="AY1097" s="10">
        <f xml:space="preserve"> SIGN(DATA[[#This Row],[Prev High]] &lt; DATA[[#This Row],[High]])</f>
        <v>0</v>
      </c>
      <c r="AZ1097" s="10">
        <f xml:space="preserve"> (DATA[[#This Row],[Prev Low]] &lt; DATA[[#This Row],[Close]]) * (DATA[[#This Row],[Close]] &lt; DATA[[#This Row],[Prev High]])</f>
        <v>1</v>
      </c>
      <c r="BA1097" s="10">
        <f xml:space="preserve"> SIGN(DATA[[#This Row],[Close]] &lt; DATA[[#This Row],[Prev Low]])</f>
        <v>0</v>
      </c>
      <c r="BB1097" s="10">
        <f xml:space="preserve"> SIGN(DATA[[#This Row],[Prev Low]] &lt; DATA[[#This Row],[Close]])</f>
        <v>1</v>
      </c>
      <c r="BC1097" s="10">
        <f xml:space="preserve"> SIGN(DATA[[#This Row],[Close]] &lt; DATA[[#This Row],[Prev High]])</f>
        <v>1</v>
      </c>
      <c r="BD1097" s="10">
        <f xml:space="preserve"> SIGN(DATA[[#This Row],[Prev High]] &lt; DATA[[#This Row],[Close]])</f>
        <v>0</v>
      </c>
    </row>
    <row r="1098" spans="14:56" x14ac:dyDescent="0.25">
      <c r="N1098" s="16">
        <f xml:space="preserve"> ROW() - ROW(DATA[[#Headers],[Row]])</f>
        <v>1096</v>
      </c>
      <c r="O1098" s="13"/>
      <c r="P1098" s="20">
        <v>44263</v>
      </c>
      <c r="Q1098" s="21">
        <v>110663</v>
      </c>
      <c r="R1098" s="21">
        <v>114150</v>
      </c>
      <c r="S1098" s="21">
        <v>114695</v>
      </c>
      <c r="T1098" s="21">
        <v>108975</v>
      </c>
      <c r="U1098" s="13" t="s">
        <v>774</v>
      </c>
      <c r="V1098" s="14">
        <v>-0.04</v>
      </c>
      <c r="W1098" s="23"/>
      <c r="X1098" s="23">
        <f xml:space="preserve"> (1 - DATA[[#This Row],[Row]])</f>
        <v>-1095</v>
      </c>
      <c r="Y1098" s="24">
        <f xml:space="preserve"> DATA[[#This Row],[Src Data]]</f>
        <v>44263</v>
      </c>
      <c r="Z1098" s="23">
        <f xml:space="preserve"> WEEKDAY(DATA[[#This Row],[Date]])</f>
        <v>2</v>
      </c>
      <c r="AA1098" s="26">
        <f xml:space="preserve"> DATA[[#This Row],[Src Último]]</f>
        <v>110663</v>
      </c>
      <c r="AB1098" s="28">
        <f xml:space="preserve"> DATA[[#This Row],[Src Abertura]]</f>
        <v>114150</v>
      </c>
      <c r="AC1098" s="28">
        <f xml:space="preserve"> DATA[[#This Row],[Src Mínima]]</f>
        <v>108975</v>
      </c>
      <c r="AD1098" s="28">
        <f xml:space="preserve"> DATA[[#This Row],[Src Máxima]]</f>
        <v>114695</v>
      </c>
      <c r="AE1098" s="28">
        <f xml:space="preserve"> DATA[[#This Row],[Src Último]]</f>
        <v>110663</v>
      </c>
      <c r="AF1098" s="40">
        <f xml:space="preserve"> (DATA[[#This Row],[High]] - DATA[[#This Row],[Low]])</f>
        <v>5720</v>
      </c>
      <c r="AG1098" s="31">
        <f xml:space="preserve"> _xlfn.XLOOKUP(DATA[[#This Row],[T]]-1, DATA[T], DATA[Open], "")</f>
        <v>113665</v>
      </c>
      <c r="AH1098" s="31">
        <f xml:space="preserve"> _xlfn.XLOOKUP(DATA[[#This Row],[T]]-1, DATA[T], DATA[Low], "")</f>
        <v>112415</v>
      </c>
      <c r="AI1098" s="31">
        <f xml:space="preserve"> _xlfn.XLOOKUP(DATA[[#This Row],[T]]-1, DATA[T], DATA[High], "")</f>
        <v>115635</v>
      </c>
      <c r="AJ1098" s="31">
        <f xml:space="preserve"> _xlfn.XLOOKUP(DATA[[#This Row],[T]]-1, DATA[T], DATA[Price], "")</f>
        <v>115277</v>
      </c>
      <c r="AK1098" s="33">
        <f xml:space="preserve"> IFERROR(DATA[[#This Row],[Prev Close]] - DATA[[#This Row],[Prev Open]], "")</f>
        <v>1612</v>
      </c>
      <c r="AL1098" s="33">
        <f xml:space="preserve"> IFERROR(DATA[[#This Row],[Prev High]] - DATA[[#This Row],[Prev Low]], "")</f>
        <v>3220</v>
      </c>
      <c r="AM1098" s="33">
        <f xml:space="preserve"> SIGN(DATA[[#This Row],[Prev Change]] &lt; 0)</f>
        <v>0</v>
      </c>
      <c r="AN1098" s="33">
        <f xml:space="preserve"> SIGN(DATA[[#This Row],[Prev Change]] &gt;= 0)</f>
        <v>1</v>
      </c>
      <c r="AO1098" s="28">
        <f xml:space="preserve"> IFERROR(MAX(0, DATA[[#This Row],[High]] - DATA[[#This Row],[Prev High]]), "")</f>
        <v>0</v>
      </c>
      <c r="AP1098" s="28">
        <f xml:space="preserve"> IFERROR(MAX(0, DATA[[#This Row],[Prev Low]] - DATA[[#This Row],[Low]]), "")</f>
        <v>3440</v>
      </c>
      <c r="AQ1098" s="10">
        <f xml:space="preserve"> (DATA[[#This Row],[Prev Low]] &lt; DATA[[#This Row],[Open]]) * (DATA[[#This Row],[Open]] &lt; DATA[[#This Row],[Prev High]])</f>
        <v>1</v>
      </c>
      <c r="AR1098" s="10">
        <f xml:space="preserve"> SIGN(DATA[[#This Row],[Open]] &lt; DATA[[#This Row],[Prev Low]])</f>
        <v>0</v>
      </c>
      <c r="AS1098" s="10">
        <f xml:space="preserve"> SIGN(DATA[[#This Row],[Prev Low]] &lt; DATA[[#This Row],[Open]])</f>
        <v>1</v>
      </c>
      <c r="AT1098" s="10">
        <f xml:space="preserve"> SIGN(DATA[[#This Row],[Open]] &lt; DATA[[#This Row],[Prev High]])</f>
        <v>1</v>
      </c>
      <c r="AU1098" s="10">
        <f xml:space="preserve"> SIGN(DATA[[#This Row],[Prev High]] &lt; DATA[[#This Row],[Open]])</f>
        <v>0</v>
      </c>
      <c r="AV1098" s="10">
        <f xml:space="preserve"> SIGN(DATA[[#This Row],[Low]] &lt; DATA[[#This Row],[Prev Low]])</f>
        <v>1</v>
      </c>
      <c r="AW1098" s="10">
        <f xml:space="preserve"> SIGN(DATA[[#This Row],[Prev Low]] &lt; DATA[[#This Row],[Low]])</f>
        <v>0</v>
      </c>
      <c r="AX1098" s="10">
        <f xml:space="preserve"> SIGN(DATA[[#This Row],[High]] &lt; DATA[[#This Row],[Prev High]])</f>
        <v>1</v>
      </c>
      <c r="AY1098" s="10">
        <f xml:space="preserve"> SIGN(DATA[[#This Row],[Prev High]] &lt; DATA[[#This Row],[High]])</f>
        <v>0</v>
      </c>
      <c r="AZ1098" s="10">
        <f xml:space="preserve"> (DATA[[#This Row],[Prev Low]] &lt; DATA[[#This Row],[Close]]) * (DATA[[#This Row],[Close]] &lt; DATA[[#This Row],[Prev High]])</f>
        <v>0</v>
      </c>
      <c r="BA1098" s="10">
        <f xml:space="preserve"> SIGN(DATA[[#This Row],[Close]] &lt; DATA[[#This Row],[Prev Low]])</f>
        <v>1</v>
      </c>
      <c r="BB1098" s="10">
        <f xml:space="preserve"> SIGN(DATA[[#This Row],[Prev Low]] &lt; DATA[[#This Row],[Close]])</f>
        <v>0</v>
      </c>
      <c r="BC1098" s="10">
        <f xml:space="preserve"> SIGN(DATA[[#This Row],[Close]] &lt; DATA[[#This Row],[Prev High]])</f>
        <v>1</v>
      </c>
      <c r="BD1098" s="10">
        <f xml:space="preserve"> SIGN(DATA[[#This Row],[Prev High]] &lt; DATA[[#This Row],[Close]])</f>
        <v>0</v>
      </c>
    </row>
    <row r="1099" spans="14:56" x14ac:dyDescent="0.25">
      <c r="N1099" s="16">
        <f xml:space="preserve"> ROW() - ROW(DATA[[#Headers],[Row]])</f>
        <v>1097</v>
      </c>
      <c r="O1099" s="13"/>
      <c r="P1099" s="20">
        <v>44260</v>
      </c>
      <c r="Q1099" s="21">
        <v>115277</v>
      </c>
      <c r="R1099" s="21">
        <v>113665</v>
      </c>
      <c r="S1099" s="21">
        <v>115635</v>
      </c>
      <c r="T1099" s="21">
        <v>112415</v>
      </c>
      <c r="U1099" s="13" t="s">
        <v>564</v>
      </c>
      <c r="V1099" s="14">
        <v>2.3300000000000001E-2</v>
      </c>
      <c r="W1099" s="23"/>
      <c r="X1099" s="23">
        <f xml:space="preserve"> (1 - DATA[[#This Row],[Row]])</f>
        <v>-1096</v>
      </c>
      <c r="Y1099" s="24">
        <f xml:space="preserve"> DATA[[#This Row],[Src Data]]</f>
        <v>44260</v>
      </c>
      <c r="Z1099" s="23">
        <f xml:space="preserve"> WEEKDAY(DATA[[#This Row],[Date]])</f>
        <v>6</v>
      </c>
      <c r="AA1099" s="26">
        <f xml:space="preserve"> DATA[[#This Row],[Src Último]]</f>
        <v>115277</v>
      </c>
      <c r="AB1099" s="28">
        <f xml:space="preserve"> DATA[[#This Row],[Src Abertura]]</f>
        <v>113665</v>
      </c>
      <c r="AC1099" s="28">
        <f xml:space="preserve"> DATA[[#This Row],[Src Mínima]]</f>
        <v>112415</v>
      </c>
      <c r="AD1099" s="28">
        <f xml:space="preserve"> DATA[[#This Row],[Src Máxima]]</f>
        <v>115635</v>
      </c>
      <c r="AE1099" s="28">
        <f xml:space="preserve"> DATA[[#This Row],[Src Último]]</f>
        <v>115277</v>
      </c>
      <c r="AF1099" s="40">
        <f xml:space="preserve"> (DATA[[#This Row],[High]] - DATA[[#This Row],[Low]])</f>
        <v>3220</v>
      </c>
      <c r="AG1099" s="31">
        <f xml:space="preserve"> _xlfn.XLOOKUP(DATA[[#This Row],[T]]-1, DATA[T], DATA[Open], "")</f>
        <v>111600</v>
      </c>
      <c r="AH1099" s="31">
        <f xml:space="preserve"> _xlfn.XLOOKUP(DATA[[#This Row],[T]]-1, DATA[T], DATA[Low], "")</f>
        <v>111000</v>
      </c>
      <c r="AI1099" s="31">
        <f xml:space="preserve"> _xlfn.XLOOKUP(DATA[[#This Row],[T]]-1, DATA[T], DATA[High], "")</f>
        <v>114700</v>
      </c>
      <c r="AJ1099" s="31">
        <f xml:space="preserve"> _xlfn.XLOOKUP(DATA[[#This Row],[T]]-1, DATA[T], DATA[Price], "")</f>
        <v>112651</v>
      </c>
      <c r="AK1099" s="33">
        <f xml:space="preserve"> IFERROR(DATA[[#This Row],[Prev Close]] - DATA[[#This Row],[Prev Open]], "")</f>
        <v>1051</v>
      </c>
      <c r="AL1099" s="33">
        <f xml:space="preserve"> IFERROR(DATA[[#This Row],[Prev High]] - DATA[[#This Row],[Prev Low]], "")</f>
        <v>3700</v>
      </c>
      <c r="AM1099" s="33">
        <f xml:space="preserve"> SIGN(DATA[[#This Row],[Prev Change]] &lt; 0)</f>
        <v>0</v>
      </c>
      <c r="AN1099" s="33">
        <f xml:space="preserve"> SIGN(DATA[[#This Row],[Prev Change]] &gt;= 0)</f>
        <v>1</v>
      </c>
      <c r="AO1099" s="28">
        <f xml:space="preserve"> IFERROR(MAX(0, DATA[[#This Row],[High]] - DATA[[#This Row],[Prev High]]), "")</f>
        <v>935</v>
      </c>
      <c r="AP1099" s="28">
        <f xml:space="preserve"> IFERROR(MAX(0, DATA[[#This Row],[Prev Low]] - DATA[[#This Row],[Low]]), "")</f>
        <v>0</v>
      </c>
      <c r="AQ1099" s="10">
        <f xml:space="preserve"> (DATA[[#This Row],[Prev Low]] &lt; DATA[[#This Row],[Open]]) * (DATA[[#This Row],[Open]] &lt; DATA[[#This Row],[Prev High]])</f>
        <v>1</v>
      </c>
      <c r="AR1099" s="10">
        <f xml:space="preserve"> SIGN(DATA[[#This Row],[Open]] &lt; DATA[[#This Row],[Prev Low]])</f>
        <v>0</v>
      </c>
      <c r="AS1099" s="10">
        <f xml:space="preserve"> SIGN(DATA[[#This Row],[Prev Low]] &lt; DATA[[#This Row],[Open]])</f>
        <v>1</v>
      </c>
      <c r="AT1099" s="10">
        <f xml:space="preserve"> SIGN(DATA[[#This Row],[Open]] &lt; DATA[[#This Row],[Prev High]])</f>
        <v>1</v>
      </c>
      <c r="AU1099" s="10">
        <f xml:space="preserve"> SIGN(DATA[[#This Row],[Prev High]] &lt; DATA[[#This Row],[Open]])</f>
        <v>0</v>
      </c>
      <c r="AV1099" s="10">
        <f xml:space="preserve"> SIGN(DATA[[#This Row],[Low]] &lt; DATA[[#This Row],[Prev Low]])</f>
        <v>0</v>
      </c>
      <c r="AW1099" s="10">
        <f xml:space="preserve"> SIGN(DATA[[#This Row],[Prev Low]] &lt; DATA[[#This Row],[Low]])</f>
        <v>1</v>
      </c>
      <c r="AX1099" s="10">
        <f xml:space="preserve"> SIGN(DATA[[#This Row],[High]] &lt; DATA[[#This Row],[Prev High]])</f>
        <v>0</v>
      </c>
      <c r="AY1099" s="10">
        <f xml:space="preserve"> SIGN(DATA[[#This Row],[Prev High]] &lt; DATA[[#This Row],[High]])</f>
        <v>1</v>
      </c>
      <c r="AZ1099" s="10">
        <f xml:space="preserve"> (DATA[[#This Row],[Prev Low]] &lt; DATA[[#This Row],[Close]]) * (DATA[[#This Row],[Close]] &lt; DATA[[#This Row],[Prev High]])</f>
        <v>0</v>
      </c>
      <c r="BA1099" s="10">
        <f xml:space="preserve"> SIGN(DATA[[#This Row],[Close]] &lt; DATA[[#This Row],[Prev Low]])</f>
        <v>0</v>
      </c>
      <c r="BB1099" s="10">
        <f xml:space="preserve"> SIGN(DATA[[#This Row],[Prev Low]] &lt; DATA[[#This Row],[Close]])</f>
        <v>1</v>
      </c>
      <c r="BC1099" s="10">
        <f xml:space="preserve"> SIGN(DATA[[#This Row],[Close]] &lt; DATA[[#This Row],[Prev High]])</f>
        <v>0</v>
      </c>
      <c r="BD1099" s="10">
        <f xml:space="preserve"> SIGN(DATA[[#This Row],[Prev High]] &lt; DATA[[#This Row],[Close]])</f>
        <v>1</v>
      </c>
    </row>
    <row r="1100" spans="14:56" x14ac:dyDescent="0.25">
      <c r="N1100" s="16">
        <f xml:space="preserve"> ROW() - ROW(DATA[[#Headers],[Row]])</f>
        <v>1098</v>
      </c>
      <c r="O1100" s="13"/>
      <c r="P1100" s="20">
        <v>44259</v>
      </c>
      <c r="Q1100" s="21">
        <v>112651</v>
      </c>
      <c r="R1100" s="21">
        <v>111600</v>
      </c>
      <c r="S1100" s="21">
        <v>114700</v>
      </c>
      <c r="T1100" s="21">
        <v>111000</v>
      </c>
      <c r="U1100" s="13" t="s">
        <v>775</v>
      </c>
      <c r="V1100" s="14">
        <v>1.1900000000000001E-2</v>
      </c>
      <c r="W1100" s="23"/>
      <c r="X1100" s="23">
        <f xml:space="preserve"> (1 - DATA[[#This Row],[Row]])</f>
        <v>-1097</v>
      </c>
      <c r="Y1100" s="24">
        <f xml:space="preserve"> DATA[[#This Row],[Src Data]]</f>
        <v>44259</v>
      </c>
      <c r="Z1100" s="23">
        <f xml:space="preserve"> WEEKDAY(DATA[[#This Row],[Date]])</f>
        <v>5</v>
      </c>
      <c r="AA1100" s="26">
        <f xml:space="preserve"> DATA[[#This Row],[Src Último]]</f>
        <v>112651</v>
      </c>
      <c r="AB1100" s="28">
        <f xml:space="preserve"> DATA[[#This Row],[Src Abertura]]</f>
        <v>111600</v>
      </c>
      <c r="AC1100" s="28">
        <f xml:space="preserve"> DATA[[#This Row],[Src Mínima]]</f>
        <v>111000</v>
      </c>
      <c r="AD1100" s="28">
        <f xml:space="preserve"> DATA[[#This Row],[Src Máxima]]</f>
        <v>114700</v>
      </c>
      <c r="AE1100" s="28">
        <f xml:space="preserve"> DATA[[#This Row],[Src Último]]</f>
        <v>112651</v>
      </c>
      <c r="AF1100" s="40">
        <f xml:space="preserve"> (DATA[[#This Row],[High]] - DATA[[#This Row],[Low]])</f>
        <v>3700</v>
      </c>
      <c r="AG1100" s="31">
        <f xml:space="preserve"> _xlfn.XLOOKUP(DATA[[#This Row],[T]]-1, DATA[T], DATA[Open], "")</f>
        <v>112650</v>
      </c>
      <c r="AH1100" s="31">
        <f xml:space="preserve"> _xlfn.XLOOKUP(DATA[[#This Row],[T]]-1, DATA[T], DATA[Low], "")</f>
        <v>107550</v>
      </c>
      <c r="AI1100" s="31">
        <f xml:space="preserve"> _xlfn.XLOOKUP(DATA[[#This Row],[T]]-1, DATA[T], DATA[High], "")</f>
        <v>112775</v>
      </c>
      <c r="AJ1100" s="31">
        <f xml:space="preserve"> _xlfn.XLOOKUP(DATA[[#This Row],[T]]-1, DATA[T], DATA[Price], "")</f>
        <v>111329</v>
      </c>
      <c r="AK1100" s="33">
        <f xml:space="preserve"> IFERROR(DATA[[#This Row],[Prev Close]] - DATA[[#This Row],[Prev Open]], "")</f>
        <v>-1321</v>
      </c>
      <c r="AL1100" s="33">
        <f xml:space="preserve"> IFERROR(DATA[[#This Row],[Prev High]] - DATA[[#This Row],[Prev Low]], "")</f>
        <v>5225</v>
      </c>
      <c r="AM1100" s="33">
        <f xml:space="preserve"> SIGN(DATA[[#This Row],[Prev Change]] &lt; 0)</f>
        <v>1</v>
      </c>
      <c r="AN1100" s="33">
        <f xml:space="preserve"> SIGN(DATA[[#This Row],[Prev Change]] &gt;= 0)</f>
        <v>0</v>
      </c>
      <c r="AO1100" s="28">
        <f xml:space="preserve"> IFERROR(MAX(0, DATA[[#This Row],[High]] - DATA[[#This Row],[Prev High]]), "")</f>
        <v>1925</v>
      </c>
      <c r="AP1100" s="28">
        <f xml:space="preserve"> IFERROR(MAX(0, DATA[[#This Row],[Prev Low]] - DATA[[#This Row],[Low]]), "")</f>
        <v>0</v>
      </c>
      <c r="AQ1100" s="10">
        <f xml:space="preserve"> (DATA[[#This Row],[Prev Low]] &lt; DATA[[#This Row],[Open]]) * (DATA[[#This Row],[Open]] &lt; DATA[[#This Row],[Prev High]])</f>
        <v>1</v>
      </c>
      <c r="AR1100" s="10">
        <f xml:space="preserve"> SIGN(DATA[[#This Row],[Open]] &lt; DATA[[#This Row],[Prev Low]])</f>
        <v>0</v>
      </c>
      <c r="AS1100" s="10">
        <f xml:space="preserve"> SIGN(DATA[[#This Row],[Prev Low]] &lt; DATA[[#This Row],[Open]])</f>
        <v>1</v>
      </c>
      <c r="AT1100" s="10">
        <f xml:space="preserve"> SIGN(DATA[[#This Row],[Open]] &lt; DATA[[#This Row],[Prev High]])</f>
        <v>1</v>
      </c>
      <c r="AU1100" s="10">
        <f xml:space="preserve"> SIGN(DATA[[#This Row],[Prev High]] &lt; DATA[[#This Row],[Open]])</f>
        <v>0</v>
      </c>
      <c r="AV1100" s="10">
        <f xml:space="preserve"> SIGN(DATA[[#This Row],[Low]] &lt; DATA[[#This Row],[Prev Low]])</f>
        <v>0</v>
      </c>
      <c r="AW1100" s="10">
        <f xml:space="preserve"> SIGN(DATA[[#This Row],[Prev Low]] &lt; DATA[[#This Row],[Low]])</f>
        <v>1</v>
      </c>
      <c r="AX1100" s="10">
        <f xml:space="preserve"> SIGN(DATA[[#This Row],[High]] &lt; DATA[[#This Row],[Prev High]])</f>
        <v>0</v>
      </c>
      <c r="AY1100" s="10">
        <f xml:space="preserve"> SIGN(DATA[[#This Row],[Prev High]] &lt; DATA[[#This Row],[High]])</f>
        <v>1</v>
      </c>
      <c r="AZ1100" s="10">
        <f xml:space="preserve"> (DATA[[#This Row],[Prev Low]] &lt; DATA[[#This Row],[Close]]) * (DATA[[#This Row],[Close]] &lt; DATA[[#This Row],[Prev High]])</f>
        <v>1</v>
      </c>
      <c r="BA1100" s="10">
        <f xml:space="preserve"> SIGN(DATA[[#This Row],[Close]] &lt; DATA[[#This Row],[Prev Low]])</f>
        <v>0</v>
      </c>
      <c r="BB1100" s="10">
        <f xml:space="preserve"> SIGN(DATA[[#This Row],[Prev Low]] &lt; DATA[[#This Row],[Close]])</f>
        <v>1</v>
      </c>
      <c r="BC1100" s="10">
        <f xml:space="preserve"> SIGN(DATA[[#This Row],[Close]] &lt; DATA[[#This Row],[Prev High]])</f>
        <v>1</v>
      </c>
      <c r="BD1100" s="10">
        <f xml:space="preserve"> SIGN(DATA[[#This Row],[Prev High]] &lt; DATA[[#This Row],[Close]])</f>
        <v>0</v>
      </c>
    </row>
    <row r="1101" spans="14:56" x14ac:dyDescent="0.25">
      <c r="N1101" s="16">
        <f xml:space="preserve"> ROW() - ROW(DATA[[#Headers],[Row]])</f>
        <v>1099</v>
      </c>
      <c r="O1101" s="13"/>
      <c r="P1101" s="20">
        <v>44258</v>
      </c>
      <c r="Q1101" s="21">
        <v>111329</v>
      </c>
      <c r="R1101" s="21">
        <v>112650</v>
      </c>
      <c r="S1101" s="21">
        <v>112775</v>
      </c>
      <c r="T1101" s="21">
        <v>107550</v>
      </c>
      <c r="U1101" s="13" t="s">
        <v>776</v>
      </c>
      <c r="V1101" s="14">
        <v>-2.3E-3</v>
      </c>
      <c r="W1101" s="23"/>
      <c r="X1101" s="23">
        <f xml:space="preserve"> (1 - DATA[[#This Row],[Row]])</f>
        <v>-1098</v>
      </c>
      <c r="Y1101" s="24">
        <f xml:space="preserve"> DATA[[#This Row],[Src Data]]</f>
        <v>44258</v>
      </c>
      <c r="Z1101" s="23">
        <f xml:space="preserve"> WEEKDAY(DATA[[#This Row],[Date]])</f>
        <v>4</v>
      </c>
      <c r="AA1101" s="26">
        <f xml:space="preserve"> DATA[[#This Row],[Src Último]]</f>
        <v>111329</v>
      </c>
      <c r="AB1101" s="28">
        <f xml:space="preserve"> DATA[[#This Row],[Src Abertura]]</f>
        <v>112650</v>
      </c>
      <c r="AC1101" s="28">
        <f xml:space="preserve"> DATA[[#This Row],[Src Mínima]]</f>
        <v>107550</v>
      </c>
      <c r="AD1101" s="28">
        <f xml:space="preserve"> DATA[[#This Row],[Src Máxima]]</f>
        <v>112775</v>
      </c>
      <c r="AE1101" s="28">
        <f xml:space="preserve"> DATA[[#This Row],[Src Último]]</f>
        <v>111329</v>
      </c>
      <c r="AF1101" s="40">
        <f xml:space="preserve"> (DATA[[#This Row],[High]] - DATA[[#This Row],[Low]])</f>
        <v>5225</v>
      </c>
      <c r="AG1101" s="31">
        <f xml:space="preserve"> _xlfn.XLOOKUP(DATA[[#This Row],[T]]-1, DATA[T], DATA[Open], "")</f>
        <v>110000</v>
      </c>
      <c r="AH1101" s="31">
        <f xml:space="preserve"> _xlfn.XLOOKUP(DATA[[#This Row],[T]]-1, DATA[T], DATA[Low], "")</f>
        <v>107330</v>
      </c>
      <c r="AI1101" s="31">
        <f xml:space="preserve"> _xlfn.XLOOKUP(DATA[[#This Row],[T]]-1, DATA[T], DATA[High], "")</f>
        <v>112630</v>
      </c>
      <c r="AJ1101" s="31">
        <f xml:space="preserve"> _xlfn.XLOOKUP(DATA[[#This Row],[T]]-1, DATA[T], DATA[Price], "")</f>
        <v>111586</v>
      </c>
      <c r="AK1101" s="33">
        <f xml:space="preserve"> IFERROR(DATA[[#This Row],[Prev Close]] - DATA[[#This Row],[Prev Open]], "")</f>
        <v>1586</v>
      </c>
      <c r="AL1101" s="33">
        <f xml:space="preserve"> IFERROR(DATA[[#This Row],[Prev High]] - DATA[[#This Row],[Prev Low]], "")</f>
        <v>5300</v>
      </c>
      <c r="AM1101" s="33">
        <f xml:space="preserve"> SIGN(DATA[[#This Row],[Prev Change]] &lt; 0)</f>
        <v>0</v>
      </c>
      <c r="AN1101" s="33">
        <f xml:space="preserve"> SIGN(DATA[[#This Row],[Prev Change]] &gt;= 0)</f>
        <v>1</v>
      </c>
      <c r="AO1101" s="28">
        <f xml:space="preserve"> IFERROR(MAX(0, DATA[[#This Row],[High]] - DATA[[#This Row],[Prev High]]), "")</f>
        <v>145</v>
      </c>
      <c r="AP1101" s="28">
        <f xml:space="preserve"> IFERROR(MAX(0, DATA[[#This Row],[Prev Low]] - DATA[[#This Row],[Low]]), "")</f>
        <v>0</v>
      </c>
      <c r="AQ1101" s="10">
        <f xml:space="preserve"> (DATA[[#This Row],[Prev Low]] &lt; DATA[[#This Row],[Open]]) * (DATA[[#This Row],[Open]] &lt; DATA[[#This Row],[Prev High]])</f>
        <v>0</v>
      </c>
      <c r="AR1101" s="10">
        <f xml:space="preserve"> SIGN(DATA[[#This Row],[Open]] &lt; DATA[[#This Row],[Prev Low]])</f>
        <v>0</v>
      </c>
      <c r="AS1101" s="10">
        <f xml:space="preserve"> SIGN(DATA[[#This Row],[Prev Low]] &lt; DATA[[#This Row],[Open]])</f>
        <v>1</v>
      </c>
      <c r="AT1101" s="10">
        <f xml:space="preserve"> SIGN(DATA[[#This Row],[Open]] &lt; DATA[[#This Row],[Prev High]])</f>
        <v>0</v>
      </c>
      <c r="AU1101" s="10">
        <f xml:space="preserve"> SIGN(DATA[[#This Row],[Prev High]] &lt; DATA[[#This Row],[Open]])</f>
        <v>1</v>
      </c>
      <c r="AV1101" s="10">
        <f xml:space="preserve"> SIGN(DATA[[#This Row],[Low]] &lt; DATA[[#This Row],[Prev Low]])</f>
        <v>0</v>
      </c>
      <c r="AW1101" s="10">
        <f xml:space="preserve"> SIGN(DATA[[#This Row],[Prev Low]] &lt; DATA[[#This Row],[Low]])</f>
        <v>1</v>
      </c>
      <c r="AX1101" s="10">
        <f xml:space="preserve"> SIGN(DATA[[#This Row],[High]] &lt; DATA[[#This Row],[Prev High]])</f>
        <v>0</v>
      </c>
      <c r="AY1101" s="10">
        <f xml:space="preserve"> SIGN(DATA[[#This Row],[Prev High]] &lt; DATA[[#This Row],[High]])</f>
        <v>1</v>
      </c>
      <c r="AZ1101" s="10">
        <f xml:space="preserve"> (DATA[[#This Row],[Prev Low]] &lt; DATA[[#This Row],[Close]]) * (DATA[[#This Row],[Close]] &lt; DATA[[#This Row],[Prev High]])</f>
        <v>1</v>
      </c>
      <c r="BA1101" s="10">
        <f xml:space="preserve"> SIGN(DATA[[#This Row],[Close]] &lt; DATA[[#This Row],[Prev Low]])</f>
        <v>0</v>
      </c>
      <c r="BB1101" s="10">
        <f xml:space="preserve"> SIGN(DATA[[#This Row],[Prev Low]] &lt; DATA[[#This Row],[Close]])</f>
        <v>1</v>
      </c>
      <c r="BC1101" s="10">
        <f xml:space="preserve"> SIGN(DATA[[#This Row],[Close]] &lt; DATA[[#This Row],[Prev High]])</f>
        <v>1</v>
      </c>
      <c r="BD1101" s="10">
        <f xml:space="preserve"> SIGN(DATA[[#This Row],[Prev High]] &lt; DATA[[#This Row],[Close]])</f>
        <v>0</v>
      </c>
    </row>
    <row r="1102" spans="14:56" x14ac:dyDescent="0.25">
      <c r="N1102" s="16">
        <f xml:space="preserve"> ROW() - ROW(DATA[[#Headers],[Row]])</f>
        <v>1100</v>
      </c>
      <c r="O1102" s="13"/>
      <c r="P1102" s="20">
        <v>44257</v>
      </c>
      <c r="Q1102" s="21">
        <v>111586</v>
      </c>
      <c r="R1102" s="21">
        <v>110000</v>
      </c>
      <c r="S1102" s="21">
        <v>112630</v>
      </c>
      <c r="T1102" s="21">
        <v>107330</v>
      </c>
      <c r="U1102" s="13" t="s">
        <v>671</v>
      </c>
      <c r="V1102" s="14">
        <v>1.2E-2</v>
      </c>
      <c r="W1102" s="23"/>
      <c r="X1102" s="23">
        <f xml:space="preserve"> (1 - DATA[[#This Row],[Row]])</f>
        <v>-1099</v>
      </c>
      <c r="Y1102" s="24">
        <f xml:space="preserve"> DATA[[#This Row],[Src Data]]</f>
        <v>44257</v>
      </c>
      <c r="Z1102" s="23">
        <f xml:space="preserve"> WEEKDAY(DATA[[#This Row],[Date]])</f>
        <v>3</v>
      </c>
      <c r="AA1102" s="26">
        <f xml:space="preserve"> DATA[[#This Row],[Src Último]]</f>
        <v>111586</v>
      </c>
      <c r="AB1102" s="28">
        <f xml:space="preserve"> DATA[[#This Row],[Src Abertura]]</f>
        <v>110000</v>
      </c>
      <c r="AC1102" s="28">
        <f xml:space="preserve"> DATA[[#This Row],[Src Mínima]]</f>
        <v>107330</v>
      </c>
      <c r="AD1102" s="28">
        <f xml:space="preserve"> DATA[[#This Row],[Src Máxima]]</f>
        <v>112630</v>
      </c>
      <c r="AE1102" s="28">
        <f xml:space="preserve"> DATA[[#This Row],[Src Último]]</f>
        <v>111586</v>
      </c>
      <c r="AF1102" s="40">
        <f xml:space="preserve"> (DATA[[#This Row],[High]] - DATA[[#This Row],[Low]])</f>
        <v>5300</v>
      </c>
      <c r="AG1102" s="31">
        <f xml:space="preserve"> _xlfn.XLOOKUP(DATA[[#This Row],[T]]-1, DATA[T], DATA[Open], "")</f>
        <v>111350</v>
      </c>
      <c r="AH1102" s="31">
        <f xml:space="preserve"> _xlfn.XLOOKUP(DATA[[#This Row],[T]]-1, DATA[T], DATA[Low], "")</f>
        <v>110060</v>
      </c>
      <c r="AI1102" s="31">
        <f xml:space="preserve"> _xlfn.XLOOKUP(DATA[[#This Row],[T]]-1, DATA[T], DATA[High], "")</f>
        <v>112670</v>
      </c>
      <c r="AJ1102" s="31">
        <f xml:space="preserve"> _xlfn.XLOOKUP(DATA[[#This Row],[T]]-1, DATA[T], DATA[Price], "")</f>
        <v>110262</v>
      </c>
      <c r="AK1102" s="33">
        <f xml:space="preserve"> IFERROR(DATA[[#This Row],[Prev Close]] - DATA[[#This Row],[Prev Open]], "")</f>
        <v>-1088</v>
      </c>
      <c r="AL1102" s="33">
        <f xml:space="preserve"> IFERROR(DATA[[#This Row],[Prev High]] - DATA[[#This Row],[Prev Low]], "")</f>
        <v>2610</v>
      </c>
      <c r="AM1102" s="33">
        <f xml:space="preserve"> SIGN(DATA[[#This Row],[Prev Change]] &lt; 0)</f>
        <v>1</v>
      </c>
      <c r="AN1102" s="33">
        <f xml:space="preserve"> SIGN(DATA[[#This Row],[Prev Change]] &gt;= 0)</f>
        <v>0</v>
      </c>
      <c r="AO1102" s="28">
        <f xml:space="preserve"> IFERROR(MAX(0, DATA[[#This Row],[High]] - DATA[[#This Row],[Prev High]]), "")</f>
        <v>0</v>
      </c>
      <c r="AP1102" s="28">
        <f xml:space="preserve"> IFERROR(MAX(0, DATA[[#This Row],[Prev Low]] - DATA[[#This Row],[Low]]), "")</f>
        <v>2730</v>
      </c>
      <c r="AQ1102" s="10">
        <f xml:space="preserve"> (DATA[[#This Row],[Prev Low]] &lt; DATA[[#This Row],[Open]]) * (DATA[[#This Row],[Open]] &lt; DATA[[#This Row],[Prev High]])</f>
        <v>0</v>
      </c>
      <c r="AR1102" s="10">
        <f xml:space="preserve"> SIGN(DATA[[#This Row],[Open]] &lt; DATA[[#This Row],[Prev Low]])</f>
        <v>1</v>
      </c>
      <c r="AS1102" s="10">
        <f xml:space="preserve"> SIGN(DATA[[#This Row],[Prev Low]] &lt; DATA[[#This Row],[Open]])</f>
        <v>0</v>
      </c>
      <c r="AT1102" s="10">
        <f xml:space="preserve"> SIGN(DATA[[#This Row],[Open]] &lt; DATA[[#This Row],[Prev High]])</f>
        <v>1</v>
      </c>
      <c r="AU1102" s="10">
        <f xml:space="preserve"> SIGN(DATA[[#This Row],[Prev High]] &lt; DATA[[#This Row],[Open]])</f>
        <v>0</v>
      </c>
      <c r="AV1102" s="10">
        <f xml:space="preserve"> SIGN(DATA[[#This Row],[Low]] &lt; DATA[[#This Row],[Prev Low]])</f>
        <v>1</v>
      </c>
      <c r="AW1102" s="10">
        <f xml:space="preserve"> SIGN(DATA[[#This Row],[Prev Low]] &lt; DATA[[#This Row],[Low]])</f>
        <v>0</v>
      </c>
      <c r="AX1102" s="10">
        <f xml:space="preserve"> SIGN(DATA[[#This Row],[High]] &lt; DATA[[#This Row],[Prev High]])</f>
        <v>1</v>
      </c>
      <c r="AY1102" s="10">
        <f xml:space="preserve"> SIGN(DATA[[#This Row],[Prev High]] &lt; DATA[[#This Row],[High]])</f>
        <v>0</v>
      </c>
      <c r="AZ1102" s="10">
        <f xml:space="preserve"> (DATA[[#This Row],[Prev Low]] &lt; DATA[[#This Row],[Close]]) * (DATA[[#This Row],[Close]] &lt; DATA[[#This Row],[Prev High]])</f>
        <v>1</v>
      </c>
      <c r="BA1102" s="10">
        <f xml:space="preserve"> SIGN(DATA[[#This Row],[Close]] &lt; DATA[[#This Row],[Prev Low]])</f>
        <v>0</v>
      </c>
      <c r="BB1102" s="10">
        <f xml:space="preserve"> SIGN(DATA[[#This Row],[Prev Low]] &lt; DATA[[#This Row],[Close]])</f>
        <v>1</v>
      </c>
      <c r="BC1102" s="10">
        <f xml:space="preserve"> SIGN(DATA[[#This Row],[Close]] &lt; DATA[[#This Row],[Prev High]])</f>
        <v>1</v>
      </c>
      <c r="BD1102" s="10">
        <f xml:space="preserve"> SIGN(DATA[[#This Row],[Prev High]] &lt; DATA[[#This Row],[Close]])</f>
        <v>0</v>
      </c>
    </row>
    <row r="1103" spans="14:56" x14ac:dyDescent="0.25">
      <c r="N1103" s="16">
        <f xml:space="preserve"> ROW() - ROW(DATA[[#Headers],[Row]])</f>
        <v>1101</v>
      </c>
      <c r="O1103" s="13"/>
      <c r="P1103" s="20">
        <v>44256</v>
      </c>
      <c r="Q1103" s="21">
        <v>110262</v>
      </c>
      <c r="R1103" s="21">
        <v>111350</v>
      </c>
      <c r="S1103" s="21">
        <v>112670</v>
      </c>
      <c r="T1103" s="21">
        <v>110060</v>
      </c>
      <c r="U1103" s="13" t="s">
        <v>777</v>
      </c>
      <c r="V1103" s="14">
        <v>1.1000000000000001E-3</v>
      </c>
      <c r="W1103" s="23"/>
      <c r="X1103" s="23">
        <f xml:space="preserve"> (1 - DATA[[#This Row],[Row]])</f>
        <v>-1100</v>
      </c>
      <c r="Y1103" s="24">
        <f xml:space="preserve"> DATA[[#This Row],[Src Data]]</f>
        <v>44256</v>
      </c>
      <c r="Z1103" s="23">
        <f xml:space="preserve"> WEEKDAY(DATA[[#This Row],[Date]])</f>
        <v>2</v>
      </c>
      <c r="AA1103" s="26">
        <f xml:space="preserve"> DATA[[#This Row],[Src Último]]</f>
        <v>110262</v>
      </c>
      <c r="AB1103" s="28">
        <f xml:space="preserve"> DATA[[#This Row],[Src Abertura]]</f>
        <v>111350</v>
      </c>
      <c r="AC1103" s="28">
        <f xml:space="preserve"> DATA[[#This Row],[Src Mínima]]</f>
        <v>110060</v>
      </c>
      <c r="AD1103" s="28">
        <f xml:space="preserve"> DATA[[#This Row],[Src Máxima]]</f>
        <v>112670</v>
      </c>
      <c r="AE1103" s="28">
        <f xml:space="preserve"> DATA[[#This Row],[Src Último]]</f>
        <v>110262</v>
      </c>
      <c r="AF1103" s="40">
        <f xml:space="preserve"> (DATA[[#This Row],[High]] - DATA[[#This Row],[Low]])</f>
        <v>2610</v>
      </c>
      <c r="AG1103" s="31">
        <f xml:space="preserve"> _xlfn.XLOOKUP(DATA[[#This Row],[T]]-1, DATA[T], DATA[Open], "")</f>
        <v>112245</v>
      </c>
      <c r="AH1103" s="31">
        <f xml:space="preserve"> _xlfn.XLOOKUP(DATA[[#This Row],[T]]-1, DATA[T], DATA[Low], "")</f>
        <v>109765</v>
      </c>
      <c r="AI1103" s="31">
        <f xml:space="preserve"> _xlfn.XLOOKUP(DATA[[#This Row],[T]]-1, DATA[T], DATA[High], "")</f>
        <v>113660</v>
      </c>
      <c r="AJ1103" s="31">
        <f xml:space="preserve"> _xlfn.XLOOKUP(DATA[[#This Row],[T]]-1, DATA[T], DATA[Price], "")</f>
        <v>110136</v>
      </c>
      <c r="AK1103" s="33">
        <f xml:space="preserve"> IFERROR(DATA[[#This Row],[Prev Close]] - DATA[[#This Row],[Prev Open]], "")</f>
        <v>-2109</v>
      </c>
      <c r="AL1103" s="33">
        <f xml:space="preserve"> IFERROR(DATA[[#This Row],[Prev High]] - DATA[[#This Row],[Prev Low]], "")</f>
        <v>3895</v>
      </c>
      <c r="AM1103" s="33">
        <f xml:space="preserve"> SIGN(DATA[[#This Row],[Prev Change]] &lt; 0)</f>
        <v>1</v>
      </c>
      <c r="AN1103" s="33">
        <f xml:space="preserve"> SIGN(DATA[[#This Row],[Prev Change]] &gt;= 0)</f>
        <v>0</v>
      </c>
      <c r="AO1103" s="28">
        <f xml:space="preserve"> IFERROR(MAX(0, DATA[[#This Row],[High]] - DATA[[#This Row],[Prev High]]), "")</f>
        <v>0</v>
      </c>
      <c r="AP1103" s="28">
        <f xml:space="preserve"> IFERROR(MAX(0, DATA[[#This Row],[Prev Low]] - DATA[[#This Row],[Low]]), "")</f>
        <v>0</v>
      </c>
      <c r="AQ1103" s="10">
        <f xml:space="preserve"> (DATA[[#This Row],[Prev Low]] &lt; DATA[[#This Row],[Open]]) * (DATA[[#This Row],[Open]] &lt; DATA[[#This Row],[Prev High]])</f>
        <v>1</v>
      </c>
      <c r="AR1103" s="10">
        <f xml:space="preserve"> SIGN(DATA[[#This Row],[Open]] &lt; DATA[[#This Row],[Prev Low]])</f>
        <v>0</v>
      </c>
      <c r="AS1103" s="10">
        <f xml:space="preserve"> SIGN(DATA[[#This Row],[Prev Low]] &lt; DATA[[#This Row],[Open]])</f>
        <v>1</v>
      </c>
      <c r="AT1103" s="10">
        <f xml:space="preserve"> SIGN(DATA[[#This Row],[Open]] &lt; DATA[[#This Row],[Prev High]])</f>
        <v>1</v>
      </c>
      <c r="AU1103" s="10">
        <f xml:space="preserve"> SIGN(DATA[[#This Row],[Prev High]] &lt; DATA[[#This Row],[Open]])</f>
        <v>0</v>
      </c>
      <c r="AV1103" s="10">
        <f xml:space="preserve"> SIGN(DATA[[#This Row],[Low]] &lt; DATA[[#This Row],[Prev Low]])</f>
        <v>0</v>
      </c>
      <c r="AW1103" s="10">
        <f xml:space="preserve"> SIGN(DATA[[#This Row],[Prev Low]] &lt; DATA[[#This Row],[Low]])</f>
        <v>1</v>
      </c>
      <c r="AX1103" s="10">
        <f xml:space="preserve"> SIGN(DATA[[#This Row],[High]] &lt; DATA[[#This Row],[Prev High]])</f>
        <v>1</v>
      </c>
      <c r="AY1103" s="10">
        <f xml:space="preserve"> SIGN(DATA[[#This Row],[Prev High]] &lt; DATA[[#This Row],[High]])</f>
        <v>0</v>
      </c>
      <c r="AZ1103" s="10">
        <f xml:space="preserve"> (DATA[[#This Row],[Prev Low]] &lt; DATA[[#This Row],[Close]]) * (DATA[[#This Row],[Close]] &lt; DATA[[#This Row],[Prev High]])</f>
        <v>1</v>
      </c>
      <c r="BA1103" s="10">
        <f xml:space="preserve"> SIGN(DATA[[#This Row],[Close]] &lt; DATA[[#This Row],[Prev Low]])</f>
        <v>0</v>
      </c>
      <c r="BB1103" s="10">
        <f xml:space="preserve"> SIGN(DATA[[#This Row],[Prev Low]] &lt; DATA[[#This Row],[Close]])</f>
        <v>1</v>
      </c>
      <c r="BC1103" s="10">
        <f xml:space="preserve"> SIGN(DATA[[#This Row],[Close]] &lt; DATA[[#This Row],[Prev High]])</f>
        <v>1</v>
      </c>
      <c r="BD1103" s="10">
        <f xml:space="preserve"> SIGN(DATA[[#This Row],[Prev High]] &lt; DATA[[#This Row],[Close]])</f>
        <v>0</v>
      </c>
    </row>
    <row r="1104" spans="14:56" x14ac:dyDescent="0.25">
      <c r="N1104" s="16">
        <f xml:space="preserve"> ROW() - ROW(DATA[[#Headers],[Row]])</f>
        <v>1102</v>
      </c>
      <c r="O1104" s="13"/>
      <c r="P1104" s="20">
        <v>44253</v>
      </c>
      <c r="Q1104" s="21">
        <v>110136</v>
      </c>
      <c r="R1104" s="21">
        <v>112245</v>
      </c>
      <c r="S1104" s="21">
        <v>113660</v>
      </c>
      <c r="T1104" s="21">
        <v>109765</v>
      </c>
      <c r="U1104" s="13" t="s">
        <v>778</v>
      </c>
      <c r="V1104" s="14">
        <v>-1.9E-2</v>
      </c>
      <c r="W1104" s="23"/>
      <c r="X1104" s="23">
        <f xml:space="preserve"> (1 - DATA[[#This Row],[Row]])</f>
        <v>-1101</v>
      </c>
      <c r="Y1104" s="24">
        <f xml:space="preserve"> DATA[[#This Row],[Src Data]]</f>
        <v>44253</v>
      </c>
      <c r="Z1104" s="23">
        <f xml:space="preserve"> WEEKDAY(DATA[[#This Row],[Date]])</f>
        <v>6</v>
      </c>
      <c r="AA1104" s="26">
        <f xml:space="preserve"> DATA[[#This Row],[Src Último]]</f>
        <v>110136</v>
      </c>
      <c r="AB1104" s="28">
        <f xml:space="preserve"> DATA[[#This Row],[Src Abertura]]</f>
        <v>112245</v>
      </c>
      <c r="AC1104" s="28">
        <f xml:space="preserve"> DATA[[#This Row],[Src Mínima]]</f>
        <v>109765</v>
      </c>
      <c r="AD1104" s="28">
        <f xml:space="preserve"> DATA[[#This Row],[Src Máxima]]</f>
        <v>113660</v>
      </c>
      <c r="AE1104" s="28">
        <f xml:space="preserve"> DATA[[#This Row],[Src Último]]</f>
        <v>110136</v>
      </c>
      <c r="AF1104" s="40">
        <f xml:space="preserve"> (DATA[[#This Row],[High]] - DATA[[#This Row],[Low]])</f>
        <v>3895</v>
      </c>
      <c r="AG1104" s="31">
        <f xml:space="preserve"> _xlfn.XLOOKUP(DATA[[#This Row],[T]]-1, DATA[T], DATA[Open], "")</f>
        <v>116000</v>
      </c>
      <c r="AH1104" s="31">
        <f xml:space="preserve"> _xlfn.XLOOKUP(DATA[[#This Row],[T]]-1, DATA[T], DATA[Low], "")</f>
        <v>111815</v>
      </c>
      <c r="AI1104" s="31">
        <f xml:space="preserve"> _xlfn.XLOOKUP(DATA[[#This Row],[T]]-1, DATA[T], DATA[High], "")</f>
        <v>116720</v>
      </c>
      <c r="AJ1104" s="31">
        <f xml:space="preserve"> _xlfn.XLOOKUP(DATA[[#This Row],[T]]-1, DATA[T], DATA[Price], "")</f>
        <v>112264</v>
      </c>
      <c r="AK1104" s="33">
        <f xml:space="preserve"> IFERROR(DATA[[#This Row],[Prev Close]] - DATA[[#This Row],[Prev Open]], "")</f>
        <v>-3736</v>
      </c>
      <c r="AL1104" s="33">
        <f xml:space="preserve"> IFERROR(DATA[[#This Row],[Prev High]] - DATA[[#This Row],[Prev Low]], "")</f>
        <v>4905</v>
      </c>
      <c r="AM1104" s="33">
        <f xml:space="preserve"> SIGN(DATA[[#This Row],[Prev Change]] &lt; 0)</f>
        <v>1</v>
      </c>
      <c r="AN1104" s="33">
        <f xml:space="preserve"> SIGN(DATA[[#This Row],[Prev Change]] &gt;= 0)</f>
        <v>0</v>
      </c>
      <c r="AO1104" s="28">
        <f xml:space="preserve"> IFERROR(MAX(0, DATA[[#This Row],[High]] - DATA[[#This Row],[Prev High]]), "")</f>
        <v>0</v>
      </c>
      <c r="AP1104" s="28">
        <f xml:space="preserve"> IFERROR(MAX(0, DATA[[#This Row],[Prev Low]] - DATA[[#This Row],[Low]]), "")</f>
        <v>2050</v>
      </c>
      <c r="AQ1104" s="10">
        <f xml:space="preserve"> (DATA[[#This Row],[Prev Low]] &lt; DATA[[#This Row],[Open]]) * (DATA[[#This Row],[Open]] &lt; DATA[[#This Row],[Prev High]])</f>
        <v>1</v>
      </c>
      <c r="AR1104" s="10">
        <f xml:space="preserve"> SIGN(DATA[[#This Row],[Open]] &lt; DATA[[#This Row],[Prev Low]])</f>
        <v>0</v>
      </c>
      <c r="AS1104" s="10">
        <f xml:space="preserve"> SIGN(DATA[[#This Row],[Prev Low]] &lt; DATA[[#This Row],[Open]])</f>
        <v>1</v>
      </c>
      <c r="AT1104" s="10">
        <f xml:space="preserve"> SIGN(DATA[[#This Row],[Open]] &lt; DATA[[#This Row],[Prev High]])</f>
        <v>1</v>
      </c>
      <c r="AU1104" s="10">
        <f xml:space="preserve"> SIGN(DATA[[#This Row],[Prev High]] &lt; DATA[[#This Row],[Open]])</f>
        <v>0</v>
      </c>
      <c r="AV1104" s="10">
        <f xml:space="preserve"> SIGN(DATA[[#This Row],[Low]] &lt; DATA[[#This Row],[Prev Low]])</f>
        <v>1</v>
      </c>
      <c r="AW1104" s="10">
        <f xml:space="preserve"> SIGN(DATA[[#This Row],[Prev Low]] &lt; DATA[[#This Row],[Low]])</f>
        <v>0</v>
      </c>
      <c r="AX1104" s="10">
        <f xml:space="preserve"> SIGN(DATA[[#This Row],[High]] &lt; DATA[[#This Row],[Prev High]])</f>
        <v>1</v>
      </c>
      <c r="AY1104" s="10">
        <f xml:space="preserve"> SIGN(DATA[[#This Row],[Prev High]] &lt; DATA[[#This Row],[High]])</f>
        <v>0</v>
      </c>
      <c r="AZ1104" s="10">
        <f xml:space="preserve"> (DATA[[#This Row],[Prev Low]] &lt; DATA[[#This Row],[Close]]) * (DATA[[#This Row],[Close]] &lt; DATA[[#This Row],[Prev High]])</f>
        <v>0</v>
      </c>
      <c r="BA1104" s="10">
        <f xml:space="preserve"> SIGN(DATA[[#This Row],[Close]] &lt; DATA[[#This Row],[Prev Low]])</f>
        <v>1</v>
      </c>
      <c r="BB1104" s="10">
        <f xml:space="preserve"> SIGN(DATA[[#This Row],[Prev Low]] &lt; DATA[[#This Row],[Close]])</f>
        <v>0</v>
      </c>
      <c r="BC1104" s="10">
        <f xml:space="preserve"> SIGN(DATA[[#This Row],[Close]] &lt; DATA[[#This Row],[Prev High]])</f>
        <v>1</v>
      </c>
      <c r="BD1104" s="10">
        <f xml:space="preserve"> SIGN(DATA[[#This Row],[Prev High]] &lt; DATA[[#This Row],[Close]])</f>
        <v>0</v>
      </c>
    </row>
    <row r="1105" spans="14:56" x14ac:dyDescent="0.25">
      <c r="N1105" s="16">
        <f xml:space="preserve"> ROW() - ROW(DATA[[#Headers],[Row]])</f>
        <v>1103</v>
      </c>
      <c r="O1105" s="13"/>
      <c r="P1105" s="20">
        <v>44252</v>
      </c>
      <c r="Q1105" s="21">
        <v>112264</v>
      </c>
      <c r="R1105" s="21">
        <v>116000</v>
      </c>
      <c r="S1105" s="21">
        <v>116720</v>
      </c>
      <c r="T1105" s="21">
        <v>111815</v>
      </c>
      <c r="U1105" s="13" t="s">
        <v>779</v>
      </c>
      <c r="V1105" s="14">
        <v>-3.0599999999999999E-2</v>
      </c>
      <c r="W1105" s="23"/>
      <c r="X1105" s="23">
        <f xml:space="preserve"> (1 - DATA[[#This Row],[Row]])</f>
        <v>-1102</v>
      </c>
      <c r="Y1105" s="24">
        <f xml:space="preserve"> DATA[[#This Row],[Src Data]]</f>
        <v>44252</v>
      </c>
      <c r="Z1105" s="23">
        <f xml:space="preserve"> WEEKDAY(DATA[[#This Row],[Date]])</f>
        <v>5</v>
      </c>
      <c r="AA1105" s="26">
        <f xml:space="preserve"> DATA[[#This Row],[Src Último]]</f>
        <v>112264</v>
      </c>
      <c r="AB1105" s="28">
        <f xml:space="preserve"> DATA[[#This Row],[Src Abertura]]</f>
        <v>116000</v>
      </c>
      <c r="AC1105" s="28">
        <f xml:space="preserve"> DATA[[#This Row],[Src Mínima]]</f>
        <v>111815</v>
      </c>
      <c r="AD1105" s="28">
        <f xml:space="preserve"> DATA[[#This Row],[Src Máxima]]</f>
        <v>116720</v>
      </c>
      <c r="AE1105" s="28">
        <f xml:space="preserve"> DATA[[#This Row],[Src Último]]</f>
        <v>112264</v>
      </c>
      <c r="AF1105" s="40">
        <f xml:space="preserve"> (DATA[[#This Row],[High]] - DATA[[#This Row],[Low]])</f>
        <v>4905</v>
      </c>
      <c r="AG1105" s="31">
        <f xml:space="preserve"> _xlfn.XLOOKUP(DATA[[#This Row],[T]]-1, DATA[T], DATA[Open], "")</f>
        <v>115515</v>
      </c>
      <c r="AH1105" s="31">
        <f xml:space="preserve"> _xlfn.XLOOKUP(DATA[[#This Row],[T]]-1, DATA[T], DATA[Low], "")</f>
        <v>114745</v>
      </c>
      <c r="AI1105" s="31">
        <f xml:space="preserve"> _xlfn.XLOOKUP(DATA[[#This Row],[T]]-1, DATA[T], DATA[High], "")</f>
        <v>116360</v>
      </c>
      <c r="AJ1105" s="31">
        <f xml:space="preserve"> _xlfn.XLOOKUP(DATA[[#This Row],[T]]-1, DATA[T], DATA[Price], "")</f>
        <v>115805</v>
      </c>
      <c r="AK1105" s="33">
        <f xml:space="preserve"> IFERROR(DATA[[#This Row],[Prev Close]] - DATA[[#This Row],[Prev Open]], "")</f>
        <v>290</v>
      </c>
      <c r="AL1105" s="33">
        <f xml:space="preserve"> IFERROR(DATA[[#This Row],[Prev High]] - DATA[[#This Row],[Prev Low]], "")</f>
        <v>1615</v>
      </c>
      <c r="AM1105" s="33">
        <f xml:space="preserve"> SIGN(DATA[[#This Row],[Prev Change]] &lt; 0)</f>
        <v>0</v>
      </c>
      <c r="AN1105" s="33">
        <f xml:space="preserve"> SIGN(DATA[[#This Row],[Prev Change]] &gt;= 0)</f>
        <v>1</v>
      </c>
      <c r="AO1105" s="28">
        <f xml:space="preserve"> IFERROR(MAX(0, DATA[[#This Row],[High]] - DATA[[#This Row],[Prev High]]), "")</f>
        <v>360</v>
      </c>
      <c r="AP1105" s="28">
        <f xml:space="preserve"> IFERROR(MAX(0, DATA[[#This Row],[Prev Low]] - DATA[[#This Row],[Low]]), "")</f>
        <v>2930</v>
      </c>
      <c r="AQ1105" s="10">
        <f xml:space="preserve"> (DATA[[#This Row],[Prev Low]] &lt; DATA[[#This Row],[Open]]) * (DATA[[#This Row],[Open]] &lt; DATA[[#This Row],[Prev High]])</f>
        <v>1</v>
      </c>
      <c r="AR1105" s="10">
        <f xml:space="preserve"> SIGN(DATA[[#This Row],[Open]] &lt; DATA[[#This Row],[Prev Low]])</f>
        <v>0</v>
      </c>
      <c r="AS1105" s="10">
        <f xml:space="preserve"> SIGN(DATA[[#This Row],[Prev Low]] &lt; DATA[[#This Row],[Open]])</f>
        <v>1</v>
      </c>
      <c r="AT1105" s="10">
        <f xml:space="preserve"> SIGN(DATA[[#This Row],[Open]] &lt; DATA[[#This Row],[Prev High]])</f>
        <v>1</v>
      </c>
      <c r="AU1105" s="10">
        <f xml:space="preserve"> SIGN(DATA[[#This Row],[Prev High]] &lt; DATA[[#This Row],[Open]])</f>
        <v>0</v>
      </c>
      <c r="AV1105" s="10">
        <f xml:space="preserve"> SIGN(DATA[[#This Row],[Low]] &lt; DATA[[#This Row],[Prev Low]])</f>
        <v>1</v>
      </c>
      <c r="AW1105" s="10">
        <f xml:space="preserve"> SIGN(DATA[[#This Row],[Prev Low]] &lt; DATA[[#This Row],[Low]])</f>
        <v>0</v>
      </c>
      <c r="AX1105" s="10">
        <f xml:space="preserve"> SIGN(DATA[[#This Row],[High]] &lt; DATA[[#This Row],[Prev High]])</f>
        <v>0</v>
      </c>
      <c r="AY1105" s="10">
        <f xml:space="preserve"> SIGN(DATA[[#This Row],[Prev High]] &lt; DATA[[#This Row],[High]])</f>
        <v>1</v>
      </c>
      <c r="AZ1105" s="10">
        <f xml:space="preserve"> (DATA[[#This Row],[Prev Low]] &lt; DATA[[#This Row],[Close]]) * (DATA[[#This Row],[Close]] &lt; DATA[[#This Row],[Prev High]])</f>
        <v>0</v>
      </c>
      <c r="BA1105" s="10">
        <f xml:space="preserve"> SIGN(DATA[[#This Row],[Close]] &lt; DATA[[#This Row],[Prev Low]])</f>
        <v>1</v>
      </c>
      <c r="BB1105" s="10">
        <f xml:space="preserve"> SIGN(DATA[[#This Row],[Prev Low]] &lt; DATA[[#This Row],[Close]])</f>
        <v>0</v>
      </c>
      <c r="BC1105" s="10">
        <f xml:space="preserve"> SIGN(DATA[[#This Row],[Close]] &lt; DATA[[#This Row],[Prev High]])</f>
        <v>1</v>
      </c>
      <c r="BD1105" s="10">
        <f xml:space="preserve"> SIGN(DATA[[#This Row],[Prev High]] &lt; DATA[[#This Row],[Close]])</f>
        <v>0</v>
      </c>
    </row>
    <row r="1106" spans="14:56" x14ac:dyDescent="0.25">
      <c r="N1106" s="16">
        <f xml:space="preserve"> ROW() - ROW(DATA[[#Headers],[Row]])</f>
        <v>1104</v>
      </c>
      <c r="O1106" s="13"/>
      <c r="P1106" s="20">
        <v>44251</v>
      </c>
      <c r="Q1106" s="21">
        <v>115805</v>
      </c>
      <c r="R1106" s="21">
        <v>115515</v>
      </c>
      <c r="S1106" s="21">
        <v>116360</v>
      </c>
      <c r="T1106" s="21">
        <v>114745</v>
      </c>
      <c r="U1106" s="13" t="s">
        <v>780</v>
      </c>
      <c r="V1106" s="14">
        <v>4.0000000000000001E-3</v>
      </c>
      <c r="W1106" s="23"/>
      <c r="X1106" s="23">
        <f xml:space="preserve"> (1 - DATA[[#This Row],[Row]])</f>
        <v>-1103</v>
      </c>
      <c r="Y1106" s="24">
        <f xml:space="preserve"> DATA[[#This Row],[Src Data]]</f>
        <v>44251</v>
      </c>
      <c r="Z1106" s="23">
        <f xml:space="preserve"> WEEKDAY(DATA[[#This Row],[Date]])</f>
        <v>4</v>
      </c>
      <c r="AA1106" s="26">
        <f xml:space="preserve"> DATA[[#This Row],[Src Último]]</f>
        <v>115805</v>
      </c>
      <c r="AB1106" s="28">
        <f xml:space="preserve"> DATA[[#This Row],[Src Abertura]]</f>
        <v>115515</v>
      </c>
      <c r="AC1106" s="28">
        <f xml:space="preserve"> DATA[[#This Row],[Src Mínima]]</f>
        <v>114745</v>
      </c>
      <c r="AD1106" s="28">
        <f xml:space="preserve"> DATA[[#This Row],[Src Máxima]]</f>
        <v>116360</v>
      </c>
      <c r="AE1106" s="28">
        <f xml:space="preserve"> DATA[[#This Row],[Src Último]]</f>
        <v>115805</v>
      </c>
      <c r="AF1106" s="40">
        <f xml:space="preserve"> (DATA[[#This Row],[High]] - DATA[[#This Row],[Low]])</f>
        <v>1615</v>
      </c>
      <c r="AG1106" s="31">
        <f xml:space="preserve"> _xlfn.XLOOKUP(DATA[[#This Row],[T]]-1, DATA[T], DATA[Open], "")</f>
        <v>113000</v>
      </c>
      <c r="AH1106" s="31">
        <f xml:space="preserve"> _xlfn.XLOOKUP(DATA[[#This Row],[T]]-1, DATA[T], DATA[Low], "")</f>
        <v>112950</v>
      </c>
      <c r="AI1106" s="31">
        <f xml:space="preserve"> _xlfn.XLOOKUP(DATA[[#This Row],[T]]-1, DATA[T], DATA[High], "")</f>
        <v>115750</v>
      </c>
      <c r="AJ1106" s="31">
        <f xml:space="preserve"> _xlfn.XLOOKUP(DATA[[#This Row],[T]]-1, DATA[T], DATA[Price], "")</f>
        <v>115339</v>
      </c>
      <c r="AK1106" s="33">
        <f xml:space="preserve"> IFERROR(DATA[[#This Row],[Prev Close]] - DATA[[#This Row],[Prev Open]], "")</f>
        <v>2339</v>
      </c>
      <c r="AL1106" s="33">
        <f xml:space="preserve"> IFERROR(DATA[[#This Row],[Prev High]] - DATA[[#This Row],[Prev Low]], "")</f>
        <v>2800</v>
      </c>
      <c r="AM1106" s="33">
        <f xml:space="preserve"> SIGN(DATA[[#This Row],[Prev Change]] &lt; 0)</f>
        <v>0</v>
      </c>
      <c r="AN1106" s="33">
        <f xml:space="preserve"> SIGN(DATA[[#This Row],[Prev Change]] &gt;= 0)</f>
        <v>1</v>
      </c>
      <c r="AO1106" s="28">
        <f xml:space="preserve"> IFERROR(MAX(0, DATA[[#This Row],[High]] - DATA[[#This Row],[Prev High]]), "")</f>
        <v>610</v>
      </c>
      <c r="AP1106" s="28">
        <f xml:space="preserve"> IFERROR(MAX(0, DATA[[#This Row],[Prev Low]] - DATA[[#This Row],[Low]]), "")</f>
        <v>0</v>
      </c>
      <c r="AQ1106" s="10">
        <f xml:space="preserve"> (DATA[[#This Row],[Prev Low]] &lt; DATA[[#This Row],[Open]]) * (DATA[[#This Row],[Open]] &lt; DATA[[#This Row],[Prev High]])</f>
        <v>1</v>
      </c>
      <c r="AR1106" s="10">
        <f xml:space="preserve"> SIGN(DATA[[#This Row],[Open]] &lt; DATA[[#This Row],[Prev Low]])</f>
        <v>0</v>
      </c>
      <c r="AS1106" s="10">
        <f xml:space="preserve"> SIGN(DATA[[#This Row],[Prev Low]] &lt; DATA[[#This Row],[Open]])</f>
        <v>1</v>
      </c>
      <c r="AT1106" s="10">
        <f xml:space="preserve"> SIGN(DATA[[#This Row],[Open]] &lt; DATA[[#This Row],[Prev High]])</f>
        <v>1</v>
      </c>
      <c r="AU1106" s="10">
        <f xml:space="preserve"> SIGN(DATA[[#This Row],[Prev High]] &lt; DATA[[#This Row],[Open]])</f>
        <v>0</v>
      </c>
      <c r="AV1106" s="10">
        <f xml:space="preserve"> SIGN(DATA[[#This Row],[Low]] &lt; DATA[[#This Row],[Prev Low]])</f>
        <v>0</v>
      </c>
      <c r="AW1106" s="10">
        <f xml:space="preserve"> SIGN(DATA[[#This Row],[Prev Low]] &lt; DATA[[#This Row],[Low]])</f>
        <v>1</v>
      </c>
      <c r="AX1106" s="10">
        <f xml:space="preserve"> SIGN(DATA[[#This Row],[High]] &lt; DATA[[#This Row],[Prev High]])</f>
        <v>0</v>
      </c>
      <c r="AY1106" s="10">
        <f xml:space="preserve"> SIGN(DATA[[#This Row],[Prev High]] &lt; DATA[[#This Row],[High]])</f>
        <v>1</v>
      </c>
      <c r="AZ1106" s="10">
        <f xml:space="preserve"> (DATA[[#This Row],[Prev Low]] &lt; DATA[[#This Row],[Close]]) * (DATA[[#This Row],[Close]] &lt; DATA[[#This Row],[Prev High]])</f>
        <v>0</v>
      </c>
      <c r="BA1106" s="10">
        <f xml:space="preserve"> SIGN(DATA[[#This Row],[Close]] &lt; DATA[[#This Row],[Prev Low]])</f>
        <v>0</v>
      </c>
      <c r="BB1106" s="10">
        <f xml:space="preserve"> SIGN(DATA[[#This Row],[Prev Low]] &lt; DATA[[#This Row],[Close]])</f>
        <v>1</v>
      </c>
      <c r="BC1106" s="10">
        <f xml:space="preserve"> SIGN(DATA[[#This Row],[Close]] &lt; DATA[[#This Row],[Prev High]])</f>
        <v>0</v>
      </c>
      <c r="BD1106" s="10">
        <f xml:space="preserve"> SIGN(DATA[[#This Row],[Prev High]] &lt; DATA[[#This Row],[Close]])</f>
        <v>1</v>
      </c>
    </row>
    <row r="1107" spans="14:56" x14ac:dyDescent="0.25">
      <c r="N1107" s="16">
        <f xml:space="preserve"> ROW() - ROW(DATA[[#Headers],[Row]])</f>
        <v>1105</v>
      </c>
      <c r="O1107" s="13"/>
      <c r="P1107" s="20">
        <v>44250</v>
      </c>
      <c r="Q1107" s="21">
        <v>115339</v>
      </c>
      <c r="R1107" s="21">
        <v>113000</v>
      </c>
      <c r="S1107" s="21">
        <v>115750</v>
      </c>
      <c r="T1107" s="21">
        <v>112950</v>
      </c>
      <c r="U1107" s="13" t="s">
        <v>781</v>
      </c>
      <c r="V1107" s="14">
        <v>2.3300000000000001E-2</v>
      </c>
      <c r="W1107" s="23"/>
      <c r="X1107" s="23">
        <f xml:space="preserve"> (1 - DATA[[#This Row],[Row]])</f>
        <v>-1104</v>
      </c>
      <c r="Y1107" s="24">
        <f xml:space="preserve"> DATA[[#This Row],[Src Data]]</f>
        <v>44250</v>
      </c>
      <c r="Z1107" s="23">
        <f xml:space="preserve"> WEEKDAY(DATA[[#This Row],[Date]])</f>
        <v>3</v>
      </c>
      <c r="AA1107" s="26">
        <f xml:space="preserve"> DATA[[#This Row],[Src Último]]</f>
        <v>115339</v>
      </c>
      <c r="AB1107" s="28">
        <f xml:space="preserve"> DATA[[#This Row],[Src Abertura]]</f>
        <v>113000</v>
      </c>
      <c r="AC1107" s="28">
        <f xml:space="preserve"> DATA[[#This Row],[Src Mínima]]</f>
        <v>112950</v>
      </c>
      <c r="AD1107" s="28">
        <f xml:space="preserve"> DATA[[#This Row],[Src Máxima]]</f>
        <v>115750</v>
      </c>
      <c r="AE1107" s="28">
        <f xml:space="preserve"> DATA[[#This Row],[Src Último]]</f>
        <v>115339</v>
      </c>
      <c r="AF1107" s="40">
        <f xml:space="preserve"> (DATA[[#This Row],[High]] - DATA[[#This Row],[Low]])</f>
        <v>2800</v>
      </c>
      <c r="AG1107" s="31">
        <f xml:space="preserve"> _xlfn.XLOOKUP(DATA[[#This Row],[T]]-1, DATA[T], DATA[Open], "")</f>
        <v>112970</v>
      </c>
      <c r="AH1107" s="31">
        <f xml:space="preserve"> _xlfn.XLOOKUP(DATA[[#This Row],[T]]-1, DATA[T], DATA[Low], "")</f>
        <v>111740</v>
      </c>
      <c r="AI1107" s="31">
        <f xml:space="preserve"> _xlfn.XLOOKUP(DATA[[#This Row],[T]]-1, DATA[T], DATA[High], "")</f>
        <v>114600</v>
      </c>
      <c r="AJ1107" s="31">
        <f xml:space="preserve"> _xlfn.XLOOKUP(DATA[[#This Row],[T]]-1, DATA[T], DATA[Price], "")</f>
        <v>112709</v>
      </c>
      <c r="AK1107" s="33">
        <f xml:space="preserve"> IFERROR(DATA[[#This Row],[Prev Close]] - DATA[[#This Row],[Prev Open]], "")</f>
        <v>-261</v>
      </c>
      <c r="AL1107" s="33">
        <f xml:space="preserve"> IFERROR(DATA[[#This Row],[Prev High]] - DATA[[#This Row],[Prev Low]], "")</f>
        <v>2860</v>
      </c>
      <c r="AM1107" s="33">
        <f xml:space="preserve"> SIGN(DATA[[#This Row],[Prev Change]] &lt; 0)</f>
        <v>1</v>
      </c>
      <c r="AN1107" s="33">
        <f xml:space="preserve"> SIGN(DATA[[#This Row],[Prev Change]] &gt;= 0)</f>
        <v>0</v>
      </c>
      <c r="AO1107" s="28">
        <f xml:space="preserve"> IFERROR(MAX(0, DATA[[#This Row],[High]] - DATA[[#This Row],[Prev High]]), "")</f>
        <v>1150</v>
      </c>
      <c r="AP1107" s="28">
        <f xml:space="preserve"> IFERROR(MAX(0, DATA[[#This Row],[Prev Low]] - DATA[[#This Row],[Low]]), "")</f>
        <v>0</v>
      </c>
      <c r="AQ1107" s="10">
        <f xml:space="preserve"> (DATA[[#This Row],[Prev Low]] &lt; DATA[[#This Row],[Open]]) * (DATA[[#This Row],[Open]] &lt; DATA[[#This Row],[Prev High]])</f>
        <v>1</v>
      </c>
      <c r="AR1107" s="10">
        <f xml:space="preserve"> SIGN(DATA[[#This Row],[Open]] &lt; DATA[[#This Row],[Prev Low]])</f>
        <v>0</v>
      </c>
      <c r="AS1107" s="10">
        <f xml:space="preserve"> SIGN(DATA[[#This Row],[Prev Low]] &lt; DATA[[#This Row],[Open]])</f>
        <v>1</v>
      </c>
      <c r="AT1107" s="10">
        <f xml:space="preserve"> SIGN(DATA[[#This Row],[Open]] &lt; DATA[[#This Row],[Prev High]])</f>
        <v>1</v>
      </c>
      <c r="AU1107" s="10">
        <f xml:space="preserve"> SIGN(DATA[[#This Row],[Prev High]] &lt; DATA[[#This Row],[Open]])</f>
        <v>0</v>
      </c>
      <c r="AV1107" s="10">
        <f xml:space="preserve"> SIGN(DATA[[#This Row],[Low]] &lt; DATA[[#This Row],[Prev Low]])</f>
        <v>0</v>
      </c>
      <c r="AW1107" s="10">
        <f xml:space="preserve"> SIGN(DATA[[#This Row],[Prev Low]] &lt; DATA[[#This Row],[Low]])</f>
        <v>1</v>
      </c>
      <c r="AX1107" s="10">
        <f xml:space="preserve"> SIGN(DATA[[#This Row],[High]] &lt; DATA[[#This Row],[Prev High]])</f>
        <v>0</v>
      </c>
      <c r="AY1107" s="10">
        <f xml:space="preserve"> SIGN(DATA[[#This Row],[Prev High]] &lt; DATA[[#This Row],[High]])</f>
        <v>1</v>
      </c>
      <c r="AZ1107" s="10">
        <f xml:space="preserve"> (DATA[[#This Row],[Prev Low]] &lt; DATA[[#This Row],[Close]]) * (DATA[[#This Row],[Close]] &lt; DATA[[#This Row],[Prev High]])</f>
        <v>0</v>
      </c>
      <c r="BA1107" s="10">
        <f xml:space="preserve"> SIGN(DATA[[#This Row],[Close]] &lt; DATA[[#This Row],[Prev Low]])</f>
        <v>0</v>
      </c>
      <c r="BB1107" s="10">
        <f xml:space="preserve"> SIGN(DATA[[#This Row],[Prev Low]] &lt; DATA[[#This Row],[Close]])</f>
        <v>1</v>
      </c>
      <c r="BC1107" s="10">
        <f xml:space="preserve"> SIGN(DATA[[#This Row],[Close]] &lt; DATA[[#This Row],[Prev High]])</f>
        <v>0</v>
      </c>
      <c r="BD1107" s="10">
        <f xml:space="preserve"> SIGN(DATA[[#This Row],[Prev High]] &lt; DATA[[#This Row],[Close]])</f>
        <v>1</v>
      </c>
    </row>
    <row r="1108" spans="14:56" x14ac:dyDescent="0.25">
      <c r="N1108" s="16">
        <f xml:space="preserve"> ROW() - ROW(DATA[[#Headers],[Row]])</f>
        <v>1106</v>
      </c>
      <c r="O1108" s="13"/>
      <c r="P1108" s="20">
        <v>44249</v>
      </c>
      <c r="Q1108" s="21">
        <v>112709</v>
      </c>
      <c r="R1108" s="21">
        <v>112970</v>
      </c>
      <c r="S1108" s="21">
        <v>114600</v>
      </c>
      <c r="T1108" s="21">
        <v>111740</v>
      </c>
      <c r="U1108" s="13" t="s">
        <v>782</v>
      </c>
      <c r="V1108" s="14">
        <v>-4.9799999999999997E-2</v>
      </c>
      <c r="W1108" s="23"/>
      <c r="X1108" s="23">
        <f xml:space="preserve"> (1 - DATA[[#This Row],[Row]])</f>
        <v>-1105</v>
      </c>
      <c r="Y1108" s="24">
        <f xml:space="preserve"> DATA[[#This Row],[Src Data]]</f>
        <v>44249</v>
      </c>
      <c r="Z1108" s="23">
        <f xml:space="preserve"> WEEKDAY(DATA[[#This Row],[Date]])</f>
        <v>2</v>
      </c>
      <c r="AA1108" s="26">
        <f xml:space="preserve"> DATA[[#This Row],[Src Último]]</f>
        <v>112709</v>
      </c>
      <c r="AB1108" s="28">
        <f xml:space="preserve"> DATA[[#This Row],[Src Abertura]]</f>
        <v>112970</v>
      </c>
      <c r="AC1108" s="28">
        <f xml:space="preserve"> DATA[[#This Row],[Src Mínima]]</f>
        <v>111740</v>
      </c>
      <c r="AD1108" s="28">
        <f xml:space="preserve"> DATA[[#This Row],[Src Máxima]]</f>
        <v>114600</v>
      </c>
      <c r="AE1108" s="28">
        <f xml:space="preserve"> DATA[[#This Row],[Src Último]]</f>
        <v>112709</v>
      </c>
      <c r="AF1108" s="40">
        <f xml:space="preserve"> (DATA[[#This Row],[High]] - DATA[[#This Row],[Low]])</f>
        <v>2860</v>
      </c>
      <c r="AG1108" s="31">
        <f xml:space="preserve"> _xlfn.XLOOKUP(DATA[[#This Row],[T]]-1, DATA[T], DATA[Open], "")</f>
        <v>118450</v>
      </c>
      <c r="AH1108" s="31">
        <f xml:space="preserve"> _xlfn.XLOOKUP(DATA[[#This Row],[T]]-1, DATA[T], DATA[Low], "")</f>
        <v>117970</v>
      </c>
      <c r="AI1108" s="31">
        <f xml:space="preserve"> _xlfn.XLOOKUP(DATA[[#This Row],[T]]-1, DATA[T], DATA[High], "")</f>
        <v>119420</v>
      </c>
      <c r="AJ1108" s="31">
        <f xml:space="preserve"> _xlfn.XLOOKUP(DATA[[#This Row],[T]]-1, DATA[T], DATA[Price], "")</f>
        <v>118613</v>
      </c>
      <c r="AK1108" s="33">
        <f xml:space="preserve"> IFERROR(DATA[[#This Row],[Prev Close]] - DATA[[#This Row],[Prev Open]], "")</f>
        <v>163</v>
      </c>
      <c r="AL1108" s="33">
        <f xml:space="preserve"> IFERROR(DATA[[#This Row],[Prev High]] - DATA[[#This Row],[Prev Low]], "")</f>
        <v>1450</v>
      </c>
      <c r="AM1108" s="33">
        <f xml:space="preserve"> SIGN(DATA[[#This Row],[Prev Change]] &lt; 0)</f>
        <v>0</v>
      </c>
      <c r="AN1108" s="33">
        <f xml:space="preserve"> SIGN(DATA[[#This Row],[Prev Change]] &gt;= 0)</f>
        <v>1</v>
      </c>
      <c r="AO1108" s="28">
        <f xml:space="preserve"> IFERROR(MAX(0, DATA[[#This Row],[High]] - DATA[[#This Row],[Prev High]]), "")</f>
        <v>0</v>
      </c>
      <c r="AP1108" s="28">
        <f xml:space="preserve"> IFERROR(MAX(0, DATA[[#This Row],[Prev Low]] - DATA[[#This Row],[Low]]), "")</f>
        <v>6230</v>
      </c>
      <c r="AQ1108" s="10">
        <f xml:space="preserve"> (DATA[[#This Row],[Prev Low]] &lt; DATA[[#This Row],[Open]]) * (DATA[[#This Row],[Open]] &lt; DATA[[#This Row],[Prev High]])</f>
        <v>0</v>
      </c>
      <c r="AR1108" s="10">
        <f xml:space="preserve"> SIGN(DATA[[#This Row],[Open]] &lt; DATA[[#This Row],[Prev Low]])</f>
        <v>1</v>
      </c>
      <c r="AS1108" s="10">
        <f xml:space="preserve"> SIGN(DATA[[#This Row],[Prev Low]] &lt; DATA[[#This Row],[Open]])</f>
        <v>0</v>
      </c>
      <c r="AT1108" s="10">
        <f xml:space="preserve"> SIGN(DATA[[#This Row],[Open]] &lt; DATA[[#This Row],[Prev High]])</f>
        <v>1</v>
      </c>
      <c r="AU1108" s="10">
        <f xml:space="preserve"> SIGN(DATA[[#This Row],[Prev High]] &lt; DATA[[#This Row],[Open]])</f>
        <v>0</v>
      </c>
      <c r="AV1108" s="10">
        <f xml:space="preserve"> SIGN(DATA[[#This Row],[Low]] &lt; DATA[[#This Row],[Prev Low]])</f>
        <v>1</v>
      </c>
      <c r="AW1108" s="10">
        <f xml:space="preserve"> SIGN(DATA[[#This Row],[Prev Low]] &lt; DATA[[#This Row],[Low]])</f>
        <v>0</v>
      </c>
      <c r="AX1108" s="10">
        <f xml:space="preserve"> SIGN(DATA[[#This Row],[High]] &lt; DATA[[#This Row],[Prev High]])</f>
        <v>1</v>
      </c>
      <c r="AY1108" s="10">
        <f xml:space="preserve"> SIGN(DATA[[#This Row],[Prev High]] &lt; DATA[[#This Row],[High]])</f>
        <v>0</v>
      </c>
      <c r="AZ1108" s="10">
        <f xml:space="preserve"> (DATA[[#This Row],[Prev Low]] &lt; DATA[[#This Row],[Close]]) * (DATA[[#This Row],[Close]] &lt; DATA[[#This Row],[Prev High]])</f>
        <v>0</v>
      </c>
      <c r="BA1108" s="10">
        <f xml:space="preserve"> SIGN(DATA[[#This Row],[Close]] &lt; DATA[[#This Row],[Prev Low]])</f>
        <v>1</v>
      </c>
      <c r="BB1108" s="10">
        <f xml:space="preserve"> SIGN(DATA[[#This Row],[Prev Low]] &lt; DATA[[#This Row],[Close]])</f>
        <v>0</v>
      </c>
      <c r="BC1108" s="10">
        <f xml:space="preserve"> SIGN(DATA[[#This Row],[Close]] &lt; DATA[[#This Row],[Prev High]])</f>
        <v>1</v>
      </c>
      <c r="BD1108" s="10">
        <f xml:space="preserve"> SIGN(DATA[[#This Row],[Prev High]] &lt; DATA[[#This Row],[Close]])</f>
        <v>0</v>
      </c>
    </row>
    <row r="1109" spans="14:56" x14ac:dyDescent="0.25">
      <c r="N1109" s="16">
        <f xml:space="preserve"> ROW() - ROW(DATA[[#Headers],[Row]])</f>
        <v>1107</v>
      </c>
      <c r="O1109" s="13"/>
      <c r="P1109" s="20">
        <v>44246</v>
      </c>
      <c r="Q1109" s="21">
        <v>118613</v>
      </c>
      <c r="R1109" s="21">
        <v>118450</v>
      </c>
      <c r="S1109" s="21">
        <v>119420</v>
      </c>
      <c r="T1109" s="21">
        <v>117970</v>
      </c>
      <c r="U1109" s="13" t="s">
        <v>453</v>
      </c>
      <c r="V1109" s="14">
        <v>-5.5999999999999999E-3</v>
      </c>
      <c r="W1109" s="23"/>
      <c r="X1109" s="23">
        <f xml:space="preserve"> (1 - DATA[[#This Row],[Row]])</f>
        <v>-1106</v>
      </c>
      <c r="Y1109" s="24">
        <f xml:space="preserve"> DATA[[#This Row],[Src Data]]</f>
        <v>44246</v>
      </c>
      <c r="Z1109" s="23">
        <f xml:space="preserve"> WEEKDAY(DATA[[#This Row],[Date]])</f>
        <v>6</v>
      </c>
      <c r="AA1109" s="26">
        <f xml:space="preserve"> DATA[[#This Row],[Src Último]]</f>
        <v>118613</v>
      </c>
      <c r="AB1109" s="28">
        <f xml:space="preserve"> DATA[[#This Row],[Src Abertura]]</f>
        <v>118450</v>
      </c>
      <c r="AC1109" s="28">
        <f xml:space="preserve"> DATA[[#This Row],[Src Mínima]]</f>
        <v>117970</v>
      </c>
      <c r="AD1109" s="28">
        <f xml:space="preserve"> DATA[[#This Row],[Src Máxima]]</f>
        <v>119420</v>
      </c>
      <c r="AE1109" s="28">
        <f xml:space="preserve"> DATA[[#This Row],[Src Último]]</f>
        <v>118613</v>
      </c>
      <c r="AF1109" s="40">
        <f xml:space="preserve"> (DATA[[#This Row],[High]] - DATA[[#This Row],[Low]])</f>
        <v>1450</v>
      </c>
      <c r="AG1109" s="31">
        <f xml:space="preserve"> _xlfn.XLOOKUP(DATA[[#This Row],[T]]-1, DATA[T], DATA[Open], "")</f>
        <v>120600</v>
      </c>
      <c r="AH1109" s="31">
        <f xml:space="preserve"> _xlfn.XLOOKUP(DATA[[#This Row],[T]]-1, DATA[T], DATA[Low], "")</f>
        <v>118625</v>
      </c>
      <c r="AI1109" s="31">
        <f xml:space="preserve"> _xlfn.XLOOKUP(DATA[[#This Row],[T]]-1, DATA[T], DATA[High], "")</f>
        <v>121050</v>
      </c>
      <c r="AJ1109" s="31">
        <f xml:space="preserve"> _xlfn.XLOOKUP(DATA[[#This Row],[T]]-1, DATA[T], DATA[Price], "")</f>
        <v>119285</v>
      </c>
      <c r="AK1109" s="33">
        <f xml:space="preserve"> IFERROR(DATA[[#This Row],[Prev Close]] - DATA[[#This Row],[Prev Open]], "")</f>
        <v>-1315</v>
      </c>
      <c r="AL1109" s="33">
        <f xml:space="preserve"> IFERROR(DATA[[#This Row],[Prev High]] - DATA[[#This Row],[Prev Low]], "")</f>
        <v>2425</v>
      </c>
      <c r="AM1109" s="33">
        <f xml:space="preserve"> SIGN(DATA[[#This Row],[Prev Change]] &lt; 0)</f>
        <v>1</v>
      </c>
      <c r="AN1109" s="33">
        <f xml:space="preserve"> SIGN(DATA[[#This Row],[Prev Change]] &gt;= 0)</f>
        <v>0</v>
      </c>
      <c r="AO1109" s="28">
        <f xml:space="preserve"> IFERROR(MAX(0, DATA[[#This Row],[High]] - DATA[[#This Row],[Prev High]]), "")</f>
        <v>0</v>
      </c>
      <c r="AP1109" s="28">
        <f xml:space="preserve"> IFERROR(MAX(0, DATA[[#This Row],[Prev Low]] - DATA[[#This Row],[Low]]), "")</f>
        <v>655</v>
      </c>
      <c r="AQ1109" s="10">
        <f xml:space="preserve"> (DATA[[#This Row],[Prev Low]] &lt; DATA[[#This Row],[Open]]) * (DATA[[#This Row],[Open]] &lt; DATA[[#This Row],[Prev High]])</f>
        <v>0</v>
      </c>
      <c r="AR1109" s="10">
        <f xml:space="preserve"> SIGN(DATA[[#This Row],[Open]] &lt; DATA[[#This Row],[Prev Low]])</f>
        <v>1</v>
      </c>
      <c r="AS1109" s="10">
        <f xml:space="preserve"> SIGN(DATA[[#This Row],[Prev Low]] &lt; DATA[[#This Row],[Open]])</f>
        <v>0</v>
      </c>
      <c r="AT1109" s="10">
        <f xml:space="preserve"> SIGN(DATA[[#This Row],[Open]] &lt; DATA[[#This Row],[Prev High]])</f>
        <v>1</v>
      </c>
      <c r="AU1109" s="10">
        <f xml:space="preserve"> SIGN(DATA[[#This Row],[Prev High]] &lt; DATA[[#This Row],[Open]])</f>
        <v>0</v>
      </c>
      <c r="AV1109" s="10">
        <f xml:space="preserve"> SIGN(DATA[[#This Row],[Low]] &lt; DATA[[#This Row],[Prev Low]])</f>
        <v>1</v>
      </c>
      <c r="AW1109" s="10">
        <f xml:space="preserve"> SIGN(DATA[[#This Row],[Prev Low]] &lt; DATA[[#This Row],[Low]])</f>
        <v>0</v>
      </c>
      <c r="AX1109" s="10">
        <f xml:space="preserve"> SIGN(DATA[[#This Row],[High]] &lt; DATA[[#This Row],[Prev High]])</f>
        <v>1</v>
      </c>
      <c r="AY1109" s="10">
        <f xml:space="preserve"> SIGN(DATA[[#This Row],[Prev High]] &lt; DATA[[#This Row],[High]])</f>
        <v>0</v>
      </c>
      <c r="AZ1109" s="10">
        <f xml:space="preserve"> (DATA[[#This Row],[Prev Low]] &lt; DATA[[#This Row],[Close]]) * (DATA[[#This Row],[Close]] &lt; DATA[[#This Row],[Prev High]])</f>
        <v>0</v>
      </c>
      <c r="BA1109" s="10">
        <f xml:space="preserve"> SIGN(DATA[[#This Row],[Close]] &lt; DATA[[#This Row],[Prev Low]])</f>
        <v>1</v>
      </c>
      <c r="BB1109" s="10">
        <f xml:space="preserve"> SIGN(DATA[[#This Row],[Prev Low]] &lt; DATA[[#This Row],[Close]])</f>
        <v>0</v>
      </c>
      <c r="BC1109" s="10">
        <f xml:space="preserve"> SIGN(DATA[[#This Row],[Close]] &lt; DATA[[#This Row],[Prev High]])</f>
        <v>1</v>
      </c>
      <c r="BD1109" s="10">
        <f xml:space="preserve"> SIGN(DATA[[#This Row],[Prev High]] &lt; DATA[[#This Row],[Close]])</f>
        <v>0</v>
      </c>
    </row>
    <row r="1110" spans="14:56" x14ac:dyDescent="0.25">
      <c r="N1110" s="16">
        <f xml:space="preserve"> ROW() - ROW(DATA[[#Headers],[Row]])</f>
        <v>1108</v>
      </c>
      <c r="O1110" s="13"/>
      <c r="P1110" s="20">
        <v>44245</v>
      </c>
      <c r="Q1110" s="21">
        <v>119285</v>
      </c>
      <c r="R1110" s="21">
        <v>120600</v>
      </c>
      <c r="S1110" s="21">
        <v>121050</v>
      </c>
      <c r="T1110" s="21">
        <v>118625</v>
      </c>
      <c r="U1110" s="13" t="s">
        <v>327</v>
      </c>
      <c r="V1110" s="14">
        <v>-9.1999999999999998E-3</v>
      </c>
      <c r="W1110" s="23"/>
      <c r="X1110" s="23">
        <f xml:space="preserve"> (1 - DATA[[#This Row],[Row]])</f>
        <v>-1107</v>
      </c>
      <c r="Y1110" s="24">
        <f xml:space="preserve"> DATA[[#This Row],[Src Data]]</f>
        <v>44245</v>
      </c>
      <c r="Z1110" s="23">
        <f xml:space="preserve"> WEEKDAY(DATA[[#This Row],[Date]])</f>
        <v>5</v>
      </c>
      <c r="AA1110" s="26">
        <f xml:space="preserve"> DATA[[#This Row],[Src Último]]</f>
        <v>119285</v>
      </c>
      <c r="AB1110" s="28">
        <f xml:space="preserve"> DATA[[#This Row],[Src Abertura]]</f>
        <v>120600</v>
      </c>
      <c r="AC1110" s="28">
        <f xml:space="preserve"> DATA[[#This Row],[Src Mínima]]</f>
        <v>118625</v>
      </c>
      <c r="AD1110" s="28">
        <f xml:space="preserve"> DATA[[#This Row],[Src Máxima]]</f>
        <v>121050</v>
      </c>
      <c r="AE1110" s="28">
        <f xml:space="preserve"> DATA[[#This Row],[Src Último]]</f>
        <v>119285</v>
      </c>
      <c r="AF1110" s="40">
        <f xml:space="preserve"> (DATA[[#This Row],[High]] - DATA[[#This Row],[Low]])</f>
        <v>2425</v>
      </c>
      <c r="AG1110" s="31">
        <f xml:space="preserve"> _xlfn.XLOOKUP(DATA[[#This Row],[T]]-1, DATA[T], DATA[Open], "")</f>
        <v>119640</v>
      </c>
      <c r="AH1110" s="31">
        <f xml:space="preserve"> _xlfn.XLOOKUP(DATA[[#This Row],[T]]-1, DATA[T], DATA[Low], "")</f>
        <v>118715</v>
      </c>
      <c r="AI1110" s="31">
        <f xml:space="preserve"> _xlfn.XLOOKUP(DATA[[#This Row],[T]]-1, DATA[T], DATA[High], "")</f>
        <v>120535</v>
      </c>
      <c r="AJ1110" s="31">
        <f xml:space="preserve"> _xlfn.XLOOKUP(DATA[[#This Row],[T]]-1, DATA[T], DATA[Price], "")</f>
        <v>120395</v>
      </c>
      <c r="AK1110" s="33">
        <f xml:space="preserve"> IFERROR(DATA[[#This Row],[Prev Close]] - DATA[[#This Row],[Prev Open]], "")</f>
        <v>755</v>
      </c>
      <c r="AL1110" s="33">
        <f xml:space="preserve"> IFERROR(DATA[[#This Row],[Prev High]] - DATA[[#This Row],[Prev Low]], "")</f>
        <v>1820</v>
      </c>
      <c r="AM1110" s="33">
        <f xml:space="preserve"> SIGN(DATA[[#This Row],[Prev Change]] &lt; 0)</f>
        <v>0</v>
      </c>
      <c r="AN1110" s="33">
        <f xml:space="preserve"> SIGN(DATA[[#This Row],[Prev Change]] &gt;= 0)</f>
        <v>1</v>
      </c>
      <c r="AO1110" s="28">
        <f xml:space="preserve"> IFERROR(MAX(0, DATA[[#This Row],[High]] - DATA[[#This Row],[Prev High]]), "")</f>
        <v>515</v>
      </c>
      <c r="AP1110" s="28">
        <f xml:space="preserve"> IFERROR(MAX(0, DATA[[#This Row],[Prev Low]] - DATA[[#This Row],[Low]]), "")</f>
        <v>90</v>
      </c>
      <c r="AQ1110" s="10">
        <f xml:space="preserve"> (DATA[[#This Row],[Prev Low]] &lt; DATA[[#This Row],[Open]]) * (DATA[[#This Row],[Open]] &lt; DATA[[#This Row],[Prev High]])</f>
        <v>0</v>
      </c>
      <c r="AR1110" s="10">
        <f xml:space="preserve"> SIGN(DATA[[#This Row],[Open]] &lt; DATA[[#This Row],[Prev Low]])</f>
        <v>0</v>
      </c>
      <c r="AS1110" s="10">
        <f xml:space="preserve"> SIGN(DATA[[#This Row],[Prev Low]] &lt; DATA[[#This Row],[Open]])</f>
        <v>1</v>
      </c>
      <c r="AT1110" s="10">
        <f xml:space="preserve"> SIGN(DATA[[#This Row],[Open]] &lt; DATA[[#This Row],[Prev High]])</f>
        <v>0</v>
      </c>
      <c r="AU1110" s="10">
        <f xml:space="preserve"> SIGN(DATA[[#This Row],[Prev High]] &lt; DATA[[#This Row],[Open]])</f>
        <v>1</v>
      </c>
      <c r="AV1110" s="10">
        <f xml:space="preserve"> SIGN(DATA[[#This Row],[Low]] &lt; DATA[[#This Row],[Prev Low]])</f>
        <v>1</v>
      </c>
      <c r="AW1110" s="10">
        <f xml:space="preserve"> SIGN(DATA[[#This Row],[Prev Low]] &lt; DATA[[#This Row],[Low]])</f>
        <v>0</v>
      </c>
      <c r="AX1110" s="10">
        <f xml:space="preserve"> SIGN(DATA[[#This Row],[High]] &lt; DATA[[#This Row],[Prev High]])</f>
        <v>0</v>
      </c>
      <c r="AY1110" s="10">
        <f xml:space="preserve"> SIGN(DATA[[#This Row],[Prev High]] &lt; DATA[[#This Row],[High]])</f>
        <v>1</v>
      </c>
      <c r="AZ1110" s="10">
        <f xml:space="preserve"> (DATA[[#This Row],[Prev Low]] &lt; DATA[[#This Row],[Close]]) * (DATA[[#This Row],[Close]] &lt; DATA[[#This Row],[Prev High]])</f>
        <v>1</v>
      </c>
      <c r="BA1110" s="10">
        <f xml:space="preserve"> SIGN(DATA[[#This Row],[Close]] &lt; DATA[[#This Row],[Prev Low]])</f>
        <v>0</v>
      </c>
      <c r="BB1110" s="10">
        <f xml:space="preserve"> SIGN(DATA[[#This Row],[Prev Low]] &lt; DATA[[#This Row],[Close]])</f>
        <v>1</v>
      </c>
      <c r="BC1110" s="10">
        <f xml:space="preserve"> SIGN(DATA[[#This Row],[Close]] &lt; DATA[[#This Row],[Prev High]])</f>
        <v>1</v>
      </c>
      <c r="BD1110" s="10">
        <f xml:space="preserve"> SIGN(DATA[[#This Row],[Prev High]] &lt; DATA[[#This Row],[Close]])</f>
        <v>0</v>
      </c>
    </row>
    <row r="1111" spans="14:56" x14ac:dyDescent="0.25">
      <c r="N1111" s="16">
        <f xml:space="preserve"> ROW() - ROW(DATA[[#Headers],[Row]])</f>
        <v>1109</v>
      </c>
      <c r="O1111" s="13"/>
      <c r="P1111" s="20">
        <v>44244</v>
      </c>
      <c r="Q1111" s="21">
        <v>120395</v>
      </c>
      <c r="R1111" s="21">
        <v>119640</v>
      </c>
      <c r="S1111" s="21">
        <v>120535</v>
      </c>
      <c r="T1111" s="21">
        <v>118715</v>
      </c>
      <c r="U1111" s="13" t="s">
        <v>783</v>
      </c>
      <c r="V1111" s="14">
        <v>8.5000000000000006E-3</v>
      </c>
      <c r="W1111" s="23"/>
      <c r="X1111" s="23">
        <f xml:space="preserve"> (1 - DATA[[#This Row],[Row]])</f>
        <v>-1108</v>
      </c>
      <c r="Y1111" s="24">
        <f xml:space="preserve"> DATA[[#This Row],[Src Data]]</f>
        <v>44244</v>
      </c>
      <c r="Z1111" s="23">
        <f xml:space="preserve"> WEEKDAY(DATA[[#This Row],[Date]])</f>
        <v>4</v>
      </c>
      <c r="AA1111" s="26">
        <f xml:space="preserve"> DATA[[#This Row],[Src Último]]</f>
        <v>120395</v>
      </c>
      <c r="AB1111" s="28">
        <f xml:space="preserve"> DATA[[#This Row],[Src Abertura]]</f>
        <v>119640</v>
      </c>
      <c r="AC1111" s="28">
        <f xml:space="preserve"> DATA[[#This Row],[Src Mínima]]</f>
        <v>118715</v>
      </c>
      <c r="AD1111" s="28">
        <f xml:space="preserve"> DATA[[#This Row],[Src Máxima]]</f>
        <v>120535</v>
      </c>
      <c r="AE1111" s="28">
        <f xml:space="preserve"> DATA[[#This Row],[Src Último]]</f>
        <v>120395</v>
      </c>
      <c r="AF1111" s="40">
        <f xml:space="preserve"> (DATA[[#This Row],[High]] - DATA[[#This Row],[Low]])</f>
        <v>1820</v>
      </c>
      <c r="AG1111" s="31">
        <f xml:space="preserve"> _xlfn.XLOOKUP(DATA[[#This Row],[T]]-1, DATA[T], DATA[Open], "")</f>
        <v>119010</v>
      </c>
      <c r="AH1111" s="31">
        <f xml:space="preserve"> _xlfn.XLOOKUP(DATA[[#This Row],[T]]-1, DATA[T], DATA[Low], "")</f>
        <v>118025</v>
      </c>
      <c r="AI1111" s="31">
        <f xml:space="preserve"> _xlfn.XLOOKUP(DATA[[#This Row],[T]]-1, DATA[T], DATA[High], "")</f>
        <v>119770</v>
      </c>
      <c r="AJ1111" s="31">
        <f xml:space="preserve"> _xlfn.XLOOKUP(DATA[[#This Row],[T]]-1, DATA[T], DATA[Price], "")</f>
        <v>119380</v>
      </c>
      <c r="AK1111" s="33">
        <f xml:space="preserve"> IFERROR(DATA[[#This Row],[Prev Close]] - DATA[[#This Row],[Prev Open]], "")</f>
        <v>370</v>
      </c>
      <c r="AL1111" s="33">
        <f xml:space="preserve"> IFERROR(DATA[[#This Row],[Prev High]] - DATA[[#This Row],[Prev Low]], "")</f>
        <v>1745</v>
      </c>
      <c r="AM1111" s="33">
        <f xml:space="preserve"> SIGN(DATA[[#This Row],[Prev Change]] &lt; 0)</f>
        <v>0</v>
      </c>
      <c r="AN1111" s="33">
        <f xml:space="preserve"> SIGN(DATA[[#This Row],[Prev Change]] &gt;= 0)</f>
        <v>1</v>
      </c>
      <c r="AO1111" s="28">
        <f xml:space="preserve"> IFERROR(MAX(0, DATA[[#This Row],[High]] - DATA[[#This Row],[Prev High]]), "")</f>
        <v>765</v>
      </c>
      <c r="AP1111" s="28">
        <f xml:space="preserve"> IFERROR(MAX(0, DATA[[#This Row],[Prev Low]] - DATA[[#This Row],[Low]]), "")</f>
        <v>0</v>
      </c>
      <c r="AQ1111" s="10">
        <f xml:space="preserve"> (DATA[[#This Row],[Prev Low]] &lt; DATA[[#This Row],[Open]]) * (DATA[[#This Row],[Open]] &lt; DATA[[#This Row],[Prev High]])</f>
        <v>1</v>
      </c>
      <c r="AR1111" s="10">
        <f xml:space="preserve"> SIGN(DATA[[#This Row],[Open]] &lt; DATA[[#This Row],[Prev Low]])</f>
        <v>0</v>
      </c>
      <c r="AS1111" s="10">
        <f xml:space="preserve"> SIGN(DATA[[#This Row],[Prev Low]] &lt; DATA[[#This Row],[Open]])</f>
        <v>1</v>
      </c>
      <c r="AT1111" s="10">
        <f xml:space="preserve"> SIGN(DATA[[#This Row],[Open]] &lt; DATA[[#This Row],[Prev High]])</f>
        <v>1</v>
      </c>
      <c r="AU1111" s="10">
        <f xml:space="preserve"> SIGN(DATA[[#This Row],[Prev High]] &lt; DATA[[#This Row],[Open]])</f>
        <v>0</v>
      </c>
      <c r="AV1111" s="10">
        <f xml:space="preserve"> SIGN(DATA[[#This Row],[Low]] &lt; DATA[[#This Row],[Prev Low]])</f>
        <v>0</v>
      </c>
      <c r="AW1111" s="10">
        <f xml:space="preserve"> SIGN(DATA[[#This Row],[Prev Low]] &lt; DATA[[#This Row],[Low]])</f>
        <v>1</v>
      </c>
      <c r="AX1111" s="10">
        <f xml:space="preserve"> SIGN(DATA[[#This Row],[High]] &lt; DATA[[#This Row],[Prev High]])</f>
        <v>0</v>
      </c>
      <c r="AY1111" s="10">
        <f xml:space="preserve"> SIGN(DATA[[#This Row],[Prev High]] &lt; DATA[[#This Row],[High]])</f>
        <v>1</v>
      </c>
      <c r="AZ1111" s="10">
        <f xml:space="preserve"> (DATA[[#This Row],[Prev Low]] &lt; DATA[[#This Row],[Close]]) * (DATA[[#This Row],[Close]] &lt; DATA[[#This Row],[Prev High]])</f>
        <v>0</v>
      </c>
      <c r="BA1111" s="10">
        <f xml:space="preserve"> SIGN(DATA[[#This Row],[Close]] &lt; DATA[[#This Row],[Prev Low]])</f>
        <v>0</v>
      </c>
      <c r="BB1111" s="10">
        <f xml:space="preserve"> SIGN(DATA[[#This Row],[Prev Low]] &lt; DATA[[#This Row],[Close]])</f>
        <v>1</v>
      </c>
      <c r="BC1111" s="10">
        <f xml:space="preserve"> SIGN(DATA[[#This Row],[Close]] &lt; DATA[[#This Row],[Prev High]])</f>
        <v>0</v>
      </c>
      <c r="BD1111" s="10">
        <f xml:space="preserve"> SIGN(DATA[[#This Row],[Prev High]] &lt; DATA[[#This Row],[Close]])</f>
        <v>1</v>
      </c>
    </row>
    <row r="1112" spans="14:56" x14ac:dyDescent="0.25">
      <c r="N1112" s="16">
        <f xml:space="preserve"> ROW() - ROW(DATA[[#Headers],[Row]])</f>
        <v>1110</v>
      </c>
      <c r="O1112" s="13"/>
      <c r="P1112" s="20">
        <v>44239</v>
      </c>
      <c r="Q1112" s="21">
        <v>119380</v>
      </c>
      <c r="R1112" s="21">
        <v>119010</v>
      </c>
      <c r="S1112" s="21">
        <v>119770</v>
      </c>
      <c r="T1112" s="21">
        <v>118025</v>
      </c>
      <c r="U1112" s="13" t="s">
        <v>442</v>
      </c>
      <c r="V1112" s="14">
        <v>1.2999999999999999E-3</v>
      </c>
      <c r="W1112" s="23"/>
      <c r="X1112" s="23">
        <f xml:space="preserve"> (1 - DATA[[#This Row],[Row]])</f>
        <v>-1109</v>
      </c>
      <c r="Y1112" s="24">
        <f xml:space="preserve"> DATA[[#This Row],[Src Data]]</f>
        <v>44239</v>
      </c>
      <c r="Z1112" s="23">
        <f xml:space="preserve"> WEEKDAY(DATA[[#This Row],[Date]])</f>
        <v>6</v>
      </c>
      <c r="AA1112" s="26">
        <f xml:space="preserve"> DATA[[#This Row],[Src Último]]</f>
        <v>119380</v>
      </c>
      <c r="AB1112" s="28">
        <f xml:space="preserve"> DATA[[#This Row],[Src Abertura]]</f>
        <v>119010</v>
      </c>
      <c r="AC1112" s="28">
        <f xml:space="preserve"> DATA[[#This Row],[Src Mínima]]</f>
        <v>118025</v>
      </c>
      <c r="AD1112" s="28">
        <f xml:space="preserve"> DATA[[#This Row],[Src Máxima]]</f>
        <v>119770</v>
      </c>
      <c r="AE1112" s="28">
        <f xml:space="preserve"> DATA[[#This Row],[Src Último]]</f>
        <v>119380</v>
      </c>
      <c r="AF1112" s="40">
        <f xml:space="preserve"> (DATA[[#This Row],[High]] - DATA[[#This Row],[Low]])</f>
        <v>1745</v>
      </c>
      <c r="AG1112" s="31">
        <f xml:space="preserve"> _xlfn.XLOOKUP(DATA[[#This Row],[T]]-1, DATA[T], DATA[Open], "")</f>
        <v>118645</v>
      </c>
      <c r="AH1112" s="31">
        <f xml:space="preserve"> _xlfn.XLOOKUP(DATA[[#This Row],[T]]-1, DATA[T], DATA[Low], "")</f>
        <v>118400</v>
      </c>
      <c r="AI1112" s="31">
        <f xml:space="preserve"> _xlfn.XLOOKUP(DATA[[#This Row],[T]]-1, DATA[T], DATA[High], "")</f>
        <v>120325</v>
      </c>
      <c r="AJ1112" s="31">
        <f xml:space="preserve"> _xlfn.XLOOKUP(DATA[[#This Row],[T]]-1, DATA[T], DATA[Price], "")</f>
        <v>119223</v>
      </c>
      <c r="AK1112" s="33">
        <f xml:space="preserve"> IFERROR(DATA[[#This Row],[Prev Close]] - DATA[[#This Row],[Prev Open]], "")</f>
        <v>578</v>
      </c>
      <c r="AL1112" s="33">
        <f xml:space="preserve"> IFERROR(DATA[[#This Row],[Prev High]] - DATA[[#This Row],[Prev Low]], "")</f>
        <v>1925</v>
      </c>
      <c r="AM1112" s="33">
        <f xml:space="preserve"> SIGN(DATA[[#This Row],[Prev Change]] &lt; 0)</f>
        <v>0</v>
      </c>
      <c r="AN1112" s="33">
        <f xml:space="preserve"> SIGN(DATA[[#This Row],[Prev Change]] &gt;= 0)</f>
        <v>1</v>
      </c>
      <c r="AO1112" s="28">
        <f xml:space="preserve"> IFERROR(MAX(0, DATA[[#This Row],[High]] - DATA[[#This Row],[Prev High]]), "")</f>
        <v>0</v>
      </c>
      <c r="AP1112" s="28">
        <f xml:space="preserve"> IFERROR(MAX(0, DATA[[#This Row],[Prev Low]] - DATA[[#This Row],[Low]]), "")</f>
        <v>375</v>
      </c>
      <c r="AQ1112" s="10">
        <f xml:space="preserve"> (DATA[[#This Row],[Prev Low]] &lt; DATA[[#This Row],[Open]]) * (DATA[[#This Row],[Open]] &lt; DATA[[#This Row],[Prev High]])</f>
        <v>1</v>
      </c>
      <c r="AR1112" s="10">
        <f xml:space="preserve"> SIGN(DATA[[#This Row],[Open]] &lt; DATA[[#This Row],[Prev Low]])</f>
        <v>0</v>
      </c>
      <c r="AS1112" s="10">
        <f xml:space="preserve"> SIGN(DATA[[#This Row],[Prev Low]] &lt; DATA[[#This Row],[Open]])</f>
        <v>1</v>
      </c>
      <c r="AT1112" s="10">
        <f xml:space="preserve"> SIGN(DATA[[#This Row],[Open]] &lt; DATA[[#This Row],[Prev High]])</f>
        <v>1</v>
      </c>
      <c r="AU1112" s="10">
        <f xml:space="preserve"> SIGN(DATA[[#This Row],[Prev High]] &lt; DATA[[#This Row],[Open]])</f>
        <v>0</v>
      </c>
      <c r="AV1112" s="10">
        <f xml:space="preserve"> SIGN(DATA[[#This Row],[Low]] &lt; DATA[[#This Row],[Prev Low]])</f>
        <v>1</v>
      </c>
      <c r="AW1112" s="10">
        <f xml:space="preserve"> SIGN(DATA[[#This Row],[Prev Low]] &lt; DATA[[#This Row],[Low]])</f>
        <v>0</v>
      </c>
      <c r="AX1112" s="10">
        <f xml:space="preserve"> SIGN(DATA[[#This Row],[High]] &lt; DATA[[#This Row],[Prev High]])</f>
        <v>1</v>
      </c>
      <c r="AY1112" s="10">
        <f xml:space="preserve"> SIGN(DATA[[#This Row],[Prev High]] &lt; DATA[[#This Row],[High]])</f>
        <v>0</v>
      </c>
      <c r="AZ1112" s="10">
        <f xml:space="preserve"> (DATA[[#This Row],[Prev Low]] &lt; DATA[[#This Row],[Close]]) * (DATA[[#This Row],[Close]] &lt; DATA[[#This Row],[Prev High]])</f>
        <v>1</v>
      </c>
      <c r="BA1112" s="10">
        <f xml:space="preserve"> SIGN(DATA[[#This Row],[Close]] &lt; DATA[[#This Row],[Prev Low]])</f>
        <v>0</v>
      </c>
      <c r="BB1112" s="10">
        <f xml:space="preserve"> SIGN(DATA[[#This Row],[Prev Low]] &lt; DATA[[#This Row],[Close]])</f>
        <v>1</v>
      </c>
      <c r="BC1112" s="10">
        <f xml:space="preserve"> SIGN(DATA[[#This Row],[Close]] &lt; DATA[[#This Row],[Prev High]])</f>
        <v>1</v>
      </c>
      <c r="BD1112" s="10">
        <f xml:space="preserve"> SIGN(DATA[[#This Row],[Prev High]] &lt; DATA[[#This Row],[Close]])</f>
        <v>0</v>
      </c>
    </row>
    <row r="1113" spans="14:56" x14ac:dyDescent="0.25">
      <c r="N1113" s="16">
        <f xml:space="preserve"> ROW() - ROW(DATA[[#Headers],[Row]])</f>
        <v>1111</v>
      </c>
      <c r="O1113" s="13"/>
      <c r="P1113" s="20">
        <v>44238</v>
      </c>
      <c r="Q1113" s="21">
        <v>119223</v>
      </c>
      <c r="R1113" s="21">
        <v>118645</v>
      </c>
      <c r="S1113" s="21">
        <v>120325</v>
      </c>
      <c r="T1113" s="21">
        <v>118400</v>
      </c>
      <c r="U1113" s="13" t="s">
        <v>614</v>
      </c>
      <c r="V1113" s="14">
        <v>7.4999999999999997E-3</v>
      </c>
      <c r="W1113" s="23"/>
      <c r="X1113" s="23">
        <f xml:space="preserve"> (1 - DATA[[#This Row],[Row]])</f>
        <v>-1110</v>
      </c>
      <c r="Y1113" s="24">
        <f xml:space="preserve"> DATA[[#This Row],[Src Data]]</f>
        <v>44238</v>
      </c>
      <c r="Z1113" s="23">
        <f xml:space="preserve"> WEEKDAY(DATA[[#This Row],[Date]])</f>
        <v>5</v>
      </c>
      <c r="AA1113" s="26">
        <f xml:space="preserve"> DATA[[#This Row],[Src Último]]</f>
        <v>119223</v>
      </c>
      <c r="AB1113" s="28">
        <f xml:space="preserve"> DATA[[#This Row],[Src Abertura]]</f>
        <v>118645</v>
      </c>
      <c r="AC1113" s="28">
        <f xml:space="preserve"> DATA[[#This Row],[Src Mínima]]</f>
        <v>118400</v>
      </c>
      <c r="AD1113" s="28">
        <f xml:space="preserve"> DATA[[#This Row],[Src Máxima]]</f>
        <v>120325</v>
      </c>
      <c r="AE1113" s="28">
        <f xml:space="preserve"> DATA[[#This Row],[Src Último]]</f>
        <v>119223</v>
      </c>
      <c r="AF1113" s="40">
        <f xml:space="preserve"> (DATA[[#This Row],[High]] - DATA[[#This Row],[Low]])</f>
        <v>1925</v>
      </c>
      <c r="AG1113" s="31">
        <f xml:space="preserve"> _xlfn.XLOOKUP(DATA[[#This Row],[T]]-1, DATA[T], DATA[Open], "")</f>
        <v>119750</v>
      </c>
      <c r="AH1113" s="31">
        <f xml:space="preserve"> _xlfn.XLOOKUP(DATA[[#This Row],[T]]-1, DATA[T], DATA[Low], "")</f>
        <v>117830</v>
      </c>
      <c r="AI1113" s="31">
        <f xml:space="preserve"> _xlfn.XLOOKUP(DATA[[#This Row],[T]]-1, DATA[T], DATA[High], "")</f>
        <v>119915</v>
      </c>
      <c r="AJ1113" s="31">
        <f xml:space="preserve"> _xlfn.XLOOKUP(DATA[[#This Row],[T]]-1, DATA[T], DATA[Price], "")</f>
        <v>118340</v>
      </c>
      <c r="AK1113" s="33">
        <f xml:space="preserve"> IFERROR(DATA[[#This Row],[Prev Close]] - DATA[[#This Row],[Prev Open]], "")</f>
        <v>-1410</v>
      </c>
      <c r="AL1113" s="33">
        <f xml:space="preserve"> IFERROR(DATA[[#This Row],[Prev High]] - DATA[[#This Row],[Prev Low]], "")</f>
        <v>2085</v>
      </c>
      <c r="AM1113" s="33">
        <f xml:space="preserve"> SIGN(DATA[[#This Row],[Prev Change]] &lt; 0)</f>
        <v>1</v>
      </c>
      <c r="AN1113" s="33">
        <f xml:space="preserve"> SIGN(DATA[[#This Row],[Prev Change]] &gt;= 0)</f>
        <v>0</v>
      </c>
      <c r="AO1113" s="28">
        <f xml:space="preserve"> IFERROR(MAX(0, DATA[[#This Row],[High]] - DATA[[#This Row],[Prev High]]), "")</f>
        <v>410</v>
      </c>
      <c r="AP1113" s="28">
        <f xml:space="preserve"> IFERROR(MAX(0, DATA[[#This Row],[Prev Low]] - DATA[[#This Row],[Low]]), "")</f>
        <v>0</v>
      </c>
      <c r="AQ1113" s="10">
        <f xml:space="preserve"> (DATA[[#This Row],[Prev Low]] &lt; DATA[[#This Row],[Open]]) * (DATA[[#This Row],[Open]] &lt; DATA[[#This Row],[Prev High]])</f>
        <v>1</v>
      </c>
      <c r="AR1113" s="10">
        <f xml:space="preserve"> SIGN(DATA[[#This Row],[Open]] &lt; DATA[[#This Row],[Prev Low]])</f>
        <v>0</v>
      </c>
      <c r="AS1113" s="10">
        <f xml:space="preserve"> SIGN(DATA[[#This Row],[Prev Low]] &lt; DATA[[#This Row],[Open]])</f>
        <v>1</v>
      </c>
      <c r="AT1113" s="10">
        <f xml:space="preserve"> SIGN(DATA[[#This Row],[Open]] &lt; DATA[[#This Row],[Prev High]])</f>
        <v>1</v>
      </c>
      <c r="AU1113" s="10">
        <f xml:space="preserve"> SIGN(DATA[[#This Row],[Prev High]] &lt; DATA[[#This Row],[Open]])</f>
        <v>0</v>
      </c>
      <c r="AV1113" s="10">
        <f xml:space="preserve"> SIGN(DATA[[#This Row],[Low]] &lt; DATA[[#This Row],[Prev Low]])</f>
        <v>0</v>
      </c>
      <c r="AW1113" s="10">
        <f xml:space="preserve"> SIGN(DATA[[#This Row],[Prev Low]] &lt; DATA[[#This Row],[Low]])</f>
        <v>1</v>
      </c>
      <c r="AX1113" s="10">
        <f xml:space="preserve"> SIGN(DATA[[#This Row],[High]] &lt; DATA[[#This Row],[Prev High]])</f>
        <v>0</v>
      </c>
      <c r="AY1113" s="10">
        <f xml:space="preserve"> SIGN(DATA[[#This Row],[Prev High]] &lt; DATA[[#This Row],[High]])</f>
        <v>1</v>
      </c>
      <c r="AZ1113" s="10">
        <f xml:space="preserve"> (DATA[[#This Row],[Prev Low]] &lt; DATA[[#This Row],[Close]]) * (DATA[[#This Row],[Close]] &lt; DATA[[#This Row],[Prev High]])</f>
        <v>1</v>
      </c>
      <c r="BA1113" s="10">
        <f xml:space="preserve"> SIGN(DATA[[#This Row],[Close]] &lt; DATA[[#This Row],[Prev Low]])</f>
        <v>0</v>
      </c>
      <c r="BB1113" s="10">
        <f xml:space="preserve"> SIGN(DATA[[#This Row],[Prev Low]] &lt; DATA[[#This Row],[Close]])</f>
        <v>1</v>
      </c>
      <c r="BC1113" s="10">
        <f xml:space="preserve"> SIGN(DATA[[#This Row],[Close]] &lt; DATA[[#This Row],[Prev High]])</f>
        <v>1</v>
      </c>
      <c r="BD1113" s="10">
        <f xml:space="preserve"> SIGN(DATA[[#This Row],[Prev High]] &lt; DATA[[#This Row],[Close]])</f>
        <v>0</v>
      </c>
    </row>
    <row r="1114" spans="14:56" x14ac:dyDescent="0.25">
      <c r="N1114" s="16">
        <f xml:space="preserve"> ROW() - ROW(DATA[[#Headers],[Row]])</f>
        <v>1112</v>
      </c>
      <c r="O1114" s="13"/>
      <c r="P1114" s="20">
        <v>44237</v>
      </c>
      <c r="Q1114" s="21">
        <v>118340</v>
      </c>
      <c r="R1114" s="21">
        <v>119750</v>
      </c>
      <c r="S1114" s="21">
        <v>119915</v>
      </c>
      <c r="T1114" s="21">
        <v>117830</v>
      </c>
      <c r="U1114" s="13" t="s">
        <v>784</v>
      </c>
      <c r="V1114" s="14">
        <v>-8.6E-3</v>
      </c>
      <c r="W1114" s="23"/>
      <c r="X1114" s="23">
        <f xml:space="preserve"> (1 - DATA[[#This Row],[Row]])</f>
        <v>-1111</v>
      </c>
      <c r="Y1114" s="24">
        <f xml:space="preserve"> DATA[[#This Row],[Src Data]]</f>
        <v>44237</v>
      </c>
      <c r="Z1114" s="23">
        <f xml:space="preserve"> WEEKDAY(DATA[[#This Row],[Date]])</f>
        <v>4</v>
      </c>
      <c r="AA1114" s="26">
        <f xml:space="preserve"> DATA[[#This Row],[Src Último]]</f>
        <v>118340</v>
      </c>
      <c r="AB1114" s="28">
        <f xml:space="preserve"> DATA[[#This Row],[Src Abertura]]</f>
        <v>119750</v>
      </c>
      <c r="AC1114" s="28">
        <f xml:space="preserve"> DATA[[#This Row],[Src Mínima]]</f>
        <v>117830</v>
      </c>
      <c r="AD1114" s="28">
        <f xml:space="preserve"> DATA[[#This Row],[Src Máxima]]</f>
        <v>119915</v>
      </c>
      <c r="AE1114" s="28">
        <f xml:space="preserve"> DATA[[#This Row],[Src Último]]</f>
        <v>118340</v>
      </c>
      <c r="AF1114" s="40">
        <f xml:space="preserve"> (DATA[[#This Row],[High]] - DATA[[#This Row],[Low]])</f>
        <v>2085</v>
      </c>
      <c r="AG1114" s="31">
        <f xml:space="preserve"> _xlfn.XLOOKUP(DATA[[#This Row],[T]]-1, DATA[T], DATA[Open], "")</f>
        <v>119600</v>
      </c>
      <c r="AH1114" s="31">
        <f xml:space="preserve"> _xlfn.XLOOKUP(DATA[[#This Row],[T]]-1, DATA[T], DATA[Low], "")</f>
        <v>118175</v>
      </c>
      <c r="AI1114" s="31">
        <f xml:space="preserve"> _xlfn.XLOOKUP(DATA[[#This Row],[T]]-1, DATA[T], DATA[High], "")</f>
        <v>119980</v>
      </c>
      <c r="AJ1114" s="31">
        <f xml:space="preserve"> _xlfn.XLOOKUP(DATA[[#This Row],[T]]-1, DATA[T], DATA[Price], "")</f>
        <v>119369</v>
      </c>
      <c r="AK1114" s="33">
        <f xml:space="preserve"> IFERROR(DATA[[#This Row],[Prev Close]] - DATA[[#This Row],[Prev Open]], "")</f>
        <v>-231</v>
      </c>
      <c r="AL1114" s="33">
        <f xml:space="preserve"> IFERROR(DATA[[#This Row],[Prev High]] - DATA[[#This Row],[Prev Low]], "")</f>
        <v>1805</v>
      </c>
      <c r="AM1114" s="33">
        <f xml:space="preserve"> SIGN(DATA[[#This Row],[Prev Change]] &lt; 0)</f>
        <v>1</v>
      </c>
      <c r="AN1114" s="33">
        <f xml:space="preserve"> SIGN(DATA[[#This Row],[Prev Change]] &gt;= 0)</f>
        <v>0</v>
      </c>
      <c r="AO1114" s="28">
        <f xml:space="preserve"> IFERROR(MAX(0, DATA[[#This Row],[High]] - DATA[[#This Row],[Prev High]]), "")</f>
        <v>0</v>
      </c>
      <c r="AP1114" s="28">
        <f xml:space="preserve"> IFERROR(MAX(0, DATA[[#This Row],[Prev Low]] - DATA[[#This Row],[Low]]), "")</f>
        <v>345</v>
      </c>
      <c r="AQ1114" s="10">
        <f xml:space="preserve"> (DATA[[#This Row],[Prev Low]] &lt; DATA[[#This Row],[Open]]) * (DATA[[#This Row],[Open]] &lt; DATA[[#This Row],[Prev High]])</f>
        <v>1</v>
      </c>
      <c r="AR1114" s="10">
        <f xml:space="preserve"> SIGN(DATA[[#This Row],[Open]] &lt; DATA[[#This Row],[Prev Low]])</f>
        <v>0</v>
      </c>
      <c r="AS1114" s="10">
        <f xml:space="preserve"> SIGN(DATA[[#This Row],[Prev Low]] &lt; DATA[[#This Row],[Open]])</f>
        <v>1</v>
      </c>
      <c r="AT1114" s="10">
        <f xml:space="preserve"> SIGN(DATA[[#This Row],[Open]] &lt; DATA[[#This Row],[Prev High]])</f>
        <v>1</v>
      </c>
      <c r="AU1114" s="10">
        <f xml:space="preserve"> SIGN(DATA[[#This Row],[Prev High]] &lt; DATA[[#This Row],[Open]])</f>
        <v>0</v>
      </c>
      <c r="AV1114" s="10">
        <f xml:space="preserve"> SIGN(DATA[[#This Row],[Low]] &lt; DATA[[#This Row],[Prev Low]])</f>
        <v>1</v>
      </c>
      <c r="AW1114" s="10">
        <f xml:space="preserve"> SIGN(DATA[[#This Row],[Prev Low]] &lt; DATA[[#This Row],[Low]])</f>
        <v>0</v>
      </c>
      <c r="AX1114" s="10">
        <f xml:space="preserve"> SIGN(DATA[[#This Row],[High]] &lt; DATA[[#This Row],[Prev High]])</f>
        <v>1</v>
      </c>
      <c r="AY1114" s="10">
        <f xml:space="preserve"> SIGN(DATA[[#This Row],[Prev High]] &lt; DATA[[#This Row],[High]])</f>
        <v>0</v>
      </c>
      <c r="AZ1114" s="10">
        <f xml:space="preserve"> (DATA[[#This Row],[Prev Low]] &lt; DATA[[#This Row],[Close]]) * (DATA[[#This Row],[Close]] &lt; DATA[[#This Row],[Prev High]])</f>
        <v>1</v>
      </c>
      <c r="BA1114" s="10">
        <f xml:space="preserve"> SIGN(DATA[[#This Row],[Close]] &lt; DATA[[#This Row],[Prev Low]])</f>
        <v>0</v>
      </c>
      <c r="BB1114" s="10">
        <f xml:space="preserve"> SIGN(DATA[[#This Row],[Prev Low]] &lt; DATA[[#This Row],[Close]])</f>
        <v>1</v>
      </c>
      <c r="BC1114" s="10">
        <f xml:space="preserve"> SIGN(DATA[[#This Row],[Close]] &lt; DATA[[#This Row],[Prev High]])</f>
        <v>1</v>
      </c>
      <c r="BD1114" s="10">
        <f xml:space="preserve"> SIGN(DATA[[#This Row],[Prev High]] &lt; DATA[[#This Row],[Close]])</f>
        <v>0</v>
      </c>
    </row>
    <row r="1115" spans="14:56" x14ac:dyDescent="0.25">
      <c r="N1115" s="16">
        <f xml:space="preserve"> ROW() - ROW(DATA[[#Headers],[Row]])</f>
        <v>1113</v>
      </c>
      <c r="O1115" s="13"/>
      <c r="P1115" s="20">
        <v>44236</v>
      </c>
      <c r="Q1115" s="21">
        <v>119369</v>
      </c>
      <c r="R1115" s="21">
        <v>119600</v>
      </c>
      <c r="S1115" s="21">
        <v>119980</v>
      </c>
      <c r="T1115" s="21">
        <v>118175</v>
      </c>
      <c r="U1115" s="13" t="s">
        <v>722</v>
      </c>
      <c r="V1115" s="14">
        <v>-3.0999999999999999E-3</v>
      </c>
      <c r="W1115" s="23"/>
      <c r="X1115" s="23">
        <f xml:space="preserve"> (1 - DATA[[#This Row],[Row]])</f>
        <v>-1112</v>
      </c>
      <c r="Y1115" s="24">
        <f xml:space="preserve"> DATA[[#This Row],[Src Data]]</f>
        <v>44236</v>
      </c>
      <c r="Z1115" s="23">
        <f xml:space="preserve"> WEEKDAY(DATA[[#This Row],[Date]])</f>
        <v>3</v>
      </c>
      <c r="AA1115" s="26">
        <f xml:space="preserve"> DATA[[#This Row],[Src Último]]</f>
        <v>119369</v>
      </c>
      <c r="AB1115" s="28">
        <f xml:space="preserve"> DATA[[#This Row],[Src Abertura]]</f>
        <v>119600</v>
      </c>
      <c r="AC1115" s="28">
        <f xml:space="preserve"> DATA[[#This Row],[Src Mínima]]</f>
        <v>118175</v>
      </c>
      <c r="AD1115" s="28">
        <f xml:space="preserve"> DATA[[#This Row],[Src Máxima]]</f>
        <v>119980</v>
      </c>
      <c r="AE1115" s="28">
        <f xml:space="preserve"> DATA[[#This Row],[Src Último]]</f>
        <v>119369</v>
      </c>
      <c r="AF1115" s="40">
        <f xml:space="preserve"> (DATA[[#This Row],[High]] - DATA[[#This Row],[Low]])</f>
        <v>1805</v>
      </c>
      <c r="AG1115" s="31">
        <f xml:space="preserve"> _xlfn.XLOOKUP(DATA[[#This Row],[T]]-1, DATA[T], DATA[Open], "")</f>
        <v>120520</v>
      </c>
      <c r="AH1115" s="31">
        <f xml:space="preserve"> _xlfn.XLOOKUP(DATA[[#This Row],[T]]-1, DATA[T], DATA[Low], "")</f>
        <v>119040</v>
      </c>
      <c r="AI1115" s="31">
        <f xml:space="preserve"> _xlfn.XLOOKUP(DATA[[#This Row],[T]]-1, DATA[T], DATA[High], "")</f>
        <v>120885</v>
      </c>
      <c r="AJ1115" s="31">
        <f xml:space="preserve"> _xlfn.XLOOKUP(DATA[[#This Row],[T]]-1, DATA[T], DATA[Price], "")</f>
        <v>119743</v>
      </c>
      <c r="AK1115" s="33">
        <f xml:space="preserve"> IFERROR(DATA[[#This Row],[Prev Close]] - DATA[[#This Row],[Prev Open]], "")</f>
        <v>-777</v>
      </c>
      <c r="AL1115" s="33">
        <f xml:space="preserve"> IFERROR(DATA[[#This Row],[Prev High]] - DATA[[#This Row],[Prev Low]], "")</f>
        <v>1845</v>
      </c>
      <c r="AM1115" s="33">
        <f xml:space="preserve"> SIGN(DATA[[#This Row],[Prev Change]] &lt; 0)</f>
        <v>1</v>
      </c>
      <c r="AN1115" s="33">
        <f xml:space="preserve"> SIGN(DATA[[#This Row],[Prev Change]] &gt;= 0)</f>
        <v>0</v>
      </c>
      <c r="AO1115" s="28">
        <f xml:space="preserve"> IFERROR(MAX(0, DATA[[#This Row],[High]] - DATA[[#This Row],[Prev High]]), "")</f>
        <v>0</v>
      </c>
      <c r="AP1115" s="28">
        <f xml:space="preserve"> IFERROR(MAX(0, DATA[[#This Row],[Prev Low]] - DATA[[#This Row],[Low]]), "")</f>
        <v>865</v>
      </c>
      <c r="AQ1115" s="10">
        <f xml:space="preserve"> (DATA[[#This Row],[Prev Low]] &lt; DATA[[#This Row],[Open]]) * (DATA[[#This Row],[Open]] &lt; DATA[[#This Row],[Prev High]])</f>
        <v>1</v>
      </c>
      <c r="AR1115" s="10">
        <f xml:space="preserve"> SIGN(DATA[[#This Row],[Open]] &lt; DATA[[#This Row],[Prev Low]])</f>
        <v>0</v>
      </c>
      <c r="AS1115" s="10">
        <f xml:space="preserve"> SIGN(DATA[[#This Row],[Prev Low]] &lt; DATA[[#This Row],[Open]])</f>
        <v>1</v>
      </c>
      <c r="AT1115" s="10">
        <f xml:space="preserve"> SIGN(DATA[[#This Row],[Open]] &lt; DATA[[#This Row],[Prev High]])</f>
        <v>1</v>
      </c>
      <c r="AU1115" s="10">
        <f xml:space="preserve"> SIGN(DATA[[#This Row],[Prev High]] &lt; DATA[[#This Row],[Open]])</f>
        <v>0</v>
      </c>
      <c r="AV1115" s="10">
        <f xml:space="preserve"> SIGN(DATA[[#This Row],[Low]] &lt; DATA[[#This Row],[Prev Low]])</f>
        <v>1</v>
      </c>
      <c r="AW1115" s="10">
        <f xml:space="preserve"> SIGN(DATA[[#This Row],[Prev Low]] &lt; DATA[[#This Row],[Low]])</f>
        <v>0</v>
      </c>
      <c r="AX1115" s="10">
        <f xml:space="preserve"> SIGN(DATA[[#This Row],[High]] &lt; DATA[[#This Row],[Prev High]])</f>
        <v>1</v>
      </c>
      <c r="AY1115" s="10">
        <f xml:space="preserve"> SIGN(DATA[[#This Row],[Prev High]] &lt; DATA[[#This Row],[High]])</f>
        <v>0</v>
      </c>
      <c r="AZ1115" s="10">
        <f xml:space="preserve"> (DATA[[#This Row],[Prev Low]] &lt; DATA[[#This Row],[Close]]) * (DATA[[#This Row],[Close]] &lt; DATA[[#This Row],[Prev High]])</f>
        <v>1</v>
      </c>
      <c r="BA1115" s="10">
        <f xml:space="preserve"> SIGN(DATA[[#This Row],[Close]] &lt; DATA[[#This Row],[Prev Low]])</f>
        <v>0</v>
      </c>
      <c r="BB1115" s="10">
        <f xml:space="preserve"> SIGN(DATA[[#This Row],[Prev Low]] &lt; DATA[[#This Row],[Close]])</f>
        <v>1</v>
      </c>
      <c r="BC1115" s="10">
        <f xml:space="preserve"> SIGN(DATA[[#This Row],[Close]] &lt; DATA[[#This Row],[Prev High]])</f>
        <v>1</v>
      </c>
      <c r="BD1115" s="10">
        <f xml:space="preserve"> SIGN(DATA[[#This Row],[Prev High]] &lt; DATA[[#This Row],[Close]])</f>
        <v>0</v>
      </c>
    </row>
    <row r="1116" spans="14:56" x14ac:dyDescent="0.25">
      <c r="N1116" s="16">
        <f xml:space="preserve"> ROW() - ROW(DATA[[#Headers],[Row]])</f>
        <v>1114</v>
      </c>
      <c r="O1116" s="13"/>
      <c r="P1116" s="20">
        <v>44235</v>
      </c>
      <c r="Q1116" s="21">
        <v>119743</v>
      </c>
      <c r="R1116" s="21">
        <v>120520</v>
      </c>
      <c r="S1116" s="21">
        <v>120885</v>
      </c>
      <c r="T1116" s="21">
        <v>119040</v>
      </c>
      <c r="U1116" s="13" t="s">
        <v>664</v>
      </c>
      <c r="V1116" s="14">
        <v>-3.8E-3</v>
      </c>
      <c r="W1116" s="23"/>
      <c r="X1116" s="23">
        <f xml:space="preserve"> (1 - DATA[[#This Row],[Row]])</f>
        <v>-1113</v>
      </c>
      <c r="Y1116" s="24">
        <f xml:space="preserve"> DATA[[#This Row],[Src Data]]</f>
        <v>44235</v>
      </c>
      <c r="Z1116" s="23">
        <f xml:space="preserve"> WEEKDAY(DATA[[#This Row],[Date]])</f>
        <v>2</v>
      </c>
      <c r="AA1116" s="26">
        <f xml:space="preserve"> DATA[[#This Row],[Src Último]]</f>
        <v>119743</v>
      </c>
      <c r="AB1116" s="28">
        <f xml:space="preserve"> DATA[[#This Row],[Src Abertura]]</f>
        <v>120520</v>
      </c>
      <c r="AC1116" s="28">
        <f xml:space="preserve"> DATA[[#This Row],[Src Mínima]]</f>
        <v>119040</v>
      </c>
      <c r="AD1116" s="28">
        <f xml:space="preserve"> DATA[[#This Row],[Src Máxima]]</f>
        <v>120885</v>
      </c>
      <c r="AE1116" s="28">
        <f xml:space="preserve"> DATA[[#This Row],[Src Último]]</f>
        <v>119743</v>
      </c>
      <c r="AF1116" s="40">
        <f xml:space="preserve"> (DATA[[#This Row],[High]] - DATA[[#This Row],[Low]])</f>
        <v>1845</v>
      </c>
      <c r="AG1116" s="31">
        <f xml:space="preserve"> _xlfn.XLOOKUP(DATA[[#This Row],[T]]-1, DATA[T], DATA[Open], "")</f>
        <v>119675</v>
      </c>
      <c r="AH1116" s="31">
        <f xml:space="preserve"> _xlfn.XLOOKUP(DATA[[#This Row],[T]]-1, DATA[T], DATA[Low], "")</f>
        <v>119365</v>
      </c>
      <c r="AI1116" s="31">
        <f xml:space="preserve"> _xlfn.XLOOKUP(DATA[[#This Row],[T]]-1, DATA[T], DATA[High], "")</f>
        <v>121195</v>
      </c>
      <c r="AJ1116" s="31">
        <f xml:space="preserve"> _xlfn.XLOOKUP(DATA[[#This Row],[T]]-1, DATA[T], DATA[Price], "")</f>
        <v>120200</v>
      </c>
      <c r="AK1116" s="33">
        <f xml:space="preserve"> IFERROR(DATA[[#This Row],[Prev Close]] - DATA[[#This Row],[Prev Open]], "")</f>
        <v>525</v>
      </c>
      <c r="AL1116" s="33">
        <f xml:space="preserve"> IFERROR(DATA[[#This Row],[Prev High]] - DATA[[#This Row],[Prev Low]], "")</f>
        <v>1830</v>
      </c>
      <c r="AM1116" s="33">
        <f xml:space="preserve"> SIGN(DATA[[#This Row],[Prev Change]] &lt; 0)</f>
        <v>0</v>
      </c>
      <c r="AN1116" s="33">
        <f xml:space="preserve"> SIGN(DATA[[#This Row],[Prev Change]] &gt;= 0)</f>
        <v>1</v>
      </c>
      <c r="AO1116" s="28">
        <f xml:space="preserve"> IFERROR(MAX(0, DATA[[#This Row],[High]] - DATA[[#This Row],[Prev High]]), "")</f>
        <v>0</v>
      </c>
      <c r="AP1116" s="28">
        <f xml:space="preserve"> IFERROR(MAX(0, DATA[[#This Row],[Prev Low]] - DATA[[#This Row],[Low]]), "")</f>
        <v>325</v>
      </c>
      <c r="AQ1116" s="10">
        <f xml:space="preserve"> (DATA[[#This Row],[Prev Low]] &lt; DATA[[#This Row],[Open]]) * (DATA[[#This Row],[Open]] &lt; DATA[[#This Row],[Prev High]])</f>
        <v>1</v>
      </c>
      <c r="AR1116" s="10">
        <f xml:space="preserve"> SIGN(DATA[[#This Row],[Open]] &lt; DATA[[#This Row],[Prev Low]])</f>
        <v>0</v>
      </c>
      <c r="AS1116" s="10">
        <f xml:space="preserve"> SIGN(DATA[[#This Row],[Prev Low]] &lt; DATA[[#This Row],[Open]])</f>
        <v>1</v>
      </c>
      <c r="AT1116" s="10">
        <f xml:space="preserve"> SIGN(DATA[[#This Row],[Open]] &lt; DATA[[#This Row],[Prev High]])</f>
        <v>1</v>
      </c>
      <c r="AU1116" s="10">
        <f xml:space="preserve"> SIGN(DATA[[#This Row],[Prev High]] &lt; DATA[[#This Row],[Open]])</f>
        <v>0</v>
      </c>
      <c r="AV1116" s="10">
        <f xml:space="preserve"> SIGN(DATA[[#This Row],[Low]] &lt; DATA[[#This Row],[Prev Low]])</f>
        <v>1</v>
      </c>
      <c r="AW1116" s="10">
        <f xml:space="preserve"> SIGN(DATA[[#This Row],[Prev Low]] &lt; DATA[[#This Row],[Low]])</f>
        <v>0</v>
      </c>
      <c r="AX1116" s="10">
        <f xml:space="preserve"> SIGN(DATA[[#This Row],[High]] &lt; DATA[[#This Row],[Prev High]])</f>
        <v>1</v>
      </c>
      <c r="AY1116" s="10">
        <f xml:space="preserve"> SIGN(DATA[[#This Row],[Prev High]] &lt; DATA[[#This Row],[High]])</f>
        <v>0</v>
      </c>
      <c r="AZ1116" s="10">
        <f xml:space="preserve"> (DATA[[#This Row],[Prev Low]] &lt; DATA[[#This Row],[Close]]) * (DATA[[#This Row],[Close]] &lt; DATA[[#This Row],[Prev High]])</f>
        <v>1</v>
      </c>
      <c r="BA1116" s="10">
        <f xml:space="preserve"> SIGN(DATA[[#This Row],[Close]] &lt; DATA[[#This Row],[Prev Low]])</f>
        <v>0</v>
      </c>
      <c r="BB1116" s="10">
        <f xml:space="preserve"> SIGN(DATA[[#This Row],[Prev Low]] &lt; DATA[[#This Row],[Close]])</f>
        <v>1</v>
      </c>
      <c r="BC1116" s="10">
        <f xml:space="preserve"> SIGN(DATA[[#This Row],[Close]] &lt; DATA[[#This Row],[Prev High]])</f>
        <v>1</v>
      </c>
      <c r="BD1116" s="10">
        <f xml:space="preserve"> SIGN(DATA[[#This Row],[Prev High]] &lt; DATA[[#This Row],[Close]])</f>
        <v>0</v>
      </c>
    </row>
    <row r="1117" spans="14:56" x14ac:dyDescent="0.25">
      <c r="N1117" s="16">
        <f xml:space="preserve"> ROW() - ROW(DATA[[#Headers],[Row]])</f>
        <v>1115</v>
      </c>
      <c r="O1117" s="13"/>
      <c r="P1117" s="20">
        <v>44232</v>
      </c>
      <c r="Q1117" s="21">
        <v>120200</v>
      </c>
      <c r="R1117" s="21">
        <v>119675</v>
      </c>
      <c r="S1117" s="21">
        <v>121195</v>
      </c>
      <c r="T1117" s="21">
        <v>119365</v>
      </c>
      <c r="U1117" s="13" t="s">
        <v>600</v>
      </c>
      <c r="V1117" s="14">
        <v>8.2000000000000007E-3</v>
      </c>
      <c r="W1117" s="23"/>
      <c r="X1117" s="23">
        <f xml:space="preserve"> (1 - DATA[[#This Row],[Row]])</f>
        <v>-1114</v>
      </c>
      <c r="Y1117" s="24">
        <f xml:space="preserve"> DATA[[#This Row],[Src Data]]</f>
        <v>44232</v>
      </c>
      <c r="Z1117" s="23">
        <f xml:space="preserve"> WEEKDAY(DATA[[#This Row],[Date]])</f>
        <v>6</v>
      </c>
      <c r="AA1117" s="26">
        <f xml:space="preserve"> DATA[[#This Row],[Src Último]]</f>
        <v>120200</v>
      </c>
      <c r="AB1117" s="28">
        <f xml:space="preserve"> DATA[[#This Row],[Src Abertura]]</f>
        <v>119675</v>
      </c>
      <c r="AC1117" s="28">
        <f xml:space="preserve"> DATA[[#This Row],[Src Mínima]]</f>
        <v>119365</v>
      </c>
      <c r="AD1117" s="28">
        <f xml:space="preserve"> DATA[[#This Row],[Src Máxima]]</f>
        <v>121195</v>
      </c>
      <c r="AE1117" s="28">
        <f xml:space="preserve"> DATA[[#This Row],[Src Último]]</f>
        <v>120200</v>
      </c>
      <c r="AF1117" s="40">
        <f xml:space="preserve"> (DATA[[#This Row],[High]] - DATA[[#This Row],[Low]])</f>
        <v>1830</v>
      </c>
      <c r="AG1117" s="31">
        <f xml:space="preserve"> _xlfn.XLOOKUP(DATA[[#This Row],[T]]-1, DATA[T], DATA[Open], "")</f>
        <v>120110</v>
      </c>
      <c r="AH1117" s="31">
        <f xml:space="preserve"> _xlfn.XLOOKUP(DATA[[#This Row],[T]]-1, DATA[T], DATA[Low], "")</f>
        <v>118825</v>
      </c>
      <c r="AI1117" s="31">
        <f xml:space="preserve"> _xlfn.XLOOKUP(DATA[[#This Row],[T]]-1, DATA[T], DATA[High], "")</f>
        <v>120685</v>
      </c>
      <c r="AJ1117" s="31">
        <f xml:space="preserve"> _xlfn.XLOOKUP(DATA[[#This Row],[T]]-1, DATA[T], DATA[Price], "")</f>
        <v>119218</v>
      </c>
      <c r="AK1117" s="33">
        <f xml:space="preserve"> IFERROR(DATA[[#This Row],[Prev Close]] - DATA[[#This Row],[Prev Open]], "")</f>
        <v>-892</v>
      </c>
      <c r="AL1117" s="33">
        <f xml:space="preserve"> IFERROR(DATA[[#This Row],[Prev High]] - DATA[[#This Row],[Prev Low]], "")</f>
        <v>1860</v>
      </c>
      <c r="AM1117" s="33">
        <f xml:space="preserve"> SIGN(DATA[[#This Row],[Prev Change]] &lt; 0)</f>
        <v>1</v>
      </c>
      <c r="AN1117" s="33">
        <f xml:space="preserve"> SIGN(DATA[[#This Row],[Prev Change]] &gt;= 0)</f>
        <v>0</v>
      </c>
      <c r="AO1117" s="28">
        <f xml:space="preserve"> IFERROR(MAX(0, DATA[[#This Row],[High]] - DATA[[#This Row],[Prev High]]), "")</f>
        <v>510</v>
      </c>
      <c r="AP1117" s="28">
        <f xml:space="preserve"> IFERROR(MAX(0, DATA[[#This Row],[Prev Low]] - DATA[[#This Row],[Low]]), "")</f>
        <v>0</v>
      </c>
      <c r="AQ1117" s="10">
        <f xml:space="preserve"> (DATA[[#This Row],[Prev Low]] &lt; DATA[[#This Row],[Open]]) * (DATA[[#This Row],[Open]] &lt; DATA[[#This Row],[Prev High]])</f>
        <v>1</v>
      </c>
      <c r="AR1117" s="10">
        <f xml:space="preserve"> SIGN(DATA[[#This Row],[Open]] &lt; DATA[[#This Row],[Prev Low]])</f>
        <v>0</v>
      </c>
      <c r="AS1117" s="10">
        <f xml:space="preserve"> SIGN(DATA[[#This Row],[Prev Low]] &lt; DATA[[#This Row],[Open]])</f>
        <v>1</v>
      </c>
      <c r="AT1117" s="10">
        <f xml:space="preserve"> SIGN(DATA[[#This Row],[Open]] &lt; DATA[[#This Row],[Prev High]])</f>
        <v>1</v>
      </c>
      <c r="AU1117" s="10">
        <f xml:space="preserve"> SIGN(DATA[[#This Row],[Prev High]] &lt; DATA[[#This Row],[Open]])</f>
        <v>0</v>
      </c>
      <c r="AV1117" s="10">
        <f xml:space="preserve"> SIGN(DATA[[#This Row],[Low]] &lt; DATA[[#This Row],[Prev Low]])</f>
        <v>0</v>
      </c>
      <c r="AW1117" s="10">
        <f xml:space="preserve"> SIGN(DATA[[#This Row],[Prev Low]] &lt; DATA[[#This Row],[Low]])</f>
        <v>1</v>
      </c>
      <c r="AX1117" s="10">
        <f xml:space="preserve"> SIGN(DATA[[#This Row],[High]] &lt; DATA[[#This Row],[Prev High]])</f>
        <v>0</v>
      </c>
      <c r="AY1117" s="10">
        <f xml:space="preserve"> SIGN(DATA[[#This Row],[Prev High]] &lt; DATA[[#This Row],[High]])</f>
        <v>1</v>
      </c>
      <c r="AZ1117" s="10">
        <f xml:space="preserve"> (DATA[[#This Row],[Prev Low]] &lt; DATA[[#This Row],[Close]]) * (DATA[[#This Row],[Close]] &lt; DATA[[#This Row],[Prev High]])</f>
        <v>1</v>
      </c>
      <c r="BA1117" s="10">
        <f xml:space="preserve"> SIGN(DATA[[#This Row],[Close]] &lt; DATA[[#This Row],[Prev Low]])</f>
        <v>0</v>
      </c>
      <c r="BB1117" s="10">
        <f xml:space="preserve"> SIGN(DATA[[#This Row],[Prev Low]] &lt; DATA[[#This Row],[Close]])</f>
        <v>1</v>
      </c>
      <c r="BC1117" s="10">
        <f xml:space="preserve"> SIGN(DATA[[#This Row],[Close]] &lt; DATA[[#This Row],[Prev High]])</f>
        <v>1</v>
      </c>
      <c r="BD1117" s="10">
        <f xml:space="preserve"> SIGN(DATA[[#This Row],[Prev High]] &lt; DATA[[#This Row],[Close]])</f>
        <v>0</v>
      </c>
    </row>
    <row r="1118" spans="14:56" x14ac:dyDescent="0.25">
      <c r="N1118" s="16">
        <f xml:space="preserve"> ROW() - ROW(DATA[[#Headers],[Row]])</f>
        <v>1116</v>
      </c>
      <c r="O1118" s="13"/>
      <c r="P1118" s="20">
        <v>44231</v>
      </c>
      <c r="Q1118" s="21">
        <v>119218</v>
      </c>
      <c r="R1118" s="21">
        <v>120110</v>
      </c>
      <c r="S1118" s="21">
        <v>120685</v>
      </c>
      <c r="T1118" s="21">
        <v>118825</v>
      </c>
      <c r="U1118" s="13" t="s">
        <v>577</v>
      </c>
      <c r="V1118" s="14">
        <v>-4.4000000000000003E-3</v>
      </c>
      <c r="W1118" s="23"/>
      <c r="X1118" s="23">
        <f xml:space="preserve"> (1 - DATA[[#This Row],[Row]])</f>
        <v>-1115</v>
      </c>
      <c r="Y1118" s="24">
        <f xml:space="preserve"> DATA[[#This Row],[Src Data]]</f>
        <v>44231</v>
      </c>
      <c r="Z1118" s="23">
        <f xml:space="preserve"> WEEKDAY(DATA[[#This Row],[Date]])</f>
        <v>5</v>
      </c>
      <c r="AA1118" s="26">
        <f xml:space="preserve"> DATA[[#This Row],[Src Último]]</f>
        <v>119218</v>
      </c>
      <c r="AB1118" s="28">
        <f xml:space="preserve"> DATA[[#This Row],[Src Abertura]]</f>
        <v>120110</v>
      </c>
      <c r="AC1118" s="28">
        <f xml:space="preserve"> DATA[[#This Row],[Src Mínima]]</f>
        <v>118825</v>
      </c>
      <c r="AD1118" s="28">
        <f xml:space="preserve"> DATA[[#This Row],[Src Máxima]]</f>
        <v>120685</v>
      </c>
      <c r="AE1118" s="28">
        <f xml:space="preserve"> DATA[[#This Row],[Src Último]]</f>
        <v>119218</v>
      </c>
      <c r="AF1118" s="40">
        <f xml:space="preserve"> (DATA[[#This Row],[High]] - DATA[[#This Row],[Low]])</f>
        <v>1860</v>
      </c>
      <c r="AG1118" s="31">
        <f xml:space="preserve"> _xlfn.XLOOKUP(DATA[[#This Row],[T]]-1, DATA[T], DATA[Open], "")</f>
        <v>118935</v>
      </c>
      <c r="AH1118" s="31">
        <f xml:space="preserve"> _xlfn.XLOOKUP(DATA[[#This Row],[T]]-1, DATA[T], DATA[Low], "")</f>
        <v>118550</v>
      </c>
      <c r="AI1118" s="31">
        <f xml:space="preserve"> _xlfn.XLOOKUP(DATA[[#This Row],[T]]-1, DATA[T], DATA[High], "")</f>
        <v>120380</v>
      </c>
      <c r="AJ1118" s="31">
        <f xml:space="preserve"> _xlfn.XLOOKUP(DATA[[#This Row],[T]]-1, DATA[T], DATA[Price], "")</f>
        <v>119748</v>
      </c>
      <c r="AK1118" s="33">
        <f xml:space="preserve"> IFERROR(DATA[[#This Row],[Prev Close]] - DATA[[#This Row],[Prev Open]], "")</f>
        <v>813</v>
      </c>
      <c r="AL1118" s="33">
        <f xml:space="preserve"> IFERROR(DATA[[#This Row],[Prev High]] - DATA[[#This Row],[Prev Low]], "")</f>
        <v>1830</v>
      </c>
      <c r="AM1118" s="33">
        <f xml:space="preserve"> SIGN(DATA[[#This Row],[Prev Change]] &lt; 0)</f>
        <v>0</v>
      </c>
      <c r="AN1118" s="33">
        <f xml:space="preserve"> SIGN(DATA[[#This Row],[Prev Change]] &gt;= 0)</f>
        <v>1</v>
      </c>
      <c r="AO1118" s="28">
        <f xml:space="preserve"> IFERROR(MAX(0, DATA[[#This Row],[High]] - DATA[[#This Row],[Prev High]]), "")</f>
        <v>305</v>
      </c>
      <c r="AP1118" s="28">
        <f xml:space="preserve"> IFERROR(MAX(0, DATA[[#This Row],[Prev Low]] - DATA[[#This Row],[Low]]), "")</f>
        <v>0</v>
      </c>
      <c r="AQ1118" s="10">
        <f xml:space="preserve"> (DATA[[#This Row],[Prev Low]] &lt; DATA[[#This Row],[Open]]) * (DATA[[#This Row],[Open]] &lt; DATA[[#This Row],[Prev High]])</f>
        <v>1</v>
      </c>
      <c r="AR1118" s="10">
        <f xml:space="preserve"> SIGN(DATA[[#This Row],[Open]] &lt; DATA[[#This Row],[Prev Low]])</f>
        <v>0</v>
      </c>
      <c r="AS1118" s="10">
        <f xml:space="preserve"> SIGN(DATA[[#This Row],[Prev Low]] &lt; DATA[[#This Row],[Open]])</f>
        <v>1</v>
      </c>
      <c r="AT1118" s="10">
        <f xml:space="preserve"> SIGN(DATA[[#This Row],[Open]] &lt; DATA[[#This Row],[Prev High]])</f>
        <v>1</v>
      </c>
      <c r="AU1118" s="10">
        <f xml:space="preserve"> SIGN(DATA[[#This Row],[Prev High]] &lt; DATA[[#This Row],[Open]])</f>
        <v>0</v>
      </c>
      <c r="AV1118" s="10">
        <f xml:space="preserve"> SIGN(DATA[[#This Row],[Low]] &lt; DATA[[#This Row],[Prev Low]])</f>
        <v>0</v>
      </c>
      <c r="AW1118" s="10">
        <f xml:space="preserve"> SIGN(DATA[[#This Row],[Prev Low]] &lt; DATA[[#This Row],[Low]])</f>
        <v>1</v>
      </c>
      <c r="AX1118" s="10">
        <f xml:space="preserve"> SIGN(DATA[[#This Row],[High]] &lt; DATA[[#This Row],[Prev High]])</f>
        <v>0</v>
      </c>
      <c r="AY1118" s="10">
        <f xml:space="preserve"> SIGN(DATA[[#This Row],[Prev High]] &lt; DATA[[#This Row],[High]])</f>
        <v>1</v>
      </c>
      <c r="AZ1118" s="10">
        <f xml:space="preserve"> (DATA[[#This Row],[Prev Low]] &lt; DATA[[#This Row],[Close]]) * (DATA[[#This Row],[Close]] &lt; DATA[[#This Row],[Prev High]])</f>
        <v>1</v>
      </c>
      <c r="BA1118" s="10">
        <f xml:space="preserve"> SIGN(DATA[[#This Row],[Close]] &lt; DATA[[#This Row],[Prev Low]])</f>
        <v>0</v>
      </c>
      <c r="BB1118" s="10">
        <f xml:space="preserve"> SIGN(DATA[[#This Row],[Prev Low]] &lt; DATA[[#This Row],[Close]])</f>
        <v>1</v>
      </c>
      <c r="BC1118" s="10">
        <f xml:space="preserve"> SIGN(DATA[[#This Row],[Close]] &lt; DATA[[#This Row],[Prev High]])</f>
        <v>1</v>
      </c>
      <c r="BD1118" s="10">
        <f xml:space="preserve"> SIGN(DATA[[#This Row],[Prev High]] &lt; DATA[[#This Row],[Close]])</f>
        <v>0</v>
      </c>
    </row>
    <row r="1119" spans="14:56" x14ac:dyDescent="0.25">
      <c r="N1119" s="16">
        <f xml:space="preserve"> ROW() - ROW(DATA[[#Headers],[Row]])</f>
        <v>1117</v>
      </c>
      <c r="O1119" s="13"/>
      <c r="P1119" s="20">
        <v>44230</v>
      </c>
      <c r="Q1119" s="21">
        <v>119748</v>
      </c>
      <c r="R1119" s="21">
        <v>118935</v>
      </c>
      <c r="S1119" s="21">
        <v>120380</v>
      </c>
      <c r="T1119" s="21">
        <v>118550</v>
      </c>
      <c r="U1119" s="13" t="s">
        <v>242</v>
      </c>
      <c r="V1119" s="14">
        <v>1.2200000000000001E-2</v>
      </c>
      <c r="W1119" s="23"/>
      <c r="X1119" s="23">
        <f xml:space="preserve"> (1 - DATA[[#This Row],[Row]])</f>
        <v>-1116</v>
      </c>
      <c r="Y1119" s="24">
        <f xml:space="preserve"> DATA[[#This Row],[Src Data]]</f>
        <v>44230</v>
      </c>
      <c r="Z1119" s="23">
        <f xml:space="preserve"> WEEKDAY(DATA[[#This Row],[Date]])</f>
        <v>4</v>
      </c>
      <c r="AA1119" s="26">
        <f xml:space="preserve"> DATA[[#This Row],[Src Último]]</f>
        <v>119748</v>
      </c>
      <c r="AB1119" s="28">
        <f xml:space="preserve"> DATA[[#This Row],[Src Abertura]]</f>
        <v>118935</v>
      </c>
      <c r="AC1119" s="28">
        <f xml:space="preserve"> DATA[[#This Row],[Src Mínima]]</f>
        <v>118550</v>
      </c>
      <c r="AD1119" s="28">
        <f xml:space="preserve"> DATA[[#This Row],[Src Máxima]]</f>
        <v>120380</v>
      </c>
      <c r="AE1119" s="28">
        <f xml:space="preserve"> DATA[[#This Row],[Src Último]]</f>
        <v>119748</v>
      </c>
      <c r="AF1119" s="40">
        <f xml:space="preserve"> (DATA[[#This Row],[High]] - DATA[[#This Row],[Low]])</f>
        <v>1830</v>
      </c>
      <c r="AG1119" s="31">
        <f xml:space="preserve"> _xlfn.XLOOKUP(DATA[[#This Row],[T]]-1, DATA[T], DATA[Open], "")</f>
        <v>118485</v>
      </c>
      <c r="AH1119" s="31">
        <f xml:space="preserve"> _xlfn.XLOOKUP(DATA[[#This Row],[T]]-1, DATA[T], DATA[Low], "")</f>
        <v>117710</v>
      </c>
      <c r="AI1119" s="31">
        <f xml:space="preserve"> _xlfn.XLOOKUP(DATA[[#This Row],[T]]-1, DATA[T], DATA[High], "")</f>
        <v>119915</v>
      </c>
      <c r="AJ1119" s="31">
        <f xml:space="preserve"> _xlfn.XLOOKUP(DATA[[#This Row],[T]]-1, DATA[T], DATA[Price], "")</f>
        <v>118307</v>
      </c>
      <c r="AK1119" s="33">
        <f xml:space="preserve"> IFERROR(DATA[[#This Row],[Prev Close]] - DATA[[#This Row],[Prev Open]], "")</f>
        <v>-178</v>
      </c>
      <c r="AL1119" s="33">
        <f xml:space="preserve"> IFERROR(DATA[[#This Row],[Prev High]] - DATA[[#This Row],[Prev Low]], "")</f>
        <v>2205</v>
      </c>
      <c r="AM1119" s="33">
        <f xml:space="preserve"> SIGN(DATA[[#This Row],[Prev Change]] &lt; 0)</f>
        <v>1</v>
      </c>
      <c r="AN1119" s="33">
        <f xml:space="preserve"> SIGN(DATA[[#This Row],[Prev Change]] &gt;= 0)</f>
        <v>0</v>
      </c>
      <c r="AO1119" s="28">
        <f xml:space="preserve"> IFERROR(MAX(0, DATA[[#This Row],[High]] - DATA[[#This Row],[Prev High]]), "")</f>
        <v>465</v>
      </c>
      <c r="AP1119" s="28">
        <f xml:space="preserve"> IFERROR(MAX(0, DATA[[#This Row],[Prev Low]] - DATA[[#This Row],[Low]]), "")</f>
        <v>0</v>
      </c>
      <c r="AQ1119" s="10">
        <f xml:space="preserve"> (DATA[[#This Row],[Prev Low]] &lt; DATA[[#This Row],[Open]]) * (DATA[[#This Row],[Open]] &lt; DATA[[#This Row],[Prev High]])</f>
        <v>1</v>
      </c>
      <c r="AR1119" s="10">
        <f xml:space="preserve"> SIGN(DATA[[#This Row],[Open]] &lt; DATA[[#This Row],[Prev Low]])</f>
        <v>0</v>
      </c>
      <c r="AS1119" s="10">
        <f xml:space="preserve"> SIGN(DATA[[#This Row],[Prev Low]] &lt; DATA[[#This Row],[Open]])</f>
        <v>1</v>
      </c>
      <c r="AT1119" s="10">
        <f xml:space="preserve"> SIGN(DATA[[#This Row],[Open]] &lt; DATA[[#This Row],[Prev High]])</f>
        <v>1</v>
      </c>
      <c r="AU1119" s="10">
        <f xml:space="preserve"> SIGN(DATA[[#This Row],[Prev High]] &lt; DATA[[#This Row],[Open]])</f>
        <v>0</v>
      </c>
      <c r="AV1119" s="10">
        <f xml:space="preserve"> SIGN(DATA[[#This Row],[Low]] &lt; DATA[[#This Row],[Prev Low]])</f>
        <v>0</v>
      </c>
      <c r="AW1119" s="10">
        <f xml:space="preserve"> SIGN(DATA[[#This Row],[Prev Low]] &lt; DATA[[#This Row],[Low]])</f>
        <v>1</v>
      </c>
      <c r="AX1119" s="10">
        <f xml:space="preserve"> SIGN(DATA[[#This Row],[High]] &lt; DATA[[#This Row],[Prev High]])</f>
        <v>0</v>
      </c>
      <c r="AY1119" s="10">
        <f xml:space="preserve"> SIGN(DATA[[#This Row],[Prev High]] &lt; DATA[[#This Row],[High]])</f>
        <v>1</v>
      </c>
      <c r="AZ1119" s="10">
        <f xml:space="preserve"> (DATA[[#This Row],[Prev Low]] &lt; DATA[[#This Row],[Close]]) * (DATA[[#This Row],[Close]] &lt; DATA[[#This Row],[Prev High]])</f>
        <v>1</v>
      </c>
      <c r="BA1119" s="10">
        <f xml:space="preserve"> SIGN(DATA[[#This Row],[Close]] &lt; DATA[[#This Row],[Prev Low]])</f>
        <v>0</v>
      </c>
      <c r="BB1119" s="10">
        <f xml:space="preserve"> SIGN(DATA[[#This Row],[Prev Low]] &lt; DATA[[#This Row],[Close]])</f>
        <v>1</v>
      </c>
      <c r="BC1119" s="10">
        <f xml:space="preserve"> SIGN(DATA[[#This Row],[Close]] &lt; DATA[[#This Row],[Prev High]])</f>
        <v>1</v>
      </c>
      <c r="BD1119" s="10">
        <f xml:space="preserve"> SIGN(DATA[[#This Row],[Prev High]] &lt; DATA[[#This Row],[Close]])</f>
        <v>0</v>
      </c>
    </row>
    <row r="1120" spans="14:56" x14ac:dyDescent="0.25">
      <c r="N1120" s="16">
        <f xml:space="preserve"> ROW() - ROW(DATA[[#Headers],[Row]])</f>
        <v>1118</v>
      </c>
      <c r="O1120" s="13"/>
      <c r="P1120" s="20">
        <v>44229</v>
      </c>
      <c r="Q1120" s="21">
        <v>118307</v>
      </c>
      <c r="R1120" s="21">
        <v>118485</v>
      </c>
      <c r="S1120" s="21">
        <v>119915</v>
      </c>
      <c r="T1120" s="21">
        <v>117710</v>
      </c>
      <c r="U1120" s="13" t="s">
        <v>563</v>
      </c>
      <c r="V1120" s="14">
        <v>7.9000000000000008E-3</v>
      </c>
      <c r="W1120" s="23"/>
      <c r="X1120" s="23">
        <f xml:space="preserve"> (1 - DATA[[#This Row],[Row]])</f>
        <v>-1117</v>
      </c>
      <c r="Y1120" s="24">
        <f xml:space="preserve"> DATA[[#This Row],[Src Data]]</f>
        <v>44229</v>
      </c>
      <c r="Z1120" s="23">
        <f xml:space="preserve"> WEEKDAY(DATA[[#This Row],[Date]])</f>
        <v>3</v>
      </c>
      <c r="AA1120" s="26">
        <f xml:space="preserve"> DATA[[#This Row],[Src Último]]</f>
        <v>118307</v>
      </c>
      <c r="AB1120" s="28">
        <f xml:space="preserve"> DATA[[#This Row],[Src Abertura]]</f>
        <v>118485</v>
      </c>
      <c r="AC1120" s="28">
        <f xml:space="preserve"> DATA[[#This Row],[Src Mínima]]</f>
        <v>117710</v>
      </c>
      <c r="AD1120" s="28">
        <f xml:space="preserve"> DATA[[#This Row],[Src Máxima]]</f>
        <v>119915</v>
      </c>
      <c r="AE1120" s="28">
        <f xml:space="preserve"> DATA[[#This Row],[Src Último]]</f>
        <v>118307</v>
      </c>
      <c r="AF1120" s="40">
        <f xml:space="preserve"> (DATA[[#This Row],[High]] - DATA[[#This Row],[Low]])</f>
        <v>2205</v>
      </c>
      <c r="AG1120" s="31">
        <f xml:space="preserve"> _xlfn.XLOOKUP(DATA[[#This Row],[T]]-1, DATA[T], DATA[Open], "")</f>
        <v>116350</v>
      </c>
      <c r="AH1120" s="31">
        <f xml:space="preserve"> _xlfn.XLOOKUP(DATA[[#This Row],[T]]-1, DATA[T], DATA[Low], "")</f>
        <v>115660</v>
      </c>
      <c r="AI1120" s="31">
        <f xml:space="preserve"> _xlfn.XLOOKUP(DATA[[#This Row],[T]]-1, DATA[T], DATA[High], "")</f>
        <v>117990</v>
      </c>
      <c r="AJ1120" s="31">
        <f xml:space="preserve"> _xlfn.XLOOKUP(DATA[[#This Row],[T]]-1, DATA[T], DATA[Price], "")</f>
        <v>117385</v>
      </c>
      <c r="AK1120" s="33">
        <f xml:space="preserve"> IFERROR(DATA[[#This Row],[Prev Close]] - DATA[[#This Row],[Prev Open]], "")</f>
        <v>1035</v>
      </c>
      <c r="AL1120" s="33">
        <f xml:space="preserve"> IFERROR(DATA[[#This Row],[Prev High]] - DATA[[#This Row],[Prev Low]], "")</f>
        <v>2330</v>
      </c>
      <c r="AM1120" s="33">
        <f xml:space="preserve"> SIGN(DATA[[#This Row],[Prev Change]] &lt; 0)</f>
        <v>0</v>
      </c>
      <c r="AN1120" s="33">
        <f xml:space="preserve"> SIGN(DATA[[#This Row],[Prev Change]] &gt;= 0)</f>
        <v>1</v>
      </c>
      <c r="AO1120" s="28">
        <f xml:space="preserve"> IFERROR(MAX(0, DATA[[#This Row],[High]] - DATA[[#This Row],[Prev High]]), "")</f>
        <v>1925</v>
      </c>
      <c r="AP1120" s="28">
        <f xml:space="preserve"> IFERROR(MAX(0, DATA[[#This Row],[Prev Low]] - DATA[[#This Row],[Low]]), "")</f>
        <v>0</v>
      </c>
      <c r="AQ1120" s="10">
        <f xml:space="preserve"> (DATA[[#This Row],[Prev Low]] &lt; DATA[[#This Row],[Open]]) * (DATA[[#This Row],[Open]] &lt; DATA[[#This Row],[Prev High]])</f>
        <v>0</v>
      </c>
      <c r="AR1120" s="10">
        <f xml:space="preserve"> SIGN(DATA[[#This Row],[Open]] &lt; DATA[[#This Row],[Prev Low]])</f>
        <v>0</v>
      </c>
      <c r="AS1120" s="10">
        <f xml:space="preserve"> SIGN(DATA[[#This Row],[Prev Low]] &lt; DATA[[#This Row],[Open]])</f>
        <v>1</v>
      </c>
      <c r="AT1120" s="10">
        <f xml:space="preserve"> SIGN(DATA[[#This Row],[Open]] &lt; DATA[[#This Row],[Prev High]])</f>
        <v>0</v>
      </c>
      <c r="AU1120" s="10">
        <f xml:space="preserve"> SIGN(DATA[[#This Row],[Prev High]] &lt; DATA[[#This Row],[Open]])</f>
        <v>1</v>
      </c>
      <c r="AV1120" s="10">
        <f xml:space="preserve"> SIGN(DATA[[#This Row],[Low]] &lt; DATA[[#This Row],[Prev Low]])</f>
        <v>0</v>
      </c>
      <c r="AW1120" s="10">
        <f xml:space="preserve"> SIGN(DATA[[#This Row],[Prev Low]] &lt; DATA[[#This Row],[Low]])</f>
        <v>1</v>
      </c>
      <c r="AX1120" s="10">
        <f xml:space="preserve"> SIGN(DATA[[#This Row],[High]] &lt; DATA[[#This Row],[Prev High]])</f>
        <v>0</v>
      </c>
      <c r="AY1120" s="10">
        <f xml:space="preserve"> SIGN(DATA[[#This Row],[Prev High]] &lt; DATA[[#This Row],[High]])</f>
        <v>1</v>
      </c>
      <c r="AZ1120" s="10">
        <f xml:space="preserve"> (DATA[[#This Row],[Prev Low]] &lt; DATA[[#This Row],[Close]]) * (DATA[[#This Row],[Close]] &lt; DATA[[#This Row],[Prev High]])</f>
        <v>0</v>
      </c>
      <c r="BA1120" s="10">
        <f xml:space="preserve"> SIGN(DATA[[#This Row],[Close]] &lt; DATA[[#This Row],[Prev Low]])</f>
        <v>0</v>
      </c>
      <c r="BB1120" s="10">
        <f xml:space="preserve"> SIGN(DATA[[#This Row],[Prev Low]] &lt; DATA[[#This Row],[Close]])</f>
        <v>1</v>
      </c>
      <c r="BC1120" s="10">
        <f xml:space="preserve"> SIGN(DATA[[#This Row],[Close]] &lt; DATA[[#This Row],[Prev High]])</f>
        <v>0</v>
      </c>
      <c r="BD1120" s="10">
        <f xml:space="preserve"> SIGN(DATA[[#This Row],[Prev High]] &lt; DATA[[#This Row],[Close]])</f>
        <v>1</v>
      </c>
    </row>
    <row r="1121" spans="14:56" x14ac:dyDescent="0.25">
      <c r="N1121" s="16">
        <f xml:space="preserve"> ROW() - ROW(DATA[[#Headers],[Row]])</f>
        <v>1119</v>
      </c>
      <c r="O1121" s="13"/>
      <c r="P1121" s="20">
        <v>44228</v>
      </c>
      <c r="Q1121" s="21">
        <v>117385</v>
      </c>
      <c r="R1121" s="21">
        <v>116350</v>
      </c>
      <c r="S1121" s="21">
        <v>117990</v>
      </c>
      <c r="T1121" s="21">
        <v>115660</v>
      </c>
      <c r="U1121" s="13" t="s">
        <v>785</v>
      </c>
      <c r="V1121" s="14">
        <v>2.0199999999999999E-2</v>
      </c>
      <c r="W1121" s="23"/>
      <c r="X1121" s="23">
        <f xml:space="preserve"> (1 - DATA[[#This Row],[Row]])</f>
        <v>-1118</v>
      </c>
      <c r="Y1121" s="24">
        <f xml:space="preserve"> DATA[[#This Row],[Src Data]]</f>
        <v>44228</v>
      </c>
      <c r="Z1121" s="23">
        <f xml:space="preserve"> WEEKDAY(DATA[[#This Row],[Date]])</f>
        <v>2</v>
      </c>
      <c r="AA1121" s="26">
        <f xml:space="preserve"> DATA[[#This Row],[Src Último]]</f>
        <v>117385</v>
      </c>
      <c r="AB1121" s="28">
        <f xml:space="preserve"> DATA[[#This Row],[Src Abertura]]</f>
        <v>116350</v>
      </c>
      <c r="AC1121" s="28">
        <f xml:space="preserve"> DATA[[#This Row],[Src Mínima]]</f>
        <v>115660</v>
      </c>
      <c r="AD1121" s="28">
        <f xml:space="preserve"> DATA[[#This Row],[Src Máxima]]</f>
        <v>117990</v>
      </c>
      <c r="AE1121" s="28">
        <f xml:space="preserve"> DATA[[#This Row],[Src Último]]</f>
        <v>117385</v>
      </c>
      <c r="AF1121" s="40">
        <f xml:space="preserve"> (DATA[[#This Row],[High]] - DATA[[#This Row],[Low]])</f>
        <v>2330</v>
      </c>
      <c r="AG1121" s="31">
        <f xml:space="preserve"> _xlfn.XLOOKUP(DATA[[#This Row],[T]]-1, DATA[T], DATA[Open], "")</f>
        <v>118600</v>
      </c>
      <c r="AH1121" s="31">
        <f xml:space="preserve"> _xlfn.XLOOKUP(DATA[[#This Row],[T]]-1, DATA[T], DATA[Low], "")</f>
        <v>114880</v>
      </c>
      <c r="AI1121" s="31">
        <f xml:space="preserve"> _xlfn.XLOOKUP(DATA[[#This Row],[T]]-1, DATA[T], DATA[High], "")</f>
        <v>118680</v>
      </c>
      <c r="AJ1121" s="31">
        <f xml:space="preserve"> _xlfn.XLOOKUP(DATA[[#This Row],[T]]-1, DATA[T], DATA[Price], "")</f>
        <v>115056</v>
      </c>
      <c r="AK1121" s="33">
        <f xml:space="preserve"> IFERROR(DATA[[#This Row],[Prev Close]] - DATA[[#This Row],[Prev Open]], "")</f>
        <v>-3544</v>
      </c>
      <c r="AL1121" s="33">
        <f xml:space="preserve"> IFERROR(DATA[[#This Row],[Prev High]] - DATA[[#This Row],[Prev Low]], "")</f>
        <v>3800</v>
      </c>
      <c r="AM1121" s="33">
        <f xml:space="preserve"> SIGN(DATA[[#This Row],[Prev Change]] &lt; 0)</f>
        <v>1</v>
      </c>
      <c r="AN1121" s="33">
        <f xml:space="preserve"> SIGN(DATA[[#This Row],[Prev Change]] &gt;= 0)</f>
        <v>0</v>
      </c>
      <c r="AO1121" s="28">
        <f xml:space="preserve"> IFERROR(MAX(0, DATA[[#This Row],[High]] - DATA[[#This Row],[Prev High]]), "")</f>
        <v>0</v>
      </c>
      <c r="AP1121" s="28">
        <f xml:space="preserve"> IFERROR(MAX(0, DATA[[#This Row],[Prev Low]] - DATA[[#This Row],[Low]]), "")</f>
        <v>0</v>
      </c>
      <c r="AQ1121" s="10">
        <f xml:space="preserve"> (DATA[[#This Row],[Prev Low]] &lt; DATA[[#This Row],[Open]]) * (DATA[[#This Row],[Open]] &lt; DATA[[#This Row],[Prev High]])</f>
        <v>1</v>
      </c>
      <c r="AR1121" s="10">
        <f xml:space="preserve"> SIGN(DATA[[#This Row],[Open]] &lt; DATA[[#This Row],[Prev Low]])</f>
        <v>0</v>
      </c>
      <c r="AS1121" s="10">
        <f xml:space="preserve"> SIGN(DATA[[#This Row],[Prev Low]] &lt; DATA[[#This Row],[Open]])</f>
        <v>1</v>
      </c>
      <c r="AT1121" s="10">
        <f xml:space="preserve"> SIGN(DATA[[#This Row],[Open]] &lt; DATA[[#This Row],[Prev High]])</f>
        <v>1</v>
      </c>
      <c r="AU1121" s="10">
        <f xml:space="preserve"> SIGN(DATA[[#This Row],[Prev High]] &lt; DATA[[#This Row],[Open]])</f>
        <v>0</v>
      </c>
      <c r="AV1121" s="10">
        <f xml:space="preserve"> SIGN(DATA[[#This Row],[Low]] &lt; DATA[[#This Row],[Prev Low]])</f>
        <v>0</v>
      </c>
      <c r="AW1121" s="10">
        <f xml:space="preserve"> SIGN(DATA[[#This Row],[Prev Low]] &lt; DATA[[#This Row],[Low]])</f>
        <v>1</v>
      </c>
      <c r="AX1121" s="10">
        <f xml:space="preserve"> SIGN(DATA[[#This Row],[High]] &lt; DATA[[#This Row],[Prev High]])</f>
        <v>1</v>
      </c>
      <c r="AY1121" s="10">
        <f xml:space="preserve"> SIGN(DATA[[#This Row],[Prev High]] &lt; DATA[[#This Row],[High]])</f>
        <v>0</v>
      </c>
      <c r="AZ1121" s="10">
        <f xml:space="preserve"> (DATA[[#This Row],[Prev Low]] &lt; DATA[[#This Row],[Close]]) * (DATA[[#This Row],[Close]] &lt; DATA[[#This Row],[Prev High]])</f>
        <v>1</v>
      </c>
      <c r="BA1121" s="10">
        <f xml:space="preserve"> SIGN(DATA[[#This Row],[Close]] &lt; DATA[[#This Row],[Prev Low]])</f>
        <v>0</v>
      </c>
      <c r="BB1121" s="10">
        <f xml:space="preserve"> SIGN(DATA[[#This Row],[Prev Low]] &lt; DATA[[#This Row],[Close]])</f>
        <v>1</v>
      </c>
      <c r="BC1121" s="10">
        <f xml:space="preserve"> SIGN(DATA[[#This Row],[Close]] &lt; DATA[[#This Row],[Prev High]])</f>
        <v>1</v>
      </c>
      <c r="BD1121" s="10">
        <f xml:space="preserve"> SIGN(DATA[[#This Row],[Prev High]] &lt; DATA[[#This Row],[Close]])</f>
        <v>0</v>
      </c>
    </row>
    <row r="1122" spans="14:56" x14ac:dyDescent="0.25">
      <c r="N1122" s="16">
        <f xml:space="preserve"> ROW() - ROW(DATA[[#Headers],[Row]])</f>
        <v>1120</v>
      </c>
      <c r="O1122" s="13"/>
      <c r="P1122" s="20">
        <v>44225</v>
      </c>
      <c r="Q1122" s="21">
        <v>115056</v>
      </c>
      <c r="R1122" s="21">
        <v>118600</v>
      </c>
      <c r="S1122" s="21">
        <v>118680</v>
      </c>
      <c r="T1122" s="21">
        <v>114880</v>
      </c>
      <c r="U1122" s="13" t="s">
        <v>786</v>
      </c>
      <c r="V1122" s="14">
        <v>-3.3099999999999997E-2</v>
      </c>
      <c r="W1122" s="23"/>
      <c r="X1122" s="23">
        <f xml:space="preserve"> (1 - DATA[[#This Row],[Row]])</f>
        <v>-1119</v>
      </c>
      <c r="Y1122" s="24">
        <f xml:space="preserve"> DATA[[#This Row],[Src Data]]</f>
        <v>44225</v>
      </c>
      <c r="Z1122" s="23">
        <f xml:space="preserve"> WEEKDAY(DATA[[#This Row],[Date]])</f>
        <v>6</v>
      </c>
      <c r="AA1122" s="26">
        <f xml:space="preserve"> DATA[[#This Row],[Src Último]]</f>
        <v>115056</v>
      </c>
      <c r="AB1122" s="28">
        <f xml:space="preserve"> DATA[[#This Row],[Src Abertura]]</f>
        <v>118600</v>
      </c>
      <c r="AC1122" s="28">
        <f xml:space="preserve"> DATA[[#This Row],[Src Mínima]]</f>
        <v>114880</v>
      </c>
      <c r="AD1122" s="28">
        <f xml:space="preserve"> DATA[[#This Row],[Src Máxima]]</f>
        <v>118680</v>
      </c>
      <c r="AE1122" s="28">
        <f xml:space="preserve"> DATA[[#This Row],[Src Último]]</f>
        <v>115056</v>
      </c>
      <c r="AF1122" s="40">
        <f xml:space="preserve"> (DATA[[#This Row],[High]] - DATA[[#This Row],[Low]])</f>
        <v>3800</v>
      </c>
      <c r="AG1122" s="31">
        <f xml:space="preserve"> _xlfn.XLOOKUP(DATA[[#This Row],[T]]-1, DATA[T], DATA[Open], "")</f>
        <v>115675</v>
      </c>
      <c r="AH1122" s="31">
        <f xml:space="preserve"> _xlfn.XLOOKUP(DATA[[#This Row],[T]]-1, DATA[T], DATA[Low], "")</f>
        <v>115465</v>
      </c>
      <c r="AI1122" s="31">
        <f xml:space="preserve"> _xlfn.XLOOKUP(DATA[[#This Row],[T]]-1, DATA[T], DATA[High], "")</f>
        <v>119450</v>
      </c>
      <c r="AJ1122" s="31">
        <f xml:space="preserve"> _xlfn.XLOOKUP(DATA[[#This Row],[T]]-1, DATA[T], DATA[Price], "")</f>
        <v>118994</v>
      </c>
      <c r="AK1122" s="33">
        <f xml:space="preserve"> IFERROR(DATA[[#This Row],[Prev Close]] - DATA[[#This Row],[Prev Open]], "")</f>
        <v>3319</v>
      </c>
      <c r="AL1122" s="33">
        <f xml:space="preserve"> IFERROR(DATA[[#This Row],[Prev High]] - DATA[[#This Row],[Prev Low]], "")</f>
        <v>3985</v>
      </c>
      <c r="AM1122" s="33">
        <f xml:space="preserve"> SIGN(DATA[[#This Row],[Prev Change]] &lt; 0)</f>
        <v>0</v>
      </c>
      <c r="AN1122" s="33">
        <f xml:space="preserve"> SIGN(DATA[[#This Row],[Prev Change]] &gt;= 0)</f>
        <v>1</v>
      </c>
      <c r="AO1122" s="28">
        <f xml:space="preserve"> IFERROR(MAX(0, DATA[[#This Row],[High]] - DATA[[#This Row],[Prev High]]), "")</f>
        <v>0</v>
      </c>
      <c r="AP1122" s="28">
        <f xml:space="preserve"> IFERROR(MAX(0, DATA[[#This Row],[Prev Low]] - DATA[[#This Row],[Low]]), "")</f>
        <v>585</v>
      </c>
      <c r="AQ1122" s="10">
        <f xml:space="preserve"> (DATA[[#This Row],[Prev Low]] &lt; DATA[[#This Row],[Open]]) * (DATA[[#This Row],[Open]] &lt; DATA[[#This Row],[Prev High]])</f>
        <v>1</v>
      </c>
      <c r="AR1122" s="10">
        <f xml:space="preserve"> SIGN(DATA[[#This Row],[Open]] &lt; DATA[[#This Row],[Prev Low]])</f>
        <v>0</v>
      </c>
      <c r="AS1122" s="10">
        <f xml:space="preserve"> SIGN(DATA[[#This Row],[Prev Low]] &lt; DATA[[#This Row],[Open]])</f>
        <v>1</v>
      </c>
      <c r="AT1122" s="10">
        <f xml:space="preserve"> SIGN(DATA[[#This Row],[Open]] &lt; DATA[[#This Row],[Prev High]])</f>
        <v>1</v>
      </c>
      <c r="AU1122" s="10">
        <f xml:space="preserve"> SIGN(DATA[[#This Row],[Prev High]] &lt; DATA[[#This Row],[Open]])</f>
        <v>0</v>
      </c>
      <c r="AV1122" s="10">
        <f xml:space="preserve"> SIGN(DATA[[#This Row],[Low]] &lt; DATA[[#This Row],[Prev Low]])</f>
        <v>1</v>
      </c>
      <c r="AW1122" s="10">
        <f xml:space="preserve"> SIGN(DATA[[#This Row],[Prev Low]] &lt; DATA[[#This Row],[Low]])</f>
        <v>0</v>
      </c>
      <c r="AX1122" s="10">
        <f xml:space="preserve"> SIGN(DATA[[#This Row],[High]] &lt; DATA[[#This Row],[Prev High]])</f>
        <v>1</v>
      </c>
      <c r="AY1122" s="10">
        <f xml:space="preserve"> SIGN(DATA[[#This Row],[Prev High]] &lt; DATA[[#This Row],[High]])</f>
        <v>0</v>
      </c>
      <c r="AZ1122" s="10">
        <f xml:space="preserve"> (DATA[[#This Row],[Prev Low]] &lt; DATA[[#This Row],[Close]]) * (DATA[[#This Row],[Close]] &lt; DATA[[#This Row],[Prev High]])</f>
        <v>0</v>
      </c>
      <c r="BA1122" s="10">
        <f xml:space="preserve"> SIGN(DATA[[#This Row],[Close]] &lt; DATA[[#This Row],[Prev Low]])</f>
        <v>1</v>
      </c>
      <c r="BB1122" s="10">
        <f xml:space="preserve"> SIGN(DATA[[#This Row],[Prev Low]] &lt; DATA[[#This Row],[Close]])</f>
        <v>0</v>
      </c>
      <c r="BC1122" s="10">
        <f xml:space="preserve"> SIGN(DATA[[#This Row],[Close]] &lt; DATA[[#This Row],[Prev High]])</f>
        <v>1</v>
      </c>
      <c r="BD1122" s="10">
        <f xml:space="preserve"> SIGN(DATA[[#This Row],[Prev High]] &lt; DATA[[#This Row],[Close]])</f>
        <v>0</v>
      </c>
    </row>
    <row r="1123" spans="14:56" x14ac:dyDescent="0.25">
      <c r="N1123" s="16">
        <f xml:space="preserve"> ROW() - ROW(DATA[[#Headers],[Row]])</f>
        <v>1121</v>
      </c>
      <c r="O1123" s="13"/>
      <c r="P1123" s="20">
        <v>44224</v>
      </c>
      <c r="Q1123" s="21">
        <v>118994</v>
      </c>
      <c r="R1123" s="21">
        <v>115675</v>
      </c>
      <c r="S1123" s="21">
        <v>119450</v>
      </c>
      <c r="T1123" s="21">
        <v>115465</v>
      </c>
      <c r="U1123" s="13" t="s">
        <v>787</v>
      </c>
      <c r="V1123" s="14">
        <v>2.7300000000000001E-2</v>
      </c>
      <c r="W1123" s="23"/>
      <c r="X1123" s="23">
        <f xml:space="preserve"> (1 - DATA[[#This Row],[Row]])</f>
        <v>-1120</v>
      </c>
      <c r="Y1123" s="24">
        <f xml:space="preserve"> DATA[[#This Row],[Src Data]]</f>
        <v>44224</v>
      </c>
      <c r="Z1123" s="23">
        <f xml:space="preserve"> WEEKDAY(DATA[[#This Row],[Date]])</f>
        <v>5</v>
      </c>
      <c r="AA1123" s="26">
        <f xml:space="preserve"> DATA[[#This Row],[Src Último]]</f>
        <v>118994</v>
      </c>
      <c r="AB1123" s="28">
        <f xml:space="preserve"> DATA[[#This Row],[Src Abertura]]</f>
        <v>115675</v>
      </c>
      <c r="AC1123" s="28">
        <f xml:space="preserve"> DATA[[#This Row],[Src Mínima]]</f>
        <v>115465</v>
      </c>
      <c r="AD1123" s="28">
        <f xml:space="preserve"> DATA[[#This Row],[Src Máxima]]</f>
        <v>119450</v>
      </c>
      <c r="AE1123" s="28">
        <f xml:space="preserve"> DATA[[#This Row],[Src Último]]</f>
        <v>118994</v>
      </c>
      <c r="AF1123" s="40">
        <f xml:space="preserve"> (DATA[[#This Row],[High]] - DATA[[#This Row],[Low]])</f>
        <v>3985</v>
      </c>
      <c r="AG1123" s="31">
        <f xml:space="preserve"> _xlfn.XLOOKUP(DATA[[#This Row],[T]]-1, DATA[T], DATA[Open], "")</f>
        <v>115745</v>
      </c>
      <c r="AH1123" s="31">
        <f xml:space="preserve"> _xlfn.XLOOKUP(DATA[[#This Row],[T]]-1, DATA[T], DATA[Low], "")</f>
        <v>114820</v>
      </c>
      <c r="AI1123" s="31">
        <f xml:space="preserve"> _xlfn.XLOOKUP(DATA[[#This Row],[T]]-1, DATA[T], DATA[High], "")</f>
        <v>117870</v>
      </c>
      <c r="AJ1123" s="31">
        <f xml:space="preserve"> _xlfn.XLOOKUP(DATA[[#This Row],[T]]-1, DATA[T], DATA[Price], "")</f>
        <v>115831</v>
      </c>
      <c r="AK1123" s="33">
        <f xml:space="preserve"> IFERROR(DATA[[#This Row],[Prev Close]] - DATA[[#This Row],[Prev Open]], "")</f>
        <v>86</v>
      </c>
      <c r="AL1123" s="33">
        <f xml:space="preserve"> IFERROR(DATA[[#This Row],[Prev High]] - DATA[[#This Row],[Prev Low]], "")</f>
        <v>3050</v>
      </c>
      <c r="AM1123" s="33">
        <f xml:space="preserve"> SIGN(DATA[[#This Row],[Prev Change]] &lt; 0)</f>
        <v>0</v>
      </c>
      <c r="AN1123" s="33">
        <f xml:space="preserve"> SIGN(DATA[[#This Row],[Prev Change]] &gt;= 0)</f>
        <v>1</v>
      </c>
      <c r="AO1123" s="28">
        <f xml:space="preserve"> IFERROR(MAX(0, DATA[[#This Row],[High]] - DATA[[#This Row],[Prev High]]), "")</f>
        <v>1580</v>
      </c>
      <c r="AP1123" s="28">
        <f xml:space="preserve"> IFERROR(MAX(0, DATA[[#This Row],[Prev Low]] - DATA[[#This Row],[Low]]), "")</f>
        <v>0</v>
      </c>
      <c r="AQ1123" s="10">
        <f xml:space="preserve"> (DATA[[#This Row],[Prev Low]] &lt; DATA[[#This Row],[Open]]) * (DATA[[#This Row],[Open]] &lt; DATA[[#This Row],[Prev High]])</f>
        <v>1</v>
      </c>
      <c r="AR1123" s="10">
        <f xml:space="preserve"> SIGN(DATA[[#This Row],[Open]] &lt; DATA[[#This Row],[Prev Low]])</f>
        <v>0</v>
      </c>
      <c r="AS1123" s="10">
        <f xml:space="preserve"> SIGN(DATA[[#This Row],[Prev Low]] &lt; DATA[[#This Row],[Open]])</f>
        <v>1</v>
      </c>
      <c r="AT1123" s="10">
        <f xml:space="preserve"> SIGN(DATA[[#This Row],[Open]] &lt; DATA[[#This Row],[Prev High]])</f>
        <v>1</v>
      </c>
      <c r="AU1123" s="10">
        <f xml:space="preserve"> SIGN(DATA[[#This Row],[Prev High]] &lt; DATA[[#This Row],[Open]])</f>
        <v>0</v>
      </c>
      <c r="AV1123" s="10">
        <f xml:space="preserve"> SIGN(DATA[[#This Row],[Low]] &lt; DATA[[#This Row],[Prev Low]])</f>
        <v>0</v>
      </c>
      <c r="AW1123" s="10">
        <f xml:space="preserve"> SIGN(DATA[[#This Row],[Prev Low]] &lt; DATA[[#This Row],[Low]])</f>
        <v>1</v>
      </c>
      <c r="AX1123" s="10">
        <f xml:space="preserve"> SIGN(DATA[[#This Row],[High]] &lt; DATA[[#This Row],[Prev High]])</f>
        <v>0</v>
      </c>
      <c r="AY1123" s="10">
        <f xml:space="preserve"> SIGN(DATA[[#This Row],[Prev High]] &lt; DATA[[#This Row],[High]])</f>
        <v>1</v>
      </c>
      <c r="AZ1123" s="10">
        <f xml:space="preserve"> (DATA[[#This Row],[Prev Low]] &lt; DATA[[#This Row],[Close]]) * (DATA[[#This Row],[Close]] &lt; DATA[[#This Row],[Prev High]])</f>
        <v>0</v>
      </c>
      <c r="BA1123" s="10">
        <f xml:space="preserve"> SIGN(DATA[[#This Row],[Close]] &lt; DATA[[#This Row],[Prev Low]])</f>
        <v>0</v>
      </c>
      <c r="BB1123" s="10">
        <f xml:space="preserve"> SIGN(DATA[[#This Row],[Prev Low]] &lt; DATA[[#This Row],[Close]])</f>
        <v>1</v>
      </c>
      <c r="BC1123" s="10">
        <f xml:space="preserve"> SIGN(DATA[[#This Row],[Close]] &lt; DATA[[#This Row],[Prev High]])</f>
        <v>0</v>
      </c>
      <c r="BD1123" s="10">
        <f xml:space="preserve"> SIGN(DATA[[#This Row],[Prev High]] &lt; DATA[[#This Row],[Close]])</f>
        <v>1</v>
      </c>
    </row>
    <row r="1124" spans="14:56" x14ac:dyDescent="0.25">
      <c r="N1124" s="16">
        <f xml:space="preserve"> ROW() - ROW(DATA[[#Headers],[Row]])</f>
        <v>1122</v>
      </c>
      <c r="O1124" s="13"/>
      <c r="P1124" s="20">
        <v>44223</v>
      </c>
      <c r="Q1124" s="21">
        <v>115831</v>
      </c>
      <c r="R1124" s="21">
        <v>115745</v>
      </c>
      <c r="S1124" s="21">
        <v>117870</v>
      </c>
      <c r="T1124" s="21">
        <v>114820</v>
      </c>
      <c r="U1124" s="13" t="s">
        <v>788</v>
      </c>
      <c r="V1124" s="14">
        <v>-3.5999999999999999E-3</v>
      </c>
      <c r="W1124" s="23"/>
      <c r="X1124" s="23">
        <f xml:space="preserve"> (1 - DATA[[#This Row],[Row]])</f>
        <v>-1121</v>
      </c>
      <c r="Y1124" s="24">
        <f xml:space="preserve"> DATA[[#This Row],[Src Data]]</f>
        <v>44223</v>
      </c>
      <c r="Z1124" s="23">
        <f xml:space="preserve"> WEEKDAY(DATA[[#This Row],[Date]])</f>
        <v>4</v>
      </c>
      <c r="AA1124" s="26">
        <f xml:space="preserve"> DATA[[#This Row],[Src Último]]</f>
        <v>115831</v>
      </c>
      <c r="AB1124" s="28">
        <f xml:space="preserve"> DATA[[#This Row],[Src Abertura]]</f>
        <v>115745</v>
      </c>
      <c r="AC1124" s="28">
        <f xml:space="preserve"> DATA[[#This Row],[Src Mínima]]</f>
        <v>114820</v>
      </c>
      <c r="AD1124" s="28">
        <f xml:space="preserve"> DATA[[#This Row],[Src Máxima]]</f>
        <v>117870</v>
      </c>
      <c r="AE1124" s="28">
        <f xml:space="preserve"> DATA[[#This Row],[Src Último]]</f>
        <v>115831</v>
      </c>
      <c r="AF1124" s="40">
        <f xml:space="preserve"> (DATA[[#This Row],[High]] - DATA[[#This Row],[Low]])</f>
        <v>3050</v>
      </c>
      <c r="AG1124" s="31">
        <f xml:space="preserve"> _xlfn.XLOOKUP(DATA[[#This Row],[T]]-1, DATA[T], DATA[Open], "")</f>
        <v>116790</v>
      </c>
      <c r="AH1124" s="31">
        <f xml:space="preserve"> _xlfn.XLOOKUP(DATA[[#This Row],[T]]-1, DATA[T], DATA[Low], "")</f>
        <v>116050</v>
      </c>
      <c r="AI1124" s="31">
        <f xml:space="preserve"> _xlfn.XLOOKUP(DATA[[#This Row],[T]]-1, DATA[T], DATA[High], "")</f>
        <v>119195</v>
      </c>
      <c r="AJ1124" s="31">
        <f xml:space="preserve"> _xlfn.XLOOKUP(DATA[[#This Row],[T]]-1, DATA[T], DATA[Price], "")</f>
        <v>116250</v>
      </c>
      <c r="AK1124" s="33">
        <f xml:space="preserve"> IFERROR(DATA[[#This Row],[Prev Close]] - DATA[[#This Row],[Prev Open]], "")</f>
        <v>-540</v>
      </c>
      <c r="AL1124" s="33">
        <f xml:space="preserve"> IFERROR(DATA[[#This Row],[Prev High]] - DATA[[#This Row],[Prev Low]], "")</f>
        <v>3145</v>
      </c>
      <c r="AM1124" s="33">
        <f xml:space="preserve"> SIGN(DATA[[#This Row],[Prev Change]] &lt; 0)</f>
        <v>1</v>
      </c>
      <c r="AN1124" s="33">
        <f xml:space="preserve"> SIGN(DATA[[#This Row],[Prev Change]] &gt;= 0)</f>
        <v>0</v>
      </c>
      <c r="AO1124" s="28">
        <f xml:space="preserve"> IFERROR(MAX(0, DATA[[#This Row],[High]] - DATA[[#This Row],[Prev High]]), "")</f>
        <v>0</v>
      </c>
      <c r="AP1124" s="28">
        <f xml:space="preserve"> IFERROR(MAX(0, DATA[[#This Row],[Prev Low]] - DATA[[#This Row],[Low]]), "")</f>
        <v>1230</v>
      </c>
      <c r="AQ1124" s="10">
        <f xml:space="preserve"> (DATA[[#This Row],[Prev Low]] &lt; DATA[[#This Row],[Open]]) * (DATA[[#This Row],[Open]] &lt; DATA[[#This Row],[Prev High]])</f>
        <v>0</v>
      </c>
      <c r="AR1124" s="10">
        <f xml:space="preserve"> SIGN(DATA[[#This Row],[Open]] &lt; DATA[[#This Row],[Prev Low]])</f>
        <v>1</v>
      </c>
      <c r="AS1124" s="10">
        <f xml:space="preserve"> SIGN(DATA[[#This Row],[Prev Low]] &lt; DATA[[#This Row],[Open]])</f>
        <v>0</v>
      </c>
      <c r="AT1124" s="10">
        <f xml:space="preserve"> SIGN(DATA[[#This Row],[Open]] &lt; DATA[[#This Row],[Prev High]])</f>
        <v>1</v>
      </c>
      <c r="AU1124" s="10">
        <f xml:space="preserve"> SIGN(DATA[[#This Row],[Prev High]] &lt; DATA[[#This Row],[Open]])</f>
        <v>0</v>
      </c>
      <c r="AV1124" s="10">
        <f xml:space="preserve"> SIGN(DATA[[#This Row],[Low]] &lt; DATA[[#This Row],[Prev Low]])</f>
        <v>1</v>
      </c>
      <c r="AW1124" s="10">
        <f xml:space="preserve"> SIGN(DATA[[#This Row],[Prev Low]] &lt; DATA[[#This Row],[Low]])</f>
        <v>0</v>
      </c>
      <c r="AX1124" s="10">
        <f xml:space="preserve"> SIGN(DATA[[#This Row],[High]] &lt; DATA[[#This Row],[Prev High]])</f>
        <v>1</v>
      </c>
      <c r="AY1124" s="10">
        <f xml:space="preserve"> SIGN(DATA[[#This Row],[Prev High]] &lt; DATA[[#This Row],[High]])</f>
        <v>0</v>
      </c>
      <c r="AZ1124" s="10">
        <f xml:space="preserve"> (DATA[[#This Row],[Prev Low]] &lt; DATA[[#This Row],[Close]]) * (DATA[[#This Row],[Close]] &lt; DATA[[#This Row],[Prev High]])</f>
        <v>0</v>
      </c>
      <c r="BA1124" s="10">
        <f xml:space="preserve"> SIGN(DATA[[#This Row],[Close]] &lt; DATA[[#This Row],[Prev Low]])</f>
        <v>1</v>
      </c>
      <c r="BB1124" s="10">
        <f xml:space="preserve"> SIGN(DATA[[#This Row],[Prev Low]] &lt; DATA[[#This Row],[Close]])</f>
        <v>0</v>
      </c>
      <c r="BC1124" s="10">
        <f xml:space="preserve"> SIGN(DATA[[#This Row],[Close]] &lt; DATA[[#This Row],[Prev High]])</f>
        <v>1</v>
      </c>
      <c r="BD1124" s="10">
        <f xml:space="preserve"> SIGN(DATA[[#This Row],[Prev High]] &lt; DATA[[#This Row],[Close]])</f>
        <v>0</v>
      </c>
    </row>
    <row r="1125" spans="14:56" x14ac:dyDescent="0.25">
      <c r="N1125" s="16">
        <f xml:space="preserve"> ROW() - ROW(DATA[[#Headers],[Row]])</f>
        <v>1123</v>
      </c>
      <c r="O1125" s="13"/>
      <c r="P1125" s="20">
        <v>44222</v>
      </c>
      <c r="Q1125" s="21">
        <v>116250</v>
      </c>
      <c r="R1125" s="21">
        <v>116790</v>
      </c>
      <c r="S1125" s="21">
        <v>119195</v>
      </c>
      <c r="T1125" s="21">
        <v>116050</v>
      </c>
      <c r="U1125" s="13" t="s">
        <v>789</v>
      </c>
      <c r="V1125" s="14">
        <v>-1.0200000000000001E-2</v>
      </c>
      <c r="W1125" s="23"/>
      <c r="X1125" s="23">
        <f xml:space="preserve"> (1 - DATA[[#This Row],[Row]])</f>
        <v>-1122</v>
      </c>
      <c r="Y1125" s="24">
        <f xml:space="preserve"> DATA[[#This Row],[Src Data]]</f>
        <v>44222</v>
      </c>
      <c r="Z1125" s="23">
        <f xml:space="preserve"> WEEKDAY(DATA[[#This Row],[Date]])</f>
        <v>3</v>
      </c>
      <c r="AA1125" s="26">
        <f xml:space="preserve"> DATA[[#This Row],[Src Último]]</f>
        <v>116250</v>
      </c>
      <c r="AB1125" s="28">
        <f xml:space="preserve"> DATA[[#This Row],[Src Abertura]]</f>
        <v>116790</v>
      </c>
      <c r="AC1125" s="28">
        <f xml:space="preserve"> DATA[[#This Row],[Src Mínima]]</f>
        <v>116050</v>
      </c>
      <c r="AD1125" s="28">
        <f xml:space="preserve"> DATA[[#This Row],[Src Máxima]]</f>
        <v>119195</v>
      </c>
      <c r="AE1125" s="28">
        <f xml:space="preserve"> DATA[[#This Row],[Src Último]]</f>
        <v>116250</v>
      </c>
      <c r="AF1125" s="40">
        <f xml:space="preserve"> (DATA[[#This Row],[High]] - DATA[[#This Row],[Low]])</f>
        <v>3145</v>
      </c>
      <c r="AG1125" s="31">
        <f xml:space="preserve"> _xlfn.XLOOKUP(DATA[[#This Row],[T]]-1, DATA[T], DATA[Open], "")</f>
        <v>116850</v>
      </c>
      <c r="AH1125" s="31">
        <f xml:space="preserve"> _xlfn.XLOOKUP(DATA[[#This Row],[T]]-1, DATA[T], DATA[Low], "")</f>
        <v>116065</v>
      </c>
      <c r="AI1125" s="31">
        <f xml:space="preserve"> _xlfn.XLOOKUP(DATA[[#This Row],[T]]-1, DATA[T], DATA[High], "")</f>
        <v>117945</v>
      </c>
      <c r="AJ1125" s="31">
        <f xml:space="preserve"> _xlfn.XLOOKUP(DATA[[#This Row],[T]]-1, DATA[T], DATA[Price], "")</f>
        <v>117450</v>
      </c>
      <c r="AK1125" s="33">
        <f xml:space="preserve"> IFERROR(DATA[[#This Row],[Prev Close]] - DATA[[#This Row],[Prev Open]], "")</f>
        <v>600</v>
      </c>
      <c r="AL1125" s="33">
        <f xml:space="preserve"> IFERROR(DATA[[#This Row],[Prev High]] - DATA[[#This Row],[Prev Low]], "")</f>
        <v>1880</v>
      </c>
      <c r="AM1125" s="33">
        <f xml:space="preserve"> SIGN(DATA[[#This Row],[Prev Change]] &lt; 0)</f>
        <v>0</v>
      </c>
      <c r="AN1125" s="33">
        <f xml:space="preserve"> SIGN(DATA[[#This Row],[Prev Change]] &gt;= 0)</f>
        <v>1</v>
      </c>
      <c r="AO1125" s="28">
        <f xml:space="preserve"> IFERROR(MAX(0, DATA[[#This Row],[High]] - DATA[[#This Row],[Prev High]]), "")</f>
        <v>1250</v>
      </c>
      <c r="AP1125" s="28">
        <f xml:space="preserve"> IFERROR(MAX(0, DATA[[#This Row],[Prev Low]] - DATA[[#This Row],[Low]]), "")</f>
        <v>15</v>
      </c>
      <c r="AQ1125" s="10">
        <f xml:space="preserve"> (DATA[[#This Row],[Prev Low]] &lt; DATA[[#This Row],[Open]]) * (DATA[[#This Row],[Open]] &lt; DATA[[#This Row],[Prev High]])</f>
        <v>1</v>
      </c>
      <c r="AR1125" s="10">
        <f xml:space="preserve"> SIGN(DATA[[#This Row],[Open]] &lt; DATA[[#This Row],[Prev Low]])</f>
        <v>0</v>
      </c>
      <c r="AS1125" s="10">
        <f xml:space="preserve"> SIGN(DATA[[#This Row],[Prev Low]] &lt; DATA[[#This Row],[Open]])</f>
        <v>1</v>
      </c>
      <c r="AT1125" s="10">
        <f xml:space="preserve"> SIGN(DATA[[#This Row],[Open]] &lt; DATA[[#This Row],[Prev High]])</f>
        <v>1</v>
      </c>
      <c r="AU1125" s="10">
        <f xml:space="preserve"> SIGN(DATA[[#This Row],[Prev High]] &lt; DATA[[#This Row],[Open]])</f>
        <v>0</v>
      </c>
      <c r="AV1125" s="10">
        <f xml:space="preserve"> SIGN(DATA[[#This Row],[Low]] &lt; DATA[[#This Row],[Prev Low]])</f>
        <v>1</v>
      </c>
      <c r="AW1125" s="10">
        <f xml:space="preserve"> SIGN(DATA[[#This Row],[Prev Low]] &lt; DATA[[#This Row],[Low]])</f>
        <v>0</v>
      </c>
      <c r="AX1125" s="10">
        <f xml:space="preserve"> SIGN(DATA[[#This Row],[High]] &lt; DATA[[#This Row],[Prev High]])</f>
        <v>0</v>
      </c>
      <c r="AY1125" s="10">
        <f xml:space="preserve"> SIGN(DATA[[#This Row],[Prev High]] &lt; DATA[[#This Row],[High]])</f>
        <v>1</v>
      </c>
      <c r="AZ1125" s="10">
        <f xml:space="preserve"> (DATA[[#This Row],[Prev Low]] &lt; DATA[[#This Row],[Close]]) * (DATA[[#This Row],[Close]] &lt; DATA[[#This Row],[Prev High]])</f>
        <v>1</v>
      </c>
      <c r="BA1125" s="10">
        <f xml:space="preserve"> SIGN(DATA[[#This Row],[Close]] &lt; DATA[[#This Row],[Prev Low]])</f>
        <v>0</v>
      </c>
      <c r="BB1125" s="10">
        <f xml:space="preserve"> SIGN(DATA[[#This Row],[Prev Low]] &lt; DATA[[#This Row],[Close]])</f>
        <v>1</v>
      </c>
      <c r="BC1125" s="10">
        <f xml:space="preserve"> SIGN(DATA[[#This Row],[Close]] &lt; DATA[[#This Row],[Prev High]])</f>
        <v>1</v>
      </c>
      <c r="BD1125" s="10">
        <f xml:space="preserve"> SIGN(DATA[[#This Row],[Prev High]] &lt; DATA[[#This Row],[Close]])</f>
        <v>0</v>
      </c>
    </row>
    <row r="1126" spans="14:56" x14ac:dyDescent="0.25">
      <c r="N1126" s="16">
        <f xml:space="preserve"> ROW() - ROW(DATA[[#Headers],[Row]])</f>
        <v>1124</v>
      </c>
      <c r="O1126" s="13"/>
      <c r="P1126" s="20">
        <v>44218</v>
      </c>
      <c r="Q1126" s="21">
        <v>117450</v>
      </c>
      <c r="R1126" s="21">
        <v>116850</v>
      </c>
      <c r="S1126" s="21">
        <v>117945</v>
      </c>
      <c r="T1126" s="21">
        <v>116065</v>
      </c>
      <c r="U1126" s="13" t="s">
        <v>227</v>
      </c>
      <c r="V1126" s="14">
        <v>-8.2000000000000007E-3</v>
      </c>
      <c r="W1126" s="23"/>
      <c r="X1126" s="23">
        <f xml:space="preserve"> (1 - DATA[[#This Row],[Row]])</f>
        <v>-1123</v>
      </c>
      <c r="Y1126" s="24">
        <f xml:space="preserve"> DATA[[#This Row],[Src Data]]</f>
        <v>44218</v>
      </c>
      <c r="Z1126" s="23">
        <f xml:space="preserve"> WEEKDAY(DATA[[#This Row],[Date]])</f>
        <v>6</v>
      </c>
      <c r="AA1126" s="26">
        <f xml:space="preserve"> DATA[[#This Row],[Src Último]]</f>
        <v>117450</v>
      </c>
      <c r="AB1126" s="28">
        <f xml:space="preserve"> DATA[[#This Row],[Src Abertura]]</f>
        <v>116850</v>
      </c>
      <c r="AC1126" s="28">
        <f xml:space="preserve"> DATA[[#This Row],[Src Mínima]]</f>
        <v>116065</v>
      </c>
      <c r="AD1126" s="28">
        <f xml:space="preserve"> DATA[[#This Row],[Src Máxima]]</f>
        <v>117945</v>
      </c>
      <c r="AE1126" s="28">
        <f xml:space="preserve"> DATA[[#This Row],[Src Último]]</f>
        <v>117450</v>
      </c>
      <c r="AF1126" s="40">
        <f xml:space="preserve"> (DATA[[#This Row],[High]] - DATA[[#This Row],[Low]])</f>
        <v>1880</v>
      </c>
      <c r="AG1126" s="31">
        <f xml:space="preserve"> _xlfn.XLOOKUP(DATA[[#This Row],[T]]-1, DATA[T], DATA[Open], "")</f>
        <v>120200</v>
      </c>
      <c r="AH1126" s="31">
        <f xml:space="preserve"> _xlfn.XLOOKUP(DATA[[#This Row],[T]]-1, DATA[T], DATA[Low], "")</f>
        <v>117745</v>
      </c>
      <c r="AI1126" s="31">
        <f xml:space="preserve"> _xlfn.XLOOKUP(DATA[[#This Row],[T]]-1, DATA[T], DATA[High], "")</f>
        <v>120320</v>
      </c>
      <c r="AJ1126" s="31">
        <f xml:space="preserve"> _xlfn.XLOOKUP(DATA[[#This Row],[T]]-1, DATA[T], DATA[Price], "")</f>
        <v>118416</v>
      </c>
      <c r="AK1126" s="33">
        <f xml:space="preserve"> IFERROR(DATA[[#This Row],[Prev Close]] - DATA[[#This Row],[Prev Open]], "")</f>
        <v>-1784</v>
      </c>
      <c r="AL1126" s="33">
        <f xml:space="preserve"> IFERROR(DATA[[#This Row],[Prev High]] - DATA[[#This Row],[Prev Low]], "")</f>
        <v>2575</v>
      </c>
      <c r="AM1126" s="33">
        <f xml:space="preserve"> SIGN(DATA[[#This Row],[Prev Change]] &lt; 0)</f>
        <v>1</v>
      </c>
      <c r="AN1126" s="33">
        <f xml:space="preserve"> SIGN(DATA[[#This Row],[Prev Change]] &gt;= 0)</f>
        <v>0</v>
      </c>
      <c r="AO1126" s="28">
        <f xml:space="preserve"> IFERROR(MAX(0, DATA[[#This Row],[High]] - DATA[[#This Row],[Prev High]]), "")</f>
        <v>0</v>
      </c>
      <c r="AP1126" s="28">
        <f xml:space="preserve"> IFERROR(MAX(0, DATA[[#This Row],[Prev Low]] - DATA[[#This Row],[Low]]), "")</f>
        <v>1680</v>
      </c>
      <c r="AQ1126" s="10">
        <f xml:space="preserve"> (DATA[[#This Row],[Prev Low]] &lt; DATA[[#This Row],[Open]]) * (DATA[[#This Row],[Open]] &lt; DATA[[#This Row],[Prev High]])</f>
        <v>0</v>
      </c>
      <c r="AR1126" s="10">
        <f xml:space="preserve"> SIGN(DATA[[#This Row],[Open]] &lt; DATA[[#This Row],[Prev Low]])</f>
        <v>1</v>
      </c>
      <c r="AS1126" s="10">
        <f xml:space="preserve"> SIGN(DATA[[#This Row],[Prev Low]] &lt; DATA[[#This Row],[Open]])</f>
        <v>0</v>
      </c>
      <c r="AT1126" s="10">
        <f xml:space="preserve"> SIGN(DATA[[#This Row],[Open]] &lt; DATA[[#This Row],[Prev High]])</f>
        <v>1</v>
      </c>
      <c r="AU1126" s="10">
        <f xml:space="preserve"> SIGN(DATA[[#This Row],[Prev High]] &lt; DATA[[#This Row],[Open]])</f>
        <v>0</v>
      </c>
      <c r="AV1126" s="10">
        <f xml:space="preserve"> SIGN(DATA[[#This Row],[Low]] &lt; DATA[[#This Row],[Prev Low]])</f>
        <v>1</v>
      </c>
      <c r="AW1126" s="10">
        <f xml:space="preserve"> SIGN(DATA[[#This Row],[Prev Low]] &lt; DATA[[#This Row],[Low]])</f>
        <v>0</v>
      </c>
      <c r="AX1126" s="10">
        <f xml:space="preserve"> SIGN(DATA[[#This Row],[High]] &lt; DATA[[#This Row],[Prev High]])</f>
        <v>1</v>
      </c>
      <c r="AY1126" s="10">
        <f xml:space="preserve"> SIGN(DATA[[#This Row],[Prev High]] &lt; DATA[[#This Row],[High]])</f>
        <v>0</v>
      </c>
      <c r="AZ1126" s="10">
        <f xml:space="preserve"> (DATA[[#This Row],[Prev Low]] &lt; DATA[[#This Row],[Close]]) * (DATA[[#This Row],[Close]] &lt; DATA[[#This Row],[Prev High]])</f>
        <v>0</v>
      </c>
      <c r="BA1126" s="10">
        <f xml:space="preserve"> SIGN(DATA[[#This Row],[Close]] &lt; DATA[[#This Row],[Prev Low]])</f>
        <v>1</v>
      </c>
      <c r="BB1126" s="10">
        <f xml:space="preserve"> SIGN(DATA[[#This Row],[Prev Low]] &lt; DATA[[#This Row],[Close]])</f>
        <v>0</v>
      </c>
      <c r="BC1126" s="10">
        <f xml:space="preserve"> SIGN(DATA[[#This Row],[Close]] &lt; DATA[[#This Row],[Prev High]])</f>
        <v>1</v>
      </c>
      <c r="BD1126" s="10">
        <f xml:space="preserve"> SIGN(DATA[[#This Row],[Prev High]] &lt; DATA[[#This Row],[Close]])</f>
        <v>0</v>
      </c>
    </row>
    <row r="1127" spans="14:56" x14ac:dyDescent="0.25">
      <c r="N1127" s="16">
        <f xml:space="preserve"> ROW() - ROW(DATA[[#Headers],[Row]])</f>
        <v>1125</v>
      </c>
      <c r="O1127" s="13"/>
      <c r="P1127" s="20">
        <v>44217</v>
      </c>
      <c r="Q1127" s="21">
        <v>118416</v>
      </c>
      <c r="R1127" s="21">
        <v>120200</v>
      </c>
      <c r="S1127" s="21">
        <v>120320</v>
      </c>
      <c r="T1127" s="21">
        <v>117745</v>
      </c>
      <c r="U1127" s="13" t="s">
        <v>382</v>
      </c>
      <c r="V1127" s="14">
        <v>-1.0800000000000001E-2</v>
      </c>
      <c r="W1127" s="23"/>
      <c r="X1127" s="23">
        <f xml:space="preserve"> (1 - DATA[[#This Row],[Row]])</f>
        <v>-1124</v>
      </c>
      <c r="Y1127" s="24">
        <f xml:space="preserve"> DATA[[#This Row],[Src Data]]</f>
        <v>44217</v>
      </c>
      <c r="Z1127" s="23">
        <f xml:space="preserve"> WEEKDAY(DATA[[#This Row],[Date]])</f>
        <v>5</v>
      </c>
      <c r="AA1127" s="26">
        <f xml:space="preserve"> DATA[[#This Row],[Src Último]]</f>
        <v>118416</v>
      </c>
      <c r="AB1127" s="28">
        <f xml:space="preserve"> DATA[[#This Row],[Src Abertura]]</f>
        <v>120200</v>
      </c>
      <c r="AC1127" s="28">
        <f xml:space="preserve"> DATA[[#This Row],[Src Mínima]]</f>
        <v>117745</v>
      </c>
      <c r="AD1127" s="28">
        <f xml:space="preserve"> DATA[[#This Row],[Src Máxima]]</f>
        <v>120320</v>
      </c>
      <c r="AE1127" s="28">
        <f xml:space="preserve"> DATA[[#This Row],[Src Último]]</f>
        <v>118416</v>
      </c>
      <c r="AF1127" s="40">
        <f xml:space="preserve"> (DATA[[#This Row],[High]] - DATA[[#This Row],[Low]])</f>
        <v>2575</v>
      </c>
      <c r="AG1127" s="31">
        <f xml:space="preserve"> _xlfn.XLOOKUP(DATA[[#This Row],[T]]-1, DATA[T], DATA[Open], "")</f>
        <v>120580</v>
      </c>
      <c r="AH1127" s="31">
        <f xml:space="preserve"> _xlfn.XLOOKUP(DATA[[#This Row],[T]]-1, DATA[T], DATA[Low], "")</f>
        <v>118670</v>
      </c>
      <c r="AI1127" s="31">
        <f xml:space="preserve"> _xlfn.XLOOKUP(DATA[[#This Row],[T]]-1, DATA[T], DATA[High], "")</f>
        <v>121520</v>
      </c>
      <c r="AJ1127" s="31">
        <f xml:space="preserve"> _xlfn.XLOOKUP(DATA[[#This Row],[T]]-1, DATA[T], DATA[Price], "")</f>
        <v>119707</v>
      </c>
      <c r="AK1127" s="33">
        <f xml:space="preserve"> IFERROR(DATA[[#This Row],[Prev Close]] - DATA[[#This Row],[Prev Open]], "")</f>
        <v>-873</v>
      </c>
      <c r="AL1127" s="33">
        <f xml:space="preserve"> IFERROR(DATA[[#This Row],[Prev High]] - DATA[[#This Row],[Prev Low]], "")</f>
        <v>2850</v>
      </c>
      <c r="AM1127" s="33">
        <f xml:space="preserve"> SIGN(DATA[[#This Row],[Prev Change]] &lt; 0)</f>
        <v>1</v>
      </c>
      <c r="AN1127" s="33">
        <f xml:space="preserve"> SIGN(DATA[[#This Row],[Prev Change]] &gt;= 0)</f>
        <v>0</v>
      </c>
      <c r="AO1127" s="28">
        <f xml:space="preserve"> IFERROR(MAX(0, DATA[[#This Row],[High]] - DATA[[#This Row],[Prev High]]), "")</f>
        <v>0</v>
      </c>
      <c r="AP1127" s="28">
        <f xml:space="preserve"> IFERROR(MAX(0, DATA[[#This Row],[Prev Low]] - DATA[[#This Row],[Low]]), "")</f>
        <v>925</v>
      </c>
      <c r="AQ1127" s="10">
        <f xml:space="preserve"> (DATA[[#This Row],[Prev Low]] &lt; DATA[[#This Row],[Open]]) * (DATA[[#This Row],[Open]] &lt; DATA[[#This Row],[Prev High]])</f>
        <v>1</v>
      </c>
      <c r="AR1127" s="10">
        <f xml:space="preserve"> SIGN(DATA[[#This Row],[Open]] &lt; DATA[[#This Row],[Prev Low]])</f>
        <v>0</v>
      </c>
      <c r="AS1127" s="10">
        <f xml:space="preserve"> SIGN(DATA[[#This Row],[Prev Low]] &lt; DATA[[#This Row],[Open]])</f>
        <v>1</v>
      </c>
      <c r="AT1127" s="10">
        <f xml:space="preserve"> SIGN(DATA[[#This Row],[Open]] &lt; DATA[[#This Row],[Prev High]])</f>
        <v>1</v>
      </c>
      <c r="AU1127" s="10">
        <f xml:space="preserve"> SIGN(DATA[[#This Row],[Prev High]] &lt; DATA[[#This Row],[Open]])</f>
        <v>0</v>
      </c>
      <c r="AV1127" s="10">
        <f xml:space="preserve"> SIGN(DATA[[#This Row],[Low]] &lt; DATA[[#This Row],[Prev Low]])</f>
        <v>1</v>
      </c>
      <c r="AW1127" s="10">
        <f xml:space="preserve"> SIGN(DATA[[#This Row],[Prev Low]] &lt; DATA[[#This Row],[Low]])</f>
        <v>0</v>
      </c>
      <c r="AX1127" s="10">
        <f xml:space="preserve"> SIGN(DATA[[#This Row],[High]] &lt; DATA[[#This Row],[Prev High]])</f>
        <v>1</v>
      </c>
      <c r="AY1127" s="10">
        <f xml:space="preserve"> SIGN(DATA[[#This Row],[Prev High]] &lt; DATA[[#This Row],[High]])</f>
        <v>0</v>
      </c>
      <c r="AZ1127" s="10">
        <f xml:space="preserve"> (DATA[[#This Row],[Prev Low]] &lt; DATA[[#This Row],[Close]]) * (DATA[[#This Row],[Close]] &lt; DATA[[#This Row],[Prev High]])</f>
        <v>0</v>
      </c>
      <c r="BA1127" s="10">
        <f xml:space="preserve"> SIGN(DATA[[#This Row],[Close]] &lt; DATA[[#This Row],[Prev Low]])</f>
        <v>1</v>
      </c>
      <c r="BB1127" s="10">
        <f xml:space="preserve"> SIGN(DATA[[#This Row],[Prev Low]] &lt; DATA[[#This Row],[Close]])</f>
        <v>0</v>
      </c>
      <c r="BC1127" s="10">
        <f xml:space="preserve"> SIGN(DATA[[#This Row],[Close]] &lt; DATA[[#This Row],[Prev High]])</f>
        <v>1</v>
      </c>
      <c r="BD1127" s="10">
        <f xml:space="preserve"> SIGN(DATA[[#This Row],[Prev High]] &lt; DATA[[#This Row],[Close]])</f>
        <v>0</v>
      </c>
    </row>
    <row r="1128" spans="14:56" x14ac:dyDescent="0.25">
      <c r="N1128" s="16">
        <f xml:space="preserve"> ROW() - ROW(DATA[[#Headers],[Row]])</f>
        <v>1126</v>
      </c>
      <c r="O1128" s="13"/>
      <c r="P1128" s="20">
        <v>44216</v>
      </c>
      <c r="Q1128" s="21">
        <v>119707</v>
      </c>
      <c r="R1128" s="21">
        <v>120580</v>
      </c>
      <c r="S1128" s="21">
        <v>121520</v>
      </c>
      <c r="T1128" s="21">
        <v>118670</v>
      </c>
      <c r="U1128" s="13" t="s">
        <v>790</v>
      </c>
      <c r="V1128" s="14">
        <v>-7.6E-3</v>
      </c>
      <c r="W1128" s="23"/>
      <c r="X1128" s="23">
        <f xml:space="preserve"> (1 - DATA[[#This Row],[Row]])</f>
        <v>-1125</v>
      </c>
      <c r="Y1128" s="24">
        <f xml:space="preserve"> DATA[[#This Row],[Src Data]]</f>
        <v>44216</v>
      </c>
      <c r="Z1128" s="23">
        <f xml:space="preserve"> WEEKDAY(DATA[[#This Row],[Date]])</f>
        <v>4</v>
      </c>
      <c r="AA1128" s="26">
        <f xml:space="preserve"> DATA[[#This Row],[Src Último]]</f>
        <v>119707</v>
      </c>
      <c r="AB1128" s="28">
        <f xml:space="preserve"> DATA[[#This Row],[Src Abertura]]</f>
        <v>120580</v>
      </c>
      <c r="AC1128" s="28">
        <f xml:space="preserve"> DATA[[#This Row],[Src Mínima]]</f>
        <v>118670</v>
      </c>
      <c r="AD1128" s="28">
        <f xml:space="preserve"> DATA[[#This Row],[Src Máxima]]</f>
        <v>121520</v>
      </c>
      <c r="AE1128" s="28">
        <f xml:space="preserve"> DATA[[#This Row],[Src Último]]</f>
        <v>119707</v>
      </c>
      <c r="AF1128" s="40">
        <f xml:space="preserve"> (DATA[[#This Row],[High]] - DATA[[#This Row],[Low]])</f>
        <v>2850</v>
      </c>
      <c r="AG1128" s="31">
        <f xml:space="preserve"> _xlfn.XLOOKUP(DATA[[#This Row],[T]]-1, DATA[T], DATA[Open], "")</f>
        <v>122195</v>
      </c>
      <c r="AH1128" s="31">
        <f xml:space="preserve"> _xlfn.XLOOKUP(DATA[[#This Row],[T]]-1, DATA[T], DATA[Low], "")</f>
        <v>119255</v>
      </c>
      <c r="AI1128" s="31">
        <f xml:space="preserve"> _xlfn.XLOOKUP(DATA[[#This Row],[T]]-1, DATA[T], DATA[High], "")</f>
        <v>122440</v>
      </c>
      <c r="AJ1128" s="31">
        <f xml:space="preserve"> _xlfn.XLOOKUP(DATA[[#This Row],[T]]-1, DATA[T], DATA[Price], "")</f>
        <v>120626</v>
      </c>
      <c r="AK1128" s="33">
        <f xml:space="preserve"> IFERROR(DATA[[#This Row],[Prev Close]] - DATA[[#This Row],[Prev Open]], "")</f>
        <v>-1569</v>
      </c>
      <c r="AL1128" s="33">
        <f xml:space="preserve"> IFERROR(DATA[[#This Row],[Prev High]] - DATA[[#This Row],[Prev Low]], "")</f>
        <v>3185</v>
      </c>
      <c r="AM1128" s="33">
        <f xml:space="preserve"> SIGN(DATA[[#This Row],[Prev Change]] &lt; 0)</f>
        <v>1</v>
      </c>
      <c r="AN1128" s="33">
        <f xml:space="preserve"> SIGN(DATA[[#This Row],[Prev Change]] &gt;= 0)</f>
        <v>0</v>
      </c>
      <c r="AO1128" s="28">
        <f xml:space="preserve"> IFERROR(MAX(0, DATA[[#This Row],[High]] - DATA[[#This Row],[Prev High]]), "")</f>
        <v>0</v>
      </c>
      <c r="AP1128" s="28">
        <f xml:space="preserve"> IFERROR(MAX(0, DATA[[#This Row],[Prev Low]] - DATA[[#This Row],[Low]]), "")</f>
        <v>585</v>
      </c>
      <c r="AQ1128" s="10">
        <f xml:space="preserve"> (DATA[[#This Row],[Prev Low]] &lt; DATA[[#This Row],[Open]]) * (DATA[[#This Row],[Open]] &lt; DATA[[#This Row],[Prev High]])</f>
        <v>1</v>
      </c>
      <c r="AR1128" s="10">
        <f xml:space="preserve"> SIGN(DATA[[#This Row],[Open]] &lt; DATA[[#This Row],[Prev Low]])</f>
        <v>0</v>
      </c>
      <c r="AS1128" s="10">
        <f xml:space="preserve"> SIGN(DATA[[#This Row],[Prev Low]] &lt; DATA[[#This Row],[Open]])</f>
        <v>1</v>
      </c>
      <c r="AT1128" s="10">
        <f xml:space="preserve"> SIGN(DATA[[#This Row],[Open]] &lt; DATA[[#This Row],[Prev High]])</f>
        <v>1</v>
      </c>
      <c r="AU1128" s="10">
        <f xml:space="preserve"> SIGN(DATA[[#This Row],[Prev High]] &lt; DATA[[#This Row],[Open]])</f>
        <v>0</v>
      </c>
      <c r="AV1128" s="10">
        <f xml:space="preserve"> SIGN(DATA[[#This Row],[Low]] &lt; DATA[[#This Row],[Prev Low]])</f>
        <v>1</v>
      </c>
      <c r="AW1128" s="10">
        <f xml:space="preserve"> SIGN(DATA[[#This Row],[Prev Low]] &lt; DATA[[#This Row],[Low]])</f>
        <v>0</v>
      </c>
      <c r="AX1128" s="10">
        <f xml:space="preserve"> SIGN(DATA[[#This Row],[High]] &lt; DATA[[#This Row],[Prev High]])</f>
        <v>1</v>
      </c>
      <c r="AY1128" s="10">
        <f xml:space="preserve"> SIGN(DATA[[#This Row],[Prev High]] &lt; DATA[[#This Row],[High]])</f>
        <v>0</v>
      </c>
      <c r="AZ1128" s="10">
        <f xml:space="preserve"> (DATA[[#This Row],[Prev Low]] &lt; DATA[[#This Row],[Close]]) * (DATA[[#This Row],[Close]] &lt; DATA[[#This Row],[Prev High]])</f>
        <v>1</v>
      </c>
      <c r="BA1128" s="10">
        <f xml:space="preserve"> SIGN(DATA[[#This Row],[Close]] &lt; DATA[[#This Row],[Prev Low]])</f>
        <v>0</v>
      </c>
      <c r="BB1128" s="10">
        <f xml:space="preserve"> SIGN(DATA[[#This Row],[Prev Low]] &lt; DATA[[#This Row],[Close]])</f>
        <v>1</v>
      </c>
      <c r="BC1128" s="10">
        <f xml:space="preserve"> SIGN(DATA[[#This Row],[Close]] &lt; DATA[[#This Row],[Prev High]])</f>
        <v>1</v>
      </c>
      <c r="BD1128" s="10">
        <f xml:space="preserve"> SIGN(DATA[[#This Row],[Prev High]] &lt; DATA[[#This Row],[Close]])</f>
        <v>0</v>
      </c>
    </row>
    <row r="1129" spans="14:56" x14ac:dyDescent="0.25">
      <c r="N1129" s="16">
        <f xml:space="preserve"> ROW() - ROW(DATA[[#Headers],[Row]])</f>
        <v>1127</v>
      </c>
      <c r="O1129" s="13"/>
      <c r="P1129" s="20">
        <v>44215</v>
      </c>
      <c r="Q1129" s="21">
        <v>120626</v>
      </c>
      <c r="R1129" s="21">
        <v>122195</v>
      </c>
      <c r="S1129" s="21">
        <v>122440</v>
      </c>
      <c r="T1129" s="21">
        <v>119255</v>
      </c>
      <c r="U1129" s="13" t="s">
        <v>242</v>
      </c>
      <c r="V1129" s="14">
        <v>-5.3E-3</v>
      </c>
      <c r="W1129" s="23"/>
      <c r="X1129" s="23">
        <f xml:space="preserve"> (1 - DATA[[#This Row],[Row]])</f>
        <v>-1126</v>
      </c>
      <c r="Y1129" s="24">
        <f xml:space="preserve"> DATA[[#This Row],[Src Data]]</f>
        <v>44215</v>
      </c>
      <c r="Z1129" s="23">
        <f xml:space="preserve"> WEEKDAY(DATA[[#This Row],[Date]])</f>
        <v>3</v>
      </c>
      <c r="AA1129" s="26">
        <f xml:space="preserve"> DATA[[#This Row],[Src Último]]</f>
        <v>120626</v>
      </c>
      <c r="AB1129" s="28">
        <f xml:space="preserve"> DATA[[#This Row],[Src Abertura]]</f>
        <v>122195</v>
      </c>
      <c r="AC1129" s="28">
        <f xml:space="preserve"> DATA[[#This Row],[Src Mínima]]</f>
        <v>119255</v>
      </c>
      <c r="AD1129" s="28">
        <f xml:space="preserve"> DATA[[#This Row],[Src Máxima]]</f>
        <v>122440</v>
      </c>
      <c r="AE1129" s="28">
        <f xml:space="preserve"> DATA[[#This Row],[Src Último]]</f>
        <v>120626</v>
      </c>
      <c r="AF1129" s="40">
        <f xml:space="preserve"> (DATA[[#This Row],[High]] - DATA[[#This Row],[Low]])</f>
        <v>3185</v>
      </c>
      <c r="AG1129" s="31">
        <f xml:space="preserve"> _xlfn.XLOOKUP(DATA[[#This Row],[T]]-1, DATA[T], DATA[Open], "")</f>
        <v>120730</v>
      </c>
      <c r="AH1129" s="31">
        <f xml:space="preserve"> _xlfn.XLOOKUP(DATA[[#This Row],[T]]-1, DATA[T], DATA[Low], "")</f>
        <v>119960</v>
      </c>
      <c r="AI1129" s="31">
        <f xml:space="preserve"> _xlfn.XLOOKUP(DATA[[#This Row],[T]]-1, DATA[T], DATA[High], "")</f>
        <v>122780</v>
      </c>
      <c r="AJ1129" s="31">
        <f xml:space="preserve"> _xlfn.XLOOKUP(DATA[[#This Row],[T]]-1, DATA[T], DATA[Price], "")</f>
        <v>121263</v>
      </c>
      <c r="AK1129" s="33">
        <f xml:space="preserve"> IFERROR(DATA[[#This Row],[Prev Close]] - DATA[[#This Row],[Prev Open]], "")</f>
        <v>533</v>
      </c>
      <c r="AL1129" s="33">
        <f xml:space="preserve"> IFERROR(DATA[[#This Row],[Prev High]] - DATA[[#This Row],[Prev Low]], "")</f>
        <v>2820</v>
      </c>
      <c r="AM1129" s="33">
        <f xml:space="preserve"> SIGN(DATA[[#This Row],[Prev Change]] &lt; 0)</f>
        <v>0</v>
      </c>
      <c r="AN1129" s="33">
        <f xml:space="preserve"> SIGN(DATA[[#This Row],[Prev Change]] &gt;= 0)</f>
        <v>1</v>
      </c>
      <c r="AO1129" s="28">
        <f xml:space="preserve"> IFERROR(MAX(0, DATA[[#This Row],[High]] - DATA[[#This Row],[Prev High]]), "")</f>
        <v>0</v>
      </c>
      <c r="AP1129" s="28">
        <f xml:space="preserve"> IFERROR(MAX(0, DATA[[#This Row],[Prev Low]] - DATA[[#This Row],[Low]]), "")</f>
        <v>705</v>
      </c>
      <c r="AQ1129" s="10">
        <f xml:space="preserve"> (DATA[[#This Row],[Prev Low]] &lt; DATA[[#This Row],[Open]]) * (DATA[[#This Row],[Open]] &lt; DATA[[#This Row],[Prev High]])</f>
        <v>1</v>
      </c>
      <c r="AR1129" s="10">
        <f xml:space="preserve"> SIGN(DATA[[#This Row],[Open]] &lt; DATA[[#This Row],[Prev Low]])</f>
        <v>0</v>
      </c>
      <c r="AS1129" s="10">
        <f xml:space="preserve"> SIGN(DATA[[#This Row],[Prev Low]] &lt; DATA[[#This Row],[Open]])</f>
        <v>1</v>
      </c>
      <c r="AT1129" s="10">
        <f xml:space="preserve"> SIGN(DATA[[#This Row],[Open]] &lt; DATA[[#This Row],[Prev High]])</f>
        <v>1</v>
      </c>
      <c r="AU1129" s="10">
        <f xml:space="preserve"> SIGN(DATA[[#This Row],[Prev High]] &lt; DATA[[#This Row],[Open]])</f>
        <v>0</v>
      </c>
      <c r="AV1129" s="10">
        <f xml:space="preserve"> SIGN(DATA[[#This Row],[Low]] &lt; DATA[[#This Row],[Prev Low]])</f>
        <v>1</v>
      </c>
      <c r="AW1129" s="10">
        <f xml:space="preserve"> SIGN(DATA[[#This Row],[Prev Low]] &lt; DATA[[#This Row],[Low]])</f>
        <v>0</v>
      </c>
      <c r="AX1129" s="10">
        <f xml:space="preserve"> SIGN(DATA[[#This Row],[High]] &lt; DATA[[#This Row],[Prev High]])</f>
        <v>1</v>
      </c>
      <c r="AY1129" s="10">
        <f xml:space="preserve"> SIGN(DATA[[#This Row],[Prev High]] &lt; DATA[[#This Row],[High]])</f>
        <v>0</v>
      </c>
      <c r="AZ1129" s="10">
        <f xml:space="preserve"> (DATA[[#This Row],[Prev Low]] &lt; DATA[[#This Row],[Close]]) * (DATA[[#This Row],[Close]] &lt; DATA[[#This Row],[Prev High]])</f>
        <v>1</v>
      </c>
      <c r="BA1129" s="10">
        <f xml:space="preserve"> SIGN(DATA[[#This Row],[Close]] &lt; DATA[[#This Row],[Prev Low]])</f>
        <v>0</v>
      </c>
      <c r="BB1129" s="10">
        <f xml:space="preserve"> SIGN(DATA[[#This Row],[Prev Low]] &lt; DATA[[#This Row],[Close]])</f>
        <v>1</v>
      </c>
      <c r="BC1129" s="10">
        <f xml:space="preserve"> SIGN(DATA[[#This Row],[Close]] &lt; DATA[[#This Row],[Prev High]])</f>
        <v>1</v>
      </c>
      <c r="BD1129" s="10">
        <f xml:space="preserve"> SIGN(DATA[[#This Row],[Prev High]] &lt; DATA[[#This Row],[Close]])</f>
        <v>0</v>
      </c>
    </row>
    <row r="1130" spans="14:56" x14ac:dyDescent="0.25">
      <c r="N1130" s="16">
        <f xml:space="preserve"> ROW() - ROW(DATA[[#Headers],[Row]])</f>
        <v>1128</v>
      </c>
      <c r="O1130" s="13"/>
      <c r="P1130" s="20">
        <v>44214</v>
      </c>
      <c r="Q1130" s="21">
        <v>121263</v>
      </c>
      <c r="R1130" s="21">
        <v>120730</v>
      </c>
      <c r="S1130" s="21">
        <v>122780</v>
      </c>
      <c r="T1130" s="21">
        <v>119960</v>
      </c>
      <c r="U1130" s="13" t="s">
        <v>114</v>
      </c>
      <c r="V1130" s="14">
        <v>7.6E-3</v>
      </c>
      <c r="W1130" s="23"/>
      <c r="X1130" s="23">
        <f xml:space="preserve"> (1 - DATA[[#This Row],[Row]])</f>
        <v>-1127</v>
      </c>
      <c r="Y1130" s="24">
        <f xml:space="preserve"> DATA[[#This Row],[Src Data]]</f>
        <v>44214</v>
      </c>
      <c r="Z1130" s="23">
        <f xml:space="preserve"> WEEKDAY(DATA[[#This Row],[Date]])</f>
        <v>2</v>
      </c>
      <c r="AA1130" s="26">
        <f xml:space="preserve"> DATA[[#This Row],[Src Último]]</f>
        <v>121263</v>
      </c>
      <c r="AB1130" s="28">
        <f xml:space="preserve"> DATA[[#This Row],[Src Abertura]]</f>
        <v>120730</v>
      </c>
      <c r="AC1130" s="28">
        <f xml:space="preserve"> DATA[[#This Row],[Src Mínima]]</f>
        <v>119960</v>
      </c>
      <c r="AD1130" s="28">
        <f xml:space="preserve"> DATA[[#This Row],[Src Máxima]]</f>
        <v>122780</v>
      </c>
      <c r="AE1130" s="28">
        <f xml:space="preserve"> DATA[[#This Row],[Src Último]]</f>
        <v>121263</v>
      </c>
      <c r="AF1130" s="40">
        <f xml:space="preserve"> (DATA[[#This Row],[High]] - DATA[[#This Row],[Low]])</f>
        <v>2820</v>
      </c>
      <c r="AG1130" s="31">
        <f xml:space="preserve"> _xlfn.XLOOKUP(DATA[[#This Row],[T]]-1, DATA[T], DATA[Open], "")</f>
        <v>122705</v>
      </c>
      <c r="AH1130" s="31">
        <f xml:space="preserve"> _xlfn.XLOOKUP(DATA[[#This Row],[T]]-1, DATA[T], DATA[Low], "")</f>
        <v>120170</v>
      </c>
      <c r="AI1130" s="31">
        <f xml:space="preserve"> _xlfn.XLOOKUP(DATA[[#This Row],[T]]-1, DATA[T], DATA[High], "")</f>
        <v>122745</v>
      </c>
      <c r="AJ1130" s="31">
        <f xml:space="preserve"> _xlfn.XLOOKUP(DATA[[#This Row],[T]]-1, DATA[T], DATA[Price], "")</f>
        <v>120353</v>
      </c>
      <c r="AK1130" s="33">
        <f xml:space="preserve"> IFERROR(DATA[[#This Row],[Prev Close]] - DATA[[#This Row],[Prev Open]], "")</f>
        <v>-2352</v>
      </c>
      <c r="AL1130" s="33">
        <f xml:space="preserve"> IFERROR(DATA[[#This Row],[Prev High]] - DATA[[#This Row],[Prev Low]], "")</f>
        <v>2575</v>
      </c>
      <c r="AM1130" s="33">
        <f xml:space="preserve"> SIGN(DATA[[#This Row],[Prev Change]] &lt; 0)</f>
        <v>1</v>
      </c>
      <c r="AN1130" s="33">
        <f xml:space="preserve"> SIGN(DATA[[#This Row],[Prev Change]] &gt;= 0)</f>
        <v>0</v>
      </c>
      <c r="AO1130" s="28">
        <f xml:space="preserve"> IFERROR(MAX(0, DATA[[#This Row],[High]] - DATA[[#This Row],[Prev High]]), "")</f>
        <v>35</v>
      </c>
      <c r="AP1130" s="28">
        <f xml:space="preserve"> IFERROR(MAX(0, DATA[[#This Row],[Prev Low]] - DATA[[#This Row],[Low]]), "")</f>
        <v>210</v>
      </c>
      <c r="AQ1130" s="10">
        <f xml:space="preserve"> (DATA[[#This Row],[Prev Low]] &lt; DATA[[#This Row],[Open]]) * (DATA[[#This Row],[Open]] &lt; DATA[[#This Row],[Prev High]])</f>
        <v>1</v>
      </c>
      <c r="AR1130" s="10">
        <f xml:space="preserve"> SIGN(DATA[[#This Row],[Open]] &lt; DATA[[#This Row],[Prev Low]])</f>
        <v>0</v>
      </c>
      <c r="AS1130" s="10">
        <f xml:space="preserve"> SIGN(DATA[[#This Row],[Prev Low]] &lt; DATA[[#This Row],[Open]])</f>
        <v>1</v>
      </c>
      <c r="AT1130" s="10">
        <f xml:space="preserve"> SIGN(DATA[[#This Row],[Open]] &lt; DATA[[#This Row],[Prev High]])</f>
        <v>1</v>
      </c>
      <c r="AU1130" s="10">
        <f xml:space="preserve"> SIGN(DATA[[#This Row],[Prev High]] &lt; DATA[[#This Row],[Open]])</f>
        <v>0</v>
      </c>
      <c r="AV1130" s="10">
        <f xml:space="preserve"> SIGN(DATA[[#This Row],[Low]] &lt; DATA[[#This Row],[Prev Low]])</f>
        <v>1</v>
      </c>
      <c r="AW1130" s="10">
        <f xml:space="preserve"> SIGN(DATA[[#This Row],[Prev Low]] &lt; DATA[[#This Row],[Low]])</f>
        <v>0</v>
      </c>
      <c r="AX1130" s="10">
        <f xml:space="preserve"> SIGN(DATA[[#This Row],[High]] &lt; DATA[[#This Row],[Prev High]])</f>
        <v>0</v>
      </c>
      <c r="AY1130" s="10">
        <f xml:space="preserve"> SIGN(DATA[[#This Row],[Prev High]] &lt; DATA[[#This Row],[High]])</f>
        <v>1</v>
      </c>
      <c r="AZ1130" s="10">
        <f xml:space="preserve"> (DATA[[#This Row],[Prev Low]] &lt; DATA[[#This Row],[Close]]) * (DATA[[#This Row],[Close]] &lt; DATA[[#This Row],[Prev High]])</f>
        <v>1</v>
      </c>
      <c r="BA1130" s="10">
        <f xml:space="preserve"> SIGN(DATA[[#This Row],[Close]] &lt; DATA[[#This Row],[Prev Low]])</f>
        <v>0</v>
      </c>
      <c r="BB1130" s="10">
        <f xml:space="preserve"> SIGN(DATA[[#This Row],[Prev Low]] &lt; DATA[[#This Row],[Close]])</f>
        <v>1</v>
      </c>
      <c r="BC1130" s="10">
        <f xml:space="preserve"> SIGN(DATA[[#This Row],[Close]] &lt; DATA[[#This Row],[Prev High]])</f>
        <v>1</v>
      </c>
      <c r="BD1130" s="10">
        <f xml:space="preserve"> SIGN(DATA[[#This Row],[Prev High]] &lt; DATA[[#This Row],[Close]])</f>
        <v>0</v>
      </c>
    </row>
    <row r="1131" spans="14:56" x14ac:dyDescent="0.25">
      <c r="N1131" s="16">
        <f xml:space="preserve"> ROW() - ROW(DATA[[#Headers],[Row]])</f>
        <v>1129</v>
      </c>
      <c r="O1131" s="13"/>
      <c r="P1131" s="20">
        <v>44211</v>
      </c>
      <c r="Q1131" s="21">
        <v>120353</v>
      </c>
      <c r="R1131" s="21">
        <v>122705</v>
      </c>
      <c r="S1131" s="21">
        <v>122745</v>
      </c>
      <c r="T1131" s="21">
        <v>120170</v>
      </c>
      <c r="U1131" s="13" t="s">
        <v>790</v>
      </c>
      <c r="V1131" s="14">
        <v>-2.5399999999999999E-2</v>
      </c>
      <c r="W1131" s="23"/>
      <c r="X1131" s="23">
        <f xml:space="preserve"> (1 - DATA[[#This Row],[Row]])</f>
        <v>-1128</v>
      </c>
      <c r="Y1131" s="24">
        <f xml:space="preserve"> DATA[[#This Row],[Src Data]]</f>
        <v>44211</v>
      </c>
      <c r="Z1131" s="23">
        <f xml:space="preserve"> WEEKDAY(DATA[[#This Row],[Date]])</f>
        <v>6</v>
      </c>
      <c r="AA1131" s="26">
        <f xml:space="preserve"> DATA[[#This Row],[Src Último]]</f>
        <v>120353</v>
      </c>
      <c r="AB1131" s="28">
        <f xml:space="preserve"> DATA[[#This Row],[Src Abertura]]</f>
        <v>122705</v>
      </c>
      <c r="AC1131" s="28">
        <f xml:space="preserve"> DATA[[#This Row],[Src Mínima]]</f>
        <v>120170</v>
      </c>
      <c r="AD1131" s="28">
        <f xml:space="preserve"> DATA[[#This Row],[Src Máxima]]</f>
        <v>122745</v>
      </c>
      <c r="AE1131" s="28">
        <f xml:space="preserve"> DATA[[#This Row],[Src Último]]</f>
        <v>120353</v>
      </c>
      <c r="AF1131" s="40">
        <f xml:space="preserve"> (DATA[[#This Row],[High]] - DATA[[#This Row],[Low]])</f>
        <v>2575</v>
      </c>
      <c r="AG1131" s="31">
        <f xml:space="preserve"> _xlfn.XLOOKUP(DATA[[#This Row],[T]]-1, DATA[T], DATA[Open], "")</f>
        <v>122805</v>
      </c>
      <c r="AH1131" s="31">
        <f xml:space="preserve"> _xlfn.XLOOKUP(DATA[[#This Row],[T]]-1, DATA[T], DATA[Low], "")</f>
        <v>122335</v>
      </c>
      <c r="AI1131" s="31">
        <f xml:space="preserve"> _xlfn.XLOOKUP(DATA[[#This Row],[T]]-1, DATA[T], DATA[High], "")</f>
        <v>124045</v>
      </c>
      <c r="AJ1131" s="31">
        <f xml:space="preserve"> _xlfn.XLOOKUP(DATA[[#This Row],[T]]-1, DATA[T], DATA[Price], "")</f>
        <v>123488</v>
      </c>
      <c r="AK1131" s="33">
        <f xml:space="preserve"> IFERROR(DATA[[#This Row],[Prev Close]] - DATA[[#This Row],[Prev Open]], "")</f>
        <v>683</v>
      </c>
      <c r="AL1131" s="33">
        <f xml:space="preserve"> IFERROR(DATA[[#This Row],[Prev High]] - DATA[[#This Row],[Prev Low]], "")</f>
        <v>1710</v>
      </c>
      <c r="AM1131" s="33">
        <f xml:space="preserve"> SIGN(DATA[[#This Row],[Prev Change]] &lt; 0)</f>
        <v>0</v>
      </c>
      <c r="AN1131" s="33">
        <f xml:space="preserve"> SIGN(DATA[[#This Row],[Prev Change]] &gt;= 0)</f>
        <v>1</v>
      </c>
      <c r="AO1131" s="28">
        <f xml:space="preserve"> IFERROR(MAX(0, DATA[[#This Row],[High]] - DATA[[#This Row],[Prev High]]), "")</f>
        <v>0</v>
      </c>
      <c r="AP1131" s="28">
        <f xml:space="preserve"> IFERROR(MAX(0, DATA[[#This Row],[Prev Low]] - DATA[[#This Row],[Low]]), "")</f>
        <v>2165</v>
      </c>
      <c r="AQ1131" s="10">
        <f xml:space="preserve"> (DATA[[#This Row],[Prev Low]] &lt; DATA[[#This Row],[Open]]) * (DATA[[#This Row],[Open]] &lt; DATA[[#This Row],[Prev High]])</f>
        <v>1</v>
      </c>
      <c r="AR1131" s="10">
        <f xml:space="preserve"> SIGN(DATA[[#This Row],[Open]] &lt; DATA[[#This Row],[Prev Low]])</f>
        <v>0</v>
      </c>
      <c r="AS1131" s="10">
        <f xml:space="preserve"> SIGN(DATA[[#This Row],[Prev Low]] &lt; DATA[[#This Row],[Open]])</f>
        <v>1</v>
      </c>
      <c r="AT1131" s="10">
        <f xml:space="preserve"> SIGN(DATA[[#This Row],[Open]] &lt; DATA[[#This Row],[Prev High]])</f>
        <v>1</v>
      </c>
      <c r="AU1131" s="10">
        <f xml:space="preserve"> SIGN(DATA[[#This Row],[Prev High]] &lt; DATA[[#This Row],[Open]])</f>
        <v>0</v>
      </c>
      <c r="AV1131" s="10">
        <f xml:space="preserve"> SIGN(DATA[[#This Row],[Low]] &lt; DATA[[#This Row],[Prev Low]])</f>
        <v>1</v>
      </c>
      <c r="AW1131" s="10">
        <f xml:space="preserve"> SIGN(DATA[[#This Row],[Prev Low]] &lt; DATA[[#This Row],[Low]])</f>
        <v>0</v>
      </c>
      <c r="AX1131" s="10">
        <f xml:space="preserve"> SIGN(DATA[[#This Row],[High]] &lt; DATA[[#This Row],[Prev High]])</f>
        <v>1</v>
      </c>
      <c r="AY1131" s="10">
        <f xml:space="preserve"> SIGN(DATA[[#This Row],[Prev High]] &lt; DATA[[#This Row],[High]])</f>
        <v>0</v>
      </c>
      <c r="AZ1131" s="10">
        <f xml:space="preserve"> (DATA[[#This Row],[Prev Low]] &lt; DATA[[#This Row],[Close]]) * (DATA[[#This Row],[Close]] &lt; DATA[[#This Row],[Prev High]])</f>
        <v>0</v>
      </c>
      <c r="BA1131" s="10">
        <f xml:space="preserve"> SIGN(DATA[[#This Row],[Close]] &lt; DATA[[#This Row],[Prev Low]])</f>
        <v>1</v>
      </c>
      <c r="BB1131" s="10">
        <f xml:space="preserve"> SIGN(DATA[[#This Row],[Prev Low]] &lt; DATA[[#This Row],[Close]])</f>
        <v>0</v>
      </c>
      <c r="BC1131" s="10">
        <f xml:space="preserve"> SIGN(DATA[[#This Row],[Close]] &lt; DATA[[#This Row],[Prev High]])</f>
        <v>1</v>
      </c>
      <c r="BD1131" s="10">
        <f xml:space="preserve"> SIGN(DATA[[#This Row],[Prev High]] &lt; DATA[[#This Row],[Close]])</f>
        <v>0</v>
      </c>
    </row>
    <row r="1132" spans="14:56" x14ac:dyDescent="0.25">
      <c r="N1132" s="16">
        <f xml:space="preserve"> ROW() - ROW(DATA[[#Headers],[Row]])</f>
        <v>1130</v>
      </c>
      <c r="O1132" s="13"/>
      <c r="P1132" s="20">
        <v>44210</v>
      </c>
      <c r="Q1132" s="21">
        <v>123488</v>
      </c>
      <c r="R1132" s="21">
        <v>122805</v>
      </c>
      <c r="S1132" s="21">
        <v>124045</v>
      </c>
      <c r="T1132" s="21">
        <v>122335</v>
      </c>
      <c r="U1132" s="13" t="s">
        <v>257</v>
      </c>
      <c r="V1132" s="14">
        <v>1.2500000000000001E-2</v>
      </c>
      <c r="W1132" s="23"/>
      <c r="X1132" s="23">
        <f xml:space="preserve"> (1 - DATA[[#This Row],[Row]])</f>
        <v>-1129</v>
      </c>
      <c r="Y1132" s="24">
        <f xml:space="preserve"> DATA[[#This Row],[Src Data]]</f>
        <v>44210</v>
      </c>
      <c r="Z1132" s="23">
        <f xml:space="preserve"> WEEKDAY(DATA[[#This Row],[Date]])</f>
        <v>5</v>
      </c>
      <c r="AA1132" s="26">
        <f xml:space="preserve"> DATA[[#This Row],[Src Último]]</f>
        <v>123488</v>
      </c>
      <c r="AB1132" s="28">
        <f xml:space="preserve"> DATA[[#This Row],[Src Abertura]]</f>
        <v>122805</v>
      </c>
      <c r="AC1132" s="28">
        <f xml:space="preserve"> DATA[[#This Row],[Src Mínima]]</f>
        <v>122335</v>
      </c>
      <c r="AD1132" s="28">
        <f xml:space="preserve"> DATA[[#This Row],[Src Máxima]]</f>
        <v>124045</v>
      </c>
      <c r="AE1132" s="28">
        <f xml:space="preserve"> DATA[[#This Row],[Src Último]]</f>
        <v>123488</v>
      </c>
      <c r="AF1132" s="40">
        <f xml:space="preserve"> (DATA[[#This Row],[High]] - DATA[[#This Row],[Low]])</f>
        <v>1710</v>
      </c>
      <c r="AG1132" s="31">
        <f xml:space="preserve"> _xlfn.XLOOKUP(DATA[[#This Row],[T]]-1, DATA[T], DATA[Open], "")</f>
        <v>123945</v>
      </c>
      <c r="AH1132" s="31">
        <f xml:space="preserve"> _xlfn.XLOOKUP(DATA[[#This Row],[T]]-1, DATA[T], DATA[Low], "")</f>
        <v>121020</v>
      </c>
      <c r="AI1132" s="31">
        <f xml:space="preserve"> _xlfn.XLOOKUP(DATA[[#This Row],[T]]-1, DATA[T], DATA[High], "")</f>
        <v>124395</v>
      </c>
      <c r="AJ1132" s="31">
        <f xml:space="preserve"> _xlfn.XLOOKUP(DATA[[#This Row],[T]]-1, DATA[T], DATA[Price], "")</f>
        <v>121959</v>
      </c>
      <c r="AK1132" s="33">
        <f xml:space="preserve"> IFERROR(DATA[[#This Row],[Prev Close]] - DATA[[#This Row],[Prev Open]], "")</f>
        <v>-1986</v>
      </c>
      <c r="AL1132" s="33">
        <f xml:space="preserve"> IFERROR(DATA[[#This Row],[Prev High]] - DATA[[#This Row],[Prev Low]], "")</f>
        <v>3375</v>
      </c>
      <c r="AM1132" s="33">
        <f xml:space="preserve"> SIGN(DATA[[#This Row],[Prev Change]] &lt; 0)</f>
        <v>1</v>
      </c>
      <c r="AN1132" s="33">
        <f xml:space="preserve"> SIGN(DATA[[#This Row],[Prev Change]] &gt;= 0)</f>
        <v>0</v>
      </c>
      <c r="AO1132" s="28">
        <f xml:space="preserve"> IFERROR(MAX(0, DATA[[#This Row],[High]] - DATA[[#This Row],[Prev High]]), "")</f>
        <v>0</v>
      </c>
      <c r="AP1132" s="28">
        <f xml:space="preserve"> IFERROR(MAX(0, DATA[[#This Row],[Prev Low]] - DATA[[#This Row],[Low]]), "")</f>
        <v>0</v>
      </c>
      <c r="AQ1132" s="10">
        <f xml:space="preserve"> (DATA[[#This Row],[Prev Low]] &lt; DATA[[#This Row],[Open]]) * (DATA[[#This Row],[Open]] &lt; DATA[[#This Row],[Prev High]])</f>
        <v>1</v>
      </c>
      <c r="AR1132" s="10">
        <f xml:space="preserve"> SIGN(DATA[[#This Row],[Open]] &lt; DATA[[#This Row],[Prev Low]])</f>
        <v>0</v>
      </c>
      <c r="AS1132" s="10">
        <f xml:space="preserve"> SIGN(DATA[[#This Row],[Prev Low]] &lt; DATA[[#This Row],[Open]])</f>
        <v>1</v>
      </c>
      <c r="AT1132" s="10">
        <f xml:space="preserve"> SIGN(DATA[[#This Row],[Open]] &lt; DATA[[#This Row],[Prev High]])</f>
        <v>1</v>
      </c>
      <c r="AU1132" s="10">
        <f xml:space="preserve"> SIGN(DATA[[#This Row],[Prev High]] &lt; DATA[[#This Row],[Open]])</f>
        <v>0</v>
      </c>
      <c r="AV1132" s="10">
        <f xml:space="preserve"> SIGN(DATA[[#This Row],[Low]] &lt; DATA[[#This Row],[Prev Low]])</f>
        <v>0</v>
      </c>
      <c r="AW1132" s="10">
        <f xml:space="preserve"> SIGN(DATA[[#This Row],[Prev Low]] &lt; DATA[[#This Row],[Low]])</f>
        <v>1</v>
      </c>
      <c r="AX1132" s="10">
        <f xml:space="preserve"> SIGN(DATA[[#This Row],[High]] &lt; DATA[[#This Row],[Prev High]])</f>
        <v>1</v>
      </c>
      <c r="AY1132" s="10">
        <f xml:space="preserve"> SIGN(DATA[[#This Row],[Prev High]] &lt; DATA[[#This Row],[High]])</f>
        <v>0</v>
      </c>
      <c r="AZ1132" s="10">
        <f xml:space="preserve"> (DATA[[#This Row],[Prev Low]] &lt; DATA[[#This Row],[Close]]) * (DATA[[#This Row],[Close]] &lt; DATA[[#This Row],[Prev High]])</f>
        <v>1</v>
      </c>
      <c r="BA1132" s="10">
        <f xml:space="preserve"> SIGN(DATA[[#This Row],[Close]] &lt; DATA[[#This Row],[Prev Low]])</f>
        <v>0</v>
      </c>
      <c r="BB1132" s="10">
        <f xml:space="preserve"> SIGN(DATA[[#This Row],[Prev Low]] &lt; DATA[[#This Row],[Close]])</f>
        <v>1</v>
      </c>
      <c r="BC1132" s="10">
        <f xml:space="preserve"> SIGN(DATA[[#This Row],[Close]] &lt; DATA[[#This Row],[Prev High]])</f>
        <v>1</v>
      </c>
      <c r="BD1132" s="10">
        <f xml:space="preserve"> SIGN(DATA[[#This Row],[Prev High]] &lt; DATA[[#This Row],[Close]])</f>
        <v>0</v>
      </c>
    </row>
    <row r="1133" spans="14:56" x14ac:dyDescent="0.25">
      <c r="N1133" s="16">
        <f xml:space="preserve"> ROW() - ROW(DATA[[#Headers],[Row]])</f>
        <v>1131</v>
      </c>
      <c r="O1133" s="13"/>
      <c r="P1133" s="20">
        <v>44209</v>
      </c>
      <c r="Q1133" s="21">
        <v>121959</v>
      </c>
      <c r="R1133" s="21">
        <v>123945</v>
      </c>
      <c r="S1133" s="21">
        <v>124395</v>
      </c>
      <c r="T1133" s="21">
        <v>121020</v>
      </c>
      <c r="U1133" s="13" t="s">
        <v>791</v>
      </c>
      <c r="V1133" s="14">
        <v>-1.9099999999999999E-2</v>
      </c>
      <c r="W1133" s="23"/>
      <c r="X1133" s="23">
        <f xml:space="preserve"> (1 - DATA[[#This Row],[Row]])</f>
        <v>-1130</v>
      </c>
      <c r="Y1133" s="24">
        <f xml:space="preserve"> DATA[[#This Row],[Src Data]]</f>
        <v>44209</v>
      </c>
      <c r="Z1133" s="23">
        <f xml:space="preserve"> WEEKDAY(DATA[[#This Row],[Date]])</f>
        <v>4</v>
      </c>
      <c r="AA1133" s="26">
        <f xml:space="preserve"> DATA[[#This Row],[Src Último]]</f>
        <v>121959</v>
      </c>
      <c r="AB1133" s="28">
        <f xml:space="preserve"> DATA[[#This Row],[Src Abertura]]</f>
        <v>123945</v>
      </c>
      <c r="AC1133" s="28">
        <f xml:space="preserve"> DATA[[#This Row],[Src Mínima]]</f>
        <v>121020</v>
      </c>
      <c r="AD1133" s="28">
        <f xml:space="preserve"> DATA[[#This Row],[Src Máxima]]</f>
        <v>124395</v>
      </c>
      <c r="AE1133" s="28">
        <f xml:space="preserve"> DATA[[#This Row],[Src Último]]</f>
        <v>121959</v>
      </c>
      <c r="AF1133" s="40">
        <f xml:space="preserve"> (DATA[[#This Row],[High]] - DATA[[#This Row],[Low]])</f>
        <v>3375</v>
      </c>
      <c r="AG1133" s="31">
        <f xml:space="preserve"> _xlfn.XLOOKUP(DATA[[#This Row],[T]]-1, DATA[T], DATA[Open], "")</f>
        <v>123800</v>
      </c>
      <c r="AH1133" s="31">
        <f xml:space="preserve"> _xlfn.XLOOKUP(DATA[[#This Row],[T]]-1, DATA[T], DATA[Low], "")</f>
        <v>123230</v>
      </c>
      <c r="AI1133" s="31">
        <f xml:space="preserve"> _xlfn.XLOOKUP(DATA[[#This Row],[T]]-1, DATA[T], DATA[High], "")</f>
        <v>124720</v>
      </c>
      <c r="AJ1133" s="31">
        <f xml:space="preserve"> _xlfn.XLOOKUP(DATA[[#This Row],[T]]-1, DATA[T], DATA[Price], "")</f>
        <v>124336</v>
      </c>
      <c r="AK1133" s="33">
        <f xml:space="preserve"> IFERROR(DATA[[#This Row],[Prev Close]] - DATA[[#This Row],[Prev Open]], "")</f>
        <v>536</v>
      </c>
      <c r="AL1133" s="33">
        <f xml:space="preserve"> IFERROR(DATA[[#This Row],[Prev High]] - DATA[[#This Row],[Prev Low]], "")</f>
        <v>1490</v>
      </c>
      <c r="AM1133" s="33">
        <f xml:space="preserve"> SIGN(DATA[[#This Row],[Prev Change]] &lt; 0)</f>
        <v>0</v>
      </c>
      <c r="AN1133" s="33">
        <f xml:space="preserve"> SIGN(DATA[[#This Row],[Prev Change]] &gt;= 0)</f>
        <v>1</v>
      </c>
      <c r="AO1133" s="28">
        <f xml:space="preserve"> IFERROR(MAX(0, DATA[[#This Row],[High]] - DATA[[#This Row],[Prev High]]), "")</f>
        <v>0</v>
      </c>
      <c r="AP1133" s="28">
        <f xml:space="preserve"> IFERROR(MAX(0, DATA[[#This Row],[Prev Low]] - DATA[[#This Row],[Low]]), "")</f>
        <v>2210</v>
      </c>
      <c r="AQ1133" s="10">
        <f xml:space="preserve"> (DATA[[#This Row],[Prev Low]] &lt; DATA[[#This Row],[Open]]) * (DATA[[#This Row],[Open]] &lt; DATA[[#This Row],[Prev High]])</f>
        <v>1</v>
      </c>
      <c r="AR1133" s="10">
        <f xml:space="preserve"> SIGN(DATA[[#This Row],[Open]] &lt; DATA[[#This Row],[Prev Low]])</f>
        <v>0</v>
      </c>
      <c r="AS1133" s="10">
        <f xml:space="preserve"> SIGN(DATA[[#This Row],[Prev Low]] &lt; DATA[[#This Row],[Open]])</f>
        <v>1</v>
      </c>
      <c r="AT1133" s="10">
        <f xml:space="preserve"> SIGN(DATA[[#This Row],[Open]] &lt; DATA[[#This Row],[Prev High]])</f>
        <v>1</v>
      </c>
      <c r="AU1133" s="10">
        <f xml:space="preserve"> SIGN(DATA[[#This Row],[Prev High]] &lt; DATA[[#This Row],[Open]])</f>
        <v>0</v>
      </c>
      <c r="AV1133" s="10">
        <f xml:space="preserve"> SIGN(DATA[[#This Row],[Low]] &lt; DATA[[#This Row],[Prev Low]])</f>
        <v>1</v>
      </c>
      <c r="AW1133" s="10">
        <f xml:space="preserve"> SIGN(DATA[[#This Row],[Prev Low]] &lt; DATA[[#This Row],[Low]])</f>
        <v>0</v>
      </c>
      <c r="AX1133" s="10">
        <f xml:space="preserve"> SIGN(DATA[[#This Row],[High]] &lt; DATA[[#This Row],[Prev High]])</f>
        <v>1</v>
      </c>
      <c r="AY1133" s="10">
        <f xml:space="preserve"> SIGN(DATA[[#This Row],[Prev High]] &lt; DATA[[#This Row],[High]])</f>
        <v>0</v>
      </c>
      <c r="AZ1133" s="10">
        <f xml:space="preserve"> (DATA[[#This Row],[Prev Low]] &lt; DATA[[#This Row],[Close]]) * (DATA[[#This Row],[Close]] &lt; DATA[[#This Row],[Prev High]])</f>
        <v>0</v>
      </c>
      <c r="BA1133" s="10">
        <f xml:space="preserve"> SIGN(DATA[[#This Row],[Close]] &lt; DATA[[#This Row],[Prev Low]])</f>
        <v>1</v>
      </c>
      <c r="BB1133" s="10">
        <f xml:space="preserve"> SIGN(DATA[[#This Row],[Prev Low]] &lt; DATA[[#This Row],[Close]])</f>
        <v>0</v>
      </c>
      <c r="BC1133" s="10">
        <f xml:space="preserve"> SIGN(DATA[[#This Row],[Close]] &lt; DATA[[#This Row],[Prev High]])</f>
        <v>1</v>
      </c>
      <c r="BD1133" s="10">
        <f xml:space="preserve"> SIGN(DATA[[#This Row],[Prev High]] &lt; DATA[[#This Row],[Close]])</f>
        <v>0</v>
      </c>
    </row>
    <row r="1134" spans="14:56" x14ac:dyDescent="0.25">
      <c r="N1134" s="16">
        <f xml:space="preserve"> ROW() - ROW(DATA[[#Headers],[Row]])</f>
        <v>1132</v>
      </c>
      <c r="O1134" s="13"/>
      <c r="P1134" s="20">
        <v>44208</v>
      </c>
      <c r="Q1134" s="21">
        <v>124336</v>
      </c>
      <c r="R1134" s="21">
        <v>123800</v>
      </c>
      <c r="S1134" s="21">
        <v>124720</v>
      </c>
      <c r="T1134" s="21">
        <v>123230</v>
      </c>
      <c r="U1134" s="13" t="s">
        <v>792</v>
      </c>
      <c r="V1134" s="14">
        <v>9.9000000000000008E-3</v>
      </c>
      <c r="W1134" s="23"/>
      <c r="X1134" s="23">
        <f xml:space="preserve"> (1 - DATA[[#This Row],[Row]])</f>
        <v>-1131</v>
      </c>
      <c r="Y1134" s="24">
        <f xml:space="preserve"> DATA[[#This Row],[Src Data]]</f>
        <v>44208</v>
      </c>
      <c r="Z1134" s="23">
        <f xml:space="preserve"> WEEKDAY(DATA[[#This Row],[Date]])</f>
        <v>3</v>
      </c>
      <c r="AA1134" s="26">
        <f xml:space="preserve"> DATA[[#This Row],[Src Último]]</f>
        <v>124336</v>
      </c>
      <c r="AB1134" s="28">
        <f xml:space="preserve"> DATA[[#This Row],[Src Abertura]]</f>
        <v>123800</v>
      </c>
      <c r="AC1134" s="28">
        <f xml:space="preserve"> DATA[[#This Row],[Src Mínima]]</f>
        <v>123230</v>
      </c>
      <c r="AD1134" s="28">
        <f xml:space="preserve"> DATA[[#This Row],[Src Máxima]]</f>
        <v>124720</v>
      </c>
      <c r="AE1134" s="28">
        <f xml:space="preserve"> DATA[[#This Row],[Src Último]]</f>
        <v>124336</v>
      </c>
      <c r="AF1134" s="40">
        <f xml:space="preserve"> (DATA[[#This Row],[High]] - DATA[[#This Row],[Low]])</f>
        <v>1490</v>
      </c>
      <c r="AG1134" s="31">
        <f xml:space="preserve"> _xlfn.XLOOKUP(DATA[[#This Row],[T]]-1, DATA[T], DATA[Open], "")</f>
        <v>124500</v>
      </c>
      <c r="AH1134" s="31">
        <f xml:space="preserve"> _xlfn.XLOOKUP(DATA[[#This Row],[T]]-1, DATA[T], DATA[Low], "")</f>
        <v>122460</v>
      </c>
      <c r="AI1134" s="31">
        <f xml:space="preserve"> _xlfn.XLOOKUP(DATA[[#This Row],[T]]-1, DATA[T], DATA[High], "")</f>
        <v>124915</v>
      </c>
      <c r="AJ1134" s="31">
        <f xml:space="preserve"> _xlfn.XLOOKUP(DATA[[#This Row],[T]]-1, DATA[T], DATA[Price], "")</f>
        <v>123120</v>
      </c>
      <c r="AK1134" s="33">
        <f xml:space="preserve"> IFERROR(DATA[[#This Row],[Prev Close]] - DATA[[#This Row],[Prev Open]], "")</f>
        <v>-1380</v>
      </c>
      <c r="AL1134" s="33">
        <f xml:space="preserve"> IFERROR(DATA[[#This Row],[Prev High]] - DATA[[#This Row],[Prev Low]], "")</f>
        <v>2455</v>
      </c>
      <c r="AM1134" s="33">
        <f xml:space="preserve"> SIGN(DATA[[#This Row],[Prev Change]] &lt; 0)</f>
        <v>1</v>
      </c>
      <c r="AN1134" s="33">
        <f xml:space="preserve"> SIGN(DATA[[#This Row],[Prev Change]] &gt;= 0)</f>
        <v>0</v>
      </c>
      <c r="AO1134" s="28">
        <f xml:space="preserve"> IFERROR(MAX(0, DATA[[#This Row],[High]] - DATA[[#This Row],[Prev High]]), "")</f>
        <v>0</v>
      </c>
      <c r="AP1134" s="28">
        <f xml:space="preserve"> IFERROR(MAX(0, DATA[[#This Row],[Prev Low]] - DATA[[#This Row],[Low]]), "")</f>
        <v>0</v>
      </c>
      <c r="AQ1134" s="10">
        <f xml:space="preserve"> (DATA[[#This Row],[Prev Low]] &lt; DATA[[#This Row],[Open]]) * (DATA[[#This Row],[Open]] &lt; DATA[[#This Row],[Prev High]])</f>
        <v>1</v>
      </c>
      <c r="AR1134" s="10">
        <f xml:space="preserve"> SIGN(DATA[[#This Row],[Open]] &lt; DATA[[#This Row],[Prev Low]])</f>
        <v>0</v>
      </c>
      <c r="AS1134" s="10">
        <f xml:space="preserve"> SIGN(DATA[[#This Row],[Prev Low]] &lt; DATA[[#This Row],[Open]])</f>
        <v>1</v>
      </c>
      <c r="AT1134" s="10">
        <f xml:space="preserve"> SIGN(DATA[[#This Row],[Open]] &lt; DATA[[#This Row],[Prev High]])</f>
        <v>1</v>
      </c>
      <c r="AU1134" s="10">
        <f xml:space="preserve"> SIGN(DATA[[#This Row],[Prev High]] &lt; DATA[[#This Row],[Open]])</f>
        <v>0</v>
      </c>
      <c r="AV1134" s="10">
        <f xml:space="preserve"> SIGN(DATA[[#This Row],[Low]] &lt; DATA[[#This Row],[Prev Low]])</f>
        <v>0</v>
      </c>
      <c r="AW1134" s="10">
        <f xml:space="preserve"> SIGN(DATA[[#This Row],[Prev Low]] &lt; DATA[[#This Row],[Low]])</f>
        <v>1</v>
      </c>
      <c r="AX1134" s="10">
        <f xml:space="preserve"> SIGN(DATA[[#This Row],[High]] &lt; DATA[[#This Row],[Prev High]])</f>
        <v>1</v>
      </c>
      <c r="AY1134" s="10">
        <f xml:space="preserve"> SIGN(DATA[[#This Row],[Prev High]] &lt; DATA[[#This Row],[High]])</f>
        <v>0</v>
      </c>
      <c r="AZ1134" s="10">
        <f xml:space="preserve"> (DATA[[#This Row],[Prev Low]] &lt; DATA[[#This Row],[Close]]) * (DATA[[#This Row],[Close]] &lt; DATA[[#This Row],[Prev High]])</f>
        <v>1</v>
      </c>
      <c r="BA1134" s="10">
        <f xml:space="preserve"> SIGN(DATA[[#This Row],[Close]] &lt; DATA[[#This Row],[Prev Low]])</f>
        <v>0</v>
      </c>
      <c r="BB1134" s="10">
        <f xml:space="preserve"> SIGN(DATA[[#This Row],[Prev Low]] &lt; DATA[[#This Row],[Close]])</f>
        <v>1</v>
      </c>
      <c r="BC1134" s="10">
        <f xml:space="preserve"> SIGN(DATA[[#This Row],[Close]] &lt; DATA[[#This Row],[Prev High]])</f>
        <v>1</v>
      </c>
      <c r="BD1134" s="10">
        <f xml:space="preserve"> SIGN(DATA[[#This Row],[Prev High]] &lt; DATA[[#This Row],[Close]])</f>
        <v>0</v>
      </c>
    </row>
    <row r="1135" spans="14:56" x14ac:dyDescent="0.25">
      <c r="N1135" s="16">
        <f xml:space="preserve"> ROW() - ROW(DATA[[#Headers],[Row]])</f>
        <v>1133</v>
      </c>
      <c r="O1135" s="13"/>
      <c r="P1135" s="20">
        <v>44207</v>
      </c>
      <c r="Q1135" s="21">
        <v>123120</v>
      </c>
      <c r="R1135" s="21">
        <v>124500</v>
      </c>
      <c r="S1135" s="21">
        <v>124915</v>
      </c>
      <c r="T1135" s="21">
        <v>122460</v>
      </c>
      <c r="U1135" s="13" t="s">
        <v>793</v>
      </c>
      <c r="V1135" s="14">
        <v>-1.6E-2</v>
      </c>
      <c r="W1135" s="23"/>
      <c r="X1135" s="23">
        <f xml:space="preserve"> (1 - DATA[[#This Row],[Row]])</f>
        <v>-1132</v>
      </c>
      <c r="Y1135" s="24">
        <f xml:space="preserve"> DATA[[#This Row],[Src Data]]</f>
        <v>44207</v>
      </c>
      <c r="Z1135" s="23">
        <f xml:space="preserve"> WEEKDAY(DATA[[#This Row],[Date]])</f>
        <v>2</v>
      </c>
      <c r="AA1135" s="26">
        <f xml:space="preserve"> DATA[[#This Row],[Src Último]]</f>
        <v>123120</v>
      </c>
      <c r="AB1135" s="28">
        <f xml:space="preserve"> DATA[[#This Row],[Src Abertura]]</f>
        <v>124500</v>
      </c>
      <c r="AC1135" s="28">
        <f xml:space="preserve"> DATA[[#This Row],[Src Mínima]]</f>
        <v>122460</v>
      </c>
      <c r="AD1135" s="28">
        <f xml:space="preserve"> DATA[[#This Row],[Src Máxima]]</f>
        <v>124915</v>
      </c>
      <c r="AE1135" s="28">
        <f xml:space="preserve"> DATA[[#This Row],[Src Último]]</f>
        <v>123120</v>
      </c>
      <c r="AF1135" s="40">
        <f xml:space="preserve"> (DATA[[#This Row],[High]] - DATA[[#This Row],[Low]])</f>
        <v>2455</v>
      </c>
      <c r="AG1135" s="31">
        <f xml:space="preserve"> _xlfn.XLOOKUP(DATA[[#This Row],[T]]-1, DATA[T], DATA[Open], "")</f>
        <v>123150</v>
      </c>
      <c r="AH1135" s="31">
        <f xml:space="preserve"> _xlfn.XLOOKUP(DATA[[#This Row],[T]]-1, DATA[T], DATA[Low], "")</f>
        <v>122365</v>
      </c>
      <c r="AI1135" s="31">
        <f xml:space="preserve"> _xlfn.XLOOKUP(DATA[[#This Row],[T]]-1, DATA[T], DATA[High], "")</f>
        <v>125470</v>
      </c>
      <c r="AJ1135" s="31">
        <f xml:space="preserve"> _xlfn.XLOOKUP(DATA[[#This Row],[T]]-1, DATA[T], DATA[Price], "")</f>
        <v>125127</v>
      </c>
      <c r="AK1135" s="33">
        <f xml:space="preserve"> IFERROR(DATA[[#This Row],[Prev Close]] - DATA[[#This Row],[Prev Open]], "")</f>
        <v>1977</v>
      </c>
      <c r="AL1135" s="33">
        <f xml:space="preserve"> IFERROR(DATA[[#This Row],[Prev High]] - DATA[[#This Row],[Prev Low]], "")</f>
        <v>3105</v>
      </c>
      <c r="AM1135" s="33">
        <f xml:space="preserve"> SIGN(DATA[[#This Row],[Prev Change]] &lt; 0)</f>
        <v>0</v>
      </c>
      <c r="AN1135" s="33">
        <f xml:space="preserve"> SIGN(DATA[[#This Row],[Prev Change]] &gt;= 0)</f>
        <v>1</v>
      </c>
      <c r="AO1135" s="28">
        <f xml:space="preserve"> IFERROR(MAX(0, DATA[[#This Row],[High]] - DATA[[#This Row],[Prev High]]), "")</f>
        <v>0</v>
      </c>
      <c r="AP1135" s="28">
        <f xml:space="preserve"> IFERROR(MAX(0, DATA[[#This Row],[Prev Low]] - DATA[[#This Row],[Low]]), "")</f>
        <v>0</v>
      </c>
      <c r="AQ1135" s="10">
        <f xml:space="preserve"> (DATA[[#This Row],[Prev Low]] &lt; DATA[[#This Row],[Open]]) * (DATA[[#This Row],[Open]] &lt; DATA[[#This Row],[Prev High]])</f>
        <v>1</v>
      </c>
      <c r="AR1135" s="10">
        <f xml:space="preserve"> SIGN(DATA[[#This Row],[Open]] &lt; DATA[[#This Row],[Prev Low]])</f>
        <v>0</v>
      </c>
      <c r="AS1135" s="10">
        <f xml:space="preserve"> SIGN(DATA[[#This Row],[Prev Low]] &lt; DATA[[#This Row],[Open]])</f>
        <v>1</v>
      </c>
      <c r="AT1135" s="10">
        <f xml:space="preserve"> SIGN(DATA[[#This Row],[Open]] &lt; DATA[[#This Row],[Prev High]])</f>
        <v>1</v>
      </c>
      <c r="AU1135" s="10">
        <f xml:space="preserve"> SIGN(DATA[[#This Row],[Prev High]] &lt; DATA[[#This Row],[Open]])</f>
        <v>0</v>
      </c>
      <c r="AV1135" s="10">
        <f xml:space="preserve"> SIGN(DATA[[#This Row],[Low]] &lt; DATA[[#This Row],[Prev Low]])</f>
        <v>0</v>
      </c>
      <c r="AW1135" s="10">
        <f xml:space="preserve"> SIGN(DATA[[#This Row],[Prev Low]] &lt; DATA[[#This Row],[Low]])</f>
        <v>1</v>
      </c>
      <c r="AX1135" s="10">
        <f xml:space="preserve"> SIGN(DATA[[#This Row],[High]] &lt; DATA[[#This Row],[Prev High]])</f>
        <v>1</v>
      </c>
      <c r="AY1135" s="10">
        <f xml:space="preserve"> SIGN(DATA[[#This Row],[Prev High]] &lt; DATA[[#This Row],[High]])</f>
        <v>0</v>
      </c>
      <c r="AZ1135" s="10">
        <f xml:space="preserve"> (DATA[[#This Row],[Prev Low]] &lt; DATA[[#This Row],[Close]]) * (DATA[[#This Row],[Close]] &lt; DATA[[#This Row],[Prev High]])</f>
        <v>1</v>
      </c>
      <c r="BA1135" s="10">
        <f xml:space="preserve"> SIGN(DATA[[#This Row],[Close]] &lt; DATA[[#This Row],[Prev Low]])</f>
        <v>0</v>
      </c>
      <c r="BB1135" s="10">
        <f xml:space="preserve"> SIGN(DATA[[#This Row],[Prev Low]] &lt; DATA[[#This Row],[Close]])</f>
        <v>1</v>
      </c>
      <c r="BC1135" s="10">
        <f xml:space="preserve"> SIGN(DATA[[#This Row],[Close]] &lt; DATA[[#This Row],[Prev High]])</f>
        <v>1</v>
      </c>
      <c r="BD1135" s="10">
        <f xml:space="preserve"> SIGN(DATA[[#This Row],[Prev High]] &lt; DATA[[#This Row],[Close]])</f>
        <v>0</v>
      </c>
    </row>
    <row r="1136" spans="14:56" x14ac:dyDescent="0.25">
      <c r="N1136" s="16">
        <f xml:space="preserve"> ROW() - ROW(DATA[[#Headers],[Row]])</f>
        <v>1134</v>
      </c>
      <c r="O1136" s="13"/>
      <c r="P1136" s="20">
        <v>44204</v>
      </c>
      <c r="Q1136" s="21">
        <v>125127</v>
      </c>
      <c r="R1136" s="21">
        <v>123150</v>
      </c>
      <c r="S1136" s="21">
        <v>125470</v>
      </c>
      <c r="T1136" s="21">
        <v>122365</v>
      </c>
      <c r="U1136" s="13" t="s">
        <v>794</v>
      </c>
      <c r="V1136" s="14">
        <v>1.9900000000000001E-2</v>
      </c>
      <c r="W1136" s="23"/>
      <c r="X1136" s="23">
        <f xml:space="preserve"> (1 - DATA[[#This Row],[Row]])</f>
        <v>-1133</v>
      </c>
      <c r="Y1136" s="24">
        <f xml:space="preserve"> DATA[[#This Row],[Src Data]]</f>
        <v>44204</v>
      </c>
      <c r="Z1136" s="23">
        <f xml:space="preserve"> WEEKDAY(DATA[[#This Row],[Date]])</f>
        <v>6</v>
      </c>
      <c r="AA1136" s="26">
        <f xml:space="preserve"> DATA[[#This Row],[Src Último]]</f>
        <v>125127</v>
      </c>
      <c r="AB1136" s="28">
        <f xml:space="preserve"> DATA[[#This Row],[Src Abertura]]</f>
        <v>123150</v>
      </c>
      <c r="AC1136" s="28">
        <f xml:space="preserve"> DATA[[#This Row],[Src Mínima]]</f>
        <v>122365</v>
      </c>
      <c r="AD1136" s="28">
        <f xml:space="preserve"> DATA[[#This Row],[Src Máxima]]</f>
        <v>125470</v>
      </c>
      <c r="AE1136" s="28">
        <f xml:space="preserve"> DATA[[#This Row],[Src Último]]</f>
        <v>125127</v>
      </c>
      <c r="AF1136" s="40">
        <f xml:space="preserve"> (DATA[[#This Row],[High]] - DATA[[#This Row],[Low]])</f>
        <v>3105</v>
      </c>
      <c r="AG1136" s="31">
        <f xml:space="preserve"> _xlfn.XLOOKUP(DATA[[#This Row],[T]]-1, DATA[T], DATA[Open], "")</f>
        <v>119560</v>
      </c>
      <c r="AH1136" s="31">
        <f xml:space="preserve"> _xlfn.XLOOKUP(DATA[[#This Row],[T]]-1, DATA[T], DATA[Low], "")</f>
        <v>119230</v>
      </c>
      <c r="AI1136" s="31">
        <f xml:space="preserve"> _xlfn.XLOOKUP(DATA[[#This Row],[T]]-1, DATA[T], DATA[High], "")</f>
        <v>122870</v>
      </c>
      <c r="AJ1136" s="31">
        <f xml:space="preserve"> _xlfn.XLOOKUP(DATA[[#This Row],[T]]-1, DATA[T], DATA[Price], "")</f>
        <v>122684</v>
      </c>
      <c r="AK1136" s="33">
        <f xml:space="preserve"> IFERROR(DATA[[#This Row],[Prev Close]] - DATA[[#This Row],[Prev Open]], "")</f>
        <v>3124</v>
      </c>
      <c r="AL1136" s="33">
        <f xml:space="preserve"> IFERROR(DATA[[#This Row],[Prev High]] - DATA[[#This Row],[Prev Low]], "")</f>
        <v>3640</v>
      </c>
      <c r="AM1136" s="33">
        <f xml:space="preserve"> SIGN(DATA[[#This Row],[Prev Change]] &lt; 0)</f>
        <v>0</v>
      </c>
      <c r="AN1136" s="33">
        <f xml:space="preserve"> SIGN(DATA[[#This Row],[Prev Change]] &gt;= 0)</f>
        <v>1</v>
      </c>
      <c r="AO1136" s="28">
        <f xml:space="preserve"> IFERROR(MAX(0, DATA[[#This Row],[High]] - DATA[[#This Row],[Prev High]]), "")</f>
        <v>2600</v>
      </c>
      <c r="AP1136" s="28">
        <f xml:space="preserve"> IFERROR(MAX(0, DATA[[#This Row],[Prev Low]] - DATA[[#This Row],[Low]]), "")</f>
        <v>0</v>
      </c>
      <c r="AQ1136" s="10">
        <f xml:space="preserve"> (DATA[[#This Row],[Prev Low]] &lt; DATA[[#This Row],[Open]]) * (DATA[[#This Row],[Open]] &lt; DATA[[#This Row],[Prev High]])</f>
        <v>0</v>
      </c>
      <c r="AR1136" s="10">
        <f xml:space="preserve"> SIGN(DATA[[#This Row],[Open]] &lt; DATA[[#This Row],[Prev Low]])</f>
        <v>0</v>
      </c>
      <c r="AS1136" s="10">
        <f xml:space="preserve"> SIGN(DATA[[#This Row],[Prev Low]] &lt; DATA[[#This Row],[Open]])</f>
        <v>1</v>
      </c>
      <c r="AT1136" s="10">
        <f xml:space="preserve"> SIGN(DATA[[#This Row],[Open]] &lt; DATA[[#This Row],[Prev High]])</f>
        <v>0</v>
      </c>
      <c r="AU1136" s="10">
        <f xml:space="preserve"> SIGN(DATA[[#This Row],[Prev High]] &lt; DATA[[#This Row],[Open]])</f>
        <v>1</v>
      </c>
      <c r="AV1136" s="10">
        <f xml:space="preserve"> SIGN(DATA[[#This Row],[Low]] &lt; DATA[[#This Row],[Prev Low]])</f>
        <v>0</v>
      </c>
      <c r="AW1136" s="10">
        <f xml:space="preserve"> SIGN(DATA[[#This Row],[Prev Low]] &lt; DATA[[#This Row],[Low]])</f>
        <v>1</v>
      </c>
      <c r="AX1136" s="10">
        <f xml:space="preserve"> SIGN(DATA[[#This Row],[High]] &lt; DATA[[#This Row],[Prev High]])</f>
        <v>0</v>
      </c>
      <c r="AY1136" s="10">
        <f xml:space="preserve"> SIGN(DATA[[#This Row],[Prev High]] &lt; DATA[[#This Row],[High]])</f>
        <v>1</v>
      </c>
      <c r="AZ1136" s="10">
        <f xml:space="preserve"> (DATA[[#This Row],[Prev Low]] &lt; DATA[[#This Row],[Close]]) * (DATA[[#This Row],[Close]] &lt; DATA[[#This Row],[Prev High]])</f>
        <v>0</v>
      </c>
      <c r="BA1136" s="10">
        <f xml:space="preserve"> SIGN(DATA[[#This Row],[Close]] &lt; DATA[[#This Row],[Prev Low]])</f>
        <v>0</v>
      </c>
      <c r="BB1136" s="10">
        <f xml:space="preserve"> SIGN(DATA[[#This Row],[Prev Low]] &lt; DATA[[#This Row],[Close]])</f>
        <v>1</v>
      </c>
      <c r="BC1136" s="10">
        <f xml:space="preserve"> SIGN(DATA[[#This Row],[Close]] &lt; DATA[[#This Row],[Prev High]])</f>
        <v>0</v>
      </c>
      <c r="BD1136" s="10">
        <f xml:space="preserve"> SIGN(DATA[[#This Row],[Prev High]] &lt; DATA[[#This Row],[Close]])</f>
        <v>1</v>
      </c>
    </row>
    <row r="1137" spans="14:56" x14ac:dyDescent="0.25">
      <c r="N1137" s="16">
        <f xml:space="preserve"> ROW() - ROW(DATA[[#Headers],[Row]])</f>
        <v>1135</v>
      </c>
      <c r="O1137" s="13"/>
      <c r="P1137" s="20">
        <v>44203</v>
      </c>
      <c r="Q1137" s="21">
        <v>122684</v>
      </c>
      <c r="R1137" s="21">
        <v>119560</v>
      </c>
      <c r="S1137" s="21">
        <v>122870</v>
      </c>
      <c r="T1137" s="21">
        <v>119230</v>
      </c>
      <c r="U1137" s="13" t="s">
        <v>325</v>
      </c>
      <c r="V1137" s="14">
        <v>2.9399999999999999E-2</v>
      </c>
      <c r="W1137" s="23"/>
      <c r="X1137" s="23">
        <f xml:space="preserve"> (1 - DATA[[#This Row],[Row]])</f>
        <v>-1134</v>
      </c>
      <c r="Y1137" s="24">
        <f xml:space="preserve"> DATA[[#This Row],[Src Data]]</f>
        <v>44203</v>
      </c>
      <c r="Z1137" s="23">
        <f xml:space="preserve"> WEEKDAY(DATA[[#This Row],[Date]])</f>
        <v>5</v>
      </c>
      <c r="AA1137" s="26">
        <f xml:space="preserve"> DATA[[#This Row],[Src Último]]</f>
        <v>122684</v>
      </c>
      <c r="AB1137" s="28">
        <f xml:space="preserve"> DATA[[#This Row],[Src Abertura]]</f>
        <v>119560</v>
      </c>
      <c r="AC1137" s="28">
        <f xml:space="preserve"> DATA[[#This Row],[Src Mínima]]</f>
        <v>119230</v>
      </c>
      <c r="AD1137" s="28">
        <f xml:space="preserve"> DATA[[#This Row],[Src Máxima]]</f>
        <v>122870</v>
      </c>
      <c r="AE1137" s="28">
        <f xml:space="preserve"> DATA[[#This Row],[Src Último]]</f>
        <v>122684</v>
      </c>
      <c r="AF1137" s="40">
        <f xml:space="preserve"> (DATA[[#This Row],[High]] - DATA[[#This Row],[Low]])</f>
        <v>3640</v>
      </c>
      <c r="AG1137" s="31">
        <f xml:space="preserve"> _xlfn.XLOOKUP(DATA[[#This Row],[T]]-1, DATA[T], DATA[Open], "")</f>
        <v>119220</v>
      </c>
      <c r="AH1137" s="31">
        <f xml:space="preserve"> _xlfn.XLOOKUP(DATA[[#This Row],[T]]-1, DATA[T], DATA[Low], "")</f>
        <v>118895</v>
      </c>
      <c r="AI1137" s="31">
        <f xml:space="preserve"> _xlfn.XLOOKUP(DATA[[#This Row],[T]]-1, DATA[T], DATA[High], "")</f>
        <v>121075</v>
      </c>
      <c r="AJ1137" s="31">
        <f xml:space="preserve"> _xlfn.XLOOKUP(DATA[[#This Row],[T]]-1, DATA[T], DATA[Price], "")</f>
        <v>119180</v>
      </c>
      <c r="AK1137" s="33">
        <f xml:space="preserve"> IFERROR(DATA[[#This Row],[Prev Close]] - DATA[[#This Row],[Prev Open]], "")</f>
        <v>-40</v>
      </c>
      <c r="AL1137" s="33">
        <f xml:space="preserve"> IFERROR(DATA[[#This Row],[Prev High]] - DATA[[#This Row],[Prev Low]], "")</f>
        <v>2180</v>
      </c>
      <c r="AM1137" s="33">
        <f xml:space="preserve"> SIGN(DATA[[#This Row],[Prev Change]] &lt; 0)</f>
        <v>1</v>
      </c>
      <c r="AN1137" s="33">
        <f xml:space="preserve"> SIGN(DATA[[#This Row],[Prev Change]] &gt;= 0)</f>
        <v>0</v>
      </c>
      <c r="AO1137" s="28">
        <f xml:space="preserve"> IFERROR(MAX(0, DATA[[#This Row],[High]] - DATA[[#This Row],[Prev High]]), "")</f>
        <v>1795</v>
      </c>
      <c r="AP1137" s="28">
        <f xml:space="preserve"> IFERROR(MAX(0, DATA[[#This Row],[Prev Low]] - DATA[[#This Row],[Low]]), "")</f>
        <v>0</v>
      </c>
      <c r="AQ1137" s="10">
        <f xml:space="preserve"> (DATA[[#This Row],[Prev Low]] &lt; DATA[[#This Row],[Open]]) * (DATA[[#This Row],[Open]] &lt; DATA[[#This Row],[Prev High]])</f>
        <v>1</v>
      </c>
      <c r="AR1137" s="10">
        <f xml:space="preserve"> SIGN(DATA[[#This Row],[Open]] &lt; DATA[[#This Row],[Prev Low]])</f>
        <v>0</v>
      </c>
      <c r="AS1137" s="10">
        <f xml:space="preserve"> SIGN(DATA[[#This Row],[Prev Low]] &lt; DATA[[#This Row],[Open]])</f>
        <v>1</v>
      </c>
      <c r="AT1137" s="10">
        <f xml:space="preserve"> SIGN(DATA[[#This Row],[Open]] &lt; DATA[[#This Row],[Prev High]])</f>
        <v>1</v>
      </c>
      <c r="AU1137" s="10">
        <f xml:space="preserve"> SIGN(DATA[[#This Row],[Prev High]] &lt; DATA[[#This Row],[Open]])</f>
        <v>0</v>
      </c>
      <c r="AV1137" s="10">
        <f xml:space="preserve"> SIGN(DATA[[#This Row],[Low]] &lt; DATA[[#This Row],[Prev Low]])</f>
        <v>0</v>
      </c>
      <c r="AW1137" s="10">
        <f xml:space="preserve"> SIGN(DATA[[#This Row],[Prev Low]] &lt; DATA[[#This Row],[Low]])</f>
        <v>1</v>
      </c>
      <c r="AX1137" s="10">
        <f xml:space="preserve"> SIGN(DATA[[#This Row],[High]] &lt; DATA[[#This Row],[Prev High]])</f>
        <v>0</v>
      </c>
      <c r="AY1137" s="10">
        <f xml:space="preserve"> SIGN(DATA[[#This Row],[Prev High]] &lt; DATA[[#This Row],[High]])</f>
        <v>1</v>
      </c>
      <c r="AZ1137" s="10">
        <f xml:space="preserve"> (DATA[[#This Row],[Prev Low]] &lt; DATA[[#This Row],[Close]]) * (DATA[[#This Row],[Close]] &lt; DATA[[#This Row],[Prev High]])</f>
        <v>0</v>
      </c>
      <c r="BA1137" s="10">
        <f xml:space="preserve"> SIGN(DATA[[#This Row],[Close]] &lt; DATA[[#This Row],[Prev Low]])</f>
        <v>0</v>
      </c>
      <c r="BB1137" s="10">
        <f xml:space="preserve"> SIGN(DATA[[#This Row],[Prev Low]] &lt; DATA[[#This Row],[Close]])</f>
        <v>1</v>
      </c>
      <c r="BC1137" s="10">
        <f xml:space="preserve"> SIGN(DATA[[#This Row],[Close]] &lt; DATA[[#This Row],[Prev High]])</f>
        <v>0</v>
      </c>
      <c r="BD1137" s="10">
        <f xml:space="preserve"> SIGN(DATA[[#This Row],[Prev High]] &lt; DATA[[#This Row],[Close]])</f>
        <v>1</v>
      </c>
    </row>
    <row r="1138" spans="14:56" x14ac:dyDescent="0.25">
      <c r="N1138" s="16">
        <f xml:space="preserve"> ROW() - ROW(DATA[[#Headers],[Row]])</f>
        <v>1136</v>
      </c>
      <c r="O1138" s="13"/>
      <c r="P1138" s="20">
        <v>44202</v>
      </c>
      <c r="Q1138" s="21">
        <v>119180</v>
      </c>
      <c r="R1138" s="21">
        <v>119220</v>
      </c>
      <c r="S1138" s="21">
        <v>121075</v>
      </c>
      <c r="T1138" s="21">
        <v>118895</v>
      </c>
      <c r="U1138" s="13" t="s">
        <v>795</v>
      </c>
      <c r="V1138" s="14">
        <v>-1.8E-3</v>
      </c>
      <c r="W1138" s="23"/>
      <c r="X1138" s="23">
        <f xml:space="preserve"> (1 - DATA[[#This Row],[Row]])</f>
        <v>-1135</v>
      </c>
      <c r="Y1138" s="24">
        <f xml:space="preserve"> DATA[[#This Row],[Src Data]]</f>
        <v>44202</v>
      </c>
      <c r="Z1138" s="23">
        <f xml:space="preserve"> WEEKDAY(DATA[[#This Row],[Date]])</f>
        <v>4</v>
      </c>
      <c r="AA1138" s="26">
        <f xml:space="preserve"> DATA[[#This Row],[Src Último]]</f>
        <v>119180</v>
      </c>
      <c r="AB1138" s="28">
        <f xml:space="preserve"> DATA[[#This Row],[Src Abertura]]</f>
        <v>119220</v>
      </c>
      <c r="AC1138" s="28">
        <f xml:space="preserve"> DATA[[#This Row],[Src Mínima]]</f>
        <v>118895</v>
      </c>
      <c r="AD1138" s="28">
        <f xml:space="preserve"> DATA[[#This Row],[Src Máxima]]</f>
        <v>121075</v>
      </c>
      <c r="AE1138" s="28">
        <f xml:space="preserve"> DATA[[#This Row],[Src Último]]</f>
        <v>119180</v>
      </c>
      <c r="AF1138" s="40">
        <f xml:space="preserve"> (DATA[[#This Row],[High]] - DATA[[#This Row],[Low]])</f>
        <v>2180</v>
      </c>
      <c r="AG1138" s="31">
        <f xml:space="preserve"> _xlfn.XLOOKUP(DATA[[#This Row],[T]]-1, DATA[T], DATA[Open], "")</f>
        <v>118990</v>
      </c>
      <c r="AH1138" s="31">
        <f xml:space="preserve"> _xlfn.XLOOKUP(DATA[[#This Row],[T]]-1, DATA[T], DATA[Low], "")</f>
        <v>116765</v>
      </c>
      <c r="AI1138" s="31">
        <f xml:space="preserve"> _xlfn.XLOOKUP(DATA[[#This Row],[T]]-1, DATA[T], DATA[High], "")</f>
        <v>119965</v>
      </c>
      <c r="AJ1138" s="31">
        <f xml:space="preserve"> _xlfn.XLOOKUP(DATA[[#This Row],[T]]-1, DATA[T], DATA[Price], "")</f>
        <v>119393</v>
      </c>
      <c r="AK1138" s="33">
        <f xml:space="preserve"> IFERROR(DATA[[#This Row],[Prev Close]] - DATA[[#This Row],[Prev Open]], "")</f>
        <v>403</v>
      </c>
      <c r="AL1138" s="33">
        <f xml:space="preserve"> IFERROR(DATA[[#This Row],[Prev High]] - DATA[[#This Row],[Prev Low]], "")</f>
        <v>3200</v>
      </c>
      <c r="AM1138" s="33">
        <f xml:space="preserve"> SIGN(DATA[[#This Row],[Prev Change]] &lt; 0)</f>
        <v>0</v>
      </c>
      <c r="AN1138" s="33">
        <f xml:space="preserve"> SIGN(DATA[[#This Row],[Prev Change]] &gt;= 0)</f>
        <v>1</v>
      </c>
      <c r="AO1138" s="28">
        <f xml:space="preserve"> IFERROR(MAX(0, DATA[[#This Row],[High]] - DATA[[#This Row],[Prev High]]), "")</f>
        <v>1110</v>
      </c>
      <c r="AP1138" s="28">
        <f xml:space="preserve"> IFERROR(MAX(0, DATA[[#This Row],[Prev Low]] - DATA[[#This Row],[Low]]), "")</f>
        <v>0</v>
      </c>
      <c r="AQ1138" s="10">
        <f xml:space="preserve"> (DATA[[#This Row],[Prev Low]] &lt; DATA[[#This Row],[Open]]) * (DATA[[#This Row],[Open]] &lt; DATA[[#This Row],[Prev High]])</f>
        <v>1</v>
      </c>
      <c r="AR1138" s="10">
        <f xml:space="preserve"> SIGN(DATA[[#This Row],[Open]] &lt; DATA[[#This Row],[Prev Low]])</f>
        <v>0</v>
      </c>
      <c r="AS1138" s="10">
        <f xml:space="preserve"> SIGN(DATA[[#This Row],[Prev Low]] &lt; DATA[[#This Row],[Open]])</f>
        <v>1</v>
      </c>
      <c r="AT1138" s="10">
        <f xml:space="preserve"> SIGN(DATA[[#This Row],[Open]] &lt; DATA[[#This Row],[Prev High]])</f>
        <v>1</v>
      </c>
      <c r="AU1138" s="10">
        <f xml:space="preserve"> SIGN(DATA[[#This Row],[Prev High]] &lt; DATA[[#This Row],[Open]])</f>
        <v>0</v>
      </c>
      <c r="AV1138" s="10">
        <f xml:space="preserve"> SIGN(DATA[[#This Row],[Low]] &lt; DATA[[#This Row],[Prev Low]])</f>
        <v>0</v>
      </c>
      <c r="AW1138" s="10">
        <f xml:space="preserve"> SIGN(DATA[[#This Row],[Prev Low]] &lt; DATA[[#This Row],[Low]])</f>
        <v>1</v>
      </c>
      <c r="AX1138" s="10">
        <f xml:space="preserve"> SIGN(DATA[[#This Row],[High]] &lt; DATA[[#This Row],[Prev High]])</f>
        <v>0</v>
      </c>
      <c r="AY1138" s="10">
        <f xml:space="preserve"> SIGN(DATA[[#This Row],[Prev High]] &lt; DATA[[#This Row],[High]])</f>
        <v>1</v>
      </c>
      <c r="AZ1138" s="10">
        <f xml:space="preserve"> (DATA[[#This Row],[Prev Low]] &lt; DATA[[#This Row],[Close]]) * (DATA[[#This Row],[Close]] &lt; DATA[[#This Row],[Prev High]])</f>
        <v>1</v>
      </c>
      <c r="BA1138" s="10">
        <f xml:space="preserve"> SIGN(DATA[[#This Row],[Close]] &lt; DATA[[#This Row],[Prev Low]])</f>
        <v>0</v>
      </c>
      <c r="BB1138" s="10">
        <f xml:space="preserve"> SIGN(DATA[[#This Row],[Prev Low]] &lt; DATA[[#This Row],[Close]])</f>
        <v>1</v>
      </c>
      <c r="BC1138" s="10">
        <f xml:space="preserve"> SIGN(DATA[[#This Row],[Close]] &lt; DATA[[#This Row],[Prev High]])</f>
        <v>1</v>
      </c>
      <c r="BD1138" s="10">
        <f xml:space="preserve"> SIGN(DATA[[#This Row],[Prev High]] &lt; DATA[[#This Row],[Close]])</f>
        <v>0</v>
      </c>
    </row>
    <row r="1139" spans="14:56" x14ac:dyDescent="0.25">
      <c r="N1139" s="16">
        <f xml:space="preserve"> ROW() - ROW(DATA[[#Headers],[Row]])</f>
        <v>1137</v>
      </c>
      <c r="O1139" s="13"/>
      <c r="P1139" s="20">
        <v>44201</v>
      </c>
      <c r="Q1139" s="21">
        <v>119393</v>
      </c>
      <c r="R1139" s="21">
        <v>118990</v>
      </c>
      <c r="S1139" s="21">
        <v>119965</v>
      </c>
      <c r="T1139" s="21">
        <v>116765</v>
      </c>
      <c r="U1139" s="13" t="s">
        <v>464</v>
      </c>
      <c r="V1139" s="14">
        <v>4.4999999999999997E-3</v>
      </c>
      <c r="W1139" s="23"/>
      <c r="X1139" s="23">
        <f xml:space="preserve"> (1 - DATA[[#This Row],[Row]])</f>
        <v>-1136</v>
      </c>
      <c r="Y1139" s="24">
        <f xml:space="preserve"> DATA[[#This Row],[Src Data]]</f>
        <v>44201</v>
      </c>
      <c r="Z1139" s="23">
        <f xml:space="preserve"> WEEKDAY(DATA[[#This Row],[Date]])</f>
        <v>3</v>
      </c>
      <c r="AA1139" s="26">
        <f xml:space="preserve"> DATA[[#This Row],[Src Último]]</f>
        <v>119393</v>
      </c>
      <c r="AB1139" s="28">
        <f xml:space="preserve"> DATA[[#This Row],[Src Abertura]]</f>
        <v>118990</v>
      </c>
      <c r="AC1139" s="28">
        <f xml:space="preserve"> DATA[[#This Row],[Src Mínima]]</f>
        <v>116765</v>
      </c>
      <c r="AD1139" s="28">
        <f xml:space="preserve"> DATA[[#This Row],[Src Máxima]]</f>
        <v>119965</v>
      </c>
      <c r="AE1139" s="28">
        <f xml:space="preserve"> DATA[[#This Row],[Src Último]]</f>
        <v>119393</v>
      </c>
      <c r="AF1139" s="40">
        <f xml:space="preserve"> (DATA[[#This Row],[High]] - DATA[[#This Row],[Low]])</f>
        <v>3200</v>
      </c>
      <c r="AG1139" s="31">
        <f xml:space="preserve"> _xlfn.XLOOKUP(DATA[[#This Row],[T]]-1, DATA[T], DATA[Open], "")</f>
        <v>120270</v>
      </c>
      <c r="AH1139" s="31">
        <f xml:space="preserve"> _xlfn.XLOOKUP(DATA[[#This Row],[T]]-1, DATA[T], DATA[Low], "")</f>
        <v>118135</v>
      </c>
      <c r="AI1139" s="31">
        <f xml:space="preserve"> _xlfn.XLOOKUP(DATA[[#This Row],[T]]-1, DATA[T], DATA[High], "")</f>
        <v>120585</v>
      </c>
      <c r="AJ1139" s="31">
        <f xml:space="preserve"> _xlfn.XLOOKUP(DATA[[#This Row],[T]]-1, DATA[T], DATA[Price], "")</f>
        <v>118859</v>
      </c>
      <c r="AK1139" s="33">
        <f xml:space="preserve"> IFERROR(DATA[[#This Row],[Prev Close]] - DATA[[#This Row],[Prev Open]], "")</f>
        <v>-1411</v>
      </c>
      <c r="AL1139" s="33">
        <f xml:space="preserve"> IFERROR(DATA[[#This Row],[Prev High]] - DATA[[#This Row],[Prev Low]], "")</f>
        <v>2450</v>
      </c>
      <c r="AM1139" s="33">
        <f xml:space="preserve"> SIGN(DATA[[#This Row],[Prev Change]] &lt; 0)</f>
        <v>1</v>
      </c>
      <c r="AN1139" s="33">
        <f xml:space="preserve"> SIGN(DATA[[#This Row],[Prev Change]] &gt;= 0)</f>
        <v>0</v>
      </c>
      <c r="AO1139" s="28">
        <f xml:space="preserve"> IFERROR(MAX(0, DATA[[#This Row],[High]] - DATA[[#This Row],[Prev High]]), "")</f>
        <v>0</v>
      </c>
      <c r="AP1139" s="28">
        <f xml:space="preserve"> IFERROR(MAX(0, DATA[[#This Row],[Prev Low]] - DATA[[#This Row],[Low]]), "")</f>
        <v>1370</v>
      </c>
      <c r="AQ1139" s="10">
        <f xml:space="preserve"> (DATA[[#This Row],[Prev Low]] &lt; DATA[[#This Row],[Open]]) * (DATA[[#This Row],[Open]] &lt; DATA[[#This Row],[Prev High]])</f>
        <v>1</v>
      </c>
      <c r="AR1139" s="10">
        <f xml:space="preserve"> SIGN(DATA[[#This Row],[Open]] &lt; DATA[[#This Row],[Prev Low]])</f>
        <v>0</v>
      </c>
      <c r="AS1139" s="10">
        <f xml:space="preserve"> SIGN(DATA[[#This Row],[Prev Low]] &lt; DATA[[#This Row],[Open]])</f>
        <v>1</v>
      </c>
      <c r="AT1139" s="10">
        <f xml:space="preserve"> SIGN(DATA[[#This Row],[Open]] &lt; DATA[[#This Row],[Prev High]])</f>
        <v>1</v>
      </c>
      <c r="AU1139" s="10">
        <f xml:space="preserve"> SIGN(DATA[[#This Row],[Prev High]] &lt; DATA[[#This Row],[Open]])</f>
        <v>0</v>
      </c>
      <c r="AV1139" s="10">
        <f xml:space="preserve"> SIGN(DATA[[#This Row],[Low]] &lt; DATA[[#This Row],[Prev Low]])</f>
        <v>1</v>
      </c>
      <c r="AW1139" s="10">
        <f xml:space="preserve"> SIGN(DATA[[#This Row],[Prev Low]] &lt; DATA[[#This Row],[Low]])</f>
        <v>0</v>
      </c>
      <c r="AX1139" s="10">
        <f xml:space="preserve"> SIGN(DATA[[#This Row],[High]] &lt; DATA[[#This Row],[Prev High]])</f>
        <v>1</v>
      </c>
      <c r="AY1139" s="10">
        <f xml:space="preserve"> SIGN(DATA[[#This Row],[Prev High]] &lt; DATA[[#This Row],[High]])</f>
        <v>0</v>
      </c>
      <c r="AZ1139" s="10">
        <f xml:space="preserve"> (DATA[[#This Row],[Prev Low]] &lt; DATA[[#This Row],[Close]]) * (DATA[[#This Row],[Close]] &lt; DATA[[#This Row],[Prev High]])</f>
        <v>1</v>
      </c>
      <c r="BA1139" s="10">
        <f xml:space="preserve"> SIGN(DATA[[#This Row],[Close]] &lt; DATA[[#This Row],[Prev Low]])</f>
        <v>0</v>
      </c>
      <c r="BB1139" s="10">
        <f xml:space="preserve"> SIGN(DATA[[#This Row],[Prev Low]] &lt; DATA[[#This Row],[Close]])</f>
        <v>1</v>
      </c>
      <c r="BC1139" s="10">
        <f xml:space="preserve"> SIGN(DATA[[#This Row],[Close]] &lt; DATA[[#This Row],[Prev High]])</f>
        <v>1</v>
      </c>
      <c r="BD1139" s="10">
        <f xml:space="preserve"> SIGN(DATA[[#This Row],[Prev High]] &lt; DATA[[#This Row],[Close]])</f>
        <v>0</v>
      </c>
    </row>
    <row r="1140" spans="14:56" x14ac:dyDescent="0.25">
      <c r="N1140" s="16">
        <f xml:space="preserve"> ROW() - ROW(DATA[[#Headers],[Row]])</f>
        <v>1138</v>
      </c>
      <c r="O1140" s="13"/>
      <c r="P1140" s="20">
        <v>44200</v>
      </c>
      <c r="Q1140" s="21">
        <v>118859</v>
      </c>
      <c r="R1140" s="21">
        <v>120270</v>
      </c>
      <c r="S1140" s="21">
        <v>120585</v>
      </c>
      <c r="T1140" s="21">
        <v>118135</v>
      </c>
      <c r="U1140" s="13" t="s">
        <v>121</v>
      </c>
      <c r="V1140" s="14">
        <v>-3.0999999999999999E-3</v>
      </c>
      <c r="W1140" s="23"/>
      <c r="X1140" s="23">
        <f xml:space="preserve"> (1 - DATA[[#This Row],[Row]])</f>
        <v>-1137</v>
      </c>
      <c r="Y1140" s="24">
        <f xml:space="preserve"> DATA[[#This Row],[Src Data]]</f>
        <v>44200</v>
      </c>
      <c r="Z1140" s="23">
        <f xml:space="preserve"> WEEKDAY(DATA[[#This Row],[Date]])</f>
        <v>2</v>
      </c>
      <c r="AA1140" s="26">
        <f xml:space="preserve"> DATA[[#This Row],[Src Último]]</f>
        <v>118859</v>
      </c>
      <c r="AB1140" s="28">
        <f xml:space="preserve"> DATA[[#This Row],[Src Abertura]]</f>
        <v>120270</v>
      </c>
      <c r="AC1140" s="28">
        <f xml:space="preserve"> DATA[[#This Row],[Src Mínima]]</f>
        <v>118135</v>
      </c>
      <c r="AD1140" s="28">
        <f xml:space="preserve"> DATA[[#This Row],[Src Máxima]]</f>
        <v>120585</v>
      </c>
      <c r="AE1140" s="28">
        <f xml:space="preserve"> DATA[[#This Row],[Src Último]]</f>
        <v>118859</v>
      </c>
      <c r="AF1140" s="40">
        <f xml:space="preserve"> (DATA[[#This Row],[High]] - DATA[[#This Row],[Low]])</f>
        <v>2450</v>
      </c>
      <c r="AG1140" s="31">
        <f xml:space="preserve"> _xlfn.XLOOKUP(DATA[[#This Row],[T]]-1, DATA[T], DATA[Open], "")</f>
        <v>119870</v>
      </c>
      <c r="AH1140" s="31">
        <f xml:space="preserve"> _xlfn.XLOOKUP(DATA[[#This Row],[T]]-1, DATA[T], DATA[Low], "")</f>
        <v>119050</v>
      </c>
      <c r="AI1140" s="31">
        <f xml:space="preserve"> _xlfn.XLOOKUP(DATA[[#This Row],[T]]-1, DATA[T], DATA[High], "")</f>
        <v>120380</v>
      </c>
      <c r="AJ1140" s="31">
        <f xml:space="preserve"> _xlfn.XLOOKUP(DATA[[#This Row],[T]]-1, DATA[T], DATA[Price], "")</f>
        <v>119230</v>
      </c>
      <c r="AK1140" s="33">
        <f xml:space="preserve"> IFERROR(DATA[[#This Row],[Prev Close]] - DATA[[#This Row],[Prev Open]], "")</f>
        <v>-640</v>
      </c>
      <c r="AL1140" s="33">
        <f xml:space="preserve"> IFERROR(DATA[[#This Row],[Prev High]] - DATA[[#This Row],[Prev Low]], "")</f>
        <v>1330</v>
      </c>
      <c r="AM1140" s="33">
        <f xml:space="preserve"> SIGN(DATA[[#This Row],[Prev Change]] &lt; 0)</f>
        <v>1</v>
      </c>
      <c r="AN1140" s="33">
        <f xml:space="preserve"> SIGN(DATA[[#This Row],[Prev Change]] &gt;= 0)</f>
        <v>0</v>
      </c>
      <c r="AO1140" s="28">
        <f xml:space="preserve"> IFERROR(MAX(0, DATA[[#This Row],[High]] - DATA[[#This Row],[Prev High]]), "")</f>
        <v>205</v>
      </c>
      <c r="AP1140" s="28">
        <f xml:space="preserve"> IFERROR(MAX(0, DATA[[#This Row],[Prev Low]] - DATA[[#This Row],[Low]]), "")</f>
        <v>915</v>
      </c>
      <c r="AQ1140" s="10">
        <f xml:space="preserve"> (DATA[[#This Row],[Prev Low]] &lt; DATA[[#This Row],[Open]]) * (DATA[[#This Row],[Open]] &lt; DATA[[#This Row],[Prev High]])</f>
        <v>1</v>
      </c>
      <c r="AR1140" s="10">
        <f xml:space="preserve"> SIGN(DATA[[#This Row],[Open]] &lt; DATA[[#This Row],[Prev Low]])</f>
        <v>0</v>
      </c>
      <c r="AS1140" s="10">
        <f xml:space="preserve"> SIGN(DATA[[#This Row],[Prev Low]] &lt; DATA[[#This Row],[Open]])</f>
        <v>1</v>
      </c>
      <c r="AT1140" s="10">
        <f xml:space="preserve"> SIGN(DATA[[#This Row],[Open]] &lt; DATA[[#This Row],[Prev High]])</f>
        <v>1</v>
      </c>
      <c r="AU1140" s="10">
        <f xml:space="preserve"> SIGN(DATA[[#This Row],[Prev High]] &lt; DATA[[#This Row],[Open]])</f>
        <v>0</v>
      </c>
      <c r="AV1140" s="10">
        <f xml:space="preserve"> SIGN(DATA[[#This Row],[Low]] &lt; DATA[[#This Row],[Prev Low]])</f>
        <v>1</v>
      </c>
      <c r="AW1140" s="10">
        <f xml:space="preserve"> SIGN(DATA[[#This Row],[Prev Low]] &lt; DATA[[#This Row],[Low]])</f>
        <v>0</v>
      </c>
      <c r="AX1140" s="10">
        <f xml:space="preserve"> SIGN(DATA[[#This Row],[High]] &lt; DATA[[#This Row],[Prev High]])</f>
        <v>0</v>
      </c>
      <c r="AY1140" s="10">
        <f xml:space="preserve"> SIGN(DATA[[#This Row],[Prev High]] &lt; DATA[[#This Row],[High]])</f>
        <v>1</v>
      </c>
      <c r="AZ1140" s="10">
        <f xml:space="preserve"> (DATA[[#This Row],[Prev Low]] &lt; DATA[[#This Row],[Close]]) * (DATA[[#This Row],[Close]] &lt; DATA[[#This Row],[Prev High]])</f>
        <v>0</v>
      </c>
      <c r="BA1140" s="10">
        <f xml:space="preserve"> SIGN(DATA[[#This Row],[Close]] &lt; DATA[[#This Row],[Prev Low]])</f>
        <v>1</v>
      </c>
      <c r="BB1140" s="10">
        <f xml:space="preserve"> SIGN(DATA[[#This Row],[Prev Low]] &lt; DATA[[#This Row],[Close]])</f>
        <v>0</v>
      </c>
      <c r="BC1140" s="10">
        <f xml:space="preserve"> SIGN(DATA[[#This Row],[Close]] &lt; DATA[[#This Row],[Prev High]])</f>
        <v>1</v>
      </c>
      <c r="BD1140" s="10">
        <f xml:space="preserve"> SIGN(DATA[[#This Row],[Prev High]] &lt; DATA[[#This Row],[Close]])</f>
        <v>0</v>
      </c>
    </row>
    <row r="1141" spans="14:56" x14ac:dyDescent="0.25">
      <c r="N1141" s="16">
        <f xml:space="preserve"> ROW() - ROW(DATA[[#Headers],[Row]])</f>
        <v>1139</v>
      </c>
      <c r="O1141" s="13"/>
      <c r="P1141" s="20">
        <v>44195</v>
      </c>
      <c r="Q1141" s="21">
        <v>119230</v>
      </c>
      <c r="R1141" s="21">
        <v>119870</v>
      </c>
      <c r="S1141" s="21">
        <v>120380</v>
      </c>
      <c r="T1141" s="21">
        <v>119050</v>
      </c>
      <c r="U1141" s="13" t="s">
        <v>796</v>
      </c>
      <c r="V1141" s="14">
        <v>-3.3E-3</v>
      </c>
      <c r="W1141" s="23"/>
      <c r="X1141" s="23">
        <f xml:space="preserve"> (1 - DATA[[#This Row],[Row]])</f>
        <v>-1138</v>
      </c>
      <c r="Y1141" s="24">
        <f xml:space="preserve"> DATA[[#This Row],[Src Data]]</f>
        <v>44195</v>
      </c>
      <c r="Z1141" s="23">
        <f xml:space="preserve"> WEEKDAY(DATA[[#This Row],[Date]])</f>
        <v>4</v>
      </c>
      <c r="AA1141" s="26">
        <f xml:space="preserve"> DATA[[#This Row],[Src Último]]</f>
        <v>119230</v>
      </c>
      <c r="AB1141" s="28">
        <f xml:space="preserve"> DATA[[#This Row],[Src Abertura]]</f>
        <v>119870</v>
      </c>
      <c r="AC1141" s="28">
        <f xml:space="preserve"> DATA[[#This Row],[Src Mínima]]</f>
        <v>119050</v>
      </c>
      <c r="AD1141" s="28">
        <f xml:space="preserve"> DATA[[#This Row],[Src Máxima]]</f>
        <v>120380</v>
      </c>
      <c r="AE1141" s="28">
        <f xml:space="preserve"> DATA[[#This Row],[Src Último]]</f>
        <v>119230</v>
      </c>
      <c r="AF1141" s="40">
        <f xml:space="preserve"> (DATA[[#This Row],[High]] - DATA[[#This Row],[Low]])</f>
        <v>1330</v>
      </c>
      <c r="AG1141" s="31">
        <f xml:space="preserve"> _xlfn.XLOOKUP(DATA[[#This Row],[T]]-1, DATA[T], DATA[Open], "")</f>
        <v>119800</v>
      </c>
      <c r="AH1141" s="31">
        <f xml:space="preserve"> _xlfn.XLOOKUP(DATA[[#This Row],[T]]-1, DATA[T], DATA[Low], "")</f>
        <v>118870</v>
      </c>
      <c r="AI1141" s="31">
        <f xml:space="preserve"> _xlfn.XLOOKUP(DATA[[#This Row],[T]]-1, DATA[T], DATA[High], "")</f>
        <v>120045</v>
      </c>
      <c r="AJ1141" s="31">
        <f xml:space="preserve"> _xlfn.XLOOKUP(DATA[[#This Row],[T]]-1, DATA[T], DATA[Price], "")</f>
        <v>119625</v>
      </c>
      <c r="AK1141" s="33">
        <f xml:space="preserve"> IFERROR(DATA[[#This Row],[Prev Close]] - DATA[[#This Row],[Prev Open]], "")</f>
        <v>-175</v>
      </c>
      <c r="AL1141" s="33">
        <f xml:space="preserve"> IFERROR(DATA[[#This Row],[Prev High]] - DATA[[#This Row],[Prev Low]], "")</f>
        <v>1175</v>
      </c>
      <c r="AM1141" s="33">
        <f xml:space="preserve"> SIGN(DATA[[#This Row],[Prev Change]] &lt; 0)</f>
        <v>1</v>
      </c>
      <c r="AN1141" s="33">
        <f xml:space="preserve"> SIGN(DATA[[#This Row],[Prev Change]] &gt;= 0)</f>
        <v>0</v>
      </c>
      <c r="AO1141" s="28">
        <f xml:space="preserve"> IFERROR(MAX(0, DATA[[#This Row],[High]] - DATA[[#This Row],[Prev High]]), "")</f>
        <v>335</v>
      </c>
      <c r="AP1141" s="28">
        <f xml:space="preserve"> IFERROR(MAX(0, DATA[[#This Row],[Prev Low]] - DATA[[#This Row],[Low]]), "")</f>
        <v>0</v>
      </c>
      <c r="AQ1141" s="10">
        <f xml:space="preserve"> (DATA[[#This Row],[Prev Low]] &lt; DATA[[#This Row],[Open]]) * (DATA[[#This Row],[Open]] &lt; DATA[[#This Row],[Prev High]])</f>
        <v>1</v>
      </c>
      <c r="AR1141" s="10">
        <f xml:space="preserve"> SIGN(DATA[[#This Row],[Open]] &lt; DATA[[#This Row],[Prev Low]])</f>
        <v>0</v>
      </c>
      <c r="AS1141" s="10">
        <f xml:space="preserve"> SIGN(DATA[[#This Row],[Prev Low]] &lt; DATA[[#This Row],[Open]])</f>
        <v>1</v>
      </c>
      <c r="AT1141" s="10">
        <f xml:space="preserve"> SIGN(DATA[[#This Row],[Open]] &lt; DATA[[#This Row],[Prev High]])</f>
        <v>1</v>
      </c>
      <c r="AU1141" s="10">
        <f xml:space="preserve"> SIGN(DATA[[#This Row],[Prev High]] &lt; DATA[[#This Row],[Open]])</f>
        <v>0</v>
      </c>
      <c r="AV1141" s="10">
        <f xml:space="preserve"> SIGN(DATA[[#This Row],[Low]] &lt; DATA[[#This Row],[Prev Low]])</f>
        <v>0</v>
      </c>
      <c r="AW1141" s="10">
        <f xml:space="preserve"> SIGN(DATA[[#This Row],[Prev Low]] &lt; DATA[[#This Row],[Low]])</f>
        <v>1</v>
      </c>
      <c r="AX1141" s="10">
        <f xml:space="preserve"> SIGN(DATA[[#This Row],[High]] &lt; DATA[[#This Row],[Prev High]])</f>
        <v>0</v>
      </c>
      <c r="AY1141" s="10">
        <f xml:space="preserve"> SIGN(DATA[[#This Row],[Prev High]] &lt; DATA[[#This Row],[High]])</f>
        <v>1</v>
      </c>
      <c r="AZ1141" s="10">
        <f xml:space="preserve"> (DATA[[#This Row],[Prev Low]] &lt; DATA[[#This Row],[Close]]) * (DATA[[#This Row],[Close]] &lt; DATA[[#This Row],[Prev High]])</f>
        <v>1</v>
      </c>
      <c r="BA1141" s="10">
        <f xml:space="preserve"> SIGN(DATA[[#This Row],[Close]] &lt; DATA[[#This Row],[Prev Low]])</f>
        <v>0</v>
      </c>
      <c r="BB1141" s="10">
        <f xml:space="preserve"> SIGN(DATA[[#This Row],[Prev Low]] &lt; DATA[[#This Row],[Close]])</f>
        <v>1</v>
      </c>
      <c r="BC1141" s="10">
        <f xml:space="preserve"> SIGN(DATA[[#This Row],[Close]] &lt; DATA[[#This Row],[Prev High]])</f>
        <v>1</v>
      </c>
      <c r="BD1141" s="10">
        <f xml:space="preserve"> SIGN(DATA[[#This Row],[Prev High]] &lt; DATA[[#This Row],[Close]])</f>
        <v>0</v>
      </c>
    </row>
    <row r="1142" spans="14:56" x14ac:dyDescent="0.25">
      <c r="N1142" s="16">
        <f xml:space="preserve"> ROW() - ROW(DATA[[#Headers],[Row]])</f>
        <v>1140</v>
      </c>
      <c r="O1142" s="13"/>
      <c r="P1142" s="20">
        <v>44194</v>
      </c>
      <c r="Q1142" s="21">
        <v>119625</v>
      </c>
      <c r="R1142" s="21">
        <v>119800</v>
      </c>
      <c r="S1142" s="21">
        <v>120045</v>
      </c>
      <c r="T1142" s="21">
        <v>118870</v>
      </c>
      <c r="U1142" s="13" t="s">
        <v>797</v>
      </c>
      <c r="V1142" s="14">
        <v>2.8E-3</v>
      </c>
      <c r="W1142" s="23"/>
      <c r="X1142" s="23">
        <f xml:space="preserve"> (1 - DATA[[#This Row],[Row]])</f>
        <v>-1139</v>
      </c>
      <c r="Y1142" s="24">
        <f xml:space="preserve"> DATA[[#This Row],[Src Data]]</f>
        <v>44194</v>
      </c>
      <c r="Z1142" s="23">
        <f xml:space="preserve"> WEEKDAY(DATA[[#This Row],[Date]])</f>
        <v>3</v>
      </c>
      <c r="AA1142" s="26">
        <f xml:space="preserve"> DATA[[#This Row],[Src Último]]</f>
        <v>119625</v>
      </c>
      <c r="AB1142" s="28">
        <f xml:space="preserve"> DATA[[#This Row],[Src Abertura]]</f>
        <v>119800</v>
      </c>
      <c r="AC1142" s="28">
        <f xml:space="preserve"> DATA[[#This Row],[Src Mínima]]</f>
        <v>118870</v>
      </c>
      <c r="AD1142" s="28">
        <f xml:space="preserve"> DATA[[#This Row],[Src Máxima]]</f>
        <v>120045</v>
      </c>
      <c r="AE1142" s="28">
        <f xml:space="preserve"> DATA[[#This Row],[Src Último]]</f>
        <v>119625</v>
      </c>
      <c r="AF1142" s="40">
        <f xml:space="preserve"> (DATA[[#This Row],[High]] - DATA[[#This Row],[Low]])</f>
        <v>1175</v>
      </c>
      <c r="AG1142" s="31">
        <f xml:space="preserve"> _xlfn.XLOOKUP(DATA[[#This Row],[T]]-1, DATA[T], DATA[Open], "")</f>
        <v>118500</v>
      </c>
      <c r="AH1142" s="31">
        <f xml:space="preserve"> _xlfn.XLOOKUP(DATA[[#This Row],[T]]-1, DATA[T], DATA[Low], "")</f>
        <v>118330</v>
      </c>
      <c r="AI1142" s="31">
        <f xml:space="preserve"> _xlfn.XLOOKUP(DATA[[#This Row],[T]]-1, DATA[T], DATA[High], "")</f>
        <v>119420</v>
      </c>
      <c r="AJ1142" s="31">
        <f xml:space="preserve"> _xlfn.XLOOKUP(DATA[[#This Row],[T]]-1, DATA[T], DATA[Price], "")</f>
        <v>119292</v>
      </c>
      <c r="AK1142" s="33">
        <f xml:space="preserve"> IFERROR(DATA[[#This Row],[Prev Close]] - DATA[[#This Row],[Prev Open]], "")</f>
        <v>792</v>
      </c>
      <c r="AL1142" s="33">
        <f xml:space="preserve"> IFERROR(DATA[[#This Row],[Prev High]] - DATA[[#This Row],[Prev Low]], "")</f>
        <v>1090</v>
      </c>
      <c r="AM1142" s="33">
        <f xml:space="preserve"> SIGN(DATA[[#This Row],[Prev Change]] &lt; 0)</f>
        <v>0</v>
      </c>
      <c r="AN1142" s="33">
        <f xml:space="preserve"> SIGN(DATA[[#This Row],[Prev Change]] &gt;= 0)</f>
        <v>1</v>
      </c>
      <c r="AO1142" s="28">
        <f xml:space="preserve"> IFERROR(MAX(0, DATA[[#This Row],[High]] - DATA[[#This Row],[Prev High]]), "")</f>
        <v>625</v>
      </c>
      <c r="AP1142" s="28">
        <f xml:space="preserve"> IFERROR(MAX(0, DATA[[#This Row],[Prev Low]] - DATA[[#This Row],[Low]]), "")</f>
        <v>0</v>
      </c>
      <c r="AQ1142" s="10">
        <f xml:space="preserve"> (DATA[[#This Row],[Prev Low]] &lt; DATA[[#This Row],[Open]]) * (DATA[[#This Row],[Open]] &lt; DATA[[#This Row],[Prev High]])</f>
        <v>0</v>
      </c>
      <c r="AR1142" s="10">
        <f xml:space="preserve"> SIGN(DATA[[#This Row],[Open]] &lt; DATA[[#This Row],[Prev Low]])</f>
        <v>0</v>
      </c>
      <c r="AS1142" s="10">
        <f xml:space="preserve"> SIGN(DATA[[#This Row],[Prev Low]] &lt; DATA[[#This Row],[Open]])</f>
        <v>1</v>
      </c>
      <c r="AT1142" s="10">
        <f xml:space="preserve"> SIGN(DATA[[#This Row],[Open]] &lt; DATA[[#This Row],[Prev High]])</f>
        <v>0</v>
      </c>
      <c r="AU1142" s="10">
        <f xml:space="preserve"> SIGN(DATA[[#This Row],[Prev High]] &lt; DATA[[#This Row],[Open]])</f>
        <v>1</v>
      </c>
      <c r="AV1142" s="10">
        <f xml:space="preserve"> SIGN(DATA[[#This Row],[Low]] &lt; DATA[[#This Row],[Prev Low]])</f>
        <v>0</v>
      </c>
      <c r="AW1142" s="10">
        <f xml:space="preserve"> SIGN(DATA[[#This Row],[Prev Low]] &lt; DATA[[#This Row],[Low]])</f>
        <v>1</v>
      </c>
      <c r="AX1142" s="10">
        <f xml:space="preserve"> SIGN(DATA[[#This Row],[High]] &lt; DATA[[#This Row],[Prev High]])</f>
        <v>0</v>
      </c>
      <c r="AY1142" s="10">
        <f xml:space="preserve"> SIGN(DATA[[#This Row],[Prev High]] &lt; DATA[[#This Row],[High]])</f>
        <v>1</v>
      </c>
      <c r="AZ1142" s="10">
        <f xml:space="preserve"> (DATA[[#This Row],[Prev Low]] &lt; DATA[[#This Row],[Close]]) * (DATA[[#This Row],[Close]] &lt; DATA[[#This Row],[Prev High]])</f>
        <v>0</v>
      </c>
      <c r="BA1142" s="10">
        <f xml:space="preserve"> SIGN(DATA[[#This Row],[Close]] &lt; DATA[[#This Row],[Prev Low]])</f>
        <v>0</v>
      </c>
      <c r="BB1142" s="10">
        <f xml:space="preserve"> SIGN(DATA[[#This Row],[Prev Low]] &lt; DATA[[#This Row],[Close]])</f>
        <v>1</v>
      </c>
      <c r="BC1142" s="10">
        <f xml:space="preserve"> SIGN(DATA[[#This Row],[Close]] &lt; DATA[[#This Row],[Prev High]])</f>
        <v>0</v>
      </c>
      <c r="BD1142" s="10">
        <f xml:space="preserve"> SIGN(DATA[[#This Row],[Prev High]] &lt; DATA[[#This Row],[Close]])</f>
        <v>1</v>
      </c>
    </row>
    <row r="1143" spans="14:56" x14ac:dyDescent="0.25">
      <c r="N1143" s="16">
        <f xml:space="preserve"> ROW() - ROW(DATA[[#Headers],[Row]])</f>
        <v>1141</v>
      </c>
      <c r="O1143" s="13"/>
      <c r="P1143" s="20">
        <v>44193</v>
      </c>
      <c r="Q1143" s="21">
        <v>119292</v>
      </c>
      <c r="R1143" s="21">
        <v>118500</v>
      </c>
      <c r="S1143" s="21">
        <v>119420</v>
      </c>
      <c r="T1143" s="21">
        <v>118330</v>
      </c>
      <c r="U1143" s="13" t="s">
        <v>798</v>
      </c>
      <c r="V1143" s="14">
        <v>1.21E-2</v>
      </c>
      <c r="W1143" s="23"/>
      <c r="X1143" s="23">
        <f xml:space="preserve"> (1 - DATA[[#This Row],[Row]])</f>
        <v>-1140</v>
      </c>
      <c r="Y1143" s="24">
        <f xml:space="preserve"> DATA[[#This Row],[Src Data]]</f>
        <v>44193</v>
      </c>
      <c r="Z1143" s="23">
        <f xml:space="preserve"> WEEKDAY(DATA[[#This Row],[Date]])</f>
        <v>2</v>
      </c>
      <c r="AA1143" s="26">
        <f xml:space="preserve"> DATA[[#This Row],[Src Último]]</f>
        <v>119292</v>
      </c>
      <c r="AB1143" s="28">
        <f xml:space="preserve"> DATA[[#This Row],[Src Abertura]]</f>
        <v>118500</v>
      </c>
      <c r="AC1143" s="28">
        <f xml:space="preserve"> DATA[[#This Row],[Src Mínima]]</f>
        <v>118330</v>
      </c>
      <c r="AD1143" s="28">
        <f xml:space="preserve"> DATA[[#This Row],[Src Máxima]]</f>
        <v>119420</v>
      </c>
      <c r="AE1143" s="28">
        <f xml:space="preserve"> DATA[[#This Row],[Src Último]]</f>
        <v>119292</v>
      </c>
      <c r="AF1143" s="40">
        <f xml:space="preserve"> (DATA[[#This Row],[High]] - DATA[[#This Row],[Low]])</f>
        <v>1090</v>
      </c>
      <c r="AG1143" s="31">
        <f xml:space="preserve"> _xlfn.XLOOKUP(DATA[[#This Row],[T]]-1, DATA[T], DATA[Open], "")</f>
        <v>117305</v>
      </c>
      <c r="AH1143" s="31">
        <f xml:space="preserve"> _xlfn.XLOOKUP(DATA[[#This Row],[T]]-1, DATA[T], DATA[Low], "")</f>
        <v>117055</v>
      </c>
      <c r="AI1143" s="31">
        <f xml:space="preserve"> _xlfn.XLOOKUP(DATA[[#This Row],[T]]-1, DATA[T], DATA[High], "")</f>
        <v>118560</v>
      </c>
      <c r="AJ1143" s="31">
        <f xml:space="preserve"> _xlfn.XLOOKUP(DATA[[#This Row],[T]]-1, DATA[T], DATA[Price], "")</f>
        <v>117870</v>
      </c>
      <c r="AK1143" s="33">
        <f xml:space="preserve"> IFERROR(DATA[[#This Row],[Prev Close]] - DATA[[#This Row],[Prev Open]], "")</f>
        <v>565</v>
      </c>
      <c r="AL1143" s="33">
        <f xml:space="preserve"> IFERROR(DATA[[#This Row],[Prev High]] - DATA[[#This Row],[Prev Low]], "")</f>
        <v>1505</v>
      </c>
      <c r="AM1143" s="33">
        <f xml:space="preserve"> SIGN(DATA[[#This Row],[Prev Change]] &lt; 0)</f>
        <v>0</v>
      </c>
      <c r="AN1143" s="33">
        <f xml:space="preserve"> SIGN(DATA[[#This Row],[Prev Change]] &gt;= 0)</f>
        <v>1</v>
      </c>
      <c r="AO1143" s="28">
        <f xml:space="preserve"> IFERROR(MAX(0, DATA[[#This Row],[High]] - DATA[[#This Row],[Prev High]]), "")</f>
        <v>860</v>
      </c>
      <c r="AP1143" s="28">
        <f xml:space="preserve"> IFERROR(MAX(0, DATA[[#This Row],[Prev Low]] - DATA[[#This Row],[Low]]), "")</f>
        <v>0</v>
      </c>
      <c r="AQ1143" s="10">
        <f xml:space="preserve"> (DATA[[#This Row],[Prev Low]] &lt; DATA[[#This Row],[Open]]) * (DATA[[#This Row],[Open]] &lt; DATA[[#This Row],[Prev High]])</f>
        <v>1</v>
      </c>
      <c r="AR1143" s="10">
        <f xml:space="preserve"> SIGN(DATA[[#This Row],[Open]] &lt; DATA[[#This Row],[Prev Low]])</f>
        <v>0</v>
      </c>
      <c r="AS1143" s="10">
        <f xml:space="preserve"> SIGN(DATA[[#This Row],[Prev Low]] &lt; DATA[[#This Row],[Open]])</f>
        <v>1</v>
      </c>
      <c r="AT1143" s="10">
        <f xml:space="preserve"> SIGN(DATA[[#This Row],[Open]] &lt; DATA[[#This Row],[Prev High]])</f>
        <v>1</v>
      </c>
      <c r="AU1143" s="10">
        <f xml:space="preserve"> SIGN(DATA[[#This Row],[Prev High]] &lt; DATA[[#This Row],[Open]])</f>
        <v>0</v>
      </c>
      <c r="AV1143" s="10">
        <f xml:space="preserve"> SIGN(DATA[[#This Row],[Low]] &lt; DATA[[#This Row],[Prev Low]])</f>
        <v>0</v>
      </c>
      <c r="AW1143" s="10">
        <f xml:space="preserve"> SIGN(DATA[[#This Row],[Prev Low]] &lt; DATA[[#This Row],[Low]])</f>
        <v>1</v>
      </c>
      <c r="AX1143" s="10">
        <f xml:space="preserve"> SIGN(DATA[[#This Row],[High]] &lt; DATA[[#This Row],[Prev High]])</f>
        <v>0</v>
      </c>
      <c r="AY1143" s="10">
        <f xml:space="preserve"> SIGN(DATA[[#This Row],[Prev High]] &lt; DATA[[#This Row],[High]])</f>
        <v>1</v>
      </c>
      <c r="AZ1143" s="10">
        <f xml:space="preserve"> (DATA[[#This Row],[Prev Low]] &lt; DATA[[#This Row],[Close]]) * (DATA[[#This Row],[Close]] &lt; DATA[[#This Row],[Prev High]])</f>
        <v>0</v>
      </c>
      <c r="BA1143" s="10">
        <f xml:space="preserve"> SIGN(DATA[[#This Row],[Close]] &lt; DATA[[#This Row],[Prev Low]])</f>
        <v>0</v>
      </c>
      <c r="BB1143" s="10">
        <f xml:space="preserve"> SIGN(DATA[[#This Row],[Prev Low]] &lt; DATA[[#This Row],[Close]])</f>
        <v>1</v>
      </c>
      <c r="BC1143" s="10">
        <f xml:space="preserve"> SIGN(DATA[[#This Row],[Close]] &lt; DATA[[#This Row],[Prev High]])</f>
        <v>0</v>
      </c>
      <c r="BD1143" s="10">
        <f xml:space="preserve"> SIGN(DATA[[#This Row],[Prev High]] &lt; DATA[[#This Row],[Close]])</f>
        <v>1</v>
      </c>
    </row>
    <row r="1144" spans="14:56" x14ac:dyDescent="0.25">
      <c r="N1144" s="16">
        <f xml:space="preserve"> ROW() - ROW(DATA[[#Headers],[Row]])</f>
        <v>1142</v>
      </c>
      <c r="O1144" s="13"/>
      <c r="P1144" s="20">
        <v>44188</v>
      </c>
      <c r="Q1144" s="21">
        <v>117870</v>
      </c>
      <c r="R1144" s="21">
        <v>117305</v>
      </c>
      <c r="S1144" s="21">
        <v>118560</v>
      </c>
      <c r="T1144" s="21">
        <v>117055</v>
      </c>
      <c r="U1144" s="13" t="s">
        <v>799</v>
      </c>
      <c r="V1144" s="14">
        <v>9.2999999999999992E-3</v>
      </c>
      <c r="W1144" s="23"/>
      <c r="X1144" s="23">
        <f xml:space="preserve"> (1 - DATA[[#This Row],[Row]])</f>
        <v>-1141</v>
      </c>
      <c r="Y1144" s="24">
        <f xml:space="preserve"> DATA[[#This Row],[Src Data]]</f>
        <v>44188</v>
      </c>
      <c r="Z1144" s="23">
        <f xml:space="preserve"> WEEKDAY(DATA[[#This Row],[Date]])</f>
        <v>4</v>
      </c>
      <c r="AA1144" s="26">
        <f xml:space="preserve"> DATA[[#This Row],[Src Último]]</f>
        <v>117870</v>
      </c>
      <c r="AB1144" s="28">
        <f xml:space="preserve"> DATA[[#This Row],[Src Abertura]]</f>
        <v>117305</v>
      </c>
      <c r="AC1144" s="28">
        <f xml:space="preserve"> DATA[[#This Row],[Src Mínima]]</f>
        <v>117055</v>
      </c>
      <c r="AD1144" s="28">
        <f xml:space="preserve"> DATA[[#This Row],[Src Máxima]]</f>
        <v>118560</v>
      </c>
      <c r="AE1144" s="28">
        <f xml:space="preserve"> DATA[[#This Row],[Src Último]]</f>
        <v>117870</v>
      </c>
      <c r="AF1144" s="40">
        <f xml:space="preserve"> (DATA[[#This Row],[High]] - DATA[[#This Row],[Low]])</f>
        <v>1505</v>
      </c>
      <c r="AG1144" s="31">
        <f xml:space="preserve"> _xlfn.XLOOKUP(DATA[[#This Row],[T]]-1, DATA[T], DATA[Open], "")</f>
        <v>116300</v>
      </c>
      <c r="AH1144" s="31">
        <f xml:space="preserve"> _xlfn.XLOOKUP(DATA[[#This Row],[T]]-1, DATA[T], DATA[Low], "")</f>
        <v>115750</v>
      </c>
      <c r="AI1144" s="31">
        <f xml:space="preserve"> _xlfn.XLOOKUP(DATA[[#This Row],[T]]-1, DATA[T], DATA[High], "")</f>
        <v>117135</v>
      </c>
      <c r="AJ1144" s="31">
        <f xml:space="preserve"> _xlfn.XLOOKUP(DATA[[#This Row],[T]]-1, DATA[T], DATA[Price], "")</f>
        <v>116786</v>
      </c>
      <c r="AK1144" s="33">
        <f xml:space="preserve"> IFERROR(DATA[[#This Row],[Prev Close]] - DATA[[#This Row],[Prev Open]], "")</f>
        <v>486</v>
      </c>
      <c r="AL1144" s="33">
        <f xml:space="preserve"> IFERROR(DATA[[#This Row],[Prev High]] - DATA[[#This Row],[Prev Low]], "")</f>
        <v>1385</v>
      </c>
      <c r="AM1144" s="33">
        <f xml:space="preserve"> SIGN(DATA[[#This Row],[Prev Change]] &lt; 0)</f>
        <v>0</v>
      </c>
      <c r="AN1144" s="33">
        <f xml:space="preserve"> SIGN(DATA[[#This Row],[Prev Change]] &gt;= 0)</f>
        <v>1</v>
      </c>
      <c r="AO1144" s="28">
        <f xml:space="preserve"> IFERROR(MAX(0, DATA[[#This Row],[High]] - DATA[[#This Row],[Prev High]]), "")</f>
        <v>1425</v>
      </c>
      <c r="AP1144" s="28">
        <f xml:space="preserve"> IFERROR(MAX(0, DATA[[#This Row],[Prev Low]] - DATA[[#This Row],[Low]]), "")</f>
        <v>0</v>
      </c>
      <c r="AQ1144" s="10">
        <f xml:space="preserve"> (DATA[[#This Row],[Prev Low]] &lt; DATA[[#This Row],[Open]]) * (DATA[[#This Row],[Open]] &lt; DATA[[#This Row],[Prev High]])</f>
        <v>0</v>
      </c>
      <c r="AR1144" s="10">
        <f xml:space="preserve"> SIGN(DATA[[#This Row],[Open]] &lt; DATA[[#This Row],[Prev Low]])</f>
        <v>0</v>
      </c>
      <c r="AS1144" s="10">
        <f xml:space="preserve"> SIGN(DATA[[#This Row],[Prev Low]] &lt; DATA[[#This Row],[Open]])</f>
        <v>1</v>
      </c>
      <c r="AT1144" s="10">
        <f xml:space="preserve"> SIGN(DATA[[#This Row],[Open]] &lt; DATA[[#This Row],[Prev High]])</f>
        <v>0</v>
      </c>
      <c r="AU1144" s="10">
        <f xml:space="preserve"> SIGN(DATA[[#This Row],[Prev High]] &lt; DATA[[#This Row],[Open]])</f>
        <v>1</v>
      </c>
      <c r="AV1144" s="10">
        <f xml:space="preserve"> SIGN(DATA[[#This Row],[Low]] &lt; DATA[[#This Row],[Prev Low]])</f>
        <v>0</v>
      </c>
      <c r="AW1144" s="10">
        <f xml:space="preserve"> SIGN(DATA[[#This Row],[Prev Low]] &lt; DATA[[#This Row],[Low]])</f>
        <v>1</v>
      </c>
      <c r="AX1144" s="10">
        <f xml:space="preserve"> SIGN(DATA[[#This Row],[High]] &lt; DATA[[#This Row],[Prev High]])</f>
        <v>0</v>
      </c>
      <c r="AY1144" s="10">
        <f xml:space="preserve"> SIGN(DATA[[#This Row],[Prev High]] &lt; DATA[[#This Row],[High]])</f>
        <v>1</v>
      </c>
      <c r="AZ1144" s="10">
        <f xml:space="preserve"> (DATA[[#This Row],[Prev Low]] &lt; DATA[[#This Row],[Close]]) * (DATA[[#This Row],[Close]] &lt; DATA[[#This Row],[Prev High]])</f>
        <v>0</v>
      </c>
      <c r="BA1144" s="10">
        <f xml:space="preserve"> SIGN(DATA[[#This Row],[Close]] &lt; DATA[[#This Row],[Prev Low]])</f>
        <v>0</v>
      </c>
      <c r="BB1144" s="10">
        <f xml:space="preserve"> SIGN(DATA[[#This Row],[Prev Low]] &lt; DATA[[#This Row],[Close]])</f>
        <v>1</v>
      </c>
      <c r="BC1144" s="10">
        <f xml:space="preserve"> SIGN(DATA[[#This Row],[Close]] &lt; DATA[[#This Row],[Prev High]])</f>
        <v>0</v>
      </c>
      <c r="BD1144" s="10">
        <f xml:space="preserve"> SIGN(DATA[[#This Row],[Prev High]] &lt; DATA[[#This Row],[Close]])</f>
        <v>1</v>
      </c>
    </row>
    <row r="1145" spans="14:56" x14ac:dyDescent="0.25">
      <c r="N1145" s="16">
        <f xml:space="preserve"> ROW() - ROW(DATA[[#Headers],[Row]])</f>
        <v>1143</v>
      </c>
      <c r="O1145" s="13"/>
      <c r="P1145" s="20">
        <v>44187</v>
      </c>
      <c r="Q1145" s="21">
        <v>116786</v>
      </c>
      <c r="R1145" s="21">
        <v>116300</v>
      </c>
      <c r="S1145" s="21">
        <v>117135</v>
      </c>
      <c r="T1145" s="21">
        <v>115750</v>
      </c>
      <c r="U1145" s="13" t="s">
        <v>800</v>
      </c>
      <c r="V1145" s="14">
        <v>7.1000000000000004E-3</v>
      </c>
      <c r="W1145" s="23"/>
      <c r="X1145" s="23">
        <f xml:space="preserve"> (1 - DATA[[#This Row],[Row]])</f>
        <v>-1142</v>
      </c>
      <c r="Y1145" s="24">
        <f xml:space="preserve"> DATA[[#This Row],[Src Data]]</f>
        <v>44187</v>
      </c>
      <c r="Z1145" s="23">
        <f xml:space="preserve"> WEEKDAY(DATA[[#This Row],[Date]])</f>
        <v>3</v>
      </c>
      <c r="AA1145" s="26">
        <f xml:space="preserve"> DATA[[#This Row],[Src Último]]</f>
        <v>116786</v>
      </c>
      <c r="AB1145" s="28">
        <f xml:space="preserve"> DATA[[#This Row],[Src Abertura]]</f>
        <v>116300</v>
      </c>
      <c r="AC1145" s="28">
        <f xml:space="preserve"> DATA[[#This Row],[Src Mínima]]</f>
        <v>115750</v>
      </c>
      <c r="AD1145" s="28">
        <f xml:space="preserve"> DATA[[#This Row],[Src Máxima]]</f>
        <v>117135</v>
      </c>
      <c r="AE1145" s="28">
        <f xml:space="preserve"> DATA[[#This Row],[Src Último]]</f>
        <v>116786</v>
      </c>
      <c r="AF1145" s="40">
        <f xml:space="preserve"> (DATA[[#This Row],[High]] - DATA[[#This Row],[Low]])</f>
        <v>1385</v>
      </c>
      <c r="AG1145" s="31">
        <f xml:space="preserve"> _xlfn.XLOOKUP(DATA[[#This Row],[T]]-1, DATA[T], DATA[Open], "")</f>
        <v>115815</v>
      </c>
      <c r="AH1145" s="31">
        <f xml:space="preserve"> _xlfn.XLOOKUP(DATA[[#This Row],[T]]-1, DATA[T], DATA[Low], "")</f>
        <v>115085</v>
      </c>
      <c r="AI1145" s="31">
        <f xml:space="preserve"> _xlfn.XLOOKUP(DATA[[#This Row],[T]]-1, DATA[T], DATA[High], "")</f>
        <v>117290</v>
      </c>
      <c r="AJ1145" s="31">
        <f xml:space="preserve"> _xlfn.XLOOKUP(DATA[[#This Row],[T]]-1, DATA[T], DATA[Price], "")</f>
        <v>115961</v>
      </c>
      <c r="AK1145" s="33">
        <f xml:space="preserve"> IFERROR(DATA[[#This Row],[Prev Close]] - DATA[[#This Row],[Prev Open]], "")</f>
        <v>146</v>
      </c>
      <c r="AL1145" s="33">
        <f xml:space="preserve"> IFERROR(DATA[[#This Row],[Prev High]] - DATA[[#This Row],[Prev Low]], "")</f>
        <v>2205</v>
      </c>
      <c r="AM1145" s="33">
        <f xml:space="preserve"> SIGN(DATA[[#This Row],[Prev Change]] &lt; 0)</f>
        <v>0</v>
      </c>
      <c r="AN1145" s="33">
        <f xml:space="preserve"> SIGN(DATA[[#This Row],[Prev Change]] &gt;= 0)</f>
        <v>1</v>
      </c>
      <c r="AO1145" s="28">
        <f xml:space="preserve"> IFERROR(MAX(0, DATA[[#This Row],[High]] - DATA[[#This Row],[Prev High]]), "")</f>
        <v>0</v>
      </c>
      <c r="AP1145" s="28">
        <f xml:space="preserve"> IFERROR(MAX(0, DATA[[#This Row],[Prev Low]] - DATA[[#This Row],[Low]]), "")</f>
        <v>0</v>
      </c>
      <c r="AQ1145" s="10">
        <f xml:space="preserve"> (DATA[[#This Row],[Prev Low]] &lt; DATA[[#This Row],[Open]]) * (DATA[[#This Row],[Open]] &lt; DATA[[#This Row],[Prev High]])</f>
        <v>1</v>
      </c>
      <c r="AR1145" s="10">
        <f xml:space="preserve"> SIGN(DATA[[#This Row],[Open]] &lt; DATA[[#This Row],[Prev Low]])</f>
        <v>0</v>
      </c>
      <c r="AS1145" s="10">
        <f xml:space="preserve"> SIGN(DATA[[#This Row],[Prev Low]] &lt; DATA[[#This Row],[Open]])</f>
        <v>1</v>
      </c>
      <c r="AT1145" s="10">
        <f xml:space="preserve"> SIGN(DATA[[#This Row],[Open]] &lt; DATA[[#This Row],[Prev High]])</f>
        <v>1</v>
      </c>
      <c r="AU1145" s="10">
        <f xml:space="preserve"> SIGN(DATA[[#This Row],[Prev High]] &lt; DATA[[#This Row],[Open]])</f>
        <v>0</v>
      </c>
      <c r="AV1145" s="10">
        <f xml:space="preserve"> SIGN(DATA[[#This Row],[Low]] &lt; DATA[[#This Row],[Prev Low]])</f>
        <v>0</v>
      </c>
      <c r="AW1145" s="10">
        <f xml:space="preserve"> SIGN(DATA[[#This Row],[Prev Low]] &lt; DATA[[#This Row],[Low]])</f>
        <v>1</v>
      </c>
      <c r="AX1145" s="10">
        <f xml:space="preserve"> SIGN(DATA[[#This Row],[High]] &lt; DATA[[#This Row],[Prev High]])</f>
        <v>1</v>
      </c>
      <c r="AY1145" s="10">
        <f xml:space="preserve"> SIGN(DATA[[#This Row],[Prev High]] &lt; DATA[[#This Row],[High]])</f>
        <v>0</v>
      </c>
      <c r="AZ1145" s="10">
        <f xml:space="preserve"> (DATA[[#This Row],[Prev Low]] &lt; DATA[[#This Row],[Close]]) * (DATA[[#This Row],[Close]] &lt; DATA[[#This Row],[Prev High]])</f>
        <v>1</v>
      </c>
      <c r="BA1145" s="10">
        <f xml:space="preserve"> SIGN(DATA[[#This Row],[Close]] &lt; DATA[[#This Row],[Prev Low]])</f>
        <v>0</v>
      </c>
      <c r="BB1145" s="10">
        <f xml:space="preserve"> SIGN(DATA[[#This Row],[Prev Low]] &lt; DATA[[#This Row],[Close]])</f>
        <v>1</v>
      </c>
      <c r="BC1145" s="10">
        <f xml:space="preserve"> SIGN(DATA[[#This Row],[Close]] &lt; DATA[[#This Row],[Prev High]])</f>
        <v>1</v>
      </c>
      <c r="BD1145" s="10">
        <f xml:space="preserve"> SIGN(DATA[[#This Row],[Prev High]] &lt; DATA[[#This Row],[Close]])</f>
        <v>0</v>
      </c>
    </row>
    <row r="1146" spans="14:56" x14ac:dyDescent="0.25">
      <c r="N1146" s="16">
        <f xml:space="preserve"> ROW() - ROW(DATA[[#Headers],[Row]])</f>
        <v>1144</v>
      </c>
      <c r="O1146" s="13"/>
      <c r="P1146" s="20">
        <v>44186</v>
      </c>
      <c r="Q1146" s="21">
        <v>115961</v>
      </c>
      <c r="R1146" s="21">
        <v>115815</v>
      </c>
      <c r="S1146" s="21">
        <v>117290</v>
      </c>
      <c r="T1146" s="21">
        <v>115085</v>
      </c>
      <c r="U1146" s="13" t="s">
        <v>228</v>
      </c>
      <c r="V1146" s="14">
        <v>-1.9199999999999998E-2</v>
      </c>
      <c r="W1146" s="23"/>
      <c r="X1146" s="23">
        <f xml:space="preserve"> (1 - DATA[[#This Row],[Row]])</f>
        <v>-1143</v>
      </c>
      <c r="Y1146" s="24">
        <f xml:space="preserve"> DATA[[#This Row],[Src Data]]</f>
        <v>44186</v>
      </c>
      <c r="Z1146" s="23">
        <f xml:space="preserve"> WEEKDAY(DATA[[#This Row],[Date]])</f>
        <v>2</v>
      </c>
      <c r="AA1146" s="26">
        <f xml:space="preserve"> DATA[[#This Row],[Src Último]]</f>
        <v>115961</v>
      </c>
      <c r="AB1146" s="28">
        <f xml:space="preserve"> DATA[[#This Row],[Src Abertura]]</f>
        <v>115815</v>
      </c>
      <c r="AC1146" s="28">
        <f xml:space="preserve"> DATA[[#This Row],[Src Mínima]]</f>
        <v>115085</v>
      </c>
      <c r="AD1146" s="28">
        <f xml:space="preserve"> DATA[[#This Row],[Src Máxima]]</f>
        <v>117290</v>
      </c>
      <c r="AE1146" s="28">
        <f xml:space="preserve"> DATA[[#This Row],[Src Último]]</f>
        <v>115961</v>
      </c>
      <c r="AF1146" s="40">
        <f xml:space="preserve"> (DATA[[#This Row],[High]] - DATA[[#This Row],[Low]])</f>
        <v>2205</v>
      </c>
      <c r="AG1146" s="31">
        <f xml:space="preserve"> _xlfn.XLOOKUP(DATA[[#This Row],[T]]-1, DATA[T], DATA[Open], "")</f>
        <v>118115</v>
      </c>
      <c r="AH1146" s="31">
        <f xml:space="preserve"> _xlfn.XLOOKUP(DATA[[#This Row],[T]]-1, DATA[T], DATA[Low], "")</f>
        <v>117730</v>
      </c>
      <c r="AI1146" s="31">
        <f xml:space="preserve"> _xlfn.XLOOKUP(DATA[[#This Row],[T]]-1, DATA[T], DATA[High], "")</f>
        <v>119645</v>
      </c>
      <c r="AJ1146" s="31">
        <f xml:space="preserve"> _xlfn.XLOOKUP(DATA[[#This Row],[T]]-1, DATA[T], DATA[Price], "")</f>
        <v>118231</v>
      </c>
      <c r="AK1146" s="33">
        <f xml:space="preserve"> IFERROR(DATA[[#This Row],[Prev Close]] - DATA[[#This Row],[Prev Open]], "")</f>
        <v>116</v>
      </c>
      <c r="AL1146" s="33">
        <f xml:space="preserve"> IFERROR(DATA[[#This Row],[Prev High]] - DATA[[#This Row],[Prev Low]], "")</f>
        <v>1915</v>
      </c>
      <c r="AM1146" s="33">
        <f xml:space="preserve"> SIGN(DATA[[#This Row],[Prev Change]] &lt; 0)</f>
        <v>0</v>
      </c>
      <c r="AN1146" s="33">
        <f xml:space="preserve"> SIGN(DATA[[#This Row],[Prev Change]] &gt;= 0)</f>
        <v>1</v>
      </c>
      <c r="AO1146" s="28">
        <f xml:space="preserve"> IFERROR(MAX(0, DATA[[#This Row],[High]] - DATA[[#This Row],[Prev High]]), "")</f>
        <v>0</v>
      </c>
      <c r="AP1146" s="28">
        <f xml:space="preserve"> IFERROR(MAX(0, DATA[[#This Row],[Prev Low]] - DATA[[#This Row],[Low]]), "")</f>
        <v>2645</v>
      </c>
      <c r="AQ1146" s="10">
        <f xml:space="preserve"> (DATA[[#This Row],[Prev Low]] &lt; DATA[[#This Row],[Open]]) * (DATA[[#This Row],[Open]] &lt; DATA[[#This Row],[Prev High]])</f>
        <v>0</v>
      </c>
      <c r="AR1146" s="10">
        <f xml:space="preserve"> SIGN(DATA[[#This Row],[Open]] &lt; DATA[[#This Row],[Prev Low]])</f>
        <v>1</v>
      </c>
      <c r="AS1146" s="10">
        <f xml:space="preserve"> SIGN(DATA[[#This Row],[Prev Low]] &lt; DATA[[#This Row],[Open]])</f>
        <v>0</v>
      </c>
      <c r="AT1146" s="10">
        <f xml:space="preserve"> SIGN(DATA[[#This Row],[Open]] &lt; DATA[[#This Row],[Prev High]])</f>
        <v>1</v>
      </c>
      <c r="AU1146" s="10">
        <f xml:space="preserve"> SIGN(DATA[[#This Row],[Prev High]] &lt; DATA[[#This Row],[Open]])</f>
        <v>0</v>
      </c>
      <c r="AV1146" s="10">
        <f xml:space="preserve"> SIGN(DATA[[#This Row],[Low]] &lt; DATA[[#This Row],[Prev Low]])</f>
        <v>1</v>
      </c>
      <c r="AW1146" s="10">
        <f xml:space="preserve"> SIGN(DATA[[#This Row],[Prev Low]] &lt; DATA[[#This Row],[Low]])</f>
        <v>0</v>
      </c>
      <c r="AX1146" s="10">
        <f xml:space="preserve"> SIGN(DATA[[#This Row],[High]] &lt; DATA[[#This Row],[Prev High]])</f>
        <v>1</v>
      </c>
      <c r="AY1146" s="10">
        <f xml:space="preserve"> SIGN(DATA[[#This Row],[Prev High]] &lt; DATA[[#This Row],[High]])</f>
        <v>0</v>
      </c>
      <c r="AZ1146" s="10">
        <f xml:space="preserve"> (DATA[[#This Row],[Prev Low]] &lt; DATA[[#This Row],[Close]]) * (DATA[[#This Row],[Close]] &lt; DATA[[#This Row],[Prev High]])</f>
        <v>0</v>
      </c>
      <c r="BA1146" s="10">
        <f xml:space="preserve"> SIGN(DATA[[#This Row],[Close]] &lt; DATA[[#This Row],[Prev Low]])</f>
        <v>1</v>
      </c>
      <c r="BB1146" s="10">
        <f xml:space="preserve"> SIGN(DATA[[#This Row],[Prev Low]] &lt; DATA[[#This Row],[Close]])</f>
        <v>0</v>
      </c>
      <c r="BC1146" s="10">
        <f xml:space="preserve"> SIGN(DATA[[#This Row],[Close]] &lt; DATA[[#This Row],[Prev High]])</f>
        <v>1</v>
      </c>
      <c r="BD1146" s="10">
        <f xml:space="preserve"> SIGN(DATA[[#This Row],[Prev High]] &lt; DATA[[#This Row],[Close]])</f>
        <v>0</v>
      </c>
    </row>
    <row r="1147" spans="14:56" x14ac:dyDescent="0.25">
      <c r="N1147" s="16">
        <f xml:space="preserve"> ROW() - ROW(DATA[[#Headers],[Row]])</f>
        <v>1145</v>
      </c>
      <c r="O1147" s="13"/>
      <c r="P1147" s="20">
        <v>44183</v>
      </c>
      <c r="Q1147" s="21">
        <v>118231</v>
      </c>
      <c r="R1147" s="21">
        <v>118115</v>
      </c>
      <c r="S1147" s="21">
        <v>119645</v>
      </c>
      <c r="T1147" s="21">
        <v>117730</v>
      </c>
      <c r="U1147" s="13" t="s">
        <v>498</v>
      </c>
      <c r="V1147" s="14">
        <v>-3.0000000000000001E-3</v>
      </c>
      <c r="W1147" s="23"/>
      <c r="X1147" s="23">
        <f xml:space="preserve"> (1 - DATA[[#This Row],[Row]])</f>
        <v>-1144</v>
      </c>
      <c r="Y1147" s="24">
        <f xml:space="preserve"> DATA[[#This Row],[Src Data]]</f>
        <v>44183</v>
      </c>
      <c r="Z1147" s="23">
        <f xml:space="preserve"> WEEKDAY(DATA[[#This Row],[Date]])</f>
        <v>6</v>
      </c>
      <c r="AA1147" s="26">
        <f xml:space="preserve"> DATA[[#This Row],[Src Último]]</f>
        <v>118231</v>
      </c>
      <c r="AB1147" s="28">
        <f xml:space="preserve"> DATA[[#This Row],[Src Abertura]]</f>
        <v>118115</v>
      </c>
      <c r="AC1147" s="28">
        <f xml:space="preserve"> DATA[[#This Row],[Src Mínima]]</f>
        <v>117730</v>
      </c>
      <c r="AD1147" s="28">
        <f xml:space="preserve"> DATA[[#This Row],[Src Máxima]]</f>
        <v>119645</v>
      </c>
      <c r="AE1147" s="28">
        <f xml:space="preserve"> DATA[[#This Row],[Src Último]]</f>
        <v>118231</v>
      </c>
      <c r="AF1147" s="40">
        <f xml:space="preserve"> (DATA[[#This Row],[High]] - DATA[[#This Row],[Low]])</f>
        <v>1915</v>
      </c>
      <c r="AG1147" s="31">
        <f xml:space="preserve"> _xlfn.XLOOKUP(DATA[[#This Row],[T]]-1, DATA[T], DATA[Open], "")</f>
        <v>118075</v>
      </c>
      <c r="AH1147" s="31">
        <f xml:space="preserve"> _xlfn.XLOOKUP(DATA[[#This Row],[T]]-1, DATA[T], DATA[Low], "")</f>
        <v>117890</v>
      </c>
      <c r="AI1147" s="31">
        <f xml:space="preserve"> _xlfn.XLOOKUP(DATA[[#This Row],[T]]-1, DATA[T], DATA[High], "")</f>
        <v>119290</v>
      </c>
      <c r="AJ1147" s="31">
        <f xml:space="preserve"> _xlfn.XLOOKUP(DATA[[#This Row],[T]]-1, DATA[T], DATA[Price], "")</f>
        <v>118586</v>
      </c>
      <c r="AK1147" s="33">
        <f xml:space="preserve"> IFERROR(DATA[[#This Row],[Prev Close]] - DATA[[#This Row],[Prev Open]], "")</f>
        <v>511</v>
      </c>
      <c r="AL1147" s="33">
        <f xml:space="preserve"> IFERROR(DATA[[#This Row],[Prev High]] - DATA[[#This Row],[Prev Low]], "")</f>
        <v>1400</v>
      </c>
      <c r="AM1147" s="33">
        <f xml:space="preserve"> SIGN(DATA[[#This Row],[Prev Change]] &lt; 0)</f>
        <v>0</v>
      </c>
      <c r="AN1147" s="33">
        <f xml:space="preserve"> SIGN(DATA[[#This Row],[Prev Change]] &gt;= 0)</f>
        <v>1</v>
      </c>
      <c r="AO1147" s="28">
        <f xml:space="preserve"> IFERROR(MAX(0, DATA[[#This Row],[High]] - DATA[[#This Row],[Prev High]]), "")</f>
        <v>355</v>
      </c>
      <c r="AP1147" s="28">
        <f xml:space="preserve"> IFERROR(MAX(0, DATA[[#This Row],[Prev Low]] - DATA[[#This Row],[Low]]), "")</f>
        <v>160</v>
      </c>
      <c r="AQ1147" s="10">
        <f xml:space="preserve"> (DATA[[#This Row],[Prev Low]] &lt; DATA[[#This Row],[Open]]) * (DATA[[#This Row],[Open]] &lt; DATA[[#This Row],[Prev High]])</f>
        <v>1</v>
      </c>
      <c r="AR1147" s="10">
        <f xml:space="preserve"> SIGN(DATA[[#This Row],[Open]] &lt; DATA[[#This Row],[Prev Low]])</f>
        <v>0</v>
      </c>
      <c r="AS1147" s="10">
        <f xml:space="preserve"> SIGN(DATA[[#This Row],[Prev Low]] &lt; DATA[[#This Row],[Open]])</f>
        <v>1</v>
      </c>
      <c r="AT1147" s="10">
        <f xml:space="preserve"> SIGN(DATA[[#This Row],[Open]] &lt; DATA[[#This Row],[Prev High]])</f>
        <v>1</v>
      </c>
      <c r="AU1147" s="10">
        <f xml:space="preserve"> SIGN(DATA[[#This Row],[Prev High]] &lt; DATA[[#This Row],[Open]])</f>
        <v>0</v>
      </c>
      <c r="AV1147" s="10">
        <f xml:space="preserve"> SIGN(DATA[[#This Row],[Low]] &lt; DATA[[#This Row],[Prev Low]])</f>
        <v>1</v>
      </c>
      <c r="AW1147" s="10">
        <f xml:space="preserve"> SIGN(DATA[[#This Row],[Prev Low]] &lt; DATA[[#This Row],[Low]])</f>
        <v>0</v>
      </c>
      <c r="AX1147" s="10">
        <f xml:space="preserve"> SIGN(DATA[[#This Row],[High]] &lt; DATA[[#This Row],[Prev High]])</f>
        <v>0</v>
      </c>
      <c r="AY1147" s="10">
        <f xml:space="preserve"> SIGN(DATA[[#This Row],[Prev High]] &lt; DATA[[#This Row],[High]])</f>
        <v>1</v>
      </c>
      <c r="AZ1147" s="10">
        <f xml:space="preserve"> (DATA[[#This Row],[Prev Low]] &lt; DATA[[#This Row],[Close]]) * (DATA[[#This Row],[Close]] &lt; DATA[[#This Row],[Prev High]])</f>
        <v>1</v>
      </c>
      <c r="BA1147" s="10">
        <f xml:space="preserve"> SIGN(DATA[[#This Row],[Close]] &lt; DATA[[#This Row],[Prev Low]])</f>
        <v>0</v>
      </c>
      <c r="BB1147" s="10">
        <f xml:space="preserve"> SIGN(DATA[[#This Row],[Prev Low]] &lt; DATA[[#This Row],[Close]])</f>
        <v>1</v>
      </c>
      <c r="BC1147" s="10">
        <f xml:space="preserve"> SIGN(DATA[[#This Row],[Close]] &lt; DATA[[#This Row],[Prev High]])</f>
        <v>1</v>
      </c>
      <c r="BD1147" s="10">
        <f xml:space="preserve"> SIGN(DATA[[#This Row],[Prev High]] &lt; DATA[[#This Row],[Close]])</f>
        <v>0</v>
      </c>
    </row>
    <row r="1148" spans="14:56" x14ac:dyDescent="0.25">
      <c r="N1148" s="16">
        <f xml:space="preserve"> ROW() - ROW(DATA[[#Headers],[Row]])</f>
        <v>1146</v>
      </c>
      <c r="O1148" s="13"/>
      <c r="P1148" s="20">
        <v>44182</v>
      </c>
      <c r="Q1148" s="21">
        <v>118586</v>
      </c>
      <c r="R1148" s="21">
        <v>118075</v>
      </c>
      <c r="S1148" s="21">
        <v>119290</v>
      </c>
      <c r="T1148" s="21">
        <v>117890</v>
      </c>
      <c r="U1148" s="13" t="s">
        <v>138</v>
      </c>
      <c r="V1148" s="14">
        <v>8.6E-3</v>
      </c>
      <c r="W1148" s="23"/>
      <c r="X1148" s="23">
        <f xml:space="preserve"> (1 - DATA[[#This Row],[Row]])</f>
        <v>-1145</v>
      </c>
      <c r="Y1148" s="24">
        <f xml:space="preserve"> DATA[[#This Row],[Src Data]]</f>
        <v>44182</v>
      </c>
      <c r="Z1148" s="23">
        <f xml:space="preserve"> WEEKDAY(DATA[[#This Row],[Date]])</f>
        <v>5</v>
      </c>
      <c r="AA1148" s="26">
        <f xml:space="preserve"> DATA[[#This Row],[Src Último]]</f>
        <v>118586</v>
      </c>
      <c r="AB1148" s="28">
        <f xml:space="preserve"> DATA[[#This Row],[Src Abertura]]</f>
        <v>118075</v>
      </c>
      <c r="AC1148" s="28">
        <f xml:space="preserve"> DATA[[#This Row],[Src Mínima]]</f>
        <v>117890</v>
      </c>
      <c r="AD1148" s="28">
        <f xml:space="preserve"> DATA[[#This Row],[Src Máxima]]</f>
        <v>119290</v>
      </c>
      <c r="AE1148" s="28">
        <f xml:space="preserve"> DATA[[#This Row],[Src Último]]</f>
        <v>118586</v>
      </c>
      <c r="AF1148" s="40">
        <f xml:space="preserve"> (DATA[[#This Row],[High]] - DATA[[#This Row],[Low]])</f>
        <v>1400</v>
      </c>
      <c r="AG1148" s="31">
        <f xml:space="preserve"> _xlfn.XLOOKUP(DATA[[#This Row],[T]]-1, DATA[T], DATA[Open], "")</f>
        <v>116465</v>
      </c>
      <c r="AH1148" s="31">
        <f xml:space="preserve"> _xlfn.XLOOKUP(DATA[[#This Row],[T]]-1, DATA[T], DATA[Low], "")</f>
        <v>115320</v>
      </c>
      <c r="AI1148" s="31">
        <f xml:space="preserve"> _xlfn.XLOOKUP(DATA[[#This Row],[T]]-1, DATA[T], DATA[High], "")</f>
        <v>117640</v>
      </c>
      <c r="AJ1148" s="31">
        <f xml:space="preserve"> _xlfn.XLOOKUP(DATA[[#This Row],[T]]-1, DATA[T], DATA[Price], "")</f>
        <v>117577</v>
      </c>
      <c r="AK1148" s="33">
        <f xml:space="preserve"> IFERROR(DATA[[#This Row],[Prev Close]] - DATA[[#This Row],[Prev Open]], "")</f>
        <v>1112</v>
      </c>
      <c r="AL1148" s="33">
        <f xml:space="preserve"> IFERROR(DATA[[#This Row],[Prev High]] - DATA[[#This Row],[Prev Low]], "")</f>
        <v>2320</v>
      </c>
      <c r="AM1148" s="33">
        <f xml:space="preserve"> SIGN(DATA[[#This Row],[Prev Change]] &lt; 0)</f>
        <v>0</v>
      </c>
      <c r="AN1148" s="33">
        <f xml:space="preserve"> SIGN(DATA[[#This Row],[Prev Change]] &gt;= 0)</f>
        <v>1</v>
      </c>
      <c r="AO1148" s="28">
        <f xml:space="preserve"> IFERROR(MAX(0, DATA[[#This Row],[High]] - DATA[[#This Row],[Prev High]]), "")</f>
        <v>1650</v>
      </c>
      <c r="AP1148" s="28">
        <f xml:space="preserve"> IFERROR(MAX(0, DATA[[#This Row],[Prev Low]] - DATA[[#This Row],[Low]]), "")</f>
        <v>0</v>
      </c>
      <c r="AQ1148" s="10">
        <f xml:space="preserve"> (DATA[[#This Row],[Prev Low]] &lt; DATA[[#This Row],[Open]]) * (DATA[[#This Row],[Open]] &lt; DATA[[#This Row],[Prev High]])</f>
        <v>0</v>
      </c>
      <c r="AR1148" s="10">
        <f xml:space="preserve"> SIGN(DATA[[#This Row],[Open]] &lt; DATA[[#This Row],[Prev Low]])</f>
        <v>0</v>
      </c>
      <c r="AS1148" s="10">
        <f xml:space="preserve"> SIGN(DATA[[#This Row],[Prev Low]] &lt; DATA[[#This Row],[Open]])</f>
        <v>1</v>
      </c>
      <c r="AT1148" s="10">
        <f xml:space="preserve"> SIGN(DATA[[#This Row],[Open]] &lt; DATA[[#This Row],[Prev High]])</f>
        <v>0</v>
      </c>
      <c r="AU1148" s="10">
        <f xml:space="preserve"> SIGN(DATA[[#This Row],[Prev High]] &lt; DATA[[#This Row],[Open]])</f>
        <v>1</v>
      </c>
      <c r="AV1148" s="10">
        <f xml:space="preserve"> SIGN(DATA[[#This Row],[Low]] &lt; DATA[[#This Row],[Prev Low]])</f>
        <v>0</v>
      </c>
      <c r="AW1148" s="10">
        <f xml:space="preserve"> SIGN(DATA[[#This Row],[Prev Low]] &lt; DATA[[#This Row],[Low]])</f>
        <v>1</v>
      </c>
      <c r="AX1148" s="10">
        <f xml:space="preserve"> SIGN(DATA[[#This Row],[High]] &lt; DATA[[#This Row],[Prev High]])</f>
        <v>0</v>
      </c>
      <c r="AY1148" s="10">
        <f xml:space="preserve"> SIGN(DATA[[#This Row],[Prev High]] &lt; DATA[[#This Row],[High]])</f>
        <v>1</v>
      </c>
      <c r="AZ1148" s="10">
        <f xml:space="preserve"> (DATA[[#This Row],[Prev Low]] &lt; DATA[[#This Row],[Close]]) * (DATA[[#This Row],[Close]] &lt; DATA[[#This Row],[Prev High]])</f>
        <v>0</v>
      </c>
      <c r="BA1148" s="10">
        <f xml:space="preserve"> SIGN(DATA[[#This Row],[Close]] &lt; DATA[[#This Row],[Prev Low]])</f>
        <v>0</v>
      </c>
      <c r="BB1148" s="10">
        <f xml:space="preserve"> SIGN(DATA[[#This Row],[Prev Low]] &lt; DATA[[#This Row],[Close]])</f>
        <v>1</v>
      </c>
      <c r="BC1148" s="10">
        <f xml:space="preserve"> SIGN(DATA[[#This Row],[Close]] &lt; DATA[[#This Row],[Prev High]])</f>
        <v>0</v>
      </c>
      <c r="BD1148" s="10">
        <f xml:space="preserve"> SIGN(DATA[[#This Row],[Prev High]] &lt; DATA[[#This Row],[Close]])</f>
        <v>1</v>
      </c>
    </row>
    <row r="1149" spans="14:56" x14ac:dyDescent="0.25">
      <c r="N1149" s="16">
        <f xml:space="preserve"> ROW() - ROW(DATA[[#Headers],[Row]])</f>
        <v>1147</v>
      </c>
      <c r="O1149" s="13"/>
      <c r="P1149" s="20">
        <v>44181</v>
      </c>
      <c r="Q1149" s="21">
        <v>117577</v>
      </c>
      <c r="R1149" s="21">
        <v>116465</v>
      </c>
      <c r="S1149" s="21">
        <v>117640</v>
      </c>
      <c r="T1149" s="21">
        <v>115320</v>
      </c>
      <c r="U1149" s="13" t="s">
        <v>801</v>
      </c>
      <c r="V1149" s="14">
        <v>1.24E-2</v>
      </c>
      <c r="W1149" s="23"/>
      <c r="X1149" s="23">
        <f xml:space="preserve"> (1 - DATA[[#This Row],[Row]])</f>
        <v>-1146</v>
      </c>
      <c r="Y1149" s="24">
        <f xml:space="preserve"> DATA[[#This Row],[Src Data]]</f>
        <v>44181</v>
      </c>
      <c r="Z1149" s="23">
        <f xml:space="preserve"> WEEKDAY(DATA[[#This Row],[Date]])</f>
        <v>4</v>
      </c>
      <c r="AA1149" s="26">
        <f xml:space="preserve"> DATA[[#This Row],[Src Último]]</f>
        <v>117577</v>
      </c>
      <c r="AB1149" s="28">
        <f xml:space="preserve"> DATA[[#This Row],[Src Abertura]]</f>
        <v>116465</v>
      </c>
      <c r="AC1149" s="28">
        <f xml:space="preserve"> DATA[[#This Row],[Src Mínima]]</f>
        <v>115320</v>
      </c>
      <c r="AD1149" s="28">
        <f xml:space="preserve"> DATA[[#This Row],[Src Máxima]]</f>
        <v>117640</v>
      </c>
      <c r="AE1149" s="28">
        <f xml:space="preserve"> DATA[[#This Row],[Src Último]]</f>
        <v>117577</v>
      </c>
      <c r="AF1149" s="40">
        <f xml:space="preserve"> (DATA[[#This Row],[High]] - DATA[[#This Row],[Low]])</f>
        <v>2320</v>
      </c>
      <c r="AG1149" s="31">
        <f xml:space="preserve"> _xlfn.XLOOKUP(DATA[[#This Row],[T]]-1, DATA[T], DATA[Open], "")</f>
        <v>114900</v>
      </c>
      <c r="AH1149" s="31">
        <f xml:space="preserve"> _xlfn.XLOOKUP(DATA[[#This Row],[T]]-1, DATA[T], DATA[Low], "")</f>
        <v>114830</v>
      </c>
      <c r="AI1149" s="31">
        <f xml:space="preserve"> _xlfn.XLOOKUP(DATA[[#This Row],[T]]-1, DATA[T], DATA[High], "")</f>
        <v>116390</v>
      </c>
      <c r="AJ1149" s="31">
        <f xml:space="preserve"> _xlfn.XLOOKUP(DATA[[#This Row],[T]]-1, DATA[T], DATA[Price], "")</f>
        <v>116135</v>
      </c>
      <c r="AK1149" s="33">
        <f xml:space="preserve"> IFERROR(DATA[[#This Row],[Prev Close]] - DATA[[#This Row],[Prev Open]], "")</f>
        <v>1235</v>
      </c>
      <c r="AL1149" s="33">
        <f xml:space="preserve"> IFERROR(DATA[[#This Row],[Prev High]] - DATA[[#This Row],[Prev Low]], "")</f>
        <v>1560</v>
      </c>
      <c r="AM1149" s="33">
        <f xml:space="preserve"> SIGN(DATA[[#This Row],[Prev Change]] &lt; 0)</f>
        <v>0</v>
      </c>
      <c r="AN1149" s="33">
        <f xml:space="preserve"> SIGN(DATA[[#This Row],[Prev Change]] &gt;= 0)</f>
        <v>1</v>
      </c>
      <c r="AO1149" s="28">
        <f xml:space="preserve"> IFERROR(MAX(0, DATA[[#This Row],[High]] - DATA[[#This Row],[Prev High]]), "")</f>
        <v>1250</v>
      </c>
      <c r="AP1149" s="28">
        <f xml:space="preserve"> IFERROR(MAX(0, DATA[[#This Row],[Prev Low]] - DATA[[#This Row],[Low]]), "")</f>
        <v>0</v>
      </c>
      <c r="AQ1149" s="10">
        <f xml:space="preserve"> (DATA[[#This Row],[Prev Low]] &lt; DATA[[#This Row],[Open]]) * (DATA[[#This Row],[Open]] &lt; DATA[[#This Row],[Prev High]])</f>
        <v>0</v>
      </c>
      <c r="AR1149" s="10">
        <f xml:space="preserve"> SIGN(DATA[[#This Row],[Open]] &lt; DATA[[#This Row],[Prev Low]])</f>
        <v>0</v>
      </c>
      <c r="AS1149" s="10">
        <f xml:space="preserve"> SIGN(DATA[[#This Row],[Prev Low]] &lt; DATA[[#This Row],[Open]])</f>
        <v>1</v>
      </c>
      <c r="AT1149" s="10">
        <f xml:space="preserve"> SIGN(DATA[[#This Row],[Open]] &lt; DATA[[#This Row],[Prev High]])</f>
        <v>0</v>
      </c>
      <c r="AU1149" s="10">
        <f xml:space="preserve"> SIGN(DATA[[#This Row],[Prev High]] &lt; DATA[[#This Row],[Open]])</f>
        <v>1</v>
      </c>
      <c r="AV1149" s="10">
        <f xml:space="preserve"> SIGN(DATA[[#This Row],[Low]] &lt; DATA[[#This Row],[Prev Low]])</f>
        <v>0</v>
      </c>
      <c r="AW1149" s="10">
        <f xml:space="preserve"> SIGN(DATA[[#This Row],[Prev Low]] &lt; DATA[[#This Row],[Low]])</f>
        <v>1</v>
      </c>
      <c r="AX1149" s="10">
        <f xml:space="preserve"> SIGN(DATA[[#This Row],[High]] &lt; DATA[[#This Row],[Prev High]])</f>
        <v>0</v>
      </c>
      <c r="AY1149" s="10">
        <f xml:space="preserve"> SIGN(DATA[[#This Row],[Prev High]] &lt; DATA[[#This Row],[High]])</f>
        <v>1</v>
      </c>
      <c r="AZ1149" s="10">
        <f xml:space="preserve"> (DATA[[#This Row],[Prev Low]] &lt; DATA[[#This Row],[Close]]) * (DATA[[#This Row],[Close]] &lt; DATA[[#This Row],[Prev High]])</f>
        <v>0</v>
      </c>
      <c r="BA1149" s="10">
        <f xml:space="preserve"> SIGN(DATA[[#This Row],[Close]] &lt; DATA[[#This Row],[Prev Low]])</f>
        <v>0</v>
      </c>
      <c r="BB1149" s="10">
        <f xml:space="preserve"> SIGN(DATA[[#This Row],[Prev Low]] &lt; DATA[[#This Row],[Close]])</f>
        <v>1</v>
      </c>
      <c r="BC1149" s="10">
        <f xml:space="preserve"> SIGN(DATA[[#This Row],[Close]] &lt; DATA[[#This Row],[Prev High]])</f>
        <v>0</v>
      </c>
      <c r="BD1149" s="10">
        <f xml:space="preserve"> SIGN(DATA[[#This Row],[Prev High]] &lt; DATA[[#This Row],[Close]])</f>
        <v>1</v>
      </c>
    </row>
    <row r="1150" spans="14:56" x14ac:dyDescent="0.25">
      <c r="N1150" s="16">
        <f xml:space="preserve"> ROW() - ROW(DATA[[#Headers],[Row]])</f>
        <v>1148</v>
      </c>
      <c r="O1150" s="13"/>
      <c r="P1150" s="20">
        <v>44180</v>
      </c>
      <c r="Q1150" s="21">
        <v>116135</v>
      </c>
      <c r="R1150" s="21">
        <v>114900</v>
      </c>
      <c r="S1150" s="21">
        <v>116390</v>
      </c>
      <c r="T1150" s="21">
        <v>114830</v>
      </c>
      <c r="U1150" s="13" t="s">
        <v>802</v>
      </c>
      <c r="V1150" s="14">
        <v>1.37E-2</v>
      </c>
      <c r="W1150" s="23"/>
      <c r="X1150" s="23">
        <f xml:space="preserve"> (1 - DATA[[#This Row],[Row]])</f>
        <v>-1147</v>
      </c>
      <c r="Y1150" s="24">
        <f xml:space="preserve"> DATA[[#This Row],[Src Data]]</f>
        <v>44180</v>
      </c>
      <c r="Z1150" s="23">
        <f xml:space="preserve"> WEEKDAY(DATA[[#This Row],[Date]])</f>
        <v>3</v>
      </c>
      <c r="AA1150" s="26">
        <f xml:space="preserve"> DATA[[#This Row],[Src Último]]</f>
        <v>116135</v>
      </c>
      <c r="AB1150" s="28">
        <f xml:space="preserve"> DATA[[#This Row],[Src Abertura]]</f>
        <v>114900</v>
      </c>
      <c r="AC1150" s="28">
        <f xml:space="preserve"> DATA[[#This Row],[Src Mínima]]</f>
        <v>114830</v>
      </c>
      <c r="AD1150" s="28">
        <f xml:space="preserve"> DATA[[#This Row],[Src Máxima]]</f>
        <v>116390</v>
      </c>
      <c r="AE1150" s="28">
        <f xml:space="preserve"> DATA[[#This Row],[Src Último]]</f>
        <v>116135</v>
      </c>
      <c r="AF1150" s="40">
        <f xml:space="preserve"> (DATA[[#This Row],[High]] - DATA[[#This Row],[Low]])</f>
        <v>1560</v>
      </c>
      <c r="AG1150" s="31">
        <f xml:space="preserve"> _xlfn.XLOOKUP(DATA[[#This Row],[T]]-1, DATA[T], DATA[Open], "")</f>
        <v>115665</v>
      </c>
      <c r="AH1150" s="31">
        <f xml:space="preserve"> _xlfn.XLOOKUP(DATA[[#This Row],[T]]-1, DATA[T], DATA[Low], "")</f>
        <v>114320</v>
      </c>
      <c r="AI1150" s="31">
        <f xml:space="preserve"> _xlfn.XLOOKUP(DATA[[#This Row],[T]]-1, DATA[T], DATA[High], "")</f>
        <v>115950</v>
      </c>
      <c r="AJ1150" s="31">
        <f xml:space="preserve"> _xlfn.XLOOKUP(DATA[[#This Row],[T]]-1, DATA[T], DATA[Price], "")</f>
        <v>114569</v>
      </c>
      <c r="AK1150" s="33">
        <f xml:space="preserve"> IFERROR(DATA[[#This Row],[Prev Close]] - DATA[[#This Row],[Prev Open]], "")</f>
        <v>-1096</v>
      </c>
      <c r="AL1150" s="33">
        <f xml:space="preserve"> IFERROR(DATA[[#This Row],[Prev High]] - DATA[[#This Row],[Prev Low]], "")</f>
        <v>1630</v>
      </c>
      <c r="AM1150" s="33">
        <f xml:space="preserve"> SIGN(DATA[[#This Row],[Prev Change]] &lt; 0)</f>
        <v>1</v>
      </c>
      <c r="AN1150" s="33">
        <f xml:space="preserve"> SIGN(DATA[[#This Row],[Prev Change]] &gt;= 0)</f>
        <v>0</v>
      </c>
      <c r="AO1150" s="28">
        <f xml:space="preserve"> IFERROR(MAX(0, DATA[[#This Row],[High]] - DATA[[#This Row],[Prev High]]), "")</f>
        <v>440</v>
      </c>
      <c r="AP1150" s="28">
        <f xml:space="preserve"> IFERROR(MAX(0, DATA[[#This Row],[Prev Low]] - DATA[[#This Row],[Low]]), "")</f>
        <v>0</v>
      </c>
      <c r="AQ1150" s="10">
        <f xml:space="preserve"> (DATA[[#This Row],[Prev Low]] &lt; DATA[[#This Row],[Open]]) * (DATA[[#This Row],[Open]] &lt; DATA[[#This Row],[Prev High]])</f>
        <v>1</v>
      </c>
      <c r="AR1150" s="10">
        <f xml:space="preserve"> SIGN(DATA[[#This Row],[Open]] &lt; DATA[[#This Row],[Prev Low]])</f>
        <v>0</v>
      </c>
      <c r="AS1150" s="10">
        <f xml:space="preserve"> SIGN(DATA[[#This Row],[Prev Low]] &lt; DATA[[#This Row],[Open]])</f>
        <v>1</v>
      </c>
      <c r="AT1150" s="10">
        <f xml:space="preserve"> SIGN(DATA[[#This Row],[Open]] &lt; DATA[[#This Row],[Prev High]])</f>
        <v>1</v>
      </c>
      <c r="AU1150" s="10">
        <f xml:space="preserve"> SIGN(DATA[[#This Row],[Prev High]] &lt; DATA[[#This Row],[Open]])</f>
        <v>0</v>
      </c>
      <c r="AV1150" s="10">
        <f xml:space="preserve"> SIGN(DATA[[#This Row],[Low]] &lt; DATA[[#This Row],[Prev Low]])</f>
        <v>0</v>
      </c>
      <c r="AW1150" s="10">
        <f xml:space="preserve"> SIGN(DATA[[#This Row],[Prev Low]] &lt; DATA[[#This Row],[Low]])</f>
        <v>1</v>
      </c>
      <c r="AX1150" s="10">
        <f xml:space="preserve"> SIGN(DATA[[#This Row],[High]] &lt; DATA[[#This Row],[Prev High]])</f>
        <v>0</v>
      </c>
      <c r="AY1150" s="10">
        <f xml:space="preserve"> SIGN(DATA[[#This Row],[Prev High]] &lt; DATA[[#This Row],[High]])</f>
        <v>1</v>
      </c>
      <c r="AZ1150" s="10">
        <f xml:space="preserve"> (DATA[[#This Row],[Prev Low]] &lt; DATA[[#This Row],[Close]]) * (DATA[[#This Row],[Close]] &lt; DATA[[#This Row],[Prev High]])</f>
        <v>0</v>
      </c>
      <c r="BA1150" s="10">
        <f xml:space="preserve"> SIGN(DATA[[#This Row],[Close]] &lt; DATA[[#This Row],[Prev Low]])</f>
        <v>0</v>
      </c>
      <c r="BB1150" s="10">
        <f xml:space="preserve"> SIGN(DATA[[#This Row],[Prev Low]] &lt; DATA[[#This Row],[Close]])</f>
        <v>1</v>
      </c>
      <c r="BC1150" s="10">
        <f xml:space="preserve"> SIGN(DATA[[#This Row],[Close]] &lt; DATA[[#This Row],[Prev High]])</f>
        <v>0</v>
      </c>
      <c r="BD1150" s="10">
        <f xml:space="preserve"> SIGN(DATA[[#This Row],[Prev High]] &lt; DATA[[#This Row],[Close]])</f>
        <v>1</v>
      </c>
    </row>
    <row r="1151" spans="14:56" x14ac:dyDescent="0.25">
      <c r="N1151" s="16">
        <f xml:space="preserve"> ROW() - ROW(DATA[[#Headers],[Row]])</f>
        <v>1149</v>
      </c>
      <c r="O1151" s="13"/>
      <c r="P1151" s="20">
        <v>44179</v>
      </c>
      <c r="Q1151" s="21">
        <v>114569</v>
      </c>
      <c r="R1151" s="21">
        <v>115665</v>
      </c>
      <c r="S1151" s="21">
        <v>115950</v>
      </c>
      <c r="T1151" s="21">
        <v>114320</v>
      </c>
      <c r="U1151" s="13" t="s">
        <v>100</v>
      </c>
      <c r="V1151" s="14">
        <v>-4.7000000000000002E-3</v>
      </c>
      <c r="W1151" s="23"/>
      <c r="X1151" s="23">
        <f xml:space="preserve"> (1 - DATA[[#This Row],[Row]])</f>
        <v>-1148</v>
      </c>
      <c r="Y1151" s="24">
        <f xml:space="preserve"> DATA[[#This Row],[Src Data]]</f>
        <v>44179</v>
      </c>
      <c r="Z1151" s="23">
        <f xml:space="preserve"> WEEKDAY(DATA[[#This Row],[Date]])</f>
        <v>2</v>
      </c>
      <c r="AA1151" s="26">
        <f xml:space="preserve"> DATA[[#This Row],[Src Último]]</f>
        <v>114569</v>
      </c>
      <c r="AB1151" s="28">
        <f xml:space="preserve"> DATA[[#This Row],[Src Abertura]]</f>
        <v>115665</v>
      </c>
      <c r="AC1151" s="28">
        <f xml:space="preserve"> DATA[[#This Row],[Src Mínima]]</f>
        <v>114320</v>
      </c>
      <c r="AD1151" s="28">
        <f xml:space="preserve"> DATA[[#This Row],[Src Máxima]]</f>
        <v>115950</v>
      </c>
      <c r="AE1151" s="28">
        <f xml:space="preserve"> DATA[[#This Row],[Src Último]]</f>
        <v>114569</v>
      </c>
      <c r="AF1151" s="40">
        <f xml:space="preserve"> (DATA[[#This Row],[High]] - DATA[[#This Row],[Low]])</f>
        <v>1630</v>
      </c>
      <c r="AG1151" s="31">
        <f xml:space="preserve"> _xlfn.XLOOKUP(DATA[[#This Row],[T]]-1, DATA[T], DATA[Open], "")</f>
        <v>114350</v>
      </c>
      <c r="AH1151" s="31">
        <f xml:space="preserve"> _xlfn.XLOOKUP(DATA[[#This Row],[T]]-1, DATA[T], DATA[Low], "")</f>
        <v>113915</v>
      </c>
      <c r="AI1151" s="31">
        <f xml:space="preserve"> _xlfn.XLOOKUP(DATA[[#This Row],[T]]-1, DATA[T], DATA[High], "")</f>
        <v>115550</v>
      </c>
      <c r="AJ1151" s="31">
        <f xml:space="preserve"> _xlfn.XLOOKUP(DATA[[#This Row],[T]]-1, DATA[T], DATA[Price], "")</f>
        <v>115115</v>
      </c>
      <c r="AK1151" s="33">
        <f xml:space="preserve"> IFERROR(DATA[[#This Row],[Prev Close]] - DATA[[#This Row],[Prev Open]], "")</f>
        <v>765</v>
      </c>
      <c r="AL1151" s="33">
        <f xml:space="preserve"> IFERROR(DATA[[#This Row],[Prev High]] - DATA[[#This Row],[Prev Low]], "")</f>
        <v>1635</v>
      </c>
      <c r="AM1151" s="33">
        <f xml:space="preserve"> SIGN(DATA[[#This Row],[Prev Change]] &lt; 0)</f>
        <v>0</v>
      </c>
      <c r="AN1151" s="33">
        <f xml:space="preserve"> SIGN(DATA[[#This Row],[Prev Change]] &gt;= 0)</f>
        <v>1</v>
      </c>
      <c r="AO1151" s="28">
        <f xml:space="preserve"> IFERROR(MAX(0, DATA[[#This Row],[High]] - DATA[[#This Row],[Prev High]]), "")</f>
        <v>400</v>
      </c>
      <c r="AP1151" s="28">
        <f xml:space="preserve"> IFERROR(MAX(0, DATA[[#This Row],[Prev Low]] - DATA[[#This Row],[Low]]), "")</f>
        <v>0</v>
      </c>
      <c r="AQ1151" s="10">
        <f xml:space="preserve"> (DATA[[#This Row],[Prev Low]] &lt; DATA[[#This Row],[Open]]) * (DATA[[#This Row],[Open]] &lt; DATA[[#This Row],[Prev High]])</f>
        <v>0</v>
      </c>
      <c r="AR1151" s="10">
        <f xml:space="preserve"> SIGN(DATA[[#This Row],[Open]] &lt; DATA[[#This Row],[Prev Low]])</f>
        <v>0</v>
      </c>
      <c r="AS1151" s="10">
        <f xml:space="preserve"> SIGN(DATA[[#This Row],[Prev Low]] &lt; DATA[[#This Row],[Open]])</f>
        <v>1</v>
      </c>
      <c r="AT1151" s="10">
        <f xml:space="preserve"> SIGN(DATA[[#This Row],[Open]] &lt; DATA[[#This Row],[Prev High]])</f>
        <v>0</v>
      </c>
      <c r="AU1151" s="10">
        <f xml:space="preserve"> SIGN(DATA[[#This Row],[Prev High]] &lt; DATA[[#This Row],[Open]])</f>
        <v>1</v>
      </c>
      <c r="AV1151" s="10">
        <f xml:space="preserve"> SIGN(DATA[[#This Row],[Low]] &lt; DATA[[#This Row],[Prev Low]])</f>
        <v>0</v>
      </c>
      <c r="AW1151" s="10">
        <f xml:space="preserve"> SIGN(DATA[[#This Row],[Prev Low]] &lt; DATA[[#This Row],[Low]])</f>
        <v>1</v>
      </c>
      <c r="AX1151" s="10">
        <f xml:space="preserve"> SIGN(DATA[[#This Row],[High]] &lt; DATA[[#This Row],[Prev High]])</f>
        <v>0</v>
      </c>
      <c r="AY1151" s="10">
        <f xml:space="preserve"> SIGN(DATA[[#This Row],[Prev High]] &lt; DATA[[#This Row],[High]])</f>
        <v>1</v>
      </c>
      <c r="AZ1151" s="10">
        <f xml:space="preserve"> (DATA[[#This Row],[Prev Low]] &lt; DATA[[#This Row],[Close]]) * (DATA[[#This Row],[Close]] &lt; DATA[[#This Row],[Prev High]])</f>
        <v>1</v>
      </c>
      <c r="BA1151" s="10">
        <f xml:space="preserve"> SIGN(DATA[[#This Row],[Close]] &lt; DATA[[#This Row],[Prev Low]])</f>
        <v>0</v>
      </c>
      <c r="BB1151" s="10">
        <f xml:space="preserve"> SIGN(DATA[[#This Row],[Prev Low]] &lt; DATA[[#This Row],[Close]])</f>
        <v>1</v>
      </c>
      <c r="BC1151" s="10">
        <f xml:space="preserve"> SIGN(DATA[[#This Row],[Close]] &lt; DATA[[#This Row],[Prev High]])</f>
        <v>1</v>
      </c>
      <c r="BD1151" s="10">
        <f xml:space="preserve"> SIGN(DATA[[#This Row],[Prev High]] &lt; DATA[[#This Row],[Close]])</f>
        <v>0</v>
      </c>
    </row>
    <row r="1152" spans="14:56" x14ac:dyDescent="0.25">
      <c r="N1152" s="16">
        <f xml:space="preserve"> ROW() - ROW(DATA[[#Headers],[Row]])</f>
        <v>1150</v>
      </c>
      <c r="O1152" s="13"/>
      <c r="P1152" s="20">
        <v>44176</v>
      </c>
      <c r="Q1152" s="21">
        <v>115115</v>
      </c>
      <c r="R1152" s="21">
        <v>114350</v>
      </c>
      <c r="S1152" s="21">
        <v>115550</v>
      </c>
      <c r="T1152" s="21">
        <v>113915</v>
      </c>
      <c r="U1152" s="13" t="s">
        <v>507</v>
      </c>
      <c r="V1152" s="14">
        <v>2.9999999999999997E-4</v>
      </c>
      <c r="W1152" s="23"/>
      <c r="X1152" s="23">
        <f xml:space="preserve"> (1 - DATA[[#This Row],[Row]])</f>
        <v>-1149</v>
      </c>
      <c r="Y1152" s="24">
        <f xml:space="preserve"> DATA[[#This Row],[Src Data]]</f>
        <v>44176</v>
      </c>
      <c r="Z1152" s="23">
        <f xml:space="preserve"> WEEKDAY(DATA[[#This Row],[Date]])</f>
        <v>6</v>
      </c>
      <c r="AA1152" s="26">
        <f xml:space="preserve"> DATA[[#This Row],[Src Último]]</f>
        <v>115115</v>
      </c>
      <c r="AB1152" s="28">
        <f xml:space="preserve"> DATA[[#This Row],[Src Abertura]]</f>
        <v>114350</v>
      </c>
      <c r="AC1152" s="28">
        <f xml:space="preserve"> DATA[[#This Row],[Src Mínima]]</f>
        <v>113915</v>
      </c>
      <c r="AD1152" s="28">
        <f xml:space="preserve"> DATA[[#This Row],[Src Máxima]]</f>
        <v>115550</v>
      </c>
      <c r="AE1152" s="28">
        <f xml:space="preserve"> DATA[[#This Row],[Src Último]]</f>
        <v>115115</v>
      </c>
      <c r="AF1152" s="40">
        <f xml:space="preserve"> (DATA[[#This Row],[High]] - DATA[[#This Row],[Low]])</f>
        <v>1635</v>
      </c>
      <c r="AG1152" s="31">
        <f xml:space="preserve"> _xlfn.XLOOKUP(DATA[[#This Row],[T]]-1, DATA[T], DATA[Open], "")</f>
        <v>113200</v>
      </c>
      <c r="AH1152" s="31">
        <f xml:space="preserve"> _xlfn.XLOOKUP(DATA[[#This Row],[T]]-1, DATA[T], DATA[Low], "")</f>
        <v>112625</v>
      </c>
      <c r="AI1152" s="31">
        <f xml:space="preserve"> _xlfn.XLOOKUP(DATA[[#This Row],[T]]-1, DATA[T], DATA[High], "")</f>
        <v>115280</v>
      </c>
      <c r="AJ1152" s="31">
        <f xml:space="preserve"> _xlfn.XLOOKUP(DATA[[#This Row],[T]]-1, DATA[T], DATA[Price], "")</f>
        <v>115078</v>
      </c>
      <c r="AK1152" s="33">
        <f xml:space="preserve"> IFERROR(DATA[[#This Row],[Prev Close]] - DATA[[#This Row],[Prev Open]], "")</f>
        <v>1878</v>
      </c>
      <c r="AL1152" s="33">
        <f xml:space="preserve"> IFERROR(DATA[[#This Row],[Prev High]] - DATA[[#This Row],[Prev Low]], "")</f>
        <v>2655</v>
      </c>
      <c r="AM1152" s="33">
        <f xml:space="preserve"> SIGN(DATA[[#This Row],[Prev Change]] &lt; 0)</f>
        <v>0</v>
      </c>
      <c r="AN1152" s="33">
        <f xml:space="preserve"> SIGN(DATA[[#This Row],[Prev Change]] &gt;= 0)</f>
        <v>1</v>
      </c>
      <c r="AO1152" s="28">
        <f xml:space="preserve"> IFERROR(MAX(0, DATA[[#This Row],[High]] - DATA[[#This Row],[Prev High]]), "")</f>
        <v>270</v>
      </c>
      <c r="AP1152" s="28">
        <f xml:space="preserve"> IFERROR(MAX(0, DATA[[#This Row],[Prev Low]] - DATA[[#This Row],[Low]]), "")</f>
        <v>0</v>
      </c>
      <c r="AQ1152" s="10">
        <f xml:space="preserve"> (DATA[[#This Row],[Prev Low]] &lt; DATA[[#This Row],[Open]]) * (DATA[[#This Row],[Open]] &lt; DATA[[#This Row],[Prev High]])</f>
        <v>1</v>
      </c>
      <c r="AR1152" s="10">
        <f xml:space="preserve"> SIGN(DATA[[#This Row],[Open]] &lt; DATA[[#This Row],[Prev Low]])</f>
        <v>0</v>
      </c>
      <c r="AS1152" s="10">
        <f xml:space="preserve"> SIGN(DATA[[#This Row],[Prev Low]] &lt; DATA[[#This Row],[Open]])</f>
        <v>1</v>
      </c>
      <c r="AT1152" s="10">
        <f xml:space="preserve"> SIGN(DATA[[#This Row],[Open]] &lt; DATA[[#This Row],[Prev High]])</f>
        <v>1</v>
      </c>
      <c r="AU1152" s="10">
        <f xml:space="preserve"> SIGN(DATA[[#This Row],[Prev High]] &lt; DATA[[#This Row],[Open]])</f>
        <v>0</v>
      </c>
      <c r="AV1152" s="10">
        <f xml:space="preserve"> SIGN(DATA[[#This Row],[Low]] &lt; DATA[[#This Row],[Prev Low]])</f>
        <v>0</v>
      </c>
      <c r="AW1152" s="10">
        <f xml:space="preserve"> SIGN(DATA[[#This Row],[Prev Low]] &lt; DATA[[#This Row],[Low]])</f>
        <v>1</v>
      </c>
      <c r="AX1152" s="10">
        <f xml:space="preserve"> SIGN(DATA[[#This Row],[High]] &lt; DATA[[#This Row],[Prev High]])</f>
        <v>0</v>
      </c>
      <c r="AY1152" s="10">
        <f xml:space="preserve"> SIGN(DATA[[#This Row],[Prev High]] &lt; DATA[[#This Row],[High]])</f>
        <v>1</v>
      </c>
      <c r="AZ1152" s="10">
        <f xml:space="preserve"> (DATA[[#This Row],[Prev Low]] &lt; DATA[[#This Row],[Close]]) * (DATA[[#This Row],[Close]] &lt; DATA[[#This Row],[Prev High]])</f>
        <v>1</v>
      </c>
      <c r="BA1152" s="10">
        <f xml:space="preserve"> SIGN(DATA[[#This Row],[Close]] &lt; DATA[[#This Row],[Prev Low]])</f>
        <v>0</v>
      </c>
      <c r="BB1152" s="10">
        <f xml:space="preserve"> SIGN(DATA[[#This Row],[Prev Low]] &lt; DATA[[#This Row],[Close]])</f>
        <v>1</v>
      </c>
      <c r="BC1152" s="10">
        <f xml:space="preserve"> SIGN(DATA[[#This Row],[Close]] &lt; DATA[[#This Row],[Prev High]])</f>
        <v>1</v>
      </c>
      <c r="BD1152" s="10">
        <f xml:space="preserve"> SIGN(DATA[[#This Row],[Prev High]] &lt; DATA[[#This Row],[Close]])</f>
        <v>0</v>
      </c>
    </row>
    <row r="1153" spans="14:56" x14ac:dyDescent="0.25">
      <c r="N1153" s="16">
        <f xml:space="preserve"> ROW() - ROW(DATA[[#Headers],[Row]])</f>
        <v>1151</v>
      </c>
      <c r="O1153" s="13"/>
      <c r="P1153" s="20">
        <v>44175</v>
      </c>
      <c r="Q1153" s="21">
        <v>115078</v>
      </c>
      <c r="R1153" s="21">
        <v>113200</v>
      </c>
      <c r="S1153" s="21">
        <v>115280</v>
      </c>
      <c r="T1153" s="21">
        <v>112625</v>
      </c>
      <c r="U1153" s="13" t="s">
        <v>601</v>
      </c>
      <c r="V1153" s="14">
        <v>1.8499999999999999E-2</v>
      </c>
      <c r="W1153" s="23"/>
      <c r="X1153" s="23">
        <f xml:space="preserve"> (1 - DATA[[#This Row],[Row]])</f>
        <v>-1150</v>
      </c>
      <c r="Y1153" s="24">
        <f xml:space="preserve"> DATA[[#This Row],[Src Data]]</f>
        <v>44175</v>
      </c>
      <c r="Z1153" s="23">
        <f xml:space="preserve"> WEEKDAY(DATA[[#This Row],[Date]])</f>
        <v>5</v>
      </c>
      <c r="AA1153" s="26">
        <f xml:space="preserve"> DATA[[#This Row],[Src Último]]</f>
        <v>115078</v>
      </c>
      <c r="AB1153" s="28">
        <f xml:space="preserve"> DATA[[#This Row],[Src Abertura]]</f>
        <v>113200</v>
      </c>
      <c r="AC1153" s="28">
        <f xml:space="preserve"> DATA[[#This Row],[Src Mínima]]</f>
        <v>112625</v>
      </c>
      <c r="AD1153" s="28">
        <f xml:space="preserve"> DATA[[#This Row],[Src Máxima]]</f>
        <v>115280</v>
      </c>
      <c r="AE1153" s="28">
        <f xml:space="preserve"> DATA[[#This Row],[Src Último]]</f>
        <v>115078</v>
      </c>
      <c r="AF1153" s="40">
        <f xml:space="preserve"> (DATA[[#This Row],[High]] - DATA[[#This Row],[Low]])</f>
        <v>2655</v>
      </c>
      <c r="AG1153" s="31">
        <f xml:space="preserve"> _xlfn.XLOOKUP(DATA[[#This Row],[T]]-1, DATA[T], DATA[Open], "")</f>
        <v>114040</v>
      </c>
      <c r="AH1153" s="31">
        <f xml:space="preserve"> _xlfn.XLOOKUP(DATA[[#This Row],[T]]-1, DATA[T], DATA[Low], "")</f>
        <v>112455</v>
      </c>
      <c r="AI1153" s="31">
        <f xml:space="preserve"> _xlfn.XLOOKUP(DATA[[#This Row],[T]]-1, DATA[T], DATA[High], "")</f>
        <v>114190</v>
      </c>
      <c r="AJ1153" s="31">
        <f xml:space="preserve"> _xlfn.XLOOKUP(DATA[[#This Row],[T]]-1, DATA[T], DATA[Price], "")</f>
        <v>112983</v>
      </c>
      <c r="AK1153" s="33">
        <f xml:space="preserve"> IFERROR(DATA[[#This Row],[Prev Close]] - DATA[[#This Row],[Prev Open]], "")</f>
        <v>-1057</v>
      </c>
      <c r="AL1153" s="33">
        <f xml:space="preserve"> IFERROR(DATA[[#This Row],[Prev High]] - DATA[[#This Row],[Prev Low]], "")</f>
        <v>1735</v>
      </c>
      <c r="AM1153" s="33">
        <f xml:space="preserve"> SIGN(DATA[[#This Row],[Prev Change]] &lt; 0)</f>
        <v>1</v>
      </c>
      <c r="AN1153" s="33">
        <f xml:space="preserve"> SIGN(DATA[[#This Row],[Prev Change]] &gt;= 0)</f>
        <v>0</v>
      </c>
      <c r="AO1153" s="28">
        <f xml:space="preserve"> IFERROR(MAX(0, DATA[[#This Row],[High]] - DATA[[#This Row],[Prev High]]), "")</f>
        <v>1090</v>
      </c>
      <c r="AP1153" s="28">
        <f xml:space="preserve"> IFERROR(MAX(0, DATA[[#This Row],[Prev Low]] - DATA[[#This Row],[Low]]), "")</f>
        <v>0</v>
      </c>
      <c r="AQ1153" s="10">
        <f xml:space="preserve"> (DATA[[#This Row],[Prev Low]] &lt; DATA[[#This Row],[Open]]) * (DATA[[#This Row],[Open]] &lt; DATA[[#This Row],[Prev High]])</f>
        <v>1</v>
      </c>
      <c r="AR1153" s="10">
        <f xml:space="preserve"> SIGN(DATA[[#This Row],[Open]] &lt; DATA[[#This Row],[Prev Low]])</f>
        <v>0</v>
      </c>
      <c r="AS1153" s="10">
        <f xml:space="preserve"> SIGN(DATA[[#This Row],[Prev Low]] &lt; DATA[[#This Row],[Open]])</f>
        <v>1</v>
      </c>
      <c r="AT1153" s="10">
        <f xml:space="preserve"> SIGN(DATA[[#This Row],[Open]] &lt; DATA[[#This Row],[Prev High]])</f>
        <v>1</v>
      </c>
      <c r="AU1153" s="10">
        <f xml:space="preserve"> SIGN(DATA[[#This Row],[Prev High]] &lt; DATA[[#This Row],[Open]])</f>
        <v>0</v>
      </c>
      <c r="AV1153" s="10">
        <f xml:space="preserve"> SIGN(DATA[[#This Row],[Low]] &lt; DATA[[#This Row],[Prev Low]])</f>
        <v>0</v>
      </c>
      <c r="AW1153" s="10">
        <f xml:space="preserve"> SIGN(DATA[[#This Row],[Prev Low]] &lt; DATA[[#This Row],[Low]])</f>
        <v>1</v>
      </c>
      <c r="AX1153" s="10">
        <f xml:space="preserve"> SIGN(DATA[[#This Row],[High]] &lt; DATA[[#This Row],[Prev High]])</f>
        <v>0</v>
      </c>
      <c r="AY1153" s="10">
        <f xml:space="preserve"> SIGN(DATA[[#This Row],[Prev High]] &lt; DATA[[#This Row],[High]])</f>
        <v>1</v>
      </c>
      <c r="AZ1153" s="10">
        <f xml:space="preserve"> (DATA[[#This Row],[Prev Low]] &lt; DATA[[#This Row],[Close]]) * (DATA[[#This Row],[Close]] &lt; DATA[[#This Row],[Prev High]])</f>
        <v>0</v>
      </c>
      <c r="BA1153" s="10">
        <f xml:space="preserve"> SIGN(DATA[[#This Row],[Close]] &lt; DATA[[#This Row],[Prev Low]])</f>
        <v>0</v>
      </c>
      <c r="BB1153" s="10">
        <f xml:space="preserve"> SIGN(DATA[[#This Row],[Prev Low]] &lt; DATA[[#This Row],[Close]])</f>
        <v>1</v>
      </c>
      <c r="BC1153" s="10">
        <f xml:space="preserve"> SIGN(DATA[[#This Row],[Close]] &lt; DATA[[#This Row],[Prev High]])</f>
        <v>0</v>
      </c>
      <c r="BD1153" s="10">
        <f xml:space="preserve"> SIGN(DATA[[#This Row],[Prev High]] &lt; DATA[[#This Row],[Close]])</f>
        <v>1</v>
      </c>
    </row>
    <row r="1154" spans="14:56" x14ac:dyDescent="0.25">
      <c r="N1154" s="16">
        <f xml:space="preserve"> ROW() - ROW(DATA[[#Headers],[Row]])</f>
        <v>1152</v>
      </c>
      <c r="O1154" s="13"/>
      <c r="P1154" s="20">
        <v>44174</v>
      </c>
      <c r="Q1154" s="21">
        <v>112983</v>
      </c>
      <c r="R1154" s="21">
        <v>114040</v>
      </c>
      <c r="S1154" s="21">
        <v>114190</v>
      </c>
      <c r="T1154" s="21">
        <v>112455</v>
      </c>
      <c r="U1154" s="13" t="s">
        <v>227</v>
      </c>
      <c r="V1154" s="14">
        <v>-6.7999999999999996E-3</v>
      </c>
      <c r="W1154" s="23"/>
      <c r="X1154" s="23">
        <f xml:space="preserve"> (1 - DATA[[#This Row],[Row]])</f>
        <v>-1151</v>
      </c>
      <c r="Y1154" s="24">
        <f xml:space="preserve"> DATA[[#This Row],[Src Data]]</f>
        <v>44174</v>
      </c>
      <c r="Z1154" s="23">
        <f xml:space="preserve"> WEEKDAY(DATA[[#This Row],[Date]])</f>
        <v>4</v>
      </c>
      <c r="AA1154" s="26">
        <f xml:space="preserve"> DATA[[#This Row],[Src Último]]</f>
        <v>112983</v>
      </c>
      <c r="AB1154" s="28">
        <f xml:space="preserve"> DATA[[#This Row],[Src Abertura]]</f>
        <v>114040</v>
      </c>
      <c r="AC1154" s="28">
        <f xml:space="preserve"> DATA[[#This Row],[Src Mínima]]</f>
        <v>112455</v>
      </c>
      <c r="AD1154" s="28">
        <f xml:space="preserve"> DATA[[#This Row],[Src Máxima]]</f>
        <v>114190</v>
      </c>
      <c r="AE1154" s="28">
        <f xml:space="preserve"> DATA[[#This Row],[Src Último]]</f>
        <v>112983</v>
      </c>
      <c r="AF1154" s="40">
        <f xml:space="preserve"> (DATA[[#This Row],[High]] - DATA[[#This Row],[Low]])</f>
        <v>1735</v>
      </c>
      <c r="AG1154" s="31">
        <f xml:space="preserve"> _xlfn.XLOOKUP(DATA[[#This Row],[T]]-1, DATA[T], DATA[Open], "")</f>
        <v>113120</v>
      </c>
      <c r="AH1154" s="31">
        <f xml:space="preserve"> _xlfn.XLOOKUP(DATA[[#This Row],[T]]-1, DATA[T], DATA[Low], "")</f>
        <v>112750</v>
      </c>
      <c r="AI1154" s="31">
        <f xml:space="preserve"> _xlfn.XLOOKUP(DATA[[#This Row],[T]]-1, DATA[T], DATA[High], "")</f>
        <v>114385</v>
      </c>
      <c r="AJ1154" s="31">
        <f xml:space="preserve"> _xlfn.XLOOKUP(DATA[[#This Row],[T]]-1, DATA[T], DATA[Price], "")</f>
        <v>113754</v>
      </c>
      <c r="AK1154" s="33">
        <f xml:space="preserve"> IFERROR(DATA[[#This Row],[Prev Close]] - DATA[[#This Row],[Prev Open]], "")</f>
        <v>634</v>
      </c>
      <c r="AL1154" s="33">
        <f xml:space="preserve"> IFERROR(DATA[[#This Row],[Prev High]] - DATA[[#This Row],[Prev Low]], "")</f>
        <v>1635</v>
      </c>
      <c r="AM1154" s="33">
        <f xml:space="preserve"> SIGN(DATA[[#This Row],[Prev Change]] &lt; 0)</f>
        <v>0</v>
      </c>
      <c r="AN1154" s="33">
        <f xml:space="preserve"> SIGN(DATA[[#This Row],[Prev Change]] &gt;= 0)</f>
        <v>1</v>
      </c>
      <c r="AO1154" s="28">
        <f xml:space="preserve"> IFERROR(MAX(0, DATA[[#This Row],[High]] - DATA[[#This Row],[Prev High]]), "")</f>
        <v>0</v>
      </c>
      <c r="AP1154" s="28">
        <f xml:space="preserve"> IFERROR(MAX(0, DATA[[#This Row],[Prev Low]] - DATA[[#This Row],[Low]]), "")</f>
        <v>295</v>
      </c>
      <c r="AQ1154" s="10">
        <f xml:space="preserve"> (DATA[[#This Row],[Prev Low]] &lt; DATA[[#This Row],[Open]]) * (DATA[[#This Row],[Open]] &lt; DATA[[#This Row],[Prev High]])</f>
        <v>1</v>
      </c>
      <c r="AR1154" s="10">
        <f xml:space="preserve"> SIGN(DATA[[#This Row],[Open]] &lt; DATA[[#This Row],[Prev Low]])</f>
        <v>0</v>
      </c>
      <c r="AS1154" s="10">
        <f xml:space="preserve"> SIGN(DATA[[#This Row],[Prev Low]] &lt; DATA[[#This Row],[Open]])</f>
        <v>1</v>
      </c>
      <c r="AT1154" s="10">
        <f xml:space="preserve"> SIGN(DATA[[#This Row],[Open]] &lt; DATA[[#This Row],[Prev High]])</f>
        <v>1</v>
      </c>
      <c r="AU1154" s="10">
        <f xml:space="preserve"> SIGN(DATA[[#This Row],[Prev High]] &lt; DATA[[#This Row],[Open]])</f>
        <v>0</v>
      </c>
      <c r="AV1154" s="10">
        <f xml:space="preserve"> SIGN(DATA[[#This Row],[Low]] &lt; DATA[[#This Row],[Prev Low]])</f>
        <v>1</v>
      </c>
      <c r="AW1154" s="10">
        <f xml:space="preserve"> SIGN(DATA[[#This Row],[Prev Low]] &lt; DATA[[#This Row],[Low]])</f>
        <v>0</v>
      </c>
      <c r="AX1154" s="10">
        <f xml:space="preserve"> SIGN(DATA[[#This Row],[High]] &lt; DATA[[#This Row],[Prev High]])</f>
        <v>1</v>
      </c>
      <c r="AY1154" s="10">
        <f xml:space="preserve"> SIGN(DATA[[#This Row],[Prev High]] &lt; DATA[[#This Row],[High]])</f>
        <v>0</v>
      </c>
      <c r="AZ1154" s="10">
        <f xml:space="preserve"> (DATA[[#This Row],[Prev Low]] &lt; DATA[[#This Row],[Close]]) * (DATA[[#This Row],[Close]] &lt; DATA[[#This Row],[Prev High]])</f>
        <v>1</v>
      </c>
      <c r="BA1154" s="10">
        <f xml:space="preserve"> SIGN(DATA[[#This Row],[Close]] &lt; DATA[[#This Row],[Prev Low]])</f>
        <v>0</v>
      </c>
      <c r="BB1154" s="10">
        <f xml:space="preserve"> SIGN(DATA[[#This Row],[Prev Low]] &lt; DATA[[#This Row],[Close]])</f>
        <v>1</v>
      </c>
      <c r="BC1154" s="10">
        <f xml:space="preserve"> SIGN(DATA[[#This Row],[Close]] &lt; DATA[[#This Row],[Prev High]])</f>
        <v>1</v>
      </c>
      <c r="BD1154" s="10">
        <f xml:space="preserve"> SIGN(DATA[[#This Row],[Prev High]] &lt; DATA[[#This Row],[Close]])</f>
        <v>0</v>
      </c>
    </row>
    <row r="1155" spans="14:56" x14ac:dyDescent="0.25">
      <c r="N1155" s="16">
        <f xml:space="preserve"> ROW() - ROW(DATA[[#Headers],[Row]])</f>
        <v>1153</v>
      </c>
      <c r="O1155" s="13"/>
      <c r="P1155" s="20">
        <v>44173</v>
      </c>
      <c r="Q1155" s="21">
        <v>113754</v>
      </c>
      <c r="R1155" s="21">
        <v>113120</v>
      </c>
      <c r="S1155" s="21">
        <v>114385</v>
      </c>
      <c r="T1155" s="21">
        <v>112750</v>
      </c>
      <c r="U1155" s="13" t="s">
        <v>371</v>
      </c>
      <c r="V1155" s="14">
        <v>1.9E-3</v>
      </c>
      <c r="W1155" s="23"/>
      <c r="X1155" s="23">
        <f xml:space="preserve"> (1 - DATA[[#This Row],[Row]])</f>
        <v>-1152</v>
      </c>
      <c r="Y1155" s="24">
        <f xml:space="preserve"> DATA[[#This Row],[Src Data]]</f>
        <v>44173</v>
      </c>
      <c r="Z1155" s="23">
        <f xml:space="preserve"> WEEKDAY(DATA[[#This Row],[Date]])</f>
        <v>3</v>
      </c>
      <c r="AA1155" s="26">
        <f xml:space="preserve"> DATA[[#This Row],[Src Último]]</f>
        <v>113754</v>
      </c>
      <c r="AB1155" s="28">
        <f xml:space="preserve"> DATA[[#This Row],[Src Abertura]]</f>
        <v>113120</v>
      </c>
      <c r="AC1155" s="28">
        <f xml:space="preserve"> DATA[[#This Row],[Src Mínima]]</f>
        <v>112750</v>
      </c>
      <c r="AD1155" s="28">
        <f xml:space="preserve"> DATA[[#This Row],[Src Máxima]]</f>
        <v>114385</v>
      </c>
      <c r="AE1155" s="28">
        <f xml:space="preserve"> DATA[[#This Row],[Src Último]]</f>
        <v>113754</v>
      </c>
      <c r="AF1155" s="40">
        <f xml:space="preserve"> (DATA[[#This Row],[High]] - DATA[[#This Row],[Low]])</f>
        <v>1635</v>
      </c>
      <c r="AG1155" s="31">
        <f xml:space="preserve"> _xlfn.XLOOKUP(DATA[[#This Row],[T]]-1, DATA[T], DATA[Open], "")</f>
        <v>113090</v>
      </c>
      <c r="AH1155" s="31">
        <f xml:space="preserve"> _xlfn.XLOOKUP(DATA[[#This Row],[T]]-1, DATA[T], DATA[Low], "")</f>
        <v>112505</v>
      </c>
      <c r="AI1155" s="31">
        <f xml:space="preserve"> _xlfn.XLOOKUP(DATA[[#This Row],[T]]-1, DATA[T], DATA[High], "")</f>
        <v>114575</v>
      </c>
      <c r="AJ1155" s="31">
        <f xml:space="preserve"> _xlfn.XLOOKUP(DATA[[#This Row],[T]]-1, DATA[T], DATA[Price], "")</f>
        <v>113543</v>
      </c>
      <c r="AK1155" s="33">
        <f xml:space="preserve"> IFERROR(DATA[[#This Row],[Prev Close]] - DATA[[#This Row],[Prev Open]], "")</f>
        <v>453</v>
      </c>
      <c r="AL1155" s="33">
        <f xml:space="preserve"> IFERROR(DATA[[#This Row],[Prev High]] - DATA[[#This Row],[Prev Low]], "")</f>
        <v>2070</v>
      </c>
      <c r="AM1155" s="33">
        <f xml:space="preserve"> SIGN(DATA[[#This Row],[Prev Change]] &lt; 0)</f>
        <v>0</v>
      </c>
      <c r="AN1155" s="33">
        <f xml:space="preserve"> SIGN(DATA[[#This Row],[Prev Change]] &gt;= 0)</f>
        <v>1</v>
      </c>
      <c r="AO1155" s="28">
        <f xml:space="preserve"> IFERROR(MAX(0, DATA[[#This Row],[High]] - DATA[[#This Row],[Prev High]]), "")</f>
        <v>0</v>
      </c>
      <c r="AP1155" s="28">
        <f xml:space="preserve"> IFERROR(MAX(0, DATA[[#This Row],[Prev Low]] - DATA[[#This Row],[Low]]), "")</f>
        <v>0</v>
      </c>
      <c r="AQ1155" s="10">
        <f xml:space="preserve"> (DATA[[#This Row],[Prev Low]] &lt; DATA[[#This Row],[Open]]) * (DATA[[#This Row],[Open]] &lt; DATA[[#This Row],[Prev High]])</f>
        <v>1</v>
      </c>
      <c r="AR1155" s="10">
        <f xml:space="preserve"> SIGN(DATA[[#This Row],[Open]] &lt; DATA[[#This Row],[Prev Low]])</f>
        <v>0</v>
      </c>
      <c r="AS1155" s="10">
        <f xml:space="preserve"> SIGN(DATA[[#This Row],[Prev Low]] &lt; DATA[[#This Row],[Open]])</f>
        <v>1</v>
      </c>
      <c r="AT1155" s="10">
        <f xml:space="preserve"> SIGN(DATA[[#This Row],[Open]] &lt; DATA[[#This Row],[Prev High]])</f>
        <v>1</v>
      </c>
      <c r="AU1155" s="10">
        <f xml:space="preserve"> SIGN(DATA[[#This Row],[Prev High]] &lt; DATA[[#This Row],[Open]])</f>
        <v>0</v>
      </c>
      <c r="AV1155" s="10">
        <f xml:space="preserve"> SIGN(DATA[[#This Row],[Low]] &lt; DATA[[#This Row],[Prev Low]])</f>
        <v>0</v>
      </c>
      <c r="AW1155" s="10">
        <f xml:space="preserve"> SIGN(DATA[[#This Row],[Prev Low]] &lt; DATA[[#This Row],[Low]])</f>
        <v>1</v>
      </c>
      <c r="AX1155" s="10">
        <f xml:space="preserve"> SIGN(DATA[[#This Row],[High]] &lt; DATA[[#This Row],[Prev High]])</f>
        <v>1</v>
      </c>
      <c r="AY1155" s="10">
        <f xml:space="preserve"> SIGN(DATA[[#This Row],[Prev High]] &lt; DATA[[#This Row],[High]])</f>
        <v>0</v>
      </c>
      <c r="AZ1155" s="10">
        <f xml:space="preserve"> (DATA[[#This Row],[Prev Low]] &lt; DATA[[#This Row],[Close]]) * (DATA[[#This Row],[Close]] &lt; DATA[[#This Row],[Prev High]])</f>
        <v>1</v>
      </c>
      <c r="BA1155" s="10">
        <f xml:space="preserve"> SIGN(DATA[[#This Row],[Close]] &lt; DATA[[#This Row],[Prev Low]])</f>
        <v>0</v>
      </c>
      <c r="BB1155" s="10">
        <f xml:space="preserve"> SIGN(DATA[[#This Row],[Prev Low]] &lt; DATA[[#This Row],[Close]])</f>
        <v>1</v>
      </c>
      <c r="BC1155" s="10">
        <f xml:space="preserve"> SIGN(DATA[[#This Row],[Close]] &lt; DATA[[#This Row],[Prev High]])</f>
        <v>1</v>
      </c>
      <c r="BD1155" s="10">
        <f xml:space="preserve"> SIGN(DATA[[#This Row],[Prev High]] &lt; DATA[[#This Row],[Close]])</f>
        <v>0</v>
      </c>
    </row>
    <row r="1156" spans="14:56" x14ac:dyDescent="0.25">
      <c r="N1156" s="16">
        <f xml:space="preserve"> ROW() - ROW(DATA[[#Headers],[Row]])</f>
        <v>1154</v>
      </c>
      <c r="O1156" s="13"/>
      <c r="P1156" s="20">
        <v>44172</v>
      </c>
      <c r="Q1156" s="21">
        <v>113543</v>
      </c>
      <c r="R1156" s="21">
        <v>113090</v>
      </c>
      <c r="S1156" s="21">
        <v>114575</v>
      </c>
      <c r="T1156" s="21">
        <v>112505</v>
      </c>
      <c r="U1156" s="13" t="s">
        <v>344</v>
      </c>
      <c r="V1156" s="14">
        <v>-1.6999999999999999E-3</v>
      </c>
      <c r="W1156" s="23"/>
      <c r="X1156" s="23">
        <f xml:space="preserve"> (1 - DATA[[#This Row],[Row]])</f>
        <v>-1153</v>
      </c>
      <c r="Y1156" s="24">
        <f xml:space="preserve"> DATA[[#This Row],[Src Data]]</f>
        <v>44172</v>
      </c>
      <c r="Z1156" s="23">
        <f xml:space="preserve"> WEEKDAY(DATA[[#This Row],[Date]])</f>
        <v>2</v>
      </c>
      <c r="AA1156" s="26">
        <f xml:space="preserve"> DATA[[#This Row],[Src Último]]</f>
        <v>113543</v>
      </c>
      <c r="AB1156" s="28">
        <f xml:space="preserve"> DATA[[#This Row],[Src Abertura]]</f>
        <v>113090</v>
      </c>
      <c r="AC1156" s="28">
        <f xml:space="preserve"> DATA[[#This Row],[Src Mínima]]</f>
        <v>112505</v>
      </c>
      <c r="AD1156" s="28">
        <f xml:space="preserve"> DATA[[#This Row],[Src Máxima]]</f>
        <v>114575</v>
      </c>
      <c r="AE1156" s="28">
        <f xml:space="preserve"> DATA[[#This Row],[Src Último]]</f>
        <v>113543</v>
      </c>
      <c r="AF1156" s="40">
        <f xml:space="preserve"> (DATA[[#This Row],[High]] - DATA[[#This Row],[Low]])</f>
        <v>2070</v>
      </c>
      <c r="AG1156" s="31">
        <f xml:space="preserve"> _xlfn.XLOOKUP(DATA[[#This Row],[T]]-1, DATA[T], DATA[Open], "")</f>
        <v>112975</v>
      </c>
      <c r="AH1156" s="31">
        <f xml:space="preserve"> _xlfn.XLOOKUP(DATA[[#This Row],[T]]-1, DATA[T], DATA[Low], "")</f>
        <v>112875</v>
      </c>
      <c r="AI1156" s="31">
        <f xml:space="preserve"> _xlfn.XLOOKUP(DATA[[#This Row],[T]]-1, DATA[T], DATA[High], "")</f>
        <v>113940</v>
      </c>
      <c r="AJ1156" s="31">
        <f xml:space="preserve"> _xlfn.XLOOKUP(DATA[[#This Row],[T]]-1, DATA[T], DATA[Price], "")</f>
        <v>113737</v>
      </c>
      <c r="AK1156" s="33">
        <f xml:space="preserve"> IFERROR(DATA[[#This Row],[Prev Close]] - DATA[[#This Row],[Prev Open]], "")</f>
        <v>762</v>
      </c>
      <c r="AL1156" s="33">
        <f xml:space="preserve"> IFERROR(DATA[[#This Row],[Prev High]] - DATA[[#This Row],[Prev Low]], "")</f>
        <v>1065</v>
      </c>
      <c r="AM1156" s="33">
        <f xml:space="preserve"> SIGN(DATA[[#This Row],[Prev Change]] &lt; 0)</f>
        <v>0</v>
      </c>
      <c r="AN1156" s="33">
        <f xml:space="preserve"> SIGN(DATA[[#This Row],[Prev Change]] &gt;= 0)</f>
        <v>1</v>
      </c>
      <c r="AO1156" s="28">
        <f xml:space="preserve"> IFERROR(MAX(0, DATA[[#This Row],[High]] - DATA[[#This Row],[Prev High]]), "")</f>
        <v>635</v>
      </c>
      <c r="AP1156" s="28">
        <f xml:space="preserve"> IFERROR(MAX(0, DATA[[#This Row],[Prev Low]] - DATA[[#This Row],[Low]]), "")</f>
        <v>370</v>
      </c>
      <c r="AQ1156" s="10">
        <f xml:space="preserve"> (DATA[[#This Row],[Prev Low]] &lt; DATA[[#This Row],[Open]]) * (DATA[[#This Row],[Open]] &lt; DATA[[#This Row],[Prev High]])</f>
        <v>1</v>
      </c>
      <c r="AR1156" s="10">
        <f xml:space="preserve"> SIGN(DATA[[#This Row],[Open]] &lt; DATA[[#This Row],[Prev Low]])</f>
        <v>0</v>
      </c>
      <c r="AS1156" s="10">
        <f xml:space="preserve"> SIGN(DATA[[#This Row],[Prev Low]] &lt; DATA[[#This Row],[Open]])</f>
        <v>1</v>
      </c>
      <c r="AT1156" s="10">
        <f xml:space="preserve"> SIGN(DATA[[#This Row],[Open]] &lt; DATA[[#This Row],[Prev High]])</f>
        <v>1</v>
      </c>
      <c r="AU1156" s="10">
        <f xml:space="preserve"> SIGN(DATA[[#This Row],[Prev High]] &lt; DATA[[#This Row],[Open]])</f>
        <v>0</v>
      </c>
      <c r="AV1156" s="10">
        <f xml:space="preserve"> SIGN(DATA[[#This Row],[Low]] &lt; DATA[[#This Row],[Prev Low]])</f>
        <v>1</v>
      </c>
      <c r="AW1156" s="10">
        <f xml:space="preserve"> SIGN(DATA[[#This Row],[Prev Low]] &lt; DATA[[#This Row],[Low]])</f>
        <v>0</v>
      </c>
      <c r="AX1156" s="10">
        <f xml:space="preserve"> SIGN(DATA[[#This Row],[High]] &lt; DATA[[#This Row],[Prev High]])</f>
        <v>0</v>
      </c>
      <c r="AY1156" s="10">
        <f xml:space="preserve"> SIGN(DATA[[#This Row],[Prev High]] &lt; DATA[[#This Row],[High]])</f>
        <v>1</v>
      </c>
      <c r="AZ1156" s="10">
        <f xml:space="preserve"> (DATA[[#This Row],[Prev Low]] &lt; DATA[[#This Row],[Close]]) * (DATA[[#This Row],[Close]] &lt; DATA[[#This Row],[Prev High]])</f>
        <v>1</v>
      </c>
      <c r="BA1156" s="10">
        <f xml:space="preserve"> SIGN(DATA[[#This Row],[Close]] &lt; DATA[[#This Row],[Prev Low]])</f>
        <v>0</v>
      </c>
      <c r="BB1156" s="10">
        <f xml:space="preserve"> SIGN(DATA[[#This Row],[Prev Low]] &lt; DATA[[#This Row],[Close]])</f>
        <v>1</v>
      </c>
      <c r="BC1156" s="10">
        <f xml:space="preserve"> SIGN(DATA[[#This Row],[Close]] &lt; DATA[[#This Row],[Prev High]])</f>
        <v>1</v>
      </c>
      <c r="BD1156" s="10">
        <f xml:space="preserve"> SIGN(DATA[[#This Row],[Prev High]] &lt; DATA[[#This Row],[Close]])</f>
        <v>0</v>
      </c>
    </row>
    <row r="1157" spans="14:56" x14ac:dyDescent="0.25">
      <c r="N1157" s="16">
        <f xml:space="preserve"> ROW() - ROW(DATA[[#Headers],[Row]])</f>
        <v>1155</v>
      </c>
      <c r="O1157" s="13"/>
      <c r="P1157" s="20">
        <v>44169</v>
      </c>
      <c r="Q1157" s="21">
        <v>113737</v>
      </c>
      <c r="R1157" s="21">
        <v>112975</v>
      </c>
      <c r="S1157" s="21">
        <v>113940</v>
      </c>
      <c r="T1157" s="21">
        <v>112875</v>
      </c>
      <c r="U1157" s="13" t="s">
        <v>610</v>
      </c>
      <c r="V1157" s="14">
        <v>1.4E-2</v>
      </c>
      <c r="W1157" s="23"/>
      <c r="X1157" s="23">
        <f xml:space="preserve"> (1 - DATA[[#This Row],[Row]])</f>
        <v>-1154</v>
      </c>
      <c r="Y1157" s="24">
        <f xml:space="preserve"> DATA[[#This Row],[Src Data]]</f>
        <v>44169</v>
      </c>
      <c r="Z1157" s="23">
        <f xml:space="preserve"> WEEKDAY(DATA[[#This Row],[Date]])</f>
        <v>6</v>
      </c>
      <c r="AA1157" s="26">
        <f xml:space="preserve"> DATA[[#This Row],[Src Último]]</f>
        <v>113737</v>
      </c>
      <c r="AB1157" s="28">
        <f xml:space="preserve"> DATA[[#This Row],[Src Abertura]]</f>
        <v>112975</v>
      </c>
      <c r="AC1157" s="28">
        <f xml:space="preserve"> DATA[[#This Row],[Src Mínima]]</f>
        <v>112875</v>
      </c>
      <c r="AD1157" s="28">
        <f xml:space="preserve"> DATA[[#This Row],[Src Máxima]]</f>
        <v>113940</v>
      </c>
      <c r="AE1157" s="28">
        <f xml:space="preserve"> DATA[[#This Row],[Src Último]]</f>
        <v>113737</v>
      </c>
      <c r="AF1157" s="40">
        <f xml:space="preserve"> (DATA[[#This Row],[High]] - DATA[[#This Row],[Low]])</f>
        <v>1065</v>
      </c>
      <c r="AG1157" s="31">
        <f xml:space="preserve"> _xlfn.XLOOKUP(DATA[[#This Row],[T]]-1, DATA[T], DATA[Open], "")</f>
        <v>111805</v>
      </c>
      <c r="AH1157" s="31">
        <f xml:space="preserve"> _xlfn.XLOOKUP(DATA[[#This Row],[T]]-1, DATA[T], DATA[Low], "")</f>
        <v>111750</v>
      </c>
      <c r="AI1157" s="31">
        <f xml:space="preserve"> _xlfn.XLOOKUP(DATA[[#This Row],[T]]-1, DATA[T], DATA[High], "")</f>
        <v>113440</v>
      </c>
      <c r="AJ1157" s="31">
        <f xml:space="preserve"> _xlfn.XLOOKUP(DATA[[#This Row],[T]]-1, DATA[T], DATA[Price], "")</f>
        <v>112164</v>
      </c>
      <c r="AK1157" s="33">
        <f xml:space="preserve"> IFERROR(DATA[[#This Row],[Prev Close]] - DATA[[#This Row],[Prev Open]], "")</f>
        <v>359</v>
      </c>
      <c r="AL1157" s="33">
        <f xml:space="preserve"> IFERROR(DATA[[#This Row],[Prev High]] - DATA[[#This Row],[Prev Low]], "")</f>
        <v>1690</v>
      </c>
      <c r="AM1157" s="33">
        <f xml:space="preserve"> SIGN(DATA[[#This Row],[Prev Change]] &lt; 0)</f>
        <v>0</v>
      </c>
      <c r="AN1157" s="33">
        <f xml:space="preserve"> SIGN(DATA[[#This Row],[Prev Change]] &gt;= 0)</f>
        <v>1</v>
      </c>
      <c r="AO1157" s="28">
        <f xml:space="preserve"> IFERROR(MAX(0, DATA[[#This Row],[High]] - DATA[[#This Row],[Prev High]]), "")</f>
        <v>500</v>
      </c>
      <c r="AP1157" s="28">
        <f xml:space="preserve"> IFERROR(MAX(0, DATA[[#This Row],[Prev Low]] - DATA[[#This Row],[Low]]), "")</f>
        <v>0</v>
      </c>
      <c r="AQ1157" s="10">
        <f xml:space="preserve"> (DATA[[#This Row],[Prev Low]] &lt; DATA[[#This Row],[Open]]) * (DATA[[#This Row],[Open]] &lt; DATA[[#This Row],[Prev High]])</f>
        <v>1</v>
      </c>
      <c r="AR1157" s="10">
        <f xml:space="preserve"> SIGN(DATA[[#This Row],[Open]] &lt; DATA[[#This Row],[Prev Low]])</f>
        <v>0</v>
      </c>
      <c r="AS1157" s="10">
        <f xml:space="preserve"> SIGN(DATA[[#This Row],[Prev Low]] &lt; DATA[[#This Row],[Open]])</f>
        <v>1</v>
      </c>
      <c r="AT1157" s="10">
        <f xml:space="preserve"> SIGN(DATA[[#This Row],[Open]] &lt; DATA[[#This Row],[Prev High]])</f>
        <v>1</v>
      </c>
      <c r="AU1157" s="10">
        <f xml:space="preserve"> SIGN(DATA[[#This Row],[Prev High]] &lt; DATA[[#This Row],[Open]])</f>
        <v>0</v>
      </c>
      <c r="AV1157" s="10">
        <f xml:space="preserve"> SIGN(DATA[[#This Row],[Low]] &lt; DATA[[#This Row],[Prev Low]])</f>
        <v>0</v>
      </c>
      <c r="AW1157" s="10">
        <f xml:space="preserve"> SIGN(DATA[[#This Row],[Prev Low]] &lt; DATA[[#This Row],[Low]])</f>
        <v>1</v>
      </c>
      <c r="AX1157" s="10">
        <f xml:space="preserve"> SIGN(DATA[[#This Row],[High]] &lt; DATA[[#This Row],[Prev High]])</f>
        <v>0</v>
      </c>
      <c r="AY1157" s="10">
        <f xml:space="preserve"> SIGN(DATA[[#This Row],[Prev High]] &lt; DATA[[#This Row],[High]])</f>
        <v>1</v>
      </c>
      <c r="AZ1157" s="10">
        <f xml:space="preserve"> (DATA[[#This Row],[Prev Low]] &lt; DATA[[#This Row],[Close]]) * (DATA[[#This Row],[Close]] &lt; DATA[[#This Row],[Prev High]])</f>
        <v>0</v>
      </c>
      <c r="BA1157" s="10">
        <f xml:space="preserve"> SIGN(DATA[[#This Row],[Close]] &lt; DATA[[#This Row],[Prev Low]])</f>
        <v>0</v>
      </c>
      <c r="BB1157" s="10">
        <f xml:space="preserve"> SIGN(DATA[[#This Row],[Prev Low]] &lt; DATA[[#This Row],[Close]])</f>
        <v>1</v>
      </c>
      <c r="BC1157" s="10">
        <f xml:space="preserve"> SIGN(DATA[[#This Row],[Close]] &lt; DATA[[#This Row],[Prev High]])</f>
        <v>0</v>
      </c>
      <c r="BD1157" s="10">
        <f xml:space="preserve"> SIGN(DATA[[#This Row],[Prev High]] &lt; DATA[[#This Row],[Close]])</f>
        <v>1</v>
      </c>
    </row>
    <row r="1158" spans="14:56" x14ac:dyDescent="0.25">
      <c r="N1158" s="16">
        <f xml:space="preserve"> ROW() - ROW(DATA[[#Headers],[Row]])</f>
        <v>1156</v>
      </c>
      <c r="O1158" s="13"/>
      <c r="P1158" s="20">
        <v>44168</v>
      </c>
      <c r="Q1158" s="21">
        <v>112164</v>
      </c>
      <c r="R1158" s="21">
        <v>111805</v>
      </c>
      <c r="S1158" s="21">
        <v>113440</v>
      </c>
      <c r="T1158" s="21">
        <v>111750</v>
      </c>
      <c r="U1158" s="13" t="s">
        <v>150</v>
      </c>
      <c r="V1158" s="14">
        <v>2.5999999999999999E-3</v>
      </c>
      <c r="W1158" s="23"/>
      <c r="X1158" s="23">
        <f xml:space="preserve"> (1 - DATA[[#This Row],[Row]])</f>
        <v>-1155</v>
      </c>
      <c r="Y1158" s="24">
        <f xml:space="preserve"> DATA[[#This Row],[Src Data]]</f>
        <v>44168</v>
      </c>
      <c r="Z1158" s="23">
        <f xml:space="preserve"> WEEKDAY(DATA[[#This Row],[Date]])</f>
        <v>5</v>
      </c>
      <c r="AA1158" s="26">
        <f xml:space="preserve"> DATA[[#This Row],[Src Último]]</f>
        <v>112164</v>
      </c>
      <c r="AB1158" s="28">
        <f xml:space="preserve"> DATA[[#This Row],[Src Abertura]]</f>
        <v>111805</v>
      </c>
      <c r="AC1158" s="28">
        <f xml:space="preserve"> DATA[[#This Row],[Src Mínima]]</f>
        <v>111750</v>
      </c>
      <c r="AD1158" s="28">
        <f xml:space="preserve"> DATA[[#This Row],[Src Máxima]]</f>
        <v>113440</v>
      </c>
      <c r="AE1158" s="28">
        <f xml:space="preserve"> DATA[[#This Row],[Src Último]]</f>
        <v>112164</v>
      </c>
      <c r="AF1158" s="40">
        <f xml:space="preserve"> (DATA[[#This Row],[High]] - DATA[[#This Row],[Low]])</f>
        <v>1690</v>
      </c>
      <c r="AG1158" s="31">
        <f xml:space="preserve"> _xlfn.XLOOKUP(DATA[[#This Row],[T]]-1, DATA[T], DATA[Open], "")</f>
        <v>111350</v>
      </c>
      <c r="AH1158" s="31">
        <f xml:space="preserve"> _xlfn.XLOOKUP(DATA[[#This Row],[T]]-1, DATA[T], DATA[Low], "")</f>
        <v>110625</v>
      </c>
      <c r="AI1158" s="31">
        <f xml:space="preserve"> _xlfn.XLOOKUP(DATA[[#This Row],[T]]-1, DATA[T], DATA[High], "")</f>
        <v>112355</v>
      </c>
      <c r="AJ1158" s="31">
        <f xml:space="preserve"> _xlfn.XLOOKUP(DATA[[#This Row],[T]]-1, DATA[T], DATA[Price], "")</f>
        <v>111872</v>
      </c>
      <c r="AK1158" s="33">
        <f xml:space="preserve"> IFERROR(DATA[[#This Row],[Prev Close]] - DATA[[#This Row],[Prev Open]], "")</f>
        <v>522</v>
      </c>
      <c r="AL1158" s="33">
        <f xml:space="preserve"> IFERROR(DATA[[#This Row],[Prev High]] - DATA[[#This Row],[Prev Low]], "")</f>
        <v>1730</v>
      </c>
      <c r="AM1158" s="33">
        <f xml:space="preserve"> SIGN(DATA[[#This Row],[Prev Change]] &lt; 0)</f>
        <v>0</v>
      </c>
      <c r="AN1158" s="33">
        <f xml:space="preserve"> SIGN(DATA[[#This Row],[Prev Change]] &gt;= 0)</f>
        <v>1</v>
      </c>
      <c r="AO1158" s="28">
        <f xml:space="preserve"> IFERROR(MAX(0, DATA[[#This Row],[High]] - DATA[[#This Row],[Prev High]]), "")</f>
        <v>1085</v>
      </c>
      <c r="AP1158" s="28">
        <f xml:space="preserve"> IFERROR(MAX(0, DATA[[#This Row],[Prev Low]] - DATA[[#This Row],[Low]]), "")</f>
        <v>0</v>
      </c>
      <c r="AQ1158" s="10">
        <f xml:space="preserve"> (DATA[[#This Row],[Prev Low]] &lt; DATA[[#This Row],[Open]]) * (DATA[[#This Row],[Open]] &lt; DATA[[#This Row],[Prev High]])</f>
        <v>1</v>
      </c>
      <c r="AR1158" s="10">
        <f xml:space="preserve"> SIGN(DATA[[#This Row],[Open]] &lt; DATA[[#This Row],[Prev Low]])</f>
        <v>0</v>
      </c>
      <c r="AS1158" s="10">
        <f xml:space="preserve"> SIGN(DATA[[#This Row],[Prev Low]] &lt; DATA[[#This Row],[Open]])</f>
        <v>1</v>
      </c>
      <c r="AT1158" s="10">
        <f xml:space="preserve"> SIGN(DATA[[#This Row],[Open]] &lt; DATA[[#This Row],[Prev High]])</f>
        <v>1</v>
      </c>
      <c r="AU1158" s="10">
        <f xml:space="preserve"> SIGN(DATA[[#This Row],[Prev High]] &lt; DATA[[#This Row],[Open]])</f>
        <v>0</v>
      </c>
      <c r="AV1158" s="10">
        <f xml:space="preserve"> SIGN(DATA[[#This Row],[Low]] &lt; DATA[[#This Row],[Prev Low]])</f>
        <v>0</v>
      </c>
      <c r="AW1158" s="10">
        <f xml:space="preserve"> SIGN(DATA[[#This Row],[Prev Low]] &lt; DATA[[#This Row],[Low]])</f>
        <v>1</v>
      </c>
      <c r="AX1158" s="10">
        <f xml:space="preserve"> SIGN(DATA[[#This Row],[High]] &lt; DATA[[#This Row],[Prev High]])</f>
        <v>0</v>
      </c>
      <c r="AY1158" s="10">
        <f xml:space="preserve"> SIGN(DATA[[#This Row],[Prev High]] &lt; DATA[[#This Row],[High]])</f>
        <v>1</v>
      </c>
      <c r="AZ1158" s="10">
        <f xml:space="preserve"> (DATA[[#This Row],[Prev Low]] &lt; DATA[[#This Row],[Close]]) * (DATA[[#This Row],[Close]] &lt; DATA[[#This Row],[Prev High]])</f>
        <v>1</v>
      </c>
      <c r="BA1158" s="10">
        <f xml:space="preserve"> SIGN(DATA[[#This Row],[Close]] &lt; DATA[[#This Row],[Prev Low]])</f>
        <v>0</v>
      </c>
      <c r="BB1158" s="10">
        <f xml:space="preserve"> SIGN(DATA[[#This Row],[Prev Low]] &lt; DATA[[#This Row],[Close]])</f>
        <v>1</v>
      </c>
      <c r="BC1158" s="10">
        <f xml:space="preserve"> SIGN(DATA[[#This Row],[Close]] &lt; DATA[[#This Row],[Prev High]])</f>
        <v>1</v>
      </c>
      <c r="BD1158" s="10">
        <f xml:space="preserve"> SIGN(DATA[[#This Row],[Prev High]] &lt; DATA[[#This Row],[Close]])</f>
        <v>0</v>
      </c>
    </row>
    <row r="1159" spans="14:56" x14ac:dyDescent="0.25">
      <c r="N1159" s="16">
        <f xml:space="preserve"> ROW() - ROW(DATA[[#Headers],[Row]])</f>
        <v>1157</v>
      </c>
      <c r="O1159" s="13"/>
      <c r="P1159" s="20">
        <v>44167</v>
      </c>
      <c r="Q1159" s="21">
        <v>111872</v>
      </c>
      <c r="R1159" s="21">
        <v>111350</v>
      </c>
      <c r="S1159" s="21">
        <v>112355</v>
      </c>
      <c r="T1159" s="21">
        <v>110625</v>
      </c>
      <c r="U1159" s="13" t="s">
        <v>546</v>
      </c>
      <c r="V1159" s="14">
        <v>3.3E-3</v>
      </c>
      <c r="W1159" s="23"/>
      <c r="X1159" s="23">
        <f xml:space="preserve"> (1 - DATA[[#This Row],[Row]])</f>
        <v>-1156</v>
      </c>
      <c r="Y1159" s="24">
        <f xml:space="preserve"> DATA[[#This Row],[Src Data]]</f>
        <v>44167</v>
      </c>
      <c r="Z1159" s="23">
        <f xml:space="preserve"> WEEKDAY(DATA[[#This Row],[Date]])</f>
        <v>4</v>
      </c>
      <c r="AA1159" s="26">
        <f xml:space="preserve"> DATA[[#This Row],[Src Último]]</f>
        <v>111872</v>
      </c>
      <c r="AB1159" s="28">
        <f xml:space="preserve"> DATA[[#This Row],[Src Abertura]]</f>
        <v>111350</v>
      </c>
      <c r="AC1159" s="28">
        <f xml:space="preserve"> DATA[[#This Row],[Src Mínima]]</f>
        <v>110625</v>
      </c>
      <c r="AD1159" s="28">
        <f xml:space="preserve"> DATA[[#This Row],[Src Máxima]]</f>
        <v>112355</v>
      </c>
      <c r="AE1159" s="28">
        <f xml:space="preserve"> DATA[[#This Row],[Src Último]]</f>
        <v>111872</v>
      </c>
      <c r="AF1159" s="40">
        <f xml:space="preserve"> (DATA[[#This Row],[High]] - DATA[[#This Row],[Low]])</f>
        <v>1730</v>
      </c>
      <c r="AG1159" s="31">
        <f xml:space="preserve"> _xlfn.XLOOKUP(DATA[[#This Row],[T]]-1, DATA[T], DATA[Open], "")</f>
        <v>110690</v>
      </c>
      <c r="AH1159" s="31">
        <f xml:space="preserve"> _xlfn.XLOOKUP(DATA[[#This Row],[T]]-1, DATA[T], DATA[Low], "")</f>
        <v>110325</v>
      </c>
      <c r="AI1159" s="31">
        <f xml:space="preserve"> _xlfn.XLOOKUP(DATA[[#This Row],[T]]-1, DATA[T], DATA[High], "")</f>
        <v>111965</v>
      </c>
      <c r="AJ1159" s="31">
        <f xml:space="preserve"> _xlfn.XLOOKUP(DATA[[#This Row],[T]]-1, DATA[T], DATA[Price], "")</f>
        <v>111499</v>
      </c>
      <c r="AK1159" s="33">
        <f xml:space="preserve"> IFERROR(DATA[[#This Row],[Prev Close]] - DATA[[#This Row],[Prev Open]], "")</f>
        <v>809</v>
      </c>
      <c r="AL1159" s="33">
        <f xml:space="preserve"> IFERROR(DATA[[#This Row],[Prev High]] - DATA[[#This Row],[Prev Low]], "")</f>
        <v>1640</v>
      </c>
      <c r="AM1159" s="33">
        <f xml:space="preserve"> SIGN(DATA[[#This Row],[Prev Change]] &lt; 0)</f>
        <v>0</v>
      </c>
      <c r="AN1159" s="33">
        <f xml:space="preserve"> SIGN(DATA[[#This Row],[Prev Change]] &gt;= 0)</f>
        <v>1</v>
      </c>
      <c r="AO1159" s="28">
        <f xml:space="preserve"> IFERROR(MAX(0, DATA[[#This Row],[High]] - DATA[[#This Row],[Prev High]]), "")</f>
        <v>390</v>
      </c>
      <c r="AP1159" s="28">
        <f xml:space="preserve"> IFERROR(MAX(0, DATA[[#This Row],[Prev Low]] - DATA[[#This Row],[Low]]), "")</f>
        <v>0</v>
      </c>
      <c r="AQ1159" s="10">
        <f xml:space="preserve"> (DATA[[#This Row],[Prev Low]] &lt; DATA[[#This Row],[Open]]) * (DATA[[#This Row],[Open]] &lt; DATA[[#This Row],[Prev High]])</f>
        <v>1</v>
      </c>
      <c r="AR1159" s="10">
        <f xml:space="preserve"> SIGN(DATA[[#This Row],[Open]] &lt; DATA[[#This Row],[Prev Low]])</f>
        <v>0</v>
      </c>
      <c r="AS1159" s="10">
        <f xml:space="preserve"> SIGN(DATA[[#This Row],[Prev Low]] &lt; DATA[[#This Row],[Open]])</f>
        <v>1</v>
      </c>
      <c r="AT1159" s="10">
        <f xml:space="preserve"> SIGN(DATA[[#This Row],[Open]] &lt; DATA[[#This Row],[Prev High]])</f>
        <v>1</v>
      </c>
      <c r="AU1159" s="10">
        <f xml:space="preserve"> SIGN(DATA[[#This Row],[Prev High]] &lt; DATA[[#This Row],[Open]])</f>
        <v>0</v>
      </c>
      <c r="AV1159" s="10">
        <f xml:space="preserve"> SIGN(DATA[[#This Row],[Low]] &lt; DATA[[#This Row],[Prev Low]])</f>
        <v>0</v>
      </c>
      <c r="AW1159" s="10">
        <f xml:space="preserve"> SIGN(DATA[[#This Row],[Prev Low]] &lt; DATA[[#This Row],[Low]])</f>
        <v>1</v>
      </c>
      <c r="AX1159" s="10">
        <f xml:space="preserve"> SIGN(DATA[[#This Row],[High]] &lt; DATA[[#This Row],[Prev High]])</f>
        <v>0</v>
      </c>
      <c r="AY1159" s="10">
        <f xml:space="preserve"> SIGN(DATA[[#This Row],[Prev High]] &lt; DATA[[#This Row],[High]])</f>
        <v>1</v>
      </c>
      <c r="AZ1159" s="10">
        <f xml:space="preserve"> (DATA[[#This Row],[Prev Low]] &lt; DATA[[#This Row],[Close]]) * (DATA[[#This Row],[Close]] &lt; DATA[[#This Row],[Prev High]])</f>
        <v>1</v>
      </c>
      <c r="BA1159" s="10">
        <f xml:space="preserve"> SIGN(DATA[[#This Row],[Close]] &lt; DATA[[#This Row],[Prev Low]])</f>
        <v>0</v>
      </c>
      <c r="BB1159" s="10">
        <f xml:space="preserve"> SIGN(DATA[[#This Row],[Prev Low]] &lt; DATA[[#This Row],[Close]])</f>
        <v>1</v>
      </c>
      <c r="BC1159" s="10">
        <f xml:space="preserve"> SIGN(DATA[[#This Row],[Close]] &lt; DATA[[#This Row],[Prev High]])</f>
        <v>1</v>
      </c>
      <c r="BD1159" s="10">
        <f xml:space="preserve"> SIGN(DATA[[#This Row],[Prev High]] &lt; DATA[[#This Row],[Close]])</f>
        <v>0</v>
      </c>
    </row>
    <row r="1160" spans="14:56" x14ac:dyDescent="0.25">
      <c r="N1160" s="16">
        <f xml:space="preserve"> ROW() - ROW(DATA[[#Headers],[Row]])</f>
        <v>1158</v>
      </c>
      <c r="O1160" s="13"/>
      <c r="P1160" s="20">
        <v>44166</v>
      </c>
      <c r="Q1160" s="21">
        <v>111499</v>
      </c>
      <c r="R1160" s="21">
        <v>110690</v>
      </c>
      <c r="S1160" s="21">
        <v>111965</v>
      </c>
      <c r="T1160" s="21">
        <v>110325</v>
      </c>
      <c r="U1160" s="13" t="s">
        <v>803</v>
      </c>
      <c r="V1160" s="14">
        <v>2.1100000000000001E-2</v>
      </c>
      <c r="W1160" s="23"/>
      <c r="X1160" s="23">
        <f xml:space="preserve"> (1 - DATA[[#This Row],[Row]])</f>
        <v>-1157</v>
      </c>
      <c r="Y1160" s="24">
        <f xml:space="preserve"> DATA[[#This Row],[Src Data]]</f>
        <v>44166</v>
      </c>
      <c r="Z1160" s="23">
        <f xml:space="preserve"> WEEKDAY(DATA[[#This Row],[Date]])</f>
        <v>3</v>
      </c>
      <c r="AA1160" s="26">
        <f xml:space="preserve"> DATA[[#This Row],[Src Último]]</f>
        <v>111499</v>
      </c>
      <c r="AB1160" s="28">
        <f xml:space="preserve"> DATA[[#This Row],[Src Abertura]]</f>
        <v>110690</v>
      </c>
      <c r="AC1160" s="28">
        <f xml:space="preserve"> DATA[[#This Row],[Src Mínima]]</f>
        <v>110325</v>
      </c>
      <c r="AD1160" s="28">
        <f xml:space="preserve"> DATA[[#This Row],[Src Máxima]]</f>
        <v>111965</v>
      </c>
      <c r="AE1160" s="28">
        <f xml:space="preserve"> DATA[[#This Row],[Src Último]]</f>
        <v>111499</v>
      </c>
      <c r="AF1160" s="40">
        <f xml:space="preserve"> (DATA[[#This Row],[High]] - DATA[[#This Row],[Low]])</f>
        <v>1640</v>
      </c>
      <c r="AG1160" s="31">
        <f xml:space="preserve"> _xlfn.XLOOKUP(DATA[[#This Row],[T]]-1, DATA[T], DATA[Open], "")</f>
        <v>110075</v>
      </c>
      <c r="AH1160" s="31">
        <f xml:space="preserve"> _xlfn.XLOOKUP(DATA[[#This Row],[T]]-1, DATA[T], DATA[Low], "")</f>
        <v>108830</v>
      </c>
      <c r="AI1160" s="31">
        <f xml:space="preserve"> _xlfn.XLOOKUP(DATA[[#This Row],[T]]-1, DATA[T], DATA[High], "")</f>
        <v>111065</v>
      </c>
      <c r="AJ1160" s="31">
        <f xml:space="preserve"> _xlfn.XLOOKUP(DATA[[#This Row],[T]]-1, DATA[T], DATA[Price], "")</f>
        <v>109193</v>
      </c>
      <c r="AK1160" s="33">
        <f xml:space="preserve"> IFERROR(DATA[[#This Row],[Prev Close]] - DATA[[#This Row],[Prev Open]], "")</f>
        <v>-882</v>
      </c>
      <c r="AL1160" s="33">
        <f xml:space="preserve"> IFERROR(DATA[[#This Row],[Prev High]] - DATA[[#This Row],[Prev Low]], "")</f>
        <v>2235</v>
      </c>
      <c r="AM1160" s="33">
        <f xml:space="preserve"> SIGN(DATA[[#This Row],[Prev Change]] &lt; 0)</f>
        <v>1</v>
      </c>
      <c r="AN1160" s="33">
        <f xml:space="preserve"> SIGN(DATA[[#This Row],[Prev Change]] &gt;= 0)</f>
        <v>0</v>
      </c>
      <c r="AO1160" s="28">
        <f xml:space="preserve"> IFERROR(MAX(0, DATA[[#This Row],[High]] - DATA[[#This Row],[Prev High]]), "")</f>
        <v>900</v>
      </c>
      <c r="AP1160" s="28">
        <f xml:space="preserve"> IFERROR(MAX(0, DATA[[#This Row],[Prev Low]] - DATA[[#This Row],[Low]]), "")</f>
        <v>0</v>
      </c>
      <c r="AQ1160" s="10">
        <f xml:space="preserve"> (DATA[[#This Row],[Prev Low]] &lt; DATA[[#This Row],[Open]]) * (DATA[[#This Row],[Open]] &lt; DATA[[#This Row],[Prev High]])</f>
        <v>1</v>
      </c>
      <c r="AR1160" s="10">
        <f xml:space="preserve"> SIGN(DATA[[#This Row],[Open]] &lt; DATA[[#This Row],[Prev Low]])</f>
        <v>0</v>
      </c>
      <c r="AS1160" s="10">
        <f xml:space="preserve"> SIGN(DATA[[#This Row],[Prev Low]] &lt; DATA[[#This Row],[Open]])</f>
        <v>1</v>
      </c>
      <c r="AT1160" s="10">
        <f xml:space="preserve"> SIGN(DATA[[#This Row],[Open]] &lt; DATA[[#This Row],[Prev High]])</f>
        <v>1</v>
      </c>
      <c r="AU1160" s="10">
        <f xml:space="preserve"> SIGN(DATA[[#This Row],[Prev High]] &lt; DATA[[#This Row],[Open]])</f>
        <v>0</v>
      </c>
      <c r="AV1160" s="10">
        <f xml:space="preserve"> SIGN(DATA[[#This Row],[Low]] &lt; DATA[[#This Row],[Prev Low]])</f>
        <v>0</v>
      </c>
      <c r="AW1160" s="10">
        <f xml:space="preserve"> SIGN(DATA[[#This Row],[Prev Low]] &lt; DATA[[#This Row],[Low]])</f>
        <v>1</v>
      </c>
      <c r="AX1160" s="10">
        <f xml:space="preserve"> SIGN(DATA[[#This Row],[High]] &lt; DATA[[#This Row],[Prev High]])</f>
        <v>0</v>
      </c>
      <c r="AY1160" s="10">
        <f xml:space="preserve"> SIGN(DATA[[#This Row],[Prev High]] &lt; DATA[[#This Row],[High]])</f>
        <v>1</v>
      </c>
      <c r="AZ1160" s="10">
        <f xml:space="preserve"> (DATA[[#This Row],[Prev Low]] &lt; DATA[[#This Row],[Close]]) * (DATA[[#This Row],[Close]] &lt; DATA[[#This Row],[Prev High]])</f>
        <v>0</v>
      </c>
      <c r="BA1160" s="10">
        <f xml:space="preserve"> SIGN(DATA[[#This Row],[Close]] &lt; DATA[[#This Row],[Prev Low]])</f>
        <v>0</v>
      </c>
      <c r="BB1160" s="10">
        <f xml:space="preserve"> SIGN(DATA[[#This Row],[Prev Low]] &lt; DATA[[#This Row],[Close]])</f>
        <v>1</v>
      </c>
      <c r="BC1160" s="10">
        <f xml:space="preserve"> SIGN(DATA[[#This Row],[Close]] &lt; DATA[[#This Row],[Prev High]])</f>
        <v>0</v>
      </c>
      <c r="BD1160" s="10">
        <f xml:space="preserve"> SIGN(DATA[[#This Row],[Prev High]] &lt; DATA[[#This Row],[Close]])</f>
        <v>1</v>
      </c>
    </row>
    <row r="1161" spans="14:56" x14ac:dyDescent="0.25">
      <c r="N1161" s="16">
        <f xml:space="preserve"> ROW() - ROW(DATA[[#Headers],[Row]])</f>
        <v>1159</v>
      </c>
      <c r="O1161" s="13"/>
      <c r="P1161" s="20">
        <v>44165</v>
      </c>
      <c r="Q1161" s="21">
        <v>109193</v>
      </c>
      <c r="R1161" s="21">
        <v>110075</v>
      </c>
      <c r="S1161" s="21">
        <v>111065</v>
      </c>
      <c r="T1161" s="21">
        <v>108830</v>
      </c>
      <c r="U1161" s="13" t="s">
        <v>275</v>
      </c>
      <c r="V1161" s="14">
        <v>-1.2200000000000001E-2</v>
      </c>
      <c r="W1161" s="23"/>
      <c r="X1161" s="23">
        <f xml:space="preserve"> (1 - DATA[[#This Row],[Row]])</f>
        <v>-1158</v>
      </c>
      <c r="Y1161" s="24">
        <f xml:space="preserve"> DATA[[#This Row],[Src Data]]</f>
        <v>44165</v>
      </c>
      <c r="Z1161" s="23">
        <f xml:space="preserve"> WEEKDAY(DATA[[#This Row],[Date]])</f>
        <v>2</v>
      </c>
      <c r="AA1161" s="26">
        <f xml:space="preserve"> DATA[[#This Row],[Src Último]]</f>
        <v>109193</v>
      </c>
      <c r="AB1161" s="28">
        <f xml:space="preserve"> DATA[[#This Row],[Src Abertura]]</f>
        <v>110075</v>
      </c>
      <c r="AC1161" s="28">
        <f xml:space="preserve"> DATA[[#This Row],[Src Mínima]]</f>
        <v>108830</v>
      </c>
      <c r="AD1161" s="28">
        <f xml:space="preserve"> DATA[[#This Row],[Src Máxima]]</f>
        <v>111065</v>
      </c>
      <c r="AE1161" s="28">
        <f xml:space="preserve"> DATA[[#This Row],[Src Último]]</f>
        <v>109193</v>
      </c>
      <c r="AF1161" s="40">
        <f xml:space="preserve"> (DATA[[#This Row],[High]] - DATA[[#This Row],[Low]])</f>
        <v>2235</v>
      </c>
      <c r="AG1161" s="31">
        <f xml:space="preserve"> _xlfn.XLOOKUP(DATA[[#This Row],[T]]-1, DATA[T], DATA[Open], "")</f>
        <v>110485</v>
      </c>
      <c r="AH1161" s="31">
        <f xml:space="preserve"> _xlfn.XLOOKUP(DATA[[#This Row],[T]]-1, DATA[T], DATA[Low], "")</f>
        <v>110325</v>
      </c>
      <c r="AI1161" s="31">
        <f xml:space="preserve"> _xlfn.XLOOKUP(DATA[[#This Row],[T]]-1, DATA[T], DATA[High], "")</f>
        <v>111680</v>
      </c>
      <c r="AJ1161" s="31">
        <f xml:space="preserve"> _xlfn.XLOOKUP(DATA[[#This Row],[T]]-1, DATA[T], DATA[Price], "")</f>
        <v>110547</v>
      </c>
      <c r="AK1161" s="33">
        <f xml:space="preserve"> IFERROR(DATA[[#This Row],[Prev Close]] - DATA[[#This Row],[Prev Open]], "")</f>
        <v>62</v>
      </c>
      <c r="AL1161" s="33">
        <f xml:space="preserve"> IFERROR(DATA[[#This Row],[Prev High]] - DATA[[#This Row],[Prev Low]], "")</f>
        <v>1355</v>
      </c>
      <c r="AM1161" s="33">
        <f xml:space="preserve"> SIGN(DATA[[#This Row],[Prev Change]] &lt; 0)</f>
        <v>0</v>
      </c>
      <c r="AN1161" s="33">
        <f xml:space="preserve"> SIGN(DATA[[#This Row],[Prev Change]] &gt;= 0)</f>
        <v>1</v>
      </c>
      <c r="AO1161" s="28">
        <f xml:space="preserve"> IFERROR(MAX(0, DATA[[#This Row],[High]] - DATA[[#This Row],[Prev High]]), "")</f>
        <v>0</v>
      </c>
      <c r="AP1161" s="28">
        <f xml:space="preserve"> IFERROR(MAX(0, DATA[[#This Row],[Prev Low]] - DATA[[#This Row],[Low]]), "")</f>
        <v>1495</v>
      </c>
      <c r="AQ1161" s="10">
        <f xml:space="preserve"> (DATA[[#This Row],[Prev Low]] &lt; DATA[[#This Row],[Open]]) * (DATA[[#This Row],[Open]] &lt; DATA[[#This Row],[Prev High]])</f>
        <v>0</v>
      </c>
      <c r="AR1161" s="10">
        <f xml:space="preserve"> SIGN(DATA[[#This Row],[Open]] &lt; DATA[[#This Row],[Prev Low]])</f>
        <v>1</v>
      </c>
      <c r="AS1161" s="10">
        <f xml:space="preserve"> SIGN(DATA[[#This Row],[Prev Low]] &lt; DATA[[#This Row],[Open]])</f>
        <v>0</v>
      </c>
      <c r="AT1161" s="10">
        <f xml:space="preserve"> SIGN(DATA[[#This Row],[Open]] &lt; DATA[[#This Row],[Prev High]])</f>
        <v>1</v>
      </c>
      <c r="AU1161" s="10">
        <f xml:space="preserve"> SIGN(DATA[[#This Row],[Prev High]] &lt; DATA[[#This Row],[Open]])</f>
        <v>0</v>
      </c>
      <c r="AV1161" s="10">
        <f xml:space="preserve"> SIGN(DATA[[#This Row],[Low]] &lt; DATA[[#This Row],[Prev Low]])</f>
        <v>1</v>
      </c>
      <c r="AW1161" s="10">
        <f xml:space="preserve"> SIGN(DATA[[#This Row],[Prev Low]] &lt; DATA[[#This Row],[Low]])</f>
        <v>0</v>
      </c>
      <c r="AX1161" s="10">
        <f xml:space="preserve"> SIGN(DATA[[#This Row],[High]] &lt; DATA[[#This Row],[Prev High]])</f>
        <v>1</v>
      </c>
      <c r="AY1161" s="10">
        <f xml:space="preserve"> SIGN(DATA[[#This Row],[Prev High]] &lt; DATA[[#This Row],[High]])</f>
        <v>0</v>
      </c>
      <c r="AZ1161" s="10">
        <f xml:space="preserve"> (DATA[[#This Row],[Prev Low]] &lt; DATA[[#This Row],[Close]]) * (DATA[[#This Row],[Close]] &lt; DATA[[#This Row],[Prev High]])</f>
        <v>0</v>
      </c>
      <c r="BA1161" s="10">
        <f xml:space="preserve"> SIGN(DATA[[#This Row],[Close]] &lt; DATA[[#This Row],[Prev Low]])</f>
        <v>1</v>
      </c>
      <c r="BB1161" s="10">
        <f xml:space="preserve"> SIGN(DATA[[#This Row],[Prev Low]] &lt; DATA[[#This Row],[Close]])</f>
        <v>0</v>
      </c>
      <c r="BC1161" s="10">
        <f xml:space="preserve"> SIGN(DATA[[#This Row],[Close]] &lt; DATA[[#This Row],[Prev High]])</f>
        <v>1</v>
      </c>
      <c r="BD1161" s="10">
        <f xml:space="preserve"> SIGN(DATA[[#This Row],[Prev High]] &lt; DATA[[#This Row],[Close]])</f>
        <v>0</v>
      </c>
    </row>
    <row r="1162" spans="14:56" x14ac:dyDescent="0.25">
      <c r="N1162" s="16">
        <f xml:space="preserve"> ROW() - ROW(DATA[[#Headers],[Row]])</f>
        <v>1160</v>
      </c>
      <c r="O1162" s="13"/>
      <c r="P1162" s="20">
        <v>44162</v>
      </c>
      <c r="Q1162" s="21">
        <v>110547</v>
      </c>
      <c r="R1162" s="21">
        <v>110485</v>
      </c>
      <c r="S1162" s="21">
        <v>111680</v>
      </c>
      <c r="T1162" s="21">
        <v>110325</v>
      </c>
      <c r="U1162" s="13" t="s">
        <v>804</v>
      </c>
      <c r="V1162" s="14">
        <v>2.0999999999999999E-3</v>
      </c>
      <c r="W1162" s="23"/>
      <c r="X1162" s="23">
        <f xml:space="preserve"> (1 - DATA[[#This Row],[Row]])</f>
        <v>-1159</v>
      </c>
      <c r="Y1162" s="24">
        <f xml:space="preserve"> DATA[[#This Row],[Src Data]]</f>
        <v>44162</v>
      </c>
      <c r="Z1162" s="23">
        <f xml:space="preserve"> WEEKDAY(DATA[[#This Row],[Date]])</f>
        <v>6</v>
      </c>
      <c r="AA1162" s="26">
        <f xml:space="preserve"> DATA[[#This Row],[Src Último]]</f>
        <v>110547</v>
      </c>
      <c r="AB1162" s="28">
        <f xml:space="preserve"> DATA[[#This Row],[Src Abertura]]</f>
        <v>110485</v>
      </c>
      <c r="AC1162" s="28">
        <f xml:space="preserve"> DATA[[#This Row],[Src Mínima]]</f>
        <v>110325</v>
      </c>
      <c r="AD1162" s="28">
        <f xml:space="preserve"> DATA[[#This Row],[Src Máxima]]</f>
        <v>111680</v>
      </c>
      <c r="AE1162" s="28">
        <f xml:space="preserve"> DATA[[#This Row],[Src Último]]</f>
        <v>110547</v>
      </c>
      <c r="AF1162" s="40">
        <f xml:space="preserve"> (DATA[[#This Row],[High]] - DATA[[#This Row],[Low]])</f>
        <v>1355</v>
      </c>
      <c r="AG1162" s="31">
        <f xml:space="preserve"> _xlfn.XLOOKUP(DATA[[#This Row],[T]]-1, DATA[T], DATA[Open], "")</f>
        <v>109915</v>
      </c>
      <c r="AH1162" s="31">
        <f xml:space="preserve"> _xlfn.XLOOKUP(DATA[[#This Row],[T]]-1, DATA[T], DATA[Low], "")</f>
        <v>109405</v>
      </c>
      <c r="AI1162" s="31">
        <f xml:space="preserve"> _xlfn.XLOOKUP(DATA[[#This Row],[T]]-1, DATA[T], DATA[High], "")</f>
        <v>110385</v>
      </c>
      <c r="AJ1162" s="31">
        <f xml:space="preserve"> _xlfn.XLOOKUP(DATA[[#This Row],[T]]-1, DATA[T], DATA[Price], "")</f>
        <v>110316</v>
      </c>
      <c r="AK1162" s="33">
        <f xml:space="preserve"> IFERROR(DATA[[#This Row],[Prev Close]] - DATA[[#This Row],[Prev Open]], "")</f>
        <v>401</v>
      </c>
      <c r="AL1162" s="33">
        <f xml:space="preserve"> IFERROR(DATA[[#This Row],[Prev High]] - DATA[[#This Row],[Prev Low]], "")</f>
        <v>980</v>
      </c>
      <c r="AM1162" s="33">
        <f xml:space="preserve"> SIGN(DATA[[#This Row],[Prev Change]] &lt; 0)</f>
        <v>0</v>
      </c>
      <c r="AN1162" s="33">
        <f xml:space="preserve"> SIGN(DATA[[#This Row],[Prev Change]] &gt;= 0)</f>
        <v>1</v>
      </c>
      <c r="AO1162" s="28">
        <f xml:space="preserve"> IFERROR(MAX(0, DATA[[#This Row],[High]] - DATA[[#This Row],[Prev High]]), "")</f>
        <v>1295</v>
      </c>
      <c r="AP1162" s="28">
        <f xml:space="preserve"> IFERROR(MAX(0, DATA[[#This Row],[Prev Low]] - DATA[[#This Row],[Low]]), "")</f>
        <v>0</v>
      </c>
      <c r="AQ1162" s="10">
        <f xml:space="preserve"> (DATA[[#This Row],[Prev Low]] &lt; DATA[[#This Row],[Open]]) * (DATA[[#This Row],[Open]] &lt; DATA[[#This Row],[Prev High]])</f>
        <v>0</v>
      </c>
      <c r="AR1162" s="10">
        <f xml:space="preserve"> SIGN(DATA[[#This Row],[Open]] &lt; DATA[[#This Row],[Prev Low]])</f>
        <v>0</v>
      </c>
      <c r="AS1162" s="10">
        <f xml:space="preserve"> SIGN(DATA[[#This Row],[Prev Low]] &lt; DATA[[#This Row],[Open]])</f>
        <v>1</v>
      </c>
      <c r="AT1162" s="10">
        <f xml:space="preserve"> SIGN(DATA[[#This Row],[Open]] &lt; DATA[[#This Row],[Prev High]])</f>
        <v>0</v>
      </c>
      <c r="AU1162" s="10">
        <f xml:space="preserve"> SIGN(DATA[[#This Row],[Prev High]] &lt; DATA[[#This Row],[Open]])</f>
        <v>1</v>
      </c>
      <c r="AV1162" s="10">
        <f xml:space="preserve"> SIGN(DATA[[#This Row],[Low]] &lt; DATA[[#This Row],[Prev Low]])</f>
        <v>0</v>
      </c>
      <c r="AW1162" s="10">
        <f xml:space="preserve"> SIGN(DATA[[#This Row],[Prev Low]] &lt; DATA[[#This Row],[Low]])</f>
        <v>1</v>
      </c>
      <c r="AX1162" s="10">
        <f xml:space="preserve"> SIGN(DATA[[#This Row],[High]] &lt; DATA[[#This Row],[Prev High]])</f>
        <v>0</v>
      </c>
      <c r="AY1162" s="10">
        <f xml:space="preserve"> SIGN(DATA[[#This Row],[Prev High]] &lt; DATA[[#This Row],[High]])</f>
        <v>1</v>
      </c>
      <c r="AZ1162" s="10">
        <f xml:space="preserve"> (DATA[[#This Row],[Prev Low]] &lt; DATA[[#This Row],[Close]]) * (DATA[[#This Row],[Close]] &lt; DATA[[#This Row],[Prev High]])</f>
        <v>0</v>
      </c>
      <c r="BA1162" s="10">
        <f xml:space="preserve"> SIGN(DATA[[#This Row],[Close]] &lt; DATA[[#This Row],[Prev Low]])</f>
        <v>0</v>
      </c>
      <c r="BB1162" s="10">
        <f xml:space="preserve"> SIGN(DATA[[#This Row],[Prev Low]] &lt; DATA[[#This Row],[Close]])</f>
        <v>1</v>
      </c>
      <c r="BC1162" s="10">
        <f xml:space="preserve"> SIGN(DATA[[#This Row],[Close]] &lt; DATA[[#This Row],[Prev High]])</f>
        <v>0</v>
      </c>
      <c r="BD1162" s="10">
        <f xml:space="preserve"> SIGN(DATA[[#This Row],[Prev High]] &lt; DATA[[#This Row],[Close]])</f>
        <v>1</v>
      </c>
    </row>
    <row r="1163" spans="14:56" x14ac:dyDescent="0.25">
      <c r="N1163" s="16">
        <f xml:space="preserve"> ROW() - ROW(DATA[[#Headers],[Row]])</f>
        <v>1161</v>
      </c>
      <c r="O1163" s="13"/>
      <c r="P1163" s="20">
        <v>44161</v>
      </c>
      <c r="Q1163" s="21">
        <v>110316</v>
      </c>
      <c r="R1163" s="21">
        <v>109915</v>
      </c>
      <c r="S1163" s="21">
        <v>110385</v>
      </c>
      <c r="T1163" s="21">
        <v>109405</v>
      </c>
      <c r="U1163" s="13" t="s">
        <v>805</v>
      </c>
      <c r="V1163" s="14">
        <v>1E-3</v>
      </c>
      <c r="W1163" s="23"/>
      <c r="X1163" s="23">
        <f xml:space="preserve"> (1 - DATA[[#This Row],[Row]])</f>
        <v>-1160</v>
      </c>
      <c r="Y1163" s="24">
        <f xml:space="preserve"> DATA[[#This Row],[Src Data]]</f>
        <v>44161</v>
      </c>
      <c r="Z1163" s="23">
        <f xml:space="preserve"> WEEKDAY(DATA[[#This Row],[Date]])</f>
        <v>5</v>
      </c>
      <c r="AA1163" s="26">
        <f xml:space="preserve"> DATA[[#This Row],[Src Último]]</f>
        <v>110316</v>
      </c>
      <c r="AB1163" s="28">
        <f xml:space="preserve"> DATA[[#This Row],[Src Abertura]]</f>
        <v>109915</v>
      </c>
      <c r="AC1163" s="28">
        <f xml:space="preserve"> DATA[[#This Row],[Src Mínima]]</f>
        <v>109405</v>
      </c>
      <c r="AD1163" s="28">
        <f xml:space="preserve"> DATA[[#This Row],[Src Máxima]]</f>
        <v>110385</v>
      </c>
      <c r="AE1163" s="28">
        <f xml:space="preserve"> DATA[[#This Row],[Src Último]]</f>
        <v>110316</v>
      </c>
      <c r="AF1163" s="40">
        <f xml:space="preserve"> (DATA[[#This Row],[High]] - DATA[[#This Row],[Low]])</f>
        <v>980</v>
      </c>
      <c r="AG1163" s="31">
        <f xml:space="preserve"> _xlfn.XLOOKUP(DATA[[#This Row],[T]]-1, DATA[T], DATA[Open], "")</f>
        <v>109550</v>
      </c>
      <c r="AH1163" s="31">
        <f xml:space="preserve"> _xlfn.XLOOKUP(DATA[[#This Row],[T]]-1, DATA[T], DATA[Low], "")</f>
        <v>109300</v>
      </c>
      <c r="AI1163" s="31">
        <f xml:space="preserve"> _xlfn.XLOOKUP(DATA[[#This Row],[T]]-1, DATA[T], DATA[High], "")</f>
        <v>110715</v>
      </c>
      <c r="AJ1163" s="31">
        <f xml:space="preserve"> _xlfn.XLOOKUP(DATA[[#This Row],[T]]-1, DATA[T], DATA[Price], "")</f>
        <v>110204</v>
      </c>
      <c r="AK1163" s="33">
        <f xml:space="preserve"> IFERROR(DATA[[#This Row],[Prev Close]] - DATA[[#This Row],[Prev Open]], "")</f>
        <v>654</v>
      </c>
      <c r="AL1163" s="33">
        <f xml:space="preserve"> IFERROR(DATA[[#This Row],[Prev High]] - DATA[[#This Row],[Prev Low]], "")</f>
        <v>1415</v>
      </c>
      <c r="AM1163" s="33">
        <f xml:space="preserve"> SIGN(DATA[[#This Row],[Prev Change]] &lt; 0)</f>
        <v>0</v>
      </c>
      <c r="AN1163" s="33">
        <f xml:space="preserve"> SIGN(DATA[[#This Row],[Prev Change]] &gt;= 0)</f>
        <v>1</v>
      </c>
      <c r="AO1163" s="28">
        <f xml:space="preserve"> IFERROR(MAX(0, DATA[[#This Row],[High]] - DATA[[#This Row],[Prev High]]), "")</f>
        <v>0</v>
      </c>
      <c r="AP1163" s="28">
        <f xml:space="preserve"> IFERROR(MAX(0, DATA[[#This Row],[Prev Low]] - DATA[[#This Row],[Low]]), "")</f>
        <v>0</v>
      </c>
      <c r="AQ1163" s="10">
        <f xml:space="preserve"> (DATA[[#This Row],[Prev Low]] &lt; DATA[[#This Row],[Open]]) * (DATA[[#This Row],[Open]] &lt; DATA[[#This Row],[Prev High]])</f>
        <v>1</v>
      </c>
      <c r="AR1163" s="10">
        <f xml:space="preserve"> SIGN(DATA[[#This Row],[Open]] &lt; DATA[[#This Row],[Prev Low]])</f>
        <v>0</v>
      </c>
      <c r="AS1163" s="10">
        <f xml:space="preserve"> SIGN(DATA[[#This Row],[Prev Low]] &lt; DATA[[#This Row],[Open]])</f>
        <v>1</v>
      </c>
      <c r="AT1163" s="10">
        <f xml:space="preserve"> SIGN(DATA[[#This Row],[Open]] &lt; DATA[[#This Row],[Prev High]])</f>
        <v>1</v>
      </c>
      <c r="AU1163" s="10">
        <f xml:space="preserve"> SIGN(DATA[[#This Row],[Prev High]] &lt; DATA[[#This Row],[Open]])</f>
        <v>0</v>
      </c>
      <c r="AV1163" s="10">
        <f xml:space="preserve"> SIGN(DATA[[#This Row],[Low]] &lt; DATA[[#This Row],[Prev Low]])</f>
        <v>0</v>
      </c>
      <c r="AW1163" s="10">
        <f xml:space="preserve"> SIGN(DATA[[#This Row],[Prev Low]] &lt; DATA[[#This Row],[Low]])</f>
        <v>1</v>
      </c>
      <c r="AX1163" s="10">
        <f xml:space="preserve"> SIGN(DATA[[#This Row],[High]] &lt; DATA[[#This Row],[Prev High]])</f>
        <v>1</v>
      </c>
      <c r="AY1163" s="10">
        <f xml:space="preserve"> SIGN(DATA[[#This Row],[Prev High]] &lt; DATA[[#This Row],[High]])</f>
        <v>0</v>
      </c>
      <c r="AZ1163" s="10">
        <f xml:space="preserve"> (DATA[[#This Row],[Prev Low]] &lt; DATA[[#This Row],[Close]]) * (DATA[[#This Row],[Close]] &lt; DATA[[#This Row],[Prev High]])</f>
        <v>1</v>
      </c>
      <c r="BA1163" s="10">
        <f xml:space="preserve"> SIGN(DATA[[#This Row],[Close]] &lt; DATA[[#This Row],[Prev Low]])</f>
        <v>0</v>
      </c>
      <c r="BB1163" s="10">
        <f xml:space="preserve"> SIGN(DATA[[#This Row],[Prev Low]] &lt; DATA[[#This Row],[Close]])</f>
        <v>1</v>
      </c>
      <c r="BC1163" s="10">
        <f xml:space="preserve"> SIGN(DATA[[#This Row],[Close]] &lt; DATA[[#This Row],[Prev High]])</f>
        <v>1</v>
      </c>
      <c r="BD1163" s="10">
        <f xml:space="preserve"> SIGN(DATA[[#This Row],[Prev High]] &lt; DATA[[#This Row],[Close]])</f>
        <v>0</v>
      </c>
    </row>
    <row r="1164" spans="14:56" x14ac:dyDescent="0.25">
      <c r="N1164" s="16">
        <f xml:space="preserve"> ROW() - ROW(DATA[[#Headers],[Row]])</f>
        <v>1162</v>
      </c>
      <c r="O1164" s="13"/>
      <c r="P1164" s="20">
        <v>44160</v>
      </c>
      <c r="Q1164" s="21">
        <v>110204</v>
      </c>
      <c r="R1164" s="21">
        <v>109550</v>
      </c>
      <c r="S1164" s="21">
        <v>110715</v>
      </c>
      <c r="T1164" s="21">
        <v>109300</v>
      </c>
      <c r="U1164" s="13" t="s">
        <v>601</v>
      </c>
      <c r="V1164" s="14">
        <v>2.3E-3</v>
      </c>
      <c r="W1164" s="23"/>
      <c r="X1164" s="23">
        <f xml:space="preserve"> (1 - DATA[[#This Row],[Row]])</f>
        <v>-1161</v>
      </c>
      <c r="Y1164" s="24">
        <f xml:space="preserve"> DATA[[#This Row],[Src Data]]</f>
        <v>44160</v>
      </c>
      <c r="Z1164" s="23">
        <f xml:space="preserve"> WEEKDAY(DATA[[#This Row],[Date]])</f>
        <v>4</v>
      </c>
      <c r="AA1164" s="26">
        <f xml:space="preserve"> DATA[[#This Row],[Src Último]]</f>
        <v>110204</v>
      </c>
      <c r="AB1164" s="28">
        <f xml:space="preserve"> DATA[[#This Row],[Src Abertura]]</f>
        <v>109550</v>
      </c>
      <c r="AC1164" s="28">
        <f xml:space="preserve"> DATA[[#This Row],[Src Mínima]]</f>
        <v>109300</v>
      </c>
      <c r="AD1164" s="28">
        <f xml:space="preserve"> DATA[[#This Row],[Src Máxima]]</f>
        <v>110715</v>
      </c>
      <c r="AE1164" s="28">
        <f xml:space="preserve"> DATA[[#This Row],[Src Último]]</f>
        <v>110204</v>
      </c>
      <c r="AF1164" s="40">
        <f xml:space="preserve"> (DATA[[#This Row],[High]] - DATA[[#This Row],[Low]])</f>
        <v>1415</v>
      </c>
      <c r="AG1164" s="31">
        <f xml:space="preserve"> _xlfn.XLOOKUP(DATA[[#This Row],[T]]-1, DATA[T], DATA[Open], "")</f>
        <v>108115</v>
      </c>
      <c r="AH1164" s="31">
        <f xml:space="preserve"> _xlfn.XLOOKUP(DATA[[#This Row],[T]]-1, DATA[T], DATA[Low], "")</f>
        <v>107575</v>
      </c>
      <c r="AI1164" s="31">
        <f xml:space="preserve"> _xlfn.XLOOKUP(DATA[[#This Row],[T]]-1, DATA[T], DATA[High], "")</f>
        <v>110055</v>
      </c>
      <c r="AJ1164" s="31">
        <f xml:space="preserve"> _xlfn.XLOOKUP(DATA[[#This Row],[T]]-1, DATA[T], DATA[Price], "")</f>
        <v>109955</v>
      </c>
      <c r="AK1164" s="33">
        <f xml:space="preserve"> IFERROR(DATA[[#This Row],[Prev Close]] - DATA[[#This Row],[Prev Open]], "")</f>
        <v>1840</v>
      </c>
      <c r="AL1164" s="33">
        <f xml:space="preserve"> IFERROR(DATA[[#This Row],[Prev High]] - DATA[[#This Row],[Prev Low]], "")</f>
        <v>2480</v>
      </c>
      <c r="AM1164" s="33">
        <f xml:space="preserve"> SIGN(DATA[[#This Row],[Prev Change]] &lt; 0)</f>
        <v>0</v>
      </c>
      <c r="AN1164" s="33">
        <f xml:space="preserve"> SIGN(DATA[[#This Row],[Prev Change]] &gt;= 0)</f>
        <v>1</v>
      </c>
      <c r="AO1164" s="28">
        <f xml:space="preserve"> IFERROR(MAX(0, DATA[[#This Row],[High]] - DATA[[#This Row],[Prev High]]), "")</f>
        <v>660</v>
      </c>
      <c r="AP1164" s="28">
        <f xml:space="preserve"> IFERROR(MAX(0, DATA[[#This Row],[Prev Low]] - DATA[[#This Row],[Low]]), "")</f>
        <v>0</v>
      </c>
      <c r="AQ1164" s="10">
        <f xml:space="preserve"> (DATA[[#This Row],[Prev Low]] &lt; DATA[[#This Row],[Open]]) * (DATA[[#This Row],[Open]] &lt; DATA[[#This Row],[Prev High]])</f>
        <v>1</v>
      </c>
      <c r="AR1164" s="10">
        <f xml:space="preserve"> SIGN(DATA[[#This Row],[Open]] &lt; DATA[[#This Row],[Prev Low]])</f>
        <v>0</v>
      </c>
      <c r="AS1164" s="10">
        <f xml:space="preserve"> SIGN(DATA[[#This Row],[Prev Low]] &lt; DATA[[#This Row],[Open]])</f>
        <v>1</v>
      </c>
      <c r="AT1164" s="10">
        <f xml:space="preserve"> SIGN(DATA[[#This Row],[Open]] &lt; DATA[[#This Row],[Prev High]])</f>
        <v>1</v>
      </c>
      <c r="AU1164" s="10">
        <f xml:space="preserve"> SIGN(DATA[[#This Row],[Prev High]] &lt; DATA[[#This Row],[Open]])</f>
        <v>0</v>
      </c>
      <c r="AV1164" s="10">
        <f xml:space="preserve"> SIGN(DATA[[#This Row],[Low]] &lt; DATA[[#This Row],[Prev Low]])</f>
        <v>0</v>
      </c>
      <c r="AW1164" s="10">
        <f xml:space="preserve"> SIGN(DATA[[#This Row],[Prev Low]] &lt; DATA[[#This Row],[Low]])</f>
        <v>1</v>
      </c>
      <c r="AX1164" s="10">
        <f xml:space="preserve"> SIGN(DATA[[#This Row],[High]] &lt; DATA[[#This Row],[Prev High]])</f>
        <v>0</v>
      </c>
      <c r="AY1164" s="10">
        <f xml:space="preserve"> SIGN(DATA[[#This Row],[Prev High]] &lt; DATA[[#This Row],[High]])</f>
        <v>1</v>
      </c>
      <c r="AZ1164" s="10">
        <f xml:space="preserve"> (DATA[[#This Row],[Prev Low]] &lt; DATA[[#This Row],[Close]]) * (DATA[[#This Row],[Close]] &lt; DATA[[#This Row],[Prev High]])</f>
        <v>0</v>
      </c>
      <c r="BA1164" s="10">
        <f xml:space="preserve"> SIGN(DATA[[#This Row],[Close]] &lt; DATA[[#This Row],[Prev Low]])</f>
        <v>0</v>
      </c>
      <c r="BB1164" s="10">
        <f xml:space="preserve"> SIGN(DATA[[#This Row],[Prev Low]] &lt; DATA[[#This Row],[Close]])</f>
        <v>1</v>
      </c>
      <c r="BC1164" s="10">
        <f xml:space="preserve"> SIGN(DATA[[#This Row],[Close]] &lt; DATA[[#This Row],[Prev High]])</f>
        <v>0</v>
      </c>
      <c r="BD1164" s="10">
        <f xml:space="preserve"> SIGN(DATA[[#This Row],[Prev High]] &lt; DATA[[#This Row],[Close]])</f>
        <v>1</v>
      </c>
    </row>
    <row r="1165" spans="14:56" x14ac:dyDescent="0.25">
      <c r="N1165" s="16">
        <f xml:space="preserve"> ROW() - ROW(DATA[[#Headers],[Row]])</f>
        <v>1163</v>
      </c>
      <c r="O1165" s="13"/>
      <c r="P1165" s="20">
        <v>44159</v>
      </c>
      <c r="Q1165" s="21">
        <v>109955</v>
      </c>
      <c r="R1165" s="21">
        <v>108115</v>
      </c>
      <c r="S1165" s="21">
        <v>110055</v>
      </c>
      <c r="T1165" s="21">
        <v>107575</v>
      </c>
      <c r="U1165" s="13" t="s">
        <v>142</v>
      </c>
      <c r="V1165" s="14">
        <v>2.3699999999999999E-2</v>
      </c>
      <c r="W1165" s="23"/>
      <c r="X1165" s="23">
        <f xml:space="preserve"> (1 - DATA[[#This Row],[Row]])</f>
        <v>-1162</v>
      </c>
      <c r="Y1165" s="24">
        <f xml:space="preserve"> DATA[[#This Row],[Src Data]]</f>
        <v>44159</v>
      </c>
      <c r="Z1165" s="23">
        <f xml:space="preserve"> WEEKDAY(DATA[[#This Row],[Date]])</f>
        <v>3</v>
      </c>
      <c r="AA1165" s="26">
        <f xml:space="preserve"> DATA[[#This Row],[Src Último]]</f>
        <v>109955</v>
      </c>
      <c r="AB1165" s="28">
        <f xml:space="preserve"> DATA[[#This Row],[Src Abertura]]</f>
        <v>108115</v>
      </c>
      <c r="AC1165" s="28">
        <f xml:space="preserve"> DATA[[#This Row],[Src Mínima]]</f>
        <v>107575</v>
      </c>
      <c r="AD1165" s="28">
        <f xml:space="preserve"> DATA[[#This Row],[Src Máxima]]</f>
        <v>110055</v>
      </c>
      <c r="AE1165" s="28">
        <f xml:space="preserve"> DATA[[#This Row],[Src Último]]</f>
        <v>109955</v>
      </c>
      <c r="AF1165" s="40">
        <f xml:space="preserve"> (DATA[[#This Row],[High]] - DATA[[#This Row],[Low]])</f>
        <v>2480</v>
      </c>
      <c r="AG1165" s="31">
        <f xml:space="preserve"> _xlfn.XLOOKUP(DATA[[#This Row],[T]]-1, DATA[T], DATA[Open], "")</f>
        <v>106935</v>
      </c>
      <c r="AH1165" s="31">
        <f xml:space="preserve"> _xlfn.XLOOKUP(DATA[[#This Row],[T]]-1, DATA[T], DATA[Low], "")</f>
        <v>106630</v>
      </c>
      <c r="AI1165" s="31">
        <f xml:space="preserve"> _xlfn.XLOOKUP(DATA[[#This Row],[T]]-1, DATA[T], DATA[High], "")</f>
        <v>107610</v>
      </c>
      <c r="AJ1165" s="31">
        <f xml:space="preserve"> _xlfn.XLOOKUP(DATA[[#This Row],[T]]-1, DATA[T], DATA[Price], "")</f>
        <v>107409</v>
      </c>
      <c r="AK1165" s="33">
        <f xml:space="preserve"> IFERROR(DATA[[#This Row],[Prev Close]] - DATA[[#This Row],[Prev Open]], "")</f>
        <v>474</v>
      </c>
      <c r="AL1165" s="33">
        <f xml:space="preserve"> IFERROR(DATA[[#This Row],[Prev High]] - DATA[[#This Row],[Prev Low]], "")</f>
        <v>980</v>
      </c>
      <c r="AM1165" s="33">
        <f xml:space="preserve"> SIGN(DATA[[#This Row],[Prev Change]] &lt; 0)</f>
        <v>0</v>
      </c>
      <c r="AN1165" s="33">
        <f xml:space="preserve"> SIGN(DATA[[#This Row],[Prev Change]] &gt;= 0)</f>
        <v>1</v>
      </c>
      <c r="AO1165" s="28">
        <f xml:space="preserve"> IFERROR(MAX(0, DATA[[#This Row],[High]] - DATA[[#This Row],[Prev High]]), "")</f>
        <v>2445</v>
      </c>
      <c r="AP1165" s="28">
        <f xml:space="preserve"> IFERROR(MAX(0, DATA[[#This Row],[Prev Low]] - DATA[[#This Row],[Low]]), "")</f>
        <v>0</v>
      </c>
      <c r="AQ1165" s="10">
        <f xml:space="preserve"> (DATA[[#This Row],[Prev Low]] &lt; DATA[[#This Row],[Open]]) * (DATA[[#This Row],[Open]] &lt; DATA[[#This Row],[Prev High]])</f>
        <v>0</v>
      </c>
      <c r="AR1165" s="10">
        <f xml:space="preserve"> SIGN(DATA[[#This Row],[Open]] &lt; DATA[[#This Row],[Prev Low]])</f>
        <v>0</v>
      </c>
      <c r="AS1165" s="10">
        <f xml:space="preserve"> SIGN(DATA[[#This Row],[Prev Low]] &lt; DATA[[#This Row],[Open]])</f>
        <v>1</v>
      </c>
      <c r="AT1165" s="10">
        <f xml:space="preserve"> SIGN(DATA[[#This Row],[Open]] &lt; DATA[[#This Row],[Prev High]])</f>
        <v>0</v>
      </c>
      <c r="AU1165" s="10">
        <f xml:space="preserve"> SIGN(DATA[[#This Row],[Prev High]] &lt; DATA[[#This Row],[Open]])</f>
        <v>1</v>
      </c>
      <c r="AV1165" s="10">
        <f xml:space="preserve"> SIGN(DATA[[#This Row],[Low]] &lt; DATA[[#This Row],[Prev Low]])</f>
        <v>0</v>
      </c>
      <c r="AW1165" s="10">
        <f xml:space="preserve"> SIGN(DATA[[#This Row],[Prev Low]] &lt; DATA[[#This Row],[Low]])</f>
        <v>1</v>
      </c>
      <c r="AX1165" s="10">
        <f xml:space="preserve"> SIGN(DATA[[#This Row],[High]] &lt; DATA[[#This Row],[Prev High]])</f>
        <v>0</v>
      </c>
      <c r="AY1165" s="10">
        <f xml:space="preserve"> SIGN(DATA[[#This Row],[Prev High]] &lt; DATA[[#This Row],[High]])</f>
        <v>1</v>
      </c>
      <c r="AZ1165" s="10">
        <f xml:space="preserve"> (DATA[[#This Row],[Prev Low]] &lt; DATA[[#This Row],[Close]]) * (DATA[[#This Row],[Close]] &lt; DATA[[#This Row],[Prev High]])</f>
        <v>0</v>
      </c>
      <c r="BA1165" s="10">
        <f xml:space="preserve"> SIGN(DATA[[#This Row],[Close]] &lt; DATA[[#This Row],[Prev Low]])</f>
        <v>0</v>
      </c>
      <c r="BB1165" s="10">
        <f xml:space="preserve"> SIGN(DATA[[#This Row],[Prev Low]] &lt; DATA[[#This Row],[Close]])</f>
        <v>1</v>
      </c>
      <c r="BC1165" s="10">
        <f xml:space="preserve"> SIGN(DATA[[#This Row],[Close]] &lt; DATA[[#This Row],[Prev High]])</f>
        <v>0</v>
      </c>
      <c r="BD1165" s="10">
        <f xml:space="preserve"> SIGN(DATA[[#This Row],[Prev High]] &lt; DATA[[#This Row],[Close]])</f>
        <v>1</v>
      </c>
    </row>
    <row r="1166" spans="14:56" x14ac:dyDescent="0.25">
      <c r="N1166" s="16">
        <f xml:space="preserve"> ROW() - ROW(DATA[[#Headers],[Row]])</f>
        <v>1164</v>
      </c>
      <c r="O1166" s="13"/>
      <c r="P1166" s="20">
        <v>44158</v>
      </c>
      <c r="Q1166" s="21">
        <v>107409</v>
      </c>
      <c r="R1166" s="21">
        <v>106935</v>
      </c>
      <c r="S1166" s="21">
        <v>107610</v>
      </c>
      <c r="T1166" s="21">
        <v>106630</v>
      </c>
      <c r="U1166" s="13" t="s">
        <v>146</v>
      </c>
      <c r="V1166" s="14">
        <v>1.32E-2</v>
      </c>
      <c r="W1166" s="23"/>
      <c r="X1166" s="23">
        <f xml:space="preserve"> (1 - DATA[[#This Row],[Row]])</f>
        <v>-1163</v>
      </c>
      <c r="Y1166" s="24">
        <f xml:space="preserve"> DATA[[#This Row],[Src Data]]</f>
        <v>44158</v>
      </c>
      <c r="Z1166" s="23">
        <f xml:space="preserve"> WEEKDAY(DATA[[#This Row],[Date]])</f>
        <v>2</v>
      </c>
      <c r="AA1166" s="26">
        <f xml:space="preserve"> DATA[[#This Row],[Src Último]]</f>
        <v>107409</v>
      </c>
      <c r="AB1166" s="28">
        <f xml:space="preserve"> DATA[[#This Row],[Src Abertura]]</f>
        <v>106935</v>
      </c>
      <c r="AC1166" s="28">
        <f xml:space="preserve"> DATA[[#This Row],[Src Mínima]]</f>
        <v>106630</v>
      </c>
      <c r="AD1166" s="28">
        <f xml:space="preserve"> DATA[[#This Row],[Src Máxima]]</f>
        <v>107610</v>
      </c>
      <c r="AE1166" s="28">
        <f xml:space="preserve"> DATA[[#This Row],[Src Último]]</f>
        <v>107409</v>
      </c>
      <c r="AF1166" s="40">
        <f xml:space="preserve"> (DATA[[#This Row],[High]] - DATA[[#This Row],[Low]])</f>
        <v>980</v>
      </c>
      <c r="AG1166" s="31">
        <f xml:space="preserve"> _xlfn.XLOOKUP(DATA[[#This Row],[T]]-1, DATA[T], DATA[Open], "")</f>
        <v>106845</v>
      </c>
      <c r="AH1166" s="31">
        <f xml:space="preserve"> _xlfn.XLOOKUP(DATA[[#This Row],[T]]-1, DATA[T], DATA[Low], "")</f>
        <v>105705</v>
      </c>
      <c r="AI1166" s="31">
        <f xml:space="preserve"> _xlfn.XLOOKUP(DATA[[#This Row],[T]]-1, DATA[T], DATA[High], "")</f>
        <v>107115</v>
      </c>
      <c r="AJ1166" s="31">
        <f xml:space="preserve"> _xlfn.XLOOKUP(DATA[[#This Row],[T]]-1, DATA[T], DATA[Price], "")</f>
        <v>106013</v>
      </c>
      <c r="AK1166" s="33">
        <f xml:space="preserve"> IFERROR(DATA[[#This Row],[Prev Close]] - DATA[[#This Row],[Prev Open]], "")</f>
        <v>-832</v>
      </c>
      <c r="AL1166" s="33">
        <f xml:space="preserve"> IFERROR(DATA[[#This Row],[Prev High]] - DATA[[#This Row],[Prev Low]], "")</f>
        <v>1410</v>
      </c>
      <c r="AM1166" s="33">
        <f xml:space="preserve"> SIGN(DATA[[#This Row],[Prev Change]] &lt; 0)</f>
        <v>1</v>
      </c>
      <c r="AN1166" s="33">
        <f xml:space="preserve"> SIGN(DATA[[#This Row],[Prev Change]] &gt;= 0)</f>
        <v>0</v>
      </c>
      <c r="AO1166" s="28">
        <f xml:space="preserve"> IFERROR(MAX(0, DATA[[#This Row],[High]] - DATA[[#This Row],[Prev High]]), "")</f>
        <v>495</v>
      </c>
      <c r="AP1166" s="28">
        <f xml:space="preserve"> IFERROR(MAX(0, DATA[[#This Row],[Prev Low]] - DATA[[#This Row],[Low]]), "")</f>
        <v>0</v>
      </c>
      <c r="AQ1166" s="10">
        <f xml:space="preserve"> (DATA[[#This Row],[Prev Low]] &lt; DATA[[#This Row],[Open]]) * (DATA[[#This Row],[Open]] &lt; DATA[[#This Row],[Prev High]])</f>
        <v>1</v>
      </c>
      <c r="AR1166" s="10">
        <f xml:space="preserve"> SIGN(DATA[[#This Row],[Open]] &lt; DATA[[#This Row],[Prev Low]])</f>
        <v>0</v>
      </c>
      <c r="AS1166" s="10">
        <f xml:space="preserve"> SIGN(DATA[[#This Row],[Prev Low]] &lt; DATA[[#This Row],[Open]])</f>
        <v>1</v>
      </c>
      <c r="AT1166" s="10">
        <f xml:space="preserve"> SIGN(DATA[[#This Row],[Open]] &lt; DATA[[#This Row],[Prev High]])</f>
        <v>1</v>
      </c>
      <c r="AU1166" s="10">
        <f xml:space="preserve"> SIGN(DATA[[#This Row],[Prev High]] &lt; DATA[[#This Row],[Open]])</f>
        <v>0</v>
      </c>
      <c r="AV1166" s="10">
        <f xml:space="preserve"> SIGN(DATA[[#This Row],[Low]] &lt; DATA[[#This Row],[Prev Low]])</f>
        <v>0</v>
      </c>
      <c r="AW1166" s="10">
        <f xml:space="preserve"> SIGN(DATA[[#This Row],[Prev Low]] &lt; DATA[[#This Row],[Low]])</f>
        <v>1</v>
      </c>
      <c r="AX1166" s="10">
        <f xml:space="preserve"> SIGN(DATA[[#This Row],[High]] &lt; DATA[[#This Row],[Prev High]])</f>
        <v>0</v>
      </c>
      <c r="AY1166" s="10">
        <f xml:space="preserve"> SIGN(DATA[[#This Row],[Prev High]] &lt; DATA[[#This Row],[High]])</f>
        <v>1</v>
      </c>
      <c r="AZ1166" s="10">
        <f xml:space="preserve"> (DATA[[#This Row],[Prev Low]] &lt; DATA[[#This Row],[Close]]) * (DATA[[#This Row],[Close]] &lt; DATA[[#This Row],[Prev High]])</f>
        <v>0</v>
      </c>
      <c r="BA1166" s="10">
        <f xml:space="preserve"> SIGN(DATA[[#This Row],[Close]] &lt; DATA[[#This Row],[Prev Low]])</f>
        <v>0</v>
      </c>
      <c r="BB1166" s="10">
        <f xml:space="preserve"> SIGN(DATA[[#This Row],[Prev Low]] &lt; DATA[[#This Row],[Close]])</f>
        <v>1</v>
      </c>
      <c r="BC1166" s="10">
        <f xml:space="preserve"> SIGN(DATA[[#This Row],[Close]] &lt; DATA[[#This Row],[Prev High]])</f>
        <v>0</v>
      </c>
      <c r="BD1166" s="10">
        <f xml:space="preserve"> SIGN(DATA[[#This Row],[Prev High]] &lt; DATA[[#This Row],[Close]])</f>
        <v>1</v>
      </c>
    </row>
    <row r="1167" spans="14:56" x14ac:dyDescent="0.25">
      <c r="N1167" s="16">
        <f xml:space="preserve"> ROW() - ROW(DATA[[#Headers],[Row]])</f>
        <v>1165</v>
      </c>
      <c r="O1167" s="13"/>
      <c r="P1167" s="20">
        <v>44155</v>
      </c>
      <c r="Q1167" s="21">
        <v>106013</v>
      </c>
      <c r="R1167" s="21">
        <v>106845</v>
      </c>
      <c r="S1167" s="21">
        <v>107115</v>
      </c>
      <c r="T1167" s="21">
        <v>105705</v>
      </c>
      <c r="U1167" s="13" t="s">
        <v>806</v>
      </c>
      <c r="V1167" s="14">
        <v>-8.0000000000000002E-3</v>
      </c>
      <c r="W1167" s="23"/>
      <c r="X1167" s="23">
        <f xml:space="preserve"> (1 - DATA[[#This Row],[Row]])</f>
        <v>-1164</v>
      </c>
      <c r="Y1167" s="24">
        <f xml:space="preserve"> DATA[[#This Row],[Src Data]]</f>
        <v>44155</v>
      </c>
      <c r="Z1167" s="23">
        <f xml:space="preserve"> WEEKDAY(DATA[[#This Row],[Date]])</f>
        <v>6</v>
      </c>
      <c r="AA1167" s="26">
        <f xml:space="preserve"> DATA[[#This Row],[Src Último]]</f>
        <v>106013</v>
      </c>
      <c r="AB1167" s="28">
        <f xml:space="preserve"> DATA[[#This Row],[Src Abertura]]</f>
        <v>106845</v>
      </c>
      <c r="AC1167" s="28">
        <f xml:space="preserve"> DATA[[#This Row],[Src Mínima]]</f>
        <v>105705</v>
      </c>
      <c r="AD1167" s="28">
        <f xml:space="preserve"> DATA[[#This Row],[Src Máxima]]</f>
        <v>107115</v>
      </c>
      <c r="AE1167" s="28">
        <f xml:space="preserve"> DATA[[#This Row],[Src Último]]</f>
        <v>106013</v>
      </c>
      <c r="AF1167" s="40">
        <f xml:space="preserve"> (DATA[[#This Row],[High]] - DATA[[#This Row],[Low]])</f>
        <v>1410</v>
      </c>
      <c r="AG1167" s="31">
        <f xml:space="preserve"> _xlfn.XLOOKUP(DATA[[#This Row],[T]]-1, DATA[T], DATA[Open], "")</f>
        <v>105850</v>
      </c>
      <c r="AH1167" s="31">
        <f xml:space="preserve"> _xlfn.XLOOKUP(DATA[[#This Row],[T]]-1, DATA[T], DATA[Low], "")</f>
        <v>105580</v>
      </c>
      <c r="AI1167" s="31">
        <f xml:space="preserve"> _xlfn.XLOOKUP(DATA[[#This Row],[T]]-1, DATA[T], DATA[High], "")</f>
        <v>107140</v>
      </c>
      <c r="AJ1167" s="31">
        <f xml:space="preserve"> _xlfn.XLOOKUP(DATA[[#This Row],[T]]-1, DATA[T], DATA[Price], "")</f>
        <v>106869</v>
      </c>
      <c r="AK1167" s="33">
        <f xml:space="preserve"> IFERROR(DATA[[#This Row],[Prev Close]] - DATA[[#This Row],[Prev Open]], "")</f>
        <v>1019</v>
      </c>
      <c r="AL1167" s="33">
        <f xml:space="preserve"> IFERROR(DATA[[#This Row],[Prev High]] - DATA[[#This Row],[Prev Low]], "")</f>
        <v>1560</v>
      </c>
      <c r="AM1167" s="33">
        <f xml:space="preserve"> SIGN(DATA[[#This Row],[Prev Change]] &lt; 0)</f>
        <v>0</v>
      </c>
      <c r="AN1167" s="33">
        <f xml:space="preserve"> SIGN(DATA[[#This Row],[Prev Change]] &gt;= 0)</f>
        <v>1</v>
      </c>
      <c r="AO1167" s="28">
        <f xml:space="preserve"> IFERROR(MAX(0, DATA[[#This Row],[High]] - DATA[[#This Row],[Prev High]]), "")</f>
        <v>0</v>
      </c>
      <c r="AP1167" s="28">
        <f xml:space="preserve"> IFERROR(MAX(0, DATA[[#This Row],[Prev Low]] - DATA[[#This Row],[Low]]), "")</f>
        <v>0</v>
      </c>
      <c r="AQ1167" s="10">
        <f xml:space="preserve"> (DATA[[#This Row],[Prev Low]] &lt; DATA[[#This Row],[Open]]) * (DATA[[#This Row],[Open]] &lt; DATA[[#This Row],[Prev High]])</f>
        <v>1</v>
      </c>
      <c r="AR1167" s="10">
        <f xml:space="preserve"> SIGN(DATA[[#This Row],[Open]] &lt; DATA[[#This Row],[Prev Low]])</f>
        <v>0</v>
      </c>
      <c r="AS1167" s="10">
        <f xml:space="preserve"> SIGN(DATA[[#This Row],[Prev Low]] &lt; DATA[[#This Row],[Open]])</f>
        <v>1</v>
      </c>
      <c r="AT1167" s="10">
        <f xml:space="preserve"> SIGN(DATA[[#This Row],[Open]] &lt; DATA[[#This Row],[Prev High]])</f>
        <v>1</v>
      </c>
      <c r="AU1167" s="10">
        <f xml:space="preserve"> SIGN(DATA[[#This Row],[Prev High]] &lt; DATA[[#This Row],[Open]])</f>
        <v>0</v>
      </c>
      <c r="AV1167" s="10">
        <f xml:space="preserve"> SIGN(DATA[[#This Row],[Low]] &lt; DATA[[#This Row],[Prev Low]])</f>
        <v>0</v>
      </c>
      <c r="AW1167" s="10">
        <f xml:space="preserve"> SIGN(DATA[[#This Row],[Prev Low]] &lt; DATA[[#This Row],[Low]])</f>
        <v>1</v>
      </c>
      <c r="AX1167" s="10">
        <f xml:space="preserve"> SIGN(DATA[[#This Row],[High]] &lt; DATA[[#This Row],[Prev High]])</f>
        <v>1</v>
      </c>
      <c r="AY1167" s="10">
        <f xml:space="preserve"> SIGN(DATA[[#This Row],[Prev High]] &lt; DATA[[#This Row],[High]])</f>
        <v>0</v>
      </c>
      <c r="AZ1167" s="10">
        <f xml:space="preserve"> (DATA[[#This Row],[Prev Low]] &lt; DATA[[#This Row],[Close]]) * (DATA[[#This Row],[Close]] &lt; DATA[[#This Row],[Prev High]])</f>
        <v>1</v>
      </c>
      <c r="BA1167" s="10">
        <f xml:space="preserve"> SIGN(DATA[[#This Row],[Close]] &lt; DATA[[#This Row],[Prev Low]])</f>
        <v>0</v>
      </c>
      <c r="BB1167" s="10">
        <f xml:space="preserve"> SIGN(DATA[[#This Row],[Prev Low]] &lt; DATA[[#This Row],[Close]])</f>
        <v>1</v>
      </c>
      <c r="BC1167" s="10">
        <f xml:space="preserve"> SIGN(DATA[[#This Row],[Close]] &lt; DATA[[#This Row],[Prev High]])</f>
        <v>1</v>
      </c>
      <c r="BD1167" s="10">
        <f xml:space="preserve"> SIGN(DATA[[#This Row],[Prev High]] &lt; DATA[[#This Row],[Close]])</f>
        <v>0</v>
      </c>
    </row>
    <row r="1168" spans="14:56" x14ac:dyDescent="0.25">
      <c r="N1168" s="16">
        <f xml:space="preserve"> ROW() - ROW(DATA[[#Headers],[Row]])</f>
        <v>1166</v>
      </c>
      <c r="O1168" s="13"/>
      <c r="P1168" s="20">
        <v>44154</v>
      </c>
      <c r="Q1168" s="21">
        <v>106869</v>
      </c>
      <c r="R1168" s="21">
        <v>105850</v>
      </c>
      <c r="S1168" s="21">
        <v>107140</v>
      </c>
      <c r="T1168" s="21">
        <v>105580</v>
      </c>
      <c r="U1168" s="13" t="s">
        <v>100</v>
      </c>
      <c r="V1168" s="14">
        <v>6.3E-3</v>
      </c>
      <c r="W1168" s="23"/>
      <c r="X1168" s="23">
        <f xml:space="preserve"> (1 - DATA[[#This Row],[Row]])</f>
        <v>-1165</v>
      </c>
      <c r="Y1168" s="24">
        <f xml:space="preserve"> DATA[[#This Row],[Src Data]]</f>
        <v>44154</v>
      </c>
      <c r="Z1168" s="23">
        <f xml:space="preserve"> WEEKDAY(DATA[[#This Row],[Date]])</f>
        <v>5</v>
      </c>
      <c r="AA1168" s="26">
        <f xml:space="preserve"> DATA[[#This Row],[Src Último]]</f>
        <v>106869</v>
      </c>
      <c r="AB1168" s="28">
        <f xml:space="preserve"> DATA[[#This Row],[Src Abertura]]</f>
        <v>105850</v>
      </c>
      <c r="AC1168" s="28">
        <f xml:space="preserve"> DATA[[#This Row],[Src Mínima]]</f>
        <v>105580</v>
      </c>
      <c r="AD1168" s="28">
        <f xml:space="preserve"> DATA[[#This Row],[Src Máxima]]</f>
        <v>107140</v>
      </c>
      <c r="AE1168" s="28">
        <f xml:space="preserve"> DATA[[#This Row],[Src Último]]</f>
        <v>106869</v>
      </c>
      <c r="AF1168" s="40">
        <f xml:space="preserve"> (DATA[[#This Row],[High]] - DATA[[#This Row],[Low]])</f>
        <v>1560</v>
      </c>
      <c r="AG1168" s="31">
        <f xml:space="preserve"> _xlfn.XLOOKUP(DATA[[#This Row],[T]]-1, DATA[T], DATA[Open], "")</f>
        <v>107885</v>
      </c>
      <c r="AH1168" s="31">
        <f xml:space="preserve"> _xlfn.XLOOKUP(DATA[[#This Row],[T]]-1, DATA[T], DATA[Low], "")</f>
        <v>106065</v>
      </c>
      <c r="AI1168" s="31">
        <f xml:space="preserve"> _xlfn.XLOOKUP(DATA[[#This Row],[T]]-1, DATA[T], DATA[High], "")</f>
        <v>107920</v>
      </c>
      <c r="AJ1168" s="31">
        <f xml:space="preserve"> _xlfn.XLOOKUP(DATA[[#This Row],[T]]-1, DATA[T], DATA[Price], "")</f>
        <v>106198</v>
      </c>
      <c r="AK1168" s="33">
        <f xml:space="preserve"> IFERROR(DATA[[#This Row],[Prev Close]] - DATA[[#This Row],[Prev Open]], "")</f>
        <v>-1687</v>
      </c>
      <c r="AL1168" s="33">
        <f xml:space="preserve"> IFERROR(DATA[[#This Row],[Prev High]] - DATA[[#This Row],[Prev Low]], "")</f>
        <v>1855</v>
      </c>
      <c r="AM1168" s="33">
        <f xml:space="preserve"> SIGN(DATA[[#This Row],[Prev Change]] &lt; 0)</f>
        <v>1</v>
      </c>
      <c r="AN1168" s="33">
        <f xml:space="preserve"> SIGN(DATA[[#This Row],[Prev Change]] &gt;= 0)</f>
        <v>0</v>
      </c>
      <c r="AO1168" s="28">
        <f xml:space="preserve"> IFERROR(MAX(0, DATA[[#This Row],[High]] - DATA[[#This Row],[Prev High]]), "")</f>
        <v>0</v>
      </c>
      <c r="AP1168" s="28">
        <f xml:space="preserve"> IFERROR(MAX(0, DATA[[#This Row],[Prev Low]] - DATA[[#This Row],[Low]]), "")</f>
        <v>485</v>
      </c>
      <c r="AQ1168" s="10">
        <f xml:space="preserve"> (DATA[[#This Row],[Prev Low]] &lt; DATA[[#This Row],[Open]]) * (DATA[[#This Row],[Open]] &lt; DATA[[#This Row],[Prev High]])</f>
        <v>0</v>
      </c>
      <c r="AR1168" s="10">
        <f xml:space="preserve"> SIGN(DATA[[#This Row],[Open]] &lt; DATA[[#This Row],[Prev Low]])</f>
        <v>1</v>
      </c>
      <c r="AS1168" s="10">
        <f xml:space="preserve"> SIGN(DATA[[#This Row],[Prev Low]] &lt; DATA[[#This Row],[Open]])</f>
        <v>0</v>
      </c>
      <c r="AT1168" s="10">
        <f xml:space="preserve"> SIGN(DATA[[#This Row],[Open]] &lt; DATA[[#This Row],[Prev High]])</f>
        <v>1</v>
      </c>
      <c r="AU1168" s="10">
        <f xml:space="preserve"> SIGN(DATA[[#This Row],[Prev High]] &lt; DATA[[#This Row],[Open]])</f>
        <v>0</v>
      </c>
      <c r="AV1168" s="10">
        <f xml:space="preserve"> SIGN(DATA[[#This Row],[Low]] &lt; DATA[[#This Row],[Prev Low]])</f>
        <v>1</v>
      </c>
      <c r="AW1168" s="10">
        <f xml:space="preserve"> SIGN(DATA[[#This Row],[Prev Low]] &lt; DATA[[#This Row],[Low]])</f>
        <v>0</v>
      </c>
      <c r="AX1168" s="10">
        <f xml:space="preserve"> SIGN(DATA[[#This Row],[High]] &lt; DATA[[#This Row],[Prev High]])</f>
        <v>1</v>
      </c>
      <c r="AY1168" s="10">
        <f xml:space="preserve"> SIGN(DATA[[#This Row],[Prev High]] &lt; DATA[[#This Row],[High]])</f>
        <v>0</v>
      </c>
      <c r="AZ1168" s="10">
        <f xml:space="preserve"> (DATA[[#This Row],[Prev Low]] &lt; DATA[[#This Row],[Close]]) * (DATA[[#This Row],[Close]] &lt; DATA[[#This Row],[Prev High]])</f>
        <v>1</v>
      </c>
      <c r="BA1168" s="10">
        <f xml:space="preserve"> SIGN(DATA[[#This Row],[Close]] &lt; DATA[[#This Row],[Prev Low]])</f>
        <v>0</v>
      </c>
      <c r="BB1168" s="10">
        <f xml:space="preserve"> SIGN(DATA[[#This Row],[Prev Low]] &lt; DATA[[#This Row],[Close]])</f>
        <v>1</v>
      </c>
      <c r="BC1168" s="10">
        <f xml:space="preserve"> SIGN(DATA[[#This Row],[Close]] &lt; DATA[[#This Row],[Prev High]])</f>
        <v>1</v>
      </c>
      <c r="BD1168" s="10">
        <f xml:space="preserve"> SIGN(DATA[[#This Row],[Prev High]] &lt; DATA[[#This Row],[Close]])</f>
        <v>0</v>
      </c>
    </row>
    <row r="1169" spans="14:56" x14ac:dyDescent="0.25">
      <c r="N1169" s="16">
        <f xml:space="preserve"> ROW() - ROW(DATA[[#Headers],[Row]])</f>
        <v>1167</v>
      </c>
      <c r="O1169" s="13"/>
      <c r="P1169" s="20">
        <v>44153</v>
      </c>
      <c r="Q1169" s="21">
        <v>106198</v>
      </c>
      <c r="R1169" s="21">
        <v>107885</v>
      </c>
      <c r="S1169" s="21">
        <v>107920</v>
      </c>
      <c r="T1169" s="21">
        <v>106065</v>
      </c>
      <c r="U1169" s="13" t="s">
        <v>373</v>
      </c>
      <c r="V1169" s="14">
        <v>-1.1599999999999999E-2</v>
      </c>
      <c r="W1169" s="23"/>
      <c r="X1169" s="23">
        <f xml:space="preserve"> (1 - DATA[[#This Row],[Row]])</f>
        <v>-1166</v>
      </c>
      <c r="Y1169" s="24">
        <f xml:space="preserve"> DATA[[#This Row],[Src Data]]</f>
        <v>44153</v>
      </c>
      <c r="Z1169" s="23">
        <f xml:space="preserve"> WEEKDAY(DATA[[#This Row],[Date]])</f>
        <v>4</v>
      </c>
      <c r="AA1169" s="26">
        <f xml:space="preserve"> DATA[[#This Row],[Src Último]]</f>
        <v>106198</v>
      </c>
      <c r="AB1169" s="28">
        <f xml:space="preserve"> DATA[[#This Row],[Src Abertura]]</f>
        <v>107885</v>
      </c>
      <c r="AC1169" s="28">
        <f xml:space="preserve"> DATA[[#This Row],[Src Mínima]]</f>
        <v>106065</v>
      </c>
      <c r="AD1169" s="28">
        <f xml:space="preserve"> DATA[[#This Row],[Src Máxima]]</f>
        <v>107920</v>
      </c>
      <c r="AE1169" s="28">
        <f xml:space="preserve"> DATA[[#This Row],[Src Último]]</f>
        <v>106198</v>
      </c>
      <c r="AF1169" s="40">
        <f xml:space="preserve"> (DATA[[#This Row],[High]] - DATA[[#This Row],[Low]])</f>
        <v>1855</v>
      </c>
      <c r="AG1169" s="31">
        <f xml:space="preserve"> _xlfn.XLOOKUP(DATA[[#This Row],[T]]-1, DATA[T], DATA[Open], "")</f>
        <v>106250</v>
      </c>
      <c r="AH1169" s="31">
        <f xml:space="preserve"> _xlfn.XLOOKUP(DATA[[#This Row],[T]]-1, DATA[T], DATA[Low], "")</f>
        <v>105915</v>
      </c>
      <c r="AI1169" s="31">
        <f xml:space="preserve"> _xlfn.XLOOKUP(DATA[[#This Row],[T]]-1, DATA[T], DATA[High], "")</f>
        <v>107935</v>
      </c>
      <c r="AJ1169" s="31">
        <f xml:space="preserve"> _xlfn.XLOOKUP(DATA[[#This Row],[T]]-1, DATA[T], DATA[Price], "")</f>
        <v>107441</v>
      </c>
      <c r="AK1169" s="33">
        <f xml:space="preserve"> IFERROR(DATA[[#This Row],[Prev Close]] - DATA[[#This Row],[Prev Open]], "")</f>
        <v>1191</v>
      </c>
      <c r="AL1169" s="33">
        <f xml:space="preserve"> IFERROR(DATA[[#This Row],[Prev High]] - DATA[[#This Row],[Prev Low]], "")</f>
        <v>2020</v>
      </c>
      <c r="AM1169" s="33">
        <f xml:space="preserve"> SIGN(DATA[[#This Row],[Prev Change]] &lt; 0)</f>
        <v>0</v>
      </c>
      <c r="AN1169" s="33">
        <f xml:space="preserve"> SIGN(DATA[[#This Row],[Prev Change]] &gt;= 0)</f>
        <v>1</v>
      </c>
      <c r="AO1169" s="28">
        <f xml:space="preserve"> IFERROR(MAX(0, DATA[[#This Row],[High]] - DATA[[#This Row],[Prev High]]), "")</f>
        <v>0</v>
      </c>
      <c r="AP1169" s="28">
        <f xml:space="preserve"> IFERROR(MAX(0, DATA[[#This Row],[Prev Low]] - DATA[[#This Row],[Low]]), "")</f>
        <v>0</v>
      </c>
      <c r="AQ1169" s="10">
        <f xml:space="preserve"> (DATA[[#This Row],[Prev Low]] &lt; DATA[[#This Row],[Open]]) * (DATA[[#This Row],[Open]] &lt; DATA[[#This Row],[Prev High]])</f>
        <v>1</v>
      </c>
      <c r="AR1169" s="10">
        <f xml:space="preserve"> SIGN(DATA[[#This Row],[Open]] &lt; DATA[[#This Row],[Prev Low]])</f>
        <v>0</v>
      </c>
      <c r="AS1169" s="10">
        <f xml:space="preserve"> SIGN(DATA[[#This Row],[Prev Low]] &lt; DATA[[#This Row],[Open]])</f>
        <v>1</v>
      </c>
      <c r="AT1169" s="10">
        <f xml:space="preserve"> SIGN(DATA[[#This Row],[Open]] &lt; DATA[[#This Row],[Prev High]])</f>
        <v>1</v>
      </c>
      <c r="AU1169" s="10">
        <f xml:space="preserve"> SIGN(DATA[[#This Row],[Prev High]] &lt; DATA[[#This Row],[Open]])</f>
        <v>0</v>
      </c>
      <c r="AV1169" s="10">
        <f xml:space="preserve"> SIGN(DATA[[#This Row],[Low]] &lt; DATA[[#This Row],[Prev Low]])</f>
        <v>0</v>
      </c>
      <c r="AW1169" s="10">
        <f xml:space="preserve"> SIGN(DATA[[#This Row],[Prev Low]] &lt; DATA[[#This Row],[Low]])</f>
        <v>1</v>
      </c>
      <c r="AX1169" s="10">
        <f xml:space="preserve"> SIGN(DATA[[#This Row],[High]] &lt; DATA[[#This Row],[Prev High]])</f>
        <v>1</v>
      </c>
      <c r="AY1169" s="10">
        <f xml:space="preserve"> SIGN(DATA[[#This Row],[Prev High]] &lt; DATA[[#This Row],[High]])</f>
        <v>0</v>
      </c>
      <c r="AZ1169" s="10">
        <f xml:space="preserve"> (DATA[[#This Row],[Prev Low]] &lt; DATA[[#This Row],[Close]]) * (DATA[[#This Row],[Close]] &lt; DATA[[#This Row],[Prev High]])</f>
        <v>1</v>
      </c>
      <c r="BA1169" s="10">
        <f xml:space="preserve"> SIGN(DATA[[#This Row],[Close]] &lt; DATA[[#This Row],[Prev Low]])</f>
        <v>0</v>
      </c>
      <c r="BB1169" s="10">
        <f xml:space="preserve"> SIGN(DATA[[#This Row],[Prev Low]] &lt; DATA[[#This Row],[Close]])</f>
        <v>1</v>
      </c>
      <c r="BC1169" s="10">
        <f xml:space="preserve"> SIGN(DATA[[#This Row],[Close]] &lt; DATA[[#This Row],[Prev High]])</f>
        <v>1</v>
      </c>
      <c r="BD1169" s="10">
        <f xml:space="preserve"> SIGN(DATA[[#This Row],[Prev High]] &lt; DATA[[#This Row],[Close]])</f>
        <v>0</v>
      </c>
    </row>
    <row r="1170" spans="14:56" x14ac:dyDescent="0.25">
      <c r="N1170" s="16">
        <f xml:space="preserve"> ROW() - ROW(DATA[[#Headers],[Row]])</f>
        <v>1168</v>
      </c>
      <c r="O1170" s="13"/>
      <c r="P1170" s="20">
        <v>44152</v>
      </c>
      <c r="Q1170" s="21">
        <v>107441</v>
      </c>
      <c r="R1170" s="21">
        <v>106250</v>
      </c>
      <c r="S1170" s="21">
        <v>107935</v>
      </c>
      <c r="T1170" s="21">
        <v>105915</v>
      </c>
      <c r="U1170" s="13" t="s">
        <v>362</v>
      </c>
      <c r="V1170" s="14">
        <v>8.2000000000000007E-3</v>
      </c>
      <c r="W1170" s="23"/>
      <c r="X1170" s="23">
        <f xml:space="preserve"> (1 - DATA[[#This Row],[Row]])</f>
        <v>-1167</v>
      </c>
      <c r="Y1170" s="24">
        <f xml:space="preserve"> DATA[[#This Row],[Src Data]]</f>
        <v>44152</v>
      </c>
      <c r="Z1170" s="23">
        <f xml:space="preserve"> WEEKDAY(DATA[[#This Row],[Date]])</f>
        <v>3</v>
      </c>
      <c r="AA1170" s="26">
        <f xml:space="preserve"> DATA[[#This Row],[Src Último]]</f>
        <v>107441</v>
      </c>
      <c r="AB1170" s="28">
        <f xml:space="preserve"> DATA[[#This Row],[Src Abertura]]</f>
        <v>106250</v>
      </c>
      <c r="AC1170" s="28">
        <f xml:space="preserve"> DATA[[#This Row],[Src Mínima]]</f>
        <v>105915</v>
      </c>
      <c r="AD1170" s="28">
        <f xml:space="preserve"> DATA[[#This Row],[Src Máxima]]</f>
        <v>107935</v>
      </c>
      <c r="AE1170" s="28">
        <f xml:space="preserve"> DATA[[#This Row],[Src Último]]</f>
        <v>107441</v>
      </c>
      <c r="AF1170" s="40">
        <f xml:space="preserve"> (DATA[[#This Row],[High]] - DATA[[#This Row],[Low]])</f>
        <v>2020</v>
      </c>
      <c r="AG1170" s="31">
        <f xml:space="preserve"> _xlfn.XLOOKUP(DATA[[#This Row],[T]]-1, DATA[T], DATA[Open], "")</f>
        <v>106250</v>
      </c>
      <c r="AH1170" s="31">
        <f xml:space="preserve"> _xlfn.XLOOKUP(DATA[[#This Row],[T]]-1, DATA[T], DATA[Low], "")</f>
        <v>105275</v>
      </c>
      <c r="AI1170" s="31">
        <f xml:space="preserve"> _xlfn.XLOOKUP(DATA[[#This Row],[T]]-1, DATA[T], DATA[High], "")</f>
        <v>106780</v>
      </c>
      <c r="AJ1170" s="31">
        <f xml:space="preserve"> _xlfn.XLOOKUP(DATA[[#This Row],[T]]-1, DATA[T], DATA[Price], "")</f>
        <v>106566</v>
      </c>
      <c r="AK1170" s="33">
        <f xml:space="preserve"> IFERROR(DATA[[#This Row],[Prev Close]] - DATA[[#This Row],[Prev Open]], "")</f>
        <v>316</v>
      </c>
      <c r="AL1170" s="33">
        <f xml:space="preserve"> IFERROR(DATA[[#This Row],[Prev High]] - DATA[[#This Row],[Prev Low]], "")</f>
        <v>1505</v>
      </c>
      <c r="AM1170" s="33">
        <f xml:space="preserve"> SIGN(DATA[[#This Row],[Prev Change]] &lt; 0)</f>
        <v>0</v>
      </c>
      <c r="AN1170" s="33">
        <f xml:space="preserve"> SIGN(DATA[[#This Row],[Prev Change]] &gt;= 0)</f>
        <v>1</v>
      </c>
      <c r="AO1170" s="28">
        <f xml:space="preserve"> IFERROR(MAX(0, DATA[[#This Row],[High]] - DATA[[#This Row],[Prev High]]), "")</f>
        <v>1155</v>
      </c>
      <c r="AP1170" s="28">
        <f xml:space="preserve"> IFERROR(MAX(0, DATA[[#This Row],[Prev Low]] - DATA[[#This Row],[Low]]), "")</f>
        <v>0</v>
      </c>
      <c r="AQ1170" s="10">
        <f xml:space="preserve"> (DATA[[#This Row],[Prev Low]] &lt; DATA[[#This Row],[Open]]) * (DATA[[#This Row],[Open]] &lt; DATA[[#This Row],[Prev High]])</f>
        <v>1</v>
      </c>
      <c r="AR1170" s="10">
        <f xml:space="preserve"> SIGN(DATA[[#This Row],[Open]] &lt; DATA[[#This Row],[Prev Low]])</f>
        <v>0</v>
      </c>
      <c r="AS1170" s="10">
        <f xml:space="preserve"> SIGN(DATA[[#This Row],[Prev Low]] &lt; DATA[[#This Row],[Open]])</f>
        <v>1</v>
      </c>
      <c r="AT1170" s="10">
        <f xml:space="preserve"> SIGN(DATA[[#This Row],[Open]] &lt; DATA[[#This Row],[Prev High]])</f>
        <v>1</v>
      </c>
      <c r="AU1170" s="10">
        <f xml:space="preserve"> SIGN(DATA[[#This Row],[Prev High]] &lt; DATA[[#This Row],[Open]])</f>
        <v>0</v>
      </c>
      <c r="AV1170" s="10">
        <f xml:space="preserve"> SIGN(DATA[[#This Row],[Low]] &lt; DATA[[#This Row],[Prev Low]])</f>
        <v>0</v>
      </c>
      <c r="AW1170" s="10">
        <f xml:space="preserve"> SIGN(DATA[[#This Row],[Prev Low]] &lt; DATA[[#This Row],[Low]])</f>
        <v>1</v>
      </c>
      <c r="AX1170" s="10">
        <f xml:space="preserve"> SIGN(DATA[[#This Row],[High]] &lt; DATA[[#This Row],[Prev High]])</f>
        <v>0</v>
      </c>
      <c r="AY1170" s="10">
        <f xml:space="preserve"> SIGN(DATA[[#This Row],[Prev High]] &lt; DATA[[#This Row],[High]])</f>
        <v>1</v>
      </c>
      <c r="AZ1170" s="10">
        <f xml:space="preserve"> (DATA[[#This Row],[Prev Low]] &lt; DATA[[#This Row],[Close]]) * (DATA[[#This Row],[Close]] &lt; DATA[[#This Row],[Prev High]])</f>
        <v>0</v>
      </c>
      <c r="BA1170" s="10">
        <f xml:space="preserve"> SIGN(DATA[[#This Row],[Close]] &lt; DATA[[#This Row],[Prev Low]])</f>
        <v>0</v>
      </c>
      <c r="BB1170" s="10">
        <f xml:space="preserve"> SIGN(DATA[[#This Row],[Prev Low]] &lt; DATA[[#This Row],[Close]])</f>
        <v>1</v>
      </c>
      <c r="BC1170" s="10">
        <f xml:space="preserve"> SIGN(DATA[[#This Row],[Close]] &lt; DATA[[#This Row],[Prev High]])</f>
        <v>0</v>
      </c>
      <c r="BD1170" s="10">
        <f xml:space="preserve"> SIGN(DATA[[#This Row],[Prev High]] &lt; DATA[[#This Row],[Close]])</f>
        <v>1</v>
      </c>
    </row>
    <row r="1171" spans="14:56" x14ac:dyDescent="0.25">
      <c r="N1171" s="16">
        <f xml:space="preserve"> ROW() - ROW(DATA[[#Headers],[Row]])</f>
        <v>1169</v>
      </c>
      <c r="O1171" s="13"/>
      <c r="P1171" s="20">
        <v>44151</v>
      </c>
      <c r="Q1171" s="21">
        <v>106566</v>
      </c>
      <c r="R1171" s="21">
        <v>106250</v>
      </c>
      <c r="S1171" s="21">
        <v>106780</v>
      </c>
      <c r="T1171" s="21">
        <v>105275</v>
      </c>
      <c r="U1171" s="13" t="s">
        <v>336</v>
      </c>
      <c r="V1171" s="14">
        <v>1.7899999999999999E-2</v>
      </c>
      <c r="W1171" s="23"/>
      <c r="X1171" s="23">
        <f xml:space="preserve"> (1 - DATA[[#This Row],[Row]])</f>
        <v>-1168</v>
      </c>
      <c r="Y1171" s="24">
        <f xml:space="preserve"> DATA[[#This Row],[Src Data]]</f>
        <v>44151</v>
      </c>
      <c r="Z1171" s="23">
        <f xml:space="preserve"> WEEKDAY(DATA[[#This Row],[Date]])</f>
        <v>2</v>
      </c>
      <c r="AA1171" s="26">
        <f xml:space="preserve"> DATA[[#This Row],[Src Último]]</f>
        <v>106566</v>
      </c>
      <c r="AB1171" s="28">
        <f xml:space="preserve"> DATA[[#This Row],[Src Abertura]]</f>
        <v>106250</v>
      </c>
      <c r="AC1171" s="28">
        <f xml:space="preserve"> DATA[[#This Row],[Src Mínima]]</f>
        <v>105275</v>
      </c>
      <c r="AD1171" s="28">
        <f xml:space="preserve"> DATA[[#This Row],[Src Máxima]]</f>
        <v>106780</v>
      </c>
      <c r="AE1171" s="28">
        <f xml:space="preserve"> DATA[[#This Row],[Src Último]]</f>
        <v>106566</v>
      </c>
      <c r="AF1171" s="40">
        <f xml:space="preserve"> (DATA[[#This Row],[High]] - DATA[[#This Row],[Low]])</f>
        <v>1505</v>
      </c>
      <c r="AG1171" s="31">
        <f xml:space="preserve"> _xlfn.XLOOKUP(DATA[[#This Row],[T]]-1, DATA[T], DATA[Open], "")</f>
        <v>103355</v>
      </c>
      <c r="AH1171" s="31">
        <f xml:space="preserve"> _xlfn.XLOOKUP(DATA[[#This Row],[T]]-1, DATA[T], DATA[Low], "")</f>
        <v>103075</v>
      </c>
      <c r="AI1171" s="31">
        <f xml:space="preserve"> _xlfn.XLOOKUP(DATA[[#This Row],[T]]-1, DATA[T], DATA[High], "")</f>
        <v>104880</v>
      </c>
      <c r="AJ1171" s="31">
        <f xml:space="preserve"> _xlfn.XLOOKUP(DATA[[#This Row],[T]]-1, DATA[T], DATA[Price], "")</f>
        <v>104694</v>
      </c>
      <c r="AK1171" s="33">
        <f xml:space="preserve"> IFERROR(DATA[[#This Row],[Prev Close]] - DATA[[#This Row],[Prev Open]], "")</f>
        <v>1339</v>
      </c>
      <c r="AL1171" s="33">
        <f xml:space="preserve"> IFERROR(DATA[[#This Row],[Prev High]] - DATA[[#This Row],[Prev Low]], "")</f>
        <v>1805</v>
      </c>
      <c r="AM1171" s="33">
        <f xml:space="preserve"> SIGN(DATA[[#This Row],[Prev Change]] &lt; 0)</f>
        <v>0</v>
      </c>
      <c r="AN1171" s="33">
        <f xml:space="preserve"> SIGN(DATA[[#This Row],[Prev Change]] &gt;= 0)</f>
        <v>1</v>
      </c>
      <c r="AO1171" s="28">
        <f xml:space="preserve"> IFERROR(MAX(0, DATA[[#This Row],[High]] - DATA[[#This Row],[Prev High]]), "")</f>
        <v>1900</v>
      </c>
      <c r="AP1171" s="28">
        <f xml:space="preserve"> IFERROR(MAX(0, DATA[[#This Row],[Prev Low]] - DATA[[#This Row],[Low]]), "")</f>
        <v>0</v>
      </c>
      <c r="AQ1171" s="10">
        <f xml:space="preserve"> (DATA[[#This Row],[Prev Low]] &lt; DATA[[#This Row],[Open]]) * (DATA[[#This Row],[Open]] &lt; DATA[[#This Row],[Prev High]])</f>
        <v>0</v>
      </c>
      <c r="AR1171" s="10">
        <f xml:space="preserve"> SIGN(DATA[[#This Row],[Open]] &lt; DATA[[#This Row],[Prev Low]])</f>
        <v>0</v>
      </c>
      <c r="AS1171" s="10">
        <f xml:space="preserve"> SIGN(DATA[[#This Row],[Prev Low]] &lt; DATA[[#This Row],[Open]])</f>
        <v>1</v>
      </c>
      <c r="AT1171" s="10">
        <f xml:space="preserve"> SIGN(DATA[[#This Row],[Open]] &lt; DATA[[#This Row],[Prev High]])</f>
        <v>0</v>
      </c>
      <c r="AU1171" s="10">
        <f xml:space="preserve"> SIGN(DATA[[#This Row],[Prev High]] &lt; DATA[[#This Row],[Open]])</f>
        <v>1</v>
      </c>
      <c r="AV1171" s="10">
        <f xml:space="preserve"> SIGN(DATA[[#This Row],[Low]] &lt; DATA[[#This Row],[Prev Low]])</f>
        <v>0</v>
      </c>
      <c r="AW1171" s="10">
        <f xml:space="preserve"> SIGN(DATA[[#This Row],[Prev Low]] &lt; DATA[[#This Row],[Low]])</f>
        <v>1</v>
      </c>
      <c r="AX1171" s="10">
        <f xml:space="preserve"> SIGN(DATA[[#This Row],[High]] &lt; DATA[[#This Row],[Prev High]])</f>
        <v>0</v>
      </c>
      <c r="AY1171" s="10">
        <f xml:space="preserve"> SIGN(DATA[[#This Row],[Prev High]] &lt; DATA[[#This Row],[High]])</f>
        <v>1</v>
      </c>
      <c r="AZ1171" s="10">
        <f xml:space="preserve"> (DATA[[#This Row],[Prev Low]] &lt; DATA[[#This Row],[Close]]) * (DATA[[#This Row],[Close]] &lt; DATA[[#This Row],[Prev High]])</f>
        <v>0</v>
      </c>
      <c r="BA1171" s="10">
        <f xml:space="preserve"> SIGN(DATA[[#This Row],[Close]] &lt; DATA[[#This Row],[Prev Low]])</f>
        <v>0</v>
      </c>
      <c r="BB1171" s="10">
        <f xml:space="preserve"> SIGN(DATA[[#This Row],[Prev Low]] &lt; DATA[[#This Row],[Close]])</f>
        <v>1</v>
      </c>
      <c r="BC1171" s="10">
        <f xml:space="preserve"> SIGN(DATA[[#This Row],[Close]] &lt; DATA[[#This Row],[Prev High]])</f>
        <v>0</v>
      </c>
      <c r="BD1171" s="10">
        <f xml:space="preserve"> SIGN(DATA[[#This Row],[Prev High]] &lt; DATA[[#This Row],[Close]])</f>
        <v>1</v>
      </c>
    </row>
    <row r="1172" spans="14:56" x14ac:dyDescent="0.25">
      <c r="N1172" s="16">
        <f xml:space="preserve"> ROW() - ROW(DATA[[#Headers],[Row]])</f>
        <v>1170</v>
      </c>
      <c r="O1172" s="13"/>
      <c r="P1172" s="20">
        <v>44148</v>
      </c>
      <c r="Q1172" s="21">
        <v>104694</v>
      </c>
      <c r="R1172" s="21">
        <v>103355</v>
      </c>
      <c r="S1172" s="21">
        <v>104880</v>
      </c>
      <c r="T1172" s="21">
        <v>103075</v>
      </c>
      <c r="U1172" s="13" t="s">
        <v>513</v>
      </c>
      <c r="V1172" s="14">
        <v>2.1100000000000001E-2</v>
      </c>
      <c r="W1172" s="23"/>
      <c r="X1172" s="23">
        <f xml:space="preserve"> (1 - DATA[[#This Row],[Row]])</f>
        <v>-1169</v>
      </c>
      <c r="Y1172" s="24">
        <f xml:space="preserve"> DATA[[#This Row],[Src Data]]</f>
        <v>44148</v>
      </c>
      <c r="Z1172" s="23">
        <f xml:space="preserve"> WEEKDAY(DATA[[#This Row],[Date]])</f>
        <v>6</v>
      </c>
      <c r="AA1172" s="26">
        <f xml:space="preserve"> DATA[[#This Row],[Src Último]]</f>
        <v>104694</v>
      </c>
      <c r="AB1172" s="28">
        <f xml:space="preserve"> DATA[[#This Row],[Src Abertura]]</f>
        <v>103355</v>
      </c>
      <c r="AC1172" s="28">
        <f xml:space="preserve"> DATA[[#This Row],[Src Mínima]]</f>
        <v>103075</v>
      </c>
      <c r="AD1172" s="28">
        <f xml:space="preserve"> DATA[[#This Row],[Src Máxima]]</f>
        <v>104880</v>
      </c>
      <c r="AE1172" s="28">
        <f xml:space="preserve"> DATA[[#This Row],[Src Último]]</f>
        <v>104694</v>
      </c>
      <c r="AF1172" s="40">
        <f xml:space="preserve"> (DATA[[#This Row],[High]] - DATA[[#This Row],[Low]])</f>
        <v>1805</v>
      </c>
      <c r="AG1172" s="31">
        <f xml:space="preserve"> _xlfn.XLOOKUP(DATA[[#This Row],[T]]-1, DATA[T], DATA[Open], "")</f>
        <v>104855</v>
      </c>
      <c r="AH1172" s="31">
        <f xml:space="preserve"> _xlfn.XLOOKUP(DATA[[#This Row],[T]]-1, DATA[T], DATA[Low], "")</f>
        <v>102145</v>
      </c>
      <c r="AI1172" s="31">
        <f xml:space="preserve"> _xlfn.XLOOKUP(DATA[[#This Row],[T]]-1, DATA[T], DATA[High], "")</f>
        <v>105250</v>
      </c>
      <c r="AJ1172" s="31">
        <f xml:space="preserve"> _xlfn.XLOOKUP(DATA[[#This Row],[T]]-1, DATA[T], DATA[Price], "")</f>
        <v>102534</v>
      </c>
      <c r="AK1172" s="33">
        <f xml:space="preserve"> IFERROR(DATA[[#This Row],[Prev Close]] - DATA[[#This Row],[Prev Open]], "")</f>
        <v>-2321</v>
      </c>
      <c r="AL1172" s="33">
        <f xml:space="preserve"> IFERROR(DATA[[#This Row],[Prev High]] - DATA[[#This Row],[Prev Low]], "")</f>
        <v>3105</v>
      </c>
      <c r="AM1172" s="33">
        <f xml:space="preserve"> SIGN(DATA[[#This Row],[Prev Change]] &lt; 0)</f>
        <v>1</v>
      </c>
      <c r="AN1172" s="33">
        <f xml:space="preserve"> SIGN(DATA[[#This Row],[Prev Change]] &gt;= 0)</f>
        <v>0</v>
      </c>
      <c r="AO1172" s="28">
        <f xml:space="preserve"> IFERROR(MAX(0, DATA[[#This Row],[High]] - DATA[[#This Row],[Prev High]]), "")</f>
        <v>0</v>
      </c>
      <c r="AP1172" s="28">
        <f xml:space="preserve"> IFERROR(MAX(0, DATA[[#This Row],[Prev Low]] - DATA[[#This Row],[Low]]), "")</f>
        <v>0</v>
      </c>
      <c r="AQ1172" s="10">
        <f xml:space="preserve"> (DATA[[#This Row],[Prev Low]] &lt; DATA[[#This Row],[Open]]) * (DATA[[#This Row],[Open]] &lt; DATA[[#This Row],[Prev High]])</f>
        <v>1</v>
      </c>
      <c r="AR1172" s="10">
        <f xml:space="preserve"> SIGN(DATA[[#This Row],[Open]] &lt; DATA[[#This Row],[Prev Low]])</f>
        <v>0</v>
      </c>
      <c r="AS1172" s="10">
        <f xml:space="preserve"> SIGN(DATA[[#This Row],[Prev Low]] &lt; DATA[[#This Row],[Open]])</f>
        <v>1</v>
      </c>
      <c r="AT1172" s="10">
        <f xml:space="preserve"> SIGN(DATA[[#This Row],[Open]] &lt; DATA[[#This Row],[Prev High]])</f>
        <v>1</v>
      </c>
      <c r="AU1172" s="10">
        <f xml:space="preserve"> SIGN(DATA[[#This Row],[Prev High]] &lt; DATA[[#This Row],[Open]])</f>
        <v>0</v>
      </c>
      <c r="AV1172" s="10">
        <f xml:space="preserve"> SIGN(DATA[[#This Row],[Low]] &lt; DATA[[#This Row],[Prev Low]])</f>
        <v>0</v>
      </c>
      <c r="AW1172" s="10">
        <f xml:space="preserve"> SIGN(DATA[[#This Row],[Prev Low]] &lt; DATA[[#This Row],[Low]])</f>
        <v>1</v>
      </c>
      <c r="AX1172" s="10">
        <f xml:space="preserve"> SIGN(DATA[[#This Row],[High]] &lt; DATA[[#This Row],[Prev High]])</f>
        <v>1</v>
      </c>
      <c r="AY1172" s="10">
        <f xml:space="preserve"> SIGN(DATA[[#This Row],[Prev High]] &lt; DATA[[#This Row],[High]])</f>
        <v>0</v>
      </c>
      <c r="AZ1172" s="10">
        <f xml:space="preserve"> (DATA[[#This Row],[Prev Low]] &lt; DATA[[#This Row],[Close]]) * (DATA[[#This Row],[Close]] &lt; DATA[[#This Row],[Prev High]])</f>
        <v>1</v>
      </c>
      <c r="BA1172" s="10">
        <f xml:space="preserve"> SIGN(DATA[[#This Row],[Close]] &lt; DATA[[#This Row],[Prev Low]])</f>
        <v>0</v>
      </c>
      <c r="BB1172" s="10">
        <f xml:space="preserve"> SIGN(DATA[[#This Row],[Prev Low]] &lt; DATA[[#This Row],[Close]])</f>
        <v>1</v>
      </c>
      <c r="BC1172" s="10">
        <f xml:space="preserve"> SIGN(DATA[[#This Row],[Close]] &lt; DATA[[#This Row],[Prev High]])</f>
        <v>1</v>
      </c>
      <c r="BD1172" s="10">
        <f xml:space="preserve"> SIGN(DATA[[#This Row],[Prev High]] &lt; DATA[[#This Row],[Close]])</f>
        <v>0</v>
      </c>
    </row>
    <row r="1173" spans="14:56" x14ac:dyDescent="0.25">
      <c r="N1173" s="16">
        <f xml:space="preserve"> ROW() - ROW(DATA[[#Headers],[Row]])</f>
        <v>1171</v>
      </c>
      <c r="O1173" s="13"/>
      <c r="P1173" s="20">
        <v>44147</v>
      </c>
      <c r="Q1173" s="21">
        <v>102534</v>
      </c>
      <c r="R1173" s="21">
        <v>104855</v>
      </c>
      <c r="S1173" s="21">
        <v>105250</v>
      </c>
      <c r="T1173" s="21">
        <v>102145</v>
      </c>
      <c r="U1173" s="13" t="s">
        <v>546</v>
      </c>
      <c r="V1173" s="14">
        <v>-2.1600000000000001E-2</v>
      </c>
      <c r="W1173" s="23"/>
      <c r="X1173" s="23">
        <f xml:space="preserve"> (1 - DATA[[#This Row],[Row]])</f>
        <v>-1170</v>
      </c>
      <c r="Y1173" s="24">
        <f xml:space="preserve"> DATA[[#This Row],[Src Data]]</f>
        <v>44147</v>
      </c>
      <c r="Z1173" s="23">
        <f xml:space="preserve"> WEEKDAY(DATA[[#This Row],[Date]])</f>
        <v>5</v>
      </c>
      <c r="AA1173" s="26">
        <f xml:space="preserve"> DATA[[#This Row],[Src Último]]</f>
        <v>102534</v>
      </c>
      <c r="AB1173" s="28">
        <f xml:space="preserve"> DATA[[#This Row],[Src Abertura]]</f>
        <v>104855</v>
      </c>
      <c r="AC1173" s="28">
        <f xml:space="preserve"> DATA[[#This Row],[Src Mínima]]</f>
        <v>102145</v>
      </c>
      <c r="AD1173" s="28">
        <f xml:space="preserve"> DATA[[#This Row],[Src Máxima]]</f>
        <v>105250</v>
      </c>
      <c r="AE1173" s="28">
        <f xml:space="preserve"> DATA[[#This Row],[Src Último]]</f>
        <v>102534</v>
      </c>
      <c r="AF1173" s="40">
        <f xml:space="preserve"> (DATA[[#This Row],[High]] - DATA[[#This Row],[Low]])</f>
        <v>3105</v>
      </c>
      <c r="AG1173" s="31">
        <f xml:space="preserve"> _xlfn.XLOOKUP(DATA[[#This Row],[T]]-1, DATA[T], DATA[Open], "")</f>
        <v>105410</v>
      </c>
      <c r="AH1173" s="31">
        <f xml:space="preserve"> _xlfn.XLOOKUP(DATA[[#This Row],[T]]-1, DATA[T], DATA[Low], "")</f>
        <v>104245</v>
      </c>
      <c r="AI1173" s="31">
        <f xml:space="preserve"> _xlfn.XLOOKUP(DATA[[#This Row],[T]]-1, DATA[T], DATA[High], "")</f>
        <v>105565</v>
      </c>
      <c r="AJ1173" s="31">
        <f xml:space="preserve"> _xlfn.XLOOKUP(DATA[[#This Row],[T]]-1, DATA[T], DATA[Price], "")</f>
        <v>104797</v>
      </c>
      <c r="AK1173" s="33">
        <f xml:space="preserve"> IFERROR(DATA[[#This Row],[Prev Close]] - DATA[[#This Row],[Prev Open]], "")</f>
        <v>-613</v>
      </c>
      <c r="AL1173" s="33">
        <f xml:space="preserve"> IFERROR(DATA[[#This Row],[Prev High]] - DATA[[#This Row],[Prev Low]], "")</f>
        <v>1320</v>
      </c>
      <c r="AM1173" s="33">
        <f xml:space="preserve"> SIGN(DATA[[#This Row],[Prev Change]] &lt; 0)</f>
        <v>1</v>
      </c>
      <c r="AN1173" s="33">
        <f xml:space="preserve"> SIGN(DATA[[#This Row],[Prev Change]] &gt;= 0)</f>
        <v>0</v>
      </c>
      <c r="AO1173" s="28">
        <f xml:space="preserve"> IFERROR(MAX(0, DATA[[#This Row],[High]] - DATA[[#This Row],[Prev High]]), "")</f>
        <v>0</v>
      </c>
      <c r="AP1173" s="28">
        <f xml:space="preserve"> IFERROR(MAX(0, DATA[[#This Row],[Prev Low]] - DATA[[#This Row],[Low]]), "")</f>
        <v>2100</v>
      </c>
      <c r="AQ1173" s="10">
        <f xml:space="preserve"> (DATA[[#This Row],[Prev Low]] &lt; DATA[[#This Row],[Open]]) * (DATA[[#This Row],[Open]] &lt; DATA[[#This Row],[Prev High]])</f>
        <v>1</v>
      </c>
      <c r="AR1173" s="10">
        <f xml:space="preserve"> SIGN(DATA[[#This Row],[Open]] &lt; DATA[[#This Row],[Prev Low]])</f>
        <v>0</v>
      </c>
      <c r="AS1173" s="10">
        <f xml:space="preserve"> SIGN(DATA[[#This Row],[Prev Low]] &lt; DATA[[#This Row],[Open]])</f>
        <v>1</v>
      </c>
      <c r="AT1173" s="10">
        <f xml:space="preserve"> SIGN(DATA[[#This Row],[Open]] &lt; DATA[[#This Row],[Prev High]])</f>
        <v>1</v>
      </c>
      <c r="AU1173" s="10">
        <f xml:space="preserve"> SIGN(DATA[[#This Row],[Prev High]] &lt; DATA[[#This Row],[Open]])</f>
        <v>0</v>
      </c>
      <c r="AV1173" s="10">
        <f xml:space="preserve"> SIGN(DATA[[#This Row],[Low]] &lt; DATA[[#This Row],[Prev Low]])</f>
        <v>1</v>
      </c>
      <c r="AW1173" s="10">
        <f xml:space="preserve"> SIGN(DATA[[#This Row],[Prev Low]] &lt; DATA[[#This Row],[Low]])</f>
        <v>0</v>
      </c>
      <c r="AX1173" s="10">
        <f xml:space="preserve"> SIGN(DATA[[#This Row],[High]] &lt; DATA[[#This Row],[Prev High]])</f>
        <v>1</v>
      </c>
      <c r="AY1173" s="10">
        <f xml:space="preserve"> SIGN(DATA[[#This Row],[Prev High]] &lt; DATA[[#This Row],[High]])</f>
        <v>0</v>
      </c>
      <c r="AZ1173" s="10">
        <f xml:space="preserve"> (DATA[[#This Row],[Prev Low]] &lt; DATA[[#This Row],[Close]]) * (DATA[[#This Row],[Close]] &lt; DATA[[#This Row],[Prev High]])</f>
        <v>0</v>
      </c>
      <c r="BA1173" s="10">
        <f xml:space="preserve"> SIGN(DATA[[#This Row],[Close]] &lt; DATA[[#This Row],[Prev Low]])</f>
        <v>1</v>
      </c>
      <c r="BB1173" s="10">
        <f xml:space="preserve"> SIGN(DATA[[#This Row],[Prev Low]] &lt; DATA[[#This Row],[Close]])</f>
        <v>0</v>
      </c>
      <c r="BC1173" s="10">
        <f xml:space="preserve"> SIGN(DATA[[#This Row],[Close]] &lt; DATA[[#This Row],[Prev High]])</f>
        <v>1</v>
      </c>
      <c r="BD1173" s="10">
        <f xml:space="preserve"> SIGN(DATA[[#This Row],[Prev High]] &lt; DATA[[#This Row],[Close]])</f>
        <v>0</v>
      </c>
    </row>
    <row r="1174" spans="14:56" x14ac:dyDescent="0.25">
      <c r="N1174" s="16">
        <f xml:space="preserve"> ROW() - ROW(DATA[[#Headers],[Row]])</f>
        <v>1172</v>
      </c>
      <c r="O1174" s="13"/>
      <c r="P1174" s="20">
        <v>44146</v>
      </c>
      <c r="Q1174" s="21">
        <v>104797</v>
      </c>
      <c r="R1174" s="21">
        <v>105410</v>
      </c>
      <c r="S1174" s="21">
        <v>105565</v>
      </c>
      <c r="T1174" s="21">
        <v>104245</v>
      </c>
      <c r="U1174" s="13" t="s">
        <v>521</v>
      </c>
      <c r="V1174" s="14">
        <v>-2.7000000000000001E-3</v>
      </c>
      <c r="W1174" s="23"/>
      <c r="X1174" s="23">
        <f xml:space="preserve"> (1 - DATA[[#This Row],[Row]])</f>
        <v>-1171</v>
      </c>
      <c r="Y1174" s="24">
        <f xml:space="preserve"> DATA[[#This Row],[Src Data]]</f>
        <v>44146</v>
      </c>
      <c r="Z1174" s="23">
        <f xml:space="preserve"> WEEKDAY(DATA[[#This Row],[Date]])</f>
        <v>4</v>
      </c>
      <c r="AA1174" s="26">
        <f xml:space="preserve"> DATA[[#This Row],[Src Último]]</f>
        <v>104797</v>
      </c>
      <c r="AB1174" s="28">
        <f xml:space="preserve"> DATA[[#This Row],[Src Abertura]]</f>
        <v>105410</v>
      </c>
      <c r="AC1174" s="28">
        <f xml:space="preserve"> DATA[[#This Row],[Src Mínima]]</f>
        <v>104245</v>
      </c>
      <c r="AD1174" s="28">
        <f xml:space="preserve"> DATA[[#This Row],[Src Máxima]]</f>
        <v>105565</v>
      </c>
      <c r="AE1174" s="28">
        <f xml:space="preserve"> DATA[[#This Row],[Src Último]]</f>
        <v>104797</v>
      </c>
      <c r="AF1174" s="40">
        <f xml:space="preserve"> (DATA[[#This Row],[High]] - DATA[[#This Row],[Low]])</f>
        <v>1320</v>
      </c>
      <c r="AG1174" s="31">
        <f xml:space="preserve"> _xlfn.XLOOKUP(DATA[[#This Row],[T]]-1, DATA[T], DATA[Open], "")</f>
        <v>103500</v>
      </c>
      <c r="AH1174" s="31">
        <f xml:space="preserve"> _xlfn.XLOOKUP(DATA[[#This Row],[T]]-1, DATA[T], DATA[Low], "")</f>
        <v>103390</v>
      </c>
      <c r="AI1174" s="31">
        <f xml:space="preserve"> _xlfn.XLOOKUP(DATA[[#This Row],[T]]-1, DATA[T], DATA[High], "")</f>
        <v>105940</v>
      </c>
      <c r="AJ1174" s="31">
        <f xml:space="preserve"> _xlfn.XLOOKUP(DATA[[#This Row],[T]]-1, DATA[T], DATA[Price], "")</f>
        <v>105079</v>
      </c>
      <c r="AK1174" s="33">
        <f xml:space="preserve"> IFERROR(DATA[[#This Row],[Prev Close]] - DATA[[#This Row],[Prev Open]], "")</f>
        <v>1579</v>
      </c>
      <c r="AL1174" s="33">
        <f xml:space="preserve"> IFERROR(DATA[[#This Row],[Prev High]] - DATA[[#This Row],[Prev Low]], "")</f>
        <v>2550</v>
      </c>
      <c r="AM1174" s="33">
        <f xml:space="preserve"> SIGN(DATA[[#This Row],[Prev Change]] &lt; 0)</f>
        <v>0</v>
      </c>
      <c r="AN1174" s="33">
        <f xml:space="preserve"> SIGN(DATA[[#This Row],[Prev Change]] &gt;= 0)</f>
        <v>1</v>
      </c>
      <c r="AO1174" s="28">
        <f xml:space="preserve"> IFERROR(MAX(0, DATA[[#This Row],[High]] - DATA[[#This Row],[Prev High]]), "")</f>
        <v>0</v>
      </c>
      <c r="AP1174" s="28">
        <f xml:space="preserve"> IFERROR(MAX(0, DATA[[#This Row],[Prev Low]] - DATA[[#This Row],[Low]]), "")</f>
        <v>0</v>
      </c>
      <c r="AQ1174" s="10">
        <f xml:space="preserve"> (DATA[[#This Row],[Prev Low]] &lt; DATA[[#This Row],[Open]]) * (DATA[[#This Row],[Open]] &lt; DATA[[#This Row],[Prev High]])</f>
        <v>1</v>
      </c>
      <c r="AR1174" s="10">
        <f xml:space="preserve"> SIGN(DATA[[#This Row],[Open]] &lt; DATA[[#This Row],[Prev Low]])</f>
        <v>0</v>
      </c>
      <c r="AS1174" s="10">
        <f xml:space="preserve"> SIGN(DATA[[#This Row],[Prev Low]] &lt; DATA[[#This Row],[Open]])</f>
        <v>1</v>
      </c>
      <c r="AT1174" s="10">
        <f xml:space="preserve"> SIGN(DATA[[#This Row],[Open]] &lt; DATA[[#This Row],[Prev High]])</f>
        <v>1</v>
      </c>
      <c r="AU1174" s="10">
        <f xml:space="preserve"> SIGN(DATA[[#This Row],[Prev High]] &lt; DATA[[#This Row],[Open]])</f>
        <v>0</v>
      </c>
      <c r="AV1174" s="10">
        <f xml:space="preserve"> SIGN(DATA[[#This Row],[Low]] &lt; DATA[[#This Row],[Prev Low]])</f>
        <v>0</v>
      </c>
      <c r="AW1174" s="10">
        <f xml:space="preserve"> SIGN(DATA[[#This Row],[Prev Low]] &lt; DATA[[#This Row],[Low]])</f>
        <v>1</v>
      </c>
      <c r="AX1174" s="10">
        <f xml:space="preserve"> SIGN(DATA[[#This Row],[High]] &lt; DATA[[#This Row],[Prev High]])</f>
        <v>1</v>
      </c>
      <c r="AY1174" s="10">
        <f xml:space="preserve"> SIGN(DATA[[#This Row],[Prev High]] &lt; DATA[[#This Row],[High]])</f>
        <v>0</v>
      </c>
      <c r="AZ1174" s="10">
        <f xml:space="preserve"> (DATA[[#This Row],[Prev Low]] &lt; DATA[[#This Row],[Close]]) * (DATA[[#This Row],[Close]] &lt; DATA[[#This Row],[Prev High]])</f>
        <v>1</v>
      </c>
      <c r="BA1174" s="10">
        <f xml:space="preserve"> SIGN(DATA[[#This Row],[Close]] &lt; DATA[[#This Row],[Prev Low]])</f>
        <v>0</v>
      </c>
      <c r="BB1174" s="10">
        <f xml:space="preserve"> SIGN(DATA[[#This Row],[Prev Low]] &lt; DATA[[#This Row],[Close]])</f>
        <v>1</v>
      </c>
      <c r="BC1174" s="10">
        <f xml:space="preserve"> SIGN(DATA[[#This Row],[Close]] &lt; DATA[[#This Row],[Prev High]])</f>
        <v>1</v>
      </c>
      <c r="BD1174" s="10">
        <f xml:space="preserve"> SIGN(DATA[[#This Row],[Prev High]] &lt; DATA[[#This Row],[Close]])</f>
        <v>0</v>
      </c>
    </row>
    <row r="1175" spans="14:56" x14ac:dyDescent="0.25">
      <c r="N1175" s="16">
        <f xml:space="preserve"> ROW() - ROW(DATA[[#Headers],[Row]])</f>
        <v>1173</v>
      </c>
      <c r="O1175" s="13"/>
      <c r="P1175" s="20">
        <v>44145</v>
      </c>
      <c r="Q1175" s="21">
        <v>105079</v>
      </c>
      <c r="R1175" s="21">
        <v>103500</v>
      </c>
      <c r="S1175" s="21">
        <v>105940</v>
      </c>
      <c r="T1175" s="21">
        <v>103390</v>
      </c>
      <c r="U1175" s="13" t="s">
        <v>807</v>
      </c>
      <c r="V1175" s="14">
        <v>1.5100000000000001E-2</v>
      </c>
      <c r="W1175" s="23"/>
      <c r="X1175" s="23">
        <f xml:space="preserve"> (1 - DATA[[#This Row],[Row]])</f>
        <v>-1172</v>
      </c>
      <c r="Y1175" s="24">
        <f xml:space="preserve"> DATA[[#This Row],[Src Data]]</f>
        <v>44145</v>
      </c>
      <c r="Z1175" s="23">
        <f xml:space="preserve"> WEEKDAY(DATA[[#This Row],[Date]])</f>
        <v>3</v>
      </c>
      <c r="AA1175" s="26">
        <f xml:space="preserve"> DATA[[#This Row],[Src Último]]</f>
        <v>105079</v>
      </c>
      <c r="AB1175" s="28">
        <f xml:space="preserve"> DATA[[#This Row],[Src Abertura]]</f>
        <v>103500</v>
      </c>
      <c r="AC1175" s="28">
        <f xml:space="preserve"> DATA[[#This Row],[Src Mínima]]</f>
        <v>103390</v>
      </c>
      <c r="AD1175" s="28">
        <f xml:space="preserve"> DATA[[#This Row],[Src Máxima]]</f>
        <v>105940</v>
      </c>
      <c r="AE1175" s="28">
        <f xml:space="preserve"> DATA[[#This Row],[Src Último]]</f>
        <v>105079</v>
      </c>
      <c r="AF1175" s="40">
        <f xml:space="preserve"> (DATA[[#This Row],[High]] - DATA[[#This Row],[Low]])</f>
        <v>2550</v>
      </c>
      <c r="AG1175" s="31">
        <f xml:space="preserve"> _xlfn.XLOOKUP(DATA[[#This Row],[T]]-1, DATA[T], DATA[Open], "")</f>
        <v>104115</v>
      </c>
      <c r="AH1175" s="31">
        <f xml:space="preserve"> _xlfn.XLOOKUP(DATA[[#This Row],[T]]-1, DATA[T], DATA[Low], "")</f>
        <v>103285</v>
      </c>
      <c r="AI1175" s="31">
        <f xml:space="preserve"> _xlfn.XLOOKUP(DATA[[#This Row],[T]]-1, DATA[T], DATA[High], "")</f>
        <v>105355</v>
      </c>
      <c r="AJ1175" s="31">
        <f xml:space="preserve"> _xlfn.XLOOKUP(DATA[[#This Row],[T]]-1, DATA[T], DATA[Price], "")</f>
        <v>103517</v>
      </c>
      <c r="AK1175" s="33">
        <f xml:space="preserve"> IFERROR(DATA[[#This Row],[Prev Close]] - DATA[[#This Row],[Prev Open]], "")</f>
        <v>-598</v>
      </c>
      <c r="AL1175" s="33">
        <f xml:space="preserve"> IFERROR(DATA[[#This Row],[Prev High]] - DATA[[#This Row],[Prev Low]], "")</f>
        <v>2070</v>
      </c>
      <c r="AM1175" s="33">
        <f xml:space="preserve"> SIGN(DATA[[#This Row],[Prev Change]] &lt; 0)</f>
        <v>1</v>
      </c>
      <c r="AN1175" s="33">
        <f xml:space="preserve"> SIGN(DATA[[#This Row],[Prev Change]] &gt;= 0)</f>
        <v>0</v>
      </c>
      <c r="AO1175" s="28">
        <f xml:space="preserve"> IFERROR(MAX(0, DATA[[#This Row],[High]] - DATA[[#This Row],[Prev High]]), "")</f>
        <v>585</v>
      </c>
      <c r="AP1175" s="28">
        <f xml:space="preserve"> IFERROR(MAX(0, DATA[[#This Row],[Prev Low]] - DATA[[#This Row],[Low]]), "")</f>
        <v>0</v>
      </c>
      <c r="AQ1175" s="10">
        <f xml:space="preserve"> (DATA[[#This Row],[Prev Low]] &lt; DATA[[#This Row],[Open]]) * (DATA[[#This Row],[Open]] &lt; DATA[[#This Row],[Prev High]])</f>
        <v>1</v>
      </c>
      <c r="AR1175" s="10">
        <f xml:space="preserve"> SIGN(DATA[[#This Row],[Open]] &lt; DATA[[#This Row],[Prev Low]])</f>
        <v>0</v>
      </c>
      <c r="AS1175" s="10">
        <f xml:space="preserve"> SIGN(DATA[[#This Row],[Prev Low]] &lt; DATA[[#This Row],[Open]])</f>
        <v>1</v>
      </c>
      <c r="AT1175" s="10">
        <f xml:space="preserve"> SIGN(DATA[[#This Row],[Open]] &lt; DATA[[#This Row],[Prev High]])</f>
        <v>1</v>
      </c>
      <c r="AU1175" s="10">
        <f xml:space="preserve"> SIGN(DATA[[#This Row],[Prev High]] &lt; DATA[[#This Row],[Open]])</f>
        <v>0</v>
      </c>
      <c r="AV1175" s="10">
        <f xml:space="preserve"> SIGN(DATA[[#This Row],[Low]] &lt; DATA[[#This Row],[Prev Low]])</f>
        <v>0</v>
      </c>
      <c r="AW1175" s="10">
        <f xml:space="preserve"> SIGN(DATA[[#This Row],[Prev Low]] &lt; DATA[[#This Row],[Low]])</f>
        <v>1</v>
      </c>
      <c r="AX1175" s="10">
        <f xml:space="preserve"> SIGN(DATA[[#This Row],[High]] &lt; DATA[[#This Row],[Prev High]])</f>
        <v>0</v>
      </c>
      <c r="AY1175" s="10">
        <f xml:space="preserve"> SIGN(DATA[[#This Row],[Prev High]] &lt; DATA[[#This Row],[High]])</f>
        <v>1</v>
      </c>
      <c r="AZ1175" s="10">
        <f xml:space="preserve"> (DATA[[#This Row],[Prev Low]] &lt; DATA[[#This Row],[Close]]) * (DATA[[#This Row],[Close]] &lt; DATA[[#This Row],[Prev High]])</f>
        <v>1</v>
      </c>
      <c r="BA1175" s="10">
        <f xml:space="preserve"> SIGN(DATA[[#This Row],[Close]] &lt; DATA[[#This Row],[Prev Low]])</f>
        <v>0</v>
      </c>
      <c r="BB1175" s="10">
        <f xml:space="preserve"> SIGN(DATA[[#This Row],[Prev Low]] &lt; DATA[[#This Row],[Close]])</f>
        <v>1</v>
      </c>
      <c r="BC1175" s="10">
        <f xml:space="preserve"> SIGN(DATA[[#This Row],[Close]] &lt; DATA[[#This Row],[Prev High]])</f>
        <v>1</v>
      </c>
      <c r="BD1175" s="10">
        <f xml:space="preserve"> SIGN(DATA[[#This Row],[Prev High]] &lt; DATA[[#This Row],[Close]])</f>
        <v>0</v>
      </c>
    </row>
    <row r="1176" spans="14:56" x14ac:dyDescent="0.25">
      <c r="N1176" s="16">
        <f xml:space="preserve"> ROW() - ROW(DATA[[#Headers],[Row]])</f>
        <v>1174</v>
      </c>
      <c r="O1176" s="13"/>
      <c r="P1176" s="20">
        <v>44144</v>
      </c>
      <c r="Q1176" s="21">
        <v>103517</v>
      </c>
      <c r="R1176" s="21">
        <v>104115</v>
      </c>
      <c r="S1176" s="21">
        <v>105355</v>
      </c>
      <c r="T1176" s="21">
        <v>103285</v>
      </c>
      <c r="U1176" s="13" t="s">
        <v>634</v>
      </c>
      <c r="V1176" s="14">
        <v>2.3800000000000002E-2</v>
      </c>
      <c r="W1176" s="23"/>
      <c r="X1176" s="23">
        <f xml:space="preserve"> (1 - DATA[[#This Row],[Row]])</f>
        <v>-1173</v>
      </c>
      <c r="Y1176" s="24">
        <f xml:space="preserve"> DATA[[#This Row],[Src Data]]</f>
        <v>44144</v>
      </c>
      <c r="Z1176" s="23">
        <f xml:space="preserve"> WEEKDAY(DATA[[#This Row],[Date]])</f>
        <v>2</v>
      </c>
      <c r="AA1176" s="26">
        <f xml:space="preserve"> DATA[[#This Row],[Src Último]]</f>
        <v>103517</v>
      </c>
      <c r="AB1176" s="28">
        <f xml:space="preserve"> DATA[[#This Row],[Src Abertura]]</f>
        <v>104115</v>
      </c>
      <c r="AC1176" s="28">
        <f xml:space="preserve"> DATA[[#This Row],[Src Mínima]]</f>
        <v>103285</v>
      </c>
      <c r="AD1176" s="28">
        <f xml:space="preserve"> DATA[[#This Row],[Src Máxima]]</f>
        <v>105355</v>
      </c>
      <c r="AE1176" s="28">
        <f xml:space="preserve"> DATA[[#This Row],[Src Último]]</f>
        <v>103517</v>
      </c>
      <c r="AF1176" s="40">
        <f xml:space="preserve"> (DATA[[#This Row],[High]] - DATA[[#This Row],[Low]])</f>
        <v>2070</v>
      </c>
      <c r="AG1176" s="31">
        <f xml:space="preserve"> _xlfn.XLOOKUP(DATA[[#This Row],[T]]-1, DATA[T], DATA[Open], "")</f>
        <v>100395</v>
      </c>
      <c r="AH1176" s="31">
        <f xml:space="preserve"> _xlfn.XLOOKUP(DATA[[#This Row],[T]]-1, DATA[T], DATA[Low], "")</f>
        <v>99990</v>
      </c>
      <c r="AI1176" s="31">
        <f xml:space="preserve"> _xlfn.XLOOKUP(DATA[[#This Row],[T]]-1, DATA[T], DATA[High], "")</f>
        <v>101275</v>
      </c>
      <c r="AJ1176" s="31">
        <f xml:space="preserve"> _xlfn.XLOOKUP(DATA[[#This Row],[T]]-1, DATA[T], DATA[Price], "")</f>
        <v>101110</v>
      </c>
      <c r="AK1176" s="33">
        <f xml:space="preserve"> IFERROR(DATA[[#This Row],[Prev Close]] - DATA[[#This Row],[Prev Open]], "")</f>
        <v>715</v>
      </c>
      <c r="AL1176" s="33">
        <f xml:space="preserve"> IFERROR(DATA[[#This Row],[Prev High]] - DATA[[#This Row],[Prev Low]], "")</f>
        <v>1285</v>
      </c>
      <c r="AM1176" s="33">
        <f xml:space="preserve"> SIGN(DATA[[#This Row],[Prev Change]] &lt; 0)</f>
        <v>0</v>
      </c>
      <c r="AN1176" s="33">
        <f xml:space="preserve"> SIGN(DATA[[#This Row],[Prev Change]] &gt;= 0)</f>
        <v>1</v>
      </c>
      <c r="AO1176" s="28">
        <f xml:space="preserve"> IFERROR(MAX(0, DATA[[#This Row],[High]] - DATA[[#This Row],[Prev High]]), "")</f>
        <v>4080</v>
      </c>
      <c r="AP1176" s="28">
        <f xml:space="preserve"> IFERROR(MAX(0, DATA[[#This Row],[Prev Low]] - DATA[[#This Row],[Low]]), "")</f>
        <v>0</v>
      </c>
      <c r="AQ1176" s="10">
        <f xml:space="preserve"> (DATA[[#This Row],[Prev Low]] &lt; DATA[[#This Row],[Open]]) * (DATA[[#This Row],[Open]] &lt; DATA[[#This Row],[Prev High]])</f>
        <v>0</v>
      </c>
      <c r="AR1176" s="10">
        <f xml:space="preserve"> SIGN(DATA[[#This Row],[Open]] &lt; DATA[[#This Row],[Prev Low]])</f>
        <v>0</v>
      </c>
      <c r="AS1176" s="10">
        <f xml:space="preserve"> SIGN(DATA[[#This Row],[Prev Low]] &lt; DATA[[#This Row],[Open]])</f>
        <v>1</v>
      </c>
      <c r="AT1176" s="10">
        <f xml:space="preserve"> SIGN(DATA[[#This Row],[Open]] &lt; DATA[[#This Row],[Prev High]])</f>
        <v>0</v>
      </c>
      <c r="AU1176" s="10">
        <f xml:space="preserve"> SIGN(DATA[[#This Row],[Prev High]] &lt; DATA[[#This Row],[Open]])</f>
        <v>1</v>
      </c>
      <c r="AV1176" s="10">
        <f xml:space="preserve"> SIGN(DATA[[#This Row],[Low]] &lt; DATA[[#This Row],[Prev Low]])</f>
        <v>0</v>
      </c>
      <c r="AW1176" s="10">
        <f xml:space="preserve"> SIGN(DATA[[#This Row],[Prev Low]] &lt; DATA[[#This Row],[Low]])</f>
        <v>1</v>
      </c>
      <c r="AX1176" s="10">
        <f xml:space="preserve"> SIGN(DATA[[#This Row],[High]] &lt; DATA[[#This Row],[Prev High]])</f>
        <v>0</v>
      </c>
      <c r="AY1176" s="10">
        <f xml:space="preserve"> SIGN(DATA[[#This Row],[Prev High]] &lt; DATA[[#This Row],[High]])</f>
        <v>1</v>
      </c>
      <c r="AZ1176" s="10">
        <f xml:space="preserve"> (DATA[[#This Row],[Prev Low]] &lt; DATA[[#This Row],[Close]]) * (DATA[[#This Row],[Close]] &lt; DATA[[#This Row],[Prev High]])</f>
        <v>0</v>
      </c>
      <c r="BA1176" s="10">
        <f xml:space="preserve"> SIGN(DATA[[#This Row],[Close]] &lt; DATA[[#This Row],[Prev Low]])</f>
        <v>0</v>
      </c>
      <c r="BB1176" s="10">
        <f xml:space="preserve"> SIGN(DATA[[#This Row],[Prev Low]] &lt; DATA[[#This Row],[Close]])</f>
        <v>1</v>
      </c>
      <c r="BC1176" s="10">
        <f xml:space="preserve"> SIGN(DATA[[#This Row],[Close]] &lt; DATA[[#This Row],[Prev High]])</f>
        <v>0</v>
      </c>
      <c r="BD1176" s="10">
        <f xml:space="preserve"> SIGN(DATA[[#This Row],[Prev High]] &lt; DATA[[#This Row],[Close]])</f>
        <v>1</v>
      </c>
    </row>
    <row r="1177" spans="14:56" x14ac:dyDescent="0.25">
      <c r="N1177" s="16">
        <f xml:space="preserve"> ROW() - ROW(DATA[[#Headers],[Row]])</f>
        <v>1175</v>
      </c>
      <c r="O1177" s="13"/>
      <c r="P1177" s="20">
        <v>44141</v>
      </c>
      <c r="Q1177" s="21">
        <v>101110</v>
      </c>
      <c r="R1177" s="21">
        <v>100395</v>
      </c>
      <c r="S1177" s="21">
        <v>101275</v>
      </c>
      <c r="T1177" s="21">
        <v>99990</v>
      </c>
      <c r="U1177" s="13" t="s">
        <v>333</v>
      </c>
      <c r="V1177" s="14">
        <v>2.8E-3</v>
      </c>
      <c r="W1177" s="23"/>
      <c r="X1177" s="23">
        <f xml:space="preserve"> (1 - DATA[[#This Row],[Row]])</f>
        <v>-1174</v>
      </c>
      <c r="Y1177" s="24">
        <f xml:space="preserve"> DATA[[#This Row],[Src Data]]</f>
        <v>44141</v>
      </c>
      <c r="Z1177" s="23">
        <f xml:space="preserve"> WEEKDAY(DATA[[#This Row],[Date]])</f>
        <v>6</v>
      </c>
      <c r="AA1177" s="26">
        <f xml:space="preserve"> DATA[[#This Row],[Src Último]]</f>
        <v>101110</v>
      </c>
      <c r="AB1177" s="28">
        <f xml:space="preserve"> DATA[[#This Row],[Src Abertura]]</f>
        <v>100395</v>
      </c>
      <c r="AC1177" s="28">
        <f xml:space="preserve"> DATA[[#This Row],[Src Mínima]]</f>
        <v>99990</v>
      </c>
      <c r="AD1177" s="28">
        <f xml:space="preserve"> DATA[[#This Row],[Src Máxima]]</f>
        <v>101275</v>
      </c>
      <c r="AE1177" s="28">
        <f xml:space="preserve"> DATA[[#This Row],[Src Último]]</f>
        <v>101110</v>
      </c>
      <c r="AF1177" s="40">
        <f xml:space="preserve"> (DATA[[#This Row],[High]] - DATA[[#This Row],[Low]])</f>
        <v>1285</v>
      </c>
      <c r="AG1177" s="31">
        <f xml:space="preserve"> _xlfn.XLOOKUP(DATA[[#This Row],[T]]-1, DATA[T], DATA[Open], "")</f>
        <v>99285</v>
      </c>
      <c r="AH1177" s="31">
        <f xml:space="preserve"> _xlfn.XLOOKUP(DATA[[#This Row],[T]]-1, DATA[T], DATA[Low], "")</f>
        <v>99150</v>
      </c>
      <c r="AI1177" s="31">
        <f xml:space="preserve"> _xlfn.XLOOKUP(DATA[[#This Row],[T]]-1, DATA[T], DATA[High], "")</f>
        <v>101120</v>
      </c>
      <c r="AJ1177" s="31">
        <f xml:space="preserve"> _xlfn.XLOOKUP(DATA[[#This Row],[T]]-1, DATA[T], DATA[Price], "")</f>
        <v>100828</v>
      </c>
      <c r="AK1177" s="33">
        <f xml:space="preserve"> IFERROR(DATA[[#This Row],[Prev Close]] - DATA[[#This Row],[Prev Open]], "")</f>
        <v>1543</v>
      </c>
      <c r="AL1177" s="33">
        <f xml:space="preserve"> IFERROR(DATA[[#This Row],[Prev High]] - DATA[[#This Row],[Prev Low]], "")</f>
        <v>1970</v>
      </c>
      <c r="AM1177" s="33">
        <f xml:space="preserve"> SIGN(DATA[[#This Row],[Prev Change]] &lt; 0)</f>
        <v>0</v>
      </c>
      <c r="AN1177" s="33">
        <f xml:space="preserve"> SIGN(DATA[[#This Row],[Prev Change]] &gt;= 0)</f>
        <v>1</v>
      </c>
      <c r="AO1177" s="28">
        <f xml:space="preserve"> IFERROR(MAX(0, DATA[[#This Row],[High]] - DATA[[#This Row],[Prev High]]), "")</f>
        <v>155</v>
      </c>
      <c r="AP1177" s="28">
        <f xml:space="preserve"> IFERROR(MAX(0, DATA[[#This Row],[Prev Low]] - DATA[[#This Row],[Low]]), "")</f>
        <v>0</v>
      </c>
      <c r="AQ1177" s="10">
        <f xml:space="preserve"> (DATA[[#This Row],[Prev Low]] &lt; DATA[[#This Row],[Open]]) * (DATA[[#This Row],[Open]] &lt; DATA[[#This Row],[Prev High]])</f>
        <v>1</v>
      </c>
      <c r="AR1177" s="10">
        <f xml:space="preserve"> SIGN(DATA[[#This Row],[Open]] &lt; DATA[[#This Row],[Prev Low]])</f>
        <v>0</v>
      </c>
      <c r="AS1177" s="10">
        <f xml:space="preserve"> SIGN(DATA[[#This Row],[Prev Low]] &lt; DATA[[#This Row],[Open]])</f>
        <v>1</v>
      </c>
      <c r="AT1177" s="10">
        <f xml:space="preserve"> SIGN(DATA[[#This Row],[Open]] &lt; DATA[[#This Row],[Prev High]])</f>
        <v>1</v>
      </c>
      <c r="AU1177" s="10">
        <f xml:space="preserve"> SIGN(DATA[[#This Row],[Prev High]] &lt; DATA[[#This Row],[Open]])</f>
        <v>0</v>
      </c>
      <c r="AV1177" s="10">
        <f xml:space="preserve"> SIGN(DATA[[#This Row],[Low]] &lt; DATA[[#This Row],[Prev Low]])</f>
        <v>0</v>
      </c>
      <c r="AW1177" s="10">
        <f xml:space="preserve"> SIGN(DATA[[#This Row],[Prev Low]] &lt; DATA[[#This Row],[Low]])</f>
        <v>1</v>
      </c>
      <c r="AX1177" s="10">
        <f xml:space="preserve"> SIGN(DATA[[#This Row],[High]] &lt; DATA[[#This Row],[Prev High]])</f>
        <v>0</v>
      </c>
      <c r="AY1177" s="10">
        <f xml:space="preserve"> SIGN(DATA[[#This Row],[Prev High]] &lt; DATA[[#This Row],[High]])</f>
        <v>1</v>
      </c>
      <c r="AZ1177" s="10">
        <f xml:space="preserve"> (DATA[[#This Row],[Prev Low]] &lt; DATA[[#This Row],[Close]]) * (DATA[[#This Row],[Close]] &lt; DATA[[#This Row],[Prev High]])</f>
        <v>1</v>
      </c>
      <c r="BA1177" s="10">
        <f xml:space="preserve"> SIGN(DATA[[#This Row],[Close]] &lt; DATA[[#This Row],[Prev Low]])</f>
        <v>0</v>
      </c>
      <c r="BB1177" s="10">
        <f xml:space="preserve"> SIGN(DATA[[#This Row],[Prev Low]] &lt; DATA[[#This Row],[Close]])</f>
        <v>1</v>
      </c>
      <c r="BC1177" s="10">
        <f xml:space="preserve"> SIGN(DATA[[#This Row],[Close]] &lt; DATA[[#This Row],[Prev High]])</f>
        <v>1</v>
      </c>
      <c r="BD1177" s="10">
        <f xml:space="preserve"> SIGN(DATA[[#This Row],[Prev High]] &lt; DATA[[#This Row],[Close]])</f>
        <v>0</v>
      </c>
    </row>
    <row r="1178" spans="14:56" x14ac:dyDescent="0.25">
      <c r="N1178" s="16">
        <f xml:space="preserve"> ROW() - ROW(DATA[[#Headers],[Row]])</f>
        <v>1176</v>
      </c>
      <c r="O1178" s="13"/>
      <c r="P1178" s="20">
        <v>44140</v>
      </c>
      <c r="Q1178" s="21">
        <v>100828</v>
      </c>
      <c r="R1178" s="21">
        <v>99285</v>
      </c>
      <c r="S1178" s="21">
        <v>101120</v>
      </c>
      <c r="T1178" s="21">
        <v>99150</v>
      </c>
      <c r="U1178" s="13" t="s">
        <v>443</v>
      </c>
      <c r="V1178" s="14">
        <v>2.9499999999999998E-2</v>
      </c>
      <c r="W1178" s="23"/>
      <c r="X1178" s="23">
        <f xml:space="preserve"> (1 - DATA[[#This Row],[Row]])</f>
        <v>-1175</v>
      </c>
      <c r="Y1178" s="24">
        <f xml:space="preserve"> DATA[[#This Row],[Src Data]]</f>
        <v>44140</v>
      </c>
      <c r="Z1178" s="23">
        <f xml:space="preserve"> WEEKDAY(DATA[[#This Row],[Date]])</f>
        <v>5</v>
      </c>
      <c r="AA1178" s="26">
        <f xml:space="preserve"> DATA[[#This Row],[Src Último]]</f>
        <v>100828</v>
      </c>
      <c r="AB1178" s="28">
        <f xml:space="preserve"> DATA[[#This Row],[Src Abertura]]</f>
        <v>99285</v>
      </c>
      <c r="AC1178" s="28">
        <f xml:space="preserve"> DATA[[#This Row],[Src Mínima]]</f>
        <v>99150</v>
      </c>
      <c r="AD1178" s="28">
        <f xml:space="preserve"> DATA[[#This Row],[Src Máxima]]</f>
        <v>101120</v>
      </c>
      <c r="AE1178" s="28">
        <f xml:space="preserve"> DATA[[#This Row],[Src Último]]</f>
        <v>100828</v>
      </c>
      <c r="AF1178" s="40">
        <f xml:space="preserve"> (DATA[[#This Row],[High]] - DATA[[#This Row],[Low]])</f>
        <v>1970</v>
      </c>
      <c r="AG1178" s="31">
        <f xml:space="preserve"> _xlfn.XLOOKUP(DATA[[#This Row],[T]]-1, DATA[T], DATA[Open], "")</f>
        <v>96155</v>
      </c>
      <c r="AH1178" s="31">
        <f xml:space="preserve"> _xlfn.XLOOKUP(DATA[[#This Row],[T]]-1, DATA[T], DATA[Low], "")</f>
        <v>96155</v>
      </c>
      <c r="AI1178" s="31">
        <f xml:space="preserve"> _xlfn.XLOOKUP(DATA[[#This Row],[T]]-1, DATA[T], DATA[High], "")</f>
        <v>98470</v>
      </c>
      <c r="AJ1178" s="31">
        <f xml:space="preserve"> _xlfn.XLOOKUP(DATA[[#This Row],[T]]-1, DATA[T], DATA[Price], "")</f>
        <v>97935</v>
      </c>
      <c r="AK1178" s="33">
        <f xml:space="preserve"> IFERROR(DATA[[#This Row],[Prev Close]] - DATA[[#This Row],[Prev Open]], "")</f>
        <v>1780</v>
      </c>
      <c r="AL1178" s="33">
        <f xml:space="preserve"> IFERROR(DATA[[#This Row],[Prev High]] - DATA[[#This Row],[Prev Low]], "")</f>
        <v>2315</v>
      </c>
      <c r="AM1178" s="33">
        <f xml:space="preserve"> SIGN(DATA[[#This Row],[Prev Change]] &lt; 0)</f>
        <v>0</v>
      </c>
      <c r="AN1178" s="33">
        <f xml:space="preserve"> SIGN(DATA[[#This Row],[Prev Change]] &gt;= 0)</f>
        <v>1</v>
      </c>
      <c r="AO1178" s="28">
        <f xml:space="preserve"> IFERROR(MAX(0, DATA[[#This Row],[High]] - DATA[[#This Row],[Prev High]]), "")</f>
        <v>2650</v>
      </c>
      <c r="AP1178" s="28">
        <f xml:space="preserve"> IFERROR(MAX(0, DATA[[#This Row],[Prev Low]] - DATA[[#This Row],[Low]]), "")</f>
        <v>0</v>
      </c>
      <c r="AQ1178" s="10">
        <f xml:space="preserve"> (DATA[[#This Row],[Prev Low]] &lt; DATA[[#This Row],[Open]]) * (DATA[[#This Row],[Open]] &lt; DATA[[#This Row],[Prev High]])</f>
        <v>0</v>
      </c>
      <c r="AR1178" s="10">
        <f xml:space="preserve"> SIGN(DATA[[#This Row],[Open]] &lt; DATA[[#This Row],[Prev Low]])</f>
        <v>0</v>
      </c>
      <c r="AS1178" s="10">
        <f xml:space="preserve"> SIGN(DATA[[#This Row],[Prev Low]] &lt; DATA[[#This Row],[Open]])</f>
        <v>1</v>
      </c>
      <c r="AT1178" s="10">
        <f xml:space="preserve"> SIGN(DATA[[#This Row],[Open]] &lt; DATA[[#This Row],[Prev High]])</f>
        <v>0</v>
      </c>
      <c r="AU1178" s="10">
        <f xml:space="preserve"> SIGN(DATA[[#This Row],[Prev High]] &lt; DATA[[#This Row],[Open]])</f>
        <v>1</v>
      </c>
      <c r="AV1178" s="10">
        <f xml:space="preserve"> SIGN(DATA[[#This Row],[Low]] &lt; DATA[[#This Row],[Prev Low]])</f>
        <v>0</v>
      </c>
      <c r="AW1178" s="10">
        <f xml:space="preserve"> SIGN(DATA[[#This Row],[Prev Low]] &lt; DATA[[#This Row],[Low]])</f>
        <v>1</v>
      </c>
      <c r="AX1178" s="10">
        <f xml:space="preserve"> SIGN(DATA[[#This Row],[High]] &lt; DATA[[#This Row],[Prev High]])</f>
        <v>0</v>
      </c>
      <c r="AY1178" s="10">
        <f xml:space="preserve"> SIGN(DATA[[#This Row],[Prev High]] &lt; DATA[[#This Row],[High]])</f>
        <v>1</v>
      </c>
      <c r="AZ1178" s="10">
        <f xml:space="preserve"> (DATA[[#This Row],[Prev Low]] &lt; DATA[[#This Row],[Close]]) * (DATA[[#This Row],[Close]] &lt; DATA[[#This Row],[Prev High]])</f>
        <v>0</v>
      </c>
      <c r="BA1178" s="10">
        <f xml:space="preserve"> SIGN(DATA[[#This Row],[Close]] &lt; DATA[[#This Row],[Prev Low]])</f>
        <v>0</v>
      </c>
      <c r="BB1178" s="10">
        <f xml:space="preserve"> SIGN(DATA[[#This Row],[Prev Low]] &lt; DATA[[#This Row],[Close]])</f>
        <v>1</v>
      </c>
      <c r="BC1178" s="10">
        <f xml:space="preserve"> SIGN(DATA[[#This Row],[Close]] &lt; DATA[[#This Row],[Prev High]])</f>
        <v>0</v>
      </c>
      <c r="BD1178" s="10">
        <f xml:space="preserve"> SIGN(DATA[[#This Row],[Prev High]] &lt; DATA[[#This Row],[Close]])</f>
        <v>1</v>
      </c>
    </row>
    <row r="1179" spans="14:56" x14ac:dyDescent="0.25">
      <c r="N1179" s="16">
        <f xml:space="preserve"> ROW() - ROW(DATA[[#Headers],[Row]])</f>
        <v>1177</v>
      </c>
      <c r="O1179" s="13"/>
      <c r="P1179" s="20">
        <v>44139</v>
      </c>
      <c r="Q1179" s="21">
        <v>97935</v>
      </c>
      <c r="R1179" s="21">
        <v>96155</v>
      </c>
      <c r="S1179" s="21">
        <v>98470</v>
      </c>
      <c r="T1179" s="21">
        <v>96155</v>
      </c>
      <c r="U1179" s="13" t="s">
        <v>808</v>
      </c>
      <c r="V1179" s="14">
        <v>1.9300000000000001E-2</v>
      </c>
      <c r="W1179" s="23"/>
      <c r="X1179" s="23">
        <f xml:space="preserve"> (1 - DATA[[#This Row],[Row]])</f>
        <v>-1176</v>
      </c>
      <c r="Y1179" s="24">
        <f xml:space="preserve"> DATA[[#This Row],[Src Data]]</f>
        <v>44139</v>
      </c>
      <c r="Z1179" s="23">
        <f xml:space="preserve"> WEEKDAY(DATA[[#This Row],[Date]])</f>
        <v>4</v>
      </c>
      <c r="AA1179" s="26">
        <f xml:space="preserve"> DATA[[#This Row],[Src Último]]</f>
        <v>97935</v>
      </c>
      <c r="AB1179" s="28">
        <f xml:space="preserve"> DATA[[#This Row],[Src Abertura]]</f>
        <v>96155</v>
      </c>
      <c r="AC1179" s="28">
        <f xml:space="preserve"> DATA[[#This Row],[Src Mínima]]</f>
        <v>96155</v>
      </c>
      <c r="AD1179" s="28">
        <f xml:space="preserve"> DATA[[#This Row],[Src Máxima]]</f>
        <v>98470</v>
      </c>
      <c r="AE1179" s="28">
        <f xml:space="preserve"> DATA[[#This Row],[Src Último]]</f>
        <v>97935</v>
      </c>
      <c r="AF1179" s="40">
        <f xml:space="preserve"> (DATA[[#This Row],[High]] - DATA[[#This Row],[Low]])</f>
        <v>2315</v>
      </c>
      <c r="AG1179" s="31">
        <f xml:space="preserve"> _xlfn.XLOOKUP(DATA[[#This Row],[T]]-1, DATA[T], DATA[Open], "")</f>
        <v>96090</v>
      </c>
      <c r="AH1179" s="31">
        <f xml:space="preserve"> _xlfn.XLOOKUP(DATA[[#This Row],[T]]-1, DATA[T], DATA[Low], "")</f>
        <v>95135</v>
      </c>
      <c r="AI1179" s="31">
        <f xml:space="preserve"> _xlfn.XLOOKUP(DATA[[#This Row],[T]]-1, DATA[T], DATA[High], "")</f>
        <v>96535</v>
      </c>
      <c r="AJ1179" s="31">
        <f xml:space="preserve"> _xlfn.XLOOKUP(DATA[[#This Row],[T]]-1, DATA[T], DATA[Price], "")</f>
        <v>96083</v>
      </c>
      <c r="AK1179" s="33">
        <f xml:space="preserve"> IFERROR(DATA[[#This Row],[Prev Close]] - DATA[[#This Row],[Prev Open]], "")</f>
        <v>-7</v>
      </c>
      <c r="AL1179" s="33">
        <f xml:space="preserve"> IFERROR(DATA[[#This Row],[Prev High]] - DATA[[#This Row],[Prev Low]], "")</f>
        <v>1400</v>
      </c>
      <c r="AM1179" s="33">
        <f xml:space="preserve"> SIGN(DATA[[#This Row],[Prev Change]] &lt; 0)</f>
        <v>1</v>
      </c>
      <c r="AN1179" s="33">
        <f xml:space="preserve"> SIGN(DATA[[#This Row],[Prev Change]] &gt;= 0)</f>
        <v>0</v>
      </c>
      <c r="AO1179" s="28">
        <f xml:space="preserve"> IFERROR(MAX(0, DATA[[#This Row],[High]] - DATA[[#This Row],[Prev High]]), "")</f>
        <v>1935</v>
      </c>
      <c r="AP1179" s="28">
        <f xml:space="preserve"> IFERROR(MAX(0, DATA[[#This Row],[Prev Low]] - DATA[[#This Row],[Low]]), "")</f>
        <v>0</v>
      </c>
      <c r="AQ1179" s="10">
        <f xml:space="preserve"> (DATA[[#This Row],[Prev Low]] &lt; DATA[[#This Row],[Open]]) * (DATA[[#This Row],[Open]] &lt; DATA[[#This Row],[Prev High]])</f>
        <v>1</v>
      </c>
      <c r="AR1179" s="10">
        <f xml:space="preserve"> SIGN(DATA[[#This Row],[Open]] &lt; DATA[[#This Row],[Prev Low]])</f>
        <v>0</v>
      </c>
      <c r="AS1179" s="10">
        <f xml:space="preserve"> SIGN(DATA[[#This Row],[Prev Low]] &lt; DATA[[#This Row],[Open]])</f>
        <v>1</v>
      </c>
      <c r="AT1179" s="10">
        <f xml:space="preserve"> SIGN(DATA[[#This Row],[Open]] &lt; DATA[[#This Row],[Prev High]])</f>
        <v>1</v>
      </c>
      <c r="AU1179" s="10">
        <f xml:space="preserve"> SIGN(DATA[[#This Row],[Prev High]] &lt; DATA[[#This Row],[Open]])</f>
        <v>0</v>
      </c>
      <c r="AV1179" s="10">
        <f xml:space="preserve"> SIGN(DATA[[#This Row],[Low]] &lt; DATA[[#This Row],[Prev Low]])</f>
        <v>0</v>
      </c>
      <c r="AW1179" s="10">
        <f xml:space="preserve"> SIGN(DATA[[#This Row],[Prev Low]] &lt; DATA[[#This Row],[Low]])</f>
        <v>1</v>
      </c>
      <c r="AX1179" s="10">
        <f xml:space="preserve"> SIGN(DATA[[#This Row],[High]] &lt; DATA[[#This Row],[Prev High]])</f>
        <v>0</v>
      </c>
      <c r="AY1179" s="10">
        <f xml:space="preserve"> SIGN(DATA[[#This Row],[Prev High]] &lt; DATA[[#This Row],[High]])</f>
        <v>1</v>
      </c>
      <c r="AZ1179" s="10">
        <f xml:space="preserve"> (DATA[[#This Row],[Prev Low]] &lt; DATA[[#This Row],[Close]]) * (DATA[[#This Row],[Close]] &lt; DATA[[#This Row],[Prev High]])</f>
        <v>0</v>
      </c>
      <c r="BA1179" s="10">
        <f xml:space="preserve"> SIGN(DATA[[#This Row],[Close]] &lt; DATA[[#This Row],[Prev Low]])</f>
        <v>0</v>
      </c>
      <c r="BB1179" s="10">
        <f xml:space="preserve"> SIGN(DATA[[#This Row],[Prev Low]] &lt; DATA[[#This Row],[Close]])</f>
        <v>1</v>
      </c>
      <c r="BC1179" s="10">
        <f xml:space="preserve"> SIGN(DATA[[#This Row],[Close]] &lt; DATA[[#This Row],[Prev High]])</f>
        <v>0</v>
      </c>
      <c r="BD1179" s="10">
        <f xml:space="preserve"> SIGN(DATA[[#This Row],[Prev High]] &lt; DATA[[#This Row],[Close]])</f>
        <v>1</v>
      </c>
    </row>
    <row r="1180" spans="14:56" x14ac:dyDescent="0.25">
      <c r="N1180" s="16">
        <f xml:space="preserve"> ROW() - ROW(DATA[[#Headers],[Row]])</f>
        <v>1178</v>
      </c>
      <c r="O1180" s="13"/>
      <c r="P1180" s="20">
        <v>44138</v>
      </c>
      <c r="Q1180" s="21">
        <v>96083</v>
      </c>
      <c r="R1180" s="21">
        <v>96090</v>
      </c>
      <c r="S1180" s="21">
        <v>96535</v>
      </c>
      <c r="T1180" s="21">
        <v>95135</v>
      </c>
      <c r="U1180" s="13" t="s">
        <v>809</v>
      </c>
      <c r="V1180" s="14">
        <v>2.1700000000000001E-2</v>
      </c>
      <c r="W1180" s="23"/>
      <c r="X1180" s="23">
        <f xml:space="preserve"> (1 - DATA[[#This Row],[Row]])</f>
        <v>-1177</v>
      </c>
      <c r="Y1180" s="24">
        <f xml:space="preserve"> DATA[[#This Row],[Src Data]]</f>
        <v>44138</v>
      </c>
      <c r="Z1180" s="23">
        <f xml:space="preserve"> WEEKDAY(DATA[[#This Row],[Date]])</f>
        <v>3</v>
      </c>
      <c r="AA1180" s="26">
        <f xml:space="preserve"> DATA[[#This Row],[Src Último]]</f>
        <v>96083</v>
      </c>
      <c r="AB1180" s="28">
        <f xml:space="preserve"> DATA[[#This Row],[Src Abertura]]</f>
        <v>96090</v>
      </c>
      <c r="AC1180" s="28">
        <f xml:space="preserve"> DATA[[#This Row],[Src Mínima]]</f>
        <v>95135</v>
      </c>
      <c r="AD1180" s="28">
        <f xml:space="preserve"> DATA[[#This Row],[Src Máxima]]</f>
        <v>96535</v>
      </c>
      <c r="AE1180" s="28">
        <f xml:space="preserve"> DATA[[#This Row],[Src Último]]</f>
        <v>96083</v>
      </c>
      <c r="AF1180" s="40">
        <f xml:space="preserve"> (DATA[[#This Row],[High]] - DATA[[#This Row],[Low]])</f>
        <v>1400</v>
      </c>
      <c r="AG1180" s="31">
        <f xml:space="preserve"> _xlfn.XLOOKUP(DATA[[#This Row],[T]]-1, DATA[T], DATA[Open], "")</f>
        <v>95505</v>
      </c>
      <c r="AH1180" s="31">
        <f xml:space="preserve"> _xlfn.XLOOKUP(DATA[[#This Row],[T]]-1, DATA[T], DATA[Low], "")</f>
        <v>93630</v>
      </c>
      <c r="AI1180" s="31">
        <f xml:space="preserve"> _xlfn.XLOOKUP(DATA[[#This Row],[T]]-1, DATA[T], DATA[High], "")</f>
        <v>96340</v>
      </c>
      <c r="AJ1180" s="31">
        <f xml:space="preserve"> _xlfn.XLOOKUP(DATA[[#This Row],[T]]-1, DATA[T], DATA[Price], "")</f>
        <v>94042</v>
      </c>
      <c r="AK1180" s="33">
        <f xml:space="preserve"> IFERROR(DATA[[#This Row],[Prev Close]] - DATA[[#This Row],[Prev Open]], "")</f>
        <v>-1463</v>
      </c>
      <c r="AL1180" s="33">
        <f xml:space="preserve"> IFERROR(DATA[[#This Row],[Prev High]] - DATA[[#This Row],[Prev Low]], "")</f>
        <v>2710</v>
      </c>
      <c r="AM1180" s="33">
        <f xml:space="preserve"> SIGN(DATA[[#This Row],[Prev Change]] &lt; 0)</f>
        <v>1</v>
      </c>
      <c r="AN1180" s="33">
        <f xml:space="preserve"> SIGN(DATA[[#This Row],[Prev Change]] &gt;= 0)</f>
        <v>0</v>
      </c>
      <c r="AO1180" s="28">
        <f xml:space="preserve"> IFERROR(MAX(0, DATA[[#This Row],[High]] - DATA[[#This Row],[Prev High]]), "")</f>
        <v>195</v>
      </c>
      <c r="AP1180" s="28">
        <f xml:space="preserve"> IFERROR(MAX(0, DATA[[#This Row],[Prev Low]] - DATA[[#This Row],[Low]]), "")</f>
        <v>0</v>
      </c>
      <c r="AQ1180" s="10">
        <f xml:space="preserve"> (DATA[[#This Row],[Prev Low]] &lt; DATA[[#This Row],[Open]]) * (DATA[[#This Row],[Open]] &lt; DATA[[#This Row],[Prev High]])</f>
        <v>1</v>
      </c>
      <c r="AR1180" s="10">
        <f xml:space="preserve"> SIGN(DATA[[#This Row],[Open]] &lt; DATA[[#This Row],[Prev Low]])</f>
        <v>0</v>
      </c>
      <c r="AS1180" s="10">
        <f xml:space="preserve"> SIGN(DATA[[#This Row],[Prev Low]] &lt; DATA[[#This Row],[Open]])</f>
        <v>1</v>
      </c>
      <c r="AT1180" s="10">
        <f xml:space="preserve"> SIGN(DATA[[#This Row],[Open]] &lt; DATA[[#This Row],[Prev High]])</f>
        <v>1</v>
      </c>
      <c r="AU1180" s="10">
        <f xml:space="preserve"> SIGN(DATA[[#This Row],[Prev High]] &lt; DATA[[#This Row],[Open]])</f>
        <v>0</v>
      </c>
      <c r="AV1180" s="10">
        <f xml:space="preserve"> SIGN(DATA[[#This Row],[Low]] &lt; DATA[[#This Row],[Prev Low]])</f>
        <v>0</v>
      </c>
      <c r="AW1180" s="10">
        <f xml:space="preserve"> SIGN(DATA[[#This Row],[Prev Low]] &lt; DATA[[#This Row],[Low]])</f>
        <v>1</v>
      </c>
      <c r="AX1180" s="10">
        <f xml:space="preserve"> SIGN(DATA[[#This Row],[High]] &lt; DATA[[#This Row],[Prev High]])</f>
        <v>0</v>
      </c>
      <c r="AY1180" s="10">
        <f xml:space="preserve"> SIGN(DATA[[#This Row],[Prev High]] &lt; DATA[[#This Row],[High]])</f>
        <v>1</v>
      </c>
      <c r="AZ1180" s="10">
        <f xml:space="preserve"> (DATA[[#This Row],[Prev Low]] &lt; DATA[[#This Row],[Close]]) * (DATA[[#This Row],[Close]] &lt; DATA[[#This Row],[Prev High]])</f>
        <v>1</v>
      </c>
      <c r="BA1180" s="10">
        <f xml:space="preserve"> SIGN(DATA[[#This Row],[Close]] &lt; DATA[[#This Row],[Prev Low]])</f>
        <v>0</v>
      </c>
      <c r="BB1180" s="10">
        <f xml:space="preserve"> SIGN(DATA[[#This Row],[Prev Low]] &lt; DATA[[#This Row],[Close]])</f>
        <v>1</v>
      </c>
      <c r="BC1180" s="10">
        <f xml:space="preserve"> SIGN(DATA[[#This Row],[Close]] &lt; DATA[[#This Row],[Prev High]])</f>
        <v>1</v>
      </c>
      <c r="BD1180" s="10">
        <f xml:space="preserve"> SIGN(DATA[[#This Row],[Prev High]] &lt; DATA[[#This Row],[Close]])</f>
        <v>0</v>
      </c>
    </row>
    <row r="1181" spans="14:56" x14ac:dyDescent="0.25">
      <c r="N1181" s="16">
        <f xml:space="preserve"> ROW() - ROW(DATA[[#Headers],[Row]])</f>
        <v>1179</v>
      </c>
      <c r="O1181" s="13"/>
      <c r="P1181" s="20">
        <v>44134</v>
      </c>
      <c r="Q1181" s="21">
        <v>94042</v>
      </c>
      <c r="R1181" s="21">
        <v>95505</v>
      </c>
      <c r="S1181" s="21">
        <v>96340</v>
      </c>
      <c r="T1181" s="21">
        <v>93630</v>
      </c>
      <c r="U1181" s="13" t="s">
        <v>524</v>
      </c>
      <c r="V1181" s="14">
        <v>-2.6599999999999999E-2</v>
      </c>
      <c r="W1181" s="23"/>
      <c r="X1181" s="23">
        <f xml:space="preserve"> (1 - DATA[[#This Row],[Row]])</f>
        <v>-1178</v>
      </c>
      <c r="Y1181" s="24">
        <f xml:space="preserve"> DATA[[#This Row],[Src Data]]</f>
        <v>44134</v>
      </c>
      <c r="Z1181" s="23">
        <f xml:space="preserve"> WEEKDAY(DATA[[#This Row],[Date]])</f>
        <v>6</v>
      </c>
      <c r="AA1181" s="26">
        <f xml:space="preserve"> DATA[[#This Row],[Src Último]]</f>
        <v>94042</v>
      </c>
      <c r="AB1181" s="28">
        <f xml:space="preserve"> DATA[[#This Row],[Src Abertura]]</f>
        <v>95505</v>
      </c>
      <c r="AC1181" s="28">
        <f xml:space="preserve"> DATA[[#This Row],[Src Mínima]]</f>
        <v>93630</v>
      </c>
      <c r="AD1181" s="28">
        <f xml:space="preserve"> DATA[[#This Row],[Src Máxima]]</f>
        <v>96340</v>
      </c>
      <c r="AE1181" s="28">
        <f xml:space="preserve"> DATA[[#This Row],[Src Último]]</f>
        <v>94042</v>
      </c>
      <c r="AF1181" s="40">
        <f xml:space="preserve"> (DATA[[#This Row],[High]] - DATA[[#This Row],[Low]])</f>
        <v>2710</v>
      </c>
      <c r="AG1181" s="31">
        <f xml:space="preserve"> _xlfn.XLOOKUP(DATA[[#This Row],[T]]-1, DATA[T], DATA[Open], "")</f>
        <v>95235</v>
      </c>
      <c r="AH1181" s="31">
        <f xml:space="preserve"> _xlfn.XLOOKUP(DATA[[#This Row],[T]]-1, DATA[T], DATA[Low], "")</f>
        <v>93555</v>
      </c>
      <c r="AI1181" s="31">
        <f xml:space="preserve"> _xlfn.XLOOKUP(DATA[[#This Row],[T]]-1, DATA[T], DATA[High], "")</f>
        <v>96895</v>
      </c>
      <c r="AJ1181" s="31">
        <f xml:space="preserve"> _xlfn.XLOOKUP(DATA[[#This Row],[T]]-1, DATA[T], DATA[Price], "")</f>
        <v>96608</v>
      </c>
      <c r="AK1181" s="33">
        <f xml:space="preserve"> IFERROR(DATA[[#This Row],[Prev Close]] - DATA[[#This Row],[Prev Open]], "")</f>
        <v>1373</v>
      </c>
      <c r="AL1181" s="33">
        <f xml:space="preserve"> IFERROR(DATA[[#This Row],[Prev High]] - DATA[[#This Row],[Prev Low]], "")</f>
        <v>3340</v>
      </c>
      <c r="AM1181" s="33">
        <f xml:space="preserve"> SIGN(DATA[[#This Row],[Prev Change]] &lt; 0)</f>
        <v>0</v>
      </c>
      <c r="AN1181" s="33">
        <f xml:space="preserve"> SIGN(DATA[[#This Row],[Prev Change]] &gt;= 0)</f>
        <v>1</v>
      </c>
      <c r="AO1181" s="28">
        <f xml:space="preserve"> IFERROR(MAX(0, DATA[[#This Row],[High]] - DATA[[#This Row],[Prev High]]), "")</f>
        <v>0</v>
      </c>
      <c r="AP1181" s="28">
        <f xml:space="preserve"> IFERROR(MAX(0, DATA[[#This Row],[Prev Low]] - DATA[[#This Row],[Low]]), "")</f>
        <v>0</v>
      </c>
      <c r="AQ1181" s="10">
        <f xml:space="preserve"> (DATA[[#This Row],[Prev Low]] &lt; DATA[[#This Row],[Open]]) * (DATA[[#This Row],[Open]] &lt; DATA[[#This Row],[Prev High]])</f>
        <v>1</v>
      </c>
      <c r="AR1181" s="10">
        <f xml:space="preserve"> SIGN(DATA[[#This Row],[Open]] &lt; DATA[[#This Row],[Prev Low]])</f>
        <v>0</v>
      </c>
      <c r="AS1181" s="10">
        <f xml:space="preserve"> SIGN(DATA[[#This Row],[Prev Low]] &lt; DATA[[#This Row],[Open]])</f>
        <v>1</v>
      </c>
      <c r="AT1181" s="10">
        <f xml:space="preserve"> SIGN(DATA[[#This Row],[Open]] &lt; DATA[[#This Row],[Prev High]])</f>
        <v>1</v>
      </c>
      <c r="AU1181" s="10">
        <f xml:space="preserve"> SIGN(DATA[[#This Row],[Prev High]] &lt; DATA[[#This Row],[Open]])</f>
        <v>0</v>
      </c>
      <c r="AV1181" s="10">
        <f xml:space="preserve"> SIGN(DATA[[#This Row],[Low]] &lt; DATA[[#This Row],[Prev Low]])</f>
        <v>0</v>
      </c>
      <c r="AW1181" s="10">
        <f xml:space="preserve"> SIGN(DATA[[#This Row],[Prev Low]] &lt; DATA[[#This Row],[Low]])</f>
        <v>1</v>
      </c>
      <c r="AX1181" s="10">
        <f xml:space="preserve"> SIGN(DATA[[#This Row],[High]] &lt; DATA[[#This Row],[Prev High]])</f>
        <v>1</v>
      </c>
      <c r="AY1181" s="10">
        <f xml:space="preserve"> SIGN(DATA[[#This Row],[Prev High]] &lt; DATA[[#This Row],[High]])</f>
        <v>0</v>
      </c>
      <c r="AZ1181" s="10">
        <f xml:space="preserve"> (DATA[[#This Row],[Prev Low]] &lt; DATA[[#This Row],[Close]]) * (DATA[[#This Row],[Close]] &lt; DATA[[#This Row],[Prev High]])</f>
        <v>1</v>
      </c>
      <c r="BA1181" s="10">
        <f xml:space="preserve"> SIGN(DATA[[#This Row],[Close]] &lt; DATA[[#This Row],[Prev Low]])</f>
        <v>0</v>
      </c>
      <c r="BB1181" s="10">
        <f xml:space="preserve"> SIGN(DATA[[#This Row],[Prev Low]] &lt; DATA[[#This Row],[Close]])</f>
        <v>1</v>
      </c>
      <c r="BC1181" s="10">
        <f xml:space="preserve"> SIGN(DATA[[#This Row],[Close]] &lt; DATA[[#This Row],[Prev High]])</f>
        <v>1</v>
      </c>
      <c r="BD1181" s="10">
        <f xml:space="preserve"> SIGN(DATA[[#This Row],[Prev High]] &lt; DATA[[#This Row],[Close]])</f>
        <v>0</v>
      </c>
    </row>
    <row r="1182" spans="14:56" x14ac:dyDescent="0.25">
      <c r="N1182" s="16">
        <f xml:space="preserve"> ROW() - ROW(DATA[[#Headers],[Row]])</f>
        <v>1180</v>
      </c>
      <c r="O1182" s="13"/>
      <c r="P1182" s="20">
        <v>44133</v>
      </c>
      <c r="Q1182" s="21">
        <v>96608</v>
      </c>
      <c r="R1182" s="21">
        <v>95235</v>
      </c>
      <c r="S1182" s="21">
        <v>96895</v>
      </c>
      <c r="T1182" s="21">
        <v>93555</v>
      </c>
      <c r="U1182" s="13" t="s">
        <v>241</v>
      </c>
      <c r="V1182" s="14">
        <v>1.2999999999999999E-2</v>
      </c>
      <c r="W1182" s="23"/>
      <c r="X1182" s="23">
        <f xml:space="preserve"> (1 - DATA[[#This Row],[Row]])</f>
        <v>-1179</v>
      </c>
      <c r="Y1182" s="24">
        <f xml:space="preserve"> DATA[[#This Row],[Src Data]]</f>
        <v>44133</v>
      </c>
      <c r="Z1182" s="23">
        <f xml:space="preserve"> WEEKDAY(DATA[[#This Row],[Date]])</f>
        <v>5</v>
      </c>
      <c r="AA1182" s="26">
        <f xml:space="preserve"> DATA[[#This Row],[Src Último]]</f>
        <v>96608</v>
      </c>
      <c r="AB1182" s="28">
        <f xml:space="preserve"> DATA[[#This Row],[Src Abertura]]</f>
        <v>95235</v>
      </c>
      <c r="AC1182" s="28">
        <f xml:space="preserve"> DATA[[#This Row],[Src Mínima]]</f>
        <v>93555</v>
      </c>
      <c r="AD1182" s="28">
        <f xml:space="preserve"> DATA[[#This Row],[Src Máxima]]</f>
        <v>96895</v>
      </c>
      <c r="AE1182" s="28">
        <f xml:space="preserve"> DATA[[#This Row],[Src Último]]</f>
        <v>96608</v>
      </c>
      <c r="AF1182" s="40">
        <f xml:space="preserve"> (DATA[[#This Row],[High]] - DATA[[#This Row],[Low]])</f>
        <v>3340</v>
      </c>
      <c r="AG1182" s="31">
        <f xml:space="preserve"> _xlfn.XLOOKUP(DATA[[#This Row],[T]]-1, DATA[T], DATA[Open], "")</f>
        <v>98300</v>
      </c>
      <c r="AH1182" s="31">
        <f xml:space="preserve"> _xlfn.XLOOKUP(DATA[[#This Row],[T]]-1, DATA[T], DATA[Low], "")</f>
        <v>95135</v>
      </c>
      <c r="AI1182" s="31">
        <f xml:space="preserve"> _xlfn.XLOOKUP(DATA[[#This Row],[T]]-1, DATA[T], DATA[High], "")</f>
        <v>98375</v>
      </c>
      <c r="AJ1182" s="31">
        <f xml:space="preserve"> _xlfn.XLOOKUP(DATA[[#This Row],[T]]-1, DATA[T], DATA[Price], "")</f>
        <v>95369</v>
      </c>
      <c r="AK1182" s="33">
        <f xml:space="preserve"> IFERROR(DATA[[#This Row],[Prev Close]] - DATA[[#This Row],[Prev Open]], "")</f>
        <v>-2931</v>
      </c>
      <c r="AL1182" s="33">
        <f xml:space="preserve"> IFERROR(DATA[[#This Row],[Prev High]] - DATA[[#This Row],[Prev Low]], "")</f>
        <v>3240</v>
      </c>
      <c r="AM1182" s="33">
        <f xml:space="preserve"> SIGN(DATA[[#This Row],[Prev Change]] &lt; 0)</f>
        <v>1</v>
      </c>
      <c r="AN1182" s="33">
        <f xml:space="preserve"> SIGN(DATA[[#This Row],[Prev Change]] &gt;= 0)</f>
        <v>0</v>
      </c>
      <c r="AO1182" s="28">
        <f xml:space="preserve"> IFERROR(MAX(0, DATA[[#This Row],[High]] - DATA[[#This Row],[Prev High]]), "")</f>
        <v>0</v>
      </c>
      <c r="AP1182" s="28">
        <f xml:space="preserve"> IFERROR(MAX(0, DATA[[#This Row],[Prev Low]] - DATA[[#This Row],[Low]]), "")</f>
        <v>1580</v>
      </c>
      <c r="AQ1182" s="10">
        <f xml:space="preserve"> (DATA[[#This Row],[Prev Low]] &lt; DATA[[#This Row],[Open]]) * (DATA[[#This Row],[Open]] &lt; DATA[[#This Row],[Prev High]])</f>
        <v>1</v>
      </c>
      <c r="AR1182" s="10">
        <f xml:space="preserve"> SIGN(DATA[[#This Row],[Open]] &lt; DATA[[#This Row],[Prev Low]])</f>
        <v>0</v>
      </c>
      <c r="AS1182" s="10">
        <f xml:space="preserve"> SIGN(DATA[[#This Row],[Prev Low]] &lt; DATA[[#This Row],[Open]])</f>
        <v>1</v>
      </c>
      <c r="AT1182" s="10">
        <f xml:space="preserve"> SIGN(DATA[[#This Row],[Open]] &lt; DATA[[#This Row],[Prev High]])</f>
        <v>1</v>
      </c>
      <c r="AU1182" s="10">
        <f xml:space="preserve"> SIGN(DATA[[#This Row],[Prev High]] &lt; DATA[[#This Row],[Open]])</f>
        <v>0</v>
      </c>
      <c r="AV1182" s="10">
        <f xml:space="preserve"> SIGN(DATA[[#This Row],[Low]] &lt; DATA[[#This Row],[Prev Low]])</f>
        <v>1</v>
      </c>
      <c r="AW1182" s="10">
        <f xml:space="preserve"> SIGN(DATA[[#This Row],[Prev Low]] &lt; DATA[[#This Row],[Low]])</f>
        <v>0</v>
      </c>
      <c r="AX1182" s="10">
        <f xml:space="preserve"> SIGN(DATA[[#This Row],[High]] &lt; DATA[[#This Row],[Prev High]])</f>
        <v>1</v>
      </c>
      <c r="AY1182" s="10">
        <f xml:space="preserve"> SIGN(DATA[[#This Row],[Prev High]] &lt; DATA[[#This Row],[High]])</f>
        <v>0</v>
      </c>
      <c r="AZ1182" s="10">
        <f xml:space="preserve"> (DATA[[#This Row],[Prev Low]] &lt; DATA[[#This Row],[Close]]) * (DATA[[#This Row],[Close]] &lt; DATA[[#This Row],[Prev High]])</f>
        <v>1</v>
      </c>
      <c r="BA1182" s="10">
        <f xml:space="preserve"> SIGN(DATA[[#This Row],[Close]] &lt; DATA[[#This Row],[Prev Low]])</f>
        <v>0</v>
      </c>
      <c r="BB1182" s="10">
        <f xml:space="preserve"> SIGN(DATA[[#This Row],[Prev Low]] &lt; DATA[[#This Row],[Close]])</f>
        <v>1</v>
      </c>
      <c r="BC1182" s="10">
        <f xml:space="preserve"> SIGN(DATA[[#This Row],[Close]] &lt; DATA[[#This Row],[Prev High]])</f>
        <v>1</v>
      </c>
      <c r="BD1182" s="10">
        <f xml:space="preserve"> SIGN(DATA[[#This Row],[Prev High]] &lt; DATA[[#This Row],[Close]])</f>
        <v>0</v>
      </c>
    </row>
    <row r="1183" spans="14:56" x14ac:dyDescent="0.25">
      <c r="N1183" s="16">
        <f xml:space="preserve"> ROW() - ROW(DATA[[#Headers],[Row]])</f>
        <v>1181</v>
      </c>
      <c r="O1183" s="13"/>
      <c r="P1183" s="20">
        <v>44132</v>
      </c>
      <c r="Q1183" s="21">
        <v>95369</v>
      </c>
      <c r="R1183" s="21">
        <v>98300</v>
      </c>
      <c r="S1183" s="21">
        <v>98375</v>
      </c>
      <c r="T1183" s="21">
        <v>95135</v>
      </c>
      <c r="U1183" s="13" t="s">
        <v>810</v>
      </c>
      <c r="V1183" s="14">
        <v>-4.2900000000000001E-2</v>
      </c>
      <c r="W1183" s="23"/>
      <c r="X1183" s="23">
        <f xml:space="preserve"> (1 - DATA[[#This Row],[Row]])</f>
        <v>-1180</v>
      </c>
      <c r="Y1183" s="24">
        <f xml:space="preserve"> DATA[[#This Row],[Src Data]]</f>
        <v>44132</v>
      </c>
      <c r="Z1183" s="23">
        <f xml:space="preserve"> WEEKDAY(DATA[[#This Row],[Date]])</f>
        <v>4</v>
      </c>
      <c r="AA1183" s="26">
        <f xml:space="preserve"> DATA[[#This Row],[Src Último]]</f>
        <v>95369</v>
      </c>
      <c r="AB1183" s="28">
        <f xml:space="preserve"> DATA[[#This Row],[Src Abertura]]</f>
        <v>98300</v>
      </c>
      <c r="AC1183" s="28">
        <f xml:space="preserve"> DATA[[#This Row],[Src Mínima]]</f>
        <v>95135</v>
      </c>
      <c r="AD1183" s="28">
        <f xml:space="preserve"> DATA[[#This Row],[Src Máxima]]</f>
        <v>98375</v>
      </c>
      <c r="AE1183" s="28">
        <f xml:space="preserve"> DATA[[#This Row],[Src Último]]</f>
        <v>95369</v>
      </c>
      <c r="AF1183" s="40">
        <f xml:space="preserve"> (DATA[[#This Row],[High]] - DATA[[#This Row],[Low]])</f>
        <v>3240</v>
      </c>
      <c r="AG1183" s="31">
        <f xml:space="preserve"> _xlfn.XLOOKUP(DATA[[#This Row],[T]]-1, DATA[T], DATA[Open], "")</f>
        <v>101890</v>
      </c>
      <c r="AH1183" s="31">
        <f xml:space="preserve"> _xlfn.XLOOKUP(DATA[[#This Row],[T]]-1, DATA[T], DATA[Low], "")</f>
        <v>98770</v>
      </c>
      <c r="AI1183" s="31">
        <f xml:space="preserve"> _xlfn.XLOOKUP(DATA[[#This Row],[T]]-1, DATA[T], DATA[High], "")</f>
        <v>101940</v>
      </c>
      <c r="AJ1183" s="31">
        <f xml:space="preserve"> _xlfn.XLOOKUP(DATA[[#This Row],[T]]-1, DATA[T], DATA[Price], "")</f>
        <v>99647</v>
      </c>
      <c r="AK1183" s="33">
        <f xml:space="preserve"> IFERROR(DATA[[#This Row],[Prev Close]] - DATA[[#This Row],[Prev Open]], "")</f>
        <v>-2243</v>
      </c>
      <c r="AL1183" s="33">
        <f xml:space="preserve"> IFERROR(DATA[[#This Row],[Prev High]] - DATA[[#This Row],[Prev Low]], "")</f>
        <v>3170</v>
      </c>
      <c r="AM1183" s="33">
        <f xml:space="preserve"> SIGN(DATA[[#This Row],[Prev Change]] &lt; 0)</f>
        <v>1</v>
      </c>
      <c r="AN1183" s="33">
        <f xml:space="preserve"> SIGN(DATA[[#This Row],[Prev Change]] &gt;= 0)</f>
        <v>0</v>
      </c>
      <c r="AO1183" s="28">
        <f xml:space="preserve"> IFERROR(MAX(0, DATA[[#This Row],[High]] - DATA[[#This Row],[Prev High]]), "")</f>
        <v>0</v>
      </c>
      <c r="AP1183" s="28">
        <f xml:space="preserve"> IFERROR(MAX(0, DATA[[#This Row],[Prev Low]] - DATA[[#This Row],[Low]]), "")</f>
        <v>3635</v>
      </c>
      <c r="AQ1183" s="10">
        <f xml:space="preserve"> (DATA[[#This Row],[Prev Low]] &lt; DATA[[#This Row],[Open]]) * (DATA[[#This Row],[Open]] &lt; DATA[[#This Row],[Prev High]])</f>
        <v>0</v>
      </c>
      <c r="AR1183" s="10">
        <f xml:space="preserve"> SIGN(DATA[[#This Row],[Open]] &lt; DATA[[#This Row],[Prev Low]])</f>
        <v>1</v>
      </c>
      <c r="AS1183" s="10">
        <f xml:space="preserve"> SIGN(DATA[[#This Row],[Prev Low]] &lt; DATA[[#This Row],[Open]])</f>
        <v>0</v>
      </c>
      <c r="AT1183" s="10">
        <f xml:space="preserve"> SIGN(DATA[[#This Row],[Open]] &lt; DATA[[#This Row],[Prev High]])</f>
        <v>1</v>
      </c>
      <c r="AU1183" s="10">
        <f xml:space="preserve"> SIGN(DATA[[#This Row],[Prev High]] &lt; DATA[[#This Row],[Open]])</f>
        <v>0</v>
      </c>
      <c r="AV1183" s="10">
        <f xml:space="preserve"> SIGN(DATA[[#This Row],[Low]] &lt; DATA[[#This Row],[Prev Low]])</f>
        <v>1</v>
      </c>
      <c r="AW1183" s="10">
        <f xml:space="preserve"> SIGN(DATA[[#This Row],[Prev Low]] &lt; DATA[[#This Row],[Low]])</f>
        <v>0</v>
      </c>
      <c r="AX1183" s="10">
        <f xml:space="preserve"> SIGN(DATA[[#This Row],[High]] &lt; DATA[[#This Row],[Prev High]])</f>
        <v>1</v>
      </c>
      <c r="AY1183" s="10">
        <f xml:space="preserve"> SIGN(DATA[[#This Row],[Prev High]] &lt; DATA[[#This Row],[High]])</f>
        <v>0</v>
      </c>
      <c r="AZ1183" s="10">
        <f xml:space="preserve"> (DATA[[#This Row],[Prev Low]] &lt; DATA[[#This Row],[Close]]) * (DATA[[#This Row],[Close]] &lt; DATA[[#This Row],[Prev High]])</f>
        <v>0</v>
      </c>
      <c r="BA1183" s="10">
        <f xml:space="preserve"> SIGN(DATA[[#This Row],[Close]] &lt; DATA[[#This Row],[Prev Low]])</f>
        <v>1</v>
      </c>
      <c r="BB1183" s="10">
        <f xml:space="preserve"> SIGN(DATA[[#This Row],[Prev Low]] &lt; DATA[[#This Row],[Close]])</f>
        <v>0</v>
      </c>
      <c r="BC1183" s="10">
        <f xml:space="preserve"> SIGN(DATA[[#This Row],[Close]] &lt; DATA[[#This Row],[Prev High]])</f>
        <v>1</v>
      </c>
      <c r="BD1183" s="10">
        <f xml:space="preserve"> SIGN(DATA[[#This Row],[Prev High]] &lt; DATA[[#This Row],[Close]])</f>
        <v>0</v>
      </c>
    </row>
    <row r="1184" spans="14:56" x14ac:dyDescent="0.25">
      <c r="N1184" s="16">
        <f xml:space="preserve"> ROW() - ROW(DATA[[#Headers],[Row]])</f>
        <v>1182</v>
      </c>
      <c r="O1184" s="13"/>
      <c r="P1184" s="20">
        <v>44131</v>
      </c>
      <c r="Q1184" s="21">
        <v>99647</v>
      </c>
      <c r="R1184" s="21">
        <v>101890</v>
      </c>
      <c r="S1184" s="21">
        <v>101940</v>
      </c>
      <c r="T1184" s="21">
        <v>98770</v>
      </c>
      <c r="U1184" s="13" t="s">
        <v>811</v>
      </c>
      <c r="V1184" s="14">
        <v>-1.5599999999999999E-2</v>
      </c>
      <c r="W1184" s="23"/>
      <c r="X1184" s="23">
        <f xml:space="preserve"> (1 - DATA[[#This Row],[Row]])</f>
        <v>-1181</v>
      </c>
      <c r="Y1184" s="24">
        <f xml:space="preserve"> DATA[[#This Row],[Src Data]]</f>
        <v>44131</v>
      </c>
      <c r="Z1184" s="23">
        <f xml:space="preserve"> WEEKDAY(DATA[[#This Row],[Date]])</f>
        <v>3</v>
      </c>
      <c r="AA1184" s="26">
        <f xml:space="preserve"> DATA[[#This Row],[Src Último]]</f>
        <v>99647</v>
      </c>
      <c r="AB1184" s="28">
        <f xml:space="preserve"> DATA[[#This Row],[Src Abertura]]</f>
        <v>101890</v>
      </c>
      <c r="AC1184" s="28">
        <f xml:space="preserve"> DATA[[#This Row],[Src Mínima]]</f>
        <v>98770</v>
      </c>
      <c r="AD1184" s="28">
        <f xml:space="preserve"> DATA[[#This Row],[Src Máxima]]</f>
        <v>101940</v>
      </c>
      <c r="AE1184" s="28">
        <f xml:space="preserve"> DATA[[#This Row],[Src Último]]</f>
        <v>99647</v>
      </c>
      <c r="AF1184" s="40">
        <f xml:space="preserve"> (DATA[[#This Row],[High]] - DATA[[#This Row],[Low]])</f>
        <v>3170</v>
      </c>
      <c r="AG1184" s="31">
        <f xml:space="preserve"> _xlfn.XLOOKUP(DATA[[#This Row],[T]]-1, DATA[T], DATA[Open], "")</f>
        <v>100845</v>
      </c>
      <c r="AH1184" s="31">
        <f xml:space="preserve"> _xlfn.XLOOKUP(DATA[[#This Row],[T]]-1, DATA[T], DATA[Low], "")</f>
        <v>99940</v>
      </c>
      <c r="AI1184" s="31">
        <f xml:space="preserve"> _xlfn.XLOOKUP(DATA[[#This Row],[T]]-1, DATA[T], DATA[High], "")</f>
        <v>101970</v>
      </c>
      <c r="AJ1184" s="31">
        <f xml:space="preserve"> _xlfn.XLOOKUP(DATA[[#This Row],[T]]-1, DATA[T], DATA[Price], "")</f>
        <v>101231</v>
      </c>
      <c r="AK1184" s="33">
        <f xml:space="preserve"> IFERROR(DATA[[#This Row],[Prev Close]] - DATA[[#This Row],[Prev Open]], "")</f>
        <v>386</v>
      </c>
      <c r="AL1184" s="33">
        <f xml:space="preserve"> IFERROR(DATA[[#This Row],[Prev High]] - DATA[[#This Row],[Prev Low]], "")</f>
        <v>2030</v>
      </c>
      <c r="AM1184" s="33">
        <f xml:space="preserve"> SIGN(DATA[[#This Row],[Prev Change]] &lt; 0)</f>
        <v>0</v>
      </c>
      <c r="AN1184" s="33">
        <f xml:space="preserve"> SIGN(DATA[[#This Row],[Prev Change]] &gt;= 0)</f>
        <v>1</v>
      </c>
      <c r="AO1184" s="28">
        <f xml:space="preserve"> IFERROR(MAX(0, DATA[[#This Row],[High]] - DATA[[#This Row],[Prev High]]), "")</f>
        <v>0</v>
      </c>
      <c r="AP1184" s="28">
        <f xml:space="preserve"> IFERROR(MAX(0, DATA[[#This Row],[Prev Low]] - DATA[[#This Row],[Low]]), "")</f>
        <v>1170</v>
      </c>
      <c r="AQ1184" s="10">
        <f xml:space="preserve"> (DATA[[#This Row],[Prev Low]] &lt; DATA[[#This Row],[Open]]) * (DATA[[#This Row],[Open]] &lt; DATA[[#This Row],[Prev High]])</f>
        <v>1</v>
      </c>
      <c r="AR1184" s="10">
        <f xml:space="preserve"> SIGN(DATA[[#This Row],[Open]] &lt; DATA[[#This Row],[Prev Low]])</f>
        <v>0</v>
      </c>
      <c r="AS1184" s="10">
        <f xml:space="preserve"> SIGN(DATA[[#This Row],[Prev Low]] &lt; DATA[[#This Row],[Open]])</f>
        <v>1</v>
      </c>
      <c r="AT1184" s="10">
        <f xml:space="preserve"> SIGN(DATA[[#This Row],[Open]] &lt; DATA[[#This Row],[Prev High]])</f>
        <v>1</v>
      </c>
      <c r="AU1184" s="10">
        <f xml:space="preserve"> SIGN(DATA[[#This Row],[Prev High]] &lt; DATA[[#This Row],[Open]])</f>
        <v>0</v>
      </c>
      <c r="AV1184" s="10">
        <f xml:space="preserve"> SIGN(DATA[[#This Row],[Low]] &lt; DATA[[#This Row],[Prev Low]])</f>
        <v>1</v>
      </c>
      <c r="AW1184" s="10">
        <f xml:space="preserve"> SIGN(DATA[[#This Row],[Prev Low]] &lt; DATA[[#This Row],[Low]])</f>
        <v>0</v>
      </c>
      <c r="AX1184" s="10">
        <f xml:space="preserve"> SIGN(DATA[[#This Row],[High]] &lt; DATA[[#This Row],[Prev High]])</f>
        <v>1</v>
      </c>
      <c r="AY1184" s="10">
        <f xml:space="preserve"> SIGN(DATA[[#This Row],[Prev High]] &lt; DATA[[#This Row],[High]])</f>
        <v>0</v>
      </c>
      <c r="AZ1184" s="10">
        <f xml:space="preserve"> (DATA[[#This Row],[Prev Low]] &lt; DATA[[#This Row],[Close]]) * (DATA[[#This Row],[Close]] &lt; DATA[[#This Row],[Prev High]])</f>
        <v>0</v>
      </c>
      <c r="BA1184" s="10">
        <f xml:space="preserve"> SIGN(DATA[[#This Row],[Close]] &lt; DATA[[#This Row],[Prev Low]])</f>
        <v>1</v>
      </c>
      <c r="BB1184" s="10">
        <f xml:space="preserve"> SIGN(DATA[[#This Row],[Prev Low]] &lt; DATA[[#This Row],[Close]])</f>
        <v>0</v>
      </c>
      <c r="BC1184" s="10">
        <f xml:space="preserve"> SIGN(DATA[[#This Row],[Close]] &lt; DATA[[#This Row],[Prev High]])</f>
        <v>1</v>
      </c>
      <c r="BD1184" s="10">
        <f xml:space="preserve"> SIGN(DATA[[#This Row],[Prev High]] &lt; DATA[[#This Row],[Close]])</f>
        <v>0</v>
      </c>
    </row>
    <row r="1185" spans="14:56" x14ac:dyDescent="0.25">
      <c r="N1185" s="16">
        <f xml:space="preserve"> ROW() - ROW(DATA[[#Headers],[Row]])</f>
        <v>1183</v>
      </c>
      <c r="O1185" s="13"/>
      <c r="P1185" s="20">
        <v>44130</v>
      </c>
      <c r="Q1185" s="21">
        <v>101231</v>
      </c>
      <c r="R1185" s="21">
        <v>100845</v>
      </c>
      <c r="S1185" s="21">
        <v>101970</v>
      </c>
      <c r="T1185" s="21">
        <v>99940</v>
      </c>
      <c r="U1185" s="13" t="s">
        <v>105</v>
      </c>
      <c r="V1185" s="14">
        <v>-1.4E-3</v>
      </c>
      <c r="W1185" s="23"/>
      <c r="X1185" s="23">
        <f xml:space="preserve"> (1 - DATA[[#This Row],[Row]])</f>
        <v>-1182</v>
      </c>
      <c r="Y1185" s="24">
        <f xml:space="preserve"> DATA[[#This Row],[Src Data]]</f>
        <v>44130</v>
      </c>
      <c r="Z1185" s="23">
        <f xml:space="preserve"> WEEKDAY(DATA[[#This Row],[Date]])</f>
        <v>2</v>
      </c>
      <c r="AA1185" s="26">
        <f xml:space="preserve"> DATA[[#This Row],[Src Último]]</f>
        <v>101231</v>
      </c>
      <c r="AB1185" s="28">
        <f xml:space="preserve"> DATA[[#This Row],[Src Abertura]]</f>
        <v>100845</v>
      </c>
      <c r="AC1185" s="28">
        <f xml:space="preserve"> DATA[[#This Row],[Src Mínima]]</f>
        <v>99940</v>
      </c>
      <c r="AD1185" s="28">
        <f xml:space="preserve"> DATA[[#This Row],[Src Máxima]]</f>
        <v>101970</v>
      </c>
      <c r="AE1185" s="28">
        <f xml:space="preserve"> DATA[[#This Row],[Src Último]]</f>
        <v>101231</v>
      </c>
      <c r="AF1185" s="40">
        <f xml:space="preserve"> (DATA[[#This Row],[High]] - DATA[[#This Row],[Low]])</f>
        <v>2030</v>
      </c>
      <c r="AG1185" s="31">
        <f xml:space="preserve"> _xlfn.XLOOKUP(DATA[[#This Row],[T]]-1, DATA[T], DATA[Open], "")</f>
        <v>102420</v>
      </c>
      <c r="AH1185" s="31">
        <f xml:space="preserve"> _xlfn.XLOOKUP(DATA[[#This Row],[T]]-1, DATA[T], DATA[Low], "")</f>
        <v>101275</v>
      </c>
      <c r="AI1185" s="31">
        <f xml:space="preserve"> _xlfn.XLOOKUP(DATA[[#This Row],[T]]-1, DATA[T], DATA[High], "")</f>
        <v>102480</v>
      </c>
      <c r="AJ1185" s="31">
        <f xml:space="preserve"> _xlfn.XLOOKUP(DATA[[#This Row],[T]]-1, DATA[T], DATA[Price], "")</f>
        <v>101368</v>
      </c>
      <c r="AK1185" s="33">
        <f xml:space="preserve"> IFERROR(DATA[[#This Row],[Prev Close]] - DATA[[#This Row],[Prev Open]], "")</f>
        <v>-1052</v>
      </c>
      <c r="AL1185" s="33">
        <f xml:space="preserve"> IFERROR(DATA[[#This Row],[Prev High]] - DATA[[#This Row],[Prev Low]], "")</f>
        <v>1205</v>
      </c>
      <c r="AM1185" s="33">
        <f xml:space="preserve"> SIGN(DATA[[#This Row],[Prev Change]] &lt; 0)</f>
        <v>1</v>
      </c>
      <c r="AN1185" s="33">
        <f xml:space="preserve"> SIGN(DATA[[#This Row],[Prev Change]] &gt;= 0)</f>
        <v>0</v>
      </c>
      <c r="AO1185" s="28">
        <f xml:space="preserve"> IFERROR(MAX(0, DATA[[#This Row],[High]] - DATA[[#This Row],[Prev High]]), "")</f>
        <v>0</v>
      </c>
      <c r="AP1185" s="28">
        <f xml:space="preserve"> IFERROR(MAX(0, DATA[[#This Row],[Prev Low]] - DATA[[#This Row],[Low]]), "")</f>
        <v>1335</v>
      </c>
      <c r="AQ1185" s="10">
        <f xml:space="preserve"> (DATA[[#This Row],[Prev Low]] &lt; DATA[[#This Row],[Open]]) * (DATA[[#This Row],[Open]] &lt; DATA[[#This Row],[Prev High]])</f>
        <v>0</v>
      </c>
      <c r="AR1185" s="10">
        <f xml:space="preserve"> SIGN(DATA[[#This Row],[Open]] &lt; DATA[[#This Row],[Prev Low]])</f>
        <v>1</v>
      </c>
      <c r="AS1185" s="10">
        <f xml:space="preserve"> SIGN(DATA[[#This Row],[Prev Low]] &lt; DATA[[#This Row],[Open]])</f>
        <v>0</v>
      </c>
      <c r="AT1185" s="10">
        <f xml:space="preserve"> SIGN(DATA[[#This Row],[Open]] &lt; DATA[[#This Row],[Prev High]])</f>
        <v>1</v>
      </c>
      <c r="AU1185" s="10">
        <f xml:space="preserve"> SIGN(DATA[[#This Row],[Prev High]] &lt; DATA[[#This Row],[Open]])</f>
        <v>0</v>
      </c>
      <c r="AV1185" s="10">
        <f xml:space="preserve"> SIGN(DATA[[#This Row],[Low]] &lt; DATA[[#This Row],[Prev Low]])</f>
        <v>1</v>
      </c>
      <c r="AW1185" s="10">
        <f xml:space="preserve"> SIGN(DATA[[#This Row],[Prev Low]] &lt; DATA[[#This Row],[Low]])</f>
        <v>0</v>
      </c>
      <c r="AX1185" s="10">
        <f xml:space="preserve"> SIGN(DATA[[#This Row],[High]] &lt; DATA[[#This Row],[Prev High]])</f>
        <v>1</v>
      </c>
      <c r="AY1185" s="10">
        <f xml:space="preserve"> SIGN(DATA[[#This Row],[Prev High]] &lt; DATA[[#This Row],[High]])</f>
        <v>0</v>
      </c>
      <c r="AZ1185" s="10">
        <f xml:space="preserve"> (DATA[[#This Row],[Prev Low]] &lt; DATA[[#This Row],[Close]]) * (DATA[[#This Row],[Close]] &lt; DATA[[#This Row],[Prev High]])</f>
        <v>0</v>
      </c>
      <c r="BA1185" s="10">
        <f xml:space="preserve"> SIGN(DATA[[#This Row],[Close]] &lt; DATA[[#This Row],[Prev Low]])</f>
        <v>1</v>
      </c>
      <c r="BB1185" s="10">
        <f xml:space="preserve"> SIGN(DATA[[#This Row],[Prev Low]] &lt; DATA[[#This Row],[Close]])</f>
        <v>0</v>
      </c>
      <c r="BC1185" s="10">
        <f xml:space="preserve"> SIGN(DATA[[#This Row],[Close]] &lt; DATA[[#This Row],[Prev High]])</f>
        <v>1</v>
      </c>
      <c r="BD1185" s="10">
        <f xml:space="preserve"> SIGN(DATA[[#This Row],[Prev High]] &lt; DATA[[#This Row],[Close]])</f>
        <v>0</v>
      </c>
    </row>
    <row r="1186" spans="14:56" x14ac:dyDescent="0.25">
      <c r="N1186" s="16">
        <f xml:space="preserve"> ROW() - ROW(DATA[[#Headers],[Row]])</f>
        <v>1184</v>
      </c>
      <c r="O1186" s="13"/>
      <c r="P1186" s="20">
        <v>44127</v>
      </c>
      <c r="Q1186" s="21">
        <v>101368</v>
      </c>
      <c r="R1186" s="21">
        <v>102420</v>
      </c>
      <c r="S1186" s="21">
        <v>102480</v>
      </c>
      <c r="T1186" s="21">
        <v>101275</v>
      </c>
      <c r="U1186" s="13" t="s">
        <v>812</v>
      </c>
      <c r="V1186" s="14">
        <v>-6.6E-3</v>
      </c>
      <c r="W1186" s="23"/>
      <c r="X1186" s="23">
        <f xml:space="preserve"> (1 - DATA[[#This Row],[Row]])</f>
        <v>-1183</v>
      </c>
      <c r="Y1186" s="24">
        <f xml:space="preserve"> DATA[[#This Row],[Src Data]]</f>
        <v>44127</v>
      </c>
      <c r="Z1186" s="23">
        <f xml:space="preserve"> WEEKDAY(DATA[[#This Row],[Date]])</f>
        <v>6</v>
      </c>
      <c r="AA1186" s="26">
        <f xml:space="preserve"> DATA[[#This Row],[Src Último]]</f>
        <v>101368</v>
      </c>
      <c r="AB1186" s="28">
        <f xml:space="preserve"> DATA[[#This Row],[Src Abertura]]</f>
        <v>102420</v>
      </c>
      <c r="AC1186" s="28">
        <f xml:space="preserve"> DATA[[#This Row],[Src Mínima]]</f>
        <v>101275</v>
      </c>
      <c r="AD1186" s="28">
        <f xml:space="preserve"> DATA[[#This Row],[Src Máxima]]</f>
        <v>102480</v>
      </c>
      <c r="AE1186" s="28">
        <f xml:space="preserve"> DATA[[#This Row],[Src Último]]</f>
        <v>101368</v>
      </c>
      <c r="AF1186" s="40">
        <f xml:space="preserve"> (DATA[[#This Row],[High]] - DATA[[#This Row],[Low]])</f>
        <v>1205</v>
      </c>
      <c r="AG1186" s="31">
        <f xml:space="preserve"> _xlfn.XLOOKUP(DATA[[#This Row],[T]]-1, DATA[T], DATA[Open], "")</f>
        <v>100660</v>
      </c>
      <c r="AH1186" s="31">
        <f xml:space="preserve"> _xlfn.XLOOKUP(DATA[[#This Row],[T]]-1, DATA[T], DATA[Low], "")</f>
        <v>100565</v>
      </c>
      <c r="AI1186" s="31">
        <f xml:space="preserve"> _xlfn.XLOOKUP(DATA[[#This Row],[T]]-1, DATA[T], DATA[High], "")</f>
        <v>102445</v>
      </c>
      <c r="AJ1186" s="31">
        <f xml:space="preserve"> _xlfn.XLOOKUP(DATA[[#This Row],[T]]-1, DATA[T], DATA[Price], "")</f>
        <v>102044</v>
      </c>
      <c r="AK1186" s="33">
        <f xml:space="preserve"> IFERROR(DATA[[#This Row],[Prev Close]] - DATA[[#This Row],[Prev Open]], "")</f>
        <v>1384</v>
      </c>
      <c r="AL1186" s="33">
        <f xml:space="preserve"> IFERROR(DATA[[#This Row],[Prev High]] - DATA[[#This Row],[Prev Low]], "")</f>
        <v>1880</v>
      </c>
      <c r="AM1186" s="33">
        <f xml:space="preserve"> SIGN(DATA[[#This Row],[Prev Change]] &lt; 0)</f>
        <v>0</v>
      </c>
      <c r="AN1186" s="33">
        <f xml:space="preserve"> SIGN(DATA[[#This Row],[Prev Change]] &gt;= 0)</f>
        <v>1</v>
      </c>
      <c r="AO1186" s="28">
        <f xml:space="preserve"> IFERROR(MAX(0, DATA[[#This Row],[High]] - DATA[[#This Row],[Prev High]]), "")</f>
        <v>35</v>
      </c>
      <c r="AP1186" s="28">
        <f xml:space="preserve"> IFERROR(MAX(0, DATA[[#This Row],[Prev Low]] - DATA[[#This Row],[Low]]), "")</f>
        <v>0</v>
      </c>
      <c r="AQ1186" s="10">
        <f xml:space="preserve"> (DATA[[#This Row],[Prev Low]] &lt; DATA[[#This Row],[Open]]) * (DATA[[#This Row],[Open]] &lt; DATA[[#This Row],[Prev High]])</f>
        <v>1</v>
      </c>
      <c r="AR1186" s="10">
        <f xml:space="preserve"> SIGN(DATA[[#This Row],[Open]] &lt; DATA[[#This Row],[Prev Low]])</f>
        <v>0</v>
      </c>
      <c r="AS1186" s="10">
        <f xml:space="preserve"> SIGN(DATA[[#This Row],[Prev Low]] &lt; DATA[[#This Row],[Open]])</f>
        <v>1</v>
      </c>
      <c r="AT1186" s="10">
        <f xml:space="preserve"> SIGN(DATA[[#This Row],[Open]] &lt; DATA[[#This Row],[Prev High]])</f>
        <v>1</v>
      </c>
      <c r="AU1186" s="10">
        <f xml:space="preserve"> SIGN(DATA[[#This Row],[Prev High]] &lt; DATA[[#This Row],[Open]])</f>
        <v>0</v>
      </c>
      <c r="AV1186" s="10">
        <f xml:space="preserve"> SIGN(DATA[[#This Row],[Low]] &lt; DATA[[#This Row],[Prev Low]])</f>
        <v>0</v>
      </c>
      <c r="AW1186" s="10">
        <f xml:space="preserve"> SIGN(DATA[[#This Row],[Prev Low]] &lt; DATA[[#This Row],[Low]])</f>
        <v>1</v>
      </c>
      <c r="AX1186" s="10">
        <f xml:space="preserve"> SIGN(DATA[[#This Row],[High]] &lt; DATA[[#This Row],[Prev High]])</f>
        <v>0</v>
      </c>
      <c r="AY1186" s="10">
        <f xml:space="preserve"> SIGN(DATA[[#This Row],[Prev High]] &lt; DATA[[#This Row],[High]])</f>
        <v>1</v>
      </c>
      <c r="AZ1186" s="10">
        <f xml:space="preserve"> (DATA[[#This Row],[Prev Low]] &lt; DATA[[#This Row],[Close]]) * (DATA[[#This Row],[Close]] &lt; DATA[[#This Row],[Prev High]])</f>
        <v>1</v>
      </c>
      <c r="BA1186" s="10">
        <f xml:space="preserve"> SIGN(DATA[[#This Row],[Close]] &lt; DATA[[#This Row],[Prev Low]])</f>
        <v>0</v>
      </c>
      <c r="BB1186" s="10">
        <f xml:space="preserve"> SIGN(DATA[[#This Row],[Prev Low]] &lt; DATA[[#This Row],[Close]])</f>
        <v>1</v>
      </c>
      <c r="BC1186" s="10">
        <f xml:space="preserve"> SIGN(DATA[[#This Row],[Close]] &lt; DATA[[#This Row],[Prev High]])</f>
        <v>1</v>
      </c>
      <c r="BD1186" s="10">
        <f xml:space="preserve"> SIGN(DATA[[#This Row],[Prev High]] &lt; DATA[[#This Row],[Close]])</f>
        <v>0</v>
      </c>
    </row>
    <row r="1187" spans="14:56" x14ac:dyDescent="0.25">
      <c r="N1187" s="16">
        <f xml:space="preserve"> ROW() - ROW(DATA[[#Headers],[Row]])</f>
        <v>1185</v>
      </c>
      <c r="O1187" s="13"/>
      <c r="P1187" s="20">
        <v>44126</v>
      </c>
      <c r="Q1187" s="21">
        <v>102044</v>
      </c>
      <c r="R1187" s="21">
        <v>100660</v>
      </c>
      <c r="S1187" s="21">
        <v>102445</v>
      </c>
      <c r="T1187" s="21">
        <v>100565</v>
      </c>
      <c r="U1187" s="13" t="s">
        <v>461</v>
      </c>
      <c r="V1187" s="14">
        <v>1.37E-2</v>
      </c>
      <c r="W1187" s="23"/>
      <c r="X1187" s="23">
        <f xml:space="preserve"> (1 - DATA[[#This Row],[Row]])</f>
        <v>-1184</v>
      </c>
      <c r="Y1187" s="24">
        <f xml:space="preserve"> DATA[[#This Row],[Src Data]]</f>
        <v>44126</v>
      </c>
      <c r="Z1187" s="23">
        <f xml:space="preserve"> WEEKDAY(DATA[[#This Row],[Date]])</f>
        <v>5</v>
      </c>
      <c r="AA1187" s="26">
        <f xml:space="preserve"> DATA[[#This Row],[Src Último]]</f>
        <v>102044</v>
      </c>
      <c r="AB1187" s="28">
        <f xml:space="preserve"> DATA[[#This Row],[Src Abertura]]</f>
        <v>100660</v>
      </c>
      <c r="AC1187" s="28">
        <f xml:space="preserve"> DATA[[#This Row],[Src Mínima]]</f>
        <v>100565</v>
      </c>
      <c r="AD1187" s="28">
        <f xml:space="preserve"> DATA[[#This Row],[Src Máxima]]</f>
        <v>102445</v>
      </c>
      <c r="AE1187" s="28">
        <f xml:space="preserve"> DATA[[#This Row],[Src Último]]</f>
        <v>102044</v>
      </c>
      <c r="AF1187" s="40">
        <f xml:space="preserve"> (DATA[[#This Row],[High]] - DATA[[#This Row],[Low]])</f>
        <v>1880</v>
      </c>
      <c r="AG1187" s="31">
        <f xml:space="preserve"> _xlfn.XLOOKUP(DATA[[#This Row],[T]]-1, DATA[T], DATA[Open], "")</f>
        <v>100500</v>
      </c>
      <c r="AH1187" s="31">
        <f xml:space="preserve"> _xlfn.XLOOKUP(DATA[[#This Row],[T]]-1, DATA[T], DATA[Low], "")</f>
        <v>100280</v>
      </c>
      <c r="AI1187" s="31">
        <f xml:space="preserve"> _xlfn.XLOOKUP(DATA[[#This Row],[T]]-1, DATA[T], DATA[High], "")</f>
        <v>101875</v>
      </c>
      <c r="AJ1187" s="31">
        <f xml:space="preserve"> _xlfn.XLOOKUP(DATA[[#This Row],[T]]-1, DATA[T], DATA[Price], "")</f>
        <v>100662</v>
      </c>
      <c r="AK1187" s="33">
        <f xml:space="preserve"> IFERROR(DATA[[#This Row],[Prev Close]] - DATA[[#This Row],[Prev Open]], "")</f>
        <v>162</v>
      </c>
      <c r="AL1187" s="33">
        <f xml:space="preserve"> IFERROR(DATA[[#This Row],[Prev High]] - DATA[[#This Row],[Prev Low]], "")</f>
        <v>1595</v>
      </c>
      <c r="AM1187" s="33">
        <f xml:space="preserve"> SIGN(DATA[[#This Row],[Prev Change]] &lt; 0)</f>
        <v>0</v>
      </c>
      <c r="AN1187" s="33">
        <f xml:space="preserve"> SIGN(DATA[[#This Row],[Prev Change]] &gt;= 0)</f>
        <v>1</v>
      </c>
      <c r="AO1187" s="28">
        <f xml:space="preserve"> IFERROR(MAX(0, DATA[[#This Row],[High]] - DATA[[#This Row],[Prev High]]), "")</f>
        <v>570</v>
      </c>
      <c r="AP1187" s="28">
        <f xml:space="preserve"> IFERROR(MAX(0, DATA[[#This Row],[Prev Low]] - DATA[[#This Row],[Low]]), "")</f>
        <v>0</v>
      </c>
      <c r="AQ1187" s="10">
        <f xml:space="preserve"> (DATA[[#This Row],[Prev Low]] &lt; DATA[[#This Row],[Open]]) * (DATA[[#This Row],[Open]] &lt; DATA[[#This Row],[Prev High]])</f>
        <v>1</v>
      </c>
      <c r="AR1187" s="10">
        <f xml:space="preserve"> SIGN(DATA[[#This Row],[Open]] &lt; DATA[[#This Row],[Prev Low]])</f>
        <v>0</v>
      </c>
      <c r="AS1187" s="10">
        <f xml:space="preserve"> SIGN(DATA[[#This Row],[Prev Low]] &lt; DATA[[#This Row],[Open]])</f>
        <v>1</v>
      </c>
      <c r="AT1187" s="10">
        <f xml:space="preserve"> SIGN(DATA[[#This Row],[Open]] &lt; DATA[[#This Row],[Prev High]])</f>
        <v>1</v>
      </c>
      <c r="AU1187" s="10">
        <f xml:space="preserve"> SIGN(DATA[[#This Row],[Prev High]] &lt; DATA[[#This Row],[Open]])</f>
        <v>0</v>
      </c>
      <c r="AV1187" s="10">
        <f xml:space="preserve"> SIGN(DATA[[#This Row],[Low]] &lt; DATA[[#This Row],[Prev Low]])</f>
        <v>0</v>
      </c>
      <c r="AW1187" s="10">
        <f xml:space="preserve"> SIGN(DATA[[#This Row],[Prev Low]] &lt; DATA[[#This Row],[Low]])</f>
        <v>1</v>
      </c>
      <c r="AX1187" s="10">
        <f xml:space="preserve"> SIGN(DATA[[#This Row],[High]] &lt; DATA[[#This Row],[Prev High]])</f>
        <v>0</v>
      </c>
      <c r="AY1187" s="10">
        <f xml:space="preserve"> SIGN(DATA[[#This Row],[Prev High]] &lt; DATA[[#This Row],[High]])</f>
        <v>1</v>
      </c>
      <c r="AZ1187" s="10">
        <f xml:space="preserve"> (DATA[[#This Row],[Prev Low]] &lt; DATA[[#This Row],[Close]]) * (DATA[[#This Row],[Close]] &lt; DATA[[#This Row],[Prev High]])</f>
        <v>0</v>
      </c>
      <c r="BA1187" s="10">
        <f xml:space="preserve"> SIGN(DATA[[#This Row],[Close]] &lt; DATA[[#This Row],[Prev Low]])</f>
        <v>0</v>
      </c>
      <c r="BB1187" s="10">
        <f xml:space="preserve"> SIGN(DATA[[#This Row],[Prev Low]] &lt; DATA[[#This Row],[Close]])</f>
        <v>1</v>
      </c>
      <c r="BC1187" s="10">
        <f xml:space="preserve"> SIGN(DATA[[#This Row],[Close]] &lt; DATA[[#This Row],[Prev High]])</f>
        <v>0</v>
      </c>
      <c r="BD1187" s="10">
        <f xml:space="preserve"> SIGN(DATA[[#This Row],[Prev High]] &lt; DATA[[#This Row],[Close]])</f>
        <v>1</v>
      </c>
    </row>
    <row r="1188" spans="14:56" x14ac:dyDescent="0.25">
      <c r="N1188" s="16">
        <f xml:space="preserve"> ROW() - ROW(DATA[[#Headers],[Row]])</f>
        <v>1186</v>
      </c>
      <c r="O1188" s="13"/>
      <c r="P1188" s="20">
        <v>44125</v>
      </c>
      <c r="Q1188" s="21">
        <v>100662</v>
      </c>
      <c r="R1188" s="21">
        <v>100500</v>
      </c>
      <c r="S1188" s="21">
        <v>101875</v>
      </c>
      <c r="T1188" s="21">
        <v>100280</v>
      </c>
      <c r="U1188" s="13" t="s">
        <v>131</v>
      </c>
      <c r="V1188" s="14">
        <v>0</v>
      </c>
      <c r="W1188" s="23"/>
      <c r="X1188" s="23">
        <f xml:space="preserve"> (1 - DATA[[#This Row],[Row]])</f>
        <v>-1185</v>
      </c>
      <c r="Y1188" s="24">
        <f xml:space="preserve"> DATA[[#This Row],[Src Data]]</f>
        <v>44125</v>
      </c>
      <c r="Z1188" s="23">
        <f xml:space="preserve"> WEEKDAY(DATA[[#This Row],[Date]])</f>
        <v>4</v>
      </c>
      <c r="AA1188" s="26">
        <f xml:space="preserve"> DATA[[#This Row],[Src Último]]</f>
        <v>100662</v>
      </c>
      <c r="AB1188" s="28">
        <f xml:space="preserve"> DATA[[#This Row],[Src Abertura]]</f>
        <v>100500</v>
      </c>
      <c r="AC1188" s="28">
        <f xml:space="preserve"> DATA[[#This Row],[Src Mínima]]</f>
        <v>100280</v>
      </c>
      <c r="AD1188" s="28">
        <f xml:space="preserve"> DATA[[#This Row],[Src Máxima]]</f>
        <v>101875</v>
      </c>
      <c r="AE1188" s="28">
        <f xml:space="preserve"> DATA[[#This Row],[Src Último]]</f>
        <v>100662</v>
      </c>
      <c r="AF1188" s="40">
        <f xml:space="preserve"> (DATA[[#This Row],[High]] - DATA[[#This Row],[Low]])</f>
        <v>1595</v>
      </c>
      <c r="AG1188" s="31">
        <f xml:space="preserve"> _xlfn.XLOOKUP(DATA[[#This Row],[T]]-1, DATA[T], DATA[Open], "")</f>
        <v>99200</v>
      </c>
      <c r="AH1188" s="31">
        <f xml:space="preserve"> _xlfn.XLOOKUP(DATA[[#This Row],[T]]-1, DATA[T], DATA[Low], "")</f>
        <v>99120</v>
      </c>
      <c r="AI1188" s="31">
        <f xml:space="preserve"> _xlfn.XLOOKUP(DATA[[#This Row],[T]]-1, DATA[T], DATA[High], "")</f>
        <v>100970</v>
      </c>
      <c r="AJ1188" s="31">
        <f xml:space="preserve"> _xlfn.XLOOKUP(DATA[[#This Row],[T]]-1, DATA[T], DATA[Price], "")</f>
        <v>100662</v>
      </c>
      <c r="AK1188" s="33">
        <f xml:space="preserve"> IFERROR(DATA[[#This Row],[Prev Close]] - DATA[[#This Row],[Prev Open]], "")</f>
        <v>1462</v>
      </c>
      <c r="AL1188" s="33">
        <f xml:space="preserve"> IFERROR(DATA[[#This Row],[Prev High]] - DATA[[#This Row],[Prev Low]], "")</f>
        <v>1850</v>
      </c>
      <c r="AM1188" s="33">
        <f xml:space="preserve"> SIGN(DATA[[#This Row],[Prev Change]] &lt; 0)</f>
        <v>0</v>
      </c>
      <c r="AN1188" s="33">
        <f xml:space="preserve"> SIGN(DATA[[#This Row],[Prev Change]] &gt;= 0)</f>
        <v>1</v>
      </c>
      <c r="AO1188" s="28">
        <f xml:space="preserve"> IFERROR(MAX(0, DATA[[#This Row],[High]] - DATA[[#This Row],[Prev High]]), "")</f>
        <v>905</v>
      </c>
      <c r="AP1188" s="28">
        <f xml:space="preserve"> IFERROR(MAX(0, DATA[[#This Row],[Prev Low]] - DATA[[#This Row],[Low]]), "")</f>
        <v>0</v>
      </c>
      <c r="AQ1188" s="10">
        <f xml:space="preserve"> (DATA[[#This Row],[Prev Low]] &lt; DATA[[#This Row],[Open]]) * (DATA[[#This Row],[Open]] &lt; DATA[[#This Row],[Prev High]])</f>
        <v>1</v>
      </c>
      <c r="AR1188" s="10">
        <f xml:space="preserve"> SIGN(DATA[[#This Row],[Open]] &lt; DATA[[#This Row],[Prev Low]])</f>
        <v>0</v>
      </c>
      <c r="AS1188" s="10">
        <f xml:space="preserve"> SIGN(DATA[[#This Row],[Prev Low]] &lt; DATA[[#This Row],[Open]])</f>
        <v>1</v>
      </c>
      <c r="AT1188" s="10">
        <f xml:space="preserve"> SIGN(DATA[[#This Row],[Open]] &lt; DATA[[#This Row],[Prev High]])</f>
        <v>1</v>
      </c>
      <c r="AU1188" s="10">
        <f xml:space="preserve"> SIGN(DATA[[#This Row],[Prev High]] &lt; DATA[[#This Row],[Open]])</f>
        <v>0</v>
      </c>
      <c r="AV1188" s="10">
        <f xml:space="preserve"> SIGN(DATA[[#This Row],[Low]] &lt; DATA[[#This Row],[Prev Low]])</f>
        <v>0</v>
      </c>
      <c r="AW1188" s="10">
        <f xml:space="preserve"> SIGN(DATA[[#This Row],[Prev Low]] &lt; DATA[[#This Row],[Low]])</f>
        <v>1</v>
      </c>
      <c r="AX1188" s="10">
        <f xml:space="preserve"> SIGN(DATA[[#This Row],[High]] &lt; DATA[[#This Row],[Prev High]])</f>
        <v>0</v>
      </c>
      <c r="AY1188" s="10">
        <f xml:space="preserve"> SIGN(DATA[[#This Row],[Prev High]] &lt; DATA[[#This Row],[High]])</f>
        <v>1</v>
      </c>
      <c r="AZ1188" s="10">
        <f xml:space="preserve"> (DATA[[#This Row],[Prev Low]] &lt; DATA[[#This Row],[Close]]) * (DATA[[#This Row],[Close]] &lt; DATA[[#This Row],[Prev High]])</f>
        <v>1</v>
      </c>
      <c r="BA1188" s="10">
        <f xml:space="preserve"> SIGN(DATA[[#This Row],[Close]] &lt; DATA[[#This Row],[Prev Low]])</f>
        <v>0</v>
      </c>
      <c r="BB1188" s="10">
        <f xml:space="preserve"> SIGN(DATA[[#This Row],[Prev Low]] &lt; DATA[[#This Row],[Close]])</f>
        <v>1</v>
      </c>
      <c r="BC1188" s="10">
        <f xml:space="preserve"> SIGN(DATA[[#This Row],[Close]] &lt; DATA[[#This Row],[Prev High]])</f>
        <v>1</v>
      </c>
      <c r="BD1188" s="10">
        <f xml:space="preserve"> SIGN(DATA[[#This Row],[Prev High]] &lt; DATA[[#This Row],[Close]])</f>
        <v>0</v>
      </c>
    </row>
    <row r="1189" spans="14:56" x14ac:dyDescent="0.25">
      <c r="N1189" s="16">
        <f xml:space="preserve"> ROW() - ROW(DATA[[#Headers],[Row]])</f>
        <v>1187</v>
      </c>
      <c r="O1189" s="13"/>
      <c r="P1189" s="20">
        <v>44124</v>
      </c>
      <c r="Q1189" s="21">
        <v>100662</v>
      </c>
      <c r="R1189" s="21">
        <v>99200</v>
      </c>
      <c r="S1189" s="21">
        <v>100970</v>
      </c>
      <c r="T1189" s="21">
        <v>99120</v>
      </c>
      <c r="U1189" s="13" t="s">
        <v>106</v>
      </c>
      <c r="V1189" s="14">
        <v>1.8599999999999998E-2</v>
      </c>
      <c r="W1189" s="23"/>
      <c r="X1189" s="23">
        <f xml:space="preserve"> (1 - DATA[[#This Row],[Row]])</f>
        <v>-1186</v>
      </c>
      <c r="Y1189" s="24">
        <f xml:space="preserve"> DATA[[#This Row],[Src Data]]</f>
        <v>44124</v>
      </c>
      <c r="Z1189" s="23">
        <f xml:space="preserve"> WEEKDAY(DATA[[#This Row],[Date]])</f>
        <v>3</v>
      </c>
      <c r="AA1189" s="26">
        <f xml:space="preserve"> DATA[[#This Row],[Src Último]]</f>
        <v>100662</v>
      </c>
      <c r="AB1189" s="28">
        <f xml:space="preserve"> DATA[[#This Row],[Src Abertura]]</f>
        <v>99200</v>
      </c>
      <c r="AC1189" s="28">
        <f xml:space="preserve"> DATA[[#This Row],[Src Mínima]]</f>
        <v>99120</v>
      </c>
      <c r="AD1189" s="28">
        <f xml:space="preserve"> DATA[[#This Row],[Src Máxima]]</f>
        <v>100970</v>
      </c>
      <c r="AE1189" s="28">
        <f xml:space="preserve"> DATA[[#This Row],[Src Último]]</f>
        <v>100662</v>
      </c>
      <c r="AF1189" s="40">
        <f xml:space="preserve"> (DATA[[#This Row],[High]] - DATA[[#This Row],[Low]])</f>
        <v>1850</v>
      </c>
      <c r="AG1189" s="31">
        <f xml:space="preserve"> _xlfn.XLOOKUP(DATA[[#This Row],[T]]-1, DATA[T], DATA[Open], "")</f>
        <v>99150</v>
      </c>
      <c r="AH1189" s="31">
        <f xml:space="preserve"> _xlfn.XLOOKUP(DATA[[#This Row],[T]]-1, DATA[T], DATA[Low], "")</f>
        <v>98570</v>
      </c>
      <c r="AI1189" s="31">
        <f xml:space="preserve"> _xlfn.XLOOKUP(DATA[[#This Row],[T]]-1, DATA[T], DATA[High], "")</f>
        <v>100170</v>
      </c>
      <c r="AJ1189" s="31">
        <f xml:space="preserve"> _xlfn.XLOOKUP(DATA[[#This Row],[T]]-1, DATA[T], DATA[Price], "")</f>
        <v>98825</v>
      </c>
      <c r="AK1189" s="33">
        <f xml:space="preserve"> IFERROR(DATA[[#This Row],[Prev Close]] - DATA[[#This Row],[Prev Open]], "")</f>
        <v>-325</v>
      </c>
      <c r="AL1189" s="33">
        <f xml:space="preserve"> IFERROR(DATA[[#This Row],[Prev High]] - DATA[[#This Row],[Prev Low]], "")</f>
        <v>1600</v>
      </c>
      <c r="AM1189" s="33">
        <f xml:space="preserve"> SIGN(DATA[[#This Row],[Prev Change]] &lt; 0)</f>
        <v>1</v>
      </c>
      <c r="AN1189" s="33">
        <f xml:space="preserve"> SIGN(DATA[[#This Row],[Prev Change]] &gt;= 0)</f>
        <v>0</v>
      </c>
      <c r="AO1189" s="28">
        <f xml:space="preserve"> IFERROR(MAX(0, DATA[[#This Row],[High]] - DATA[[#This Row],[Prev High]]), "")</f>
        <v>800</v>
      </c>
      <c r="AP1189" s="28">
        <f xml:space="preserve"> IFERROR(MAX(0, DATA[[#This Row],[Prev Low]] - DATA[[#This Row],[Low]]), "")</f>
        <v>0</v>
      </c>
      <c r="AQ1189" s="10">
        <f xml:space="preserve"> (DATA[[#This Row],[Prev Low]] &lt; DATA[[#This Row],[Open]]) * (DATA[[#This Row],[Open]] &lt; DATA[[#This Row],[Prev High]])</f>
        <v>1</v>
      </c>
      <c r="AR1189" s="10">
        <f xml:space="preserve"> SIGN(DATA[[#This Row],[Open]] &lt; DATA[[#This Row],[Prev Low]])</f>
        <v>0</v>
      </c>
      <c r="AS1189" s="10">
        <f xml:space="preserve"> SIGN(DATA[[#This Row],[Prev Low]] &lt; DATA[[#This Row],[Open]])</f>
        <v>1</v>
      </c>
      <c r="AT1189" s="10">
        <f xml:space="preserve"> SIGN(DATA[[#This Row],[Open]] &lt; DATA[[#This Row],[Prev High]])</f>
        <v>1</v>
      </c>
      <c r="AU1189" s="10">
        <f xml:space="preserve"> SIGN(DATA[[#This Row],[Prev High]] &lt; DATA[[#This Row],[Open]])</f>
        <v>0</v>
      </c>
      <c r="AV1189" s="10">
        <f xml:space="preserve"> SIGN(DATA[[#This Row],[Low]] &lt; DATA[[#This Row],[Prev Low]])</f>
        <v>0</v>
      </c>
      <c r="AW1189" s="10">
        <f xml:space="preserve"> SIGN(DATA[[#This Row],[Prev Low]] &lt; DATA[[#This Row],[Low]])</f>
        <v>1</v>
      </c>
      <c r="AX1189" s="10">
        <f xml:space="preserve"> SIGN(DATA[[#This Row],[High]] &lt; DATA[[#This Row],[Prev High]])</f>
        <v>0</v>
      </c>
      <c r="AY1189" s="10">
        <f xml:space="preserve"> SIGN(DATA[[#This Row],[Prev High]] &lt; DATA[[#This Row],[High]])</f>
        <v>1</v>
      </c>
      <c r="AZ1189" s="10">
        <f xml:space="preserve"> (DATA[[#This Row],[Prev Low]] &lt; DATA[[#This Row],[Close]]) * (DATA[[#This Row],[Close]] &lt; DATA[[#This Row],[Prev High]])</f>
        <v>0</v>
      </c>
      <c r="BA1189" s="10">
        <f xml:space="preserve"> SIGN(DATA[[#This Row],[Close]] &lt; DATA[[#This Row],[Prev Low]])</f>
        <v>0</v>
      </c>
      <c r="BB1189" s="10">
        <f xml:space="preserve"> SIGN(DATA[[#This Row],[Prev Low]] &lt; DATA[[#This Row],[Close]])</f>
        <v>1</v>
      </c>
      <c r="BC1189" s="10">
        <f xml:space="preserve"> SIGN(DATA[[#This Row],[Close]] &lt; DATA[[#This Row],[Prev High]])</f>
        <v>0</v>
      </c>
      <c r="BD1189" s="10">
        <f xml:space="preserve"> SIGN(DATA[[#This Row],[Prev High]] &lt; DATA[[#This Row],[Close]])</f>
        <v>1</v>
      </c>
    </row>
    <row r="1190" spans="14:56" x14ac:dyDescent="0.25">
      <c r="N1190" s="16">
        <f xml:space="preserve"> ROW() - ROW(DATA[[#Headers],[Row]])</f>
        <v>1188</v>
      </c>
      <c r="O1190" s="13"/>
      <c r="P1190" s="20">
        <v>44123</v>
      </c>
      <c r="Q1190" s="21">
        <v>98825</v>
      </c>
      <c r="R1190" s="21">
        <v>99150</v>
      </c>
      <c r="S1190" s="21">
        <v>100170</v>
      </c>
      <c r="T1190" s="21">
        <v>98570</v>
      </c>
      <c r="U1190" s="13" t="s">
        <v>813</v>
      </c>
      <c r="V1190" s="14">
        <v>3.7000000000000002E-3</v>
      </c>
      <c r="W1190" s="23"/>
      <c r="X1190" s="23">
        <f xml:space="preserve"> (1 - DATA[[#This Row],[Row]])</f>
        <v>-1187</v>
      </c>
      <c r="Y1190" s="24">
        <f xml:space="preserve"> DATA[[#This Row],[Src Data]]</f>
        <v>44123</v>
      </c>
      <c r="Z1190" s="23">
        <f xml:space="preserve"> WEEKDAY(DATA[[#This Row],[Date]])</f>
        <v>2</v>
      </c>
      <c r="AA1190" s="26">
        <f xml:space="preserve"> DATA[[#This Row],[Src Último]]</f>
        <v>98825</v>
      </c>
      <c r="AB1190" s="28">
        <f xml:space="preserve"> DATA[[#This Row],[Src Abertura]]</f>
        <v>99150</v>
      </c>
      <c r="AC1190" s="28">
        <f xml:space="preserve"> DATA[[#This Row],[Src Mínima]]</f>
        <v>98570</v>
      </c>
      <c r="AD1190" s="28">
        <f xml:space="preserve"> DATA[[#This Row],[Src Máxima]]</f>
        <v>100170</v>
      </c>
      <c r="AE1190" s="28">
        <f xml:space="preserve"> DATA[[#This Row],[Src Último]]</f>
        <v>98825</v>
      </c>
      <c r="AF1190" s="40">
        <f xml:space="preserve"> (DATA[[#This Row],[High]] - DATA[[#This Row],[Low]])</f>
        <v>1600</v>
      </c>
      <c r="AG1190" s="31">
        <f xml:space="preserve"> _xlfn.XLOOKUP(DATA[[#This Row],[T]]-1, DATA[T], DATA[Open], "")</f>
        <v>99340</v>
      </c>
      <c r="AH1190" s="31">
        <f xml:space="preserve"> _xlfn.XLOOKUP(DATA[[#This Row],[T]]-1, DATA[T], DATA[Low], "")</f>
        <v>98280</v>
      </c>
      <c r="AI1190" s="31">
        <f xml:space="preserve"> _xlfn.XLOOKUP(DATA[[#This Row],[T]]-1, DATA[T], DATA[High], "")</f>
        <v>99435</v>
      </c>
      <c r="AJ1190" s="31">
        <f xml:space="preserve"> _xlfn.XLOOKUP(DATA[[#This Row],[T]]-1, DATA[T], DATA[Price], "")</f>
        <v>98457</v>
      </c>
      <c r="AK1190" s="33">
        <f xml:space="preserve"> IFERROR(DATA[[#This Row],[Prev Close]] - DATA[[#This Row],[Prev Open]], "")</f>
        <v>-883</v>
      </c>
      <c r="AL1190" s="33">
        <f xml:space="preserve"> IFERROR(DATA[[#This Row],[Prev High]] - DATA[[#This Row],[Prev Low]], "")</f>
        <v>1155</v>
      </c>
      <c r="AM1190" s="33">
        <f xml:space="preserve"> SIGN(DATA[[#This Row],[Prev Change]] &lt; 0)</f>
        <v>1</v>
      </c>
      <c r="AN1190" s="33">
        <f xml:space="preserve"> SIGN(DATA[[#This Row],[Prev Change]] &gt;= 0)</f>
        <v>0</v>
      </c>
      <c r="AO1190" s="28">
        <f xml:space="preserve"> IFERROR(MAX(0, DATA[[#This Row],[High]] - DATA[[#This Row],[Prev High]]), "")</f>
        <v>735</v>
      </c>
      <c r="AP1190" s="28">
        <f xml:space="preserve"> IFERROR(MAX(0, DATA[[#This Row],[Prev Low]] - DATA[[#This Row],[Low]]), "")</f>
        <v>0</v>
      </c>
      <c r="AQ1190" s="10">
        <f xml:space="preserve"> (DATA[[#This Row],[Prev Low]] &lt; DATA[[#This Row],[Open]]) * (DATA[[#This Row],[Open]] &lt; DATA[[#This Row],[Prev High]])</f>
        <v>1</v>
      </c>
      <c r="AR1190" s="10">
        <f xml:space="preserve"> SIGN(DATA[[#This Row],[Open]] &lt; DATA[[#This Row],[Prev Low]])</f>
        <v>0</v>
      </c>
      <c r="AS1190" s="10">
        <f xml:space="preserve"> SIGN(DATA[[#This Row],[Prev Low]] &lt; DATA[[#This Row],[Open]])</f>
        <v>1</v>
      </c>
      <c r="AT1190" s="10">
        <f xml:space="preserve"> SIGN(DATA[[#This Row],[Open]] &lt; DATA[[#This Row],[Prev High]])</f>
        <v>1</v>
      </c>
      <c r="AU1190" s="10">
        <f xml:space="preserve"> SIGN(DATA[[#This Row],[Prev High]] &lt; DATA[[#This Row],[Open]])</f>
        <v>0</v>
      </c>
      <c r="AV1190" s="10">
        <f xml:space="preserve"> SIGN(DATA[[#This Row],[Low]] &lt; DATA[[#This Row],[Prev Low]])</f>
        <v>0</v>
      </c>
      <c r="AW1190" s="10">
        <f xml:space="preserve"> SIGN(DATA[[#This Row],[Prev Low]] &lt; DATA[[#This Row],[Low]])</f>
        <v>1</v>
      </c>
      <c r="AX1190" s="10">
        <f xml:space="preserve"> SIGN(DATA[[#This Row],[High]] &lt; DATA[[#This Row],[Prev High]])</f>
        <v>0</v>
      </c>
      <c r="AY1190" s="10">
        <f xml:space="preserve"> SIGN(DATA[[#This Row],[Prev High]] &lt; DATA[[#This Row],[High]])</f>
        <v>1</v>
      </c>
      <c r="AZ1190" s="10">
        <f xml:space="preserve"> (DATA[[#This Row],[Prev Low]] &lt; DATA[[#This Row],[Close]]) * (DATA[[#This Row],[Close]] &lt; DATA[[#This Row],[Prev High]])</f>
        <v>1</v>
      </c>
      <c r="BA1190" s="10">
        <f xml:space="preserve"> SIGN(DATA[[#This Row],[Close]] &lt; DATA[[#This Row],[Prev Low]])</f>
        <v>0</v>
      </c>
      <c r="BB1190" s="10">
        <f xml:space="preserve"> SIGN(DATA[[#This Row],[Prev Low]] &lt; DATA[[#This Row],[Close]])</f>
        <v>1</v>
      </c>
      <c r="BC1190" s="10">
        <f xml:space="preserve"> SIGN(DATA[[#This Row],[Close]] &lt; DATA[[#This Row],[Prev High]])</f>
        <v>1</v>
      </c>
      <c r="BD1190" s="10">
        <f xml:space="preserve"> SIGN(DATA[[#This Row],[Prev High]] &lt; DATA[[#This Row],[Close]])</f>
        <v>0</v>
      </c>
    </row>
    <row r="1191" spans="14:56" x14ac:dyDescent="0.25">
      <c r="N1191" s="16">
        <f xml:space="preserve"> ROW() - ROW(DATA[[#Headers],[Row]])</f>
        <v>1189</v>
      </c>
      <c r="O1191" s="13"/>
      <c r="P1191" s="20">
        <v>44120</v>
      </c>
      <c r="Q1191" s="21">
        <v>98457</v>
      </c>
      <c r="R1191" s="21">
        <v>99340</v>
      </c>
      <c r="S1191" s="21">
        <v>99435</v>
      </c>
      <c r="T1191" s="21">
        <v>98280</v>
      </c>
      <c r="U1191" s="13" t="s">
        <v>813</v>
      </c>
      <c r="V1191" s="14">
        <v>-7.6E-3</v>
      </c>
      <c r="W1191" s="23"/>
      <c r="X1191" s="23">
        <f xml:space="preserve"> (1 - DATA[[#This Row],[Row]])</f>
        <v>-1188</v>
      </c>
      <c r="Y1191" s="24">
        <f xml:space="preserve"> DATA[[#This Row],[Src Data]]</f>
        <v>44120</v>
      </c>
      <c r="Z1191" s="23">
        <f xml:space="preserve"> WEEKDAY(DATA[[#This Row],[Date]])</f>
        <v>6</v>
      </c>
      <c r="AA1191" s="26">
        <f xml:space="preserve"> DATA[[#This Row],[Src Último]]</f>
        <v>98457</v>
      </c>
      <c r="AB1191" s="28">
        <f xml:space="preserve"> DATA[[#This Row],[Src Abertura]]</f>
        <v>99340</v>
      </c>
      <c r="AC1191" s="28">
        <f xml:space="preserve"> DATA[[#This Row],[Src Mínima]]</f>
        <v>98280</v>
      </c>
      <c r="AD1191" s="28">
        <f xml:space="preserve"> DATA[[#This Row],[Src Máxima]]</f>
        <v>99435</v>
      </c>
      <c r="AE1191" s="28">
        <f xml:space="preserve"> DATA[[#This Row],[Src Último]]</f>
        <v>98457</v>
      </c>
      <c r="AF1191" s="40">
        <f xml:space="preserve"> (DATA[[#This Row],[High]] - DATA[[#This Row],[Low]])</f>
        <v>1155</v>
      </c>
      <c r="AG1191" s="31">
        <f xml:space="preserve"> _xlfn.XLOOKUP(DATA[[#This Row],[T]]-1, DATA[T], DATA[Open], "")</f>
        <v>98175</v>
      </c>
      <c r="AH1191" s="31">
        <f xml:space="preserve"> _xlfn.XLOOKUP(DATA[[#This Row],[T]]-1, DATA[T], DATA[Low], "")</f>
        <v>97910</v>
      </c>
      <c r="AI1191" s="31">
        <f xml:space="preserve"> _xlfn.XLOOKUP(DATA[[#This Row],[T]]-1, DATA[T], DATA[High], "")</f>
        <v>99730</v>
      </c>
      <c r="AJ1191" s="31">
        <f xml:space="preserve"> _xlfn.XLOOKUP(DATA[[#This Row],[T]]-1, DATA[T], DATA[Price], "")</f>
        <v>99209</v>
      </c>
      <c r="AK1191" s="33">
        <f xml:space="preserve"> IFERROR(DATA[[#This Row],[Prev Close]] - DATA[[#This Row],[Prev Open]], "")</f>
        <v>1034</v>
      </c>
      <c r="AL1191" s="33">
        <f xml:space="preserve"> IFERROR(DATA[[#This Row],[Prev High]] - DATA[[#This Row],[Prev Low]], "")</f>
        <v>1820</v>
      </c>
      <c r="AM1191" s="33">
        <f xml:space="preserve"> SIGN(DATA[[#This Row],[Prev Change]] &lt; 0)</f>
        <v>0</v>
      </c>
      <c r="AN1191" s="33">
        <f xml:space="preserve"> SIGN(DATA[[#This Row],[Prev Change]] &gt;= 0)</f>
        <v>1</v>
      </c>
      <c r="AO1191" s="28">
        <f xml:space="preserve"> IFERROR(MAX(0, DATA[[#This Row],[High]] - DATA[[#This Row],[Prev High]]), "")</f>
        <v>0</v>
      </c>
      <c r="AP1191" s="28">
        <f xml:space="preserve"> IFERROR(MAX(0, DATA[[#This Row],[Prev Low]] - DATA[[#This Row],[Low]]), "")</f>
        <v>0</v>
      </c>
      <c r="AQ1191" s="10">
        <f xml:space="preserve"> (DATA[[#This Row],[Prev Low]] &lt; DATA[[#This Row],[Open]]) * (DATA[[#This Row],[Open]] &lt; DATA[[#This Row],[Prev High]])</f>
        <v>1</v>
      </c>
      <c r="AR1191" s="10">
        <f xml:space="preserve"> SIGN(DATA[[#This Row],[Open]] &lt; DATA[[#This Row],[Prev Low]])</f>
        <v>0</v>
      </c>
      <c r="AS1191" s="10">
        <f xml:space="preserve"> SIGN(DATA[[#This Row],[Prev Low]] &lt; DATA[[#This Row],[Open]])</f>
        <v>1</v>
      </c>
      <c r="AT1191" s="10">
        <f xml:space="preserve"> SIGN(DATA[[#This Row],[Open]] &lt; DATA[[#This Row],[Prev High]])</f>
        <v>1</v>
      </c>
      <c r="AU1191" s="10">
        <f xml:space="preserve"> SIGN(DATA[[#This Row],[Prev High]] &lt; DATA[[#This Row],[Open]])</f>
        <v>0</v>
      </c>
      <c r="AV1191" s="10">
        <f xml:space="preserve"> SIGN(DATA[[#This Row],[Low]] &lt; DATA[[#This Row],[Prev Low]])</f>
        <v>0</v>
      </c>
      <c r="AW1191" s="10">
        <f xml:space="preserve"> SIGN(DATA[[#This Row],[Prev Low]] &lt; DATA[[#This Row],[Low]])</f>
        <v>1</v>
      </c>
      <c r="AX1191" s="10">
        <f xml:space="preserve"> SIGN(DATA[[#This Row],[High]] &lt; DATA[[#This Row],[Prev High]])</f>
        <v>1</v>
      </c>
      <c r="AY1191" s="10">
        <f xml:space="preserve"> SIGN(DATA[[#This Row],[Prev High]] &lt; DATA[[#This Row],[High]])</f>
        <v>0</v>
      </c>
      <c r="AZ1191" s="10">
        <f xml:space="preserve"> (DATA[[#This Row],[Prev Low]] &lt; DATA[[#This Row],[Close]]) * (DATA[[#This Row],[Close]] &lt; DATA[[#This Row],[Prev High]])</f>
        <v>1</v>
      </c>
      <c r="BA1191" s="10">
        <f xml:space="preserve"> SIGN(DATA[[#This Row],[Close]] &lt; DATA[[#This Row],[Prev Low]])</f>
        <v>0</v>
      </c>
      <c r="BB1191" s="10">
        <f xml:space="preserve"> SIGN(DATA[[#This Row],[Prev Low]] &lt; DATA[[#This Row],[Close]])</f>
        <v>1</v>
      </c>
      <c r="BC1191" s="10">
        <f xml:space="preserve"> SIGN(DATA[[#This Row],[Close]] &lt; DATA[[#This Row],[Prev High]])</f>
        <v>1</v>
      </c>
      <c r="BD1191" s="10">
        <f xml:space="preserve"> SIGN(DATA[[#This Row],[Prev High]] &lt; DATA[[#This Row],[Close]])</f>
        <v>0</v>
      </c>
    </row>
    <row r="1192" spans="14:56" x14ac:dyDescent="0.25">
      <c r="N1192" s="16">
        <f xml:space="preserve"> ROW() - ROW(DATA[[#Headers],[Row]])</f>
        <v>1190</v>
      </c>
      <c r="O1192" s="13"/>
      <c r="P1192" s="20">
        <v>44119</v>
      </c>
      <c r="Q1192" s="21">
        <v>99209</v>
      </c>
      <c r="R1192" s="21">
        <v>98175</v>
      </c>
      <c r="S1192" s="21">
        <v>99730</v>
      </c>
      <c r="T1192" s="21">
        <v>97910</v>
      </c>
      <c r="U1192" s="13" t="s">
        <v>457</v>
      </c>
      <c r="V1192" s="14">
        <v>-1.4E-3</v>
      </c>
      <c r="W1192" s="23"/>
      <c r="X1192" s="23">
        <f xml:space="preserve"> (1 - DATA[[#This Row],[Row]])</f>
        <v>-1189</v>
      </c>
      <c r="Y1192" s="24">
        <f xml:space="preserve"> DATA[[#This Row],[Src Data]]</f>
        <v>44119</v>
      </c>
      <c r="Z1192" s="23">
        <f xml:space="preserve"> WEEKDAY(DATA[[#This Row],[Date]])</f>
        <v>5</v>
      </c>
      <c r="AA1192" s="26">
        <f xml:space="preserve"> DATA[[#This Row],[Src Último]]</f>
        <v>99209</v>
      </c>
      <c r="AB1192" s="28">
        <f xml:space="preserve"> DATA[[#This Row],[Src Abertura]]</f>
        <v>98175</v>
      </c>
      <c r="AC1192" s="28">
        <f xml:space="preserve"> DATA[[#This Row],[Src Mínima]]</f>
        <v>97910</v>
      </c>
      <c r="AD1192" s="28">
        <f xml:space="preserve"> DATA[[#This Row],[Src Máxima]]</f>
        <v>99730</v>
      </c>
      <c r="AE1192" s="28">
        <f xml:space="preserve"> DATA[[#This Row],[Src Último]]</f>
        <v>99209</v>
      </c>
      <c r="AF1192" s="40">
        <f xml:space="preserve"> (DATA[[#This Row],[High]] - DATA[[#This Row],[Low]])</f>
        <v>1820</v>
      </c>
      <c r="AG1192" s="31">
        <f xml:space="preserve"> _xlfn.XLOOKUP(DATA[[#This Row],[T]]-1, DATA[T], DATA[Open], "")</f>
        <v>98050</v>
      </c>
      <c r="AH1192" s="31">
        <f xml:space="preserve"> _xlfn.XLOOKUP(DATA[[#This Row],[T]]-1, DATA[T], DATA[Low], "")</f>
        <v>97860</v>
      </c>
      <c r="AI1192" s="31">
        <f xml:space="preserve"> _xlfn.XLOOKUP(DATA[[#This Row],[T]]-1, DATA[T], DATA[High], "")</f>
        <v>99590</v>
      </c>
      <c r="AJ1192" s="31">
        <f xml:space="preserve"> _xlfn.XLOOKUP(DATA[[#This Row],[T]]-1, DATA[T], DATA[Price], "")</f>
        <v>99348</v>
      </c>
      <c r="AK1192" s="33">
        <f xml:space="preserve"> IFERROR(DATA[[#This Row],[Prev Close]] - DATA[[#This Row],[Prev Open]], "")</f>
        <v>1298</v>
      </c>
      <c r="AL1192" s="33">
        <f xml:space="preserve"> IFERROR(DATA[[#This Row],[Prev High]] - DATA[[#This Row],[Prev Low]], "")</f>
        <v>1730</v>
      </c>
      <c r="AM1192" s="33">
        <f xml:space="preserve"> SIGN(DATA[[#This Row],[Prev Change]] &lt; 0)</f>
        <v>0</v>
      </c>
      <c r="AN1192" s="33">
        <f xml:space="preserve"> SIGN(DATA[[#This Row],[Prev Change]] &gt;= 0)</f>
        <v>1</v>
      </c>
      <c r="AO1192" s="28">
        <f xml:space="preserve"> IFERROR(MAX(0, DATA[[#This Row],[High]] - DATA[[#This Row],[Prev High]]), "")</f>
        <v>140</v>
      </c>
      <c r="AP1192" s="28">
        <f xml:space="preserve"> IFERROR(MAX(0, DATA[[#This Row],[Prev Low]] - DATA[[#This Row],[Low]]), "")</f>
        <v>0</v>
      </c>
      <c r="AQ1192" s="10">
        <f xml:space="preserve"> (DATA[[#This Row],[Prev Low]] &lt; DATA[[#This Row],[Open]]) * (DATA[[#This Row],[Open]] &lt; DATA[[#This Row],[Prev High]])</f>
        <v>1</v>
      </c>
      <c r="AR1192" s="10">
        <f xml:space="preserve"> SIGN(DATA[[#This Row],[Open]] &lt; DATA[[#This Row],[Prev Low]])</f>
        <v>0</v>
      </c>
      <c r="AS1192" s="10">
        <f xml:space="preserve"> SIGN(DATA[[#This Row],[Prev Low]] &lt; DATA[[#This Row],[Open]])</f>
        <v>1</v>
      </c>
      <c r="AT1192" s="10">
        <f xml:space="preserve"> SIGN(DATA[[#This Row],[Open]] &lt; DATA[[#This Row],[Prev High]])</f>
        <v>1</v>
      </c>
      <c r="AU1192" s="10">
        <f xml:space="preserve"> SIGN(DATA[[#This Row],[Prev High]] &lt; DATA[[#This Row],[Open]])</f>
        <v>0</v>
      </c>
      <c r="AV1192" s="10">
        <f xml:space="preserve"> SIGN(DATA[[#This Row],[Low]] &lt; DATA[[#This Row],[Prev Low]])</f>
        <v>0</v>
      </c>
      <c r="AW1192" s="10">
        <f xml:space="preserve"> SIGN(DATA[[#This Row],[Prev Low]] &lt; DATA[[#This Row],[Low]])</f>
        <v>1</v>
      </c>
      <c r="AX1192" s="10">
        <f xml:space="preserve"> SIGN(DATA[[#This Row],[High]] &lt; DATA[[#This Row],[Prev High]])</f>
        <v>0</v>
      </c>
      <c r="AY1192" s="10">
        <f xml:space="preserve"> SIGN(DATA[[#This Row],[Prev High]] &lt; DATA[[#This Row],[High]])</f>
        <v>1</v>
      </c>
      <c r="AZ1192" s="10">
        <f xml:space="preserve"> (DATA[[#This Row],[Prev Low]] &lt; DATA[[#This Row],[Close]]) * (DATA[[#This Row],[Close]] &lt; DATA[[#This Row],[Prev High]])</f>
        <v>1</v>
      </c>
      <c r="BA1192" s="10">
        <f xml:space="preserve"> SIGN(DATA[[#This Row],[Close]] &lt; DATA[[#This Row],[Prev Low]])</f>
        <v>0</v>
      </c>
      <c r="BB1192" s="10">
        <f xml:space="preserve"> SIGN(DATA[[#This Row],[Prev Low]] &lt; DATA[[#This Row],[Close]])</f>
        <v>1</v>
      </c>
      <c r="BC1192" s="10">
        <f xml:space="preserve"> SIGN(DATA[[#This Row],[Close]] &lt; DATA[[#This Row],[Prev High]])</f>
        <v>1</v>
      </c>
      <c r="BD1192" s="10">
        <f xml:space="preserve"> SIGN(DATA[[#This Row],[Prev High]] &lt; DATA[[#This Row],[Close]])</f>
        <v>0</v>
      </c>
    </row>
    <row r="1193" spans="14:56" x14ac:dyDescent="0.25">
      <c r="N1193" s="16">
        <f xml:space="preserve"> ROW() - ROW(DATA[[#Headers],[Row]])</f>
        <v>1191</v>
      </c>
      <c r="O1193" s="13"/>
      <c r="P1193" s="20">
        <v>44118</v>
      </c>
      <c r="Q1193" s="21">
        <v>99348</v>
      </c>
      <c r="R1193" s="21">
        <v>98050</v>
      </c>
      <c r="S1193" s="21">
        <v>99590</v>
      </c>
      <c r="T1193" s="21">
        <v>97860</v>
      </c>
      <c r="U1193" s="13" t="s">
        <v>814</v>
      </c>
      <c r="V1193" s="14">
        <v>8.0999999999999996E-3</v>
      </c>
      <c r="W1193" s="23"/>
      <c r="X1193" s="23">
        <f xml:space="preserve"> (1 - DATA[[#This Row],[Row]])</f>
        <v>-1190</v>
      </c>
      <c r="Y1193" s="24">
        <f xml:space="preserve"> DATA[[#This Row],[Src Data]]</f>
        <v>44118</v>
      </c>
      <c r="Z1193" s="23">
        <f xml:space="preserve"> WEEKDAY(DATA[[#This Row],[Date]])</f>
        <v>4</v>
      </c>
      <c r="AA1193" s="26">
        <f xml:space="preserve"> DATA[[#This Row],[Src Último]]</f>
        <v>99348</v>
      </c>
      <c r="AB1193" s="28">
        <f xml:space="preserve"> DATA[[#This Row],[Src Abertura]]</f>
        <v>98050</v>
      </c>
      <c r="AC1193" s="28">
        <f xml:space="preserve"> DATA[[#This Row],[Src Mínima]]</f>
        <v>97860</v>
      </c>
      <c r="AD1193" s="28">
        <f xml:space="preserve"> DATA[[#This Row],[Src Máxima]]</f>
        <v>99590</v>
      </c>
      <c r="AE1193" s="28">
        <f xml:space="preserve"> DATA[[#This Row],[Src Último]]</f>
        <v>99348</v>
      </c>
      <c r="AF1193" s="40">
        <f xml:space="preserve"> (DATA[[#This Row],[High]] - DATA[[#This Row],[Low]])</f>
        <v>1730</v>
      </c>
      <c r="AG1193" s="31">
        <f xml:space="preserve"> _xlfn.XLOOKUP(DATA[[#This Row],[T]]-1, DATA[T], DATA[Open], "")</f>
        <v>98180</v>
      </c>
      <c r="AH1193" s="31">
        <f xml:space="preserve"> _xlfn.XLOOKUP(DATA[[#This Row],[T]]-1, DATA[T], DATA[Low], "")</f>
        <v>97210</v>
      </c>
      <c r="AI1193" s="31">
        <f xml:space="preserve"> _xlfn.XLOOKUP(DATA[[#This Row],[T]]-1, DATA[T], DATA[High], "")</f>
        <v>99050</v>
      </c>
      <c r="AJ1193" s="31">
        <f xml:space="preserve"> _xlfn.XLOOKUP(DATA[[#This Row],[T]]-1, DATA[T], DATA[Price], "")</f>
        <v>98552</v>
      </c>
      <c r="AK1193" s="33">
        <f xml:space="preserve"> IFERROR(DATA[[#This Row],[Prev Close]] - DATA[[#This Row],[Prev Open]], "")</f>
        <v>372</v>
      </c>
      <c r="AL1193" s="33">
        <f xml:space="preserve"> IFERROR(DATA[[#This Row],[Prev High]] - DATA[[#This Row],[Prev Low]], "")</f>
        <v>1840</v>
      </c>
      <c r="AM1193" s="33">
        <f xml:space="preserve"> SIGN(DATA[[#This Row],[Prev Change]] &lt; 0)</f>
        <v>0</v>
      </c>
      <c r="AN1193" s="33">
        <f xml:space="preserve"> SIGN(DATA[[#This Row],[Prev Change]] &gt;= 0)</f>
        <v>1</v>
      </c>
      <c r="AO1193" s="28">
        <f xml:space="preserve"> IFERROR(MAX(0, DATA[[#This Row],[High]] - DATA[[#This Row],[Prev High]]), "")</f>
        <v>540</v>
      </c>
      <c r="AP1193" s="28">
        <f xml:space="preserve"> IFERROR(MAX(0, DATA[[#This Row],[Prev Low]] - DATA[[#This Row],[Low]]), "")</f>
        <v>0</v>
      </c>
      <c r="AQ1193" s="10">
        <f xml:space="preserve"> (DATA[[#This Row],[Prev Low]] &lt; DATA[[#This Row],[Open]]) * (DATA[[#This Row],[Open]] &lt; DATA[[#This Row],[Prev High]])</f>
        <v>1</v>
      </c>
      <c r="AR1193" s="10">
        <f xml:space="preserve"> SIGN(DATA[[#This Row],[Open]] &lt; DATA[[#This Row],[Prev Low]])</f>
        <v>0</v>
      </c>
      <c r="AS1193" s="10">
        <f xml:space="preserve"> SIGN(DATA[[#This Row],[Prev Low]] &lt; DATA[[#This Row],[Open]])</f>
        <v>1</v>
      </c>
      <c r="AT1193" s="10">
        <f xml:space="preserve"> SIGN(DATA[[#This Row],[Open]] &lt; DATA[[#This Row],[Prev High]])</f>
        <v>1</v>
      </c>
      <c r="AU1193" s="10">
        <f xml:space="preserve"> SIGN(DATA[[#This Row],[Prev High]] &lt; DATA[[#This Row],[Open]])</f>
        <v>0</v>
      </c>
      <c r="AV1193" s="10">
        <f xml:space="preserve"> SIGN(DATA[[#This Row],[Low]] &lt; DATA[[#This Row],[Prev Low]])</f>
        <v>0</v>
      </c>
      <c r="AW1193" s="10">
        <f xml:space="preserve"> SIGN(DATA[[#This Row],[Prev Low]] &lt; DATA[[#This Row],[Low]])</f>
        <v>1</v>
      </c>
      <c r="AX1193" s="10">
        <f xml:space="preserve"> SIGN(DATA[[#This Row],[High]] &lt; DATA[[#This Row],[Prev High]])</f>
        <v>0</v>
      </c>
      <c r="AY1193" s="10">
        <f xml:space="preserve"> SIGN(DATA[[#This Row],[Prev High]] &lt; DATA[[#This Row],[High]])</f>
        <v>1</v>
      </c>
      <c r="AZ1193" s="10">
        <f xml:space="preserve"> (DATA[[#This Row],[Prev Low]] &lt; DATA[[#This Row],[Close]]) * (DATA[[#This Row],[Close]] &lt; DATA[[#This Row],[Prev High]])</f>
        <v>0</v>
      </c>
      <c r="BA1193" s="10">
        <f xml:space="preserve"> SIGN(DATA[[#This Row],[Close]] &lt; DATA[[#This Row],[Prev Low]])</f>
        <v>0</v>
      </c>
      <c r="BB1193" s="10">
        <f xml:space="preserve"> SIGN(DATA[[#This Row],[Prev Low]] &lt; DATA[[#This Row],[Close]])</f>
        <v>1</v>
      </c>
      <c r="BC1193" s="10">
        <f xml:space="preserve"> SIGN(DATA[[#This Row],[Close]] &lt; DATA[[#This Row],[Prev High]])</f>
        <v>0</v>
      </c>
      <c r="BD1193" s="10">
        <f xml:space="preserve"> SIGN(DATA[[#This Row],[Prev High]] &lt; DATA[[#This Row],[Close]])</f>
        <v>1</v>
      </c>
    </row>
    <row r="1194" spans="14:56" x14ac:dyDescent="0.25">
      <c r="N1194" s="16">
        <f xml:space="preserve"> ROW() - ROW(DATA[[#Headers],[Row]])</f>
        <v>1192</v>
      </c>
      <c r="O1194" s="13"/>
      <c r="P1194" s="20">
        <v>44117</v>
      </c>
      <c r="Q1194" s="21">
        <v>98552</v>
      </c>
      <c r="R1194" s="21">
        <v>98180</v>
      </c>
      <c r="S1194" s="21">
        <v>99050</v>
      </c>
      <c r="T1194" s="21">
        <v>97210</v>
      </c>
      <c r="U1194" s="13" t="s">
        <v>98</v>
      </c>
      <c r="V1194" s="14">
        <v>1.2699999999999999E-2</v>
      </c>
      <c r="W1194" s="23"/>
      <c r="X1194" s="23">
        <f xml:space="preserve"> (1 - DATA[[#This Row],[Row]])</f>
        <v>-1191</v>
      </c>
      <c r="Y1194" s="24">
        <f xml:space="preserve"> DATA[[#This Row],[Src Data]]</f>
        <v>44117</v>
      </c>
      <c r="Z1194" s="23">
        <f xml:space="preserve"> WEEKDAY(DATA[[#This Row],[Date]])</f>
        <v>3</v>
      </c>
      <c r="AA1194" s="26">
        <f xml:space="preserve"> DATA[[#This Row],[Src Último]]</f>
        <v>98552</v>
      </c>
      <c r="AB1194" s="28">
        <f xml:space="preserve"> DATA[[#This Row],[Src Abertura]]</f>
        <v>98180</v>
      </c>
      <c r="AC1194" s="28">
        <f xml:space="preserve"> DATA[[#This Row],[Src Mínima]]</f>
        <v>97210</v>
      </c>
      <c r="AD1194" s="28">
        <f xml:space="preserve"> DATA[[#This Row],[Src Máxima]]</f>
        <v>99050</v>
      </c>
      <c r="AE1194" s="28">
        <f xml:space="preserve"> DATA[[#This Row],[Src Último]]</f>
        <v>98552</v>
      </c>
      <c r="AF1194" s="40">
        <f xml:space="preserve"> (DATA[[#This Row],[High]] - DATA[[#This Row],[Low]])</f>
        <v>1840</v>
      </c>
      <c r="AG1194" s="31">
        <f xml:space="preserve"> _xlfn.XLOOKUP(DATA[[#This Row],[T]]-1, DATA[T], DATA[Open], "")</f>
        <v>97905</v>
      </c>
      <c r="AH1194" s="31">
        <f xml:space="preserve"> _xlfn.XLOOKUP(DATA[[#This Row],[T]]-1, DATA[T], DATA[Low], "")</f>
        <v>97095</v>
      </c>
      <c r="AI1194" s="31">
        <f xml:space="preserve"> _xlfn.XLOOKUP(DATA[[#This Row],[T]]-1, DATA[T], DATA[High], "")</f>
        <v>98700</v>
      </c>
      <c r="AJ1194" s="31">
        <f xml:space="preserve"> _xlfn.XLOOKUP(DATA[[#This Row],[T]]-1, DATA[T], DATA[Price], "")</f>
        <v>97315</v>
      </c>
      <c r="AK1194" s="33">
        <f xml:space="preserve"> IFERROR(DATA[[#This Row],[Prev Close]] - DATA[[#This Row],[Prev Open]], "")</f>
        <v>-590</v>
      </c>
      <c r="AL1194" s="33">
        <f xml:space="preserve"> IFERROR(DATA[[#This Row],[Prev High]] - DATA[[#This Row],[Prev Low]], "")</f>
        <v>1605</v>
      </c>
      <c r="AM1194" s="33">
        <f xml:space="preserve"> SIGN(DATA[[#This Row],[Prev Change]] &lt; 0)</f>
        <v>1</v>
      </c>
      <c r="AN1194" s="33">
        <f xml:space="preserve"> SIGN(DATA[[#This Row],[Prev Change]] &gt;= 0)</f>
        <v>0</v>
      </c>
      <c r="AO1194" s="28">
        <f xml:space="preserve"> IFERROR(MAX(0, DATA[[#This Row],[High]] - DATA[[#This Row],[Prev High]]), "")</f>
        <v>350</v>
      </c>
      <c r="AP1194" s="28">
        <f xml:space="preserve"> IFERROR(MAX(0, DATA[[#This Row],[Prev Low]] - DATA[[#This Row],[Low]]), "")</f>
        <v>0</v>
      </c>
      <c r="AQ1194" s="10">
        <f xml:space="preserve"> (DATA[[#This Row],[Prev Low]] &lt; DATA[[#This Row],[Open]]) * (DATA[[#This Row],[Open]] &lt; DATA[[#This Row],[Prev High]])</f>
        <v>1</v>
      </c>
      <c r="AR1194" s="10">
        <f xml:space="preserve"> SIGN(DATA[[#This Row],[Open]] &lt; DATA[[#This Row],[Prev Low]])</f>
        <v>0</v>
      </c>
      <c r="AS1194" s="10">
        <f xml:space="preserve"> SIGN(DATA[[#This Row],[Prev Low]] &lt; DATA[[#This Row],[Open]])</f>
        <v>1</v>
      </c>
      <c r="AT1194" s="10">
        <f xml:space="preserve"> SIGN(DATA[[#This Row],[Open]] &lt; DATA[[#This Row],[Prev High]])</f>
        <v>1</v>
      </c>
      <c r="AU1194" s="10">
        <f xml:space="preserve"> SIGN(DATA[[#This Row],[Prev High]] &lt; DATA[[#This Row],[Open]])</f>
        <v>0</v>
      </c>
      <c r="AV1194" s="10">
        <f xml:space="preserve"> SIGN(DATA[[#This Row],[Low]] &lt; DATA[[#This Row],[Prev Low]])</f>
        <v>0</v>
      </c>
      <c r="AW1194" s="10">
        <f xml:space="preserve"> SIGN(DATA[[#This Row],[Prev Low]] &lt; DATA[[#This Row],[Low]])</f>
        <v>1</v>
      </c>
      <c r="AX1194" s="10">
        <f xml:space="preserve"> SIGN(DATA[[#This Row],[High]] &lt; DATA[[#This Row],[Prev High]])</f>
        <v>0</v>
      </c>
      <c r="AY1194" s="10">
        <f xml:space="preserve"> SIGN(DATA[[#This Row],[Prev High]] &lt; DATA[[#This Row],[High]])</f>
        <v>1</v>
      </c>
      <c r="AZ1194" s="10">
        <f xml:space="preserve"> (DATA[[#This Row],[Prev Low]] &lt; DATA[[#This Row],[Close]]) * (DATA[[#This Row],[Close]] &lt; DATA[[#This Row],[Prev High]])</f>
        <v>1</v>
      </c>
      <c r="BA1194" s="10">
        <f xml:space="preserve"> SIGN(DATA[[#This Row],[Close]] &lt; DATA[[#This Row],[Prev Low]])</f>
        <v>0</v>
      </c>
      <c r="BB1194" s="10">
        <f xml:space="preserve"> SIGN(DATA[[#This Row],[Prev Low]] &lt; DATA[[#This Row],[Close]])</f>
        <v>1</v>
      </c>
      <c r="BC1194" s="10">
        <f xml:space="preserve"> SIGN(DATA[[#This Row],[Close]] &lt; DATA[[#This Row],[Prev High]])</f>
        <v>1</v>
      </c>
      <c r="BD1194" s="10">
        <f xml:space="preserve"> SIGN(DATA[[#This Row],[Prev High]] &lt; DATA[[#This Row],[Close]])</f>
        <v>0</v>
      </c>
    </row>
    <row r="1195" spans="14:56" x14ac:dyDescent="0.25">
      <c r="N1195" s="16">
        <f xml:space="preserve"> ROW() - ROW(DATA[[#Headers],[Row]])</f>
        <v>1193</v>
      </c>
      <c r="O1195" s="13"/>
      <c r="P1195" s="20">
        <v>44113</v>
      </c>
      <c r="Q1195" s="21">
        <v>97315</v>
      </c>
      <c r="R1195" s="21">
        <v>97905</v>
      </c>
      <c r="S1195" s="21">
        <v>98700</v>
      </c>
      <c r="T1195" s="21">
        <v>97095</v>
      </c>
      <c r="U1195" s="13" t="s">
        <v>815</v>
      </c>
      <c r="V1195" s="14">
        <v>-5.1999999999999998E-3</v>
      </c>
      <c r="W1195" s="23"/>
      <c r="X1195" s="23">
        <f xml:space="preserve"> (1 - DATA[[#This Row],[Row]])</f>
        <v>-1192</v>
      </c>
      <c r="Y1195" s="24">
        <f xml:space="preserve"> DATA[[#This Row],[Src Data]]</f>
        <v>44113</v>
      </c>
      <c r="Z1195" s="23">
        <f xml:space="preserve"> WEEKDAY(DATA[[#This Row],[Date]])</f>
        <v>6</v>
      </c>
      <c r="AA1195" s="26">
        <f xml:space="preserve"> DATA[[#This Row],[Src Último]]</f>
        <v>97315</v>
      </c>
      <c r="AB1195" s="28">
        <f xml:space="preserve"> DATA[[#This Row],[Src Abertura]]</f>
        <v>97905</v>
      </c>
      <c r="AC1195" s="28">
        <f xml:space="preserve"> DATA[[#This Row],[Src Mínima]]</f>
        <v>97095</v>
      </c>
      <c r="AD1195" s="28">
        <f xml:space="preserve"> DATA[[#This Row],[Src Máxima]]</f>
        <v>98700</v>
      </c>
      <c r="AE1195" s="28">
        <f xml:space="preserve"> DATA[[#This Row],[Src Último]]</f>
        <v>97315</v>
      </c>
      <c r="AF1195" s="40">
        <f xml:space="preserve"> (DATA[[#This Row],[High]] - DATA[[#This Row],[Low]])</f>
        <v>1605</v>
      </c>
      <c r="AG1195" s="31">
        <f xml:space="preserve"> _xlfn.XLOOKUP(DATA[[#This Row],[T]]-1, DATA[T], DATA[Open], "")</f>
        <v>96175</v>
      </c>
      <c r="AH1195" s="31">
        <f xml:space="preserve"> _xlfn.XLOOKUP(DATA[[#This Row],[T]]-1, DATA[T], DATA[Low], "")</f>
        <v>95535</v>
      </c>
      <c r="AI1195" s="31">
        <f xml:space="preserve"> _xlfn.XLOOKUP(DATA[[#This Row],[T]]-1, DATA[T], DATA[High], "")</f>
        <v>98070</v>
      </c>
      <c r="AJ1195" s="31">
        <f xml:space="preserve"> _xlfn.XLOOKUP(DATA[[#This Row],[T]]-1, DATA[T], DATA[Price], "")</f>
        <v>97820</v>
      </c>
      <c r="AK1195" s="33">
        <f xml:space="preserve"> IFERROR(DATA[[#This Row],[Prev Close]] - DATA[[#This Row],[Prev Open]], "")</f>
        <v>1645</v>
      </c>
      <c r="AL1195" s="33">
        <f xml:space="preserve"> IFERROR(DATA[[#This Row],[Prev High]] - DATA[[#This Row],[Prev Low]], "")</f>
        <v>2535</v>
      </c>
      <c r="AM1195" s="33">
        <f xml:space="preserve"> SIGN(DATA[[#This Row],[Prev Change]] &lt; 0)</f>
        <v>0</v>
      </c>
      <c r="AN1195" s="33">
        <f xml:space="preserve"> SIGN(DATA[[#This Row],[Prev Change]] &gt;= 0)</f>
        <v>1</v>
      </c>
      <c r="AO1195" s="28">
        <f xml:space="preserve"> IFERROR(MAX(0, DATA[[#This Row],[High]] - DATA[[#This Row],[Prev High]]), "")</f>
        <v>630</v>
      </c>
      <c r="AP1195" s="28">
        <f xml:space="preserve"> IFERROR(MAX(0, DATA[[#This Row],[Prev Low]] - DATA[[#This Row],[Low]]), "")</f>
        <v>0</v>
      </c>
      <c r="AQ1195" s="10">
        <f xml:space="preserve"> (DATA[[#This Row],[Prev Low]] &lt; DATA[[#This Row],[Open]]) * (DATA[[#This Row],[Open]] &lt; DATA[[#This Row],[Prev High]])</f>
        <v>1</v>
      </c>
      <c r="AR1195" s="10">
        <f xml:space="preserve"> SIGN(DATA[[#This Row],[Open]] &lt; DATA[[#This Row],[Prev Low]])</f>
        <v>0</v>
      </c>
      <c r="AS1195" s="10">
        <f xml:space="preserve"> SIGN(DATA[[#This Row],[Prev Low]] &lt; DATA[[#This Row],[Open]])</f>
        <v>1</v>
      </c>
      <c r="AT1195" s="10">
        <f xml:space="preserve"> SIGN(DATA[[#This Row],[Open]] &lt; DATA[[#This Row],[Prev High]])</f>
        <v>1</v>
      </c>
      <c r="AU1195" s="10">
        <f xml:space="preserve"> SIGN(DATA[[#This Row],[Prev High]] &lt; DATA[[#This Row],[Open]])</f>
        <v>0</v>
      </c>
      <c r="AV1195" s="10">
        <f xml:space="preserve"> SIGN(DATA[[#This Row],[Low]] &lt; DATA[[#This Row],[Prev Low]])</f>
        <v>0</v>
      </c>
      <c r="AW1195" s="10">
        <f xml:space="preserve"> SIGN(DATA[[#This Row],[Prev Low]] &lt; DATA[[#This Row],[Low]])</f>
        <v>1</v>
      </c>
      <c r="AX1195" s="10">
        <f xml:space="preserve"> SIGN(DATA[[#This Row],[High]] &lt; DATA[[#This Row],[Prev High]])</f>
        <v>0</v>
      </c>
      <c r="AY1195" s="10">
        <f xml:space="preserve"> SIGN(DATA[[#This Row],[Prev High]] &lt; DATA[[#This Row],[High]])</f>
        <v>1</v>
      </c>
      <c r="AZ1195" s="10">
        <f xml:space="preserve"> (DATA[[#This Row],[Prev Low]] &lt; DATA[[#This Row],[Close]]) * (DATA[[#This Row],[Close]] &lt; DATA[[#This Row],[Prev High]])</f>
        <v>1</v>
      </c>
      <c r="BA1195" s="10">
        <f xml:space="preserve"> SIGN(DATA[[#This Row],[Close]] &lt; DATA[[#This Row],[Prev Low]])</f>
        <v>0</v>
      </c>
      <c r="BB1195" s="10">
        <f xml:space="preserve"> SIGN(DATA[[#This Row],[Prev Low]] &lt; DATA[[#This Row],[Close]])</f>
        <v>1</v>
      </c>
      <c r="BC1195" s="10">
        <f xml:space="preserve"> SIGN(DATA[[#This Row],[Close]] &lt; DATA[[#This Row],[Prev High]])</f>
        <v>1</v>
      </c>
      <c r="BD1195" s="10">
        <f xml:space="preserve"> SIGN(DATA[[#This Row],[Prev High]] &lt; DATA[[#This Row],[Close]])</f>
        <v>0</v>
      </c>
    </row>
    <row r="1196" spans="14:56" x14ac:dyDescent="0.25">
      <c r="N1196" s="16">
        <f xml:space="preserve"> ROW() - ROW(DATA[[#Headers],[Row]])</f>
        <v>1194</v>
      </c>
      <c r="O1196" s="13"/>
      <c r="P1196" s="20">
        <v>44112</v>
      </c>
      <c r="Q1196" s="21">
        <v>97820</v>
      </c>
      <c r="R1196" s="21">
        <v>96175</v>
      </c>
      <c r="S1196" s="21">
        <v>98070</v>
      </c>
      <c r="T1196" s="21">
        <v>95535</v>
      </c>
      <c r="U1196" s="13" t="s">
        <v>180</v>
      </c>
      <c r="V1196" s="14">
        <v>2.4799999999999999E-2</v>
      </c>
      <c r="W1196" s="23"/>
      <c r="X1196" s="23">
        <f xml:space="preserve"> (1 - DATA[[#This Row],[Row]])</f>
        <v>-1193</v>
      </c>
      <c r="Y1196" s="24">
        <f xml:space="preserve"> DATA[[#This Row],[Src Data]]</f>
        <v>44112</v>
      </c>
      <c r="Z1196" s="23">
        <f xml:space="preserve"> WEEKDAY(DATA[[#This Row],[Date]])</f>
        <v>5</v>
      </c>
      <c r="AA1196" s="26">
        <f xml:space="preserve"> DATA[[#This Row],[Src Último]]</f>
        <v>97820</v>
      </c>
      <c r="AB1196" s="28">
        <f xml:space="preserve"> DATA[[#This Row],[Src Abertura]]</f>
        <v>96175</v>
      </c>
      <c r="AC1196" s="28">
        <f xml:space="preserve"> DATA[[#This Row],[Src Mínima]]</f>
        <v>95535</v>
      </c>
      <c r="AD1196" s="28">
        <f xml:space="preserve"> DATA[[#This Row],[Src Máxima]]</f>
        <v>98070</v>
      </c>
      <c r="AE1196" s="28">
        <f xml:space="preserve"> DATA[[#This Row],[Src Último]]</f>
        <v>97820</v>
      </c>
      <c r="AF1196" s="40">
        <f xml:space="preserve"> (DATA[[#This Row],[High]] - DATA[[#This Row],[Low]])</f>
        <v>2535</v>
      </c>
      <c r="AG1196" s="31">
        <f xml:space="preserve"> _xlfn.XLOOKUP(DATA[[#This Row],[T]]-1, DATA[T], DATA[Open], "")</f>
        <v>96240</v>
      </c>
      <c r="AH1196" s="31">
        <f xml:space="preserve"> _xlfn.XLOOKUP(DATA[[#This Row],[T]]-1, DATA[T], DATA[Low], "")</f>
        <v>94760</v>
      </c>
      <c r="AI1196" s="31">
        <f xml:space="preserve"> _xlfn.XLOOKUP(DATA[[#This Row],[T]]-1, DATA[T], DATA[High], "")</f>
        <v>96435</v>
      </c>
      <c r="AJ1196" s="31">
        <f xml:space="preserve"> _xlfn.XLOOKUP(DATA[[#This Row],[T]]-1, DATA[T], DATA[Price], "")</f>
        <v>95456</v>
      </c>
      <c r="AK1196" s="33">
        <f xml:space="preserve"> IFERROR(DATA[[#This Row],[Prev Close]] - DATA[[#This Row],[Prev Open]], "")</f>
        <v>-784</v>
      </c>
      <c r="AL1196" s="33">
        <f xml:space="preserve"> IFERROR(DATA[[#This Row],[Prev High]] - DATA[[#This Row],[Prev Low]], "")</f>
        <v>1675</v>
      </c>
      <c r="AM1196" s="33">
        <f xml:space="preserve"> SIGN(DATA[[#This Row],[Prev Change]] &lt; 0)</f>
        <v>1</v>
      </c>
      <c r="AN1196" s="33">
        <f xml:space="preserve"> SIGN(DATA[[#This Row],[Prev Change]] &gt;= 0)</f>
        <v>0</v>
      </c>
      <c r="AO1196" s="28">
        <f xml:space="preserve"> IFERROR(MAX(0, DATA[[#This Row],[High]] - DATA[[#This Row],[Prev High]]), "")</f>
        <v>1635</v>
      </c>
      <c r="AP1196" s="28">
        <f xml:space="preserve"> IFERROR(MAX(0, DATA[[#This Row],[Prev Low]] - DATA[[#This Row],[Low]]), "")</f>
        <v>0</v>
      </c>
      <c r="AQ1196" s="10">
        <f xml:space="preserve"> (DATA[[#This Row],[Prev Low]] &lt; DATA[[#This Row],[Open]]) * (DATA[[#This Row],[Open]] &lt; DATA[[#This Row],[Prev High]])</f>
        <v>1</v>
      </c>
      <c r="AR1196" s="10">
        <f xml:space="preserve"> SIGN(DATA[[#This Row],[Open]] &lt; DATA[[#This Row],[Prev Low]])</f>
        <v>0</v>
      </c>
      <c r="AS1196" s="10">
        <f xml:space="preserve"> SIGN(DATA[[#This Row],[Prev Low]] &lt; DATA[[#This Row],[Open]])</f>
        <v>1</v>
      </c>
      <c r="AT1196" s="10">
        <f xml:space="preserve"> SIGN(DATA[[#This Row],[Open]] &lt; DATA[[#This Row],[Prev High]])</f>
        <v>1</v>
      </c>
      <c r="AU1196" s="10">
        <f xml:space="preserve"> SIGN(DATA[[#This Row],[Prev High]] &lt; DATA[[#This Row],[Open]])</f>
        <v>0</v>
      </c>
      <c r="AV1196" s="10">
        <f xml:space="preserve"> SIGN(DATA[[#This Row],[Low]] &lt; DATA[[#This Row],[Prev Low]])</f>
        <v>0</v>
      </c>
      <c r="AW1196" s="10">
        <f xml:space="preserve"> SIGN(DATA[[#This Row],[Prev Low]] &lt; DATA[[#This Row],[Low]])</f>
        <v>1</v>
      </c>
      <c r="AX1196" s="10">
        <f xml:space="preserve"> SIGN(DATA[[#This Row],[High]] &lt; DATA[[#This Row],[Prev High]])</f>
        <v>0</v>
      </c>
      <c r="AY1196" s="10">
        <f xml:space="preserve"> SIGN(DATA[[#This Row],[Prev High]] &lt; DATA[[#This Row],[High]])</f>
        <v>1</v>
      </c>
      <c r="AZ1196" s="10">
        <f xml:space="preserve"> (DATA[[#This Row],[Prev Low]] &lt; DATA[[#This Row],[Close]]) * (DATA[[#This Row],[Close]] &lt; DATA[[#This Row],[Prev High]])</f>
        <v>0</v>
      </c>
      <c r="BA1196" s="10">
        <f xml:space="preserve"> SIGN(DATA[[#This Row],[Close]] &lt; DATA[[#This Row],[Prev Low]])</f>
        <v>0</v>
      </c>
      <c r="BB1196" s="10">
        <f xml:space="preserve"> SIGN(DATA[[#This Row],[Prev Low]] &lt; DATA[[#This Row],[Close]])</f>
        <v>1</v>
      </c>
      <c r="BC1196" s="10">
        <f xml:space="preserve"> SIGN(DATA[[#This Row],[Close]] &lt; DATA[[#This Row],[Prev High]])</f>
        <v>0</v>
      </c>
      <c r="BD1196" s="10">
        <f xml:space="preserve"> SIGN(DATA[[#This Row],[Prev High]] &lt; DATA[[#This Row],[Close]])</f>
        <v>1</v>
      </c>
    </row>
    <row r="1197" spans="14:56" x14ac:dyDescent="0.25">
      <c r="N1197" s="16">
        <f xml:space="preserve"> ROW() - ROW(DATA[[#Headers],[Row]])</f>
        <v>1195</v>
      </c>
      <c r="O1197" s="13"/>
      <c r="P1197" s="20">
        <v>44111</v>
      </c>
      <c r="Q1197" s="21">
        <v>95456</v>
      </c>
      <c r="R1197" s="21">
        <v>96240</v>
      </c>
      <c r="S1197" s="21">
        <v>96435</v>
      </c>
      <c r="T1197" s="21">
        <v>94760</v>
      </c>
      <c r="U1197" s="13" t="s">
        <v>150</v>
      </c>
      <c r="V1197" s="14">
        <v>-1E-3</v>
      </c>
      <c r="W1197" s="23"/>
      <c r="X1197" s="23">
        <f xml:space="preserve"> (1 - DATA[[#This Row],[Row]])</f>
        <v>-1194</v>
      </c>
      <c r="Y1197" s="24">
        <f xml:space="preserve"> DATA[[#This Row],[Src Data]]</f>
        <v>44111</v>
      </c>
      <c r="Z1197" s="23">
        <f xml:space="preserve"> WEEKDAY(DATA[[#This Row],[Date]])</f>
        <v>4</v>
      </c>
      <c r="AA1197" s="26">
        <f xml:space="preserve"> DATA[[#This Row],[Src Último]]</f>
        <v>95456</v>
      </c>
      <c r="AB1197" s="28">
        <f xml:space="preserve"> DATA[[#This Row],[Src Abertura]]</f>
        <v>96240</v>
      </c>
      <c r="AC1197" s="28">
        <f xml:space="preserve"> DATA[[#This Row],[Src Mínima]]</f>
        <v>94760</v>
      </c>
      <c r="AD1197" s="28">
        <f xml:space="preserve"> DATA[[#This Row],[Src Máxima]]</f>
        <v>96435</v>
      </c>
      <c r="AE1197" s="28">
        <f xml:space="preserve"> DATA[[#This Row],[Src Último]]</f>
        <v>95456</v>
      </c>
      <c r="AF1197" s="40">
        <f xml:space="preserve"> (DATA[[#This Row],[High]] - DATA[[#This Row],[Low]])</f>
        <v>1675</v>
      </c>
      <c r="AG1197" s="31">
        <f xml:space="preserve"> _xlfn.XLOOKUP(DATA[[#This Row],[T]]-1, DATA[T], DATA[Open], "")</f>
        <v>96725</v>
      </c>
      <c r="AH1197" s="31">
        <f xml:space="preserve"> _xlfn.XLOOKUP(DATA[[#This Row],[T]]-1, DATA[T], DATA[Low], "")</f>
        <v>95125</v>
      </c>
      <c r="AI1197" s="31">
        <f xml:space="preserve"> _xlfn.XLOOKUP(DATA[[#This Row],[T]]-1, DATA[T], DATA[High], "")</f>
        <v>97480</v>
      </c>
      <c r="AJ1197" s="31">
        <f xml:space="preserve"> _xlfn.XLOOKUP(DATA[[#This Row],[T]]-1, DATA[T], DATA[Price], "")</f>
        <v>95548</v>
      </c>
      <c r="AK1197" s="33">
        <f xml:space="preserve"> IFERROR(DATA[[#This Row],[Prev Close]] - DATA[[#This Row],[Prev Open]], "")</f>
        <v>-1177</v>
      </c>
      <c r="AL1197" s="33">
        <f xml:space="preserve"> IFERROR(DATA[[#This Row],[Prev High]] - DATA[[#This Row],[Prev Low]], "")</f>
        <v>2355</v>
      </c>
      <c r="AM1197" s="33">
        <f xml:space="preserve"> SIGN(DATA[[#This Row],[Prev Change]] &lt; 0)</f>
        <v>1</v>
      </c>
      <c r="AN1197" s="33">
        <f xml:space="preserve"> SIGN(DATA[[#This Row],[Prev Change]] &gt;= 0)</f>
        <v>0</v>
      </c>
      <c r="AO1197" s="28">
        <f xml:space="preserve"> IFERROR(MAX(0, DATA[[#This Row],[High]] - DATA[[#This Row],[Prev High]]), "")</f>
        <v>0</v>
      </c>
      <c r="AP1197" s="28">
        <f xml:space="preserve"> IFERROR(MAX(0, DATA[[#This Row],[Prev Low]] - DATA[[#This Row],[Low]]), "")</f>
        <v>365</v>
      </c>
      <c r="AQ1197" s="10">
        <f xml:space="preserve"> (DATA[[#This Row],[Prev Low]] &lt; DATA[[#This Row],[Open]]) * (DATA[[#This Row],[Open]] &lt; DATA[[#This Row],[Prev High]])</f>
        <v>1</v>
      </c>
      <c r="AR1197" s="10">
        <f xml:space="preserve"> SIGN(DATA[[#This Row],[Open]] &lt; DATA[[#This Row],[Prev Low]])</f>
        <v>0</v>
      </c>
      <c r="AS1197" s="10">
        <f xml:space="preserve"> SIGN(DATA[[#This Row],[Prev Low]] &lt; DATA[[#This Row],[Open]])</f>
        <v>1</v>
      </c>
      <c r="AT1197" s="10">
        <f xml:space="preserve"> SIGN(DATA[[#This Row],[Open]] &lt; DATA[[#This Row],[Prev High]])</f>
        <v>1</v>
      </c>
      <c r="AU1197" s="10">
        <f xml:space="preserve"> SIGN(DATA[[#This Row],[Prev High]] &lt; DATA[[#This Row],[Open]])</f>
        <v>0</v>
      </c>
      <c r="AV1197" s="10">
        <f xml:space="preserve"> SIGN(DATA[[#This Row],[Low]] &lt; DATA[[#This Row],[Prev Low]])</f>
        <v>1</v>
      </c>
      <c r="AW1197" s="10">
        <f xml:space="preserve"> SIGN(DATA[[#This Row],[Prev Low]] &lt; DATA[[#This Row],[Low]])</f>
        <v>0</v>
      </c>
      <c r="AX1197" s="10">
        <f xml:space="preserve"> SIGN(DATA[[#This Row],[High]] &lt; DATA[[#This Row],[Prev High]])</f>
        <v>1</v>
      </c>
      <c r="AY1197" s="10">
        <f xml:space="preserve"> SIGN(DATA[[#This Row],[Prev High]] &lt; DATA[[#This Row],[High]])</f>
        <v>0</v>
      </c>
      <c r="AZ1197" s="10">
        <f xml:space="preserve"> (DATA[[#This Row],[Prev Low]] &lt; DATA[[#This Row],[Close]]) * (DATA[[#This Row],[Close]] &lt; DATA[[#This Row],[Prev High]])</f>
        <v>1</v>
      </c>
      <c r="BA1197" s="10">
        <f xml:space="preserve"> SIGN(DATA[[#This Row],[Close]] &lt; DATA[[#This Row],[Prev Low]])</f>
        <v>0</v>
      </c>
      <c r="BB1197" s="10">
        <f xml:space="preserve"> SIGN(DATA[[#This Row],[Prev Low]] &lt; DATA[[#This Row],[Close]])</f>
        <v>1</v>
      </c>
      <c r="BC1197" s="10">
        <f xml:space="preserve"> SIGN(DATA[[#This Row],[Close]] &lt; DATA[[#This Row],[Prev High]])</f>
        <v>1</v>
      </c>
      <c r="BD1197" s="10">
        <f xml:space="preserve"> SIGN(DATA[[#This Row],[Prev High]] &lt; DATA[[#This Row],[Close]])</f>
        <v>0</v>
      </c>
    </row>
    <row r="1198" spans="14:56" x14ac:dyDescent="0.25">
      <c r="N1198" s="16">
        <f xml:space="preserve"> ROW() - ROW(DATA[[#Headers],[Row]])</f>
        <v>1196</v>
      </c>
      <c r="O1198" s="13"/>
      <c r="P1198" s="20">
        <v>44110</v>
      </c>
      <c r="Q1198" s="21">
        <v>95548</v>
      </c>
      <c r="R1198" s="21">
        <v>96725</v>
      </c>
      <c r="S1198" s="21">
        <v>97480</v>
      </c>
      <c r="T1198" s="21">
        <v>95125</v>
      </c>
      <c r="U1198" s="13" t="s">
        <v>342</v>
      </c>
      <c r="V1198" s="14">
        <v>-6.0000000000000001E-3</v>
      </c>
      <c r="W1198" s="23"/>
      <c r="X1198" s="23">
        <f xml:space="preserve"> (1 - DATA[[#This Row],[Row]])</f>
        <v>-1195</v>
      </c>
      <c r="Y1198" s="24">
        <f xml:space="preserve"> DATA[[#This Row],[Src Data]]</f>
        <v>44110</v>
      </c>
      <c r="Z1198" s="23">
        <f xml:space="preserve"> WEEKDAY(DATA[[#This Row],[Date]])</f>
        <v>3</v>
      </c>
      <c r="AA1198" s="26">
        <f xml:space="preserve"> DATA[[#This Row],[Src Último]]</f>
        <v>95548</v>
      </c>
      <c r="AB1198" s="28">
        <f xml:space="preserve"> DATA[[#This Row],[Src Abertura]]</f>
        <v>96725</v>
      </c>
      <c r="AC1198" s="28">
        <f xml:space="preserve"> DATA[[#This Row],[Src Mínima]]</f>
        <v>95125</v>
      </c>
      <c r="AD1198" s="28">
        <f xml:space="preserve"> DATA[[#This Row],[Src Máxima]]</f>
        <v>97480</v>
      </c>
      <c r="AE1198" s="28">
        <f xml:space="preserve"> DATA[[#This Row],[Src Último]]</f>
        <v>95548</v>
      </c>
      <c r="AF1198" s="40">
        <f xml:space="preserve"> (DATA[[#This Row],[High]] - DATA[[#This Row],[Low]])</f>
        <v>2355</v>
      </c>
      <c r="AG1198" s="31">
        <f xml:space="preserve"> _xlfn.XLOOKUP(DATA[[#This Row],[T]]-1, DATA[T], DATA[Open], "")</f>
        <v>94155</v>
      </c>
      <c r="AH1198" s="31">
        <f xml:space="preserve"> _xlfn.XLOOKUP(DATA[[#This Row],[T]]-1, DATA[T], DATA[Low], "")</f>
        <v>93660</v>
      </c>
      <c r="AI1198" s="31">
        <f xml:space="preserve"> _xlfn.XLOOKUP(DATA[[#This Row],[T]]-1, DATA[T], DATA[High], "")</f>
        <v>96465</v>
      </c>
      <c r="AJ1198" s="31">
        <f xml:space="preserve"> _xlfn.XLOOKUP(DATA[[#This Row],[T]]-1, DATA[T], DATA[Price], "")</f>
        <v>96120</v>
      </c>
      <c r="AK1198" s="33">
        <f xml:space="preserve"> IFERROR(DATA[[#This Row],[Prev Close]] - DATA[[#This Row],[Prev Open]], "")</f>
        <v>1965</v>
      </c>
      <c r="AL1198" s="33">
        <f xml:space="preserve"> IFERROR(DATA[[#This Row],[Prev High]] - DATA[[#This Row],[Prev Low]], "")</f>
        <v>2805</v>
      </c>
      <c r="AM1198" s="33">
        <f xml:space="preserve"> SIGN(DATA[[#This Row],[Prev Change]] &lt; 0)</f>
        <v>0</v>
      </c>
      <c r="AN1198" s="33">
        <f xml:space="preserve"> SIGN(DATA[[#This Row],[Prev Change]] &gt;= 0)</f>
        <v>1</v>
      </c>
      <c r="AO1198" s="28">
        <f xml:space="preserve"> IFERROR(MAX(0, DATA[[#This Row],[High]] - DATA[[#This Row],[Prev High]]), "")</f>
        <v>1015</v>
      </c>
      <c r="AP1198" s="28">
        <f xml:space="preserve"> IFERROR(MAX(0, DATA[[#This Row],[Prev Low]] - DATA[[#This Row],[Low]]), "")</f>
        <v>0</v>
      </c>
      <c r="AQ1198" s="10">
        <f xml:space="preserve"> (DATA[[#This Row],[Prev Low]] &lt; DATA[[#This Row],[Open]]) * (DATA[[#This Row],[Open]] &lt; DATA[[#This Row],[Prev High]])</f>
        <v>0</v>
      </c>
      <c r="AR1198" s="10">
        <f xml:space="preserve"> SIGN(DATA[[#This Row],[Open]] &lt; DATA[[#This Row],[Prev Low]])</f>
        <v>0</v>
      </c>
      <c r="AS1198" s="10">
        <f xml:space="preserve"> SIGN(DATA[[#This Row],[Prev Low]] &lt; DATA[[#This Row],[Open]])</f>
        <v>1</v>
      </c>
      <c r="AT1198" s="10">
        <f xml:space="preserve"> SIGN(DATA[[#This Row],[Open]] &lt; DATA[[#This Row],[Prev High]])</f>
        <v>0</v>
      </c>
      <c r="AU1198" s="10">
        <f xml:space="preserve"> SIGN(DATA[[#This Row],[Prev High]] &lt; DATA[[#This Row],[Open]])</f>
        <v>1</v>
      </c>
      <c r="AV1198" s="10">
        <f xml:space="preserve"> SIGN(DATA[[#This Row],[Low]] &lt; DATA[[#This Row],[Prev Low]])</f>
        <v>0</v>
      </c>
      <c r="AW1198" s="10">
        <f xml:space="preserve"> SIGN(DATA[[#This Row],[Prev Low]] &lt; DATA[[#This Row],[Low]])</f>
        <v>1</v>
      </c>
      <c r="AX1198" s="10">
        <f xml:space="preserve"> SIGN(DATA[[#This Row],[High]] &lt; DATA[[#This Row],[Prev High]])</f>
        <v>0</v>
      </c>
      <c r="AY1198" s="10">
        <f xml:space="preserve"> SIGN(DATA[[#This Row],[Prev High]] &lt; DATA[[#This Row],[High]])</f>
        <v>1</v>
      </c>
      <c r="AZ1198" s="10">
        <f xml:space="preserve"> (DATA[[#This Row],[Prev Low]] &lt; DATA[[#This Row],[Close]]) * (DATA[[#This Row],[Close]] &lt; DATA[[#This Row],[Prev High]])</f>
        <v>1</v>
      </c>
      <c r="BA1198" s="10">
        <f xml:space="preserve"> SIGN(DATA[[#This Row],[Close]] &lt; DATA[[#This Row],[Prev Low]])</f>
        <v>0</v>
      </c>
      <c r="BB1198" s="10">
        <f xml:space="preserve"> SIGN(DATA[[#This Row],[Prev Low]] &lt; DATA[[#This Row],[Close]])</f>
        <v>1</v>
      </c>
      <c r="BC1198" s="10">
        <f xml:space="preserve"> SIGN(DATA[[#This Row],[Close]] &lt; DATA[[#This Row],[Prev High]])</f>
        <v>1</v>
      </c>
      <c r="BD1198" s="10">
        <f xml:space="preserve"> SIGN(DATA[[#This Row],[Prev High]] &lt; DATA[[#This Row],[Close]])</f>
        <v>0</v>
      </c>
    </row>
    <row r="1199" spans="14:56" x14ac:dyDescent="0.25">
      <c r="N1199" s="16">
        <f xml:space="preserve"> ROW() - ROW(DATA[[#Headers],[Row]])</f>
        <v>1197</v>
      </c>
      <c r="O1199" s="13"/>
      <c r="P1199" s="20">
        <v>44109</v>
      </c>
      <c r="Q1199" s="21">
        <v>96120</v>
      </c>
      <c r="R1199" s="21">
        <v>94155</v>
      </c>
      <c r="S1199" s="21">
        <v>96465</v>
      </c>
      <c r="T1199" s="21">
        <v>93660</v>
      </c>
      <c r="U1199" s="13" t="s">
        <v>120</v>
      </c>
      <c r="V1199" s="14">
        <v>2.52E-2</v>
      </c>
      <c r="W1199" s="23"/>
      <c r="X1199" s="23">
        <f xml:space="preserve"> (1 - DATA[[#This Row],[Row]])</f>
        <v>-1196</v>
      </c>
      <c r="Y1199" s="24">
        <f xml:space="preserve"> DATA[[#This Row],[Src Data]]</f>
        <v>44109</v>
      </c>
      <c r="Z1199" s="23">
        <f xml:space="preserve"> WEEKDAY(DATA[[#This Row],[Date]])</f>
        <v>2</v>
      </c>
      <c r="AA1199" s="26">
        <f xml:space="preserve"> DATA[[#This Row],[Src Último]]</f>
        <v>96120</v>
      </c>
      <c r="AB1199" s="28">
        <f xml:space="preserve"> DATA[[#This Row],[Src Abertura]]</f>
        <v>94155</v>
      </c>
      <c r="AC1199" s="28">
        <f xml:space="preserve"> DATA[[#This Row],[Src Mínima]]</f>
        <v>93660</v>
      </c>
      <c r="AD1199" s="28">
        <f xml:space="preserve"> DATA[[#This Row],[Src Máxima]]</f>
        <v>96465</v>
      </c>
      <c r="AE1199" s="28">
        <f xml:space="preserve"> DATA[[#This Row],[Src Último]]</f>
        <v>96120</v>
      </c>
      <c r="AF1199" s="40">
        <f xml:space="preserve"> (DATA[[#This Row],[High]] - DATA[[#This Row],[Low]])</f>
        <v>2805</v>
      </c>
      <c r="AG1199" s="31">
        <f xml:space="preserve"> _xlfn.XLOOKUP(DATA[[#This Row],[T]]-1, DATA[T], DATA[Open], "")</f>
        <v>94500</v>
      </c>
      <c r="AH1199" s="31">
        <f xml:space="preserve"> _xlfn.XLOOKUP(DATA[[#This Row],[T]]-1, DATA[T], DATA[Low], "")</f>
        <v>93120</v>
      </c>
      <c r="AI1199" s="31">
        <f xml:space="preserve"> _xlfn.XLOOKUP(DATA[[#This Row],[T]]-1, DATA[T], DATA[High], "")</f>
        <v>96040</v>
      </c>
      <c r="AJ1199" s="31">
        <f xml:space="preserve"> _xlfn.XLOOKUP(DATA[[#This Row],[T]]-1, DATA[T], DATA[Price], "")</f>
        <v>93753</v>
      </c>
      <c r="AK1199" s="33">
        <f xml:space="preserve"> IFERROR(DATA[[#This Row],[Prev Close]] - DATA[[#This Row],[Prev Open]], "")</f>
        <v>-747</v>
      </c>
      <c r="AL1199" s="33">
        <f xml:space="preserve"> IFERROR(DATA[[#This Row],[Prev High]] - DATA[[#This Row],[Prev Low]], "")</f>
        <v>2920</v>
      </c>
      <c r="AM1199" s="33">
        <f xml:space="preserve"> SIGN(DATA[[#This Row],[Prev Change]] &lt; 0)</f>
        <v>1</v>
      </c>
      <c r="AN1199" s="33">
        <f xml:space="preserve"> SIGN(DATA[[#This Row],[Prev Change]] &gt;= 0)</f>
        <v>0</v>
      </c>
      <c r="AO1199" s="28">
        <f xml:space="preserve"> IFERROR(MAX(0, DATA[[#This Row],[High]] - DATA[[#This Row],[Prev High]]), "")</f>
        <v>425</v>
      </c>
      <c r="AP1199" s="28">
        <f xml:space="preserve"> IFERROR(MAX(0, DATA[[#This Row],[Prev Low]] - DATA[[#This Row],[Low]]), "")</f>
        <v>0</v>
      </c>
      <c r="AQ1199" s="10">
        <f xml:space="preserve"> (DATA[[#This Row],[Prev Low]] &lt; DATA[[#This Row],[Open]]) * (DATA[[#This Row],[Open]] &lt; DATA[[#This Row],[Prev High]])</f>
        <v>1</v>
      </c>
      <c r="AR1199" s="10">
        <f xml:space="preserve"> SIGN(DATA[[#This Row],[Open]] &lt; DATA[[#This Row],[Prev Low]])</f>
        <v>0</v>
      </c>
      <c r="AS1199" s="10">
        <f xml:space="preserve"> SIGN(DATA[[#This Row],[Prev Low]] &lt; DATA[[#This Row],[Open]])</f>
        <v>1</v>
      </c>
      <c r="AT1199" s="10">
        <f xml:space="preserve"> SIGN(DATA[[#This Row],[Open]] &lt; DATA[[#This Row],[Prev High]])</f>
        <v>1</v>
      </c>
      <c r="AU1199" s="10">
        <f xml:space="preserve"> SIGN(DATA[[#This Row],[Prev High]] &lt; DATA[[#This Row],[Open]])</f>
        <v>0</v>
      </c>
      <c r="AV1199" s="10">
        <f xml:space="preserve"> SIGN(DATA[[#This Row],[Low]] &lt; DATA[[#This Row],[Prev Low]])</f>
        <v>0</v>
      </c>
      <c r="AW1199" s="10">
        <f xml:space="preserve"> SIGN(DATA[[#This Row],[Prev Low]] &lt; DATA[[#This Row],[Low]])</f>
        <v>1</v>
      </c>
      <c r="AX1199" s="10">
        <f xml:space="preserve"> SIGN(DATA[[#This Row],[High]] &lt; DATA[[#This Row],[Prev High]])</f>
        <v>0</v>
      </c>
      <c r="AY1199" s="10">
        <f xml:space="preserve"> SIGN(DATA[[#This Row],[Prev High]] &lt; DATA[[#This Row],[High]])</f>
        <v>1</v>
      </c>
      <c r="AZ1199" s="10">
        <f xml:space="preserve"> (DATA[[#This Row],[Prev Low]] &lt; DATA[[#This Row],[Close]]) * (DATA[[#This Row],[Close]] &lt; DATA[[#This Row],[Prev High]])</f>
        <v>0</v>
      </c>
      <c r="BA1199" s="10">
        <f xml:space="preserve"> SIGN(DATA[[#This Row],[Close]] &lt; DATA[[#This Row],[Prev Low]])</f>
        <v>0</v>
      </c>
      <c r="BB1199" s="10">
        <f xml:space="preserve"> SIGN(DATA[[#This Row],[Prev Low]] &lt; DATA[[#This Row],[Close]])</f>
        <v>1</v>
      </c>
      <c r="BC1199" s="10">
        <f xml:space="preserve"> SIGN(DATA[[#This Row],[Close]] &lt; DATA[[#This Row],[Prev High]])</f>
        <v>0</v>
      </c>
      <c r="BD1199" s="10">
        <f xml:space="preserve"> SIGN(DATA[[#This Row],[Prev High]] &lt; DATA[[#This Row],[Close]])</f>
        <v>1</v>
      </c>
    </row>
    <row r="1200" spans="14:56" x14ac:dyDescent="0.25">
      <c r="N1200" s="16">
        <f xml:space="preserve"> ROW() - ROW(DATA[[#Headers],[Row]])</f>
        <v>1198</v>
      </c>
      <c r="O1200" s="13"/>
      <c r="P1200" s="20">
        <v>44106</v>
      </c>
      <c r="Q1200" s="21">
        <v>93753</v>
      </c>
      <c r="R1200" s="21">
        <v>94500</v>
      </c>
      <c r="S1200" s="21">
        <v>96040</v>
      </c>
      <c r="T1200" s="21">
        <v>93120</v>
      </c>
      <c r="U1200" s="13" t="s">
        <v>114</v>
      </c>
      <c r="V1200" s="14">
        <v>-1.7500000000000002E-2</v>
      </c>
      <c r="W1200" s="23"/>
      <c r="X1200" s="23">
        <f xml:space="preserve"> (1 - DATA[[#This Row],[Row]])</f>
        <v>-1197</v>
      </c>
      <c r="Y1200" s="24">
        <f xml:space="preserve"> DATA[[#This Row],[Src Data]]</f>
        <v>44106</v>
      </c>
      <c r="Z1200" s="23">
        <f xml:space="preserve"> WEEKDAY(DATA[[#This Row],[Date]])</f>
        <v>6</v>
      </c>
      <c r="AA1200" s="26">
        <f xml:space="preserve"> DATA[[#This Row],[Src Último]]</f>
        <v>93753</v>
      </c>
      <c r="AB1200" s="28">
        <f xml:space="preserve"> DATA[[#This Row],[Src Abertura]]</f>
        <v>94500</v>
      </c>
      <c r="AC1200" s="28">
        <f xml:space="preserve"> DATA[[#This Row],[Src Mínima]]</f>
        <v>93120</v>
      </c>
      <c r="AD1200" s="28">
        <f xml:space="preserve"> DATA[[#This Row],[Src Máxima]]</f>
        <v>96040</v>
      </c>
      <c r="AE1200" s="28">
        <f xml:space="preserve"> DATA[[#This Row],[Src Último]]</f>
        <v>93753</v>
      </c>
      <c r="AF1200" s="40">
        <f xml:space="preserve"> (DATA[[#This Row],[High]] - DATA[[#This Row],[Low]])</f>
        <v>2920</v>
      </c>
      <c r="AG1200" s="31">
        <f xml:space="preserve"> _xlfn.XLOOKUP(DATA[[#This Row],[T]]-1, DATA[T], DATA[Open], "")</f>
        <v>95370</v>
      </c>
      <c r="AH1200" s="31">
        <f xml:space="preserve"> _xlfn.XLOOKUP(DATA[[#This Row],[T]]-1, DATA[T], DATA[Low], "")</f>
        <v>93535</v>
      </c>
      <c r="AI1200" s="31">
        <f xml:space="preserve"> _xlfn.XLOOKUP(DATA[[#This Row],[T]]-1, DATA[T], DATA[High], "")</f>
        <v>95590</v>
      </c>
      <c r="AJ1200" s="31">
        <f xml:space="preserve"> _xlfn.XLOOKUP(DATA[[#This Row],[T]]-1, DATA[T], DATA[Price], "")</f>
        <v>95423</v>
      </c>
      <c r="AK1200" s="33">
        <f xml:space="preserve"> IFERROR(DATA[[#This Row],[Prev Close]] - DATA[[#This Row],[Prev Open]], "")</f>
        <v>53</v>
      </c>
      <c r="AL1200" s="33">
        <f xml:space="preserve"> IFERROR(DATA[[#This Row],[Prev High]] - DATA[[#This Row],[Prev Low]], "")</f>
        <v>2055</v>
      </c>
      <c r="AM1200" s="33">
        <f xml:space="preserve"> SIGN(DATA[[#This Row],[Prev Change]] &lt; 0)</f>
        <v>0</v>
      </c>
      <c r="AN1200" s="33">
        <f xml:space="preserve"> SIGN(DATA[[#This Row],[Prev Change]] &gt;= 0)</f>
        <v>1</v>
      </c>
      <c r="AO1200" s="28">
        <f xml:space="preserve"> IFERROR(MAX(0, DATA[[#This Row],[High]] - DATA[[#This Row],[Prev High]]), "")</f>
        <v>450</v>
      </c>
      <c r="AP1200" s="28">
        <f xml:space="preserve"> IFERROR(MAX(0, DATA[[#This Row],[Prev Low]] - DATA[[#This Row],[Low]]), "")</f>
        <v>415</v>
      </c>
      <c r="AQ1200" s="10">
        <f xml:space="preserve"> (DATA[[#This Row],[Prev Low]] &lt; DATA[[#This Row],[Open]]) * (DATA[[#This Row],[Open]] &lt; DATA[[#This Row],[Prev High]])</f>
        <v>1</v>
      </c>
      <c r="AR1200" s="10">
        <f xml:space="preserve"> SIGN(DATA[[#This Row],[Open]] &lt; DATA[[#This Row],[Prev Low]])</f>
        <v>0</v>
      </c>
      <c r="AS1200" s="10">
        <f xml:space="preserve"> SIGN(DATA[[#This Row],[Prev Low]] &lt; DATA[[#This Row],[Open]])</f>
        <v>1</v>
      </c>
      <c r="AT1200" s="10">
        <f xml:space="preserve"> SIGN(DATA[[#This Row],[Open]] &lt; DATA[[#This Row],[Prev High]])</f>
        <v>1</v>
      </c>
      <c r="AU1200" s="10">
        <f xml:space="preserve"> SIGN(DATA[[#This Row],[Prev High]] &lt; DATA[[#This Row],[Open]])</f>
        <v>0</v>
      </c>
      <c r="AV1200" s="10">
        <f xml:space="preserve"> SIGN(DATA[[#This Row],[Low]] &lt; DATA[[#This Row],[Prev Low]])</f>
        <v>1</v>
      </c>
      <c r="AW1200" s="10">
        <f xml:space="preserve"> SIGN(DATA[[#This Row],[Prev Low]] &lt; DATA[[#This Row],[Low]])</f>
        <v>0</v>
      </c>
      <c r="AX1200" s="10">
        <f xml:space="preserve"> SIGN(DATA[[#This Row],[High]] &lt; DATA[[#This Row],[Prev High]])</f>
        <v>0</v>
      </c>
      <c r="AY1200" s="10">
        <f xml:space="preserve"> SIGN(DATA[[#This Row],[Prev High]] &lt; DATA[[#This Row],[High]])</f>
        <v>1</v>
      </c>
      <c r="AZ1200" s="10">
        <f xml:space="preserve"> (DATA[[#This Row],[Prev Low]] &lt; DATA[[#This Row],[Close]]) * (DATA[[#This Row],[Close]] &lt; DATA[[#This Row],[Prev High]])</f>
        <v>1</v>
      </c>
      <c r="BA1200" s="10">
        <f xml:space="preserve"> SIGN(DATA[[#This Row],[Close]] &lt; DATA[[#This Row],[Prev Low]])</f>
        <v>0</v>
      </c>
      <c r="BB1200" s="10">
        <f xml:space="preserve"> SIGN(DATA[[#This Row],[Prev Low]] &lt; DATA[[#This Row],[Close]])</f>
        <v>1</v>
      </c>
      <c r="BC1200" s="10">
        <f xml:space="preserve"> SIGN(DATA[[#This Row],[Close]] &lt; DATA[[#This Row],[Prev High]])</f>
        <v>1</v>
      </c>
      <c r="BD1200" s="10">
        <f xml:space="preserve"> SIGN(DATA[[#This Row],[Prev High]] &lt; DATA[[#This Row],[Close]])</f>
        <v>0</v>
      </c>
    </row>
    <row r="1201" spans="14:56" x14ac:dyDescent="0.25">
      <c r="N1201" s="16">
        <f xml:space="preserve"> ROW() - ROW(DATA[[#Headers],[Row]])</f>
        <v>1199</v>
      </c>
      <c r="O1201" s="13"/>
      <c r="P1201" s="20">
        <v>44105</v>
      </c>
      <c r="Q1201" s="21">
        <v>95423</v>
      </c>
      <c r="R1201" s="21">
        <v>95370</v>
      </c>
      <c r="S1201" s="21">
        <v>95590</v>
      </c>
      <c r="T1201" s="21">
        <v>93535</v>
      </c>
      <c r="U1201" s="13" t="s">
        <v>498</v>
      </c>
      <c r="V1201" s="14">
        <v>8.8000000000000005E-3</v>
      </c>
      <c r="W1201" s="23"/>
      <c r="X1201" s="23">
        <f xml:space="preserve"> (1 - DATA[[#This Row],[Row]])</f>
        <v>-1198</v>
      </c>
      <c r="Y1201" s="24">
        <f xml:space="preserve"> DATA[[#This Row],[Src Data]]</f>
        <v>44105</v>
      </c>
      <c r="Z1201" s="23">
        <f xml:space="preserve"> WEEKDAY(DATA[[#This Row],[Date]])</f>
        <v>5</v>
      </c>
      <c r="AA1201" s="26">
        <f xml:space="preserve"> DATA[[#This Row],[Src Último]]</f>
        <v>95423</v>
      </c>
      <c r="AB1201" s="28">
        <f xml:space="preserve"> DATA[[#This Row],[Src Abertura]]</f>
        <v>95370</v>
      </c>
      <c r="AC1201" s="28">
        <f xml:space="preserve"> DATA[[#This Row],[Src Mínima]]</f>
        <v>93535</v>
      </c>
      <c r="AD1201" s="28">
        <f xml:space="preserve"> DATA[[#This Row],[Src Máxima]]</f>
        <v>95590</v>
      </c>
      <c r="AE1201" s="28">
        <f xml:space="preserve"> DATA[[#This Row],[Src Último]]</f>
        <v>95423</v>
      </c>
      <c r="AF1201" s="40">
        <f xml:space="preserve"> (DATA[[#This Row],[High]] - DATA[[#This Row],[Low]])</f>
        <v>2055</v>
      </c>
      <c r="AG1201" s="31">
        <f xml:space="preserve"> _xlfn.XLOOKUP(DATA[[#This Row],[T]]-1, DATA[T], DATA[Open], "")</f>
        <v>93400</v>
      </c>
      <c r="AH1201" s="31">
        <f xml:space="preserve"> _xlfn.XLOOKUP(DATA[[#This Row],[T]]-1, DATA[T], DATA[Low], "")</f>
        <v>93140</v>
      </c>
      <c r="AI1201" s="31">
        <f xml:space="preserve"> _xlfn.XLOOKUP(DATA[[#This Row],[T]]-1, DATA[T], DATA[High], "")</f>
        <v>95390</v>
      </c>
      <c r="AJ1201" s="31">
        <f xml:space="preserve"> _xlfn.XLOOKUP(DATA[[#This Row],[T]]-1, DATA[T], DATA[Price], "")</f>
        <v>94587</v>
      </c>
      <c r="AK1201" s="33">
        <f xml:space="preserve"> IFERROR(DATA[[#This Row],[Prev Close]] - DATA[[#This Row],[Prev Open]], "")</f>
        <v>1187</v>
      </c>
      <c r="AL1201" s="33">
        <f xml:space="preserve"> IFERROR(DATA[[#This Row],[Prev High]] - DATA[[#This Row],[Prev Low]], "")</f>
        <v>2250</v>
      </c>
      <c r="AM1201" s="33">
        <f xml:space="preserve"> SIGN(DATA[[#This Row],[Prev Change]] &lt; 0)</f>
        <v>0</v>
      </c>
      <c r="AN1201" s="33">
        <f xml:space="preserve"> SIGN(DATA[[#This Row],[Prev Change]] &gt;= 0)</f>
        <v>1</v>
      </c>
      <c r="AO1201" s="28">
        <f xml:space="preserve"> IFERROR(MAX(0, DATA[[#This Row],[High]] - DATA[[#This Row],[Prev High]]), "")</f>
        <v>200</v>
      </c>
      <c r="AP1201" s="28">
        <f xml:space="preserve"> IFERROR(MAX(0, DATA[[#This Row],[Prev Low]] - DATA[[#This Row],[Low]]), "")</f>
        <v>0</v>
      </c>
      <c r="AQ1201" s="10">
        <f xml:space="preserve"> (DATA[[#This Row],[Prev Low]] &lt; DATA[[#This Row],[Open]]) * (DATA[[#This Row],[Open]] &lt; DATA[[#This Row],[Prev High]])</f>
        <v>1</v>
      </c>
      <c r="AR1201" s="10">
        <f xml:space="preserve"> SIGN(DATA[[#This Row],[Open]] &lt; DATA[[#This Row],[Prev Low]])</f>
        <v>0</v>
      </c>
      <c r="AS1201" s="10">
        <f xml:space="preserve"> SIGN(DATA[[#This Row],[Prev Low]] &lt; DATA[[#This Row],[Open]])</f>
        <v>1</v>
      </c>
      <c r="AT1201" s="10">
        <f xml:space="preserve"> SIGN(DATA[[#This Row],[Open]] &lt; DATA[[#This Row],[Prev High]])</f>
        <v>1</v>
      </c>
      <c r="AU1201" s="10">
        <f xml:space="preserve"> SIGN(DATA[[#This Row],[Prev High]] &lt; DATA[[#This Row],[Open]])</f>
        <v>0</v>
      </c>
      <c r="AV1201" s="10">
        <f xml:space="preserve"> SIGN(DATA[[#This Row],[Low]] &lt; DATA[[#This Row],[Prev Low]])</f>
        <v>0</v>
      </c>
      <c r="AW1201" s="10">
        <f xml:space="preserve"> SIGN(DATA[[#This Row],[Prev Low]] &lt; DATA[[#This Row],[Low]])</f>
        <v>1</v>
      </c>
      <c r="AX1201" s="10">
        <f xml:space="preserve"> SIGN(DATA[[#This Row],[High]] &lt; DATA[[#This Row],[Prev High]])</f>
        <v>0</v>
      </c>
      <c r="AY1201" s="10">
        <f xml:space="preserve"> SIGN(DATA[[#This Row],[Prev High]] &lt; DATA[[#This Row],[High]])</f>
        <v>1</v>
      </c>
      <c r="AZ1201" s="10">
        <f xml:space="preserve"> (DATA[[#This Row],[Prev Low]] &lt; DATA[[#This Row],[Close]]) * (DATA[[#This Row],[Close]] &lt; DATA[[#This Row],[Prev High]])</f>
        <v>0</v>
      </c>
      <c r="BA1201" s="10">
        <f xml:space="preserve"> SIGN(DATA[[#This Row],[Close]] &lt; DATA[[#This Row],[Prev Low]])</f>
        <v>0</v>
      </c>
      <c r="BB1201" s="10">
        <f xml:space="preserve"> SIGN(DATA[[#This Row],[Prev Low]] &lt; DATA[[#This Row],[Close]])</f>
        <v>1</v>
      </c>
      <c r="BC1201" s="10">
        <f xml:space="preserve"> SIGN(DATA[[#This Row],[Close]] &lt; DATA[[#This Row],[Prev High]])</f>
        <v>0</v>
      </c>
      <c r="BD1201" s="10">
        <f xml:space="preserve"> SIGN(DATA[[#This Row],[Prev High]] &lt; DATA[[#This Row],[Close]])</f>
        <v>1</v>
      </c>
    </row>
    <row r="1202" spans="14:56" x14ac:dyDescent="0.25">
      <c r="N1202" s="16">
        <f xml:space="preserve"> ROW() - ROW(DATA[[#Headers],[Row]])</f>
        <v>1200</v>
      </c>
      <c r="O1202" s="13"/>
      <c r="P1202" s="20">
        <v>44104</v>
      </c>
      <c r="Q1202" s="21">
        <v>94587</v>
      </c>
      <c r="R1202" s="21">
        <v>93400</v>
      </c>
      <c r="S1202" s="21">
        <v>95390</v>
      </c>
      <c r="T1202" s="21">
        <v>93140</v>
      </c>
      <c r="U1202" s="13" t="s">
        <v>816</v>
      </c>
      <c r="V1202" s="14">
        <v>1.18E-2</v>
      </c>
      <c r="W1202" s="23"/>
      <c r="X1202" s="23">
        <f xml:space="preserve"> (1 - DATA[[#This Row],[Row]])</f>
        <v>-1199</v>
      </c>
      <c r="Y1202" s="24">
        <f xml:space="preserve"> DATA[[#This Row],[Src Data]]</f>
        <v>44104</v>
      </c>
      <c r="Z1202" s="23">
        <f xml:space="preserve"> WEEKDAY(DATA[[#This Row],[Date]])</f>
        <v>4</v>
      </c>
      <c r="AA1202" s="26">
        <f xml:space="preserve"> DATA[[#This Row],[Src Último]]</f>
        <v>94587</v>
      </c>
      <c r="AB1202" s="28">
        <f xml:space="preserve"> DATA[[#This Row],[Src Abertura]]</f>
        <v>93400</v>
      </c>
      <c r="AC1202" s="28">
        <f xml:space="preserve"> DATA[[#This Row],[Src Mínima]]</f>
        <v>93140</v>
      </c>
      <c r="AD1202" s="28">
        <f xml:space="preserve"> DATA[[#This Row],[Src Máxima]]</f>
        <v>95390</v>
      </c>
      <c r="AE1202" s="28">
        <f xml:space="preserve"> DATA[[#This Row],[Src Último]]</f>
        <v>94587</v>
      </c>
      <c r="AF1202" s="40">
        <f xml:space="preserve"> (DATA[[#This Row],[High]] - DATA[[#This Row],[Low]])</f>
        <v>2250</v>
      </c>
      <c r="AG1202" s="31">
        <f xml:space="preserve"> _xlfn.XLOOKUP(DATA[[#This Row],[T]]-1, DATA[T], DATA[Open], "")</f>
        <v>94615</v>
      </c>
      <c r="AH1202" s="31">
        <f xml:space="preserve"> _xlfn.XLOOKUP(DATA[[#This Row],[T]]-1, DATA[T], DATA[Low], "")</f>
        <v>93220</v>
      </c>
      <c r="AI1202" s="31">
        <f xml:space="preserve"> _xlfn.XLOOKUP(DATA[[#This Row],[T]]-1, DATA[T], DATA[High], "")</f>
        <v>95520</v>
      </c>
      <c r="AJ1202" s="31">
        <f xml:space="preserve"> _xlfn.XLOOKUP(DATA[[#This Row],[T]]-1, DATA[T], DATA[Price], "")</f>
        <v>93482</v>
      </c>
      <c r="AK1202" s="33">
        <f xml:space="preserve"> IFERROR(DATA[[#This Row],[Prev Close]] - DATA[[#This Row],[Prev Open]], "")</f>
        <v>-1133</v>
      </c>
      <c r="AL1202" s="33">
        <f xml:space="preserve"> IFERROR(DATA[[#This Row],[Prev High]] - DATA[[#This Row],[Prev Low]], "")</f>
        <v>2300</v>
      </c>
      <c r="AM1202" s="33">
        <f xml:space="preserve"> SIGN(DATA[[#This Row],[Prev Change]] &lt; 0)</f>
        <v>1</v>
      </c>
      <c r="AN1202" s="33">
        <f xml:space="preserve"> SIGN(DATA[[#This Row],[Prev Change]] &gt;= 0)</f>
        <v>0</v>
      </c>
      <c r="AO1202" s="28">
        <f xml:space="preserve"> IFERROR(MAX(0, DATA[[#This Row],[High]] - DATA[[#This Row],[Prev High]]), "")</f>
        <v>0</v>
      </c>
      <c r="AP1202" s="28">
        <f xml:space="preserve"> IFERROR(MAX(0, DATA[[#This Row],[Prev Low]] - DATA[[#This Row],[Low]]), "")</f>
        <v>80</v>
      </c>
      <c r="AQ1202" s="10">
        <f xml:space="preserve"> (DATA[[#This Row],[Prev Low]] &lt; DATA[[#This Row],[Open]]) * (DATA[[#This Row],[Open]] &lt; DATA[[#This Row],[Prev High]])</f>
        <v>1</v>
      </c>
      <c r="AR1202" s="10">
        <f xml:space="preserve"> SIGN(DATA[[#This Row],[Open]] &lt; DATA[[#This Row],[Prev Low]])</f>
        <v>0</v>
      </c>
      <c r="AS1202" s="10">
        <f xml:space="preserve"> SIGN(DATA[[#This Row],[Prev Low]] &lt; DATA[[#This Row],[Open]])</f>
        <v>1</v>
      </c>
      <c r="AT1202" s="10">
        <f xml:space="preserve"> SIGN(DATA[[#This Row],[Open]] &lt; DATA[[#This Row],[Prev High]])</f>
        <v>1</v>
      </c>
      <c r="AU1202" s="10">
        <f xml:space="preserve"> SIGN(DATA[[#This Row],[Prev High]] &lt; DATA[[#This Row],[Open]])</f>
        <v>0</v>
      </c>
      <c r="AV1202" s="10">
        <f xml:space="preserve"> SIGN(DATA[[#This Row],[Low]] &lt; DATA[[#This Row],[Prev Low]])</f>
        <v>1</v>
      </c>
      <c r="AW1202" s="10">
        <f xml:space="preserve"> SIGN(DATA[[#This Row],[Prev Low]] &lt; DATA[[#This Row],[Low]])</f>
        <v>0</v>
      </c>
      <c r="AX1202" s="10">
        <f xml:space="preserve"> SIGN(DATA[[#This Row],[High]] &lt; DATA[[#This Row],[Prev High]])</f>
        <v>1</v>
      </c>
      <c r="AY1202" s="10">
        <f xml:space="preserve"> SIGN(DATA[[#This Row],[Prev High]] &lt; DATA[[#This Row],[High]])</f>
        <v>0</v>
      </c>
      <c r="AZ1202" s="10">
        <f xml:space="preserve"> (DATA[[#This Row],[Prev Low]] &lt; DATA[[#This Row],[Close]]) * (DATA[[#This Row],[Close]] &lt; DATA[[#This Row],[Prev High]])</f>
        <v>1</v>
      </c>
      <c r="BA1202" s="10">
        <f xml:space="preserve"> SIGN(DATA[[#This Row],[Close]] &lt; DATA[[#This Row],[Prev Low]])</f>
        <v>0</v>
      </c>
      <c r="BB1202" s="10">
        <f xml:space="preserve"> SIGN(DATA[[#This Row],[Prev Low]] &lt; DATA[[#This Row],[Close]])</f>
        <v>1</v>
      </c>
      <c r="BC1202" s="10">
        <f xml:space="preserve"> SIGN(DATA[[#This Row],[Close]] &lt; DATA[[#This Row],[Prev High]])</f>
        <v>1</v>
      </c>
      <c r="BD1202" s="10">
        <f xml:space="preserve"> SIGN(DATA[[#This Row],[Prev High]] &lt; DATA[[#This Row],[Close]])</f>
        <v>0</v>
      </c>
    </row>
    <row r="1203" spans="14:56" x14ac:dyDescent="0.25">
      <c r="N1203" s="16">
        <f xml:space="preserve"> ROW() - ROW(DATA[[#Headers],[Row]])</f>
        <v>1201</v>
      </c>
      <c r="O1203" s="13"/>
      <c r="P1203" s="20">
        <v>44103</v>
      </c>
      <c r="Q1203" s="21">
        <v>93482</v>
      </c>
      <c r="R1203" s="21">
        <v>94615</v>
      </c>
      <c r="S1203" s="21">
        <v>95520</v>
      </c>
      <c r="T1203" s="21">
        <v>93220</v>
      </c>
      <c r="U1203" s="13" t="s">
        <v>761</v>
      </c>
      <c r="V1203" s="14">
        <v>-1.23E-2</v>
      </c>
      <c r="W1203" s="23"/>
      <c r="X1203" s="23">
        <f xml:space="preserve"> (1 - DATA[[#This Row],[Row]])</f>
        <v>-1200</v>
      </c>
      <c r="Y1203" s="24">
        <f xml:space="preserve"> DATA[[#This Row],[Src Data]]</f>
        <v>44103</v>
      </c>
      <c r="Z1203" s="23">
        <f xml:space="preserve"> WEEKDAY(DATA[[#This Row],[Date]])</f>
        <v>3</v>
      </c>
      <c r="AA1203" s="26">
        <f xml:space="preserve"> DATA[[#This Row],[Src Último]]</f>
        <v>93482</v>
      </c>
      <c r="AB1203" s="28">
        <f xml:space="preserve"> DATA[[#This Row],[Src Abertura]]</f>
        <v>94615</v>
      </c>
      <c r="AC1203" s="28">
        <f xml:space="preserve"> DATA[[#This Row],[Src Mínima]]</f>
        <v>93220</v>
      </c>
      <c r="AD1203" s="28">
        <f xml:space="preserve"> DATA[[#This Row],[Src Máxima]]</f>
        <v>95520</v>
      </c>
      <c r="AE1203" s="28">
        <f xml:space="preserve"> DATA[[#This Row],[Src Último]]</f>
        <v>93482</v>
      </c>
      <c r="AF1203" s="40">
        <f xml:space="preserve"> (DATA[[#This Row],[High]] - DATA[[#This Row],[Low]])</f>
        <v>2300</v>
      </c>
      <c r="AG1203" s="31">
        <f xml:space="preserve"> _xlfn.XLOOKUP(DATA[[#This Row],[T]]-1, DATA[T], DATA[Open], "")</f>
        <v>98300</v>
      </c>
      <c r="AH1203" s="31">
        <f xml:space="preserve"> _xlfn.XLOOKUP(DATA[[#This Row],[T]]-1, DATA[T], DATA[Low], "")</f>
        <v>94310</v>
      </c>
      <c r="AI1203" s="31">
        <f xml:space="preserve"> _xlfn.XLOOKUP(DATA[[#This Row],[T]]-1, DATA[T], DATA[High], "")</f>
        <v>98450</v>
      </c>
      <c r="AJ1203" s="31">
        <f xml:space="preserve"> _xlfn.XLOOKUP(DATA[[#This Row],[T]]-1, DATA[T], DATA[Price], "")</f>
        <v>94650</v>
      </c>
      <c r="AK1203" s="33">
        <f xml:space="preserve"> IFERROR(DATA[[#This Row],[Prev Close]] - DATA[[#This Row],[Prev Open]], "")</f>
        <v>-3650</v>
      </c>
      <c r="AL1203" s="33">
        <f xml:space="preserve"> IFERROR(DATA[[#This Row],[Prev High]] - DATA[[#This Row],[Prev Low]], "")</f>
        <v>4140</v>
      </c>
      <c r="AM1203" s="33">
        <f xml:space="preserve"> SIGN(DATA[[#This Row],[Prev Change]] &lt; 0)</f>
        <v>1</v>
      </c>
      <c r="AN1203" s="33">
        <f xml:space="preserve"> SIGN(DATA[[#This Row],[Prev Change]] &gt;= 0)</f>
        <v>0</v>
      </c>
      <c r="AO1203" s="28">
        <f xml:space="preserve"> IFERROR(MAX(0, DATA[[#This Row],[High]] - DATA[[#This Row],[Prev High]]), "")</f>
        <v>0</v>
      </c>
      <c r="AP1203" s="28">
        <f xml:space="preserve"> IFERROR(MAX(0, DATA[[#This Row],[Prev Low]] - DATA[[#This Row],[Low]]), "")</f>
        <v>1090</v>
      </c>
      <c r="AQ1203" s="10">
        <f xml:space="preserve"> (DATA[[#This Row],[Prev Low]] &lt; DATA[[#This Row],[Open]]) * (DATA[[#This Row],[Open]] &lt; DATA[[#This Row],[Prev High]])</f>
        <v>1</v>
      </c>
      <c r="AR1203" s="10">
        <f xml:space="preserve"> SIGN(DATA[[#This Row],[Open]] &lt; DATA[[#This Row],[Prev Low]])</f>
        <v>0</v>
      </c>
      <c r="AS1203" s="10">
        <f xml:space="preserve"> SIGN(DATA[[#This Row],[Prev Low]] &lt; DATA[[#This Row],[Open]])</f>
        <v>1</v>
      </c>
      <c r="AT1203" s="10">
        <f xml:space="preserve"> SIGN(DATA[[#This Row],[Open]] &lt; DATA[[#This Row],[Prev High]])</f>
        <v>1</v>
      </c>
      <c r="AU1203" s="10">
        <f xml:space="preserve"> SIGN(DATA[[#This Row],[Prev High]] &lt; DATA[[#This Row],[Open]])</f>
        <v>0</v>
      </c>
      <c r="AV1203" s="10">
        <f xml:space="preserve"> SIGN(DATA[[#This Row],[Low]] &lt; DATA[[#This Row],[Prev Low]])</f>
        <v>1</v>
      </c>
      <c r="AW1203" s="10">
        <f xml:space="preserve"> SIGN(DATA[[#This Row],[Prev Low]] &lt; DATA[[#This Row],[Low]])</f>
        <v>0</v>
      </c>
      <c r="AX1203" s="10">
        <f xml:space="preserve"> SIGN(DATA[[#This Row],[High]] &lt; DATA[[#This Row],[Prev High]])</f>
        <v>1</v>
      </c>
      <c r="AY1203" s="10">
        <f xml:space="preserve"> SIGN(DATA[[#This Row],[Prev High]] &lt; DATA[[#This Row],[High]])</f>
        <v>0</v>
      </c>
      <c r="AZ1203" s="10">
        <f xml:space="preserve"> (DATA[[#This Row],[Prev Low]] &lt; DATA[[#This Row],[Close]]) * (DATA[[#This Row],[Close]] &lt; DATA[[#This Row],[Prev High]])</f>
        <v>0</v>
      </c>
      <c r="BA1203" s="10">
        <f xml:space="preserve"> SIGN(DATA[[#This Row],[Close]] &lt; DATA[[#This Row],[Prev Low]])</f>
        <v>1</v>
      </c>
      <c r="BB1203" s="10">
        <f xml:space="preserve"> SIGN(DATA[[#This Row],[Prev Low]] &lt; DATA[[#This Row],[Close]])</f>
        <v>0</v>
      </c>
      <c r="BC1203" s="10">
        <f xml:space="preserve"> SIGN(DATA[[#This Row],[Close]] &lt; DATA[[#This Row],[Prev High]])</f>
        <v>1</v>
      </c>
      <c r="BD1203" s="10">
        <f xml:space="preserve"> SIGN(DATA[[#This Row],[Prev High]] &lt; DATA[[#This Row],[Close]])</f>
        <v>0</v>
      </c>
    </row>
    <row r="1204" spans="14:56" x14ac:dyDescent="0.25">
      <c r="N1204" s="16">
        <f xml:space="preserve"> ROW() - ROW(DATA[[#Headers],[Row]])</f>
        <v>1202</v>
      </c>
      <c r="O1204" s="13"/>
      <c r="P1204" s="20">
        <v>44102</v>
      </c>
      <c r="Q1204" s="21">
        <v>94650</v>
      </c>
      <c r="R1204" s="21">
        <v>98300</v>
      </c>
      <c r="S1204" s="21">
        <v>98450</v>
      </c>
      <c r="T1204" s="21">
        <v>94310</v>
      </c>
      <c r="U1204" s="13" t="s">
        <v>267</v>
      </c>
      <c r="V1204" s="14">
        <v>-2.5100000000000001E-2</v>
      </c>
      <c r="W1204" s="23"/>
      <c r="X1204" s="23">
        <f xml:space="preserve"> (1 - DATA[[#This Row],[Row]])</f>
        <v>-1201</v>
      </c>
      <c r="Y1204" s="24">
        <f xml:space="preserve"> DATA[[#This Row],[Src Data]]</f>
        <v>44102</v>
      </c>
      <c r="Z1204" s="23">
        <f xml:space="preserve"> WEEKDAY(DATA[[#This Row],[Date]])</f>
        <v>2</v>
      </c>
      <c r="AA1204" s="26">
        <f xml:space="preserve"> DATA[[#This Row],[Src Último]]</f>
        <v>94650</v>
      </c>
      <c r="AB1204" s="28">
        <f xml:space="preserve"> DATA[[#This Row],[Src Abertura]]</f>
        <v>98300</v>
      </c>
      <c r="AC1204" s="28">
        <f xml:space="preserve"> DATA[[#This Row],[Src Mínima]]</f>
        <v>94310</v>
      </c>
      <c r="AD1204" s="28">
        <f xml:space="preserve"> DATA[[#This Row],[Src Máxima]]</f>
        <v>98450</v>
      </c>
      <c r="AE1204" s="28">
        <f xml:space="preserve"> DATA[[#This Row],[Src Último]]</f>
        <v>94650</v>
      </c>
      <c r="AF1204" s="40">
        <f xml:space="preserve"> (DATA[[#This Row],[High]] - DATA[[#This Row],[Low]])</f>
        <v>4140</v>
      </c>
      <c r="AG1204" s="31">
        <f xml:space="preserve"> _xlfn.XLOOKUP(DATA[[#This Row],[T]]-1, DATA[T], DATA[Open], "")</f>
        <v>96505</v>
      </c>
      <c r="AH1204" s="31">
        <f xml:space="preserve"> _xlfn.XLOOKUP(DATA[[#This Row],[T]]-1, DATA[T], DATA[Low], "")</f>
        <v>95550</v>
      </c>
      <c r="AI1204" s="31">
        <f xml:space="preserve"> _xlfn.XLOOKUP(DATA[[#This Row],[T]]-1, DATA[T], DATA[High], "")</f>
        <v>97175</v>
      </c>
      <c r="AJ1204" s="31">
        <f xml:space="preserve"> _xlfn.XLOOKUP(DATA[[#This Row],[T]]-1, DATA[T], DATA[Price], "")</f>
        <v>97087</v>
      </c>
      <c r="AK1204" s="33">
        <f xml:space="preserve"> IFERROR(DATA[[#This Row],[Prev Close]] - DATA[[#This Row],[Prev Open]], "")</f>
        <v>582</v>
      </c>
      <c r="AL1204" s="33">
        <f xml:space="preserve"> IFERROR(DATA[[#This Row],[Prev High]] - DATA[[#This Row],[Prev Low]], "")</f>
        <v>1625</v>
      </c>
      <c r="AM1204" s="33">
        <f xml:space="preserve"> SIGN(DATA[[#This Row],[Prev Change]] &lt; 0)</f>
        <v>0</v>
      </c>
      <c r="AN1204" s="33">
        <f xml:space="preserve"> SIGN(DATA[[#This Row],[Prev Change]] &gt;= 0)</f>
        <v>1</v>
      </c>
      <c r="AO1204" s="28">
        <f xml:space="preserve"> IFERROR(MAX(0, DATA[[#This Row],[High]] - DATA[[#This Row],[Prev High]]), "")</f>
        <v>1275</v>
      </c>
      <c r="AP1204" s="28">
        <f xml:space="preserve"> IFERROR(MAX(0, DATA[[#This Row],[Prev Low]] - DATA[[#This Row],[Low]]), "")</f>
        <v>1240</v>
      </c>
      <c r="AQ1204" s="10">
        <f xml:space="preserve"> (DATA[[#This Row],[Prev Low]] &lt; DATA[[#This Row],[Open]]) * (DATA[[#This Row],[Open]] &lt; DATA[[#This Row],[Prev High]])</f>
        <v>0</v>
      </c>
      <c r="AR1204" s="10">
        <f xml:space="preserve"> SIGN(DATA[[#This Row],[Open]] &lt; DATA[[#This Row],[Prev Low]])</f>
        <v>0</v>
      </c>
      <c r="AS1204" s="10">
        <f xml:space="preserve"> SIGN(DATA[[#This Row],[Prev Low]] &lt; DATA[[#This Row],[Open]])</f>
        <v>1</v>
      </c>
      <c r="AT1204" s="10">
        <f xml:space="preserve"> SIGN(DATA[[#This Row],[Open]] &lt; DATA[[#This Row],[Prev High]])</f>
        <v>0</v>
      </c>
      <c r="AU1204" s="10">
        <f xml:space="preserve"> SIGN(DATA[[#This Row],[Prev High]] &lt; DATA[[#This Row],[Open]])</f>
        <v>1</v>
      </c>
      <c r="AV1204" s="10">
        <f xml:space="preserve"> SIGN(DATA[[#This Row],[Low]] &lt; DATA[[#This Row],[Prev Low]])</f>
        <v>1</v>
      </c>
      <c r="AW1204" s="10">
        <f xml:space="preserve"> SIGN(DATA[[#This Row],[Prev Low]] &lt; DATA[[#This Row],[Low]])</f>
        <v>0</v>
      </c>
      <c r="AX1204" s="10">
        <f xml:space="preserve"> SIGN(DATA[[#This Row],[High]] &lt; DATA[[#This Row],[Prev High]])</f>
        <v>0</v>
      </c>
      <c r="AY1204" s="10">
        <f xml:space="preserve"> SIGN(DATA[[#This Row],[Prev High]] &lt; DATA[[#This Row],[High]])</f>
        <v>1</v>
      </c>
      <c r="AZ1204" s="10">
        <f xml:space="preserve"> (DATA[[#This Row],[Prev Low]] &lt; DATA[[#This Row],[Close]]) * (DATA[[#This Row],[Close]] &lt; DATA[[#This Row],[Prev High]])</f>
        <v>0</v>
      </c>
      <c r="BA1204" s="10">
        <f xml:space="preserve"> SIGN(DATA[[#This Row],[Close]] &lt; DATA[[#This Row],[Prev Low]])</f>
        <v>1</v>
      </c>
      <c r="BB1204" s="10">
        <f xml:space="preserve"> SIGN(DATA[[#This Row],[Prev Low]] &lt; DATA[[#This Row],[Close]])</f>
        <v>0</v>
      </c>
      <c r="BC1204" s="10">
        <f xml:space="preserve"> SIGN(DATA[[#This Row],[Close]] &lt; DATA[[#This Row],[Prev High]])</f>
        <v>1</v>
      </c>
      <c r="BD1204" s="10">
        <f xml:space="preserve"> SIGN(DATA[[#This Row],[Prev High]] &lt; DATA[[#This Row],[Close]])</f>
        <v>0</v>
      </c>
    </row>
    <row r="1205" spans="14:56" x14ac:dyDescent="0.25">
      <c r="N1205" s="16">
        <f xml:space="preserve"> ROW() - ROW(DATA[[#Headers],[Row]])</f>
        <v>1203</v>
      </c>
      <c r="O1205" s="13"/>
      <c r="P1205" s="20">
        <v>44099</v>
      </c>
      <c r="Q1205" s="21">
        <v>97087</v>
      </c>
      <c r="R1205" s="21">
        <v>96505</v>
      </c>
      <c r="S1205" s="21">
        <v>97175</v>
      </c>
      <c r="T1205" s="21">
        <v>95550</v>
      </c>
      <c r="U1205" s="13" t="s">
        <v>817</v>
      </c>
      <c r="V1205" s="14">
        <v>8.0000000000000004E-4</v>
      </c>
      <c r="W1205" s="23"/>
      <c r="X1205" s="23">
        <f xml:space="preserve"> (1 - DATA[[#This Row],[Row]])</f>
        <v>-1202</v>
      </c>
      <c r="Y1205" s="24">
        <f xml:space="preserve"> DATA[[#This Row],[Src Data]]</f>
        <v>44099</v>
      </c>
      <c r="Z1205" s="23">
        <f xml:space="preserve"> WEEKDAY(DATA[[#This Row],[Date]])</f>
        <v>6</v>
      </c>
      <c r="AA1205" s="26">
        <f xml:space="preserve"> DATA[[#This Row],[Src Último]]</f>
        <v>97087</v>
      </c>
      <c r="AB1205" s="28">
        <f xml:space="preserve"> DATA[[#This Row],[Src Abertura]]</f>
        <v>96505</v>
      </c>
      <c r="AC1205" s="28">
        <f xml:space="preserve"> DATA[[#This Row],[Src Mínima]]</f>
        <v>95550</v>
      </c>
      <c r="AD1205" s="28">
        <f xml:space="preserve"> DATA[[#This Row],[Src Máxima]]</f>
        <v>97175</v>
      </c>
      <c r="AE1205" s="28">
        <f xml:space="preserve"> DATA[[#This Row],[Src Último]]</f>
        <v>97087</v>
      </c>
      <c r="AF1205" s="40">
        <f xml:space="preserve"> (DATA[[#This Row],[High]] - DATA[[#This Row],[Low]])</f>
        <v>1625</v>
      </c>
      <c r="AG1205" s="31">
        <f xml:space="preserve"> _xlfn.XLOOKUP(DATA[[#This Row],[T]]-1, DATA[T], DATA[Open], "")</f>
        <v>95400</v>
      </c>
      <c r="AH1205" s="31">
        <f xml:space="preserve"> _xlfn.XLOOKUP(DATA[[#This Row],[T]]-1, DATA[T], DATA[Low], "")</f>
        <v>95300</v>
      </c>
      <c r="AI1205" s="31">
        <f xml:space="preserve"> _xlfn.XLOOKUP(DATA[[#This Row],[T]]-1, DATA[T], DATA[High], "")</f>
        <v>98080</v>
      </c>
      <c r="AJ1205" s="31">
        <f xml:space="preserve"> _xlfn.XLOOKUP(DATA[[#This Row],[T]]-1, DATA[T], DATA[Price], "")</f>
        <v>97012</v>
      </c>
      <c r="AK1205" s="33">
        <f xml:space="preserve"> IFERROR(DATA[[#This Row],[Prev Close]] - DATA[[#This Row],[Prev Open]], "")</f>
        <v>1612</v>
      </c>
      <c r="AL1205" s="33">
        <f xml:space="preserve"> IFERROR(DATA[[#This Row],[Prev High]] - DATA[[#This Row],[Prev Low]], "")</f>
        <v>2780</v>
      </c>
      <c r="AM1205" s="33">
        <f xml:space="preserve"> SIGN(DATA[[#This Row],[Prev Change]] &lt; 0)</f>
        <v>0</v>
      </c>
      <c r="AN1205" s="33">
        <f xml:space="preserve"> SIGN(DATA[[#This Row],[Prev Change]] &gt;= 0)</f>
        <v>1</v>
      </c>
      <c r="AO1205" s="28">
        <f xml:space="preserve"> IFERROR(MAX(0, DATA[[#This Row],[High]] - DATA[[#This Row],[Prev High]]), "")</f>
        <v>0</v>
      </c>
      <c r="AP1205" s="28">
        <f xml:space="preserve"> IFERROR(MAX(0, DATA[[#This Row],[Prev Low]] - DATA[[#This Row],[Low]]), "")</f>
        <v>0</v>
      </c>
      <c r="AQ1205" s="10">
        <f xml:space="preserve"> (DATA[[#This Row],[Prev Low]] &lt; DATA[[#This Row],[Open]]) * (DATA[[#This Row],[Open]] &lt; DATA[[#This Row],[Prev High]])</f>
        <v>1</v>
      </c>
      <c r="AR1205" s="10">
        <f xml:space="preserve"> SIGN(DATA[[#This Row],[Open]] &lt; DATA[[#This Row],[Prev Low]])</f>
        <v>0</v>
      </c>
      <c r="AS1205" s="10">
        <f xml:space="preserve"> SIGN(DATA[[#This Row],[Prev Low]] &lt; DATA[[#This Row],[Open]])</f>
        <v>1</v>
      </c>
      <c r="AT1205" s="10">
        <f xml:space="preserve"> SIGN(DATA[[#This Row],[Open]] &lt; DATA[[#This Row],[Prev High]])</f>
        <v>1</v>
      </c>
      <c r="AU1205" s="10">
        <f xml:space="preserve"> SIGN(DATA[[#This Row],[Prev High]] &lt; DATA[[#This Row],[Open]])</f>
        <v>0</v>
      </c>
      <c r="AV1205" s="10">
        <f xml:space="preserve"> SIGN(DATA[[#This Row],[Low]] &lt; DATA[[#This Row],[Prev Low]])</f>
        <v>0</v>
      </c>
      <c r="AW1205" s="10">
        <f xml:space="preserve"> SIGN(DATA[[#This Row],[Prev Low]] &lt; DATA[[#This Row],[Low]])</f>
        <v>1</v>
      </c>
      <c r="AX1205" s="10">
        <f xml:space="preserve"> SIGN(DATA[[#This Row],[High]] &lt; DATA[[#This Row],[Prev High]])</f>
        <v>1</v>
      </c>
      <c r="AY1205" s="10">
        <f xml:space="preserve"> SIGN(DATA[[#This Row],[Prev High]] &lt; DATA[[#This Row],[High]])</f>
        <v>0</v>
      </c>
      <c r="AZ1205" s="10">
        <f xml:space="preserve"> (DATA[[#This Row],[Prev Low]] &lt; DATA[[#This Row],[Close]]) * (DATA[[#This Row],[Close]] &lt; DATA[[#This Row],[Prev High]])</f>
        <v>1</v>
      </c>
      <c r="BA1205" s="10">
        <f xml:space="preserve"> SIGN(DATA[[#This Row],[Close]] &lt; DATA[[#This Row],[Prev Low]])</f>
        <v>0</v>
      </c>
      <c r="BB1205" s="10">
        <f xml:space="preserve"> SIGN(DATA[[#This Row],[Prev Low]] &lt; DATA[[#This Row],[Close]])</f>
        <v>1</v>
      </c>
      <c r="BC1205" s="10">
        <f xml:space="preserve"> SIGN(DATA[[#This Row],[Close]] &lt; DATA[[#This Row],[Prev High]])</f>
        <v>1</v>
      </c>
      <c r="BD1205" s="10">
        <f xml:space="preserve"> SIGN(DATA[[#This Row],[Prev High]] &lt; DATA[[#This Row],[Close]])</f>
        <v>0</v>
      </c>
    </row>
    <row r="1206" spans="14:56" x14ac:dyDescent="0.25">
      <c r="N1206" s="16">
        <f xml:space="preserve"> ROW() - ROW(DATA[[#Headers],[Row]])</f>
        <v>1204</v>
      </c>
      <c r="O1206" s="13"/>
      <c r="P1206" s="20">
        <v>44098</v>
      </c>
      <c r="Q1206" s="21">
        <v>97012</v>
      </c>
      <c r="R1206" s="21">
        <v>95400</v>
      </c>
      <c r="S1206" s="21">
        <v>98080</v>
      </c>
      <c r="T1206" s="21">
        <v>95300</v>
      </c>
      <c r="U1206" s="13" t="s">
        <v>624</v>
      </c>
      <c r="V1206" s="14">
        <v>1.44E-2</v>
      </c>
      <c r="W1206" s="23"/>
      <c r="X1206" s="23">
        <f xml:space="preserve"> (1 - DATA[[#This Row],[Row]])</f>
        <v>-1203</v>
      </c>
      <c r="Y1206" s="24">
        <f xml:space="preserve"> DATA[[#This Row],[Src Data]]</f>
        <v>44098</v>
      </c>
      <c r="Z1206" s="23">
        <f xml:space="preserve"> WEEKDAY(DATA[[#This Row],[Date]])</f>
        <v>5</v>
      </c>
      <c r="AA1206" s="26">
        <f xml:space="preserve"> DATA[[#This Row],[Src Último]]</f>
        <v>97012</v>
      </c>
      <c r="AB1206" s="28">
        <f xml:space="preserve"> DATA[[#This Row],[Src Abertura]]</f>
        <v>95400</v>
      </c>
      <c r="AC1206" s="28">
        <f xml:space="preserve"> DATA[[#This Row],[Src Mínima]]</f>
        <v>95300</v>
      </c>
      <c r="AD1206" s="28">
        <f xml:space="preserve"> DATA[[#This Row],[Src Máxima]]</f>
        <v>98080</v>
      </c>
      <c r="AE1206" s="28">
        <f xml:space="preserve"> DATA[[#This Row],[Src Último]]</f>
        <v>97012</v>
      </c>
      <c r="AF1206" s="40">
        <f xml:space="preserve"> (DATA[[#This Row],[High]] - DATA[[#This Row],[Low]])</f>
        <v>2780</v>
      </c>
      <c r="AG1206" s="31">
        <f xml:space="preserve"> _xlfn.XLOOKUP(DATA[[#This Row],[T]]-1, DATA[T], DATA[Open], "")</f>
        <v>97500</v>
      </c>
      <c r="AH1206" s="31">
        <f xml:space="preserve"> _xlfn.XLOOKUP(DATA[[#This Row],[T]]-1, DATA[T], DATA[Low], "")</f>
        <v>95505</v>
      </c>
      <c r="AI1206" s="31">
        <f xml:space="preserve"> _xlfn.XLOOKUP(DATA[[#This Row],[T]]-1, DATA[T], DATA[High], "")</f>
        <v>97520</v>
      </c>
      <c r="AJ1206" s="31">
        <f xml:space="preserve"> _xlfn.XLOOKUP(DATA[[#This Row],[T]]-1, DATA[T], DATA[Price], "")</f>
        <v>95634</v>
      </c>
      <c r="AK1206" s="33">
        <f xml:space="preserve"> IFERROR(DATA[[#This Row],[Prev Close]] - DATA[[#This Row],[Prev Open]], "")</f>
        <v>-1866</v>
      </c>
      <c r="AL1206" s="33">
        <f xml:space="preserve"> IFERROR(DATA[[#This Row],[Prev High]] - DATA[[#This Row],[Prev Low]], "")</f>
        <v>2015</v>
      </c>
      <c r="AM1206" s="33">
        <f xml:space="preserve"> SIGN(DATA[[#This Row],[Prev Change]] &lt; 0)</f>
        <v>1</v>
      </c>
      <c r="AN1206" s="33">
        <f xml:space="preserve"> SIGN(DATA[[#This Row],[Prev Change]] &gt;= 0)</f>
        <v>0</v>
      </c>
      <c r="AO1206" s="28">
        <f xml:space="preserve"> IFERROR(MAX(0, DATA[[#This Row],[High]] - DATA[[#This Row],[Prev High]]), "")</f>
        <v>560</v>
      </c>
      <c r="AP1206" s="28">
        <f xml:space="preserve"> IFERROR(MAX(0, DATA[[#This Row],[Prev Low]] - DATA[[#This Row],[Low]]), "")</f>
        <v>205</v>
      </c>
      <c r="AQ1206" s="10">
        <f xml:space="preserve"> (DATA[[#This Row],[Prev Low]] &lt; DATA[[#This Row],[Open]]) * (DATA[[#This Row],[Open]] &lt; DATA[[#This Row],[Prev High]])</f>
        <v>0</v>
      </c>
      <c r="AR1206" s="10">
        <f xml:space="preserve"> SIGN(DATA[[#This Row],[Open]] &lt; DATA[[#This Row],[Prev Low]])</f>
        <v>1</v>
      </c>
      <c r="AS1206" s="10">
        <f xml:space="preserve"> SIGN(DATA[[#This Row],[Prev Low]] &lt; DATA[[#This Row],[Open]])</f>
        <v>0</v>
      </c>
      <c r="AT1206" s="10">
        <f xml:space="preserve"> SIGN(DATA[[#This Row],[Open]] &lt; DATA[[#This Row],[Prev High]])</f>
        <v>1</v>
      </c>
      <c r="AU1206" s="10">
        <f xml:space="preserve"> SIGN(DATA[[#This Row],[Prev High]] &lt; DATA[[#This Row],[Open]])</f>
        <v>0</v>
      </c>
      <c r="AV1206" s="10">
        <f xml:space="preserve"> SIGN(DATA[[#This Row],[Low]] &lt; DATA[[#This Row],[Prev Low]])</f>
        <v>1</v>
      </c>
      <c r="AW1206" s="10">
        <f xml:space="preserve"> SIGN(DATA[[#This Row],[Prev Low]] &lt; DATA[[#This Row],[Low]])</f>
        <v>0</v>
      </c>
      <c r="AX1206" s="10">
        <f xml:space="preserve"> SIGN(DATA[[#This Row],[High]] &lt; DATA[[#This Row],[Prev High]])</f>
        <v>0</v>
      </c>
      <c r="AY1206" s="10">
        <f xml:space="preserve"> SIGN(DATA[[#This Row],[Prev High]] &lt; DATA[[#This Row],[High]])</f>
        <v>1</v>
      </c>
      <c r="AZ1206" s="10">
        <f xml:space="preserve"> (DATA[[#This Row],[Prev Low]] &lt; DATA[[#This Row],[Close]]) * (DATA[[#This Row],[Close]] &lt; DATA[[#This Row],[Prev High]])</f>
        <v>1</v>
      </c>
      <c r="BA1206" s="10">
        <f xml:space="preserve"> SIGN(DATA[[#This Row],[Close]] &lt; DATA[[#This Row],[Prev Low]])</f>
        <v>0</v>
      </c>
      <c r="BB1206" s="10">
        <f xml:space="preserve"> SIGN(DATA[[#This Row],[Prev Low]] &lt; DATA[[#This Row],[Close]])</f>
        <v>1</v>
      </c>
      <c r="BC1206" s="10">
        <f xml:space="preserve"> SIGN(DATA[[#This Row],[Close]] &lt; DATA[[#This Row],[Prev High]])</f>
        <v>1</v>
      </c>
      <c r="BD1206" s="10">
        <f xml:space="preserve"> SIGN(DATA[[#This Row],[Prev High]] &lt; DATA[[#This Row],[Close]])</f>
        <v>0</v>
      </c>
    </row>
    <row r="1207" spans="14:56" x14ac:dyDescent="0.25">
      <c r="N1207" s="16">
        <f xml:space="preserve"> ROW() - ROW(DATA[[#Headers],[Row]])</f>
        <v>1205</v>
      </c>
      <c r="O1207" s="13"/>
      <c r="P1207" s="20">
        <v>44097</v>
      </c>
      <c r="Q1207" s="21">
        <v>95634</v>
      </c>
      <c r="R1207" s="21">
        <v>97500</v>
      </c>
      <c r="S1207" s="21">
        <v>97520</v>
      </c>
      <c r="T1207" s="21">
        <v>95505</v>
      </c>
      <c r="U1207" s="13" t="s">
        <v>638</v>
      </c>
      <c r="V1207" s="14">
        <v>-1.7100000000000001E-2</v>
      </c>
      <c r="W1207" s="23"/>
      <c r="X1207" s="23">
        <f xml:space="preserve"> (1 - DATA[[#This Row],[Row]])</f>
        <v>-1204</v>
      </c>
      <c r="Y1207" s="24">
        <f xml:space="preserve"> DATA[[#This Row],[Src Data]]</f>
        <v>44097</v>
      </c>
      <c r="Z1207" s="23">
        <f xml:space="preserve"> WEEKDAY(DATA[[#This Row],[Date]])</f>
        <v>4</v>
      </c>
      <c r="AA1207" s="26">
        <f xml:space="preserve"> DATA[[#This Row],[Src Último]]</f>
        <v>95634</v>
      </c>
      <c r="AB1207" s="28">
        <f xml:space="preserve"> DATA[[#This Row],[Src Abertura]]</f>
        <v>97500</v>
      </c>
      <c r="AC1207" s="28">
        <f xml:space="preserve"> DATA[[#This Row],[Src Mínima]]</f>
        <v>95505</v>
      </c>
      <c r="AD1207" s="28">
        <f xml:space="preserve"> DATA[[#This Row],[Src Máxima]]</f>
        <v>97520</v>
      </c>
      <c r="AE1207" s="28">
        <f xml:space="preserve"> DATA[[#This Row],[Src Último]]</f>
        <v>95634</v>
      </c>
      <c r="AF1207" s="40">
        <f xml:space="preserve"> (DATA[[#This Row],[High]] - DATA[[#This Row],[Low]])</f>
        <v>2015</v>
      </c>
      <c r="AG1207" s="31">
        <f xml:space="preserve"> _xlfn.XLOOKUP(DATA[[#This Row],[T]]-1, DATA[T], DATA[Open], "")</f>
        <v>96940</v>
      </c>
      <c r="AH1207" s="31">
        <f xml:space="preserve"> _xlfn.XLOOKUP(DATA[[#This Row],[T]]-1, DATA[T], DATA[Low], "")</f>
        <v>96405</v>
      </c>
      <c r="AI1207" s="31">
        <f xml:space="preserve"> _xlfn.XLOOKUP(DATA[[#This Row],[T]]-1, DATA[T], DATA[High], "")</f>
        <v>97775</v>
      </c>
      <c r="AJ1207" s="31">
        <f xml:space="preserve"> _xlfn.XLOOKUP(DATA[[#This Row],[T]]-1, DATA[T], DATA[Price], "")</f>
        <v>97302</v>
      </c>
      <c r="AK1207" s="33">
        <f xml:space="preserve"> IFERROR(DATA[[#This Row],[Prev Close]] - DATA[[#This Row],[Prev Open]], "")</f>
        <v>362</v>
      </c>
      <c r="AL1207" s="33">
        <f xml:space="preserve"> IFERROR(DATA[[#This Row],[Prev High]] - DATA[[#This Row],[Prev Low]], "")</f>
        <v>1370</v>
      </c>
      <c r="AM1207" s="33">
        <f xml:space="preserve"> SIGN(DATA[[#This Row],[Prev Change]] &lt; 0)</f>
        <v>0</v>
      </c>
      <c r="AN1207" s="33">
        <f xml:space="preserve"> SIGN(DATA[[#This Row],[Prev Change]] &gt;= 0)</f>
        <v>1</v>
      </c>
      <c r="AO1207" s="28">
        <f xml:space="preserve"> IFERROR(MAX(0, DATA[[#This Row],[High]] - DATA[[#This Row],[Prev High]]), "")</f>
        <v>0</v>
      </c>
      <c r="AP1207" s="28">
        <f xml:space="preserve"> IFERROR(MAX(0, DATA[[#This Row],[Prev Low]] - DATA[[#This Row],[Low]]), "")</f>
        <v>900</v>
      </c>
      <c r="AQ1207" s="10">
        <f xml:space="preserve"> (DATA[[#This Row],[Prev Low]] &lt; DATA[[#This Row],[Open]]) * (DATA[[#This Row],[Open]] &lt; DATA[[#This Row],[Prev High]])</f>
        <v>1</v>
      </c>
      <c r="AR1207" s="10">
        <f xml:space="preserve"> SIGN(DATA[[#This Row],[Open]] &lt; DATA[[#This Row],[Prev Low]])</f>
        <v>0</v>
      </c>
      <c r="AS1207" s="10">
        <f xml:space="preserve"> SIGN(DATA[[#This Row],[Prev Low]] &lt; DATA[[#This Row],[Open]])</f>
        <v>1</v>
      </c>
      <c r="AT1207" s="10">
        <f xml:space="preserve"> SIGN(DATA[[#This Row],[Open]] &lt; DATA[[#This Row],[Prev High]])</f>
        <v>1</v>
      </c>
      <c r="AU1207" s="10">
        <f xml:space="preserve"> SIGN(DATA[[#This Row],[Prev High]] &lt; DATA[[#This Row],[Open]])</f>
        <v>0</v>
      </c>
      <c r="AV1207" s="10">
        <f xml:space="preserve"> SIGN(DATA[[#This Row],[Low]] &lt; DATA[[#This Row],[Prev Low]])</f>
        <v>1</v>
      </c>
      <c r="AW1207" s="10">
        <f xml:space="preserve"> SIGN(DATA[[#This Row],[Prev Low]] &lt; DATA[[#This Row],[Low]])</f>
        <v>0</v>
      </c>
      <c r="AX1207" s="10">
        <f xml:space="preserve"> SIGN(DATA[[#This Row],[High]] &lt; DATA[[#This Row],[Prev High]])</f>
        <v>1</v>
      </c>
      <c r="AY1207" s="10">
        <f xml:space="preserve"> SIGN(DATA[[#This Row],[Prev High]] &lt; DATA[[#This Row],[High]])</f>
        <v>0</v>
      </c>
      <c r="AZ1207" s="10">
        <f xml:space="preserve"> (DATA[[#This Row],[Prev Low]] &lt; DATA[[#This Row],[Close]]) * (DATA[[#This Row],[Close]] &lt; DATA[[#This Row],[Prev High]])</f>
        <v>0</v>
      </c>
      <c r="BA1207" s="10">
        <f xml:space="preserve"> SIGN(DATA[[#This Row],[Close]] &lt; DATA[[#This Row],[Prev Low]])</f>
        <v>1</v>
      </c>
      <c r="BB1207" s="10">
        <f xml:space="preserve"> SIGN(DATA[[#This Row],[Prev Low]] &lt; DATA[[#This Row],[Close]])</f>
        <v>0</v>
      </c>
      <c r="BC1207" s="10">
        <f xml:space="preserve"> SIGN(DATA[[#This Row],[Close]] &lt; DATA[[#This Row],[Prev High]])</f>
        <v>1</v>
      </c>
      <c r="BD1207" s="10">
        <f xml:space="preserve"> SIGN(DATA[[#This Row],[Prev High]] &lt; DATA[[#This Row],[Close]])</f>
        <v>0</v>
      </c>
    </row>
    <row r="1208" spans="14:56" x14ac:dyDescent="0.25">
      <c r="N1208" s="16">
        <f xml:space="preserve"> ROW() - ROW(DATA[[#Headers],[Row]])</f>
        <v>1206</v>
      </c>
      <c r="O1208" s="13"/>
      <c r="P1208" s="20">
        <v>44096</v>
      </c>
      <c r="Q1208" s="21">
        <v>97302</v>
      </c>
      <c r="R1208" s="21">
        <v>96940</v>
      </c>
      <c r="S1208" s="21">
        <v>97775</v>
      </c>
      <c r="T1208" s="21">
        <v>96405</v>
      </c>
      <c r="U1208" s="13" t="s">
        <v>203</v>
      </c>
      <c r="V1208" s="14">
        <v>2.0999999999999999E-3</v>
      </c>
      <c r="W1208" s="23"/>
      <c r="X1208" s="23">
        <f xml:space="preserve"> (1 - DATA[[#This Row],[Row]])</f>
        <v>-1205</v>
      </c>
      <c r="Y1208" s="24">
        <f xml:space="preserve"> DATA[[#This Row],[Src Data]]</f>
        <v>44096</v>
      </c>
      <c r="Z1208" s="23">
        <f xml:space="preserve"> WEEKDAY(DATA[[#This Row],[Date]])</f>
        <v>3</v>
      </c>
      <c r="AA1208" s="26">
        <f xml:space="preserve"> DATA[[#This Row],[Src Último]]</f>
        <v>97302</v>
      </c>
      <c r="AB1208" s="28">
        <f xml:space="preserve"> DATA[[#This Row],[Src Abertura]]</f>
        <v>96940</v>
      </c>
      <c r="AC1208" s="28">
        <f xml:space="preserve"> DATA[[#This Row],[Src Mínima]]</f>
        <v>96405</v>
      </c>
      <c r="AD1208" s="28">
        <f xml:space="preserve"> DATA[[#This Row],[Src Máxima]]</f>
        <v>97775</v>
      </c>
      <c r="AE1208" s="28">
        <f xml:space="preserve"> DATA[[#This Row],[Src Último]]</f>
        <v>97302</v>
      </c>
      <c r="AF1208" s="40">
        <f xml:space="preserve"> (DATA[[#This Row],[High]] - DATA[[#This Row],[Low]])</f>
        <v>1370</v>
      </c>
      <c r="AG1208" s="31">
        <f xml:space="preserve"> _xlfn.XLOOKUP(DATA[[#This Row],[T]]-1, DATA[T], DATA[Open], "")</f>
        <v>96720</v>
      </c>
      <c r="AH1208" s="31">
        <f xml:space="preserve"> _xlfn.XLOOKUP(DATA[[#This Row],[T]]-1, DATA[T], DATA[Low], "")</f>
        <v>95820</v>
      </c>
      <c r="AI1208" s="31">
        <f xml:space="preserve"> _xlfn.XLOOKUP(DATA[[#This Row],[T]]-1, DATA[T], DATA[High], "")</f>
        <v>97370</v>
      </c>
      <c r="AJ1208" s="31">
        <f xml:space="preserve"> _xlfn.XLOOKUP(DATA[[#This Row],[T]]-1, DATA[T], DATA[Price], "")</f>
        <v>97102</v>
      </c>
      <c r="AK1208" s="33">
        <f xml:space="preserve"> IFERROR(DATA[[#This Row],[Prev Close]] - DATA[[#This Row],[Prev Open]], "")</f>
        <v>382</v>
      </c>
      <c r="AL1208" s="33">
        <f xml:space="preserve"> IFERROR(DATA[[#This Row],[Prev High]] - DATA[[#This Row],[Prev Low]], "")</f>
        <v>1550</v>
      </c>
      <c r="AM1208" s="33">
        <f xml:space="preserve"> SIGN(DATA[[#This Row],[Prev Change]] &lt; 0)</f>
        <v>0</v>
      </c>
      <c r="AN1208" s="33">
        <f xml:space="preserve"> SIGN(DATA[[#This Row],[Prev Change]] &gt;= 0)</f>
        <v>1</v>
      </c>
      <c r="AO1208" s="28">
        <f xml:space="preserve"> IFERROR(MAX(0, DATA[[#This Row],[High]] - DATA[[#This Row],[Prev High]]), "")</f>
        <v>405</v>
      </c>
      <c r="AP1208" s="28">
        <f xml:space="preserve"> IFERROR(MAX(0, DATA[[#This Row],[Prev Low]] - DATA[[#This Row],[Low]]), "")</f>
        <v>0</v>
      </c>
      <c r="AQ1208" s="10">
        <f xml:space="preserve"> (DATA[[#This Row],[Prev Low]] &lt; DATA[[#This Row],[Open]]) * (DATA[[#This Row],[Open]] &lt; DATA[[#This Row],[Prev High]])</f>
        <v>1</v>
      </c>
      <c r="AR1208" s="10">
        <f xml:space="preserve"> SIGN(DATA[[#This Row],[Open]] &lt; DATA[[#This Row],[Prev Low]])</f>
        <v>0</v>
      </c>
      <c r="AS1208" s="10">
        <f xml:space="preserve"> SIGN(DATA[[#This Row],[Prev Low]] &lt; DATA[[#This Row],[Open]])</f>
        <v>1</v>
      </c>
      <c r="AT1208" s="10">
        <f xml:space="preserve"> SIGN(DATA[[#This Row],[Open]] &lt; DATA[[#This Row],[Prev High]])</f>
        <v>1</v>
      </c>
      <c r="AU1208" s="10">
        <f xml:space="preserve"> SIGN(DATA[[#This Row],[Prev High]] &lt; DATA[[#This Row],[Open]])</f>
        <v>0</v>
      </c>
      <c r="AV1208" s="10">
        <f xml:space="preserve"> SIGN(DATA[[#This Row],[Low]] &lt; DATA[[#This Row],[Prev Low]])</f>
        <v>0</v>
      </c>
      <c r="AW1208" s="10">
        <f xml:space="preserve"> SIGN(DATA[[#This Row],[Prev Low]] &lt; DATA[[#This Row],[Low]])</f>
        <v>1</v>
      </c>
      <c r="AX1208" s="10">
        <f xml:space="preserve"> SIGN(DATA[[#This Row],[High]] &lt; DATA[[#This Row],[Prev High]])</f>
        <v>0</v>
      </c>
      <c r="AY1208" s="10">
        <f xml:space="preserve"> SIGN(DATA[[#This Row],[Prev High]] &lt; DATA[[#This Row],[High]])</f>
        <v>1</v>
      </c>
      <c r="AZ1208" s="10">
        <f xml:space="preserve"> (DATA[[#This Row],[Prev Low]] &lt; DATA[[#This Row],[Close]]) * (DATA[[#This Row],[Close]] &lt; DATA[[#This Row],[Prev High]])</f>
        <v>1</v>
      </c>
      <c r="BA1208" s="10">
        <f xml:space="preserve"> SIGN(DATA[[#This Row],[Close]] &lt; DATA[[#This Row],[Prev Low]])</f>
        <v>0</v>
      </c>
      <c r="BB1208" s="10">
        <f xml:space="preserve"> SIGN(DATA[[#This Row],[Prev Low]] &lt; DATA[[#This Row],[Close]])</f>
        <v>1</v>
      </c>
      <c r="BC1208" s="10">
        <f xml:space="preserve"> SIGN(DATA[[#This Row],[Close]] &lt; DATA[[#This Row],[Prev High]])</f>
        <v>1</v>
      </c>
      <c r="BD1208" s="10">
        <f xml:space="preserve"> SIGN(DATA[[#This Row],[Prev High]] &lt; DATA[[#This Row],[Close]])</f>
        <v>0</v>
      </c>
    </row>
    <row r="1209" spans="14:56" x14ac:dyDescent="0.25">
      <c r="N1209" s="16">
        <f xml:space="preserve"> ROW() - ROW(DATA[[#Headers],[Row]])</f>
        <v>1207</v>
      </c>
      <c r="O1209" s="13"/>
      <c r="P1209" s="20">
        <v>44095</v>
      </c>
      <c r="Q1209" s="21">
        <v>97102</v>
      </c>
      <c r="R1209" s="21">
        <v>96720</v>
      </c>
      <c r="S1209" s="21">
        <v>97370</v>
      </c>
      <c r="T1209" s="21">
        <v>95820</v>
      </c>
      <c r="U1209" s="13" t="s">
        <v>818</v>
      </c>
      <c r="V1209" s="14">
        <v>-1.1299999999999999E-2</v>
      </c>
      <c r="W1209" s="23"/>
      <c r="X1209" s="23">
        <f xml:space="preserve"> (1 - DATA[[#This Row],[Row]])</f>
        <v>-1206</v>
      </c>
      <c r="Y1209" s="24">
        <f xml:space="preserve"> DATA[[#This Row],[Src Data]]</f>
        <v>44095</v>
      </c>
      <c r="Z1209" s="23">
        <f xml:space="preserve"> WEEKDAY(DATA[[#This Row],[Date]])</f>
        <v>2</v>
      </c>
      <c r="AA1209" s="26">
        <f xml:space="preserve"> DATA[[#This Row],[Src Último]]</f>
        <v>97102</v>
      </c>
      <c r="AB1209" s="28">
        <f xml:space="preserve"> DATA[[#This Row],[Src Abertura]]</f>
        <v>96720</v>
      </c>
      <c r="AC1209" s="28">
        <f xml:space="preserve"> DATA[[#This Row],[Src Mínima]]</f>
        <v>95820</v>
      </c>
      <c r="AD1209" s="28">
        <f xml:space="preserve"> DATA[[#This Row],[Src Máxima]]</f>
        <v>97370</v>
      </c>
      <c r="AE1209" s="28">
        <f xml:space="preserve"> DATA[[#This Row],[Src Último]]</f>
        <v>97102</v>
      </c>
      <c r="AF1209" s="40">
        <f xml:space="preserve"> (DATA[[#This Row],[High]] - DATA[[#This Row],[Low]])</f>
        <v>1550</v>
      </c>
      <c r="AG1209" s="31">
        <f xml:space="preserve"> _xlfn.XLOOKUP(DATA[[#This Row],[T]]-1, DATA[T], DATA[Open], "")</f>
        <v>100100</v>
      </c>
      <c r="AH1209" s="31">
        <f xml:space="preserve"> _xlfn.XLOOKUP(DATA[[#This Row],[T]]-1, DATA[T], DATA[Low], "")</f>
        <v>97960</v>
      </c>
      <c r="AI1209" s="31">
        <f xml:space="preserve"> _xlfn.XLOOKUP(DATA[[#This Row],[T]]-1, DATA[T], DATA[High], "")</f>
        <v>100155</v>
      </c>
      <c r="AJ1209" s="31">
        <f xml:space="preserve"> _xlfn.XLOOKUP(DATA[[#This Row],[T]]-1, DATA[T], DATA[Price], "")</f>
        <v>98215</v>
      </c>
      <c r="AK1209" s="33">
        <f xml:space="preserve"> IFERROR(DATA[[#This Row],[Prev Close]] - DATA[[#This Row],[Prev Open]], "")</f>
        <v>-1885</v>
      </c>
      <c r="AL1209" s="33">
        <f xml:space="preserve"> IFERROR(DATA[[#This Row],[Prev High]] - DATA[[#This Row],[Prev Low]], "")</f>
        <v>2195</v>
      </c>
      <c r="AM1209" s="33">
        <f xml:space="preserve"> SIGN(DATA[[#This Row],[Prev Change]] &lt; 0)</f>
        <v>1</v>
      </c>
      <c r="AN1209" s="33">
        <f xml:space="preserve"> SIGN(DATA[[#This Row],[Prev Change]] &gt;= 0)</f>
        <v>0</v>
      </c>
      <c r="AO1209" s="28">
        <f xml:space="preserve"> IFERROR(MAX(0, DATA[[#This Row],[High]] - DATA[[#This Row],[Prev High]]), "")</f>
        <v>0</v>
      </c>
      <c r="AP1209" s="28">
        <f xml:space="preserve"> IFERROR(MAX(0, DATA[[#This Row],[Prev Low]] - DATA[[#This Row],[Low]]), "")</f>
        <v>2140</v>
      </c>
      <c r="AQ1209" s="10">
        <f xml:space="preserve"> (DATA[[#This Row],[Prev Low]] &lt; DATA[[#This Row],[Open]]) * (DATA[[#This Row],[Open]] &lt; DATA[[#This Row],[Prev High]])</f>
        <v>0</v>
      </c>
      <c r="AR1209" s="10">
        <f xml:space="preserve"> SIGN(DATA[[#This Row],[Open]] &lt; DATA[[#This Row],[Prev Low]])</f>
        <v>1</v>
      </c>
      <c r="AS1209" s="10">
        <f xml:space="preserve"> SIGN(DATA[[#This Row],[Prev Low]] &lt; DATA[[#This Row],[Open]])</f>
        <v>0</v>
      </c>
      <c r="AT1209" s="10">
        <f xml:space="preserve"> SIGN(DATA[[#This Row],[Open]] &lt; DATA[[#This Row],[Prev High]])</f>
        <v>1</v>
      </c>
      <c r="AU1209" s="10">
        <f xml:space="preserve"> SIGN(DATA[[#This Row],[Prev High]] &lt; DATA[[#This Row],[Open]])</f>
        <v>0</v>
      </c>
      <c r="AV1209" s="10">
        <f xml:space="preserve"> SIGN(DATA[[#This Row],[Low]] &lt; DATA[[#This Row],[Prev Low]])</f>
        <v>1</v>
      </c>
      <c r="AW1209" s="10">
        <f xml:space="preserve"> SIGN(DATA[[#This Row],[Prev Low]] &lt; DATA[[#This Row],[Low]])</f>
        <v>0</v>
      </c>
      <c r="AX1209" s="10">
        <f xml:space="preserve"> SIGN(DATA[[#This Row],[High]] &lt; DATA[[#This Row],[Prev High]])</f>
        <v>1</v>
      </c>
      <c r="AY1209" s="10">
        <f xml:space="preserve"> SIGN(DATA[[#This Row],[Prev High]] &lt; DATA[[#This Row],[High]])</f>
        <v>0</v>
      </c>
      <c r="AZ1209" s="10">
        <f xml:space="preserve"> (DATA[[#This Row],[Prev Low]] &lt; DATA[[#This Row],[Close]]) * (DATA[[#This Row],[Close]] &lt; DATA[[#This Row],[Prev High]])</f>
        <v>0</v>
      </c>
      <c r="BA1209" s="10">
        <f xml:space="preserve"> SIGN(DATA[[#This Row],[Close]] &lt; DATA[[#This Row],[Prev Low]])</f>
        <v>1</v>
      </c>
      <c r="BB1209" s="10">
        <f xml:space="preserve"> SIGN(DATA[[#This Row],[Prev Low]] &lt; DATA[[#This Row],[Close]])</f>
        <v>0</v>
      </c>
      <c r="BC1209" s="10">
        <f xml:space="preserve"> SIGN(DATA[[#This Row],[Close]] &lt; DATA[[#This Row],[Prev High]])</f>
        <v>1</v>
      </c>
      <c r="BD1209" s="10">
        <f xml:space="preserve"> SIGN(DATA[[#This Row],[Prev High]] &lt; DATA[[#This Row],[Close]])</f>
        <v>0</v>
      </c>
    </row>
    <row r="1210" spans="14:56" x14ac:dyDescent="0.25">
      <c r="N1210" s="16">
        <f xml:space="preserve"> ROW() - ROW(DATA[[#Headers],[Row]])</f>
        <v>1208</v>
      </c>
      <c r="O1210" s="13"/>
      <c r="P1210" s="20">
        <v>44092</v>
      </c>
      <c r="Q1210" s="21">
        <v>98215</v>
      </c>
      <c r="R1210" s="21">
        <v>100100</v>
      </c>
      <c r="S1210" s="21">
        <v>100155</v>
      </c>
      <c r="T1210" s="21">
        <v>97960</v>
      </c>
      <c r="U1210" s="13" t="s">
        <v>541</v>
      </c>
      <c r="V1210" s="14">
        <v>-1.9699999999999999E-2</v>
      </c>
      <c r="W1210" s="23"/>
      <c r="X1210" s="23">
        <f xml:space="preserve"> (1 - DATA[[#This Row],[Row]])</f>
        <v>-1207</v>
      </c>
      <c r="Y1210" s="24">
        <f xml:space="preserve"> DATA[[#This Row],[Src Data]]</f>
        <v>44092</v>
      </c>
      <c r="Z1210" s="23">
        <f xml:space="preserve"> WEEKDAY(DATA[[#This Row],[Date]])</f>
        <v>6</v>
      </c>
      <c r="AA1210" s="26">
        <f xml:space="preserve"> DATA[[#This Row],[Src Último]]</f>
        <v>98215</v>
      </c>
      <c r="AB1210" s="28">
        <f xml:space="preserve"> DATA[[#This Row],[Src Abertura]]</f>
        <v>100100</v>
      </c>
      <c r="AC1210" s="28">
        <f xml:space="preserve"> DATA[[#This Row],[Src Mínima]]</f>
        <v>97960</v>
      </c>
      <c r="AD1210" s="28">
        <f xml:space="preserve"> DATA[[#This Row],[Src Máxima]]</f>
        <v>100155</v>
      </c>
      <c r="AE1210" s="28">
        <f xml:space="preserve"> DATA[[#This Row],[Src Último]]</f>
        <v>98215</v>
      </c>
      <c r="AF1210" s="40">
        <f xml:space="preserve"> (DATA[[#This Row],[High]] - DATA[[#This Row],[Low]])</f>
        <v>2195</v>
      </c>
      <c r="AG1210" s="31">
        <f xml:space="preserve"> _xlfn.XLOOKUP(DATA[[#This Row],[T]]-1, DATA[T], DATA[Open], "")</f>
        <v>98850</v>
      </c>
      <c r="AH1210" s="31">
        <f xml:space="preserve"> _xlfn.XLOOKUP(DATA[[#This Row],[T]]-1, DATA[T], DATA[Low], "")</f>
        <v>98565</v>
      </c>
      <c r="AI1210" s="31">
        <f xml:space="preserve"> _xlfn.XLOOKUP(DATA[[#This Row],[T]]-1, DATA[T], DATA[High], "")</f>
        <v>100390</v>
      </c>
      <c r="AJ1210" s="31">
        <f xml:space="preserve"> _xlfn.XLOOKUP(DATA[[#This Row],[T]]-1, DATA[T], DATA[Price], "")</f>
        <v>100192</v>
      </c>
      <c r="AK1210" s="33">
        <f xml:space="preserve"> IFERROR(DATA[[#This Row],[Prev Close]] - DATA[[#This Row],[Prev Open]], "")</f>
        <v>1342</v>
      </c>
      <c r="AL1210" s="33">
        <f xml:space="preserve"> IFERROR(DATA[[#This Row],[Prev High]] - DATA[[#This Row],[Prev Low]], "")</f>
        <v>1825</v>
      </c>
      <c r="AM1210" s="33">
        <f xml:space="preserve"> SIGN(DATA[[#This Row],[Prev Change]] &lt; 0)</f>
        <v>0</v>
      </c>
      <c r="AN1210" s="33">
        <f xml:space="preserve"> SIGN(DATA[[#This Row],[Prev Change]] &gt;= 0)</f>
        <v>1</v>
      </c>
      <c r="AO1210" s="28">
        <f xml:space="preserve"> IFERROR(MAX(0, DATA[[#This Row],[High]] - DATA[[#This Row],[Prev High]]), "")</f>
        <v>0</v>
      </c>
      <c r="AP1210" s="28">
        <f xml:space="preserve"> IFERROR(MAX(0, DATA[[#This Row],[Prev Low]] - DATA[[#This Row],[Low]]), "")</f>
        <v>605</v>
      </c>
      <c r="AQ1210" s="10">
        <f xml:space="preserve"> (DATA[[#This Row],[Prev Low]] &lt; DATA[[#This Row],[Open]]) * (DATA[[#This Row],[Open]] &lt; DATA[[#This Row],[Prev High]])</f>
        <v>1</v>
      </c>
      <c r="AR1210" s="10">
        <f xml:space="preserve"> SIGN(DATA[[#This Row],[Open]] &lt; DATA[[#This Row],[Prev Low]])</f>
        <v>0</v>
      </c>
      <c r="AS1210" s="10">
        <f xml:space="preserve"> SIGN(DATA[[#This Row],[Prev Low]] &lt; DATA[[#This Row],[Open]])</f>
        <v>1</v>
      </c>
      <c r="AT1210" s="10">
        <f xml:space="preserve"> SIGN(DATA[[#This Row],[Open]] &lt; DATA[[#This Row],[Prev High]])</f>
        <v>1</v>
      </c>
      <c r="AU1210" s="10">
        <f xml:space="preserve"> SIGN(DATA[[#This Row],[Prev High]] &lt; DATA[[#This Row],[Open]])</f>
        <v>0</v>
      </c>
      <c r="AV1210" s="10">
        <f xml:space="preserve"> SIGN(DATA[[#This Row],[Low]] &lt; DATA[[#This Row],[Prev Low]])</f>
        <v>1</v>
      </c>
      <c r="AW1210" s="10">
        <f xml:space="preserve"> SIGN(DATA[[#This Row],[Prev Low]] &lt; DATA[[#This Row],[Low]])</f>
        <v>0</v>
      </c>
      <c r="AX1210" s="10">
        <f xml:space="preserve"> SIGN(DATA[[#This Row],[High]] &lt; DATA[[#This Row],[Prev High]])</f>
        <v>1</v>
      </c>
      <c r="AY1210" s="10">
        <f xml:space="preserve"> SIGN(DATA[[#This Row],[Prev High]] &lt; DATA[[#This Row],[High]])</f>
        <v>0</v>
      </c>
      <c r="AZ1210" s="10">
        <f xml:space="preserve"> (DATA[[#This Row],[Prev Low]] &lt; DATA[[#This Row],[Close]]) * (DATA[[#This Row],[Close]] &lt; DATA[[#This Row],[Prev High]])</f>
        <v>0</v>
      </c>
      <c r="BA1210" s="10">
        <f xml:space="preserve"> SIGN(DATA[[#This Row],[Close]] &lt; DATA[[#This Row],[Prev Low]])</f>
        <v>1</v>
      </c>
      <c r="BB1210" s="10">
        <f xml:space="preserve"> SIGN(DATA[[#This Row],[Prev Low]] &lt; DATA[[#This Row],[Close]])</f>
        <v>0</v>
      </c>
      <c r="BC1210" s="10">
        <f xml:space="preserve"> SIGN(DATA[[#This Row],[Close]] &lt; DATA[[#This Row],[Prev High]])</f>
        <v>1</v>
      </c>
      <c r="BD1210" s="10">
        <f xml:space="preserve"> SIGN(DATA[[#This Row],[Prev High]] &lt; DATA[[#This Row],[Close]])</f>
        <v>0</v>
      </c>
    </row>
    <row r="1211" spans="14:56" x14ac:dyDescent="0.25">
      <c r="N1211" s="16">
        <f xml:space="preserve"> ROW() - ROW(DATA[[#Headers],[Row]])</f>
        <v>1209</v>
      </c>
      <c r="O1211" s="13"/>
      <c r="P1211" s="20">
        <v>44091</v>
      </c>
      <c r="Q1211" s="21">
        <v>100192</v>
      </c>
      <c r="R1211" s="21">
        <v>98850</v>
      </c>
      <c r="S1211" s="21">
        <v>100390</v>
      </c>
      <c r="T1211" s="21">
        <v>98565</v>
      </c>
      <c r="U1211" s="13" t="s">
        <v>819</v>
      </c>
      <c r="V1211" s="14">
        <v>4.4999999999999997E-3</v>
      </c>
      <c r="W1211" s="23"/>
      <c r="X1211" s="23">
        <f xml:space="preserve"> (1 - DATA[[#This Row],[Row]])</f>
        <v>-1208</v>
      </c>
      <c r="Y1211" s="24">
        <f xml:space="preserve"> DATA[[#This Row],[Src Data]]</f>
        <v>44091</v>
      </c>
      <c r="Z1211" s="23">
        <f xml:space="preserve"> WEEKDAY(DATA[[#This Row],[Date]])</f>
        <v>5</v>
      </c>
      <c r="AA1211" s="26">
        <f xml:space="preserve"> DATA[[#This Row],[Src Último]]</f>
        <v>100192</v>
      </c>
      <c r="AB1211" s="28">
        <f xml:space="preserve"> DATA[[#This Row],[Src Abertura]]</f>
        <v>98850</v>
      </c>
      <c r="AC1211" s="28">
        <f xml:space="preserve"> DATA[[#This Row],[Src Mínima]]</f>
        <v>98565</v>
      </c>
      <c r="AD1211" s="28">
        <f xml:space="preserve"> DATA[[#This Row],[Src Máxima]]</f>
        <v>100390</v>
      </c>
      <c r="AE1211" s="28">
        <f xml:space="preserve"> DATA[[#This Row],[Src Último]]</f>
        <v>100192</v>
      </c>
      <c r="AF1211" s="40">
        <f xml:space="preserve"> (DATA[[#This Row],[High]] - DATA[[#This Row],[Low]])</f>
        <v>1825</v>
      </c>
      <c r="AG1211" s="31">
        <f xml:space="preserve"> _xlfn.XLOOKUP(DATA[[#This Row],[T]]-1, DATA[T], DATA[Open], "")</f>
        <v>100825</v>
      </c>
      <c r="AH1211" s="31">
        <f xml:space="preserve"> _xlfn.XLOOKUP(DATA[[#This Row],[T]]-1, DATA[T], DATA[Low], "")</f>
        <v>99660</v>
      </c>
      <c r="AI1211" s="31">
        <f xml:space="preserve"> _xlfn.XLOOKUP(DATA[[#This Row],[T]]-1, DATA[T], DATA[High], "")</f>
        <v>100880</v>
      </c>
      <c r="AJ1211" s="31">
        <f xml:space="preserve"> _xlfn.XLOOKUP(DATA[[#This Row],[T]]-1, DATA[T], DATA[Price], "")</f>
        <v>99748</v>
      </c>
      <c r="AK1211" s="33">
        <f xml:space="preserve"> IFERROR(DATA[[#This Row],[Prev Close]] - DATA[[#This Row],[Prev Open]], "")</f>
        <v>-1077</v>
      </c>
      <c r="AL1211" s="33">
        <f xml:space="preserve"> IFERROR(DATA[[#This Row],[Prev High]] - DATA[[#This Row],[Prev Low]], "")</f>
        <v>1220</v>
      </c>
      <c r="AM1211" s="33">
        <f xml:space="preserve"> SIGN(DATA[[#This Row],[Prev Change]] &lt; 0)</f>
        <v>1</v>
      </c>
      <c r="AN1211" s="33">
        <f xml:space="preserve"> SIGN(DATA[[#This Row],[Prev Change]] &gt;= 0)</f>
        <v>0</v>
      </c>
      <c r="AO1211" s="28">
        <f xml:space="preserve"> IFERROR(MAX(0, DATA[[#This Row],[High]] - DATA[[#This Row],[Prev High]]), "")</f>
        <v>0</v>
      </c>
      <c r="AP1211" s="28">
        <f xml:space="preserve"> IFERROR(MAX(0, DATA[[#This Row],[Prev Low]] - DATA[[#This Row],[Low]]), "")</f>
        <v>1095</v>
      </c>
      <c r="AQ1211" s="10">
        <f xml:space="preserve"> (DATA[[#This Row],[Prev Low]] &lt; DATA[[#This Row],[Open]]) * (DATA[[#This Row],[Open]] &lt; DATA[[#This Row],[Prev High]])</f>
        <v>0</v>
      </c>
      <c r="AR1211" s="10">
        <f xml:space="preserve"> SIGN(DATA[[#This Row],[Open]] &lt; DATA[[#This Row],[Prev Low]])</f>
        <v>1</v>
      </c>
      <c r="AS1211" s="10">
        <f xml:space="preserve"> SIGN(DATA[[#This Row],[Prev Low]] &lt; DATA[[#This Row],[Open]])</f>
        <v>0</v>
      </c>
      <c r="AT1211" s="10">
        <f xml:space="preserve"> SIGN(DATA[[#This Row],[Open]] &lt; DATA[[#This Row],[Prev High]])</f>
        <v>1</v>
      </c>
      <c r="AU1211" s="10">
        <f xml:space="preserve"> SIGN(DATA[[#This Row],[Prev High]] &lt; DATA[[#This Row],[Open]])</f>
        <v>0</v>
      </c>
      <c r="AV1211" s="10">
        <f xml:space="preserve"> SIGN(DATA[[#This Row],[Low]] &lt; DATA[[#This Row],[Prev Low]])</f>
        <v>1</v>
      </c>
      <c r="AW1211" s="10">
        <f xml:space="preserve"> SIGN(DATA[[#This Row],[Prev Low]] &lt; DATA[[#This Row],[Low]])</f>
        <v>0</v>
      </c>
      <c r="AX1211" s="10">
        <f xml:space="preserve"> SIGN(DATA[[#This Row],[High]] &lt; DATA[[#This Row],[Prev High]])</f>
        <v>1</v>
      </c>
      <c r="AY1211" s="10">
        <f xml:space="preserve"> SIGN(DATA[[#This Row],[Prev High]] &lt; DATA[[#This Row],[High]])</f>
        <v>0</v>
      </c>
      <c r="AZ1211" s="10">
        <f xml:space="preserve"> (DATA[[#This Row],[Prev Low]] &lt; DATA[[#This Row],[Close]]) * (DATA[[#This Row],[Close]] &lt; DATA[[#This Row],[Prev High]])</f>
        <v>1</v>
      </c>
      <c r="BA1211" s="10">
        <f xml:space="preserve"> SIGN(DATA[[#This Row],[Close]] &lt; DATA[[#This Row],[Prev Low]])</f>
        <v>0</v>
      </c>
      <c r="BB1211" s="10">
        <f xml:space="preserve"> SIGN(DATA[[#This Row],[Prev Low]] &lt; DATA[[#This Row],[Close]])</f>
        <v>1</v>
      </c>
      <c r="BC1211" s="10">
        <f xml:space="preserve"> SIGN(DATA[[#This Row],[Close]] &lt; DATA[[#This Row],[Prev High]])</f>
        <v>1</v>
      </c>
      <c r="BD1211" s="10">
        <f xml:space="preserve"> SIGN(DATA[[#This Row],[Prev High]] &lt; DATA[[#This Row],[Close]])</f>
        <v>0</v>
      </c>
    </row>
    <row r="1212" spans="14:56" x14ac:dyDescent="0.25">
      <c r="N1212" s="16">
        <f xml:space="preserve"> ROW() - ROW(DATA[[#Headers],[Row]])</f>
        <v>1210</v>
      </c>
      <c r="O1212" s="13"/>
      <c r="P1212" s="20">
        <v>44090</v>
      </c>
      <c r="Q1212" s="21">
        <v>99748</v>
      </c>
      <c r="R1212" s="21">
        <v>100825</v>
      </c>
      <c r="S1212" s="21">
        <v>100880</v>
      </c>
      <c r="T1212" s="21">
        <v>99660</v>
      </c>
      <c r="U1212" s="13" t="s">
        <v>820</v>
      </c>
      <c r="V1212" s="14">
        <v>-5.0000000000000001E-3</v>
      </c>
      <c r="W1212" s="23"/>
      <c r="X1212" s="23">
        <f xml:space="preserve"> (1 - DATA[[#This Row],[Row]])</f>
        <v>-1209</v>
      </c>
      <c r="Y1212" s="24">
        <f xml:space="preserve"> DATA[[#This Row],[Src Data]]</f>
        <v>44090</v>
      </c>
      <c r="Z1212" s="23">
        <f xml:space="preserve"> WEEKDAY(DATA[[#This Row],[Date]])</f>
        <v>4</v>
      </c>
      <c r="AA1212" s="26">
        <f xml:space="preserve"> DATA[[#This Row],[Src Último]]</f>
        <v>99748</v>
      </c>
      <c r="AB1212" s="28">
        <f xml:space="preserve"> DATA[[#This Row],[Src Abertura]]</f>
        <v>100825</v>
      </c>
      <c r="AC1212" s="28">
        <f xml:space="preserve"> DATA[[#This Row],[Src Mínima]]</f>
        <v>99660</v>
      </c>
      <c r="AD1212" s="28">
        <f xml:space="preserve"> DATA[[#This Row],[Src Máxima]]</f>
        <v>100880</v>
      </c>
      <c r="AE1212" s="28">
        <f xml:space="preserve"> DATA[[#This Row],[Src Último]]</f>
        <v>99748</v>
      </c>
      <c r="AF1212" s="40">
        <f xml:space="preserve"> (DATA[[#This Row],[High]] - DATA[[#This Row],[Low]])</f>
        <v>1220</v>
      </c>
      <c r="AG1212" s="31">
        <f xml:space="preserve"> _xlfn.XLOOKUP(DATA[[#This Row],[T]]-1, DATA[T], DATA[Open], "")</f>
        <v>100940</v>
      </c>
      <c r="AH1212" s="31">
        <f xml:space="preserve"> _xlfn.XLOOKUP(DATA[[#This Row],[T]]-1, DATA[T], DATA[Low], "")</f>
        <v>99700</v>
      </c>
      <c r="AI1212" s="31">
        <f xml:space="preserve"> _xlfn.XLOOKUP(DATA[[#This Row],[T]]-1, DATA[T], DATA[High], "")</f>
        <v>101150</v>
      </c>
      <c r="AJ1212" s="31">
        <f xml:space="preserve"> _xlfn.XLOOKUP(DATA[[#This Row],[T]]-1, DATA[T], DATA[Price], "")</f>
        <v>100252</v>
      </c>
      <c r="AK1212" s="33">
        <f xml:space="preserve"> IFERROR(DATA[[#This Row],[Prev Close]] - DATA[[#This Row],[Prev Open]], "")</f>
        <v>-688</v>
      </c>
      <c r="AL1212" s="33">
        <f xml:space="preserve"> IFERROR(DATA[[#This Row],[Prev High]] - DATA[[#This Row],[Prev Low]], "")</f>
        <v>1450</v>
      </c>
      <c r="AM1212" s="33">
        <f xml:space="preserve"> SIGN(DATA[[#This Row],[Prev Change]] &lt; 0)</f>
        <v>1</v>
      </c>
      <c r="AN1212" s="33">
        <f xml:space="preserve"> SIGN(DATA[[#This Row],[Prev Change]] &gt;= 0)</f>
        <v>0</v>
      </c>
      <c r="AO1212" s="28">
        <f xml:space="preserve"> IFERROR(MAX(0, DATA[[#This Row],[High]] - DATA[[#This Row],[Prev High]]), "")</f>
        <v>0</v>
      </c>
      <c r="AP1212" s="28">
        <f xml:space="preserve"> IFERROR(MAX(0, DATA[[#This Row],[Prev Low]] - DATA[[#This Row],[Low]]), "")</f>
        <v>40</v>
      </c>
      <c r="AQ1212" s="10">
        <f xml:space="preserve"> (DATA[[#This Row],[Prev Low]] &lt; DATA[[#This Row],[Open]]) * (DATA[[#This Row],[Open]] &lt; DATA[[#This Row],[Prev High]])</f>
        <v>1</v>
      </c>
      <c r="AR1212" s="10">
        <f xml:space="preserve"> SIGN(DATA[[#This Row],[Open]] &lt; DATA[[#This Row],[Prev Low]])</f>
        <v>0</v>
      </c>
      <c r="AS1212" s="10">
        <f xml:space="preserve"> SIGN(DATA[[#This Row],[Prev Low]] &lt; DATA[[#This Row],[Open]])</f>
        <v>1</v>
      </c>
      <c r="AT1212" s="10">
        <f xml:space="preserve"> SIGN(DATA[[#This Row],[Open]] &lt; DATA[[#This Row],[Prev High]])</f>
        <v>1</v>
      </c>
      <c r="AU1212" s="10">
        <f xml:space="preserve"> SIGN(DATA[[#This Row],[Prev High]] &lt; DATA[[#This Row],[Open]])</f>
        <v>0</v>
      </c>
      <c r="AV1212" s="10">
        <f xml:space="preserve"> SIGN(DATA[[#This Row],[Low]] &lt; DATA[[#This Row],[Prev Low]])</f>
        <v>1</v>
      </c>
      <c r="AW1212" s="10">
        <f xml:space="preserve"> SIGN(DATA[[#This Row],[Prev Low]] &lt; DATA[[#This Row],[Low]])</f>
        <v>0</v>
      </c>
      <c r="AX1212" s="10">
        <f xml:space="preserve"> SIGN(DATA[[#This Row],[High]] &lt; DATA[[#This Row],[Prev High]])</f>
        <v>1</v>
      </c>
      <c r="AY1212" s="10">
        <f xml:space="preserve"> SIGN(DATA[[#This Row],[Prev High]] &lt; DATA[[#This Row],[High]])</f>
        <v>0</v>
      </c>
      <c r="AZ1212" s="10">
        <f xml:space="preserve"> (DATA[[#This Row],[Prev Low]] &lt; DATA[[#This Row],[Close]]) * (DATA[[#This Row],[Close]] &lt; DATA[[#This Row],[Prev High]])</f>
        <v>1</v>
      </c>
      <c r="BA1212" s="10">
        <f xml:space="preserve"> SIGN(DATA[[#This Row],[Close]] &lt; DATA[[#This Row],[Prev Low]])</f>
        <v>0</v>
      </c>
      <c r="BB1212" s="10">
        <f xml:space="preserve"> SIGN(DATA[[#This Row],[Prev Low]] &lt; DATA[[#This Row],[Close]])</f>
        <v>1</v>
      </c>
      <c r="BC1212" s="10">
        <f xml:space="preserve"> SIGN(DATA[[#This Row],[Close]] &lt; DATA[[#This Row],[Prev High]])</f>
        <v>1</v>
      </c>
      <c r="BD1212" s="10">
        <f xml:space="preserve"> SIGN(DATA[[#This Row],[Prev High]] &lt; DATA[[#This Row],[Close]])</f>
        <v>0</v>
      </c>
    </row>
    <row r="1213" spans="14:56" x14ac:dyDescent="0.25">
      <c r="N1213" s="16">
        <f xml:space="preserve"> ROW() - ROW(DATA[[#Headers],[Row]])</f>
        <v>1211</v>
      </c>
      <c r="O1213" s="13"/>
      <c r="P1213" s="20">
        <v>44089</v>
      </c>
      <c r="Q1213" s="21">
        <v>100252</v>
      </c>
      <c r="R1213" s="21">
        <v>100940</v>
      </c>
      <c r="S1213" s="21">
        <v>101150</v>
      </c>
      <c r="T1213" s="21">
        <v>99700</v>
      </c>
      <c r="U1213" s="13" t="s">
        <v>821</v>
      </c>
      <c r="V1213" s="14">
        <v>-8.9999999999999998E-4</v>
      </c>
      <c r="W1213" s="23"/>
      <c r="X1213" s="23">
        <f xml:space="preserve"> (1 - DATA[[#This Row],[Row]])</f>
        <v>-1210</v>
      </c>
      <c r="Y1213" s="24">
        <f xml:space="preserve"> DATA[[#This Row],[Src Data]]</f>
        <v>44089</v>
      </c>
      <c r="Z1213" s="23">
        <f xml:space="preserve"> WEEKDAY(DATA[[#This Row],[Date]])</f>
        <v>3</v>
      </c>
      <c r="AA1213" s="26">
        <f xml:space="preserve"> DATA[[#This Row],[Src Último]]</f>
        <v>100252</v>
      </c>
      <c r="AB1213" s="28">
        <f xml:space="preserve"> DATA[[#This Row],[Src Abertura]]</f>
        <v>100940</v>
      </c>
      <c r="AC1213" s="28">
        <f xml:space="preserve"> DATA[[#This Row],[Src Mínima]]</f>
        <v>99700</v>
      </c>
      <c r="AD1213" s="28">
        <f xml:space="preserve"> DATA[[#This Row],[Src Máxima]]</f>
        <v>101150</v>
      </c>
      <c r="AE1213" s="28">
        <f xml:space="preserve"> DATA[[#This Row],[Src Último]]</f>
        <v>100252</v>
      </c>
      <c r="AF1213" s="40">
        <f xml:space="preserve"> (DATA[[#This Row],[High]] - DATA[[#This Row],[Low]])</f>
        <v>1450</v>
      </c>
      <c r="AG1213" s="31">
        <f xml:space="preserve"> _xlfn.XLOOKUP(DATA[[#This Row],[T]]-1, DATA[T], DATA[Open], "")</f>
        <v>99250</v>
      </c>
      <c r="AH1213" s="31">
        <f xml:space="preserve"> _xlfn.XLOOKUP(DATA[[#This Row],[T]]-1, DATA[T], DATA[Low], "")</f>
        <v>99005</v>
      </c>
      <c r="AI1213" s="31">
        <f xml:space="preserve"> _xlfn.XLOOKUP(DATA[[#This Row],[T]]-1, DATA[T], DATA[High], "")</f>
        <v>100660</v>
      </c>
      <c r="AJ1213" s="31">
        <f xml:space="preserve"> _xlfn.XLOOKUP(DATA[[#This Row],[T]]-1, DATA[T], DATA[Price], "")</f>
        <v>100347</v>
      </c>
      <c r="AK1213" s="33">
        <f xml:space="preserve"> IFERROR(DATA[[#This Row],[Prev Close]] - DATA[[#This Row],[Prev Open]], "")</f>
        <v>1097</v>
      </c>
      <c r="AL1213" s="33">
        <f xml:space="preserve"> IFERROR(DATA[[#This Row],[Prev High]] - DATA[[#This Row],[Prev Low]], "")</f>
        <v>1655</v>
      </c>
      <c r="AM1213" s="33">
        <f xml:space="preserve"> SIGN(DATA[[#This Row],[Prev Change]] &lt; 0)</f>
        <v>0</v>
      </c>
      <c r="AN1213" s="33">
        <f xml:space="preserve"> SIGN(DATA[[#This Row],[Prev Change]] &gt;= 0)</f>
        <v>1</v>
      </c>
      <c r="AO1213" s="28">
        <f xml:space="preserve"> IFERROR(MAX(0, DATA[[#This Row],[High]] - DATA[[#This Row],[Prev High]]), "")</f>
        <v>490</v>
      </c>
      <c r="AP1213" s="28">
        <f xml:space="preserve"> IFERROR(MAX(0, DATA[[#This Row],[Prev Low]] - DATA[[#This Row],[Low]]), "")</f>
        <v>0</v>
      </c>
      <c r="AQ1213" s="10">
        <f xml:space="preserve"> (DATA[[#This Row],[Prev Low]] &lt; DATA[[#This Row],[Open]]) * (DATA[[#This Row],[Open]] &lt; DATA[[#This Row],[Prev High]])</f>
        <v>0</v>
      </c>
      <c r="AR1213" s="10">
        <f xml:space="preserve"> SIGN(DATA[[#This Row],[Open]] &lt; DATA[[#This Row],[Prev Low]])</f>
        <v>0</v>
      </c>
      <c r="AS1213" s="10">
        <f xml:space="preserve"> SIGN(DATA[[#This Row],[Prev Low]] &lt; DATA[[#This Row],[Open]])</f>
        <v>1</v>
      </c>
      <c r="AT1213" s="10">
        <f xml:space="preserve"> SIGN(DATA[[#This Row],[Open]] &lt; DATA[[#This Row],[Prev High]])</f>
        <v>0</v>
      </c>
      <c r="AU1213" s="10">
        <f xml:space="preserve"> SIGN(DATA[[#This Row],[Prev High]] &lt; DATA[[#This Row],[Open]])</f>
        <v>1</v>
      </c>
      <c r="AV1213" s="10">
        <f xml:space="preserve"> SIGN(DATA[[#This Row],[Low]] &lt; DATA[[#This Row],[Prev Low]])</f>
        <v>0</v>
      </c>
      <c r="AW1213" s="10">
        <f xml:space="preserve"> SIGN(DATA[[#This Row],[Prev Low]] &lt; DATA[[#This Row],[Low]])</f>
        <v>1</v>
      </c>
      <c r="AX1213" s="10">
        <f xml:space="preserve"> SIGN(DATA[[#This Row],[High]] &lt; DATA[[#This Row],[Prev High]])</f>
        <v>0</v>
      </c>
      <c r="AY1213" s="10">
        <f xml:space="preserve"> SIGN(DATA[[#This Row],[Prev High]] &lt; DATA[[#This Row],[High]])</f>
        <v>1</v>
      </c>
      <c r="AZ1213" s="10">
        <f xml:space="preserve"> (DATA[[#This Row],[Prev Low]] &lt; DATA[[#This Row],[Close]]) * (DATA[[#This Row],[Close]] &lt; DATA[[#This Row],[Prev High]])</f>
        <v>1</v>
      </c>
      <c r="BA1213" s="10">
        <f xml:space="preserve"> SIGN(DATA[[#This Row],[Close]] &lt; DATA[[#This Row],[Prev Low]])</f>
        <v>0</v>
      </c>
      <c r="BB1213" s="10">
        <f xml:space="preserve"> SIGN(DATA[[#This Row],[Prev Low]] &lt; DATA[[#This Row],[Close]])</f>
        <v>1</v>
      </c>
      <c r="BC1213" s="10">
        <f xml:space="preserve"> SIGN(DATA[[#This Row],[Close]] &lt; DATA[[#This Row],[Prev High]])</f>
        <v>1</v>
      </c>
      <c r="BD1213" s="10">
        <f xml:space="preserve"> SIGN(DATA[[#This Row],[Prev High]] &lt; DATA[[#This Row],[Close]])</f>
        <v>0</v>
      </c>
    </row>
    <row r="1214" spans="14:56" x14ac:dyDescent="0.25">
      <c r="N1214" s="16">
        <f xml:space="preserve"> ROW() - ROW(DATA[[#Headers],[Row]])</f>
        <v>1212</v>
      </c>
      <c r="O1214" s="13"/>
      <c r="P1214" s="20">
        <v>44088</v>
      </c>
      <c r="Q1214" s="21">
        <v>100347</v>
      </c>
      <c r="R1214" s="21">
        <v>99250</v>
      </c>
      <c r="S1214" s="21">
        <v>100660</v>
      </c>
      <c r="T1214" s="21">
        <v>99005</v>
      </c>
      <c r="U1214" s="13" t="s">
        <v>483</v>
      </c>
      <c r="V1214" s="14">
        <v>2.0799999999999999E-2</v>
      </c>
      <c r="W1214" s="23"/>
      <c r="X1214" s="23">
        <f xml:space="preserve"> (1 - DATA[[#This Row],[Row]])</f>
        <v>-1211</v>
      </c>
      <c r="Y1214" s="24">
        <f xml:space="preserve"> DATA[[#This Row],[Src Data]]</f>
        <v>44088</v>
      </c>
      <c r="Z1214" s="23">
        <f xml:space="preserve"> WEEKDAY(DATA[[#This Row],[Date]])</f>
        <v>2</v>
      </c>
      <c r="AA1214" s="26">
        <f xml:space="preserve"> DATA[[#This Row],[Src Último]]</f>
        <v>100347</v>
      </c>
      <c r="AB1214" s="28">
        <f xml:space="preserve"> DATA[[#This Row],[Src Abertura]]</f>
        <v>99250</v>
      </c>
      <c r="AC1214" s="28">
        <f xml:space="preserve"> DATA[[#This Row],[Src Mínima]]</f>
        <v>99005</v>
      </c>
      <c r="AD1214" s="28">
        <f xml:space="preserve"> DATA[[#This Row],[Src Máxima]]</f>
        <v>100660</v>
      </c>
      <c r="AE1214" s="28">
        <f xml:space="preserve"> DATA[[#This Row],[Src Último]]</f>
        <v>100347</v>
      </c>
      <c r="AF1214" s="40">
        <f xml:space="preserve"> (DATA[[#This Row],[High]] - DATA[[#This Row],[Low]])</f>
        <v>1655</v>
      </c>
      <c r="AG1214" s="31">
        <f xml:space="preserve"> _xlfn.XLOOKUP(DATA[[#This Row],[T]]-1, DATA[T], DATA[Open], "")</f>
        <v>99250</v>
      </c>
      <c r="AH1214" s="31">
        <f xml:space="preserve"> _xlfn.XLOOKUP(DATA[[#This Row],[T]]-1, DATA[T], DATA[Low], "")</f>
        <v>97790</v>
      </c>
      <c r="AI1214" s="31">
        <f xml:space="preserve"> _xlfn.XLOOKUP(DATA[[#This Row],[T]]-1, DATA[T], DATA[High], "")</f>
        <v>99560</v>
      </c>
      <c r="AJ1214" s="31">
        <f xml:space="preserve"> _xlfn.XLOOKUP(DATA[[#This Row],[T]]-1, DATA[T], DATA[Price], "")</f>
        <v>98302</v>
      </c>
      <c r="AK1214" s="33">
        <f xml:space="preserve"> IFERROR(DATA[[#This Row],[Prev Close]] - DATA[[#This Row],[Prev Open]], "")</f>
        <v>-948</v>
      </c>
      <c r="AL1214" s="33">
        <f xml:space="preserve"> IFERROR(DATA[[#This Row],[Prev High]] - DATA[[#This Row],[Prev Low]], "")</f>
        <v>1770</v>
      </c>
      <c r="AM1214" s="33">
        <f xml:space="preserve"> SIGN(DATA[[#This Row],[Prev Change]] &lt; 0)</f>
        <v>1</v>
      </c>
      <c r="AN1214" s="33">
        <f xml:space="preserve"> SIGN(DATA[[#This Row],[Prev Change]] &gt;= 0)</f>
        <v>0</v>
      </c>
      <c r="AO1214" s="28">
        <f xml:space="preserve"> IFERROR(MAX(0, DATA[[#This Row],[High]] - DATA[[#This Row],[Prev High]]), "")</f>
        <v>1100</v>
      </c>
      <c r="AP1214" s="28">
        <f xml:space="preserve"> IFERROR(MAX(0, DATA[[#This Row],[Prev Low]] - DATA[[#This Row],[Low]]), "")</f>
        <v>0</v>
      </c>
      <c r="AQ1214" s="10">
        <f xml:space="preserve"> (DATA[[#This Row],[Prev Low]] &lt; DATA[[#This Row],[Open]]) * (DATA[[#This Row],[Open]] &lt; DATA[[#This Row],[Prev High]])</f>
        <v>1</v>
      </c>
      <c r="AR1214" s="10">
        <f xml:space="preserve"> SIGN(DATA[[#This Row],[Open]] &lt; DATA[[#This Row],[Prev Low]])</f>
        <v>0</v>
      </c>
      <c r="AS1214" s="10">
        <f xml:space="preserve"> SIGN(DATA[[#This Row],[Prev Low]] &lt; DATA[[#This Row],[Open]])</f>
        <v>1</v>
      </c>
      <c r="AT1214" s="10">
        <f xml:space="preserve"> SIGN(DATA[[#This Row],[Open]] &lt; DATA[[#This Row],[Prev High]])</f>
        <v>1</v>
      </c>
      <c r="AU1214" s="10">
        <f xml:space="preserve"> SIGN(DATA[[#This Row],[Prev High]] &lt; DATA[[#This Row],[Open]])</f>
        <v>0</v>
      </c>
      <c r="AV1214" s="10">
        <f xml:space="preserve"> SIGN(DATA[[#This Row],[Low]] &lt; DATA[[#This Row],[Prev Low]])</f>
        <v>0</v>
      </c>
      <c r="AW1214" s="10">
        <f xml:space="preserve"> SIGN(DATA[[#This Row],[Prev Low]] &lt; DATA[[#This Row],[Low]])</f>
        <v>1</v>
      </c>
      <c r="AX1214" s="10">
        <f xml:space="preserve"> SIGN(DATA[[#This Row],[High]] &lt; DATA[[#This Row],[Prev High]])</f>
        <v>0</v>
      </c>
      <c r="AY1214" s="10">
        <f xml:space="preserve"> SIGN(DATA[[#This Row],[Prev High]] &lt; DATA[[#This Row],[High]])</f>
        <v>1</v>
      </c>
      <c r="AZ1214" s="10">
        <f xml:space="preserve"> (DATA[[#This Row],[Prev Low]] &lt; DATA[[#This Row],[Close]]) * (DATA[[#This Row],[Close]] &lt; DATA[[#This Row],[Prev High]])</f>
        <v>0</v>
      </c>
      <c r="BA1214" s="10">
        <f xml:space="preserve"> SIGN(DATA[[#This Row],[Close]] &lt; DATA[[#This Row],[Prev Low]])</f>
        <v>0</v>
      </c>
      <c r="BB1214" s="10">
        <f xml:space="preserve"> SIGN(DATA[[#This Row],[Prev Low]] &lt; DATA[[#This Row],[Close]])</f>
        <v>1</v>
      </c>
      <c r="BC1214" s="10">
        <f xml:space="preserve"> SIGN(DATA[[#This Row],[Close]] &lt; DATA[[#This Row],[Prev High]])</f>
        <v>0</v>
      </c>
      <c r="BD1214" s="10">
        <f xml:space="preserve"> SIGN(DATA[[#This Row],[Prev High]] &lt; DATA[[#This Row],[Close]])</f>
        <v>1</v>
      </c>
    </row>
    <row r="1215" spans="14:56" x14ac:dyDescent="0.25">
      <c r="N1215" s="16">
        <f xml:space="preserve"> ROW() - ROW(DATA[[#Headers],[Row]])</f>
        <v>1213</v>
      </c>
      <c r="O1215" s="13"/>
      <c r="P1215" s="20">
        <v>44085</v>
      </c>
      <c r="Q1215" s="21">
        <v>98302</v>
      </c>
      <c r="R1215" s="21">
        <v>99250</v>
      </c>
      <c r="S1215" s="21">
        <v>99560</v>
      </c>
      <c r="T1215" s="21">
        <v>97790</v>
      </c>
      <c r="U1215" s="13" t="s">
        <v>244</v>
      </c>
      <c r="V1215" s="14">
        <v>-4.5999999999999999E-3</v>
      </c>
      <c r="W1215" s="23"/>
      <c r="X1215" s="23">
        <f xml:space="preserve"> (1 - DATA[[#This Row],[Row]])</f>
        <v>-1212</v>
      </c>
      <c r="Y1215" s="24">
        <f xml:space="preserve"> DATA[[#This Row],[Src Data]]</f>
        <v>44085</v>
      </c>
      <c r="Z1215" s="23">
        <f xml:space="preserve"> WEEKDAY(DATA[[#This Row],[Date]])</f>
        <v>6</v>
      </c>
      <c r="AA1215" s="26">
        <f xml:space="preserve"> DATA[[#This Row],[Src Último]]</f>
        <v>98302</v>
      </c>
      <c r="AB1215" s="28">
        <f xml:space="preserve"> DATA[[#This Row],[Src Abertura]]</f>
        <v>99250</v>
      </c>
      <c r="AC1215" s="28">
        <f xml:space="preserve"> DATA[[#This Row],[Src Mínima]]</f>
        <v>97790</v>
      </c>
      <c r="AD1215" s="28">
        <f xml:space="preserve"> DATA[[#This Row],[Src Máxima]]</f>
        <v>99560</v>
      </c>
      <c r="AE1215" s="28">
        <f xml:space="preserve"> DATA[[#This Row],[Src Último]]</f>
        <v>98302</v>
      </c>
      <c r="AF1215" s="40">
        <f xml:space="preserve"> (DATA[[#This Row],[High]] - DATA[[#This Row],[Low]])</f>
        <v>1770</v>
      </c>
      <c r="AG1215" s="31">
        <f xml:space="preserve"> _xlfn.XLOOKUP(DATA[[#This Row],[T]]-1, DATA[T], DATA[Open], "")</f>
        <v>100990</v>
      </c>
      <c r="AH1215" s="31">
        <f xml:space="preserve"> _xlfn.XLOOKUP(DATA[[#This Row],[T]]-1, DATA[T], DATA[Low], "")</f>
        <v>98310</v>
      </c>
      <c r="AI1215" s="31">
        <f xml:space="preserve"> _xlfn.XLOOKUP(DATA[[#This Row],[T]]-1, DATA[T], DATA[High], "")</f>
        <v>101690</v>
      </c>
      <c r="AJ1215" s="31">
        <f xml:space="preserve"> _xlfn.XLOOKUP(DATA[[#This Row],[T]]-1, DATA[T], DATA[Price], "")</f>
        <v>98755</v>
      </c>
      <c r="AK1215" s="33">
        <f xml:space="preserve"> IFERROR(DATA[[#This Row],[Prev Close]] - DATA[[#This Row],[Prev Open]], "")</f>
        <v>-2235</v>
      </c>
      <c r="AL1215" s="33">
        <f xml:space="preserve"> IFERROR(DATA[[#This Row],[Prev High]] - DATA[[#This Row],[Prev Low]], "")</f>
        <v>3380</v>
      </c>
      <c r="AM1215" s="33">
        <f xml:space="preserve"> SIGN(DATA[[#This Row],[Prev Change]] &lt; 0)</f>
        <v>1</v>
      </c>
      <c r="AN1215" s="33">
        <f xml:space="preserve"> SIGN(DATA[[#This Row],[Prev Change]] &gt;= 0)</f>
        <v>0</v>
      </c>
      <c r="AO1215" s="28">
        <f xml:space="preserve"> IFERROR(MAX(0, DATA[[#This Row],[High]] - DATA[[#This Row],[Prev High]]), "")</f>
        <v>0</v>
      </c>
      <c r="AP1215" s="28">
        <f xml:space="preserve"> IFERROR(MAX(0, DATA[[#This Row],[Prev Low]] - DATA[[#This Row],[Low]]), "")</f>
        <v>520</v>
      </c>
      <c r="AQ1215" s="10">
        <f xml:space="preserve"> (DATA[[#This Row],[Prev Low]] &lt; DATA[[#This Row],[Open]]) * (DATA[[#This Row],[Open]] &lt; DATA[[#This Row],[Prev High]])</f>
        <v>1</v>
      </c>
      <c r="AR1215" s="10">
        <f xml:space="preserve"> SIGN(DATA[[#This Row],[Open]] &lt; DATA[[#This Row],[Prev Low]])</f>
        <v>0</v>
      </c>
      <c r="AS1215" s="10">
        <f xml:space="preserve"> SIGN(DATA[[#This Row],[Prev Low]] &lt; DATA[[#This Row],[Open]])</f>
        <v>1</v>
      </c>
      <c r="AT1215" s="10">
        <f xml:space="preserve"> SIGN(DATA[[#This Row],[Open]] &lt; DATA[[#This Row],[Prev High]])</f>
        <v>1</v>
      </c>
      <c r="AU1215" s="10">
        <f xml:space="preserve"> SIGN(DATA[[#This Row],[Prev High]] &lt; DATA[[#This Row],[Open]])</f>
        <v>0</v>
      </c>
      <c r="AV1215" s="10">
        <f xml:space="preserve"> SIGN(DATA[[#This Row],[Low]] &lt; DATA[[#This Row],[Prev Low]])</f>
        <v>1</v>
      </c>
      <c r="AW1215" s="10">
        <f xml:space="preserve"> SIGN(DATA[[#This Row],[Prev Low]] &lt; DATA[[#This Row],[Low]])</f>
        <v>0</v>
      </c>
      <c r="AX1215" s="10">
        <f xml:space="preserve"> SIGN(DATA[[#This Row],[High]] &lt; DATA[[#This Row],[Prev High]])</f>
        <v>1</v>
      </c>
      <c r="AY1215" s="10">
        <f xml:space="preserve"> SIGN(DATA[[#This Row],[Prev High]] &lt; DATA[[#This Row],[High]])</f>
        <v>0</v>
      </c>
      <c r="AZ1215" s="10">
        <f xml:space="preserve"> (DATA[[#This Row],[Prev Low]] &lt; DATA[[#This Row],[Close]]) * (DATA[[#This Row],[Close]] &lt; DATA[[#This Row],[Prev High]])</f>
        <v>0</v>
      </c>
      <c r="BA1215" s="10">
        <f xml:space="preserve"> SIGN(DATA[[#This Row],[Close]] &lt; DATA[[#This Row],[Prev Low]])</f>
        <v>1</v>
      </c>
      <c r="BB1215" s="10">
        <f xml:space="preserve"> SIGN(DATA[[#This Row],[Prev Low]] &lt; DATA[[#This Row],[Close]])</f>
        <v>0</v>
      </c>
      <c r="BC1215" s="10">
        <f xml:space="preserve"> SIGN(DATA[[#This Row],[Close]] &lt; DATA[[#This Row],[Prev High]])</f>
        <v>1</v>
      </c>
      <c r="BD1215" s="10">
        <f xml:space="preserve"> SIGN(DATA[[#This Row],[Prev High]] &lt; DATA[[#This Row],[Close]])</f>
        <v>0</v>
      </c>
    </row>
    <row r="1216" spans="14:56" x14ac:dyDescent="0.25">
      <c r="N1216" s="16">
        <f xml:space="preserve"> ROW() - ROW(DATA[[#Headers],[Row]])</f>
        <v>1214</v>
      </c>
      <c r="O1216" s="13"/>
      <c r="P1216" s="20">
        <v>44084</v>
      </c>
      <c r="Q1216" s="21">
        <v>98755</v>
      </c>
      <c r="R1216" s="21">
        <v>100990</v>
      </c>
      <c r="S1216" s="21">
        <v>101690</v>
      </c>
      <c r="T1216" s="21">
        <v>98310</v>
      </c>
      <c r="U1216" s="13" t="s">
        <v>230</v>
      </c>
      <c r="V1216" s="14">
        <v>-2.6800000000000001E-2</v>
      </c>
      <c r="W1216" s="23"/>
      <c r="X1216" s="23">
        <f xml:space="preserve"> (1 - DATA[[#This Row],[Row]])</f>
        <v>-1213</v>
      </c>
      <c r="Y1216" s="24">
        <f xml:space="preserve"> DATA[[#This Row],[Src Data]]</f>
        <v>44084</v>
      </c>
      <c r="Z1216" s="23">
        <f xml:space="preserve"> WEEKDAY(DATA[[#This Row],[Date]])</f>
        <v>5</v>
      </c>
      <c r="AA1216" s="26">
        <f xml:space="preserve"> DATA[[#This Row],[Src Último]]</f>
        <v>98755</v>
      </c>
      <c r="AB1216" s="28">
        <f xml:space="preserve"> DATA[[#This Row],[Src Abertura]]</f>
        <v>100990</v>
      </c>
      <c r="AC1216" s="28">
        <f xml:space="preserve"> DATA[[#This Row],[Src Mínima]]</f>
        <v>98310</v>
      </c>
      <c r="AD1216" s="28">
        <f xml:space="preserve"> DATA[[#This Row],[Src Máxima]]</f>
        <v>101690</v>
      </c>
      <c r="AE1216" s="28">
        <f xml:space="preserve"> DATA[[#This Row],[Src Último]]</f>
        <v>98755</v>
      </c>
      <c r="AF1216" s="40">
        <f xml:space="preserve"> (DATA[[#This Row],[High]] - DATA[[#This Row],[Low]])</f>
        <v>3380</v>
      </c>
      <c r="AG1216" s="31">
        <f xml:space="preserve"> _xlfn.XLOOKUP(DATA[[#This Row],[T]]-1, DATA[T], DATA[Open], "")</f>
        <v>100780</v>
      </c>
      <c r="AH1216" s="31">
        <f xml:space="preserve"> _xlfn.XLOOKUP(DATA[[#This Row],[T]]-1, DATA[T], DATA[Low], "")</f>
        <v>100560</v>
      </c>
      <c r="AI1216" s="31">
        <f xml:space="preserve"> _xlfn.XLOOKUP(DATA[[#This Row],[T]]-1, DATA[T], DATA[High], "")</f>
        <v>101840</v>
      </c>
      <c r="AJ1216" s="31">
        <f xml:space="preserve"> _xlfn.XLOOKUP(DATA[[#This Row],[T]]-1, DATA[T], DATA[Price], "")</f>
        <v>101471</v>
      </c>
      <c r="AK1216" s="33">
        <f xml:space="preserve"> IFERROR(DATA[[#This Row],[Prev Close]] - DATA[[#This Row],[Prev Open]], "")</f>
        <v>691</v>
      </c>
      <c r="AL1216" s="33">
        <f xml:space="preserve"> IFERROR(DATA[[#This Row],[Prev High]] - DATA[[#This Row],[Prev Low]], "")</f>
        <v>1280</v>
      </c>
      <c r="AM1216" s="33">
        <f xml:space="preserve"> SIGN(DATA[[#This Row],[Prev Change]] &lt; 0)</f>
        <v>0</v>
      </c>
      <c r="AN1216" s="33">
        <f xml:space="preserve"> SIGN(DATA[[#This Row],[Prev Change]] &gt;= 0)</f>
        <v>1</v>
      </c>
      <c r="AO1216" s="28">
        <f xml:space="preserve"> IFERROR(MAX(0, DATA[[#This Row],[High]] - DATA[[#This Row],[Prev High]]), "")</f>
        <v>0</v>
      </c>
      <c r="AP1216" s="28">
        <f xml:space="preserve"> IFERROR(MAX(0, DATA[[#This Row],[Prev Low]] - DATA[[#This Row],[Low]]), "")</f>
        <v>2250</v>
      </c>
      <c r="AQ1216" s="10">
        <f xml:space="preserve"> (DATA[[#This Row],[Prev Low]] &lt; DATA[[#This Row],[Open]]) * (DATA[[#This Row],[Open]] &lt; DATA[[#This Row],[Prev High]])</f>
        <v>1</v>
      </c>
      <c r="AR1216" s="10">
        <f xml:space="preserve"> SIGN(DATA[[#This Row],[Open]] &lt; DATA[[#This Row],[Prev Low]])</f>
        <v>0</v>
      </c>
      <c r="AS1216" s="10">
        <f xml:space="preserve"> SIGN(DATA[[#This Row],[Prev Low]] &lt; DATA[[#This Row],[Open]])</f>
        <v>1</v>
      </c>
      <c r="AT1216" s="10">
        <f xml:space="preserve"> SIGN(DATA[[#This Row],[Open]] &lt; DATA[[#This Row],[Prev High]])</f>
        <v>1</v>
      </c>
      <c r="AU1216" s="10">
        <f xml:space="preserve"> SIGN(DATA[[#This Row],[Prev High]] &lt; DATA[[#This Row],[Open]])</f>
        <v>0</v>
      </c>
      <c r="AV1216" s="10">
        <f xml:space="preserve"> SIGN(DATA[[#This Row],[Low]] &lt; DATA[[#This Row],[Prev Low]])</f>
        <v>1</v>
      </c>
      <c r="AW1216" s="10">
        <f xml:space="preserve"> SIGN(DATA[[#This Row],[Prev Low]] &lt; DATA[[#This Row],[Low]])</f>
        <v>0</v>
      </c>
      <c r="AX1216" s="10">
        <f xml:space="preserve"> SIGN(DATA[[#This Row],[High]] &lt; DATA[[#This Row],[Prev High]])</f>
        <v>1</v>
      </c>
      <c r="AY1216" s="10">
        <f xml:space="preserve"> SIGN(DATA[[#This Row],[Prev High]] &lt; DATA[[#This Row],[High]])</f>
        <v>0</v>
      </c>
      <c r="AZ1216" s="10">
        <f xml:space="preserve"> (DATA[[#This Row],[Prev Low]] &lt; DATA[[#This Row],[Close]]) * (DATA[[#This Row],[Close]] &lt; DATA[[#This Row],[Prev High]])</f>
        <v>0</v>
      </c>
      <c r="BA1216" s="10">
        <f xml:space="preserve"> SIGN(DATA[[#This Row],[Close]] &lt; DATA[[#This Row],[Prev Low]])</f>
        <v>1</v>
      </c>
      <c r="BB1216" s="10">
        <f xml:space="preserve"> SIGN(DATA[[#This Row],[Prev Low]] &lt; DATA[[#This Row],[Close]])</f>
        <v>0</v>
      </c>
      <c r="BC1216" s="10">
        <f xml:space="preserve"> SIGN(DATA[[#This Row],[Close]] &lt; DATA[[#This Row],[Prev High]])</f>
        <v>1</v>
      </c>
      <c r="BD1216" s="10">
        <f xml:space="preserve"> SIGN(DATA[[#This Row],[Prev High]] &lt; DATA[[#This Row],[Close]])</f>
        <v>0</v>
      </c>
    </row>
    <row r="1217" spans="14:56" x14ac:dyDescent="0.25">
      <c r="N1217" s="16">
        <f xml:space="preserve"> ROW() - ROW(DATA[[#Headers],[Row]])</f>
        <v>1215</v>
      </c>
      <c r="O1217" s="13"/>
      <c r="P1217" s="20">
        <v>44083</v>
      </c>
      <c r="Q1217" s="21">
        <v>101471</v>
      </c>
      <c r="R1217" s="21">
        <v>100780</v>
      </c>
      <c r="S1217" s="21">
        <v>101840</v>
      </c>
      <c r="T1217" s="21">
        <v>100560</v>
      </c>
      <c r="U1217" s="13" t="s">
        <v>179</v>
      </c>
      <c r="V1217" s="14">
        <v>1.4200000000000001E-2</v>
      </c>
      <c r="W1217" s="23"/>
      <c r="X1217" s="23">
        <f xml:space="preserve"> (1 - DATA[[#This Row],[Row]])</f>
        <v>-1214</v>
      </c>
      <c r="Y1217" s="24">
        <f xml:space="preserve"> DATA[[#This Row],[Src Data]]</f>
        <v>44083</v>
      </c>
      <c r="Z1217" s="23">
        <f xml:space="preserve"> WEEKDAY(DATA[[#This Row],[Date]])</f>
        <v>4</v>
      </c>
      <c r="AA1217" s="26">
        <f xml:space="preserve"> DATA[[#This Row],[Src Último]]</f>
        <v>101471</v>
      </c>
      <c r="AB1217" s="28">
        <f xml:space="preserve"> DATA[[#This Row],[Src Abertura]]</f>
        <v>100780</v>
      </c>
      <c r="AC1217" s="28">
        <f xml:space="preserve"> DATA[[#This Row],[Src Mínima]]</f>
        <v>100560</v>
      </c>
      <c r="AD1217" s="28">
        <f xml:space="preserve"> DATA[[#This Row],[Src Máxima]]</f>
        <v>101840</v>
      </c>
      <c r="AE1217" s="28">
        <f xml:space="preserve"> DATA[[#This Row],[Src Último]]</f>
        <v>101471</v>
      </c>
      <c r="AF1217" s="40">
        <f xml:space="preserve"> (DATA[[#This Row],[High]] - DATA[[#This Row],[Low]])</f>
        <v>1280</v>
      </c>
      <c r="AG1217" s="31">
        <f xml:space="preserve"> _xlfn.XLOOKUP(DATA[[#This Row],[T]]-1, DATA[T], DATA[Open], "")</f>
        <v>99910</v>
      </c>
      <c r="AH1217" s="31">
        <f xml:space="preserve"> _xlfn.XLOOKUP(DATA[[#This Row],[T]]-1, DATA[T], DATA[Low], "")</f>
        <v>99410</v>
      </c>
      <c r="AI1217" s="31">
        <f xml:space="preserve"> _xlfn.XLOOKUP(DATA[[#This Row],[T]]-1, DATA[T], DATA[High], "")</f>
        <v>100890</v>
      </c>
      <c r="AJ1217" s="31">
        <f xml:space="preserve"> _xlfn.XLOOKUP(DATA[[#This Row],[T]]-1, DATA[T], DATA[Price], "")</f>
        <v>100047</v>
      </c>
      <c r="AK1217" s="33">
        <f xml:space="preserve"> IFERROR(DATA[[#This Row],[Prev Close]] - DATA[[#This Row],[Prev Open]], "")</f>
        <v>137</v>
      </c>
      <c r="AL1217" s="33">
        <f xml:space="preserve"> IFERROR(DATA[[#This Row],[Prev High]] - DATA[[#This Row],[Prev Low]], "")</f>
        <v>1480</v>
      </c>
      <c r="AM1217" s="33">
        <f xml:space="preserve"> SIGN(DATA[[#This Row],[Prev Change]] &lt; 0)</f>
        <v>0</v>
      </c>
      <c r="AN1217" s="33">
        <f xml:space="preserve"> SIGN(DATA[[#This Row],[Prev Change]] &gt;= 0)</f>
        <v>1</v>
      </c>
      <c r="AO1217" s="28">
        <f xml:space="preserve"> IFERROR(MAX(0, DATA[[#This Row],[High]] - DATA[[#This Row],[Prev High]]), "")</f>
        <v>950</v>
      </c>
      <c r="AP1217" s="28">
        <f xml:space="preserve"> IFERROR(MAX(0, DATA[[#This Row],[Prev Low]] - DATA[[#This Row],[Low]]), "")</f>
        <v>0</v>
      </c>
      <c r="AQ1217" s="10">
        <f xml:space="preserve"> (DATA[[#This Row],[Prev Low]] &lt; DATA[[#This Row],[Open]]) * (DATA[[#This Row],[Open]] &lt; DATA[[#This Row],[Prev High]])</f>
        <v>1</v>
      </c>
      <c r="AR1217" s="10">
        <f xml:space="preserve"> SIGN(DATA[[#This Row],[Open]] &lt; DATA[[#This Row],[Prev Low]])</f>
        <v>0</v>
      </c>
      <c r="AS1217" s="10">
        <f xml:space="preserve"> SIGN(DATA[[#This Row],[Prev Low]] &lt; DATA[[#This Row],[Open]])</f>
        <v>1</v>
      </c>
      <c r="AT1217" s="10">
        <f xml:space="preserve"> SIGN(DATA[[#This Row],[Open]] &lt; DATA[[#This Row],[Prev High]])</f>
        <v>1</v>
      </c>
      <c r="AU1217" s="10">
        <f xml:space="preserve"> SIGN(DATA[[#This Row],[Prev High]] &lt; DATA[[#This Row],[Open]])</f>
        <v>0</v>
      </c>
      <c r="AV1217" s="10">
        <f xml:space="preserve"> SIGN(DATA[[#This Row],[Low]] &lt; DATA[[#This Row],[Prev Low]])</f>
        <v>0</v>
      </c>
      <c r="AW1217" s="10">
        <f xml:space="preserve"> SIGN(DATA[[#This Row],[Prev Low]] &lt; DATA[[#This Row],[Low]])</f>
        <v>1</v>
      </c>
      <c r="AX1217" s="10">
        <f xml:space="preserve"> SIGN(DATA[[#This Row],[High]] &lt; DATA[[#This Row],[Prev High]])</f>
        <v>0</v>
      </c>
      <c r="AY1217" s="10">
        <f xml:space="preserve"> SIGN(DATA[[#This Row],[Prev High]] &lt; DATA[[#This Row],[High]])</f>
        <v>1</v>
      </c>
      <c r="AZ1217" s="10">
        <f xml:space="preserve"> (DATA[[#This Row],[Prev Low]] &lt; DATA[[#This Row],[Close]]) * (DATA[[#This Row],[Close]] &lt; DATA[[#This Row],[Prev High]])</f>
        <v>0</v>
      </c>
      <c r="BA1217" s="10">
        <f xml:space="preserve"> SIGN(DATA[[#This Row],[Close]] &lt; DATA[[#This Row],[Prev Low]])</f>
        <v>0</v>
      </c>
      <c r="BB1217" s="10">
        <f xml:space="preserve"> SIGN(DATA[[#This Row],[Prev Low]] &lt; DATA[[#This Row],[Close]])</f>
        <v>1</v>
      </c>
      <c r="BC1217" s="10">
        <f xml:space="preserve"> SIGN(DATA[[#This Row],[Close]] &lt; DATA[[#This Row],[Prev High]])</f>
        <v>0</v>
      </c>
      <c r="BD1217" s="10">
        <f xml:space="preserve"> SIGN(DATA[[#This Row],[Prev High]] &lt; DATA[[#This Row],[Close]])</f>
        <v>1</v>
      </c>
    </row>
    <row r="1218" spans="14:56" x14ac:dyDescent="0.25">
      <c r="N1218" s="16">
        <f xml:space="preserve"> ROW() - ROW(DATA[[#Headers],[Row]])</f>
        <v>1216</v>
      </c>
      <c r="O1218" s="13"/>
      <c r="P1218" s="20">
        <v>44082</v>
      </c>
      <c r="Q1218" s="21">
        <v>100047</v>
      </c>
      <c r="R1218" s="21">
        <v>99910</v>
      </c>
      <c r="S1218" s="21">
        <v>100890</v>
      </c>
      <c r="T1218" s="21">
        <v>99410</v>
      </c>
      <c r="U1218" s="13" t="s">
        <v>490</v>
      </c>
      <c r="V1218" s="14">
        <v>-1.41E-2</v>
      </c>
      <c r="W1218" s="23"/>
      <c r="X1218" s="23">
        <f xml:space="preserve"> (1 - DATA[[#This Row],[Row]])</f>
        <v>-1215</v>
      </c>
      <c r="Y1218" s="24">
        <f xml:space="preserve"> DATA[[#This Row],[Src Data]]</f>
        <v>44082</v>
      </c>
      <c r="Z1218" s="23">
        <f xml:space="preserve"> WEEKDAY(DATA[[#This Row],[Date]])</f>
        <v>3</v>
      </c>
      <c r="AA1218" s="26">
        <f xml:space="preserve"> DATA[[#This Row],[Src Último]]</f>
        <v>100047</v>
      </c>
      <c r="AB1218" s="28">
        <f xml:space="preserve"> DATA[[#This Row],[Src Abertura]]</f>
        <v>99910</v>
      </c>
      <c r="AC1218" s="28">
        <f xml:space="preserve"> DATA[[#This Row],[Src Mínima]]</f>
        <v>99410</v>
      </c>
      <c r="AD1218" s="28">
        <f xml:space="preserve"> DATA[[#This Row],[Src Máxima]]</f>
        <v>100890</v>
      </c>
      <c r="AE1218" s="28">
        <f xml:space="preserve"> DATA[[#This Row],[Src Último]]</f>
        <v>100047</v>
      </c>
      <c r="AF1218" s="40">
        <f xml:space="preserve"> (DATA[[#This Row],[High]] - DATA[[#This Row],[Low]])</f>
        <v>1480</v>
      </c>
      <c r="AG1218" s="31">
        <f xml:space="preserve"> _xlfn.XLOOKUP(DATA[[#This Row],[T]]-1, DATA[T], DATA[Open], "")</f>
        <v>100920</v>
      </c>
      <c r="AH1218" s="31">
        <f xml:space="preserve"> _xlfn.XLOOKUP(DATA[[#This Row],[T]]-1, DATA[T], DATA[Low], "")</f>
        <v>99030</v>
      </c>
      <c r="AI1218" s="31">
        <f xml:space="preserve"> _xlfn.XLOOKUP(DATA[[#This Row],[T]]-1, DATA[T], DATA[High], "")</f>
        <v>102005</v>
      </c>
      <c r="AJ1218" s="31">
        <f xml:space="preserve"> _xlfn.XLOOKUP(DATA[[#This Row],[T]]-1, DATA[T], DATA[Price], "")</f>
        <v>101474</v>
      </c>
      <c r="AK1218" s="33">
        <f xml:space="preserve"> IFERROR(DATA[[#This Row],[Prev Close]] - DATA[[#This Row],[Prev Open]], "")</f>
        <v>554</v>
      </c>
      <c r="AL1218" s="33">
        <f xml:space="preserve"> IFERROR(DATA[[#This Row],[Prev High]] - DATA[[#This Row],[Prev Low]], "")</f>
        <v>2975</v>
      </c>
      <c r="AM1218" s="33">
        <f xml:space="preserve"> SIGN(DATA[[#This Row],[Prev Change]] &lt; 0)</f>
        <v>0</v>
      </c>
      <c r="AN1218" s="33">
        <f xml:space="preserve"> SIGN(DATA[[#This Row],[Prev Change]] &gt;= 0)</f>
        <v>1</v>
      </c>
      <c r="AO1218" s="28">
        <f xml:space="preserve"> IFERROR(MAX(0, DATA[[#This Row],[High]] - DATA[[#This Row],[Prev High]]), "")</f>
        <v>0</v>
      </c>
      <c r="AP1218" s="28">
        <f xml:space="preserve"> IFERROR(MAX(0, DATA[[#This Row],[Prev Low]] - DATA[[#This Row],[Low]]), "")</f>
        <v>0</v>
      </c>
      <c r="AQ1218" s="10">
        <f xml:space="preserve"> (DATA[[#This Row],[Prev Low]] &lt; DATA[[#This Row],[Open]]) * (DATA[[#This Row],[Open]] &lt; DATA[[#This Row],[Prev High]])</f>
        <v>1</v>
      </c>
      <c r="AR1218" s="10">
        <f xml:space="preserve"> SIGN(DATA[[#This Row],[Open]] &lt; DATA[[#This Row],[Prev Low]])</f>
        <v>0</v>
      </c>
      <c r="AS1218" s="10">
        <f xml:space="preserve"> SIGN(DATA[[#This Row],[Prev Low]] &lt; DATA[[#This Row],[Open]])</f>
        <v>1</v>
      </c>
      <c r="AT1218" s="10">
        <f xml:space="preserve"> SIGN(DATA[[#This Row],[Open]] &lt; DATA[[#This Row],[Prev High]])</f>
        <v>1</v>
      </c>
      <c r="AU1218" s="10">
        <f xml:space="preserve"> SIGN(DATA[[#This Row],[Prev High]] &lt; DATA[[#This Row],[Open]])</f>
        <v>0</v>
      </c>
      <c r="AV1218" s="10">
        <f xml:space="preserve"> SIGN(DATA[[#This Row],[Low]] &lt; DATA[[#This Row],[Prev Low]])</f>
        <v>0</v>
      </c>
      <c r="AW1218" s="10">
        <f xml:space="preserve"> SIGN(DATA[[#This Row],[Prev Low]] &lt; DATA[[#This Row],[Low]])</f>
        <v>1</v>
      </c>
      <c r="AX1218" s="10">
        <f xml:space="preserve"> SIGN(DATA[[#This Row],[High]] &lt; DATA[[#This Row],[Prev High]])</f>
        <v>1</v>
      </c>
      <c r="AY1218" s="10">
        <f xml:space="preserve"> SIGN(DATA[[#This Row],[Prev High]] &lt; DATA[[#This Row],[High]])</f>
        <v>0</v>
      </c>
      <c r="AZ1218" s="10">
        <f xml:space="preserve"> (DATA[[#This Row],[Prev Low]] &lt; DATA[[#This Row],[Close]]) * (DATA[[#This Row],[Close]] &lt; DATA[[#This Row],[Prev High]])</f>
        <v>1</v>
      </c>
      <c r="BA1218" s="10">
        <f xml:space="preserve"> SIGN(DATA[[#This Row],[Close]] &lt; DATA[[#This Row],[Prev Low]])</f>
        <v>0</v>
      </c>
      <c r="BB1218" s="10">
        <f xml:space="preserve"> SIGN(DATA[[#This Row],[Prev Low]] &lt; DATA[[#This Row],[Close]])</f>
        <v>1</v>
      </c>
      <c r="BC1218" s="10">
        <f xml:space="preserve"> SIGN(DATA[[#This Row],[Close]] &lt; DATA[[#This Row],[Prev High]])</f>
        <v>1</v>
      </c>
      <c r="BD1218" s="10">
        <f xml:space="preserve"> SIGN(DATA[[#This Row],[Prev High]] &lt; DATA[[#This Row],[Close]])</f>
        <v>0</v>
      </c>
    </row>
    <row r="1219" spans="14:56" x14ac:dyDescent="0.25">
      <c r="N1219" s="16">
        <f xml:space="preserve"> ROW() - ROW(DATA[[#Headers],[Row]])</f>
        <v>1217</v>
      </c>
      <c r="O1219" s="13"/>
      <c r="P1219" s="20">
        <v>44078</v>
      </c>
      <c r="Q1219" s="21">
        <v>101474</v>
      </c>
      <c r="R1219" s="21">
        <v>100920</v>
      </c>
      <c r="S1219" s="21">
        <v>102005</v>
      </c>
      <c r="T1219" s="21">
        <v>99030</v>
      </c>
      <c r="U1219" s="13" t="s">
        <v>230</v>
      </c>
      <c r="V1219" s="14">
        <v>6.0000000000000001E-3</v>
      </c>
      <c r="W1219" s="23"/>
      <c r="X1219" s="23">
        <f xml:space="preserve"> (1 - DATA[[#This Row],[Row]])</f>
        <v>-1216</v>
      </c>
      <c r="Y1219" s="24">
        <f xml:space="preserve"> DATA[[#This Row],[Src Data]]</f>
        <v>44078</v>
      </c>
      <c r="Z1219" s="23">
        <f xml:space="preserve"> WEEKDAY(DATA[[#This Row],[Date]])</f>
        <v>6</v>
      </c>
      <c r="AA1219" s="26">
        <f xml:space="preserve"> DATA[[#This Row],[Src Último]]</f>
        <v>101474</v>
      </c>
      <c r="AB1219" s="28">
        <f xml:space="preserve"> DATA[[#This Row],[Src Abertura]]</f>
        <v>100920</v>
      </c>
      <c r="AC1219" s="28">
        <f xml:space="preserve"> DATA[[#This Row],[Src Mínima]]</f>
        <v>99030</v>
      </c>
      <c r="AD1219" s="28">
        <f xml:space="preserve"> DATA[[#This Row],[Src Máxima]]</f>
        <v>102005</v>
      </c>
      <c r="AE1219" s="28">
        <f xml:space="preserve"> DATA[[#This Row],[Src Último]]</f>
        <v>101474</v>
      </c>
      <c r="AF1219" s="40">
        <f xml:space="preserve"> (DATA[[#This Row],[High]] - DATA[[#This Row],[Low]])</f>
        <v>2975</v>
      </c>
      <c r="AG1219" s="31">
        <f xml:space="preserve"> _xlfn.XLOOKUP(DATA[[#This Row],[T]]-1, DATA[T], DATA[Open], "")</f>
        <v>102095</v>
      </c>
      <c r="AH1219" s="31">
        <f xml:space="preserve"> _xlfn.XLOOKUP(DATA[[#This Row],[T]]-1, DATA[T], DATA[Low], "")</f>
        <v>99830</v>
      </c>
      <c r="AI1219" s="31">
        <f xml:space="preserve"> _xlfn.XLOOKUP(DATA[[#This Row],[T]]-1, DATA[T], DATA[High], "")</f>
        <v>103445</v>
      </c>
      <c r="AJ1219" s="31">
        <f xml:space="preserve"> _xlfn.XLOOKUP(DATA[[#This Row],[T]]-1, DATA[T], DATA[Price], "")</f>
        <v>100866</v>
      </c>
      <c r="AK1219" s="33">
        <f xml:space="preserve"> IFERROR(DATA[[#This Row],[Prev Close]] - DATA[[#This Row],[Prev Open]], "")</f>
        <v>-1229</v>
      </c>
      <c r="AL1219" s="33">
        <f xml:space="preserve"> IFERROR(DATA[[#This Row],[Prev High]] - DATA[[#This Row],[Prev Low]], "")</f>
        <v>3615</v>
      </c>
      <c r="AM1219" s="33">
        <f xml:space="preserve"> SIGN(DATA[[#This Row],[Prev Change]] &lt; 0)</f>
        <v>1</v>
      </c>
      <c r="AN1219" s="33">
        <f xml:space="preserve"> SIGN(DATA[[#This Row],[Prev Change]] &gt;= 0)</f>
        <v>0</v>
      </c>
      <c r="AO1219" s="28">
        <f xml:space="preserve"> IFERROR(MAX(0, DATA[[#This Row],[High]] - DATA[[#This Row],[Prev High]]), "")</f>
        <v>0</v>
      </c>
      <c r="AP1219" s="28">
        <f xml:space="preserve"> IFERROR(MAX(0, DATA[[#This Row],[Prev Low]] - DATA[[#This Row],[Low]]), "")</f>
        <v>800</v>
      </c>
      <c r="AQ1219" s="10">
        <f xml:space="preserve"> (DATA[[#This Row],[Prev Low]] &lt; DATA[[#This Row],[Open]]) * (DATA[[#This Row],[Open]] &lt; DATA[[#This Row],[Prev High]])</f>
        <v>1</v>
      </c>
      <c r="AR1219" s="10">
        <f xml:space="preserve"> SIGN(DATA[[#This Row],[Open]] &lt; DATA[[#This Row],[Prev Low]])</f>
        <v>0</v>
      </c>
      <c r="AS1219" s="10">
        <f xml:space="preserve"> SIGN(DATA[[#This Row],[Prev Low]] &lt; DATA[[#This Row],[Open]])</f>
        <v>1</v>
      </c>
      <c r="AT1219" s="10">
        <f xml:space="preserve"> SIGN(DATA[[#This Row],[Open]] &lt; DATA[[#This Row],[Prev High]])</f>
        <v>1</v>
      </c>
      <c r="AU1219" s="10">
        <f xml:space="preserve"> SIGN(DATA[[#This Row],[Prev High]] &lt; DATA[[#This Row],[Open]])</f>
        <v>0</v>
      </c>
      <c r="AV1219" s="10">
        <f xml:space="preserve"> SIGN(DATA[[#This Row],[Low]] &lt; DATA[[#This Row],[Prev Low]])</f>
        <v>1</v>
      </c>
      <c r="AW1219" s="10">
        <f xml:space="preserve"> SIGN(DATA[[#This Row],[Prev Low]] &lt; DATA[[#This Row],[Low]])</f>
        <v>0</v>
      </c>
      <c r="AX1219" s="10">
        <f xml:space="preserve"> SIGN(DATA[[#This Row],[High]] &lt; DATA[[#This Row],[Prev High]])</f>
        <v>1</v>
      </c>
      <c r="AY1219" s="10">
        <f xml:space="preserve"> SIGN(DATA[[#This Row],[Prev High]] &lt; DATA[[#This Row],[High]])</f>
        <v>0</v>
      </c>
      <c r="AZ1219" s="10">
        <f xml:space="preserve"> (DATA[[#This Row],[Prev Low]] &lt; DATA[[#This Row],[Close]]) * (DATA[[#This Row],[Close]] &lt; DATA[[#This Row],[Prev High]])</f>
        <v>1</v>
      </c>
      <c r="BA1219" s="10">
        <f xml:space="preserve"> SIGN(DATA[[#This Row],[Close]] &lt; DATA[[#This Row],[Prev Low]])</f>
        <v>0</v>
      </c>
      <c r="BB1219" s="10">
        <f xml:space="preserve"> SIGN(DATA[[#This Row],[Prev Low]] &lt; DATA[[#This Row],[Close]])</f>
        <v>1</v>
      </c>
      <c r="BC1219" s="10">
        <f xml:space="preserve"> SIGN(DATA[[#This Row],[Close]] &lt; DATA[[#This Row],[Prev High]])</f>
        <v>1</v>
      </c>
      <c r="BD1219" s="10">
        <f xml:space="preserve"> SIGN(DATA[[#This Row],[Prev High]] &lt; DATA[[#This Row],[Close]])</f>
        <v>0</v>
      </c>
    </row>
    <row r="1220" spans="14:56" x14ac:dyDescent="0.25">
      <c r="N1220" s="16">
        <f xml:space="preserve"> ROW() - ROW(DATA[[#Headers],[Row]])</f>
        <v>1218</v>
      </c>
      <c r="O1220" s="13"/>
      <c r="P1220" s="20">
        <v>44077</v>
      </c>
      <c r="Q1220" s="21">
        <v>100866</v>
      </c>
      <c r="R1220" s="21">
        <v>102095</v>
      </c>
      <c r="S1220" s="21">
        <v>103445</v>
      </c>
      <c r="T1220" s="21">
        <v>99830</v>
      </c>
      <c r="U1220" s="13" t="s">
        <v>247</v>
      </c>
      <c r="V1220" s="14">
        <v>-1.2200000000000001E-2</v>
      </c>
      <c r="W1220" s="23"/>
      <c r="X1220" s="23">
        <f xml:space="preserve"> (1 - DATA[[#This Row],[Row]])</f>
        <v>-1217</v>
      </c>
      <c r="Y1220" s="24">
        <f xml:space="preserve"> DATA[[#This Row],[Src Data]]</f>
        <v>44077</v>
      </c>
      <c r="Z1220" s="23">
        <f xml:space="preserve"> WEEKDAY(DATA[[#This Row],[Date]])</f>
        <v>5</v>
      </c>
      <c r="AA1220" s="26">
        <f xml:space="preserve"> DATA[[#This Row],[Src Último]]</f>
        <v>100866</v>
      </c>
      <c r="AB1220" s="28">
        <f xml:space="preserve"> DATA[[#This Row],[Src Abertura]]</f>
        <v>102095</v>
      </c>
      <c r="AC1220" s="28">
        <f xml:space="preserve"> DATA[[#This Row],[Src Mínima]]</f>
        <v>99830</v>
      </c>
      <c r="AD1220" s="28">
        <f xml:space="preserve"> DATA[[#This Row],[Src Máxima]]</f>
        <v>103445</v>
      </c>
      <c r="AE1220" s="28">
        <f xml:space="preserve"> DATA[[#This Row],[Src Último]]</f>
        <v>100866</v>
      </c>
      <c r="AF1220" s="40">
        <f xml:space="preserve"> (DATA[[#This Row],[High]] - DATA[[#This Row],[Low]])</f>
        <v>3615</v>
      </c>
      <c r="AG1220" s="31">
        <f xml:space="preserve"> _xlfn.XLOOKUP(DATA[[#This Row],[T]]-1, DATA[T], DATA[Open], "")</f>
        <v>102600</v>
      </c>
      <c r="AH1220" s="31">
        <f xml:space="preserve"> _xlfn.XLOOKUP(DATA[[#This Row],[T]]-1, DATA[T], DATA[Low], "")</f>
        <v>100940</v>
      </c>
      <c r="AI1220" s="31">
        <f xml:space="preserve"> _xlfn.XLOOKUP(DATA[[#This Row],[T]]-1, DATA[T], DATA[High], "")</f>
        <v>103090</v>
      </c>
      <c r="AJ1220" s="31">
        <f xml:space="preserve"> _xlfn.XLOOKUP(DATA[[#This Row],[T]]-1, DATA[T], DATA[Price], "")</f>
        <v>102108</v>
      </c>
      <c r="AK1220" s="33">
        <f xml:space="preserve"> IFERROR(DATA[[#This Row],[Prev Close]] - DATA[[#This Row],[Prev Open]], "")</f>
        <v>-492</v>
      </c>
      <c r="AL1220" s="33">
        <f xml:space="preserve"> IFERROR(DATA[[#This Row],[Prev High]] - DATA[[#This Row],[Prev Low]], "")</f>
        <v>2150</v>
      </c>
      <c r="AM1220" s="33">
        <f xml:space="preserve"> SIGN(DATA[[#This Row],[Prev Change]] &lt; 0)</f>
        <v>1</v>
      </c>
      <c r="AN1220" s="33">
        <f xml:space="preserve"> SIGN(DATA[[#This Row],[Prev Change]] &gt;= 0)</f>
        <v>0</v>
      </c>
      <c r="AO1220" s="28">
        <f xml:space="preserve"> IFERROR(MAX(0, DATA[[#This Row],[High]] - DATA[[#This Row],[Prev High]]), "")</f>
        <v>355</v>
      </c>
      <c r="AP1220" s="28">
        <f xml:space="preserve"> IFERROR(MAX(0, DATA[[#This Row],[Prev Low]] - DATA[[#This Row],[Low]]), "")</f>
        <v>1110</v>
      </c>
      <c r="AQ1220" s="10">
        <f xml:space="preserve"> (DATA[[#This Row],[Prev Low]] &lt; DATA[[#This Row],[Open]]) * (DATA[[#This Row],[Open]] &lt; DATA[[#This Row],[Prev High]])</f>
        <v>1</v>
      </c>
      <c r="AR1220" s="10">
        <f xml:space="preserve"> SIGN(DATA[[#This Row],[Open]] &lt; DATA[[#This Row],[Prev Low]])</f>
        <v>0</v>
      </c>
      <c r="AS1220" s="10">
        <f xml:space="preserve"> SIGN(DATA[[#This Row],[Prev Low]] &lt; DATA[[#This Row],[Open]])</f>
        <v>1</v>
      </c>
      <c r="AT1220" s="10">
        <f xml:space="preserve"> SIGN(DATA[[#This Row],[Open]] &lt; DATA[[#This Row],[Prev High]])</f>
        <v>1</v>
      </c>
      <c r="AU1220" s="10">
        <f xml:space="preserve"> SIGN(DATA[[#This Row],[Prev High]] &lt; DATA[[#This Row],[Open]])</f>
        <v>0</v>
      </c>
      <c r="AV1220" s="10">
        <f xml:space="preserve"> SIGN(DATA[[#This Row],[Low]] &lt; DATA[[#This Row],[Prev Low]])</f>
        <v>1</v>
      </c>
      <c r="AW1220" s="10">
        <f xml:space="preserve"> SIGN(DATA[[#This Row],[Prev Low]] &lt; DATA[[#This Row],[Low]])</f>
        <v>0</v>
      </c>
      <c r="AX1220" s="10">
        <f xml:space="preserve"> SIGN(DATA[[#This Row],[High]] &lt; DATA[[#This Row],[Prev High]])</f>
        <v>0</v>
      </c>
      <c r="AY1220" s="10">
        <f xml:space="preserve"> SIGN(DATA[[#This Row],[Prev High]] &lt; DATA[[#This Row],[High]])</f>
        <v>1</v>
      </c>
      <c r="AZ1220" s="10">
        <f xml:space="preserve"> (DATA[[#This Row],[Prev Low]] &lt; DATA[[#This Row],[Close]]) * (DATA[[#This Row],[Close]] &lt; DATA[[#This Row],[Prev High]])</f>
        <v>0</v>
      </c>
      <c r="BA1220" s="10">
        <f xml:space="preserve"> SIGN(DATA[[#This Row],[Close]] &lt; DATA[[#This Row],[Prev Low]])</f>
        <v>1</v>
      </c>
      <c r="BB1220" s="10">
        <f xml:space="preserve"> SIGN(DATA[[#This Row],[Prev Low]] &lt; DATA[[#This Row],[Close]])</f>
        <v>0</v>
      </c>
      <c r="BC1220" s="10">
        <f xml:space="preserve"> SIGN(DATA[[#This Row],[Close]] &lt; DATA[[#This Row],[Prev High]])</f>
        <v>1</v>
      </c>
      <c r="BD1220" s="10">
        <f xml:space="preserve"> SIGN(DATA[[#This Row],[Prev High]] &lt; DATA[[#This Row],[Close]])</f>
        <v>0</v>
      </c>
    </row>
    <row r="1221" spans="14:56" x14ac:dyDescent="0.25">
      <c r="N1221" s="16">
        <f xml:space="preserve"> ROW() - ROW(DATA[[#Headers],[Row]])</f>
        <v>1219</v>
      </c>
      <c r="O1221" s="13"/>
      <c r="P1221" s="20">
        <v>44076</v>
      </c>
      <c r="Q1221" s="21">
        <v>102108</v>
      </c>
      <c r="R1221" s="21">
        <v>102600</v>
      </c>
      <c r="S1221" s="21">
        <v>103090</v>
      </c>
      <c r="T1221" s="21">
        <v>100940</v>
      </c>
      <c r="U1221" s="13" t="s">
        <v>200</v>
      </c>
      <c r="V1221" s="14">
        <v>-2.3E-3</v>
      </c>
      <c r="W1221" s="23"/>
      <c r="X1221" s="23">
        <f xml:space="preserve"> (1 - DATA[[#This Row],[Row]])</f>
        <v>-1218</v>
      </c>
      <c r="Y1221" s="24">
        <f xml:space="preserve"> DATA[[#This Row],[Src Data]]</f>
        <v>44076</v>
      </c>
      <c r="Z1221" s="23">
        <f xml:space="preserve"> WEEKDAY(DATA[[#This Row],[Date]])</f>
        <v>4</v>
      </c>
      <c r="AA1221" s="26">
        <f xml:space="preserve"> DATA[[#This Row],[Src Último]]</f>
        <v>102108</v>
      </c>
      <c r="AB1221" s="28">
        <f xml:space="preserve"> DATA[[#This Row],[Src Abertura]]</f>
        <v>102600</v>
      </c>
      <c r="AC1221" s="28">
        <f xml:space="preserve"> DATA[[#This Row],[Src Mínima]]</f>
        <v>100940</v>
      </c>
      <c r="AD1221" s="28">
        <f xml:space="preserve"> DATA[[#This Row],[Src Máxima]]</f>
        <v>103090</v>
      </c>
      <c r="AE1221" s="28">
        <f xml:space="preserve"> DATA[[#This Row],[Src Último]]</f>
        <v>102108</v>
      </c>
      <c r="AF1221" s="40">
        <f xml:space="preserve"> (DATA[[#This Row],[High]] - DATA[[#This Row],[Low]])</f>
        <v>2150</v>
      </c>
      <c r="AG1221" s="31">
        <f xml:space="preserve"> _xlfn.XLOOKUP(DATA[[#This Row],[T]]-1, DATA[T], DATA[Open], "")</f>
        <v>100450</v>
      </c>
      <c r="AH1221" s="31">
        <f xml:space="preserve"> _xlfn.XLOOKUP(DATA[[#This Row],[T]]-1, DATA[T], DATA[Low], "")</f>
        <v>100290</v>
      </c>
      <c r="AI1221" s="31">
        <f xml:space="preserve"> _xlfn.XLOOKUP(DATA[[#This Row],[T]]-1, DATA[T], DATA[High], "")</f>
        <v>102475</v>
      </c>
      <c r="AJ1221" s="31">
        <f xml:space="preserve"> _xlfn.XLOOKUP(DATA[[#This Row],[T]]-1, DATA[T], DATA[Price], "")</f>
        <v>102341</v>
      </c>
      <c r="AK1221" s="33">
        <f xml:space="preserve"> IFERROR(DATA[[#This Row],[Prev Close]] - DATA[[#This Row],[Prev Open]], "")</f>
        <v>1891</v>
      </c>
      <c r="AL1221" s="33">
        <f xml:space="preserve"> IFERROR(DATA[[#This Row],[Prev High]] - DATA[[#This Row],[Prev Low]], "")</f>
        <v>2185</v>
      </c>
      <c r="AM1221" s="33">
        <f xml:space="preserve"> SIGN(DATA[[#This Row],[Prev Change]] &lt; 0)</f>
        <v>0</v>
      </c>
      <c r="AN1221" s="33">
        <f xml:space="preserve"> SIGN(DATA[[#This Row],[Prev Change]] &gt;= 0)</f>
        <v>1</v>
      </c>
      <c r="AO1221" s="28">
        <f xml:space="preserve"> IFERROR(MAX(0, DATA[[#This Row],[High]] - DATA[[#This Row],[Prev High]]), "")</f>
        <v>615</v>
      </c>
      <c r="AP1221" s="28">
        <f xml:space="preserve"> IFERROR(MAX(0, DATA[[#This Row],[Prev Low]] - DATA[[#This Row],[Low]]), "")</f>
        <v>0</v>
      </c>
      <c r="AQ1221" s="10">
        <f xml:space="preserve"> (DATA[[#This Row],[Prev Low]] &lt; DATA[[#This Row],[Open]]) * (DATA[[#This Row],[Open]] &lt; DATA[[#This Row],[Prev High]])</f>
        <v>0</v>
      </c>
      <c r="AR1221" s="10">
        <f xml:space="preserve"> SIGN(DATA[[#This Row],[Open]] &lt; DATA[[#This Row],[Prev Low]])</f>
        <v>0</v>
      </c>
      <c r="AS1221" s="10">
        <f xml:space="preserve"> SIGN(DATA[[#This Row],[Prev Low]] &lt; DATA[[#This Row],[Open]])</f>
        <v>1</v>
      </c>
      <c r="AT1221" s="10">
        <f xml:space="preserve"> SIGN(DATA[[#This Row],[Open]] &lt; DATA[[#This Row],[Prev High]])</f>
        <v>0</v>
      </c>
      <c r="AU1221" s="10">
        <f xml:space="preserve"> SIGN(DATA[[#This Row],[Prev High]] &lt; DATA[[#This Row],[Open]])</f>
        <v>1</v>
      </c>
      <c r="AV1221" s="10">
        <f xml:space="preserve"> SIGN(DATA[[#This Row],[Low]] &lt; DATA[[#This Row],[Prev Low]])</f>
        <v>0</v>
      </c>
      <c r="AW1221" s="10">
        <f xml:space="preserve"> SIGN(DATA[[#This Row],[Prev Low]] &lt; DATA[[#This Row],[Low]])</f>
        <v>1</v>
      </c>
      <c r="AX1221" s="10">
        <f xml:space="preserve"> SIGN(DATA[[#This Row],[High]] &lt; DATA[[#This Row],[Prev High]])</f>
        <v>0</v>
      </c>
      <c r="AY1221" s="10">
        <f xml:space="preserve"> SIGN(DATA[[#This Row],[Prev High]] &lt; DATA[[#This Row],[High]])</f>
        <v>1</v>
      </c>
      <c r="AZ1221" s="10">
        <f xml:space="preserve"> (DATA[[#This Row],[Prev Low]] &lt; DATA[[#This Row],[Close]]) * (DATA[[#This Row],[Close]] &lt; DATA[[#This Row],[Prev High]])</f>
        <v>1</v>
      </c>
      <c r="BA1221" s="10">
        <f xml:space="preserve"> SIGN(DATA[[#This Row],[Close]] &lt; DATA[[#This Row],[Prev Low]])</f>
        <v>0</v>
      </c>
      <c r="BB1221" s="10">
        <f xml:space="preserve"> SIGN(DATA[[#This Row],[Prev Low]] &lt; DATA[[#This Row],[Close]])</f>
        <v>1</v>
      </c>
      <c r="BC1221" s="10">
        <f xml:space="preserve"> SIGN(DATA[[#This Row],[Close]] &lt; DATA[[#This Row],[Prev High]])</f>
        <v>1</v>
      </c>
      <c r="BD1221" s="10">
        <f xml:space="preserve"> SIGN(DATA[[#This Row],[Prev High]] &lt; DATA[[#This Row],[Close]])</f>
        <v>0</v>
      </c>
    </row>
    <row r="1222" spans="14:56" x14ac:dyDescent="0.25">
      <c r="N1222" s="16">
        <f xml:space="preserve"> ROW() - ROW(DATA[[#Headers],[Row]])</f>
        <v>1220</v>
      </c>
      <c r="O1222" s="13"/>
      <c r="P1222" s="20">
        <v>44075</v>
      </c>
      <c r="Q1222" s="21">
        <v>102341</v>
      </c>
      <c r="R1222" s="21">
        <v>100450</v>
      </c>
      <c r="S1222" s="21">
        <v>102475</v>
      </c>
      <c r="T1222" s="21">
        <v>100290</v>
      </c>
      <c r="U1222" s="13" t="s">
        <v>822</v>
      </c>
      <c r="V1222" s="14">
        <v>2.5399999999999999E-2</v>
      </c>
      <c r="W1222" s="23"/>
      <c r="X1222" s="23">
        <f xml:space="preserve"> (1 - DATA[[#This Row],[Row]])</f>
        <v>-1219</v>
      </c>
      <c r="Y1222" s="24">
        <f xml:space="preserve"> DATA[[#This Row],[Src Data]]</f>
        <v>44075</v>
      </c>
      <c r="Z1222" s="23">
        <f xml:space="preserve"> WEEKDAY(DATA[[#This Row],[Date]])</f>
        <v>3</v>
      </c>
      <c r="AA1222" s="26">
        <f xml:space="preserve"> DATA[[#This Row],[Src Último]]</f>
        <v>102341</v>
      </c>
      <c r="AB1222" s="28">
        <f xml:space="preserve"> DATA[[#This Row],[Src Abertura]]</f>
        <v>100450</v>
      </c>
      <c r="AC1222" s="28">
        <f xml:space="preserve"> DATA[[#This Row],[Src Mínima]]</f>
        <v>100290</v>
      </c>
      <c r="AD1222" s="28">
        <f xml:space="preserve"> DATA[[#This Row],[Src Máxima]]</f>
        <v>102475</v>
      </c>
      <c r="AE1222" s="28">
        <f xml:space="preserve"> DATA[[#This Row],[Src Último]]</f>
        <v>102341</v>
      </c>
      <c r="AF1222" s="40">
        <f xml:space="preserve"> (DATA[[#This Row],[High]] - DATA[[#This Row],[Low]])</f>
        <v>2185</v>
      </c>
      <c r="AG1222" s="31">
        <f xml:space="preserve"> _xlfn.XLOOKUP(DATA[[#This Row],[T]]-1, DATA[T], DATA[Open], "")</f>
        <v>102435</v>
      </c>
      <c r="AH1222" s="31">
        <f xml:space="preserve"> _xlfn.XLOOKUP(DATA[[#This Row],[T]]-1, DATA[T], DATA[Low], "")</f>
        <v>99520</v>
      </c>
      <c r="AI1222" s="31">
        <f xml:space="preserve"> _xlfn.XLOOKUP(DATA[[#This Row],[T]]-1, DATA[T], DATA[High], "")</f>
        <v>102450</v>
      </c>
      <c r="AJ1222" s="31">
        <f xml:space="preserve"> _xlfn.XLOOKUP(DATA[[#This Row],[T]]-1, DATA[T], DATA[Price], "")</f>
        <v>99807</v>
      </c>
      <c r="AK1222" s="33">
        <f xml:space="preserve"> IFERROR(DATA[[#This Row],[Prev Close]] - DATA[[#This Row],[Prev Open]], "")</f>
        <v>-2628</v>
      </c>
      <c r="AL1222" s="33">
        <f xml:space="preserve"> IFERROR(DATA[[#This Row],[Prev High]] - DATA[[#This Row],[Prev Low]], "")</f>
        <v>2930</v>
      </c>
      <c r="AM1222" s="33">
        <f xml:space="preserve"> SIGN(DATA[[#This Row],[Prev Change]] &lt; 0)</f>
        <v>1</v>
      </c>
      <c r="AN1222" s="33">
        <f xml:space="preserve"> SIGN(DATA[[#This Row],[Prev Change]] &gt;= 0)</f>
        <v>0</v>
      </c>
      <c r="AO1222" s="28">
        <f xml:space="preserve"> IFERROR(MAX(0, DATA[[#This Row],[High]] - DATA[[#This Row],[Prev High]]), "")</f>
        <v>25</v>
      </c>
      <c r="AP1222" s="28">
        <f xml:space="preserve"> IFERROR(MAX(0, DATA[[#This Row],[Prev Low]] - DATA[[#This Row],[Low]]), "")</f>
        <v>0</v>
      </c>
      <c r="AQ1222" s="10">
        <f xml:space="preserve"> (DATA[[#This Row],[Prev Low]] &lt; DATA[[#This Row],[Open]]) * (DATA[[#This Row],[Open]] &lt; DATA[[#This Row],[Prev High]])</f>
        <v>1</v>
      </c>
      <c r="AR1222" s="10">
        <f xml:space="preserve"> SIGN(DATA[[#This Row],[Open]] &lt; DATA[[#This Row],[Prev Low]])</f>
        <v>0</v>
      </c>
      <c r="AS1222" s="10">
        <f xml:space="preserve"> SIGN(DATA[[#This Row],[Prev Low]] &lt; DATA[[#This Row],[Open]])</f>
        <v>1</v>
      </c>
      <c r="AT1222" s="10">
        <f xml:space="preserve"> SIGN(DATA[[#This Row],[Open]] &lt; DATA[[#This Row],[Prev High]])</f>
        <v>1</v>
      </c>
      <c r="AU1222" s="10">
        <f xml:space="preserve"> SIGN(DATA[[#This Row],[Prev High]] &lt; DATA[[#This Row],[Open]])</f>
        <v>0</v>
      </c>
      <c r="AV1222" s="10">
        <f xml:space="preserve"> SIGN(DATA[[#This Row],[Low]] &lt; DATA[[#This Row],[Prev Low]])</f>
        <v>0</v>
      </c>
      <c r="AW1222" s="10">
        <f xml:space="preserve"> SIGN(DATA[[#This Row],[Prev Low]] &lt; DATA[[#This Row],[Low]])</f>
        <v>1</v>
      </c>
      <c r="AX1222" s="10">
        <f xml:space="preserve"> SIGN(DATA[[#This Row],[High]] &lt; DATA[[#This Row],[Prev High]])</f>
        <v>0</v>
      </c>
      <c r="AY1222" s="10">
        <f xml:space="preserve"> SIGN(DATA[[#This Row],[Prev High]] &lt; DATA[[#This Row],[High]])</f>
        <v>1</v>
      </c>
      <c r="AZ1222" s="10">
        <f xml:space="preserve"> (DATA[[#This Row],[Prev Low]] &lt; DATA[[#This Row],[Close]]) * (DATA[[#This Row],[Close]] &lt; DATA[[#This Row],[Prev High]])</f>
        <v>1</v>
      </c>
      <c r="BA1222" s="10">
        <f xml:space="preserve"> SIGN(DATA[[#This Row],[Close]] &lt; DATA[[#This Row],[Prev Low]])</f>
        <v>0</v>
      </c>
      <c r="BB1222" s="10">
        <f xml:space="preserve"> SIGN(DATA[[#This Row],[Prev Low]] &lt; DATA[[#This Row],[Close]])</f>
        <v>1</v>
      </c>
      <c r="BC1222" s="10">
        <f xml:space="preserve"> SIGN(DATA[[#This Row],[Close]] &lt; DATA[[#This Row],[Prev High]])</f>
        <v>1</v>
      </c>
      <c r="BD1222" s="10">
        <f xml:space="preserve"> SIGN(DATA[[#This Row],[Prev High]] &lt; DATA[[#This Row],[Close]])</f>
        <v>0</v>
      </c>
    </row>
    <row r="1223" spans="14:56" x14ac:dyDescent="0.25">
      <c r="N1223" s="16">
        <f xml:space="preserve"> ROW() - ROW(DATA[[#Headers],[Row]])</f>
        <v>1221</v>
      </c>
      <c r="O1223" s="13"/>
      <c r="P1223" s="20">
        <v>44074</v>
      </c>
      <c r="Q1223" s="21">
        <v>99807</v>
      </c>
      <c r="R1223" s="21">
        <v>102435</v>
      </c>
      <c r="S1223" s="21">
        <v>102450</v>
      </c>
      <c r="T1223" s="21">
        <v>99520</v>
      </c>
      <c r="U1223" s="13" t="s">
        <v>823</v>
      </c>
      <c r="V1223" s="14">
        <v>-2.4199999999999999E-2</v>
      </c>
      <c r="W1223" s="23"/>
      <c r="X1223" s="23">
        <f xml:space="preserve"> (1 - DATA[[#This Row],[Row]])</f>
        <v>-1220</v>
      </c>
      <c r="Y1223" s="24">
        <f xml:space="preserve"> DATA[[#This Row],[Src Data]]</f>
        <v>44074</v>
      </c>
      <c r="Z1223" s="23">
        <f xml:space="preserve"> WEEKDAY(DATA[[#This Row],[Date]])</f>
        <v>2</v>
      </c>
      <c r="AA1223" s="26">
        <f xml:space="preserve"> DATA[[#This Row],[Src Último]]</f>
        <v>99807</v>
      </c>
      <c r="AB1223" s="28">
        <f xml:space="preserve"> DATA[[#This Row],[Src Abertura]]</f>
        <v>102435</v>
      </c>
      <c r="AC1223" s="28">
        <f xml:space="preserve"> DATA[[#This Row],[Src Mínima]]</f>
        <v>99520</v>
      </c>
      <c r="AD1223" s="28">
        <f xml:space="preserve"> DATA[[#This Row],[Src Máxima]]</f>
        <v>102450</v>
      </c>
      <c r="AE1223" s="28">
        <f xml:space="preserve"> DATA[[#This Row],[Src Último]]</f>
        <v>99807</v>
      </c>
      <c r="AF1223" s="40">
        <f xml:space="preserve"> (DATA[[#This Row],[High]] - DATA[[#This Row],[Low]])</f>
        <v>2930</v>
      </c>
      <c r="AG1223" s="31">
        <f xml:space="preserve"> _xlfn.XLOOKUP(DATA[[#This Row],[T]]-1, DATA[T], DATA[Open], "")</f>
        <v>101535</v>
      </c>
      <c r="AH1223" s="31">
        <f xml:space="preserve"> _xlfn.XLOOKUP(DATA[[#This Row],[T]]-1, DATA[T], DATA[Low], "")</f>
        <v>100990</v>
      </c>
      <c r="AI1223" s="31">
        <f xml:space="preserve"> _xlfn.XLOOKUP(DATA[[#This Row],[T]]-1, DATA[T], DATA[High], "")</f>
        <v>102585</v>
      </c>
      <c r="AJ1223" s="31">
        <f xml:space="preserve"> _xlfn.XLOOKUP(DATA[[#This Row],[T]]-1, DATA[T], DATA[Price], "")</f>
        <v>102282</v>
      </c>
      <c r="AK1223" s="33">
        <f xml:space="preserve"> IFERROR(DATA[[#This Row],[Prev Close]] - DATA[[#This Row],[Prev Open]], "")</f>
        <v>747</v>
      </c>
      <c r="AL1223" s="33">
        <f xml:space="preserve"> IFERROR(DATA[[#This Row],[Prev High]] - DATA[[#This Row],[Prev Low]], "")</f>
        <v>1595</v>
      </c>
      <c r="AM1223" s="33">
        <f xml:space="preserve"> SIGN(DATA[[#This Row],[Prev Change]] &lt; 0)</f>
        <v>0</v>
      </c>
      <c r="AN1223" s="33">
        <f xml:space="preserve"> SIGN(DATA[[#This Row],[Prev Change]] &gt;= 0)</f>
        <v>1</v>
      </c>
      <c r="AO1223" s="28">
        <f xml:space="preserve"> IFERROR(MAX(0, DATA[[#This Row],[High]] - DATA[[#This Row],[Prev High]]), "")</f>
        <v>0</v>
      </c>
      <c r="AP1223" s="28">
        <f xml:space="preserve"> IFERROR(MAX(0, DATA[[#This Row],[Prev Low]] - DATA[[#This Row],[Low]]), "")</f>
        <v>1470</v>
      </c>
      <c r="AQ1223" s="10">
        <f xml:space="preserve"> (DATA[[#This Row],[Prev Low]] &lt; DATA[[#This Row],[Open]]) * (DATA[[#This Row],[Open]] &lt; DATA[[#This Row],[Prev High]])</f>
        <v>1</v>
      </c>
      <c r="AR1223" s="10">
        <f xml:space="preserve"> SIGN(DATA[[#This Row],[Open]] &lt; DATA[[#This Row],[Prev Low]])</f>
        <v>0</v>
      </c>
      <c r="AS1223" s="10">
        <f xml:space="preserve"> SIGN(DATA[[#This Row],[Prev Low]] &lt; DATA[[#This Row],[Open]])</f>
        <v>1</v>
      </c>
      <c r="AT1223" s="10">
        <f xml:space="preserve"> SIGN(DATA[[#This Row],[Open]] &lt; DATA[[#This Row],[Prev High]])</f>
        <v>1</v>
      </c>
      <c r="AU1223" s="10">
        <f xml:space="preserve"> SIGN(DATA[[#This Row],[Prev High]] &lt; DATA[[#This Row],[Open]])</f>
        <v>0</v>
      </c>
      <c r="AV1223" s="10">
        <f xml:space="preserve"> SIGN(DATA[[#This Row],[Low]] &lt; DATA[[#This Row],[Prev Low]])</f>
        <v>1</v>
      </c>
      <c r="AW1223" s="10">
        <f xml:space="preserve"> SIGN(DATA[[#This Row],[Prev Low]] &lt; DATA[[#This Row],[Low]])</f>
        <v>0</v>
      </c>
      <c r="AX1223" s="10">
        <f xml:space="preserve"> SIGN(DATA[[#This Row],[High]] &lt; DATA[[#This Row],[Prev High]])</f>
        <v>1</v>
      </c>
      <c r="AY1223" s="10">
        <f xml:space="preserve"> SIGN(DATA[[#This Row],[Prev High]] &lt; DATA[[#This Row],[High]])</f>
        <v>0</v>
      </c>
      <c r="AZ1223" s="10">
        <f xml:space="preserve"> (DATA[[#This Row],[Prev Low]] &lt; DATA[[#This Row],[Close]]) * (DATA[[#This Row],[Close]] &lt; DATA[[#This Row],[Prev High]])</f>
        <v>0</v>
      </c>
      <c r="BA1223" s="10">
        <f xml:space="preserve"> SIGN(DATA[[#This Row],[Close]] &lt; DATA[[#This Row],[Prev Low]])</f>
        <v>1</v>
      </c>
      <c r="BB1223" s="10">
        <f xml:space="preserve"> SIGN(DATA[[#This Row],[Prev Low]] &lt; DATA[[#This Row],[Close]])</f>
        <v>0</v>
      </c>
      <c r="BC1223" s="10">
        <f xml:space="preserve"> SIGN(DATA[[#This Row],[Close]] &lt; DATA[[#This Row],[Prev High]])</f>
        <v>1</v>
      </c>
      <c r="BD1223" s="10">
        <f xml:space="preserve"> SIGN(DATA[[#This Row],[Prev High]] &lt; DATA[[#This Row],[Close]])</f>
        <v>0</v>
      </c>
    </row>
    <row r="1224" spans="14:56" x14ac:dyDescent="0.25">
      <c r="N1224" s="16">
        <f xml:space="preserve"> ROW() - ROW(DATA[[#Headers],[Row]])</f>
        <v>1222</v>
      </c>
      <c r="O1224" s="13"/>
      <c r="P1224" s="20">
        <v>44071</v>
      </c>
      <c r="Q1224" s="21">
        <v>102282</v>
      </c>
      <c r="R1224" s="21">
        <v>101535</v>
      </c>
      <c r="S1224" s="21">
        <v>102585</v>
      </c>
      <c r="T1224" s="21">
        <v>100990</v>
      </c>
      <c r="U1224" s="13" t="s">
        <v>824</v>
      </c>
      <c r="V1224" s="14">
        <v>1.5900000000000001E-2</v>
      </c>
      <c r="W1224" s="23"/>
      <c r="X1224" s="23">
        <f xml:space="preserve"> (1 - DATA[[#This Row],[Row]])</f>
        <v>-1221</v>
      </c>
      <c r="Y1224" s="24">
        <f xml:space="preserve"> DATA[[#This Row],[Src Data]]</f>
        <v>44071</v>
      </c>
      <c r="Z1224" s="23">
        <f xml:space="preserve"> WEEKDAY(DATA[[#This Row],[Date]])</f>
        <v>6</v>
      </c>
      <c r="AA1224" s="26">
        <f xml:space="preserve"> DATA[[#This Row],[Src Último]]</f>
        <v>102282</v>
      </c>
      <c r="AB1224" s="28">
        <f xml:space="preserve"> DATA[[#This Row],[Src Abertura]]</f>
        <v>101535</v>
      </c>
      <c r="AC1224" s="28">
        <f xml:space="preserve"> DATA[[#This Row],[Src Mínima]]</f>
        <v>100990</v>
      </c>
      <c r="AD1224" s="28">
        <f xml:space="preserve"> DATA[[#This Row],[Src Máxima]]</f>
        <v>102585</v>
      </c>
      <c r="AE1224" s="28">
        <f xml:space="preserve"> DATA[[#This Row],[Src Último]]</f>
        <v>102282</v>
      </c>
      <c r="AF1224" s="40">
        <f xml:space="preserve"> (DATA[[#This Row],[High]] - DATA[[#This Row],[Low]])</f>
        <v>1595</v>
      </c>
      <c r="AG1224" s="31">
        <f xml:space="preserve"> _xlfn.XLOOKUP(DATA[[#This Row],[T]]-1, DATA[T], DATA[Open], "")</f>
        <v>100665</v>
      </c>
      <c r="AH1224" s="31">
        <f xml:space="preserve"> _xlfn.XLOOKUP(DATA[[#This Row],[T]]-1, DATA[T], DATA[Low], "")</f>
        <v>99925</v>
      </c>
      <c r="AI1224" s="31">
        <f xml:space="preserve"> _xlfn.XLOOKUP(DATA[[#This Row],[T]]-1, DATA[T], DATA[High], "")</f>
        <v>101825</v>
      </c>
      <c r="AJ1224" s="31">
        <f xml:space="preserve"> _xlfn.XLOOKUP(DATA[[#This Row],[T]]-1, DATA[T], DATA[Price], "")</f>
        <v>100678</v>
      </c>
      <c r="AK1224" s="33">
        <f xml:space="preserve"> IFERROR(DATA[[#This Row],[Prev Close]] - DATA[[#This Row],[Prev Open]], "")</f>
        <v>13</v>
      </c>
      <c r="AL1224" s="33">
        <f xml:space="preserve"> IFERROR(DATA[[#This Row],[Prev High]] - DATA[[#This Row],[Prev Low]], "")</f>
        <v>1900</v>
      </c>
      <c r="AM1224" s="33">
        <f xml:space="preserve"> SIGN(DATA[[#This Row],[Prev Change]] &lt; 0)</f>
        <v>0</v>
      </c>
      <c r="AN1224" s="33">
        <f xml:space="preserve"> SIGN(DATA[[#This Row],[Prev Change]] &gt;= 0)</f>
        <v>1</v>
      </c>
      <c r="AO1224" s="28">
        <f xml:space="preserve"> IFERROR(MAX(0, DATA[[#This Row],[High]] - DATA[[#This Row],[Prev High]]), "")</f>
        <v>760</v>
      </c>
      <c r="AP1224" s="28">
        <f xml:space="preserve"> IFERROR(MAX(0, DATA[[#This Row],[Prev Low]] - DATA[[#This Row],[Low]]), "")</f>
        <v>0</v>
      </c>
      <c r="AQ1224" s="10">
        <f xml:space="preserve"> (DATA[[#This Row],[Prev Low]] &lt; DATA[[#This Row],[Open]]) * (DATA[[#This Row],[Open]] &lt; DATA[[#This Row],[Prev High]])</f>
        <v>1</v>
      </c>
      <c r="AR1224" s="10">
        <f xml:space="preserve"> SIGN(DATA[[#This Row],[Open]] &lt; DATA[[#This Row],[Prev Low]])</f>
        <v>0</v>
      </c>
      <c r="AS1224" s="10">
        <f xml:space="preserve"> SIGN(DATA[[#This Row],[Prev Low]] &lt; DATA[[#This Row],[Open]])</f>
        <v>1</v>
      </c>
      <c r="AT1224" s="10">
        <f xml:space="preserve"> SIGN(DATA[[#This Row],[Open]] &lt; DATA[[#This Row],[Prev High]])</f>
        <v>1</v>
      </c>
      <c r="AU1224" s="10">
        <f xml:space="preserve"> SIGN(DATA[[#This Row],[Prev High]] &lt; DATA[[#This Row],[Open]])</f>
        <v>0</v>
      </c>
      <c r="AV1224" s="10">
        <f xml:space="preserve"> SIGN(DATA[[#This Row],[Low]] &lt; DATA[[#This Row],[Prev Low]])</f>
        <v>0</v>
      </c>
      <c r="AW1224" s="10">
        <f xml:space="preserve"> SIGN(DATA[[#This Row],[Prev Low]] &lt; DATA[[#This Row],[Low]])</f>
        <v>1</v>
      </c>
      <c r="AX1224" s="10">
        <f xml:space="preserve"> SIGN(DATA[[#This Row],[High]] &lt; DATA[[#This Row],[Prev High]])</f>
        <v>0</v>
      </c>
      <c r="AY1224" s="10">
        <f xml:space="preserve"> SIGN(DATA[[#This Row],[Prev High]] &lt; DATA[[#This Row],[High]])</f>
        <v>1</v>
      </c>
      <c r="AZ1224" s="10">
        <f xml:space="preserve"> (DATA[[#This Row],[Prev Low]] &lt; DATA[[#This Row],[Close]]) * (DATA[[#This Row],[Close]] &lt; DATA[[#This Row],[Prev High]])</f>
        <v>0</v>
      </c>
      <c r="BA1224" s="10">
        <f xml:space="preserve"> SIGN(DATA[[#This Row],[Close]] &lt; DATA[[#This Row],[Prev Low]])</f>
        <v>0</v>
      </c>
      <c r="BB1224" s="10">
        <f xml:space="preserve"> SIGN(DATA[[#This Row],[Prev Low]] &lt; DATA[[#This Row],[Close]])</f>
        <v>1</v>
      </c>
      <c r="BC1224" s="10">
        <f xml:space="preserve"> SIGN(DATA[[#This Row],[Close]] &lt; DATA[[#This Row],[Prev High]])</f>
        <v>0</v>
      </c>
      <c r="BD1224" s="10">
        <f xml:space="preserve"> SIGN(DATA[[#This Row],[Prev High]] &lt; DATA[[#This Row],[Close]])</f>
        <v>1</v>
      </c>
    </row>
    <row r="1225" spans="14:56" x14ac:dyDescent="0.25">
      <c r="N1225" s="16">
        <f xml:space="preserve"> ROW() - ROW(DATA[[#Headers],[Row]])</f>
        <v>1223</v>
      </c>
      <c r="O1225" s="13"/>
      <c r="P1225" s="20">
        <v>44070</v>
      </c>
      <c r="Q1225" s="21">
        <v>100678</v>
      </c>
      <c r="R1225" s="21">
        <v>100665</v>
      </c>
      <c r="S1225" s="21">
        <v>101825</v>
      </c>
      <c r="T1225" s="21">
        <v>99925</v>
      </c>
      <c r="U1225" s="13" t="s">
        <v>90</v>
      </c>
      <c r="V1225" s="14">
        <v>2.9999999999999997E-4</v>
      </c>
      <c r="W1225" s="23"/>
      <c r="X1225" s="23">
        <f xml:space="preserve"> (1 - DATA[[#This Row],[Row]])</f>
        <v>-1222</v>
      </c>
      <c r="Y1225" s="24">
        <f xml:space="preserve"> DATA[[#This Row],[Src Data]]</f>
        <v>44070</v>
      </c>
      <c r="Z1225" s="23">
        <f xml:space="preserve"> WEEKDAY(DATA[[#This Row],[Date]])</f>
        <v>5</v>
      </c>
      <c r="AA1225" s="26">
        <f xml:space="preserve"> DATA[[#This Row],[Src Último]]</f>
        <v>100678</v>
      </c>
      <c r="AB1225" s="28">
        <f xml:space="preserve"> DATA[[#This Row],[Src Abertura]]</f>
        <v>100665</v>
      </c>
      <c r="AC1225" s="28">
        <f xml:space="preserve"> DATA[[#This Row],[Src Mínima]]</f>
        <v>99925</v>
      </c>
      <c r="AD1225" s="28">
        <f xml:space="preserve"> DATA[[#This Row],[Src Máxima]]</f>
        <v>101825</v>
      </c>
      <c r="AE1225" s="28">
        <f xml:space="preserve"> DATA[[#This Row],[Src Último]]</f>
        <v>100678</v>
      </c>
      <c r="AF1225" s="40">
        <f xml:space="preserve"> (DATA[[#This Row],[High]] - DATA[[#This Row],[Low]])</f>
        <v>1900</v>
      </c>
      <c r="AG1225" s="31">
        <f xml:space="preserve"> _xlfn.XLOOKUP(DATA[[#This Row],[T]]-1, DATA[T], DATA[Open], "")</f>
        <v>101995</v>
      </c>
      <c r="AH1225" s="31">
        <f xml:space="preserve"> _xlfn.XLOOKUP(DATA[[#This Row],[T]]-1, DATA[T], DATA[Low], "")</f>
        <v>99450</v>
      </c>
      <c r="AI1225" s="31">
        <f xml:space="preserve"> _xlfn.XLOOKUP(DATA[[#This Row],[T]]-1, DATA[T], DATA[High], "")</f>
        <v>102710</v>
      </c>
      <c r="AJ1225" s="31">
        <f xml:space="preserve"> _xlfn.XLOOKUP(DATA[[#This Row],[T]]-1, DATA[T], DATA[Price], "")</f>
        <v>100651</v>
      </c>
      <c r="AK1225" s="33">
        <f xml:space="preserve"> IFERROR(DATA[[#This Row],[Prev Close]] - DATA[[#This Row],[Prev Open]], "")</f>
        <v>-1344</v>
      </c>
      <c r="AL1225" s="33">
        <f xml:space="preserve"> IFERROR(DATA[[#This Row],[Prev High]] - DATA[[#This Row],[Prev Low]], "")</f>
        <v>3260</v>
      </c>
      <c r="AM1225" s="33">
        <f xml:space="preserve"> SIGN(DATA[[#This Row],[Prev Change]] &lt; 0)</f>
        <v>1</v>
      </c>
      <c r="AN1225" s="33">
        <f xml:space="preserve"> SIGN(DATA[[#This Row],[Prev Change]] &gt;= 0)</f>
        <v>0</v>
      </c>
      <c r="AO1225" s="28">
        <f xml:space="preserve"> IFERROR(MAX(0, DATA[[#This Row],[High]] - DATA[[#This Row],[Prev High]]), "")</f>
        <v>0</v>
      </c>
      <c r="AP1225" s="28">
        <f xml:space="preserve"> IFERROR(MAX(0, DATA[[#This Row],[Prev Low]] - DATA[[#This Row],[Low]]), "")</f>
        <v>0</v>
      </c>
      <c r="AQ1225" s="10">
        <f xml:space="preserve"> (DATA[[#This Row],[Prev Low]] &lt; DATA[[#This Row],[Open]]) * (DATA[[#This Row],[Open]] &lt; DATA[[#This Row],[Prev High]])</f>
        <v>1</v>
      </c>
      <c r="AR1225" s="10">
        <f xml:space="preserve"> SIGN(DATA[[#This Row],[Open]] &lt; DATA[[#This Row],[Prev Low]])</f>
        <v>0</v>
      </c>
      <c r="AS1225" s="10">
        <f xml:space="preserve"> SIGN(DATA[[#This Row],[Prev Low]] &lt; DATA[[#This Row],[Open]])</f>
        <v>1</v>
      </c>
      <c r="AT1225" s="10">
        <f xml:space="preserve"> SIGN(DATA[[#This Row],[Open]] &lt; DATA[[#This Row],[Prev High]])</f>
        <v>1</v>
      </c>
      <c r="AU1225" s="10">
        <f xml:space="preserve"> SIGN(DATA[[#This Row],[Prev High]] &lt; DATA[[#This Row],[Open]])</f>
        <v>0</v>
      </c>
      <c r="AV1225" s="10">
        <f xml:space="preserve"> SIGN(DATA[[#This Row],[Low]] &lt; DATA[[#This Row],[Prev Low]])</f>
        <v>0</v>
      </c>
      <c r="AW1225" s="10">
        <f xml:space="preserve"> SIGN(DATA[[#This Row],[Prev Low]] &lt; DATA[[#This Row],[Low]])</f>
        <v>1</v>
      </c>
      <c r="AX1225" s="10">
        <f xml:space="preserve"> SIGN(DATA[[#This Row],[High]] &lt; DATA[[#This Row],[Prev High]])</f>
        <v>1</v>
      </c>
      <c r="AY1225" s="10">
        <f xml:space="preserve"> SIGN(DATA[[#This Row],[Prev High]] &lt; DATA[[#This Row],[High]])</f>
        <v>0</v>
      </c>
      <c r="AZ1225" s="10">
        <f xml:space="preserve"> (DATA[[#This Row],[Prev Low]] &lt; DATA[[#This Row],[Close]]) * (DATA[[#This Row],[Close]] &lt; DATA[[#This Row],[Prev High]])</f>
        <v>1</v>
      </c>
      <c r="BA1225" s="10">
        <f xml:space="preserve"> SIGN(DATA[[#This Row],[Close]] &lt; DATA[[#This Row],[Prev Low]])</f>
        <v>0</v>
      </c>
      <c r="BB1225" s="10">
        <f xml:space="preserve"> SIGN(DATA[[#This Row],[Prev Low]] &lt; DATA[[#This Row],[Close]])</f>
        <v>1</v>
      </c>
      <c r="BC1225" s="10">
        <f xml:space="preserve"> SIGN(DATA[[#This Row],[Close]] &lt; DATA[[#This Row],[Prev High]])</f>
        <v>1</v>
      </c>
      <c r="BD1225" s="10">
        <f xml:space="preserve"> SIGN(DATA[[#This Row],[Prev High]] &lt; DATA[[#This Row],[Close]])</f>
        <v>0</v>
      </c>
    </row>
    <row r="1226" spans="14:56" x14ac:dyDescent="0.25">
      <c r="N1226" s="16">
        <f xml:space="preserve"> ROW() - ROW(DATA[[#Headers],[Row]])</f>
        <v>1224</v>
      </c>
      <c r="O1226" s="13"/>
      <c r="P1226" s="20">
        <v>44069</v>
      </c>
      <c r="Q1226" s="21">
        <v>100651</v>
      </c>
      <c r="R1226" s="21">
        <v>101995</v>
      </c>
      <c r="S1226" s="21">
        <v>102710</v>
      </c>
      <c r="T1226" s="21">
        <v>99450</v>
      </c>
      <c r="U1226" s="13" t="s">
        <v>825</v>
      </c>
      <c r="V1226" s="14">
        <v>-1.52E-2</v>
      </c>
      <c r="W1226" s="23"/>
      <c r="X1226" s="23">
        <f xml:space="preserve"> (1 - DATA[[#This Row],[Row]])</f>
        <v>-1223</v>
      </c>
      <c r="Y1226" s="24">
        <f xml:space="preserve"> DATA[[#This Row],[Src Data]]</f>
        <v>44069</v>
      </c>
      <c r="Z1226" s="23">
        <f xml:space="preserve"> WEEKDAY(DATA[[#This Row],[Date]])</f>
        <v>4</v>
      </c>
      <c r="AA1226" s="26">
        <f xml:space="preserve"> DATA[[#This Row],[Src Último]]</f>
        <v>100651</v>
      </c>
      <c r="AB1226" s="28">
        <f xml:space="preserve"> DATA[[#This Row],[Src Abertura]]</f>
        <v>101995</v>
      </c>
      <c r="AC1226" s="28">
        <f xml:space="preserve"> DATA[[#This Row],[Src Mínima]]</f>
        <v>99450</v>
      </c>
      <c r="AD1226" s="28">
        <f xml:space="preserve"> DATA[[#This Row],[Src Máxima]]</f>
        <v>102710</v>
      </c>
      <c r="AE1226" s="28">
        <f xml:space="preserve"> DATA[[#This Row],[Src Último]]</f>
        <v>100651</v>
      </c>
      <c r="AF1226" s="40">
        <f xml:space="preserve"> (DATA[[#This Row],[High]] - DATA[[#This Row],[Low]])</f>
        <v>3260</v>
      </c>
      <c r="AG1226" s="31">
        <f xml:space="preserve"> _xlfn.XLOOKUP(DATA[[#This Row],[T]]-1, DATA[T], DATA[Open], "")</f>
        <v>102835</v>
      </c>
      <c r="AH1226" s="31">
        <f xml:space="preserve"> _xlfn.XLOOKUP(DATA[[#This Row],[T]]-1, DATA[T], DATA[Low], "")</f>
        <v>101730</v>
      </c>
      <c r="AI1226" s="31">
        <f xml:space="preserve"> _xlfn.XLOOKUP(DATA[[#This Row],[T]]-1, DATA[T], DATA[High], "")</f>
        <v>103090</v>
      </c>
      <c r="AJ1226" s="31">
        <f xml:space="preserve"> _xlfn.XLOOKUP(DATA[[#This Row],[T]]-1, DATA[T], DATA[Price], "")</f>
        <v>102206</v>
      </c>
      <c r="AK1226" s="33">
        <f xml:space="preserve"> IFERROR(DATA[[#This Row],[Prev Close]] - DATA[[#This Row],[Prev Open]], "")</f>
        <v>-629</v>
      </c>
      <c r="AL1226" s="33">
        <f xml:space="preserve"> IFERROR(DATA[[#This Row],[Prev High]] - DATA[[#This Row],[Prev Low]], "")</f>
        <v>1360</v>
      </c>
      <c r="AM1226" s="33">
        <f xml:space="preserve"> SIGN(DATA[[#This Row],[Prev Change]] &lt; 0)</f>
        <v>1</v>
      </c>
      <c r="AN1226" s="33">
        <f xml:space="preserve"> SIGN(DATA[[#This Row],[Prev Change]] &gt;= 0)</f>
        <v>0</v>
      </c>
      <c r="AO1226" s="28">
        <f xml:space="preserve"> IFERROR(MAX(0, DATA[[#This Row],[High]] - DATA[[#This Row],[Prev High]]), "")</f>
        <v>0</v>
      </c>
      <c r="AP1226" s="28">
        <f xml:space="preserve"> IFERROR(MAX(0, DATA[[#This Row],[Prev Low]] - DATA[[#This Row],[Low]]), "")</f>
        <v>2280</v>
      </c>
      <c r="AQ1226" s="10">
        <f xml:space="preserve"> (DATA[[#This Row],[Prev Low]] &lt; DATA[[#This Row],[Open]]) * (DATA[[#This Row],[Open]] &lt; DATA[[#This Row],[Prev High]])</f>
        <v>1</v>
      </c>
      <c r="AR1226" s="10">
        <f xml:space="preserve"> SIGN(DATA[[#This Row],[Open]] &lt; DATA[[#This Row],[Prev Low]])</f>
        <v>0</v>
      </c>
      <c r="AS1226" s="10">
        <f xml:space="preserve"> SIGN(DATA[[#This Row],[Prev Low]] &lt; DATA[[#This Row],[Open]])</f>
        <v>1</v>
      </c>
      <c r="AT1226" s="10">
        <f xml:space="preserve"> SIGN(DATA[[#This Row],[Open]] &lt; DATA[[#This Row],[Prev High]])</f>
        <v>1</v>
      </c>
      <c r="AU1226" s="10">
        <f xml:space="preserve"> SIGN(DATA[[#This Row],[Prev High]] &lt; DATA[[#This Row],[Open]])</f>
        <v>0</v>
      </c>
      <c r="AV1226" s="10">
        <f xml:space="preserve"> SIGN(DATA[[#This Row],[Low]] &lt; DATA[[#This Row],[Prev Low]])</f>
        <v>1</v>
      </c>
      <c r="AW1226" s="10">
        <f xml:space="preserve"> SIGN(DATA[[#This Row],[Prev Low]] &lt; DATA[[#This Row],[Low]])</f>
        <v>0</v>
      </c>
      <c r="AX1226" s="10">
        <f xml:space="preserve"> SIGN(DATA[[#This Row],[High]] &lt; DATA[[#This Row],[Prev High]])</f>
        <v>1</v>
      </c>
      <c r="AY1226" s="10">
        <f xml:space="preserve"> SIGN(DATA[[#This Row],[Prev High]] &lt; DATA[[#This Row],[High]])</f>
        <v>0</v>
      </c>
      <c r="AZ1226" s="10">
        <f xml:space="preserve"> (DATA[[#This Row],[Prev Low]] &lt; DATA[[#This Row],[Close]]) * (DATA[[#This Row],[Close]] &lt; DATA[[#This Row],[Prev High]])</f>
        <v>0</v>
      </c>
      <c r="BA1226" s="10">
        <f xml:space="preserve"> SIGN(DATA[[#This Row],[Close]] &lt; DATA[[#This Row],[Prev Low]])</f>
        <v>1</v>
      </c>
      <c r="BB1226" s="10">
        <f xml:space="preserve"> SIGN(DATA[[#This Row],[Prev Low]] &lt; DATA[[#This Row],[Close]])</f>
        <v>0</v>
      </c>
      <c r="BC1226" s="10">
        <f xml:space="preserve"> SIGN(DATA[[#This Row],[Close]] &lt; DATA[[#This Row],[Prev High]])</f>
        <v>1</v>
      </c>
      <c r="BD1226" s="10">
        <f xml:space="preserve"> SIGN(DATA[[#This Row],[Prev High]] &lt; DATA[[#This Row],[Close]])</f>
        <v>0</v>
      </c>
    </row>
    <row r="1227" spans="14:56" x14ac:dyDescent="0.25">
      <c r="N1227" s="16">
        <f xml:space="preserve"> ROW() - ROW(DATA[[#Headers],[Row]])</f>
        <v>1225</v>
      </c>
      <c r="O1227" s="13"/>
      <c r="P1227" s="20">
        <v>44068</v>
      </c>
      <c r="Q1227" s="21">
        <v>102206</v>
      </c>
      <c r="R1227" s="21">
        <v>102835</v>
      </c>
      <c r="S1227" s="21">
        <v>103090</v>
      </c>
      <c r="T1227" s="21">
        <v>101730</v>
      </c>
      <c r="U1227" s="13" t="s">
        <v>826</v>
      </c>
      <c r="V1227" s="14">
        <v>-2.3E-3</v>
      </c>
      <c r="W1227" s="23"/>
      <c r="X1227" s="23">
        <f xml:space="preserve"> (1 - DATA[[#This Row],[Row]])</f>
        <v>-1224</v>
      </c>
      <c r="Y1227" s="24">
        <f xml:space="preserve"> DATA[[#This Row],[Src Data]]</f>
        <v>44068</v>
      </c>
      <c r="Z1227" s="23">
        <f xml:space="preserve"> WEEKDAY(DATA[[#This Row],[Date]])</f>
        <v>3</v>
      </c>
      <c r="AA1227" s="26">
        <f xml:space="preserve"> DATA[[#This Row],[Src Último]]</f>
        <v>102206</v>
      </c>
      <c r="AB1227" s="28">
        <f xml:space="preserve"> DATA[[#This Row],[Src Abertura]]</f>
        <v>102835</v>
      </c>
      <c r="AC1227" s="28">
        <f xml:space="preserve"> DATA[[#This Row],[Src Mínima]]</f>
        <v>101730</v>
      </c>
      <c r="AD1227" s="28">
        <f xml:space="preserve"> DATA[[#This Row],[Src Máxima]]</f>
        <v>103090</v>
      </c>
      <c r="AE1227" s="28">
        <f xml:space="preserve"> DATA[[#This Row],[Src Último]]</f>
        <v>102206</v>
      </c>
      <c r="AF1227" s="40">
        <f xml:space="preserve"> (DATA[[#This Row],[High]] - DATA[[#This Row],[Low]])</f>
        <v>1360</v>
      </c>
      <c r="AG1227" s="31">
        <f xml:space="preserve"> _xlfn.XLOOKUP(DATA[[#This Row],[T]]-1, DATA[T], DATA[Open], "")</f>
        <v>102610</v>
      </c>
      <c r="AH1227" s="31">
        <f xml:space="preserve"> _xlfn.XLOOKUP(DATA[[#This Row],[T]]-1, DATA[T], DATA[Low], "")</f>
        <v>101770</v>
      </c>
      <c r="AI1227" s="31">
        <f xml:space="preserve"> _xlfn.XLOOKUP(DATA[[#This Row],[T]]-1, DATA[T], DATA[High], "")</f>
        <v>102950</v>
      </c>
      <c r="AJ1227" s="31">
        <f xml:space="preserve"> _xlfn.XLOOKUP(DATA[[#This Row],[T]]-1, DATA[T], DATA[Price], "")</f>
        <v>102443</v>
      </c>
      <c r="AK1227" s="33">
        <f xml:space="preserve"> IFERROR(DATA[[#This Row],[Prev Close]] - DATA[[#This Row],[Prev Open]], "")</f>
        <v>-167</v>
      </c>
      <c r="AL1227" s="33">
        <f xml:space="preserve"> IFERROR(DATA[[#This Row],[Prev High]] - DATA[[#This Row],[Prev Low]], "")</f>
        <v>1180</v>
      </c>
      <c r="AM1227" s="33">
        <f xml:space="preserve"> SIGN(DATA[[#This Row],[Prev Change]] &lt; 0)</f>
        <v>1</v>
      </c>
      <c r="AN1227" s="33">
        <f xml:space="preserve"> SIGN(DATA[[#This Row],[Prev Change]] &gt;= 0)</f>
        <v>0</v>
      </c>
      <c r="AO1227" s="28">
        <f xml:space="preserve"> IFERROR(MAX(0, DATA[[#This Row],[High]] - DATA[[#This Row],[Prev High]]), "")</f>
        <v>140</v>
      </c>
      <c r="AP1227" s="28">
        <f xml:space="preserve"> IFERROR(MAX(0, DATA[[#This Row],[Prev Low]] - DATA[[#This Row],[Low]]), "")</f>
        <v>40</v>
      </c>
      <c r="AQ1227" s="10">
        <f xml:space="preserve"> (DATA[[#This Row],[Prev Low]] &lt; DATA[[#This Row],[Open]]) * (DATA[[#This Row],[Open]] &lt; DATA[[#This Row],[Prev High]])</f>
        <v>1</v>
      </c>
      <c r="AR1227" s="10">
        <f xml:space="preserve"> SIGN(DATA[[#This Row],[Open]] &lt; DATA[[#This Row],[Prev Low]])</f>
        <v>0</v>
      </c>
      <c r="AS1227" s="10">
        <f xml:space="preserve"> SIGN(DATA[[#This Row],[Prev Low]] &lt; DATA[[#This Row],[Open]])</f>
        <v>1</v>
      </c>
      <c r="AT1227" s="10">
        <f xml:space="preserve"> SIGN(DATA[[#This Row],[Open]] &lt; DATA[[#This Row],[Prev High]])</f>
        <v>1</v>
      </c>
      <c r="AU1227" s="10">
        <f xml:space="preserve"> SIGN(DATA[[#This Row],[Prev High]] &lt; DATA[[#This Row],[Open]])</f>
        <v>0</v>
      </c>
      <c r="AV1227" s="10">
        <f xml:space="preserve"> SIGN(DATA[[#This Row],[Low]] &lt; DATA[[#This Row],[Prev Low]])</f>
        <v>1</v>
      </c>
      <c r="AW1227" s="10">
        <f xml:space="preserve"> SIGN(DATA[[#This Row],[Prev Low]] &lt; DATA[[#This Row],[Low]])</f>
        <v>0</v>
      </c>
      <c r="AX1227" s="10">
        <f xml:space="preserve"> SIGN(DATA[[#This Row],[High]] &lt; DATA[[#This Row],[Prev High]])</f>
        <v>0</v>
      </c>
      <c r="AY1227" s="10">
        <f xml:space="preserve"> SIGN(DATA[[#This Row],[Prev High]] &lt; DATA[[#This Row],[High]])</f>
        <v>1</v>
      </c>
      <c r="AZ1227" s="10">
        <f xml:space="preserve"> (DATA[[#This Row],[Prev Low]] &lt; DATA[[#This Row],[Close]]) * (DATA[[#This Row],[Close]] &lt; DATA[[#This Row],[Prev High]])</f>
        <v>1</v>
      </c>
      <c r="BA1227" s="10">
        <f xml:space="preserve"> SIGN(DATA[[#This Row],[Close]] &lt; DATA[[#This Row],[Prev Low]])</f>
        <v>0</v>
      </c>
      <c r="BB1227" s="10">
        <f xml:space="preserve"> SIGN(DATA[[#This Row],[Prev Low]] &lt; DATA[[#This Row],[Close]])</f>
        <v>1</v>
      </c>
      <c r="BC1227" s="10">
        <f xml:space="preserve"> SIGN(DATA[[#This Row],[Close]] &lt; DATA[[#This Row],[Prev High]])</f>
        <v>1</v>
      </c>
      <c r="BD1227" s="10">
        <f xml:space="preserve"> SIGN(DATA[[#This Row],[Prev High]] &lt; DATA[[#This Row],[Close]])</f>
        <v>0</v>
      </c>
    </row>
    <row r="1228" spans="14:56" x14ac:dyDescent="0.25">
      <c r="N1228" s="16">
        <f xml:space="preserve"> ROW() - ROW(DATA[[#Headers],[Row]])</f>
        <v>1226</v>
      </c>
      <c r="O1228" s="13"/>
      <c r="P1228" s="20">
        <v>44067</v>
      </c>
      <c r="Q1228" s="21">
        <v>102443</v>
      </c>
      <c r="R1228" s="21">
        <v>102610</v>
      </c>
      <c r="S1228" s="21">
        <v>102950</v>
      </c>
      <c r="T1228" s="21">
        <v>101770</v>
      </c>
      <c r="U1228" s="13" t="s">
        <v>827</v>
      </c>
      <c r="V1228" s="14">
        <v>7.9000000000000008E-3</v>
      </c>
      <c r="W1228" s="23"/>
      <c r="X1228" s="23">
        <f xml:space="preserve"> (1 - DATA[[#This Row],[Row]])</f>
        <v>-1225</v>
      </c>
      <c r="Y1228" s="24">
        <f xml:space="preserve"> DATA[[#This Row],[Src Data]]</f>
        <v>44067</v>
      </c>
      <c r="Z1228" s="23">
        <f xml:space="preserve"> WEEKDAY(DATA[[#This Row],[Date]])</f>
        <v>2</v>
      </c>
      <c r="AA1228" s="26">
        <f xml:space="preserve"> DATA[[#This Row],[Src Último]]</f>
        <v>102443</v>
      </c>
      <c r="AB1228" s="28">
        <f xml:space="preserve"> DATA[[#This Row],[Src Abertura]]</f>
        <v>102610</v>
      </c>
      <c r="AC1228" s="28">
        <f xml:space="preserve"> DATA[[#This Row],[Src Mínima]]</f>
        <v>101770</v>
      </c>
      <c r="AD1228" s="28">
        <f xml:space="preserve"> DATA[[#This Row],[Src Máxima]]</f>
        <v>102950</v>
      </c>
      <c r="AE1228" s="28">
        <f xml:space="preserve"> DATA[[#This Row],[Src Último]]</f>
        <v>102443</v>
      </c>
      <c r="AF1228" s="40">
        <f xml:space="preserve"> (DATA[[#This Row],[High]] - DATA[[#This Row],[Low]])</f>
        <v>1180</v>
      </c>
      <c r="AG1228" s="31">
        <f xml:space="preserve"> _xlfn.XLOOKUP(DATA[[#This Row],[T]]-1, DATA[T], DATA[Open], "")</f>
        <v>100895</v>
      </c>
      <c r="AH1228" s="31">
        <f xml:space="preserve"> _xlfn.XLOOKUP(DATA[[#This Row],[T]]-1, DATA[T], DATA[Low], "")</f>
        <v>100490</v>
      </c>
      <c r="AI1228" s="31">
        <f xml:space="preserve"> _xlfn.XLOOKUP(DATA[[#This Row],[T]]-1, DATA[T], DATA[High], "")</f>
        <v>101815</v>
      </c>
      <c r="AJ1228" s="31">
        <f xml:space="preserve"> _xlfn.XLOOKUP(DATA[[#This Row],[T]]-1, DATA[T], DATA[Price], "")</f>
        <v>101637</v>
      </c>
      <c r="AK1228" s="33">
        <f xml:space="preserve"> IFERROR(DATA[[#This Row],[Prev Close]] - DATA[[#This Row],[Prev Open]], "")</f>
        <v>742</v>
      </c>
      <c r="AL1228" s="33">
        <f xml:space="preserve"> IFERROR(DATA[[#This Row],[Prev High]] - DATA[[#This Row],[Prev Low]], "")</f>
        <v>1325</v>
      </c>
      <c r="AM1228" s="33">
        <f xml:space="preserve"> SIGN(DATA[[#This Row],[Prev Change]] &lt; 0)</f>
        <v>0</v>
      </c>
      <c r="AN1228" s="33">
        <f xml:space="preserve"> SIGN(DATA[[#This Row],[Prev Change]] &gt;= 0)</f>
        <v>1</v>
      </c>
      <c r="AO1228" s="28">
        <f xml:space="preserve"> IFERROR(MAX(0, DATA[[#This Row],[High]] - DATA[[#This Row],[Prev High]]), "")</f>
        <v>1135</v>
      </c>
      <c r="AP1228" s="28">
        <f xml:space="preserve"> IFERROR(MAX(0, DATA[[#This Row],[Prev Low]] - DATA[[#This Row],[Low]]), "")</f>
        <v>0</v>
      </c>
      <c r="AQ1228" s="10">
        <f xml:space="preserve"> (DATA[[#This Row],[Prev Low]] &lt; DATA[[#This Row],[Open]]) * (DATA[[#This Row],[Open]] &lt; DATA[[#This Row],[Prev High]])</f>
        <v>0</v>
      </c>
      <c r="AR1228" s="10">
        <f xml:space="preserve"> SIGN(DATA[[#This Row],[Open]] &lt; DATA[[#This Row],[Prev Low]])</f>
        <v>0</v>
      </c>
      <c r="AS1228" s="10">
        <f xml:space="preserve"> SIGN(DATA[[#This Row],[Prev Low]] &lt; DATA[[#This Row],[Open]])</f>
        <v>1</v>
      </c>
      <c r="AT1228" s="10">
        <f xml:space="preserve"> SIGN(DATA[[#This Row],[Open]] &lt; DATA[[#This Row],[Prev High]])</f>
        <v>0</v>
      </c>
      <c r="AU1228" s="10">
        <f xml:space="preserve"> SIGN(DATA[[#This Row],[Prev High]] &lt; DATA[[#This Row],[Open]])</f>
        <v>1</v>
      </c>
      <c r="AV1228" s="10">
        <f xml:space="preserve"> SIGN(DATA[[#This Row],[Low]] &lt; DATA[[#This Row],[Prev Low]])</f>
        <v>0</v>
      </c>
      <c r="AW1228" s="10">
        <f xml:space="preserve"> SIGN(DATA[[#This Row],[Prev Low]] &lt; DATA[[#This Row],[Low]])</f>
        <v>1</v>
      </c>
      <c r="AX1228" s="10">
        <f xml:space="preserve"> SIGN(DATA[[#This Row],[High]] &lt; DATA[[#This Row],[Prev High]])</f>
        <v>0</v>
      </c>
      <c r="AY1228" s="10">
        <f xml:space="preserve"> SIGN(DATA[[#This Row],[Prev High]] &lt; DATA[[#This Row],[High]])</f>
        <v>1</v>
      </c>
      <c r="AZ1228" s="10">
        <f xml:space="preserve"> (DATA[[#This Row],[Prev Low]] &lt; DATA[[#This Row],[Close]]) * (DATA[[#This Row],[Close]] &lt; DATA[[#This Row],[Prev High]])</f>
        <v>0</v>
      </c>
      <c r="BA1228" s="10">
        <f xml:space="preserve"> SIGN(DATA[[#This Row],[Close]] &lt; DATA[[#This Row],[Prev Low]])</f>
        <v>0</v>
      </c>
      <c r="BB1228" s="10">
        <f xml:space="preserve"> SIGN(DATA[[#This Row],[Prev Low]] &lt; DATA[[#This Row],[Close]])</f>
        <v>1</v>
      </c>
      <c r="BC1228" s="10">
        <f xml:space="preserve"> SIGN(DATA[[#This Row],[Close]] &lt; DATA[[#This Row],[Prev High]])</f>
        <v>0</v>
      </c>
      <c r="BD1228" s="10">
        <f xml:space="preserve"> SIGN(DATA[[#This Row],[Prev High]] &lt; DATA[[#This Row],[Close]])</f>
        <v>1</v>
      </c>
    </row>
    <row r="1229" spans="14:56" x14ac:dyDescent="0.25">
      <c r="N1229" s="16">
        <f xml:space="preserve"> ROW() - ROW(DATA[[#Headers],[Row]])</f>
        <v>1227</v>
      </c>
      <c r="O1229" s="13"/>
      <c r="P1229" s="20">
        <v>44064</v>
      </c>
      <c r="Q1229" s="21">
        <v>101637</v>
      </c>
      <c r="R1229" s="21">
        <v>100895</v>
      </c>
      <c r="S1229" s="21">
        <v>101815</v>
      </c>
      <c r="T1229" s="21">
        <v>100490</v>
      </c>
      <c r="U1229" s="13" t="s">
        <v>196</v>
      </c>
      <c r="V1229" s="14">
        <v>-2.0000000000000001E-4</v>
      </c>
      <c r="W1229" s="23"/>
      <c r="X1229" s="23">
        <f xml:space="preserve"> (1 - DATA[[#This Row],[Row]])</f>
        <v>-1226</v>
      </c>
      <c r="Y1229" s="24">
        <f xml:space="preserve"> DATA[[#This Row],[Src Data]]</f>
        <v>44064</v>
      </c>
      <c r="Z1229" s="23">
        <f xml:space="preserve"> WEEKDAY(DATA[[#This Row],[Date]])</f>
        <v>6</v>
      </c>
      <c r="AA1229" s="26">
        <f xml:space="preserve"> DATA[[#This Row],[Src Último]]</f>
        <v>101637</v>
      </c>
      <c r="AB1229" s="28">
        <f xml:space="preserve"> DATA[[#This Row],[Src Abertura]]</f>
        <v>100895</v>
      </c>
      <c r="AC1229" s="28">
        <f xml:space="preserve"> DATA[[#This Row],[Src Mínima]]</f>
        <v>100490</v>
      </c>
      <c r="AD1229" s="28">
        <f xml:space="preserve"> DATA[[#This Row],[Src Máxima]]</f>
        <v>101815</v>
      </c>
      <c r="AE1229" s="28">
        <f xml:space="preserve"> DATA[[#This Row],[Src Último]]</f>
        <v>101637</v>
      </c>
      <c r="AF1229" s="40">
        <f xml:space="preserve"> (DATA[[#This Row],[High]] - DATA[[#This Row],[Low]])</f>
        <v>1325</v>
      </c>
      <c r="AG1229" s="31">
        <f xml:space="preserve"> _xlfn.XLOOKUP(DATA[[#This Row],[T]]-1, DATA[T], DATA[Open], "")</f>
        <v>99030</v>
      </c>
      <c r="AH1229" s="31">
        <f xml:space="preserve"> _xlfn.XLOOKUP(DATA[[#This Row],[T]]-1, DATA[T], DATA[Low], "")</f>
        <v>98890</v>
      </c>
      <c r="AI1229" s="31">
        <f xml:space="preserve"> _xlfn.XLOOKUP(DATA[[#This Row],[T]]-1, DATA[T], DATA[High], "")</f>
        <v>102035</v>
      </c>
      <c r="AJ1229" s="31">
        <f xml:space="preserve"> _xlfn.XLOOKUP(DATA[[#This Row],[T]]-1, DATA[T], DATA[Price], "")</f>
        <v>101655</v>
      </c>
      <c r="AK1229" s="33">
        <f xml:space="preserve"> IFERROR(DATA[[#This Row],[Prev Close]] - DATA[[#This Row],[Prev Open]], "")</f>
        <v>2625</v>
      </c>
      <c r="AL1229" s="33">
        <f xml:space="preserve"> IFERROR(DATA[[#This Row],[Prev High]] - DATA[[#This Row],[Prev Low]], "")</f>
        <v>3145</v>
      </c>
      <c r="AM1229" s="33">
        <f xml:space="preserve"> SIGN(DATA[[#This Row],[Prev Change]] &lt; 0)</f>
        <v>0</v>
      </c>
      <c r="AN1229" s="33">
        <f xml:space="preserve"> SIGN(DATA[[#This Row],[Prev Change]] &gt;= 0)</f>
        <v>1</v>
      </c>
      <c r="AO1229" s="28">
        <f xml:space="preserve"> IFERROR(MAX(0, DATA[[#This Row],[High]] - DATA[[#This Row],[Prev High]]), "")</f>
        <v>0</v>
      </c>
      <c r="AP1229" s="28">
        <f xml:space="preserve"> IFERROR(MAX(0, DATA[[#This Row],[Prev Low]] - DATA[[#This Row],[Low]]), "")</f>
        <v>0</v>
      </c>
      <c r="AQ1229" s="10">
        <f xml:space="preserve"> (DATA[[#This Row],[Prev Low]] &lt; DATA[[#This Row],[Open]]) * (DATA[[#This Row],[Open]] &lt; DATA[[#This Row],[Prev High]])</f>
        <v>1</v>
      </c>
      <c r="AR1229" s="10">
        <f xml:space="preserve"> SIGN(DATA[[#This Row],[Open]] &lt; DATA[[#This Row],[Prev Low]])</f>
        <v>0</v>
      </c>
      <c r="AS1229" s="10">
        <f xml:space="preserve"> SIGN(DATA[[#This Row],[Prev Low]] &lt; DATA[[#This Row],[Open]])</f>
        <v>1</v>
      </c>
      <c r="AT1229" s="10">
        <f xml:space="preserve"> SIGN(DATA[[#This Row],[Open]] &lt; DATA[[#This Row],[Prev High]])</f>
        <v>1</v>
      </c>
      <c r="AU1229" s="10">
        <f xml:space="preserve"> SIGN(DATA[[#This Row],[Prev High]] &lt; DATA[[#This Row],[Open]])</f>
        <v>0</v>
      </c>
      <c r="AV1229" s="10">
        <f xml:space="preserve"> SIGN(DATA[[#This Row],[Low]] &lt; DATA[[#This Row],[Prev Low]])</f>
        <v>0</v>
      </c>
      <c r="AW1229" s="10">
        <f xml:space="preserve"> SIGN(DATA[[#This Row],[Prev Low]] &lt; DATA[[#This Row],[Low]])</f>
        <v>1</v>
      </c>
      <c r="AX1229" s="10">
        <f xml:space="preserve"> SIGN(DATA[[#This Row],[High]] &lt; DATA[[#This Row],[Prev High]])</f>
        <v>1</v>
      </c>
      <c r="AY1229" s="10">
        <f xml:space="preserve"> SIGN(DATA[[#This Row],[Prev High]] &lt; DATA[[#This Row],[High]])</f>
        <v>0</v>
      </c>
      <c r="AZ1229" s="10">
        <f xml:space="preserve"> (DATA[[#This Row],[Prev Low]] &lt; DATA[[#This Row],[Close]]) * (DATA[[#This Row],[Close]] &lt; DATA[[#This Row],[Prev High]])</f>
        <v>1</v>
      </c>
      <c r="BA1229" s="10">
        <f xml:space="preserve"> SIGN(DATA[[#This Row],[Close]] &lt; DATA[[#This Row],[Prev Low]])</f>
        <v>0</v>
      </c>
      <c r="BB1229" s="10">
        <f xml:space="preserve"> SIGN(DATA[[#This Row],[Prev Low]] &lt; DATA[[#This Row],[Close]])</f>
        <v>1</v>
      </c>
      <c r="BC1229" s="10">
        <f xml:space="preserve"> SIGN(DATA[[#This Row],[Close]] &lt; DATA[[#This Row],[Prev High]])</f>
        <v>1</v>
      </c>
      <c r="BD1229" s="10">
        <f xml:space="preserve"> SIGN(DATA[[#This Row],[Prev High]] &lt; DATA[[#This Row],[Close]])</f>
        <v>0</v>
      </c>
    </row>
    <row r="1230" spans="14:56" x14ac:dyDescent="0.25">
      <c r="N1230" s="16">
        <f xml:space="preserve"> ROW() - ROW(DATA[[#Headers],[Row]])</f>
        <v>1228</v>
      </c>
      <c r="O1230" s="13"/>
      <c r="P1230" s="20">
        <v>44063</v>
      </c>
      <c r="Q1230" s="21">
        <v>101655</v>
      </c>
      <c r="R1230" s="21">
        <v>99030</v>
      </c>
      <c r="S1230" s="21">
        <v>102035</v>
      </c>
      <c r="T1230" s="21">
        <v>98890</v>
      </c>
      <c r="U1230" s="13" t="s">
        <v>811</v>
      </c>
      <c r="V1230" s="14">
        <v>8.3000000000000001E-3</v>
      </c>
      <c r="W1230" s="23"/>
      <c r="X1230" s="23">
        <f xml:space="preserve"> (1 - DATA[[#This Row],[Row]])</f>
        <v>-1227</v>
      </c>
      <c r="Y1230" s="24">
        <f xml:space="preserve"> DATA[[#This Row],[Src Data]]</f>
        <v>44063</v>
      </c>
      <c r="Z1230" s="23">
        <f xml:space="preserve"> WEEKDAY(DATA[[#This Row],[Date]])</f>
        <v>5</v>
      </c>
      <c r="AA1230" s="26">
        <f xml:space="preserve"> DATA[[#This Row],[Src Último]]</f>
        <v>101655</v>
      </c>
      <c r="AB1230" s="28">
        <f xml:space="preserve"> DATA[[#This Row],[Src Abertura]]</f>
        <v>99030</v>
      </c>
      <c r="AC1230" s="28">
        <f xml:space="preserve"> DATA[[#This Row],[Src Mínima]]</f>
        <v>98890</v>
      </c>
      <c r="AD1230" s="28">
        <f xml:space="preserve"> DATA[[#This Row],[Src Máxima]]</f>
        <v>102035</v>
      </c>
      <c r="AE1230" s="28">
        <f xml:space="preserve"> DATA[[#This Row],[Src Último]]</f>
        <v>101655</v>
      </c>
      <c r="AF1230" s="40">
        <f xml:space="preserve"> (DATA[[#This Row],[High]] - DATA[[#This Row],[Low]])</f>
        <v>3145</v>
      </c>
      <c r="AG1230" s="31">
        <f xml:space="preserve"> _xlfn.XLOOKUP(DATA[[#This Row],[T]]-1, DATA[T], DATA[Open], "")</f>
        <v>101665</v>
      </c>
      <c r="AH1230" s="31">
        <f xml:space="preserve"> _xlfn.XLOOKUP(DATA[[#This Row],[T]]-1, DATA[T], DATA[Low], "")</f>
        <v>100655</v>
      </c>
      <c r="AI1230" s="31">
        <f xml:space="preserve"> _xlfn.XLOOKUP(DATA[[#This Row],[T]]-1, DATA[T], DATA[High], "")</f>
        <v>102725</v>
      </c>
      <c r="AJ1230" s="31">
        <f xml:space="preserve"> _xlfn.XLOOKUP(DATA[[#This Row],[T]]-1, DATA[T], DATA[Price], "")</f>
        <v>100820</v>
      </c>
      <c r="AK1230" s="33">
        <f xml:space="preserve"> IFERROR(DATA[[#This Row],[Prev Close]] - DATA[[#This Row],[Prev Open]], "")</f>
        <v>-845</v>
      </c>
      <c r="AL1230" s="33">
        <f xml:space="preserve"> IFERROR(DATA[[#This Row],[Prev High]] - DATA[[#This Row],[Prev Low]], "")</f>
        <v>2070</v>
      </c>
      <c r="AM1230" s="33">
        <f xml:space="preserve"> SIGN(DATA[[#This Row],[Prev Change]] &lt; 0)</f>
        <v>1</v>
      </c>
      <c r="AN1230" s="33">
        <f xml:space="preserve"> SIGN(DATA[[#This Row],[Prev Change]] &gt;= 0)</f>
        <v>0</v>
      </c>
      <c r="AO1230" s="28">
        <f xml:space="preserve"> IFERROR(MAX(0, DATA[[#This Row],[High]] - DATA[[#This Row],[Prev High]]), "")</f>
        <v>0</v>
      </c>
      <c r="AP1230" s="28">
        <f xml:space="preserve"> IFERROR(MAX(0, DATA[[#This Row],[Prev Low]] - DATA[[#This Row],[Low]]), "")</f>
        <v>1765</v>
      </c>
      <c r="AQ1230" s="10">
        <f xml:space="preserve"> (DATA[[#This Row],[Prev Low]] &lt; DATA[[#This Row],[Open]]) * (DATA[[#This Row],[Open]] &lt; DATA[[#This Row],[Prev High]])</f>
        <v>0</v>
      </c>
      <c r="AR1230" s="10">
        <f xml:space="preserve"> SIGN(DATA[[#This Row],[Open]] &lt; DATA[[#This Row],[Prev Low]])</f>
        <v>1</v>
      </c>
      <c r="AS1230" s="10">
        <f xml:space="preserve"> SIGN(DATA[[#This Row],[Prev Low]] &lt; DATA[[#This Row],[Open]])</f>
        <v>0</v>
      </c>
      <c r="AT1230" s="10">
        <f xml:space="preserve"> SIGN(DATA[[#This Row],[Open]] &lt; DATA[[#This Row],[Prev High]])</f>
        <v>1</v>
      </c>
      <c r="AU1230" s="10">
        <f xml:space="preserve"> SIGN(DATA[[#This Row],[Prev High]] &lt; DATA[[#This Row],[Open]])</f>
        <v>0</v>
      </c>
      <c r="AV1230" s="10">
        <f xml:space="preserve"> SIGN(DATA[[#This Row],[Low]] &lt; DATA[[#This Row],[Prev Low]])</f>
        <v>1</v>
      </c>
      <c r="AW1230" s="10">
        <f xml:space="preserve"> SIGN(DATA[[#This Row],[Prev Low]] &lt; DATA[[#This Row],[Low]])</f>
        <v>0</v>
      </c>
      <c r="AX1230" s="10">
        <f xml:space="preserve"> SIGN(DATA[[#This Row],[High]] &lt; DATA[[#This Row],[Prev High]])</f>
        <v>1</v>
      </c>
      <c r="AY1230" s="10">
        <f xml:space="preserve"> SIGN(DATA[[#This Row],[Prev High]] &lt; DATA[[#This Row],[High]])</f>
        <v>0</v>
      </c>
      <c r="AZ1230" s="10">
        <f xml:space="preserve"> (DATA[[#This Row],[Prev Low]] &lt; DATA[[#This Row],[Close]]) * (DATA[[#This Row],[Close]] &lt; DATA[[#This Row],[Prev High]])</f>
        <v>1</v>
      </c>
      <c r="BA1230" s="10">
        <f xml:space="preserve"> SIGN(DATA[[#This Row],[Close]] &lt; DATA[[#This Row],[Prev Low]])</f>
        <v>0</v>
      </c>
      <c r="BB1230" s="10">
        <f xml:space="preserve"> SIGN(DATA[[#This Row],[Prev Low]] &lt; DATA[[#This Row],[Close]])</f>
        <v>1</v>
      </c>
      <c r="BC1230" s="10">
        <f xml:space="preserve"> SIGN(DATA[[#This Row],[Close]] &lt; DATA[[#This Row],[Prev High]])</f>
        <v>1</v>
      </c>
      <c r="BD1230" s="10">
        <f xml:space="preserve"> SIGN(DATA[[#This Row],[Prev High]] &lt; DATA[[#This Row],[Close]])</f>
        <v>0</v>
      </c>
    </row>
    <row r="1231" spans="14:56" x14ac:dyDescent="0.25">
      <c r="N1231" s="16">
        <f xml:space="preserve"> ROW() - ROW(DATA[[#Headers],[Row]])</f>
        <v>1229</v>
      </c>
      <c r="O1231" s="13"/>
      <c r="P1231" s="20">
        <v>44062</v>
      </c>
      <c r="Q1231" s="21">
        <v>100820</v>
      </c>
      <c r="R1231" s="21">
        <v>101665</v>
      </c>
      <c r="S1231" s="21">
        <v>102725</v>
      </c>
      <c r="T1231" s="21">
        <v>100655</v>
      </c>
      <c r="U1231" s="13" t="s">
        <v>369</v>
      </c>
      <c r="V1231" s="14">
        <v>-1.38E-2</v>
      </c>
      <c r="W1231" s="23"/>
      <c r="X1231" s="23">
        <f xml:space="preserve"> (1 - DATA[[#This Row],[Row]])</f>
        <v>-1228</v>
      </c>
      <c r="Y1231" s="24">
        <f xml:space="preserve"> DATA[[#This Row],[Src Data]]</f>
        <v>44062</v>
      </c>
      <c r="Z1231" s="23">
        <f xml:space="preserve"> WEEKDAY(DATA[[#This Row],[Date]])</f>
        <v>4</v>
      </c>
      <c r="AA1231" s="26">
        <f xml:space="preserve"> DATA[[#This Row],[Src Último]]</f>
        <v>100820</v>
      </c>
      <c r="AB1231" s="28">
        <f xml:space="preserve"> DATA[[#This Row],[Src Abertura]]</f>
        <v>101665</v>
      </c>
      <c r="AC1231" s="28">
        <f xml:space="preserve"> DATA[[#This Row],[Src Mínima]]</f>
        <v>100655</v>
      </c>
      <c r="AD1231" s="28">
        <f xml:space="preserve"> DATA[[#This Row],[Src Máxima]]</f>
        <v>102725</v>
      </c>
      <c r="AE1231" s="28">
        <f xml:space="preserve"> DATA[[#This Row],[Src Último]]</f>
        <v>100820</v>
      </c>
      <c r="AF1231" s="40">
        <f xml:space="preserve"> (DATA[[#This Row],[High]] - DATA[[#This Row],[Low]])</f>
        <v>2070</v>
      </c>
      <c r="AG1231" s="31">
        <f xml:space="preserve"> _xlfn.XLOOKUP(DATA[[#This Row],[T]]-1, DATA[T], DATA[Open], "")</f>
        <v>101175</v>
      </c>
      <c r="AH1231" s="31">
        <f xml:space="preserve"> _xlfn.XLOOKUP(DATA[[#This Row],[T]]-1, DATA[T], DATA[Low], "")</f>
        <v>100960</v>
      </c>
      <c r="AI1231" s="31">
        <f xml:space="preserve"> _xlfn.XLOOKUP(DATA[[#This Row],[T]]-1, DATA[T], DATA[High], "")</f>
        <v>102520</v>
      </c>
      <c r="AJ1231" s="31">
        <f xml:space="preserve"> _xlfn.XLOOKUP(DATA[[#This Row],[T]]-1, DATA[T], DATA[Price], "")</f>
        <v>102227</v>
      </c>
      <c r="AK1231" s="33">
        <f xml:space="preserve"> IFERROR(DATA[[#This Row],[Prev Close]] - DATA[[#This Row],[Prev Open]], "")</f>
        <v>1052</v>
      </c>
      <c r="AL1231" s="33">
        <f xml:space="preserve"> IFERROR(DATA[[#This Row],[Prev High]] - DATA[[#This Row],[Prev Low]], "")</f>
        <v>1560</v>
      </c>
      <c r="AM1231" s="33">
        <f xml:space="preserve"> SIGN(DATA[[#This Row],[Prev Change]] &lt; 0)</f>
        <v>0</v>
      </c>
      <c r="AN1231" s="33">
        <f xml:space="preserve"> SIGN(DATA[[#This Row],[Prev Change]] &gt;= 0)</f>
        <v>1</v>
      </c>
      <c r="AO1231" s="28">
        <f xml:space="preserve"> IFERROR(MAX(0, DATA[[#This Row],[High]] - DATA[[#This Row],[Prev High]]), "")</f>
        <v>205</v>
      </c>
      <c r="AP1231" s="28">
        <f xml:space="preserve"> IFERROR(MAX(0, DATA[[#This Row],[Prev Low]] - DATA[[#This Row],[Low]]), "")</f>
        <v>305</v>
      </c>
      <c r="AQ1231" s="10">
        <f xml:space="preserve"> (DATA[[#This Row],[Prev Low]] &lt; DATA[[#This Row],[Open]]) * (DATA[[#This Row],[Open]] &lt; DATA[[#This Row],[Prev High]])</f>
        <v>1</v>
      </c>
      <c r="AR1231" s="10">
        <f xml:space="preserve"> SIGN(DATA[[#This Row],[Open]] &lt; DATA[[#This Row],[Prev Low]])</f>
        <v>0</v>
      </c>
      <c r="AS1231" s="10">
        <f xml:space="preserve"> SIGN(DATA[[#This Row],[Prev Low]] &lt; DATA[[#This Row],[Open]])</f>
        <v>1</v>
      </c>
      <c r="AT1231" s="10">
        <f xml:space="preserve"> SIGN(DATA[[#This Row],[Open]] &lt; DATA[[#This Row],[Prev High]])</f>
        <v>1</v>
      </c>
      <c r="AU1231" s="10">
        <f xml:space="preserve"> SIGN(DATA[[#This Row],[Prev High]] &lt; DATA[[#This Row],[Open]])</f>
        <v>0</v>
      </c>
      <c r="AV1231" s="10">
        <f xml:space="preserve"> SIGN(DATA[[#This Row],[Low]] &lt; DATA[[#This Row],[Prev Low]])</f>
        <v>1</v>
      </c>
      <c r="AW1231" s="10">
        <f xml:space="preserve"> SIGN(DATA[[#This Row],[Prev Low]] &lt; DATA[[#This Row],[Low]])</f>
        <v>0</v>
      </c>
      <c r="AX1231" s="10">
        <f xml:space="preserve"> SIGN(DATA[[#This Row],[High]] &lt; DATA[[#This Row],[Prev High]])</f>
        <v>0</v>
      </c>
      <c r="AY1231" s="10">
        <f xml:space="preserve"> SIGN(DATA[[#This Row],[Prev High]] &lt; DATA[[#This Row],[High]])</f>
        <v>1</v>
      </c>
      <c r="AZ1231" s="10">
        <f xml:space="preserve"> (DATA[[#This Row],[Prev Low]] &lt; DATA[[#This Row],[Close]]) * (DATA[[#This Row],[Close]] &lt; DATA[[#This Row],[Prev High]])</f>
        <v>0</v>
      </c>
      <c r="BA1231" s="10">
        <f xml:space="preserve"> SIGN(DATA[[#This Row],[Close]] &lt; DATA[[#This Row],[Prev Low]])</f>
        <v>1</v>
      </c>
      <c r="BB1231" s="10">
        <f xml:space="preserve"> SIGN(DATA[[#This Row],[Prev Low]] &lt; DATA[[#This Row],[Close]])</f>
        <v>0</v>
      </c>
      <c r="BC1231" s="10">
        <f xml:space="preserve"> SIGN(DATA[[#This Row],[Close]] &lt; DATA[[#This Row],[Prev High]])</f>
        <v>1</v>
      </c>
      <c r="BD1231" s="10">
        <f xml:space="preserve"> SIGN(DATA[[#This Row],[Prev High]] &lt; DATA[[#This Row],[Close]])</f>
        <v>0</v>
      </c>
    </row>
    <row r="1232" spans="14:56" x14ac:dyDescent="0.25">
      <c r="N1232" s="16">
        <f xml:space="preserve"> ROW() - ROW(DATA[[#Headers],[Row]])</f>
        <v>1230</v>
      </c>
      <c r="O1232" s="13"/>
      <c r="P1232" s="20">
        <v>44061</v>
      </c>
      <c r="Q1232" s="21">
        <v>102227</v>
      </c>
      <c r="R1232" s="21">
        <v>101175</v>
      </c>
      <c r="S1232" s="21">
        <v>102520</v>
      </c>
      <c r="T1232" s="21">
        <v>100960</v>
      </c>
      <c r="U1232" s="13" t="s">
        <v>828</v>
      </c>
      <c r="V1232" s="14">
        <v>2.5000000000000001E-2</v>
      </c>
      <c r="W1232" s="23"/>
      <c r="X1232" s="23">
        <f xml:space="preserve"> (1 - DATA[[#This Row],[Row]])</f>
        <v>-1229</v>
      </c>
      <c r="Y1232" s="24">
        <f xml:space="preserve"> DATA[[#This Row],[Src Data]]</f>
        <v>44061</v>
      </c>
      <c r="Z1232" s="23">
        <f xml:space="preserve"> WEEKDAY(DATA[[#This Row],[Date]])</f>
        <v>3</v>
      </c>
      <c r="AA1232" s="26">
        <f xml:space="preserve"> DATA[[#This Row],[Src Último]]</f>
        <v>102227</v>
      </c>
      <c r="AB1232" s="28">
        <f xml:space="preserve"> DATA[[#This Row],[Src Abertura]]</f>
        <v>101175</v>
      </c>
      <c r="AC1232" s="28">
        <f xml:space="preserve"> DATA[[#This Row],[Src Mínima]]</f>
        <v>100960</v>
      </c>
      <c r="AD1232" s="28">
        <f xml:space="preserve"> DATA[[#This Row],[Src Máxima]]</f>
        <v>102520</v>
      </c>
      <c r="AE1232" s="28">
        <f xml:space="preserve"> DATA[[#This Row],[Src Último]]</f>
        <v>102227</v>
      </c>
      <c r="AF1232" s="40">
        <f xml:space="preserve"> (DATA[[#This Row],[High]] - DATA[[#This Row],[Low]])</f>
        <v>1560</v>
      </c>
      <c r="AG1232" s="31">
        <f xml:space="preserve"> _xlfn.XLOOKUP(DATA[[#This Row],[T]]-1, DATA[T], DATA[Open], "")</f>
        <v>101095</v>
      </c>
      <c r="AH1232" s="31">
        <f xml:space="preserve"> _xlfn.XLOOKUP(DATA[[#This Row],[T]]-1, DATA[T], DATA[Low], "")</f>
        <v>98665</v>
      </c>
      <c r="AI1232" s="31">
        <f xml:space="preserve"> _xlfn.XLOOKUP(DATA[[#This Row],[T]]-1, DATA[T], DATA[High], "")</f>
        <v>101925</v>
      </c>
      <c r="AJ1232" s="31">
        <f xml:space="preserve"> _xlfn.XLOOKUP(DATA[[#This Row],[T]]-1, DATA[T], DATA[Price], "")</f>
        <v>99733</v>
      </c>
      <c r="AK1232" s="33">
        <f xml:space="preserve"> IFERROR(DATA[[#This Row],[Prev Close]] - DATA[[#This Row],[Prev Open]], "")</f>
        <v>-1362</v>
      </c>
      <c r="AL1232" s="33">
        <f xml:space="preserve"> IFERROR(DATA[[#This Row],[Prev High]] - DATA[[#This Row],[Prev Low]], "")</f>
        <v>3260</v>
      </c>
      <c r="AM1232" s="33">
        <f xml:space="preserve"> SIGN(DATA[[#This Row],[Prev Change]] &lt; 0)</f>
        <v>1</v>
      </c>
      <c r="AN1232" s="33">
        <f xml:space="preserve"> SIGN(DATA[[#This Row],[Prev Change]] &gt;= 0)</f>
        <v>0</v>
      </c>
      <c r="AO1232" s="28">
        <f xml:space="preserve"> IFERROR(MAX(0, DATA[[#This Row],[High]] - DATA[[#This Row],[Prev High]]), "")</f>
        <v>595</v>
      </c>
      <c r="AP1232" s="28">
        <f xml:space="preserve"> IFERROR(MAX(0, DATA[[#This Row],[Prev Low]] - DATA[[#This Row],[Low]]), "")</f>
        <v>0</v>
      </c>
      <c r="AQ1232" s="10">
        <f xml:space="preserve"> (DATA[[#This Row],[Prev Low]] &lt; DATA[[#This Row],[Open]]) * (DATA[[#This Row],[Open]] &lt; DATA[[#This Row],[Prev High]])</f>
        <v>1</v>
      </c>
      <c r="AR1232" s="10">
        <f xml:space="preserve"> SIGN(DATA[[#This Row],[Open]] &lt; DATA[[#This Row],[Prev Low]])</f>
        <v>0</v>
      </c>
      <c r="AS1232" s="10">
        <f xml:space="preserve"> SIGN(DATA[[#This Row],[Prev Low]] &lt; DATA[[#This Row],[Open]])</f>
        <v>1</v>
      </c>
      <c r="AT1232" s="10">
        <f xml:space="preserve"> SIGN(DATA[[#This Row],[Open]] &lt; DATA[[#This Row],[Prev High]])</f>
        <v>1</v>
      </c>
      <c r="AU1232" s="10">
        <f xml:space="preserve"> SIGN(DATA[[#This Row],[Prev High]] &lt; DATA[[#This Row],[Open]])</f>
        <v>0</v>
      </c>
      <c r="AV1232" s="10">
        <f xml:space="preserve"> SIGN(DATA[[#This Row],[Low]] &lt; DATA[[#This Row],[Prev Low]])</f>
        <v>0</v>
      </c>
      <c r="AW1232" s="10">
        <f xml:space="preserve"> SIGN(DATA[[#This Row],[Prev Low]] &lt; DATA[[#This Row],[Low]])</f>
        <v>1</v>
      </c>
      <c r="AX1232" s="10">
        <f xml:space="preserve"> SIGN(DATA[[#This Row],[High]] &lt; DATA[[#This Row],[Prev High]])</f>
        <v>0</v>
      </c>
      <c r="AY1232" s="10">
        <f xml:space="preserve"> SIGN(DATA[[#This Row],[Prev High]] &lt; DATA[[#This Row],[High]])</f>
        <v>1</v>
      </c>
      <c r="AZ1232" s="10">
        <f xml:space="preserve"> (DATA[[#This Row],[Prev Low]] &lt; DATA[[#This Row],[Close]]) * (DATA[[#This Row],[Close]] &lt; DATA[[#This Row],[Prev High]])</f>
        <v>0</v>
      </c>
      <c r="BA1232" s="10">
        <f xml:space="preserve"> SIGN(DATA[[#This Row],[Close]] &lt; DATA[[#This Row],[Prev Low]])</f>
        <v>0</v>
      </c>
      <c r="BB1232" s="10">
        <f xml:space="preserve"> SIGN(DATA[[#This Row],[Prev Low]] &lt; DATA[[#This Row],[Close]])</f>
        <v>1</v>
      </c>
      <c r="BC1232" s="10">
        <f xml:space="preserve"> SIGN(DATA[[#This Row],[Close]] &lt; DATA[[#This Row],[Prev High]])</f>
        <v>0</v>
      </c>
      <c r="BD1232" s="10">
        <f xml:space="preserve"> SIGN(DATA[[#This Row],[Prev High]] &lt; DATA[[#This Row],[Close]])</f>
        <v>1</v>
      </c>
    </row>
    <row r="1233" spans="14:56" x14ac:dyDescent="0.25">
      <c r="N1233" s="16">
        <f xml:space="preserve"> ROW() - ROW(DATA[[#Headers],[Row]])</f>
        <v>1231</v>
      </c>
      <c r="O1233" s="13"/>
      <c r="P1233" s="20">
        <v>44060</v>
      </c>
      <c r="Q1233" s="21">
        <v>99733</v>
      </c>
      <c r="R1233" s="21">
        <v>101095</v>
      </c>
      <c r="S1233" s="21">
        <v>101925</v>
      </c>
      <c r="T1233" s="21">
        <v>98665</v>
      </c>
      <c r="U1233" s="13" t="s">
        <v>96</v>
      </c>
      <c r="V1233" s="14">
        <v>-1.7600000000000001E-2</v>
      </c>
      <c r="W1233" s="23"/>
      <c r="X1233" s="23">
        <f xml:space="preserve"> (1 - DATA[[#This Row],[Row]])</f>
        <v>-1230</v>
      </c>
      <c r="Y1233" s="24">
        <f xml:space="preserve"> DATA[[#This Row],[Src Data]]</f>
        <v>44060</v>
      </c>
      <c r="Z1233" s="23">
        <f xml:space="preserve"> WEEKDAY(DATA[[#This Row],[Date]])</f>
        <v>2</v>
      </c>
      <c r="AA1233" s="26">
        <f xml:space="preserve"> DATA[[#This Row],[Src Último]]</f>
        <v>99733</v>
      </c>
      <c r="AB1233" s="28">
        <f xml:space="preserve"> DATA[[#This Row],[Src Abertura]]</f>
        <v>101095</v>
      </c>
      <c r="AC1233" s="28">
        <f xml:space="preserve"> DATA[[#This Row],[Src Mínima]]</f>
        <v>98665</v>
      </c>
      <c r="AD1233" s="28">
        <f xml:space="preserve"> DATA[[#This Row],[Src Máxima]]</f>
        <v>101925</v>
      </c>
      <c r="AE1233" s="28">
        <f xml:space="preserve"> DATA[[#This Row],[Src Último]]</f>
        <v>99733</v>
      </c>
      <c r="AF1233" s="40">
        <f xml:space="preserve"> (DATA[[#This Row],[High]] - DATA[[#This Row],[Low]])</f>
        <v>3260</v>
      </c>
      <c r="AG1233" s="31">
        <f xml:space="preserve"> _xlfn.XLOOKUP(DATA[[#This Row],[T]]-1, DATA[T], DATA[Open], "")</f>
        <v>100395</v>
      </c>
      <c r="AH1233" s="31">
        <f xml:space="preserve"> _xlfn.XLOOKUP(DATA[[#This Row],[T]]-1, DATA[T], DATA[Low], "")</f>
        <v>99775</v>
      </c>
      <c r="AI1233" s="31">
        <f xml:space="preserve"> _xlfn.XLOOKUP(DATA[[#This Row],[T]]-1, DATA[T], DATA[High], "")</f>
        <v>101990</v>
      </c>
      <c r="AJ1233" s="31">
        <f xml:space="preserve"> _xlfn.XLOOKUP(DATA[[#This Row],[T]]-1, DATA[T], DATA[Price], "")</f>
        <v>101516</v>
      </c>
      <c r="AK1233" s="33">
        <f xml:space="preserve"> IFERROR(DATA[[#This Row],[Prev Close]] - DATA[[#This Row],[Prev Open]], "")</f>
        <v>1121</v>
      </c>
      <c r="AL1233" s="33">
        <f xml:space="preserve"> IFERROR(DATA[[#This Row],[Prev High]] - DATA[[#This Row],[Prev Low]], "")</f>
        <v>2215</v>
      </c>
      <c r="AM1233" s="33">
        <f xml:space="preserve"> SIGN(DATA[[#This Row],[Prev Change]] &lt; 0)</f>
        <v>0</v>
      </c>
      <c r="AN1233" s="33">
        <f xml:space="preserve"> SIGN(DATA[[#This Row],[Prev Change]] &gt;= 0)</f>
        <v>1</v>
      </c>
      <c r="AO1233" s="28">
        <f xml:space="preserve"> IFERROR(MAX(0, DATA[[#This Row],[High]] - DATA[[#This Row],[Prev High]]), "")</f>
        <v>0</v>
      </c>
      <c r="AP1233" s="28">
        <f xml:space="preserve"> IFERROR(MAX(0, DATA[[#This Row],[Prev Low]] - DATA[[#This Row],[Low]]), "")</f>
        <v>1110</v>
      </c>
      <c r="AQ1233" s="10">
        <f xml:space="preserve"> (DATA[[#This Row],[Prev Low]] &lt; DATA[[#This Row],[Open]]) * (DATA[[#This Row],[Open]] &lt; DATA[[#This Row],[Prev High]])</f>
        <v>1</v>
      </c>
      <c r="AR1233" s="10">
        <f xml:space="preserve"> SIGN(DATA[[#This Row],[Open]] &lt; DATA[[#This Row],[Prev Low]])</f>
        <v>0</v>
      </c>
      <c r="AS1233" s="10">
        <f xml:space="preserve"> SIGN(DATA[[#This Row],[Prev Low]] &lt; DATA[[#This Row],[Open]])</f>
        <v>1</v>
      </c>
      <c r="AT1233" s="10">
        <f xml:space="preserve"> SIGN(DATA[[#This Row],[Open]] &lt; DATA[[#This Row],[Prev High]])</f>
        <v>1</v>
      </c>
      <c r="AU1233" s="10">
        <f xml:space="preserve"> SIGN(DATA[[#This Row],[Prev High]] &lt; DATA[[#This Row],[Open]])</f>
        <v>0</v>
      </c>
      <c r="AV1233" s="10">
        <f xml:space="preserve"> SIGN(DATA[[#This Row],[Low]] &lt; DATA[[#This Row],[Prev Low]])</f>
        <v>1</v>
      </c>
      <c r="AW1233" s="10">
        <f xml:space="preserve"> SIGN(DATA[[#This Row],[Prev Low]] &lt; DATA[[#This Row],[Low]])</f>
        <v>0</v>
      </c>
      <c r="AX1233" s="10">
        <f xml:space="preserve"> SIGN(DATA[[#This Row],[High]] &lt; DATA[[#This Row],[Prev High]])</f>
        <v>1</v>
      </c>
      <c r="AY1233" s="10">
        <f xml:space="preserve"> SIGN(DATA[[#This Row],[Prev High]] &lt; DATA[[#This Row],[High]])</f>
        <v>0</v>
      </c>
      <c r="AZ1233" s="10">
        <f xml:space="preserve"> (DATA[[#This Row],[Prev Low]] &lt; DATA[[#This Row],[Close]]) * (DATA[[#This Row],[Close]] &lt; DATA[[#This Row],[Prev High]])</f>
        <v>0</v>
      </c>
      <c r="BA1233" s="10">
        <f xml:space="preserve"> SIGN(DATA[[#This Row],[Close]] &lt; DATA[[#This Row],[Prev Low]])</f>
        <v>1</v>
      </c>
      <c r="BB1233" s="10">
        <f xml:space="preserve"> SIGN(DATA[[#This Row],[Prev Low]] &lt; DATA[[#This Row],[Close]])</f>
        <v>0</v>
      </c>
      <c r="BC1233" s="10">
        <f xml:space="preserve"> SIGN(DATA[[#This Row],[Close]] &lt; DATA[[#This Row],[Prev High]])</f>
        <v>1</v>
      </c>
      <c r="BD1233" s="10">
        <f xml:space="preserve"> SIGN(DATA[[#This Row],[Prev High]] &lt; DATA[[#This Row],[Close]])</f>
        <v>0</v>
      </c>
    </row>
    <row r="1234" spans="14:56" x14ac:dyDescent="0.25">
      <c r="N1234" s="16">
        <f xml:space="preserve"> ROW() - ROW(DATA[[#Headers],[Row]])</f>
        <v>1232</v>
      </c>
      <c r="O1234" s="13"/>
      <c r="P1234" s="20">
        <v>44057</v>
      </c>
      <c r="Q1234" s="21">
        <v>101516</v>
      </c>
      <c r="R1234" s="21">
        <v>100395</v>
      </c>
      <c r="S1234" s="21">
        <v>101990</v>
      </c>
      <c r="T1234" s="21">
        <v>99775</v>
      </c>
      <c r="U1234" s="13" t="s">
        <v>829</v>
      </c>
      <c r="V1234" s="14">
        <v>9.7999999999999997E-3</v>
      </c>
      <c r="W1234" s="23"/>
      <c r="X1234" s="23">
        <f xml:space="preserve"> (1 - DATA[[#This Row],[Row]])</f>
        <v>-1231</v>
      </c>
      <c r="Y1234" s="24">
        <f xml:space="preserve"> DATA[[#This Row],[Src Data]]</f>
        <v>44057</v>
      </c>
      <c r="Z1234" s="23">
        <f xml:space="preserve"> WEEKDAY(DATA[[#This Row],[Date]])</f>
        <v>6</v>
      </c>
      <c r="AA1234" s="26">
        <f xml:space="preserve"> DATA[[#This Row],[Src Último]]</f>
        <v>101516</v>
      </c>
      <c r="AB1234" s="28">
        <f xml:space="preserve"> DATA[[#This Row],[Src Abertura]]</f>
        <v>100395</v>
      </c>
      <c r="AC1234" s="28">
        <f xml:space="preserve"> DATA[[#This Row],[Src Mínima]]</f>
        <v>99775</v>
      </c>
      <c r="AD1234" s="28">
        <f xml:space="preserve"> DATA[[#This Row],[Src Máxima]]</f>
        <v>101990</v>
      </c>
      <c r="AE1234" s="28">
        <f xml:space="preserve"> DATA[[#This Row],[Src Último]]</f>
        <v>101516</v>
      </c>
      <c r="AF1234" s="40">
        <f xml:space="preserve"> (DATA[[#This Row],[High]] - DATA[[#This Row],[Low]])</f>
        <v>2215</v>
      </c>
      <c r="AG1234" s="31">
        <f xml:space="preserve"> _xlfn.XLOOKUP(DATA[[#This Row],[T]]-1, DATA[T], DATA[Open], "")</f>
        <v>102600</v>
      </c>
      <c r="AH1234" s="31">
        <f xml:space="preserve"> _xlfn.XLOOKUP(DATA[[#This Row],[T]]-1, DATA[T], DATA[Low], "")</f>
        <v>100265</v>
      </c>
      <c r="AI1234" s="31">
        <f xml:space="preserve"> _xlfn.XLOOKUP(DATA[[#This Row],[T]]-1, DATA[T], DATA[High], "")</f>
        <v>103525</v>
      </c>
      <c r="AJ1234" s="31">
        <f xml:space="preserve"> _xlfn.XLOOKUP(DATA[[#This Row],[T]]-1, DATA[T], DATA[Price], "")</f>
        <v>100528</v>
      </c>
      <c r="AK1234" s="33">
        <f xml:space="preserve"> IFERROR(DATA[[#This Row],[Prev Close]] - DATA[[#This Row],[Prev Open]], "")</f>
        <v>-2072</v>
      </c>
      <c r="AL1234" s="33">
        <f xml:space="preserve"> IFERROR(DATA[[#This Row],[Prev High]] - DATA[[#This Row],[Prev Low]], "")</f>
        <v>3260</v>
      </c>
      <c r="AM1234" s="33">
        <f xml:space="preserve"> SIGN(DATA[[#This Row],[Prev Change]] &lt; 0)</f>
        <v>1</v>
      </c>
      <c r="AN1234" s="33">
        <f xml:space="preserve"> SIGN(DATA[[#This Row],[Prev Change]] &gt;= 0)</f>
        <v>0</v>
      </c>
      <c r="AO1234" s="28">
        <f xml:space="preserve"> IFERROR(MAX(0, DATA[[#This Row],[High]] - DATA[[#This Row],[Prev High]]), "")</f>
        <v>0</v>
      </c>
      <c r="AP1234" s="28">
        <f xml:space="preserve"> IFERROR(MAX(0, DATA[[#This Row],[Prev Low]] - DATA[[#This Row],[Low]]), "")</f>
        <v>490</v>
      </c>
      <c r="AQ1234" s="10">
        <f xml:space="preserve"> (DATA[[#This Row],[Prev Low]] &lt; DATA[[#This Row],[Open]]) * (DATA[[#This Row],[Open]] &lt; DATA[[#This Row],[Prev High]])</f>
        <v>1</v>
      </c>
      <c r="AR1234" s="10">
        <f xml:space="preserve"> SIGN(DATA[[#This Row],[Open]] &lt; DATA[[#This Row],[Prev Low]])</f>
        <v>0</v>
      </c>
      <c r="AS1234" s="10">
        <f xml:space="preserve"> SIGN(DATA[[#This Row],[Prev Low]] &lt; DATA[[#This Row],[Open]])</f>
        <v>1</v>
      </c>
      <c r="AT1234" s="10">
        <f xml:space="preserve"> SIGN(DATA[[#This Row],[Open]] &lt; DATA[[#This Row],[Prev High]])</f>
        <v>1</v>
      </c>
      <c r="AU1234" s="10">
        <f xml:space="preserve"> SIGN(DATA[[#This Row],[Prev High]] &lt; DATA[[#This Row],[Open]])</f>
        <v>0</v>
      </c>
      <c r="AV1234" s="10">
        <f xml:space="preserve"> SIGN(DATA[[#This Row],[Low]] &lt; DATA[[#This Row],[Prev Low]])</f>
        <v>1</v>
      </c>
      <c r="AW1234" s="10">
        <f xml:space="preserve"> SIGN(DATA[[#This Row],[Prev Low]] &lt; DATA[[#This Row],[Low]])</f>
        <v>0</v>
      </c>
      <c r="AX1234" s="10">
        <f xml:space="preserve"> SIGN(DATA[[#This Row],[High]] &lt; DATA[[#This Row],[Prev High]])</f>
        <v>1</v>
      </c>
      <c r="AY1234" s="10">
        <f xml:space="preserve"> SIGN(DATA[[#This Row],[Prev High]] &lt; DATA[[#This Row],[High]])</f>
        <v>0</v>
      </c>
      <c r="AZ1234" s="10">
        <f xml:space="preserve"> (DATA[[#This Row],[Prev Low]] &lt; DATA[[#This Row],[Close]]) * (DATA[[#This Row],[Close]] &lt; DATA[[#This Row],[Prev High]])</f>
        <v>1</v>
      </c>
      <c r="BA1234" s="10">
        <f xml:space="preserve"> SIGN(DATA[[#This Row],[Close]] &lt; DATA[[#This Row],[Prev Low]])</f>
        <v>0</v>
      </c>
      <c r="BB1234" s="10">
        <f xml:space="preserve"> SIGN(DATA[[#This Row],[Prev Low]] &lt; DATA[[#This Row],[Close]])</f>
        <v>1</v>
      </c>
      <c r="BC1234" s="10">
        <f xml:space="preserve"> SIGN(DATA[[#This Row],[Close]] &lt; DATA[[#This Row],[Prev High]])</f>
        <v>1</v>
      </c>
      <c r="BD1234" s="10">
        <f xml:space="preserve"> SIGN(DATA[[#This Row],[Prev High]] &lt; DATA[[#This Row],[Close]])</f>
        <v>0</v>
      </c>
    </row>
    <row r="1235" spans="14:56" x14ac:dyDescent="0.25">
      <c r="N1235" s="16">
        <f xml:space="preserve"> ROW() - ROW(DATA[[#Headers],[Row]])</f>
        <v>1233</v>
      </c>
      <c r="O1235" s="13"/>
      <c r="P1235" s="20">
        <v>44056</v>
      </c>
      <c r="Q1235" s="21">
        <v>100528</v>
      </c>
      <c r="R1235" s="21">
        <v>102600</v>
      </c>
      <c r="S1235" s="21">
        <v>103525</v>
      </c>
      <c r="T1235" s="21">
        <v>100265</v>
      </c>
      <c r="U1235" s="13" t="s">
        <v>118</v>
      </c>
      <c r="V1235" s="14">
        <v>-8.3999999999999995E-3</v>
      </c>
      <c r="W1235" s="23"/>
      <c r="X1235" s="23">
        <f xml:space="preserve"> (1 - DATA[[#This Row],[Row]])</f>
        <v>-1232</v>
      </c>
      <c r="Y1235" s="24">
        <f xml:space="preserve"> DATA[[#This Row],[Src Data]]</f>
        <v>44056</v>
      </c>
      <c r="Z1235" s="23">
        <f xml:space="preserve"> WEEKDAY(DATA[[#This Row],[Date]])</f>
        <v>5</v>
      </c>
      <c r="AA1235" s="26">
        <f xml:space="preserve"> DATA[[#This Row],[Src Último]]</f>
        <v>100528</v>
      </c>
      <c r="AB1235" s="28">
        <f xml:space="preserve"> DATA[[#This Row],[Src Abertura]]</f>
        <v>102600</v>
      </c>
      <c r="AC1235" s="28">
        <f xml:space="preserve"> DATA[[#This Row],[Src Mínima]]</f>
        <v>100265</v>
      </c>
      <c r="AD1235" s="28">
        <f xml:space="preserve"> DATA[[#This Row],[Src Máxima]]</f>
        <v>103525</v>
      </c>
      <c r="AE1235" s="28">
        <f xml:space="preserve"> DATA[[#This Row],[Src Último]]</f>
        <v>100528</v>
      </c>
      <c r="AF1235" s="40">
        <f xml:space="preserve"> (DATA[[#This Row],[High]] - DATA[[#This Row],[Low]])</f>
        <v>3260</v>
      </c>
      <c r="AG1235" s="31">
        <f xml:space="preserve"> _xlfn.XLOOKUP(DATA[[#This Row],[T]]-1, DATA[T], DATA[Open], "")</f>
        <v>102660</v>
      </c>
      <c r="AH1235" s="31">
        <f xml:space="preserve"> _xlfn.XLOOKUP(DATA[[#This Row],[T]]-1, DATA[T], DATA[Low], "")</f>
        <v>100750</v>
      </c>
      <c r="AI1235" s="31">
        <f xml:space="preserve"> _xlfn.XLOOKUP(DATA[[#This Row],[T]]-1, DATA[T], DATA[High], "")</f>
        <v>103070</v>
      </c>
      <c r="AJ1235" s="31">
        <f xml:space="preserve"> _xlfn.XLOOKUP(DATA[[#This Row],[T]]-1, DATA[T], DATA[Price], "")</f>
        <v>101380</v>
      </c>
      <c r="AK1235" s="33">
        <f xml:space="preserve"> IFERROR(DATA[[#This Row],[Prev Close]] - DATA[[#This Row],[Prev Open]], "")</f>
        <v>-1280</v>
      </c>
      <c r="AL1235" s="33">
        <f xml:space="preserve"> IFERROR(DATA[[#This Row],[Prev High]] - DATA[[#This Row],[Prev Low]], "")</f>
        <v>2320</v>
      </c>
      <c r="AM1235" s="33">
        <f xml:space="preserve"> SIGN(DATA[[#This Row],[Prev Change]] &lt; 0)</f>
        <v>1</v>
      </c>
      <c r="AN1235" s="33">
        <f xml:space="preserve"> SIGN(DATA[[#This Row],[Prev Change]] &gt;= 0)</f>
        <v>0</v>
      </c>
      <c r="AO1235" s="28">
        <f xml:space="preserve"> IFERROR(MAX(0, DATA[[#This Row],[High]] - DATA[[#This Row],[Prev High]]), "")</f>
        <v>455</v>
      </c>
      <c r="AP1235" s="28">
        <f xml:space="preserve"> IFERROR(MAX(0, DATA[[#This Row],[Prev Low]] - DATA[[#This Row],[Low]]), "")</f>
        <v>485</v>
      </c>
      <c r="AQ1235" s="10">
        <f xml:space="preserve"> (DATA[[#This Row],[Prev Low]] &lt; DATA[[#This Row],[Open]]) * (DATA[[#This Row],[Open]] &lt; DATA[[#This Row],[Prev High]])</f>
        <v>1</v>
      </c>
      <c r="AR1235" s="10">
        <f xml:space="preserve"> SIGN(DATA[[#This Row],[Open]] &lt; DATA[[#This Row],[Prev Low]])</f>
        <v>0</v>
      </c>
      <c r="AS1235" s="10">
        <f xml:space="preserve"> SIGN(DATA[[#This Row],[Prev Low]] &lt; DATA[[#This Row],[Open]])</f>
        <v>1</v>
      </c>
      <c r="AT1235" s="10">
        <f xml:space="preserve"> SIGN(DATA[[#This Row],[Open]] &lt; DATA[[#This Row],[Prev High]])</f>
        <v>1</v>
      </c>
      <c r="AU1235" s="10">
        <f xml:space="preserve"> SIGN(DATA[[#This Row],[Prev High]] &lt; DATA[[#This Row],[Open]])</f>
        <v>0</v>
      </c>
      <c r="AV1235" s="10">
        <f xml:space="preserve"> SIGN(DATA[[#This Row],[Low]] &lt; DATA[[#This Row],[Prev Low]])</f>
        <v>1</v>
      </c>
      <c r="AW1235" s="10">
        <f xml:space="preserve"> SIGN(DATA[[#This Row],[Prev Low]] &lt; DATA[[#This Row],[Low]])</f>
        <v>0</v>
      </c>
      <c r="AX1235" s="10">
        <f xml:space="preserve"> SIGN(DATA[[#This Row],[High]] &lt; DATA[[#This Row],[Prev High]])</f>
        <v>0</v>
      </c>
      <c r="AY1235" s="10">
        <f xml:space="preserve"> SIGN(DATA[[#This Row],[Prev High]] &lt; DATA[[#This Row],[High]])</f>
        <v>1</v>
      </c>
      <c r="AZ1235" s="10">
        <f xml:space="preserve"> (DATA[[#This Row],[Prev Low]] &lt; DATA[[#This Row],[Close]]) * (DATA[[#This Row],[Close]] &lt; DATA[[#This Row],[Prev High]])</f>
        <v>0</v>
      </c>
      <c r="BA1235" s="10">
        <f xml:space="preserve"> SIGN(DATA[[#This Row],[Close]] &lt; DATA[[#This Row],[Prev Low]])</f>
        <v>1</v>
      </c>
      <c r="BB1235" s="10">
        <f xml:space="preserve"> SIGN(DATA[[#This Row],[Prev Low]] &lt; DATA[[#This Row],[Close]])</f>
        <v>0</v>
      </c>
      <c r="BC1235" s="10">
        <f xml:space="preserve"> SIGN(DATA[[#This Row],[Close]] &lt; DATA[[#This Row],[Prev High]])</f>
        <v>1</v>
      </c>
      <c r="BD1235" s="10">
        <f xml:space="preserve"> SIGN(DATA[[#This Row],[Prev High]] &lt; DATA[[#This Row],[Close]])</f>
        <v>0</v>
      </c>
    </row>
    <row r="1236" spans="14:56" x14ac:dyDescent="0.25">
      <c r="N1236" s="16">
        <f xml:space="preserve"> ROW() - ROW(DATA[[#Headers],[Row]])</f>
        <v>1234</v>
      </c>
      <c r="O1236" s="13"/>
      <c r="P1236" s="20">
        <v>44055</v>
      </c>
      <c r="Q1236" s="21">
        <v>101380</v>
      </c>
      <c r="R1236" s="21">
        <v>102660</v>
      </c>
      <c r="S1236" s="21">
        <v>103070</v>
      </c>
      <c r="T1236" s="21">
        <v>100750</v>
      </c>
      <c r="U1236" s="13" t="s">
        <v>112</v>
      </c>
      <c r="V1236" s="14">
        <v>-7.1000000000000004E-3</v>
      </c>
      <c r="W1236" s="23"/>
      <c r="X1236" s="23">
        <f xml:space="preserve"> (1 - DATA[[#This Row],[Row]])</f>
        <v>-1233</v>
      </c>
      <c r="Y1236" s="24">
        <f xml:space="preserve"> DATA[[#This Row],[Src Data]]</f>
        <v>44055</v>
      </c>
      <c r="Z1236" s="23">
        <f xml:space="preserve"> WEEKDAY(DATA[[#This Row],[Date]])</f>
        <v>4</v>
      </c>
      <c r="AA1236" s="26">
        <f xml:space="preserve"> DATA[[#This Row],[Src Último]]</f>
        <v>101380</v>
      </c>
      <c r="AB1236" s="28">
        <f xml:space="preserve"> DATA[[#This Row],[Src Abertura]]</f>
        <v>102660</v>
      </c>
      <c r="AC1236" s="28">
        <f xml:space="preserve"> DATA[[#This Row],[Src Mínima]]</f>
        <v>100750</v>
      </c>
      <c r="AD1236" s="28">
        <f xml:space="preserve"> DATA[[#This Row],[Src Máxima]]</f>
        <v>103070</v>
      </c>
      <c r="AE1236" s="28">
        <f xml:space="preserve"> DATA[[#This Row],[Src Último]]</f>
        <v>101380</v>
      </c>
      <c r="AF1236" s="40">
        <f xml:space="preserve"> (DATA[[#This Row],[High]] - DATA[[#This Row],[Low]])</f>
        <v>2320</v>
      </c>
      <c r="AG1236" s="31">
        <f xml:space="preserve"> _xlfn.XLOOKUP(DATA[[#This Row],[T]]-1, DATA[T], DATA[Open], "")</f>
        <v>104325</v>
      </c>
      <c r="AH1236" s="31">
        <f xml:space="preserve"> _xlfn.XLOOKUP(DATA[[#This Row],[T]]-1, DATA[T], DATA[Low], "")</f>
        <v>101850</v>
      </c>
      <c r="AI1236" s="31">
        <f xml:space="preserve"> _xlfn.XLOOKUP(DATA[[#This Row],[T]]-1, DATA[T], DATA[High], "")</f>
        <v>104670</v>
      </c>
      <c r="AJ1236" s="31">
        <f xml:space="preserve"> _xlfn.XLOOKUP(DATA[[#This Row],[T]]-1, DATA[T], DATA[Price], "")</f>
        <v>102102</v>
      </c>
      <c r="AK1236" s="33">
        <f xml:space="preserve"> IFERROR(DATA[[#This Row],[Prev Close]] - DATA[[#This Row],[Prev Open]], "")</f>
        <v>-2223</v>
      </c>
      <c r="AL1236" s="33">
        <f xml:space="preserve"> IFERROR(DATA[[#This Row],[Prev High]] - DATA[[#This Row],[Prev Low]], "")</f>
        <v>2820</v>
      </c>
      <c r="AM1236" s="33">
        <f xml:space="preserve"> SIGN(DATA[[#This Row],[Prev Change]] &lt; 0)</f>
        <v>1</v>
      </c>
      <c r="AN1236" s="33">
        <f xml:space="preserve"> SIGN(DATA[[#This Row],[Prev Change]] &gt;= 0)</f>
        <v>0</v>
      </c>
      <c r="AO1236" s="28">
        <f xml:space="preserve"> IFERROR(MAX(0, DATA[[#This Row],[High]] - DATA[[#This Row],[Prev High]]), "")</f>
        <v>0</v>
      </c>
      <c r="AP1236" s="28">
        <f xml:space="preserve"> IFERROR(MAX(0, DATA[[#This Row],[Prev Low]] - DATA[[#This Row],[Low]]), "")</f>
        <v>1100</v>
      </c>
      <c r="AQ1236" s="10">
        <f xml:space="preserve"> (DATA[[#This Row],[Prev Low]] &lt; DATA[[#This Row],[Open]]) * (DATA[[#This Row],[Open]] &lt; DATA[[#This Row],[Prev High]])</f>
        <v>1</v>
      </c>
      <c r="AR1236" s="10">
        <f xml:space="preserve"> SIGN(DATA[[#This Row],[Open]] &lt; DATA[[#This Row],[Prev Low]])</f>
        <v>0</v>
      </c>
      <c r="AS1236" s="10">
        <f xml:space="preserve"> SIGN(DATA[[#This Row],[Prev Low]] &lt; DATA[[#This Row],[Open]])</f>
        <v>1</v>
      </c>
      <c r="AT1236" s="10">
        <f xml:space="preserve"> SIGN(DATA[[#This Row],[Open]] &lt; DATA[[#This Row],[Prev High]])</f>
        <v>1</v>
      </c>
      <c r="AU1236" s="10">
        <f xml:space="preserve"> SIGN(DATA[[#This Row],[Prev High]] &lt; DATA[[#This Row],[Open]])</f>
        <v>0</v>
      </c>
      <c r="AV1236" s="10">
        <f xml:space="preserve"> SIGN(DATA[[#This Row],[Low]] &lt; DATA[[#This Row],[Prev Low]])</f>
        <v>1</v>
      </c>
      <c r="AW1236" s="10">
        <f xml:space="preserve"> SIGN(DATA[[#This Row],[Prev Low]] &lt; DATA[[#This Row],[Low]])</f>
        <v>0</v>
      </c>
      <c r="AX1236" s="10">
        <f xml:space="preserve"> SIGN(DATA[[#This Row],[High]] &lt; DATA[[#This Row],[Prev High]])</f>
        <v>1</v>
      </c>
      <c r="AY1236" s="10">
        <f xml:space="preserve"> SIGN(DATA[[#This Row],[Prev High]] &lt; DATA[[#This Row],[High]])</f>
        <v>0</v>
      </c>
      <c r="AZ1236" s="10">
        <f xml:space="preserve"> (DATA[[#This Row],[Prev Low]] &lt; DATA[[#This Row],[Close]]) * (DATA[[#This Row],[Close]] &lt; DATA[[#This Row],[Prev High]])</f>
        <v>0</v>
      </c>
      <c r="BA1236" s="10">
        <f xml:space="preserve"> SIGN(DATA[[#This Row],[Close]] &lt; DATA[[#This Row],[Prev Low]])</f>
        <v>1</v>
      </c>
      <c r="BB1236" s="10">
        <f xml:space="preserve"> SIGN(DATA[[#This Row],[Prev Low]] &lt; DATA[[#This Row],[Close]])</f>
        <v>0</v>
      </c>
      <c r="BC1236" s="10">
        <f xml:space="preserve"> SIGN(DATA[[#This Row],[Close]] &lt; DATA[[#This Row],[Prev High]])</f>
        <v>1</v>
      </c>
      <c r="BD1236" s="10">
        <f xml:space="preserve"> SIGN(DATA[[#This Row],[Prev High]] &lt; DATA[[#This Row],[Close]])</f>
        <v>0</v>
      </c>
    </row>
    <row r="1237" spans="14:56" x14ac:dyDescent="0.25">
      <c r="N1237" s="16">
        <f xml:space="preserve"> ROW() - ROW(DATA[[#Headers],[Row]])</f>
        <v>1235</v>
      </c>
      <c r="O1237" s="13"/>
      <c r="P1237" s="20">
        <v>44054</v>
      </c>
      <c r="Q1237" s="21">
        <v>102102</v>
      </c>
      <c r="R1237" s="21">
        <v>104325</v>
      </c>
      <c r="S1237" s="21">
        <v>104670</v>
      </c>
      <c r="T1237" s="21">
        <v>101850</v>
      </c>
      <c r="U1237" s="13" t="s">
        <v>220</v>
      </c>
      <c r="V1237" s="14">
        <v>-1.2800000000000001E-2</v>
      </c>
      <c r="W1237" s="23"/>
      <c r="X1237" s="23">
        <f xml:space="preserve"> (1 - DATA[[#This Row],[Row]])</f>
        <v>-1234</v>
      </c>
      <c r="Y1237" s="24">
        <f xml:space="preserve"> DATA[[#This Row],[Src Data]]</f>
        <v>44054</v>
      </c>
      <c r="Z1237" s="23">
        <f xml:space="preserve"> WEEKDAY(DATA[[#This Row],[Date]])</f>
        <v>3</v>
      </c>
      <c r="AA1237" s="26">
        <f xml:space="preserve"> DATA[[#This Row],[Src Último]]</f>
        <v>102102</v>
      </c>
      <c r="AB1237" s="28">
        <f xml:space="preserve"> DATA[[#This Row],[Src Abertura]]</f>
        <v>104325</v>
      </c>
      <c r="AC1237" s="28">
        <f xml:space="preserve"> DATA[[#This Row],[Src Mínima]]</f>
        <v>101850</v>
      </c>
      <c r="AD1237" s="28">
        <f xml:space="preserve"> DATA[[#This Row],[Src Máxima]]</f>
        <v>104670</v>
      </c>
      <c r="AE1237" s="28">
        <f xml:space="preserve"> DATA[[#This Row],[Src Último]]</f>
        <v>102102</v>
      </c>
      <c r="AF1237" s="40">
        <f xml:space="preserve"> (DATA[[#This Row],[High]] - DATA[[#This Row],[Low]])</f>
        <v>2820</v>
      </c>
      <c r="AG1237" s="31">
        <f xml:space="preserve"> _xlfn.XLOOKUP(DATA[[#This Row],[T]]-1, DATA[T], DATA[Open], "")</f>
        <v>103200</v>
      </c>
      <c r="AH1237" s="31">
        <f xml:space="preserve"> _xlfn.XLOOKUP(DATA[[#This Row],[T]]-1, DATA[T], DATA[Low], "")</f>
        <v>101235</v>
      </c>
      <c r="AI1237" s="31">
        <f xml:space="preserve"> _xlfn.XLOOKUP(DATA[[#This Row],[T]]-1, DATA[T], DATA[High], "")</f>
        <v>103970</v>
      </c>
      <c r="AJ1237" s="31">
        <f xml:space="preserve"> _xlfn.XLOOKUP(DATA[[#This Row],[T]]-1, DATA[T], DATA[Price], "")</f>
        <v>103429</v>
      </c>
      <c r="AK1237" s="33">
        <f xml:space="preserve"> IFERROR(DATA[[#This Row],[Prev Close]] - DATA[[#This Row],[Prev Open]], "")</f>
        <v>229</v>
      </c>
      <c r="AL1237" s="33">
        <f xml:space="preserve"> IFERROR(DATA[[#This Row],[Prev High]] - DATA[[#This Row],[Prev Low]], "")</f>
        <v>2735</v>
      </c>
      <c r="AM1237" s="33">
        <f xml:space="preserve"> SIGN(DATA[[#This Row],[Prev Change]] &lt; 0)</f>
        <v>0</v>
      </c>
      <c r="AN1237" s="33">
        <f xml:space="preserve"> SIGN(DATA[[#This Row],[Prev Change]] &gt;= 0)</f>
        <v>1</v>
      </c>
      <c r="AO1237" s="28">
        <f xml:space="preserve"> IFERROR(MAX(0, DATA[[#This Row],[High]] - DATA[[#This Row],[Prev High]]), "")</f>
        <v>700</v>
      </c>
      <c r="AP1237" s="28">
        <f xml:space="preserve"> IFERROR(MAX(0, DATA[[#This Row],[Prev Low]] - DATA[[#This Row],[Low]]), "")</f>
        <v>0</v>
      </c>
      <c r="AQ1237" s="10">
        <f xml:space="preserve"> (DATA[[#This Row],[Prev Low]] &lt; DATA[[#This Row],[Open]]) * (DATA[[#This Row],[Open]] &lt; DATA[[#This Row],[Prev High]])</f>
        <v>0</v>
      </c>
      <c r="AR1237" s="10">
        <f xml:space="preserve"> SIGN(DATA[[#This Row],[Open]] &lt; DATA[[#This Row],[Prev Low]])</f>
        <v>0</v>
      </c>
      <c r="AS1237" s="10">
        <f xml:space="preserve"> SIGN(DATA[[#This Row],[Prev Low]] &lt; DATA[[#This Row],[Open]])</f>
        <v>1</v>
      </c>
      <c r="AT1237" s="10">
        <f xml:space="preserve"> SIGN(DATA[[#This Row],[Open]] &lt; DATA[[#This Row],[Prev High]])</f>
        <v>0</v>
      </c>
      <c r="AU1237" s="10">
        <f xml:space="preserve"> SIGN(DATA[[#This Row],[Prev High]] &lt; DATA[[#This Row],[Open]])</f>
        <v>1</v>
      </c>
      <c r="AV1237" s="10">
        <f xml:space="preserve"> SIGN(DATA[[#This Row],[Low]] &lt; DATA[[#This Row],[Prev Low]])</f>
        <v>0</v>
      </c>
      <c r="AW1237" s="10">
        <f xml:space="preserve"> SIGN(DATA[[#This Row],[Prev Low]] &lt; DATA[[#This Row],[Low]])</f>
        <v>1</v>
      </c>
      <c r="AX1237" s="10">
        <f xml:space="preserve"> SIGN(DATA[[#This Row],[High]] &lt; DATA[[#This Row],[Prev High]])</f>
        <v>0</v>
      </c>
      <c r="AY1237" s="10">
        <f xml:space="preserve"> SIGN(DATA[[#This Row],[Prev High]] &lt; DATA[[#This Row],[High]])</f>
        <v>1</v>
      </c>
      <c r="AZ1237" s="10">
        <f xml:space="preserve"> (DATA[[#This Row],[Prev Low]] &lt; DATA[[#This Row],[Close]]) * (DATA[[#This Row],[Close]] &lt; DATA[[#This Row],[Prev High]])</f>
        <v>1</v>
      </c>
      <c r="BA1237" s="10">
        <f xml:space="preserve"> SIGN(DATA[[#This Row],[Close]] &lt; DATA[[#This Row],[Prev Low]])</f>
        <v>0</v>
      </c>
      <c r="BB1237" s="10">
        <f xml:space="preserve"> SIGN(DATA[[#This Row],[Prev Low]] &lt; DATA[[#This Row],[Close]])</f>
        <v>1</v>
      </c>
      <c r="BC1237" s="10">
        <f xml:space="preserve"> SIGN(DATA[[#This Row],[Close]] &lt; DATA[[#This Row],[Prev High]])</f>
        <v>1</v>
      </c>
      <c r="BD1237" s="10">
        <f xml:space="preserve"> SIGN(DATA[[#This Row],[Prev High]] &lt; DATA[[#This Row],[Close]])</f>
        <v>0</v>
      </c>
    </row>
    <row r="1238" spans="14:56" x14ac:dyDescent="0.25">
      <c r="N1238" s="16">
        <f xml:space="preserve"> ROW() - ROW(DATA[[#Headers],[Row]])</f>
        <v>1236</v>
      </c>
      <c r="O1238" s="13"/>
      <c r="P1238" s="20">
        <v>44053</v>
      </c>
      <c r="Q1238" s="21">
        <v>103429</v>
      </c>
      <c r="R1238" s="21">
        <v>103200</v>
      </c>
      <c r="S1238" s="21">
        <v>103970</v>
      </c>
      <c r="T1238" s="21">
        <v>101235</v>
      </c>
      <c r="U1238" s="13" t="s">
        <v>830</v>
      </c>
      <c r="V1238" s="14">
        <v>5.8999999999999999E-3</v>
      </c>
      <c r="W1238" s="23"/>
      <c r="X1238" s="23">
        <f xml:space="preserve"> (1 - DATA[[#This Row],[Row]])</f>
        <v>-1235</v>
      </c>
      <c r="Y1238" s="24">
        <f xml:space="preserve"> DATA[[#This Row],[Src Data]]</f>
        <v>44053</v>
      </c>
      <c r="Z1238" s="23">
        <f xml:space="preserve"> WEEKDAY(DATA[[#This Row],[Date]])</f>
        <v>2</v>
      </c>
      <c r="AA1238" s="26">
        <f xml:space="preserve"> DATA[[#This Row],[Src Último]]</f>
        <v>103429</v>
      </c>
      <c r="AB1238" s="28">
        <f xml:space="preserve"> DATA[[#This Row],[Src Abertura]]</f>
        <v>103200</v>
      </c>
      <c r="AC1238" s="28">
        <f xml:space="preserve"> DATA[[#This Row],[Src Mínima]]</f>
        <v>101235</v>
      </c>
      <c r="AD1238" s="28">
        <f xml:space="preserve"> DATA[[#This Row],[Src Máxima]]</f>
        <v>103970</v>
      </c>
      <c r="AE1238" s="28">
        <f xml:space="preserve"> DATA[[#This Row],[Src Último]]</f>
        <v>103429</v>
      </c>
      <c r="AF1238" s="40">
        <f xml:space="preserve"> (DATA[[#This Row],[High]] - DATA[[#This Row],[Low]])</f>
        <v>2735</v>
      </c>
      <c r="AG1238" s="31">
        <f xml:space="preserve"> _xlfn.XLOOKUP(DATA[[#This Row],[T]]-1, DATA[T], DATA[Open], "")</f>
        <v>103155</v>
      </c>
      <c r="AH1238" s="31">
        <f xml:space="preserve"> _xlfn.XLOOKUP(DATA[[#This Row],[T]]-1, DATA[T], DATA[Low], "")</f>
        <v>101900</v>
      </c>
      <c r="AI1238" s="31">
        <f xml:space="preserve"> _xlfn.XLOOKUP(DATA[[#This Row],[T]]-1, DATA[T], DATA[High], "")</f>
        <v>104285</v>
      </c>
      <c r="AJ1238" s="31">
        <f xml:space="preserve"> _xlfn.XLOOKUP(DATA[[#This Row],[T]]-1, DATA[T], DATA[Price], "")</f>
        <v>102818</v>
      </c>
      <c r="AK1238" s="33">
        <f xml:space="preserve"> IFERROR(DATA[[#This Row],[Prev Close]] - DATA[[#This Row],[Prev Open]], "")</f>
        <v>-337</v>
      </c>
      <c r="AL1238" s="33">
        <f xml:space="preserve"> IFERROR(DATA[[#This Row],[Prev High]] - DATA[[#This Row],[Prev Low]], "")</f>
        <v>2385</v>
      </c>
      <c r="AM1238" s="33">
        <f xml:space="preserve"> SIGN(DATA[[#This Row],[Prev Change]] &lt; 0)</f>
        <v>1</v>
      </c>
      <c r="AN1238" s="33">
        <f xml:space="preserve"> SIGN(DATA[[#This Row],[Prev Change]] &gt;= 0)</f>
        <v>0</v>
      </c>
      <c r="AO1238" s="28">
        <f xml:space="preserve"> IFERROR(MAX(0, DATA[[#This Row],[High]] - DATA[[#This Row],[Prev High]]), "")</f>
        <v>0</v>
      </c>
      <c r="AP1238" s="28">
        <f xml:space="preserve"> IFERROR(MAX(0, DATA[[#This Row],[Prev Low]] - DATA[[#This Row],[Low]]), "")</f>
        <v>665</v>
      </c>
      <c r="AQ1238" s="10">
        <f xml:space="preserve"> (DATA[[#This Row],[Prev Low]] &lt; DATA[[#This Row],[Open]]) * (DATA[[#This Row],[Open]] &lt; DATA[[#This Row],[Prev High]])</f>
        <v>1</v>
      </c>
      <c r="AR1238" s="10">
        <f xml:space="preserve"> SIGN(DATA[[#This Row],[Open]] &lt; DATA[[#This Row],[Prev Low]])</f>
        <v>0</v>
      </c>
      <c r="AS1238" s="10">
        <f xml:space="preserve"> SIGN(DATA[[#This Row],[Prev Low]] &lt; DATA[[#This Row],[Open]])</f>
        <v>1</v>
      </c>
      <c r="AT1238" s="10">
        <f xml:space="preserve"> SIGN(DATA[[#This Row],[Open]] &lt; DATA[[#This Row],[Prev High]])</f>
        <v>1</v>
      </c>
      <c r="AU1238" s="10">
        <f xml:space="preserve"> SIGN(DATA[[#This Row],[Prev High]] &lt; DATA[[#This Row],[Open]])</f>
        <v>0</v>
      </c>
      <c r="AV1238" s="10">
        <f xml:space="preserve"> SIGN(DATA[[#This Row],[Low]] &lt; DATA[[#This Row],[Prev Low]])</f>
        <v>1</v>
      </c>
      <c r="AW1238" s="10">
        <f xml:space="preserve"> SIGN(DATA[[#This Row],[Prev Low]] &lt; DATA[[#This Row],[Low]])</f>
        <v>0</v>
      </c>
      <c r="AX1238" s="10">
        <f xml:space="preserve"> SIGN(DATA[[#This Row],[High]] &lt; DATA[[#This Row],[Prev High]])</f>
        <v>1</v>
      </c>
      <c r="AY1238" s="10">
        <f xml:space="preserve"> SIGN(DATA[[#This Row],[Prev High]] &lt; DATA[[#This Row],[High]])</f>
        <v>0</v>
      </c>
      <c r="AZ1238" s="10">
        <f xml:space="preserve"> (DATA[[#This Row],[Prev Low]] &lt; DATA[[#This Row],[Close]]) * (DATA[[#This Row],[Close]] &lt; DATA[[#This Row],[Prev High]])</f>
        <v>1</v>
      </c>
      <c r="BA1238" s="10">
        <f xml:space="preserve"> SIGN(DATA[[#This Row],[Close]] &lt; DATA[[#This Row],[Prev Low]])</f>
        <v>0</v>
      </c>
      <c r="BB1238" s="10">
        <f xml:space="preserve"> SIGN(DATA[[#This Row],[Prev Low]] &lt; DATA[[#This Row],[Close]])</f>
        <v>1</v>
      </c>
      <c r="BC1238" s="10">
        <f xml:space="preserve"> SIGN(DATA[[#This Row],[Close]] &lt; DATA[[#This Row],[Prev High]])</f>
        <v>1</v>
      </c>
      <c r="BD1238" s="10">
        <f xml:space="preserve"> SIGN(DATA[[#This Row],[Prev High]] &lt; DATA[[#This Row],[Close]])</f>
        <v>0</v>
      </c>
    </row>
    <row r="1239" spans="14:56" x14ac:dyDescent="0.25">
      <c r="N1239" s="16">
        <f xml:space="preserve"> ROW() - ROW(DATA[[#Headers],[Row]])</f>
        <v>1237</v>
      </c>
      <c r="O1239" s="13"/>
      <c r="P1239" s="20">
        <v>44050</v>
      </c>
      <c r="Q1239" s="21">
        <v>102818</v>
      </c>
      <c r="R1239" s="21">
        <v>103155</v>
      </c>
      <c r="S1239" s="21">
        <v>104285</v>
      </c>
      <c r="T1239" s="21">
        <v>101900</v>
      </c>
      <c r="U1239" s="13" t="s">
        <v>181</v>
      </c>
      <c r="V1239" s="14">
        <v>-1.2800000000000001E-2</v>
      </c>
      <c r="W1239" s="23"/>
      <c r="X1239" s="23">
        <f xml:space="preserve"> (1 - DATA[[#This Row],[Row]])</f>
        <v>-1236</v>
      </c>
      <c r="Y1239" s="24">
        <f xml:space="preserve"> DATA[[#This Row],[Src Data]]</f>
        <v>44050</v>
      </c>
      <c r="Z1239" s="23">
        <f xml:space="preserve"> WEEKDAY(DATA[[#This Row],[Date]])</f>
        <v>6</v>
      </c>
      <c r="AA1239" s="26">
        <f xml:space="preserve"> DATA[[#This Row],[Src Último]]</f>
        <v>102818</v>
      </c>
      <c r="AB1239" s="28">
        <f xml:space="preserve"> DATA[[#This Row],[Src Abertura]]</f>
        <v>103155</v>
      </c>
      <c r="AC1239" s="28">
        <f xml:space="preserve"> DATA[[#This Row],[Src Mínima]]</f>
        <v>101900</v>
      </c>
      <c r="AD1239" s="28">
        <f xml:space="preserve"> DATA[[#This Row],[Src Máxima]]</f>
        <v>104285</v>
      </c>
      <c r="AE1239" s="28">
        <f xml:space="preserve"> DATA[[#This Row],[Src Último]]</f>
        <v>102818</v>
      </c>
      <c r="AF1239" s="40">
        <f xml:space="preserve"> (DATA[[#This Row],[High]] - DATA[[#This Row],[Low]])</f>
        <v>2385</v>
      </c>
      <c r="AG1239" s="31">
        <f xml:space="preserve"> _xlfn.XLOOKUP(DATA[[#This Row],[T]]-1, DATA[T], DATA[Open], "")</f>
        <v>102380</v>
      </c>
      <c r="AH1239" s="31">
        <f xml:space="preserve"> _xlfn.XLOOKUP(DATA[[#This Row],[T]]-1, DATA[T], DATA[Low], "")</f>
        <v>102085</v>
      </c>
      <c r="AI1239" s="31">
        <f xml:space="preserve"> _xlfn.XLOOKUP(DATA[[#This Row],[T]]-1, DATA[T], DATA[High], "")</f>
        <v>104660</v>
      </c>
      <c r="AJ1239" s="31">
        <f xml:space="preserve"> _xlfn.XLOOKUP(DATA[[#This Row],[T]]-1, DATA[T], DATA[Price], "")</f>
        <v>104146</v>
      </c>
      <c r="AK1239" s="33">
        <f xml:space="preserve"> IFERROR(DATA[[#This Row],[Prev Close]] - DATA[[#This Row],[Prev Open]], "")</f>
        <v>1766</v>
      </c>
      <c r="AL1239" s="33">
        <f xml:space="preserve"> IFERROR(DATA[[#This Row],[Prev High]] - DATA[[#This Row],[Prev Low]], "")</f>
        <v>2575</v>
      </c>
      <c r="AM1239" s="33">
        <f xml:space="preserve"> SIGN(DATA[[#This Row],[Prev Change]] &lt; 0)</f>
        <v>0</v>
      </c>
      <c r="AN1239" s="33">
        <f xml:space="preserve"> SIGN(DATA[[#This Row],[Prev Change]] &gt;= 0)</f>
        <v>1</v>
      </c>
      <c r="AO1239" s="28">
        <f xml:space="preserve"> IFERROR(MAX(0, DATA[[#This Row],[High]] - DATA[[#This Row],[Prev High]]), "")</f>
        <v>0</v>
      </c>
      <c r="AP1239" s="28">
        <f xml:space="preserve"> IFERROR(MAX(0, DATA[[#This Row],[Prev Low]] - DATA[[#This Row],[Low]]), "")</f>
        <v>185</v>
      </c>
      <c r="AQ1239" s="10">
        <f xml:space="preserve"> (DATA[[#This Row],[Prev Low]] &lt; DATA[[#This Row],[Open]]) * (DATA[[#This Row],[Open]] &lt; DATA[[#This Row],[Prev High]])</f>
        <v>1</v>
      </c>
      <c r="AR1239" s="10">
        <f xml:space="preserve"> SIGN(DATA[[#This Row],[Open]] &lt; DATA[[#This Row],[Prev Low]])</f>
        <v>0</v>
      </c>
      <c r="AS1239" s="10">
        <f xml:space="preserve"> SIGN(DATA[[#This Row],[Prev Low]] &lt; DATA[[#This Row],[Open]])</f>
        <v>1</v>
      </c>
      <c r="AT1239" s="10">
        <f xml:space="preserve"> SIGN(DATA[[#This Row],[Open]] &lt; DATA[[#This Row],[Prev High]])</f>
        <v>1</v>
      </c>
      <c r="AU1239" s="10">
        <f xml:space="preserve"> SIGN(DATA[[#This Row],[Prev High]] &lt; DATA[[#This Row],[Open]])</f>
        <v>0</v>
      </c>
      <c r="AV1239" s="10">
        <f xml:space="preserve"> SIGN(DATA[[#This Row],[Low]] &lt; DATA[[#This Row],[Prev Low]])</f>
        <v>1</v>
      </c>
      <c r="AW1239" s="10">
        <f xml:space="preserve"> SIGN(DATA[[#This Row],[Prev Low]] &lt; DATA[[#This Row],[Low]])</f>
        <v>0</v>
      </c>
      <c r="AX1239" s="10">
        <f xml:space="preserve"> SIGN(DATA[[#This Row],[High]] &lt; DATA[[#This Row],[Prev High]])</f>
        <v>1</v>
      </c>
      <c r="AY1239" s="10">
        <f xml:space="preserve"> SIGN(DATA[[#This Row],[Prev High]] &lt; DATA[[#This Row],[High]])</f>
        <v>0</v>
      </c>
      <c r="AZ1239" s="10">
        <f xml:space="preserve"> (DATA[[#This Row],[Prev Low]] &lt; DATA[[#This Row],[Close]]) * (DATA[[#This Row],[Close]] &lt; DATA[[#This Row],[Prev High]])</f>
        <v>1</v>
      </c>
      <c r="BA1239" s="10">
        <f xml:space="preserve"> SIGN(DATA[[#This Row],[Close]] &lt; DATA[[#This Row],[Prev Low]])</f>
        <v>0</v>
      </c>
      <c r="BB1239" s="10">
        <f xml:space="preserve"> SIGN(DATA[[#This Row],[Prev Low]] &lt; DATA[[#This Row],[Close]])</f>
        <v>1</v>
      </c>
      <c r="BC1239" s="10">
        <f xml:space="preserve"> SIGN(DATA[[#This Row],[Close]] &lt; DATA[[#This Row],[Prev High]])</f>
        <v>1</v>
      </c>
      <c r="BD1239" s="10">
        <f xml:space="preserve"> SIGN(DATA[[#This Row],[Prev High]] &lt; DATA[[#This Row],[Close]])</f>
        <v>0</v>
      </c>
    </row>
    <row r="1240" spans="14:56" x14ac:dyDescent="0.25">
      <c r="N1240" s="16">
        <f xml:space="preserve"> ROW() - ROW(DATA[[#Headers],[Row]])</f>
        <v>1238</v>
      </c>
      <c r="O1240" s="13"/>
      <c r="P1240" s="20">
        <v>44049</v>
      </c>
      <c r="Q1240" s="21">
        <v>104146</v>
      </c>
      <c r="R1240" s="21">
        <v>102380</v>
      </c>
      <c r="S1240" s="21">
        <v>104660</v>
      </c>
      <c r="T1240" s="21">
        <v>102085</v>
      </c>
      <c r="U1240" s="13" t="s">
        <v>146</v>
      </c>
      <c r="V1240" s="14">
        <v>1.1299999999999999E-2</v>
      </c>
      <c r="W1240" s="23"/>
      <c r="X1240" s="23">
        <f xml:space="preserve"> (1 - DATA[[#This Row],[Row]])</f>
        <v>-1237</v>
      </c>
      <c r="Y1240" s="24">
        <f xml:space="preserve"> DATA[[#This Row],[Src Data]]</f>
        <v>44049</v>
      </c>
      <c r="Z1240" s="23">
        <f xml:space="preserve"> WEEKDAY(DATA[[#This Row],[Date]])</f>
        <v>5</v>
      </c>
      <c r="AA1240" s="26">
        <f xml:space="preserve"> DATA[[#This Row],[Src Último]]</f>
        <v>104146</v>
      </c>
      <c r="AB1240" s="28">
        <f xml:space="preserve"> DATA[[#This Row],[Src Abertura]]</f>
        <v>102380</v>
      </c>
      <c r="AC1240" s="28">
        <f xml:space="preserve"> DATA[[#This Row],[Src Mínima]]</f>
        <v>102085</v>
      </c>
      <c r="AD1240" s="28">
        <f xml:space="preserve"> DATA[[#This Row],[Src Máxima]]</f>
        <v>104660</v>
      </c>
      <c r="AE1240" s="28">
        <f xml:space="preserve"> DATA[[#This Row],[Src Último]]</f>
        <v>104146</v>
      </c>
      <c r="AF1240" s="40">
        <f xml:space="preserve"> (DATA[[#This Row],[High]] - DATA[[#This Row],[Low]])</f>
        <v>2575</v>
      </c>
      <c r="AG1240" s="31">
        <f xml:space="preserve"> _xlfn.XLOOKUP(DATA[[#This Row],[T]]-1, DATA[T], DATA[Open], "")</f>
        <v>102580</v>
      </c>
      <c r="AH1240" s="31">
        <f xml:space="preserve"> _xlfn.XLOOKUP(DATA[[#This Row],[T]]-1, DATA[T], DATA[Low], "")</f>
        <v>101925</v>
      </c>
      <c r="AI1240" s="31">
        <f xml:space="preserve"> _xlfn.XLOOKUP(DATA[[#This Row],[T]]-1, DATA[T], DATA[High], "")</f>
        <v>103865</v>
      </c>
      <c r="AJ1240" s="31">
        <f xml:space="preserve"> _xlfn.XLOOKUP(DATA[[#This Row],[T]]-1, DATA[T], DATA[Price], "")</f>
        <v>102979</v>
      </c>
      <c r="AK1240" s="33">
        <f xml:space="preserve"> IFERROR(DATA[[#This Row],[Prev Close]] - DATA[[#This Row],[Prev Open]], "")</f>
        <v>399</v>
      </c>
      <c r="AL1240" s="33">
        <f xml:space="preserve"> IFERROR(DATA[[#This Row],[Prev High]] - DATA[[#This Row],[Prev Low]], "")</f>
        <v>1940</v>
      </c>
      <c r="AM1240" s="33">
        <f xml:space="preserve"> SIGN(DATA[[#This Row],[Prev Change]] &lt; 0)</f>
        <v>0</v>
      </c>
      <c r="AN1240" s="33">
        <f xml:space="preserve"> SIGN(DATA[[#This Row],[Prev Change]] &gt;= 0)</f>
        <v>1</v>
      </c>
      <c r="AO1240" s="28">
        <f xml:space="preserve"> IFERROR(MAX(0, DATA[[#This Row],[High]] - DATA[[#This Row],[Prev High]]), "")</f>
        <v>795</v>
      </c>
      <c r="AP1240" s="28">
        <f xml:space="preserve"> IFERROR(MAX(0, DATA[[#This Row],[Prev Low]] - DATA[[#This Row],[Low]]), "")</f>
        <v>0</v>
      </c>
      <c r="AQ1240" s="10">
        <f xml:space="preserve"> (DATA[[#This Row],[Prev Low]] &lt; DATA[[#This Row],[Open]]) * (DATA[[#This Row],[Open]] &lt; DATA[[#This Row],[Prev High]])</f>
        <v>1</v>
      </c>
      <c r="AR1240" s="10">
        <f xml:space="preserve"> SIGN(DATA[[#This Row],[Open]] &lt; DATA[[#This Row],[Prev Low]])</f>
        <v>0</v>
      </c>
      <c r="AS1240" s="10">
        <f xml:space="preserve"> SIGN(DATA[[#This Row],[Prev Low]] &lt; DATA[[#This Row],[Open]])</f>
        <v>1</v>
      </c>
      <c r="AT1240" s="10">
        <f xml:space="preserve"> SIGN(DATA[[#This Row],[Open]] &lt; DATA[[#This Row],[Prev High]])</f>
        <v>1</v>
      </c>
      <c r="AU1240" s="10">
        <f xml:space="preserve"> SIGN(DATA[[#This Row],[Prev High]] &lt; DATA[[#This Row],[Open]])</f>
        <v>0</v>
      </c>
      <c r="AV1240" s="10">
        <f xml:space="preserve"> SIGN(DATA[[#This Row],[Low]] &lt; DATA[[#This Row],[Prev Low]])</f>
        <v>0</v>
      </c>
      <c r="AW1240" s="10">
        <f xml:space="preserve"> SIGN(DATA[[#This Row],[Prev Low]] &lt; DATA[[#This Row],[Low]])</f>
        <v>1</v>
      </c>
      <c r="AX1240" s="10">
        <f xml:space="preserve"> SIGN(DATA[[#This Row],[High]] &lt; DATA[[#This Row],[Prev High]])</f>
        <v>0</v>
      </c>
      <c r="AY1240" s="10">
        <f xml:space="preserve"> SIGN(DATA[[#This Row],[Prev High]] &lt; DATA[[#This Row],[High]])</f>
        <v>1</v>
      </c>
      <c r="AZ1240" s="10">
        <f xml:space="preserve"> (DATA[[#This Row],[Prev Low]] &lt; DATA[[#This Row],[Close]]) * (DATA[[#This Row],[Close]] &lt; DATA[[#This Row],[Prev High]])</f>
        <v>0</v>
      </c>
      <c r="BA1240" s="10">
        <f xml:space="preserve"> SIGN(DATA[[#This Row],[Close]] &lt; DATA[[#This Row],[Prev Low]])</f>
        <v>0</v>
      </c>
      <c r="BB1240" s="10">
        <f xml:space="preserve"> SIGN(DATA[[#This Row],[Prev Low]] &lt; DATA[[#This Row],[Close]])</f>
        <v>1</v>
      </c>
      <c r="BC1240" s="10">
        <f xml:space="preserve"> SIGN(DATA[[#This Row],[Close]] &lt; DATA[[#This Row],[Prev High]])</f>
        <v>0</v>
      </c>
      <c r="BD1240" s="10">
        <f xml:space="preserve"> SIGN(DATA[[#This Row],[Prev High]] &lt; DATA[[#This Row],[Close]])</f>
        <v>1</v>
      </c>
    </row>
    <row r="1241" spans="14:56" x14ac:dyDescent="0.25">
      <c r="N1241" s="16">
        <f xml:space="preserve"> ROW() - ROW(DATA[[#Headers],[Row]])</f>
        <v>1239</v>
      </c>
      <c r="O1241" s="13"/>
      <c r="P1241" s="20">
        <v>44048</v>
      </c>
      <c r="Q1241" s="21">
        <v>102979</v>
      </c>
      <c r="R1241" s="21">
        <v>102580</v>
      </c>
      <c r="S1241" s="21">
        <v>103865</v>
      </c>
      <c r="T1241" s="21">
        <v>101925</v>
      </c>
      <c r="U1241" s="13" t="s">
        <v>106</v>
      </c>
      <c r="V1241" s="14">
        <v>1.5100000000000001E-2</v>
      </c>
      <c r="W1241" s="23"/>
      <c r="X1241" s="23">
        <f xml:space="preserve"> (1 - DATA[[#This Row],[Row]])</f>
        <v>-1238</v>
      </c>
      <c r="Y1241" s="24">
        <f xml:space="preserve"> DATA[[#This Row],[Src Data]]</f>
        <v>44048</v>
      </c>
      <c r="Z1241" s="23">
        <f xml:space="preserve"> WEEKDAY(DATA[[#This Row],[Date]])</f>
        <v>4</v>
      </c>
      <c r="AA1241" s="26">
        <f xml:space="preserve"> DATA[[#This Row],[Src Último]]</f>
        <v>102979</v>
      </c>
      <c r="AB1241" s="28">
        <f xml:space="preserve"> DATA[[#This Row],[Src Abertura]]</f>
        <v>102580</v>
      </c>
      <c r="AC1241" s="28">
        <f xml:space="preserve"> DATA[[#This Row],[Src Mínima]]</f>
        <v>101925</v>
      </c>
      <c r="AD1241" s="28">
        <f xml:space="preserve"> DATA[[#This Row],[Src Máxima]]</f>
        <v>103865</v>
      </c>
      <c r="AE1241" s="28">
        <f xml:space="preserve"> DATA[[#This Row],[Src Último]]</f>
        <v>102979</v>
      </c>
      <c r="AF1241" s="40">
        <f xml:space="preserve"> (DATA[[#This Row],[High]] - DATA[[#This Row],[Low]])</f>
        <v>1940</v>
      </c>
      <c r="AG1241" s="31">
        <f xml:space="preserve"> _xlfn.XLOOKUP(DATA[[#This Row],[T]]-1, DATA[T], DATA[Open], "")</f>
        <v>102450</v>
      </c>
      <c r="AH1241" s="31">
        <f xml:space="preserve"> _xlfn.XLOOKUP(DATA[[#This Row],[T]]-1, DATA[T], DATA[Low], "")</f>
        <v>99950</v>
      </c>
      <c r="AI1241" s="31">
        <f xml:space="preserve"> _xlfn.XLOOKUP(DATA[[#This Row],[T]]-1, DATA[T], DATA[High], "")</f>
        <v>102890</v>
      </c>
      <c r="AJ1241" s="31">
        <f xml:space="preserve"> _xlfn.XLOOKUP(DATA[[#This Row],[T]]-1, DATA[T], DATA[Price], "")</f>
        <v>101452</v>
      </c>
      <c r="AK1241" s="33">
        <f xml:space="preserve"> IFERROR(DATA[[#This Row],[Prev Close]] - DATA[[#This Row],[Prev Open]], "")</f>
        <v>-998</v>
      </c>
      <c r="AL1241" s="33">
        <f xml:space="preserve"> IFERROR(DATA[[#This Row],[Prev High]] - DATA[[#This Row],[Prev Low]], "")</f>
        <v>2940</v>
      </c>
      <c r="AM1241" s="33">
        <f xml:space="preserve"> SIGN(DATA[[#This Row],[Prev Change]] &lt; 0)</f>
        <v>1</v>
      </c>
      <c r="AN1241" s="33">
        <f xml:space="preserve"> SIGN(DATA[[#This Row],[Prev Change]] &gt;= 0)</f>
        <v>0</v>
      </c>
      <c r="AO1241" s="28">
        <f xml:space="preserve"> IFERROR(MAX(0, DATA[[#This Row],[High]] - DATA[[#This Row],[Prev High]]), "")</f>
        <v>975</v>
      </c>
      <c r="AP1241" s="28">
        <f xml:space="preserve"> IFERROR(MAX(0, DATA[[#This Row],[Prev Low]] - DATA[[#This Row],[Low]]), "")</f>
        <v>0</v>
      </c>
      <c r="AQ1241" s="10">
        <f xml:space="preserve"> (DATA[[#This Row],[Prev Low]] &lt; DATA[[#This Row],[Open]]) * (DATA[[#This Row],[Open]] &lt; DATA[[#This Row],[Prev High]])</f>
        <v>1</v>
      </c>
      <c r="AR1241" s="10">
        <f xml:space="preserve"> SIGN(DATA[[#This Row],[Open]] &lt; DATA[[#This Row],[Prev Low]])</f>
        <v>0</v>
      </c>
      <c r="AS1241" s="10">
        <f xml:space="preserve"> SIGN(DATA[[#This Row],[Prev Low]] &lt; DATA[[#This Row],[Open]])</f>
        <v>1</v>
      </c>
      <c r="AT1241" s="10">
        <f xml:space="preserve"> SIGN(DATA[[#This Row],[Open]] &lt; DATA[[#This Row],[Prev High]])</f>
        <v>1</v>
      </c>
      <c r="AU1241" s="10">
        <f xml:space="preserve"> SIGN(DATA[[#This Row],[Prev High]] &lt; DATA[[#This Row],[Open]])</f>
        <v>0</v>
      </c>
      <c r="AV1241" s="10">
        <f xml:space="preserve"> SIGN(DATA[[#This Row],[Low]] &lt; DATA[[#This Row],[Prev Low]])</f>
        <v>0</v>
      </c>
      <c r="AW1241" s="10">
        <f xml:space="preserve"> SIGN(DATA[[#This Row],[Prev Low]] &lt; DATA[[#This Row],[Low]])</f>
        <v>1</v>
      </c>
      <c r="AX1241" s="10">
        <f xml:space="preserve"> SIGN(DATA[[#This Row],[High]] &lt; DATA[[#This Row],[Prev High]])</f>
        <v>0</v>
      </c>
      <c r="AY1241" s="10">
        <f xml:space="preserve"> SIGN(DATA[[#This Row],[Prev High]] &lt; DATA[[#This Row],[High]])</f>
        <v>1</v>
      </c>
      <c r="AZ1241" s="10">
        <f xml:space="preserve"> (DATA[[#This Row],[Prev Low]] &lt; DATA[[#This Row],[Close]]) * (DATA[[#This Row],[Close]] &lt; DATA[[#This Row],[Prev High]])</f>
        <v>0</v>
      </c>
      <c r="BA1241" s="10">
        <f xml:space="preserve"> SIGN(DATA[[#This Row],[Close]] &lt; DATA[[#This Row],[Prev Low]])</f>
        <v>0</v>
      </c>
      <c r="BB1241" s="10">
        <f xml:space="preserve"> SIGN(DATA[[#This Row],[Prev Low]] &lt; DATA[[#This Row],[Close]])</f>
        <v>1</v>
      </c>
      <c r="BC1241" s="10">
        <f xml:space="preserve"> SIGN(DATA[[#This Row],[Close]] &lt; DATA[[#This Row],[Prev High]])</f>
        <v>0</v>
      </c>
      <c r="BD1241" s="10">
        <f xml:space="preserve"> SIGN(DATA[[#This Row],[Prev High]] &lt; DATA[[#This Row],[Close]])</f>
        <v>1</v>
      </c>
    </row>
    <row r="1242" spans="14:56" x14ac:dyDescent="0.25">
      <c r="N1242" s="16">
        <f xml:space="preserve"> ROW() - ROW(DATA[[#Headers],[Row]])</f>
        <v>1240</v>
      </c>
      <c r="O1242" s="13"/>
      <c r="P1242" s="20">
        <v>44047</v>
      </c>
      <c r="Q1242" s="21">
        <v>101452</v>
      </c>
      <c r="R1242" s="21">
        <v>102450</v>
      </c>
      <c r="S1242" s="21">
        <v>102890</v>
      </c>
      <c r="T1242" s="21">
        <v>99950</v>
      </c>
      <c r="U1242" s="13" t="s">
        <v>368</v>
      </c>
      <c r="V1242" s="14">
        <v>-1.6400000000000001E-2</v>
      </c>
      <c r="W1242" s="23"/>
      <c r="X1242" s="23">
        <f xml:space="preserve"> (1 - DATA[[#This Row],[Row]])</f>
        <v>-1239</v>
      </c>
      <c r="Y1242" s="24">
        <f xml:space="preserve"> DATA[[#This Row],[Src Data]]</f>
        <v>44047</v>
      </c>
      <c r="Z1242" s="23">
        <f xml:space="preserve"> WEEKDAY(DATA[[#This Row],[Date]])</f>
        <v>3</v>
      </c>
      <c r="AA1242" s="26">
        <f xml:space="preserve"> DATA[[#This Row],[Src Último]]</f>
        <v>101452</v>
      </c>
      <c r="AB1242" s="28">
        <f xml:space="preserve"> DATA[[#This Row],[Src Abertura]]</f>
        <v>102450</v>
      </c>
      <c r="AC1242" s="28">
        <f xml:space="preserve"> DATA[[#This Row],[Src Mínima]]</f>
        <v>99950</v>
      </c>
      <c r="AD1242" s="28">
        <f xml:space="preserve"> DATA[[#This Row],[Src Máxima]]</f>
        <v>102890</v>
      </c>
      <c r="AE1242" s="28">
        <f xml:space="preserve"> DATA[[#This Row],[Src Último]]</f>
        <v>101452</v>
      </c>
      <c r="AF1242" s="40">
        <f xml:space="preserve"> (DATA[[#This Row],[High]] - DATA[[#This Row],[Low]])</f>
        <v>2940</v>
      </c>
      <c r="AG1242" s="31">
        <f xml:space="preserve"> _xlfn.XLOOKUP(DATA[[#This Row],[T]]-1, DATA[T], DATA[Open], "")</f>
        <v>103995</v>
      </c>
      <c r="AH1242" s="31">
        <f xml:space="preserve"> _xlfn.XLOOKUP(DATA[[#This Row],[T]]-1, DATA[T], DATA[Low], "")</f>
        <v>102320</v>
      </c>
      <c r="AI1242" s="31">
        <f xml:space="preserve"> _xlfn.XLOOKUP(DATA[[#This Row],[T]]-1, DATA[T], DATA[High], "")</f>
        <v>104100</v>
      </c>
      <c r="AJ1242" s="31">
        <f xml:space="preserve"> _xlfn.XLOOKUP(DATA[[#This Row],[T]]-1, DATA[T], DATA[Price], "")</f>
        <v>103144</v>
      </c>
      <c r="AK1242" s="33">
        <f xml:space="preserve"> IFERROR(DATA[[#This Row],[Prev Close]] - DATA[[#This Row],[Prev Open]], "")</f>
        <v>-851</v>
      </c>
      <c r="AL1242" s="33">
        <f xml:space="preserve"> IFERROR(DATA[[#This Row],[Prev High]] - DATA[[#This Row],[Prev Low]], "")</f>
        <v>1780</v>
      </c>
      <c r="AM1242" s="33">
        <f xml:space="preserve"> SIGN(DATA[[#This Row],[Prev Change]] &lt; 0)</f>
        <v>1</v>
      </c>
      <c r="AN1242" s="33">
        <f xml:space="preserve"> SIGN(DATA[[#This Row],[Prev Change]] &gt;= 0)</f>
        <v>0</v>
      </c>
      <c r="AO1242" s="28">
        <f xml:space="preserve"> IFERROR(MAX(0, DATA[[#This Row],[High]] - DATA[[#This Row],[Prev High]]), "")</f>
        <v>0</v>
      </c>
      <c r="AP1242" s="28">
        <f xml:space="preserve"> IFERROR(MAX(0, DATA[[#This Row],[Prev Low]] - DATA[[#This Row],[Low]]), "")</f>
        <v>2370</v>
      </c>
      <c r="AQ1242" s="10">
        <f xml:space="preserve"> (DATA[[#This Row],[Prev Low]] &lt; DATA[[#This Row],[Open]]) * (DATA[[#This Row],[Open]] &lt; DATA[[#This Row],[Prev High]])</f>
        <v>1</v>
      </c>
      <c r="AR1242" s="10">
        <f xml:space="preserve"> SIGN(DATA[[#This Row],[Open]] &lt; DATA[[#This Row],[Prev Low]])</f>
        <v>0</v>
      </c>
      <c r="AS1242" s="10">
        <f xml:space="preserve"> SIGN(DATA[[#This Row],[Prev Low]] &lt; DATA[[#This Row],[Open]])</f>
        <v>1</v>
      </c>
      <c r="AT1242" s="10">
        <f xml:space="preserve"> SIGN(DATA[[#This Row],[Open]] &lt; DATA[[#This Row],[Prev High]])</f>
        <v>1</v>
      </c>
      <c r="AU1242" s="10">
        <f xml:space="preserve"> SIGN(DATA[[#This Row],[Prev High]] &lt; DATA[[#This Row],[Open]])</f>
        <v>0</v>
      </c>
      <c r="AV1242" s="10">
        <f xml:space="preserve"> SIGN(DATA[[#This Row],[Low]] &lt; DATA[[#This Row],[Prev Low]])</f>
        <v>1</v>
      </c>
      <c r="AW1242" s="10">
        <f xml:space="preserve"> SIGN(DATA[[#This Row],[Prev Low]] &lt; DATA[[#This Row],[Low]])</f>
        <v>0</v>
      </c>
      <c r="AX1242" s="10">
        <f xml:space="preserve"> SIGN(DATA[[#This Row],[High]] &lt; DATA[[#This Row],[Prev High]])</f>
        <v>1</v>
      </c>
      <c r="AY1242" s="10">
        <f xml:space="preserve"> SIGN(DATA[[#This Row],[Prev High]] &lt; DATA[[#This Row],[High]])</f>
        <v>0</v>
      </c>
      <c r="AZ1242" s="10">
        <f xml:space="preserve"> (DATA[[#This Row],[Prev Low]] &lt; DATA[[#This Row],[Close]]) * (DATA[[#This Row],[Close]] &lt; DATA[[#This Row],[Prev High]])</f>
        <v>0</v>
      </c>
      <c r="BA1242" s="10">
        <f xml:space="preserve"> SIGN(DATA[[#This Row],[Close]] &lt; DATA[[#This Row],[Prev Low]])</f>
        <v>1</v>
      </c>
      <c r="BB1242" s="10">
        <f xml:space="preserve"> SIGN(DATA[[#This Row],[Prev Low]] &lt; DATA[[#This Row],[Close]])</f>
        <v>0</v>
      </c>
      <c r="BC1242" s="10">
        <f xml:space="preserve"> SIGN(DATA[[#This Row],[Close]] &lt; DATA[[#This Row],[Prev High]])</f>
        <v>1</v>
      </c>
      <c r="BD1242" s="10">
        <f xml:space="preserve"> SIGN(DATA[[#This Row],[Prev High]] &lt; DATA[[#This Row],[Close]])</f>
        <v>0</v>
      </c>
    </row>
    <row r="1243" spans="14:56" x14ac:dyDescent="0.25">
      <c r="N1243" s="16">
        <f xml:space="preserve"> ROW() - ROW(DATA[[#Headers],[Row]])</f>
        <v>1241</v>
      </c>
      <c r="O1243" s="13"/>
      <c r="P1243" s="20">
        <v>44046</v>
      </c>
      <c r="Q1243" s="21">
        <v>103144</v>
      </c>
      <c r="R1243" s="21">
        <v>103995</v>
      </c>
      <c r="S1243" s="21">
        <v>104100</v>
      </c>
      <c r="T1243" s="21">
        <v>102320</v>
      </c>
      <c r="U1243" s="13" t="s">
        <v>506</v>
      </c>
      <c r="V1243" s="14">
        <v>-2.0000000000000001E-4</v>
      </c>
      <c r="W1243" s="23"/>
      <c r="X1243" s="23">
        <f xml:space="preserve"> (1 - DATA[[#This Row],[Row]])</f>
        <v>-1240</v>
      </c>
      <c r="Y1243" s="24">
        <f xml:space="preserve"> DATA[[#This Row],[Src Data]]</f>
        <v>44046</v>
      </c>
      <c r="Z1243" s="23">
        <f xml:space="preserve"> WEEKDAY(DATA[[#This Row],[Date]])</f>
        <v>2</v>
      </c>
      <c r="AA1243" s="26">
        <f xml:space="preserve"> DATA[[#This Row],[Src Último]]</f>
        <v>103144</v>
      </c>
      <c r="AB1243" s="28">
        <f xml:space="preserve"> DATA[[#This Row],[Src Abertura]]</f>
        <v>103995</v>
      </c>
      <c r="AC1243" s="28">
        <f xml:space="preserve"> DATA[[#This Row],[Src Mínima]]</f>
        <v>102320</v>
      </c>
      <c r="AD1243" s="28">
        <f xml:space="preserve"> DATA[[#This Row],[Src Máxima]]</f>
        <v>104100</v>
      </c>
      <c r="AE1243" s="28">
        <f xml:space="preserve"> DATA[[#This Row],[Src Último]]</f>
        <v>103144</v>
      </c>
      <c r="AF1243" s="40">
        <f xml:space="preserve"> (DATA[[#This Row],[High]] - DATA[[#This Row],[Low]])</f>
        <v>1780</v>
      </c>
      <c r="AG1243" s="31">
        <f xml:space="preserve"> _xlfn.XLOOKUP(DATA[[#This Row],[T]]-1, DATA[T], DATA[Open], "")</f>
        <v>105420</v>
      </c>
      <c r="AH1243" s="31">
        <f xml:space="preserve"> _xlfn.XLOOKUP(DATA[[#This Row],[T]]-1, DATA[T], DATA[Low], "")</f>
        <v>102620</v>
      </c>
      <c r="AI1243" s="31">
        <f xml:space="preserve"> _xlfn.XLOOKUP(DATA[[#This Row],[T]]-1, DATA[T], DATA[High], "")</f>
        <v>105795</v>
      </c>
      <c r="AJ1243" s="31">
        <f xml:space="preserve"> _xlfn.XLOOKUP(DATA[[#This Row],[T]]-1, DATA[T], DATA[Price], "")</f>
        <v>103161</v>
      </c>
      <c r="AK1243" s="33">
        <f xml:space="preserve"> IFERROR(DATA[[#This Row],[Prev Close]] - DATA[[#This Row],[Prev Open]], "")</f>
        <v>-2259</v>
      </c>
      <c r="AL1243" s="33">
        <f xml:space="preserve"> IFERROR(DATA[[#This Row],[Prev High]] - DATA[[#This Row],[Prev Low]], "")</f>
        <v>3175</v>
      </c>
      <c r="AM1243" s="33">
        <f xml:space="preserve"> SIGN(DATA[[#This Row],[Prev Change]] &lt; 0)</f>
        <v>1</v>
      </c>
      <c r="AN1243" s="33">
        <f xml:space="preserve"> SIGN(DATA[[#This Row],[Prev Change]] &gt;= 0)</f>
        <v>0</v>
      </c>
      <c r="AO1243" s="28">
        <f xml:space="preserve"> IFERROR(MAX(0, DATA[[#This Row],[High]] - DATA[[#This Row],[Prev High]]), "")</f>
        <v>0</v>
      </c>
      <c r="AP1243" s="28">
        <f xml:space="preserve"> IFERROR(MAX(0, DATA[[#This Row],[Prev Low]] - DATA[[#This Row],[Low]]), "")</f>
        <v>300</v>
      </c>
      <c r="AQ1243" s="10">
        <f xml:space="preserve"> (DATA[[#This Row],[Prev Low]] &lt; DATA[[#This Row],[Open]]) * (DATA[[#This Row],[Open]] &lt; DATA[[#This Row],[Prev High]])</f>
        <v>1</v>
      </c>
      <c r="AR1243" s="10">
        <f xml:space="preserve"> SIGN(DATA[[#This Row],[Open]] &lt; DATA[[#This Row],[Prev Low]])</f>
        <v>0</v>
      </c>
      <c r="AS1243" s="10">
        <f xml:space="preserve"> SIGN(DATA[[#This Row],[Prev Low]] &lt; DATA[[#This Row],[Open]])</f>
        <v>1</v>
      </c>
      <c r="AT1243" s="10">
        <f xml:space="preserve"> SIGN(DATA[[#This Row],[Open]] &lt; DATA[[#This Row],[Prev High]])</f>
        <v>1</v>
      </c>
      <c r="AU1243" s="10">
        <f xml:space="preserve"> SIGN(DATA[[#This Row],[Prev High]] &lt; DATA[[#This Row],[Open]])</f>
        <v>0</v>
      </c>
      <c r="AV1243" s="10">
        <f xml:space="preserve"> SIGN(DATA[[#This Row],[Low]] &lt; DATA[[#This Row],[Prev Low]])</f>
        <v>1</v>
      </c>
      <c r="AW1243" s="10">
        <f xml:space="preserve"> SIGN(DATA[[#This Row],[Prev Low]] &lt; DATA[[#This Row],[Low]])</f>
        <v>0</v>
      </c>
      <c r="AX1243" s="10">
        <f xml:space="preserve"> SIGN(DATA[[#This Row],[High]] &lt; DATA[[#This Row],[Prev High]])</f>
        <v>1</v>
      </c>
      <c r="AY1243" s="10">
        <f xml:space="preserve"> SIGN(DATA[[#This Row],[Prev High]] &lt; DATA[[#This Row],[High]])</f>
        <v>0</v>
      </c>
      <c r="AZ1243" s="10">
        <f xml:space="preserve"> (DATA[[#This Row],[Prev Low]] &lt; DATA[[#This Row],[Close]]) * (DATA[[#This Row],[Close]] &lt; DATA[[#This Row],[Prev High]])</f>
        <v>1</v>
      </c>
      <c r="BA1243" s="10">
        <f xml:space="preserve"> SIGN(DATA[[#This Row],[Close]] &lt; DATA[[#This Row],[Prev Low]])</f>
        <v>0</v>
      </c>
      <c r="BB1243" s="10">
        <f xml:space="preserve"> SIGN(DATA[[#This Row],[Prev Low]] &lt; DATA[[#This Row],[Close]])</f>
        <v>1</v>
      </c>
      <c r="BC1243" s="10">
        <f xml:space="preserve"> SIGN(DATA[[#This Row],[Close]] &lt; DATA[[#This Row],[Prev High]])</f>
        <v>1</v>
      </c>
      <c r="BD1243" s="10">
        <f xml:space="preserve"> SIGN(DATA[[#This Row],[Prev High]] &lt; DATA[[#This Row],[Close]])</f>
        <v>0</v>
      </c>
    </row>
    <row r="1244" spans="14:56" x14ac:dyDescent="0.25">
      <c r="N1244" s="16">
        <f xml:space="preserve"> ROW() - ROW(DATA[[#Headers],[Row]])</f>
        <v>1242</v>
      </c>
      <c r="O1244" s="13"/>
      <c r="P1244" s="20">
        <v>44043</v>
      </c>
      <c r="Q1244" s="21">
        <v>103161</v>
      </c>
      <c r="R1244" s="21">
        <v>105420</v>
      </c>
      <c r="S1244" s="21">
        <v>105795</v>
      </c>
      <c r="T1244" s="21">
        <v>102620</v>
      </c>
      <c r="U1244" s="13" t="s">
        <v>96</v>
      </c>
      <c r="V1244" s="14">
        <v>-0.02</v>
      </c>
      <c r="W1244" s="23"/>
      <c r="X1244" s="23">
        <f xml:space="preserve"> (1 - DATA[[#This Row],[Row]])</f>
        <v>-1241</v>
      </c>
      <c r="Y1244" s="24">
        <f xml:space="preserve"> DATA[[#This Row],[Src Data]]</f>
        <v>44043</v>
      </c>
      <c r="Z1244" s="23">
        <f xml:space="preserve"> WEEKDAY(DATA[[#This Row],[Date]])</f>
        <v>6</v>
      </c>
      <c r="AA1244" s="26">
        <f xml:space="preserve"> DATA[[#This Row],[Src Último]]</f>
        <v>103161</v>
      </c>
      <c r="AB1244" s="28">
        <f xml:space="preserve"> DATA[[#This Row],[Src Abertura]]</f>
        <v>105420</v>
      </c>
      <c r="AC1244" s="28">
        <f xml:space="preserve"> DATA[[#This Row],[Src Mínima]]</f>
        <v>102620</v>
      </c>
      <c r="AD1244" s="28">
        <f xml:space="preserve"> DATA[[#This Row],[Src Máxima]]</f>
        <v>105795</v>
      </c>
      <c r="AE1244" s="28">
        <f xml:space="preserve"> DATA[[#This Row],[Src Último]]</f>
        <v>103161</v>
      </c>
      <c r="AF1244" s="40">
        <f xml:space="preserve"> (DATA[[#This Row],[High]] - DATA[[#This Row],[Low]])</f>
        <v>3175</v>
      </c>
      <c r="AG1244" s="31">
        <f xml:space="preserve"> _xlfn.XLOOKUP(DATA[[#This Row],[T]]-1, DATA[T], DATA[Open], "")</f>
        <v>104820</v>
      </c>
      <c r="AH1244" s="31">
        <f xml:space="preserve"> _xlfn.XLOOKUP(DATA[[#This Row],[T]]-1, DATA[T], DATA[Low], "")</f>
        <v>103930</v>
      </c>
      <c r="AI1244" s="31">
        <f xml:space="preserve"> _xlfn.XLOOKUP(DATA[[#This Row],[T]]-1, DATA[T], DATA[High], "")</f>
        <v>105880</v>
      </c>
      <c r="AJ1244" s="31">
        <f xml:space="preserve"> _xlfn.XLOOKUP(DATA[[#This Row],[T]]-1, DATA[T], DATA[Price], "")</f>
        <v>105262</v>
      </c>
      <c r="AK1244" s="33">
        <f xml:space="preserve"> IFERROR(DATA[[#This Row],[Prev Close]] - DATA[[#This Row],[Prev Open]], "")</f>
        <v>442</v>
      </c>
      <c r="AL1244" s="33">
        <f xml:space="preserve"> IFERROR(DATA[[#This Row],[Prev High]] - DATA[[#This Row],[Prev Low]], "")</f>
        <v>1950</v>
      </c>
      <c r="AM1244" s="33">
        <f xml:space="preserve"> SIGN(DATA[[#This Row],[Prev Change]] &lt; 0)</f>
        <v>0</v>
      </c>
      <c r="AN1244" s="33">
        <f xml:space="preserve"> SIGN(DATA[[#This Row],[Prev Change]] &gt;= 0)</f>
        <v>1</v>
      </c>
      <c r="AO1244" s="28">
        <f xml:space="preserve"> IFERROR(MAX(0, DATA[[#This Row],[High]] - DATA[[#This Row],[Prev High]]), "")</f>
        <v>0</v>
      </c>
      <c r="AP1244" s="28">
        <f xml:space="preserve"> IFERROR(MAX(0, DATA[[#This Row],[Prev Low]] - DATA[[#This Row],[Low]]), "")</f>
        <v>1310</v>
      </c>
      <c r="AQ1244" s="10">
        <f xml:space="preserve"> (DATA[[#This Row],[Prev Low]] &lt; DATA[[#This Row],[Open]]) * (DATA[[#This Row],[Open]] &lt; DATA[[#This Row],[Prev High]])</f>
        <v>1</v>
      </c>
      <c r="AR1244" s="10">
        <f xml:space="preserve"> SIGN(DATA[[#This Row],[Open]] &lt; DATA[[#This Row],[Prev Low]])</f>
        <v>0</v>
      </c>
      <c r="AS1244" s="10">
        <f xml:space="preserve"> SIGN(DATA[[#This Row],[Prev Low]] &lt; DATA[[#This Row],[Open]])</f>
        <v>1</v>
      </c>
      <c r="AT1244" s="10">
        <f xml:space="preserve"> SIGN(DATA[[#This Row],[Open]] &lt; DATA[[#This Row],[Prev High]])</f>
        <v>1</v>
      </c>
      <c r="AU1244" s="10">
        <f xml:space="preserve"> SIGN(DATA[[#This Row],[Prev High]] &lt; DATA[[#This Row],[Open]])</f>
        <v>0</v>
      </c>
      <c r="AV1244" s="10">
        <f xml:space="preserve"> SIGN(DATA[[#This Row],[Low]] &lt; DATA[[#This Row],[Prev Low]])</f>
        <v>1</v>
      </c>
      <c r="AW1244" s="10">
        <f xml:space="preserve"> SIGN(DATA[[#This Row],[Prev Low]] &lt; DATA[[#This Row],[Low]])</f>
        <v>0</v>
      </c>
      <c r="AX1244" s="10">
        <f xml:space="preserve"> SIGN(DATA[[#This Row],[High]] &lt; DATA[[#This Row],[Prev High]])</f>
        <v>1</v>
      </c>
      <c r="AY1244" s="10">
        <f xml:space="preserve"> SIGN(DATA[[#This Row],[Prev High]] &lt; DATA[[#This Row],[High]])</f>
        <v>0</v>
      </c>
      <c r="AZ1244" s="10">
        <f xml:space="preserve"> (DATA[[#This Row],[Prev Low]] &lt; DATA[[#This Row],[Close]]) * (DATA[[#This Row],[Close]] &lt; DATA[[#This Row],[Prev High]])</f>
        <v>0</v>
      </c>
      <c r="BA1244" s="10">
        <f xml:space="preserve"> SIGN(DATA[[#This Row],[Close]] &lt; DATA[[#This Row],[Prev Low]])</f>
        <v>1</v>
      </c>
      <c r="BB1244" s="10">
        <f xml:space="preserve"> SIGN(DATA[[#This Row],[Prev Low]] &lt; DATA[[#This Row],[Close]])</f>
        <v>0</v>
      </c>
      <c r="BC1244" s="10">
        <f xml:space="preserve"> SIGN(DATA[[#This Row],[Close]] &lt; DATA[[#This Row],[Prev High]])</f>
        <v>1</v>
      </c>
      <c r="BD1244" s="10">
        <f xml:space="preserve"> SIGN(DATA[[#This Row],[Prev High]] &lt; DATA[[#This Row],[Close]])</f>
        <v>0</v>
      </c>
    </row>
    <row r="1245" spans="14:56" x14ac:dyDescent="0.25">
      <c r="N1245" s="16">
        <f xml:space="preserve"> ROW() - ROW(DATA[[#Headers],[Row]])</f>
        <v>1243</v>
      </c>
      <c r="O1245" s="13"/>
      <c r="P1245" s="20">
        <v>44042</v>
      </c>
      <c r="Q1245" s="21">
        <v>105262</v>
      </c>
      <c r="R1245" s="21">
        <v>104820</v>
      </c>
      <c r="S1245" s="21">
        <v>105880</v>
      </c>
      <c r="T1245" s="21">
        <v>103930</v>
      </c>
      <c r="U1245" s="13" t="s">
        <v>185</v>
      </c>
      <c r="V1245" s="14">
        <v>-2.0999999999999999E-3</v>
      </c>
      <c r="W1245" s="23"/>
      <c r="X1245" s="23">
        <f xml:space="preserve"> (1 - DATA[[#This Row],[Row]])</f>
        <v>-1242</v>
      </c>
      <c r="Y1245" s="24">
        <f xml:space="preserve"> DATA[[#This Row],[Src Data]]</f>
        <v>44042</v>
      </c>
      <c r="Z1245" s="23">
        <f xml:space="preserve"> WEEKDAY(DATA[[#This Row],[Date]])</f>
        <v>5</v>
      </c>
      <c r="AA1245" s="26">
        <f xml:space="preserve"> DATA[[#This Row],[Src Último]]</f>
        <v>105262</v>
      </c>
      <c r="AB1245" s="28">
        <f xml:space="preserve"> DATA[[#This Row],[Src Abertura]]</f>
        <v>104820</v>
      </c>
      <c r="AC1245" s="28">
        <f xml:space="preserve"> DATA[[#This Row],[Src Mínima]]</f>
        <v>103930</v>
      </c>
      <c r="AD1245" s="28">
        <f xml:space="preserve"> DATA[[#This Row],[Src Máxima]]</f>
        <v>105880</v>
      </c>
      <c r="AE1245" s="28">
        <f xml:space="preserve"> DATA[[#This Row],[Src Último]]</f>
        <v>105262</v>
      </c>
      <c r="AF1245" s="40">
        <f xml:space="preserve"> (DATA[[#This Row],[High]] - DATA[[#This Row],[Low]])</f>
        <v>1950</v>
      </c>
      <c r="AG1245" s="31">
        <f xml:space="preserve"> _xlfn.XLOOKUP(DATA[[#This Row],[T]]-1, DATA[T], DATA[Open], "")</f>
        <v>104440</v>
      </c>
      <c r="AH1245" s="31">
        <f xml:space="preserve"> _xlfn.XLOOKUP(DATA[[#This Row],[T]]-1, DATA[T], DATA[Low], "")</f>
        <v>104310</v>
      </c>
      <c r="AI1245" s="31">
        <f xml:space="preserve"> _xlfn.XLOOKUP(DATA[[#This Row],[T]]-1, DATA[T], DATA[High], "")</f>
        <v>105790</v>
      </c>
      <c r="AJ1245" s="31">
        <f xml:space="preserve"> _xlfn.XLOOKUP(DATA[[#This Row],[T]]-1, DATA[T], DATA[Price], "")</f>
        <v>105487</v>
      </c>
      <c r="AK1245" s="33">
        <f xml:space="preserve"> IFERROR(DATA[[#This Row],[Prev Close]] - DATA[[#This Row],[Prev Open]], "")</f>
        <v>1047</v>
      </c>
      <c r="AL1245" s="33">
        <f xml:space="preserve"> IFERROR(DATA[[#This Row],[Prev High]] - DATA[[#This Row],[Prev Low]], "")</f>
        <v>1480</v>
      </c>
      <c r="AM1245" s="33">
        <f xml:space="preserve"> SIGN(DATA[[#This Row],[Prev Change]] &lt; 0)</f>
        <v>0</v>
      </c>
      <c r="AN1245" s="33">
        <f xml:space="preserve"> SIGN(DATA[[#This Row],[Prev Change]] &gt;= 0)</f>
        <v>1</v>
      </c>
      <c r="AO1245" s="28">
        <f xml:space="preserve"> IFERROR(MAX(0, DATA[[#This Row],[High]] - DATA[[#This Row],[Prev High]]), "")</f>
        <v>90</v>
      </c>
      <c r="AP1245" s="28">
        <f xml:space="preserve"> IFERROR(MAX(0, DATA[[#This Row],[Prev Low]] - DATA[[#This Row],[Low]]), "")</f>
        <v>380</v>
      </c>
      <c r="AQ1245" s="10">
        <f xml:space="preserve"> (DATA[[#This Row],[Prev Low]] &lt; DATA[[#This Row],[Open]]) * (DATA[[#This Row],[Open]] &lt; DATA[[#This Row],[Prev High]])</f>
        <v>1</v>
      </c>
      <c r="AR1245" s="10">
        <f xml:space="preserve"> SIGN(DATA[[#This Row],[Open]] &lt; DATA[[#This Row],[Prev Low]])</f>
        <v>0</v>
      </c>
      <c r="AS1245" s="10">
        <f xml:space="preserve"> SIGN(DATA[[#This Row],[Prev Low]] &lt; DATA[[#This Row],[Open]])</f>
        <v>1</v>
      </c>
      <c r="AT1245" s="10">
        <f xml:space="preserve"> SIGN(DATA[[#This Row],[Open]] &lt; DATA[[#This Row],[Prev High]])</f>
        <v>1</v>
      </c>
      <c r="AU1245" s="10">
        <f xml:space="preserve"> SIGN(DATA[[#This Row],[Prev High]] &lt; DATA[[#This Row],[Open]])</f>
        <v>0</v>
      </c>
      <c r="AV1245" s="10">
        <f xml:space="preserve"> SIGN(DATA[[#This Row],[Low]] &lt; DATA[[#This Row],[Prev Low]])</f>
        <v>1</v>
      </c>
      <c r="AW1245" s="10">
        <f xml:space="preserve"> SIGN(DATA[[#This Row],[Prev Low]] &lt; DATA[[#This Row],[Low]])</f>
        <v>0</v>
      </c>
      <c r="AX1245" s="10">
        <f xml:space="preserve"> SIGN(DATA[[#This Row],[High]] &lt; DATA[[#This Row],[Prev High]])</f>
        <v>0</v>
      </c>
      <c r="AY1245" s="10">
        <f xml:space="preserve"> SIGN(DATA[[#This Row],[Prev High]] &lt; DATA[[#This Row],[High]])</f>
        <v>1</v>
      </c>
      <c r="AZ1245" s="10">
        <f xml:space="preserve"> (DATA[[#This Row],[Prev Low]] &lt; DATA[[#This Row],[Close]]) * (DATA[[#This Row],[Close]] &lt; DATA[[#This Row],[Prev High]])</f>
        <v>1</v>
      </c>
      <c r="BA1245" s="10">
        <f xml:space="preserve"> SIGN(DATA[[#This Row],[Close]] &lt; DATA[[#This Row],[Prev Low]])</f>
        <v>0</v>
      </c>
      <c r="BB1245" s="10">
        <f xml:space="preserve"> SIGN(DATA[[#This Row],[Prev Low]] &lt; DATA[[#This Row],[Close]])</f>
        <v>1</v>
      </c>
      <c r="BC1245" s="10">
        <f xml:space="preserve"> SIGN(DATA[[#This Row],[Close]] &lt; DATA[[#This Row],[Prev High]])</f>
        <v>1</v>
      </c>
      <c r="BD1245" s="10">
        <f xml:space="preserve"> SIGN(DATA[[#This Row],[Prev High]] &lt; DATA[[#This Row],[Close]])</f>
        <v>0</v>
      </c>
    </row>
    <row r="1246" spans="14:56" x14ac:dyDescent="0.25">
      <c r="N1246" s="16">
        <f xml:space="preserve"> ROW() - ROW(DATA[[#Headers],[Row]])</f>
        <v>1244</v>
      </c>
      <c r="O1246" s="13"/>
      <c r="P1246" s="20">
        <v>44041</v>
      </c>
      <c r="Q1246" s="21">
        <v>105487</v>
      </c>
      <c r="R1246" s="21">
        <v>104440</v>
      </c>
      <c r="S1246" s="21">
        <v>105790</v>
      </c>
      <c r="T1246" s="21">
        <v>104310</v>
      </c>
      <c r="U1246" s="13" t="s">
        <v>831</v>
      </c>
      <c r="V1246" s="14">
        <v>1.47E-2</v>
      </c>
      <c r="W1246" s="23"/>
      <c r="X1246" s="23">
        <f xml:space="preserve"> (1 - DATA[[#This Row],[Row]])</f>
        <v>-1243</v>
      </c>
      <c r="Y1246" s="24">
        <f xml:space="preserve"> DATA[[#This Row],[Src Data]]</f>
        <v>44041</v>
      </c>
      <c r="Z1246" s="23">
        <f xml:space="preserve"> WEEKDAY(DATA[[#This Row],[Date]])</f>
        <v>4</v>
      </c>
      <c r="AA1246" s="26">
        <f xml:space="preserve"> DATA[[#This Row],[Src Último]]</f>
        <v>105487</v>
      </c>
      <c r="AB1246" s="28">
        <f xml:space="preserve"> DATA[[#This Row],[Src Abertura]]</f>
        <v>104440</v>
      </c>
      <c r="AC1246" s="28">
        <f xml:space="preserve"> DATA[[#This Row],[Src Mínima]]</f>
        <v>104310</v>
      </c>
      <c r="AD1246" s="28">
        <f xml:space="preserve"> DATA[[#This Row],[Src Máxima]]</f>
        <v>105790</v>
      </c>
      <c r="AE1246" s="28">
        <f xml:space="preserve"> DATA[[#This Row],[Src Último]]</f>
        <v>105487</v>
      </c>
      <c r="AF1246" s="40">
        <f xml:space="preserve"> (DATA[[#This Row],[High]] - DATA[[#This Row],[Low]])</f>
        <v>1480</v>
      </c>
      <c r="AG1246" s="31">
        <f xml:space="preserve"> _xlfn.XLOOKUP(DATA[[#This Row],[T]]-1, DATA[T], DATA[Open], "")</f>
        <v>103800</v>
      </c>
      <c r="AH1246" s="31">
        <f xml:space="preserve"> _xlfn.XLOOKUP(DATA[[#This Row],[T]]-1, DATA[T], DATA[Low], "")</f>
        <v>103500</v>
      </c>
      <c r="AI1246" s="31">
        <f xml:space="preserve"> _xlfn.XLOOKUP(DATA[[#This Row],[T]]-1, DATA[T], DATA[High], "")</f>
        <v>104805</v>
      </c>
      <c r="AJ1246" s="31">
        <f xml:space="preserve"> _xlfn.XLOOKUP(DATA[[#This Row],[T]]-1, DATA[T], DATA[Price], "")</f>
        <v>103957</v>
      </c>
      <c r="AK1246" s="33">
        <f xml:space="preserve"> IFERROR(DATA[[#This Row],[Prev Close]] - DATA[[#This Row],[Prev Open]], "")</f>
        <v>157</v>
      </c>
      <c r="AL1246" s="33">
        <f xml:space="preserve"> IFERROR(DATA[[#This Row],[Prev High]] - DATA[[#This Row],[Prev Low]], "")</f>
        <v>1305</v>
      </c>
      <c r="AM1246" s="33">
        <f xml:space="preserve"> SIGN(DATA[[#This Row],[Prev Change]] &lt; 0)</f>
        <v>0</v>
      </c>
      <c r="AN1246" s="33">
        <f xml:space="preserve"> SIGN(DATA[[#This Row],[Prev Change]] &gt;= 0)</f>
        <v>1</v>
      </c>
      <c r="AO1246" s="28">
        <f xml:space="preserve"> IFERROR(MAX(0, DATA[[#This Row],[High]] - DATA[[#This Row],[Prev High]]), "")</f>
        <v>985</v>
      </c>
      <c r="AP1246" s="28">
        <f xml:space="preserve"> IFERROR(MAX(0, DATA[[#This Row],[Prev Low]] - DATA[[#This Row],[Low]]), "")</f>
        <v>0</v>
      </c>
      <c r="AQ1246" s="10">
        <f xml:space="preserve"> (DATA[[#This Row],[Prev Low]] &lt; DATA[[#This Row],[Open]]) * (DATA[[#This Row],[Open]] &lt; DATA[[#This Row],[Prev High]])</f>
        <v>1</v>
      </c>
      <c r="AR1246" s="10">
        <f xml:space="preserve"> SIGN(DATA[[#This Row],[Open]] &lt; DATA[[#This Row],[Prev Low]])</f>
        <v>0</v>
      </c>
      <c r="AS1246" s="10">
        <f xml:space="preserve"> SIGN(DATA[[#This Row],[Prev Low]] &lt; DATA[[#This Row],[Open]])</f>
        <v>1</v>
      </c>
      <c r="AT1246" s="10">
        <f xml:space="preserve"> SIGN(DATA[[#This Row],[Open]] &lt; DATA[[#This Row],[Prev High]])</f>
        <v>1</v>
      </c>
      <c r="AU1246" s="10">
        <f xml:space="preserve"> SIGN(DATA[[#This Row],[Prev High]] &lt; DATA[[#This Row],[Open]])</f>
        <v>0</v>
      </c>
      <c r="AV1246" s="10">
        <f xml:space="preserve"> SIGN(DATA[[#This Row],[Low]] &lt; DATA[[#This Row],[Prev Low]])</f>
        <v>0</v>
      </c>
      <c r="AW1246" s="10">
        <f xml:space="preserve"> SIGN(DATA[[#This Row],[Prev Low]] &lt; DATA[[#This Row],[Low]])</f>
        <v>1</v>
      </c>
      <c r="AX1246" s="10">
        <f xml:space="preserve"> SIGN(DATA[[#This Row],[High]] &lt; DATA[[#This Row],[Prev High]])</f>
        <v>0</v>
      </c>
      <c r="AY1246" s="10">
        <f xml:space="preserve"> SIGN(DATA[[#This Row],[Prev High]] &lt; DATA[[#This Row],[High]])</f>
        <v>1</v>
      </c>
      <c r="AZ1246" s="10">
        <f xml:space="preserve"> (DATA[[#This Row],[Prev Low]] &lt; DATA[[#This Row],[Close]]) * (DATA[[#This Row],[Close]] &lt; DATA[[#This Row],[Prev High]])</f>
        <v>0</v>
      </c>
      <c r="BA1246" s="10">
        <f xml:space="preserve"> SIGN(DATA[[#This Row],[Close]] &lt; DATA[[#This Row],[Prev Low]])</f>
        <v>0</v>
      </c>
      <c r="BB1246" s="10">
        <f xml:space="preserve"> SIGN(DATA[[#This Row],[Prev Low]] &lt; DATA[[#This Row],[Close]])</f>
        <v>1</v>
      </c>
      <c r="BC1246" s="10">
        <f xml:space="preserve"> SIGN(DATA[[#This Row],[Close]] &lt; DATA[[#This Row],[Prev High]])</f>
        <v>0</v>
      </c>
      <c r="BD1246" s="10">
        <f xml:space="preserve"> SIGN(DATA[[#This Row],[Prev High]] &lt; DATA[[#This Row],[Close]])</f>
        <v>1</v>
      </c>
    </row>
    <row r="1247" spans="14:56" x14ac:dyDescent="0.25">
      <c r="N1247" s="16">
        <f xml:space="preserve"> ROW() - ROW(DATA[[#Headers],[Row]])</f>
        <v>1245</v>
      </c>
      <c r="O1247" s="13"/>
      <c r="P1247" s="20">
        <v>44040</v>
      </c>
      <c r="Q1247" s="21">
        <v>103957</v>
      </c>
      <c r="R1247" s="21">
        <v>103800</v>
      </c>
      <c r="S1247" s="21">
        <v>104805</v>
      </c>
      <c r="T1247" s="21">
        <v>103500</v>
      </c>
      <c r="U1247" s="13" t="s">
        <v>212</v>
      </c>
      <c r="V1247" s="14">
        <v>-5.1999999999999998E-3</v>
      </c>
      <c r="W1247" s="23"/>
      <c r="X1247" s="23">
        <f xml:space="preserve"> (1 - DATA[[#This Row],[Row]])</f>
        <v>-1244</v>
      </c>
      <c r="Y1247" s="24">
        <f xml:space="preserve"> DATA[[#This Row],[Src Data]]</f>
        <v>44040</v>
      </c>
      <c r="Z1247" s="23">
        <f xml:space="preserve"> WEEKDAY(DATA[[#This Row],[Date]])</f>
        <v>3</v>
      </c>
      <c r="AA1247" s="26">
        <f xml:space="preserve"> DATA[[#This Row],[Src Último]]</f>
        <v>103957</v>
      </c>
      <c r="AB1247" s="28">
        <f xml:space="preserve"> DATA[[#This Row],[Src Abertura]]</f>
        <v>103800</v>
      </c>
      <c r="AC1247" s="28">
        <f xml:space="preserve"> DATA[[#This Row],[Src Mínima]]</f>
        <v>103500</v>
      </c>
      <c r="AD1247" s="28">
        <f xml:space="preserve"> DATA[[#This Row],[Src Máxima]]</f>
        <v>104805</v>
      </c>
      <c r="AE1247" s="28">
        <f xml:space="preserve"> DATA[[#This Row],[Src Último]]</f>
        <v>103957</v>
      </c>
      <c r="AF1247" s="40">
        <f xml:space="preserve"> (DATA[[#This Row],[High]] - DATA[[#This Row],[Low]])</f>
        <v>1305</v>
      </c>
      <c r="AG1247" s="31">
        <f xml:space="preserve"> _xlfn.XLOOKUP(DATA[[#This Row],[T]]-1, DATA[T], DATA[Open], "")</f>
        <v>103130</v>
      </c>
      <c r="AH1247" s="31">
        <f xml:space="preserve"> _xlfn.XLOOKUP(DATA[[#This Row],[T]]-1, DATA[T], DATA[Low], "")</f>
        <v>102575</v>
      </c>
      <c r="AI1247" s="31">
        <f xml:space="preserve"> _xlfn.XLOOKUP(DATA[[#This Row],[T]]-1, DATA[T], DATA[High], "")</f>
        <v>104695</v>
      </c>
      <c r="AJ1247" s="31">
        <f xml:space="preserve"> _xlfn.XLOOKUP(DATA[[#This Row],[T]]-1, DATA[T], DATA[Price], "")</f>
        <v>104502</v>
      </c>
      <c r="AK1247" s="33">
        <f xml:space="preserve"> IFERROR(DATA[[#This Row],[Prev Close]] - DATA[[#This Row],[Prev Open]], "")</f>
        <v>1372</v>
      </c>
      <c r="AL1247" s="33">
        <f xml:space="preserve"> IFERROR(DATA[[#This Row],[Prev High]] - DATA[[#This Row],[Prev Low]], "")</f>
        <v>2120</v>
      </c>
      <c r="AM1247" s="33">
        <f xml:space="preserve"> SIGN(DATA[[#This Row],[Prev Change]] &lt; 0)</f>
        <v>0</v>
      </c>
      <c r="AN1247" s="33">
        <f xml:space="preserve"> SIGN(DATA[[#This Row],[Prev Change]] &gt;= 0)</f>
        <v>1</v>
      </c>
      <c r="AO1247" s="28">
        <f xml:space="preserve"> IFERROR(MAX(0, DATA[[#This Row],[High]] - DATA[[#This Row],[Prev High]]), "")</f>
        <v>110</v>
      </c>
      <c r="AP1247" s="28">
        <f xml:space="preserve"> IFERROR(MAX(0, DATA[[#This Row],[Prev Low]] - DATA[[#This Row],[Low]]), "")</f>
        <v>0</v>
      </c>
      <c r="AQ1247" s="10">
        <f xml:space="preserve"> (DATA[[#This Row],[Prev Low]] &lt; DATA[[#This Row],[Open]]) * (DATA[[#This Row],[Open]] &lt; DATA[[#This Row],[Prev High]])</f>
        <v>1</v>
      </c>
      <c r="AR1247" s="10">
        <f xml:space="preserve"> SIGN(DATA[[#This Row],[Open]] &lt; DATA[[#This Row],[Prev Low]])</f>
        <v>0</v>
      </c>
      <c r="AS1247" s="10">
        <f xml:space="preserve"> SIGN(DATA[[#This Row],[Prev Low]] &lt; DATA[[#This Row],[Open]])</f>
        <v>1</v>
      </c>
      <c r="AT1247" s="10">
        <f xml:space="preserve"> SIGN(DATA[[#This Row],[Open]] &lt; DATA[[#This Row],[Prev High]])</f>
        <v>1</v>
      </c>
      <c r="AU1247" s="10">
        <f xml:space="preserve"> SIGN(DATA[[#This Row],[Prev High]] &lt; DATA[[#This Row],[Open]])</f>
        <v>0</v>
      </c>
      <c r="AV1247" s="10">
        <f xml:space="preserve"> SIGN(DATA[[#This Row],[Low]] &lt; DATA[[#This Row],[Prev Low]])</f>
        <v>0</v>
      </c>
      <c r="AW1247" s="10">
        <f xml:space="preserve"> SIGN(DATA[[#This Row],[Prev Low]] &lt; DATA[[#This Row],[Low]])</f>
        <v>1</v>
      </c>
      <c r="AX1247" s="10">
        <f xml:space="preserve"> SIGN(DATA[[#This Row],[High]] &lt; DATA[[#This Row],[Prev High]])</f>
        <v>0</v>
      </c>
      <c r="AY1247" s="10">
        <f xml:space="preserve"> SIGN(DATA[[#This Row],[Prev High]] &lt; DATA[[#This Row],[High]])</f>
        <v>1</v>
      </c>
      <c r="AZ1247" s="10">
        <f xml:space="preserve"> (DATA[[#This Row],[Prev Low]] &lt; DATA[[#This Row],[Close]]) * (DATA[[#This Row],[Close]] &lt; DATA[[#This Row],[Prev High]])</f>
        <v>1</v>
      </c>
      <c r="BA1247" s="10">
        <f xml:space="preserve"> SIGN(DATA[[#This Row],[Close]] &lt; DATA[[#This Row],[Prev Low]])</f>
        <v>0</v>
      </c>
      <c r="BB1247" s="10">
        <f xml:space="preserve"> SIGN(DATA[[#This Row],[Prev Low]] &lt; DATA[[#This Row],[Close]])</f>
        <v>1</v>
      </c>
      <c r="BC1247" s="10">
        <f xml:space="preserve"> SIGN(DATA[[#This Row],[Close]] &lt; DATA[[#This Row],[Prev High]])</f>
        <v>1</v>
      </c>
      <c r="BD1247" s="10">
        <f xml:space="preserve"> SIGN(DATA[[#This Row],[Prev High]] &lt; DATA[[#This Row],[Close]])</f>
        <v>0</v>
      </c>
    </row>
    <row r="1248" spans="14:56" x14ac:dyDescent="0.25">
      <c r="N1248" s="16">
        <f xml:space="preserve"> ROW() - ROW(DATA[[#Headers],[Row]])</f>
        <v>1246</v>
      </c>
      <c r="O1248" s="13"/>
      <c r="P1248" s="20">
        <v>44039</v>
      </c>
      <c r="Q1248" s="21">
        <v>104502</v>
      </c>
      <c r="R1248" s="21">
        <v>103130</v>
      </c>
      <c r="S1248" s="21">
        <v>104695</v>
      </c>
      <c r="T1248" s="21">
        <v>102575</v>
      </c>
      <c r="U1248" s="13" t="s">
        <v>296</v>
      </c>
      <c r="V1248" s="14">
        <v>2.07E-2</v>
      </c>
      <c r="W1248" s="23"/>
      <c r="X1248" s="23">
        <f xml:space="preserve"> (1 - DATA[[#This Row],[Row]])</f>
        <v>-1245</v>
      </c>
      <c r="Y1248" s="24">
        <f xml:space="preserve"> DATA[[#This Row],[Src Data]]</f>
        <v>44039</v>
      </c>
      <c r="Z1248" s="23">
        <f xml:space="preserve"> WEEKDAY(DATA[[#This Row],[Date]])</f>
        <v>2</v>
      </c>
      <c r="AA1248" s="26">
        <f xml:space="preserve"> DATA[[#This Row],[Src Último]]</f>
        <v>104502</v>
      </c>
      <c r="AB1248" s="28">
        <f xml:space="preserve"> DATA[[#This Row],[Src Abertura]]</f>
        <v>103130</v>
      </c>
      <c r="AC1248" s="28">
        <f xml:space="preserve"> DATA[[#This Row],[Src Mínima]]</f>
        <v>102575</v>
      </c>
      <c r="AD1248" s="28">
        <f xml:space="preserve"> DATA[[#This Row],[Src Máxima]]</f>
        <v>104695</v>
      </c>
      <c r="AE1248" s="28">
        <f xml:space="preserve"> DATA[[#This Row],[Src Último]]</f>
        <v>104502</v>
      </c>
      <c r="AF1248" s="40">
        <f xml:space="preserve"> (DATA[[#This Row],[High]] - DATA[[#This Row],[Low]])</f>
        <v>2120</v>
      </c>
      <c r="AG1248" s="31">
        <f xml:space="preserve"> _xlfn.XLOOKUP(DATA[[#This Row],[T]]-1, DATA[T], DATA[Open], "")</f>
        <v>102100</v>
      </c>
      <c r="AH1248" s="31">
        <f xml:space="preserve"> _xlfn.XLOOKUP(DATA[[#This Row],[T]]-1, DATA[T], DATA[Low], "")</f>
        <v>100910</v>
      </c>
      <c r="AI1248" s="31">
        <f xml:space="preserve"> _xlfn.XLOOKUP(DATA[[#This Row],[T]]-1, DATA[T], DATA[High], "")</f>
        <v>102835</v>
      </c>
      <c r="AJ1248" s="31">
        <f xml:space="preserve"> _xlfn.XLOOKUP(DATA[[#This Row],[T]]-1, DATA[T], DATA[Price], "")</f>
        <v>102386</v>
      </c>
      <c r="AK1248" s="33">
        <f xml:space="preserve"> IFERROR(DATA[[#This Row],[Prev Close]] - DATA[[#This Row],[Prev Open]], "")</f>
        <v>286</v>
      </c>
      <c r="AL1248" s="33">
        <f xml:space="preserve"> IFERROR(DATA[[#This Row],[Prev High]] - DATA[[#This Row],[Prev Low]], "")</f>
        <v>1925</v>
      </c>
      <c r="AM1248" s="33">
        <f xml:space="preserve"> SIGN(DATA[[#This Row],[Prev Change]] &lt; 0)</f>
        <v>0</v>
      </c>
      <c r="AN1248" s="33">
        <f xml:space="preserve"> SIGN(DATA[[#This Row],[Prev Change]] &gt;= 0)</f>
        <v>1</v>
      </c>
      <c r="AO1248" s="28">
        <f xml:space="preserve"> IFERROR(MAX(0, DATA[[#This Row],[High]] - DATA[[#This Row],[Prev High]]), "")</f>
        <v>1860</v>
      </c>
      <c r="AP1248" s="28">
        <f xml:space="preserve"> IFERROR(MAX(0, DATA[[#This Row],[Prev Low]] - DATA[[#This Row],[Low]]), "")</f>
        <v>0</v>
      </c>
      <c r="AQ1248" s="10">
        <f xml:space="preserve"> (DATA[[#This Row],[Prev Low]] &lt; DATA[[#This Row],[Open]]) * (DATA[[#This Row],[Open]] &lt; DATA[[#This Row],[Prev High]])</f>
        <v>0</v>
      </c>
      <c r="AR1248" s="10">
        <f xml:space="preserve"> SIGN(DATA[[#This Row],[Open]] &lt; DATA[[#This Row],[Prev Low]])</f>
        <v>0</v>
      </c>
      <c r="AS1248" s="10">
        <f xml:space="preserve"> SIGN(DATA[[#This Row],[Prev Low]] &lt; DATA[[#This Row],[Open]])</f>
        <v>1</v>
      </c>
      <c r="AT1248" s="10">
        <f xml:space="preserve"> SIGN(DATA[[#This Row],[Open]] &lt; DATA[[#This Row],[Prev High]])</f>
        <v>0</v>
      </c>
      <c r="AU1248" s="10">
        <f xml:space="preserve"> SIGN(DATA[[#This Row],[Prev High]] &lt; DATA[[#This Row],[Open]])</f>
        <v>1</v>
      </c>
      <c r="AV1248" s="10">
        <f xml:space="preserve"> SIGN(DATA[[#This Row],[Low]] &lt; DATA[[#This Row],[Prev Low]])</f>
        <v>0</v>
      </c>
      <c r="AW1248" s="10">
        <f xml:space="preserve"> SIGN(DATA[[#This Row],[Prev Low]] &lt; DATA[[#This Row],[Low]])</f>
        <v>1</v>
      </c>
      <c r="AX1248" s="10">
        <f xml:space="preserve"> SIGN(DATA[[#This Row],[High]] &lt; DATA[[#This Row],[Prev High]])</f>
        <v>0</v>
      </c>
      <c r="AY1248" s="10">
        <f xml:space="preserve"> SIGN(DATA[[#This Row],[Prev High]] &lt; DATA[[#This Row],[High]])</f>
        <v>1</v>
      </c>
      <c r="AZ1248" s="10">
        <f xml:space="preserve"> (DATA[[#This Row],[Prev Low]] &lt; DATA[[#This Row],[Close]]) * (DATA[[#This Row],[Close]] &lt; DATA[[#This Row],[Prev High]])</f>
        <v>0</v>
      </c>
      <c r="BA1248" s="10">
        <f xml:space="preserve"> SIGN(DATA[[#This Row],[Close]] &lt; DATA[[#This Row],[Prev Low]])</f>
        <v>0</v>
      </c>
      <c r="BB1248" s="10">
        <f xml:space="preserve"> SIGN(DATA[[#This Row],[Prev Low]] &lt; DATA[[#This Row],[Close]])</f>
        <v>1</v>
      </c>
      <c r="BC1248" s="10">
        <f xml:space="preserve"> SIGN(DATA[[#This Row],[Close]] &lt; DATA[[#This Row],[Prev High]])</f>
        <v>0</v>
      </c>
      <c r="BD1248" s="10">
        <f xml:space="preserve"> SIGN(DATA[[#This Row],[Prev High]] &lt; DATA[[#This Row],[Close]])</f>
        <v>1</v>
      </c>
    </row>
    <row r="1249" spans="14:56" x14ac:dyDescent="0.25">
      <c r="N1249" s="16">
        <f xml:space="preserve"> ROW() - ROW(DATA[[#Headers],[Row]])</f>
        <v>1247</v>
      </c>
      <c r="O1249" s="13"/>
      <c r="P1249" s="20">
        <v>44036</v>
      </c>
      <c r="Q1249" s="21">
        <v>102386</v>
      </c>
      <c r="R1249" s="21">
        <v>102100</v>
      </c>
      <c r="S1249" s="21">
        <v>102835</v>
      </c>
      <c r="T1249" s="21">
        <v>100910</v>
      </c>
      <c r="U1249" s="13" t="s">
        <v>173</v>
      </c>
      <c r="V1249" s="14">
        <v>8.0000000000000004E-4</v>
      </c>
      <c r="W1249" s="23"/>
      <c r="X1249" s="23">
        <f xml:space="preserve"> (1 - DATA[[#This Row],[Row]])</f>
        <v>-1246</v>
      </c>
      <c r="Y1249" s="24">
        <f xml:space="preserve"> DATA[[#This Row],[Src Data]]</f>
        <v>44036</v>
      </c>
      <c r="Z1249" s="23">
        <f xml:space="preserve"> WEEKDAY(DATA[[#This Row],[Date]])</f>
        <v>6</v>
      </c>
      <c r="AA1249" s="26">
        <f xml:space="preserve"> DATA[[#This Row],[Src Último]]</f>
        <v>102386</v>
      </c>
      <c r="AB1249" s="28">
        <f xml:space="preserve"> DATA[[#This Row],[Src Abertura]]</f>
        <v>102100</v>
      </c>
      <c r="AC1249" s="28">
        <f xml:space="preserve"> DATA[[#This Row],[Src Mínima]]</f>
        <v>100910</v>
      </c>
      <c r="AD1249" s="28">
        <f xml:space="preserve"> DATA[[#This Row],[Src Máxima]]</f>
        <v>102835</v>
      </c>
      <c r="AE1249" s="28">
        <f xml:space="preserve"> DATA[[#This Row],[Src Último]]</f>
        <v>102386</v>
      </c>
      <c r="AF1249" s="40">
        <f xml:space="preserve"> (DATA[[#This Row],[High]] - DATA[[#This Row],[Low]])</f>
        <v>1925</v>
      </c>
      <c r="AG1249" s="31">
        <f xml:space="preserve"> _xlfn.XLOOKUP(DATA[[#This Row],[T]]-1, DATA[T], DATA[Open], "")</f>
        <v>105185</v>
      </c>
      <c r="AH1249" s="31">
        <f xml:space="preserve"> _xlfn.XLOOKUP(DATA[[#This Row],[T]]-1, DATA[T], DATA[Low], "")</f>
        <v>102120</v>
      </c>
      <c r="AI1249" s="31">
        <f xml:space="preserve"> _xlfn.XLOOKUP(DATA[[#This Row],[T]]-1, DATA[T], DATA[High], "")</f>
        <v>105305</v>
      </c>
      <c r="AJ1249" s="31">
        <f xml:space="preserve"> _xlfn.XLOOKUP(DATA[[#This Row],[T]]-1, DATA[T], DATA[Price], "")</f>
        <v>102304</v>
      </c>
      <c r="AK1249" s="33">
        <f xml:space="preserve"> IFERROR(DATA[[#This Row],[Prev Close]] - DATA[[#This Row],[Prev Open]], "")</f>
        <v>-2881</v>
      </c>
      <c r="AL1249" s="33">
        <f xml:space="preserve"> IFERROR(DATA[[#This Row],[Prev High]] - DATA[[#This Row],[Prev Low]], "")</f>
        <v>3185</v>
      </c>
      <c r="AM1249" s="33">
        <f xml:space="preserve"> SIGN(DATA[[#This Row],[Prev Change]] &lt; 0)</f>
        <v>1</v>
      </c>
      <c r="AN1249" s="33">
        <f xml:space="preserve"> SIGN(DATA[[#This Row],[Prev Change]] &gt;= 0)</f>
        <v>0</v>
      </c>
      <c r="AO1249" s="28">
        <f xml:space="preserve"> IFERROR(MAX(0, DATA[[#This Row],[High]] - DATA[[#This Row],[Prev High]]), "")</f>
        <v>0</v>
      </c>
      <c r="AP1249" s="28">
        <f xml:space="preserve"> IFERROR(MAX(0, DATA[[#This Row],[Prev Low]] - DATA[[#This Row],[Low]]), "")</f>
        <v>1210</v>
      </c>
      <c r="AQ1249" s="10">
        <f xml:space="preserve"> (DATA[[#This Row],[Prev Low]] &lt; DATA[[#This Row],[Open]]) * (DATA[[#This Row],[Open]] &lt; DATA[[#This Row],[Prev High]])</f>
        <v>0</v>
      </c>
      <c r="AR1249" s="10">
        <f xml:space="preserve"> SIGN(DATA[[#This Row],[Open]] &lt; DATA[[#This Row],[Prev Low]])</f>
        <v>1</v>
      </c>
      <c r="AS1249" s="10">
        <f xml:space="preserve"> SIGN(DATA[[#This Row],[Prev Low]] &lt; DATA[[#This Row],[Open]])</f>
        <v>0</v>
      </c>
      <c r="AT1249" s="10">
        <f xml:space="preserve"> SIGN(DATA[[#This Row],[Open]] &lt; DATA[[#This Row],[Prev High]])</f>
        <v>1</v>
      </c>
      <c r="AU1249" s="10">
        <f xml:space="preserve"> SIGN(DATA[[#This Row],[Prev High]] &lt; DATA[[#This Row],[Open]])</f>
        <v>0</v>
      </c>
      <c r="AV1249" s="10">
        <f xml:space="preserve"> SIGN(DATA[[#This Row],[Low]] &lt; DATA[[#This Row],[Prev Low]])</f>
        <v>1</v>
      </c>
      <c r="AW1249" s="10">
        <f xml:space="preserve"> SIGN(DATA[[#This Row],[Prev Low]] &lt; DATA[[#This Row],[Low]])</f>
        <v>0</v>
      </c>
      <c r="AX1249" s="10">
        <f xml:space="preserve"> SIGN(DATA[[#This Row],[High]] &lt; DATA[[#This Row],[Prev High]])</f>
        <v>1</v>
      </c>
      <c r="AY1249" s="10">
        <f xml:space="preserve"> SIGN(DATA[[#This Row],[Prev High]] &lt; DATA[[#This Row],[High]])</f>
        <v>0</v>
      </c>
      <c r="AZ1249" s="10">
        <f xml:space="preserve"> (DATA[[#This Row],[Prev Low]] &lt; DATA[[#This Row],[Close]]) * (DATA[[#This Row],[Close]] &lt; DATA[[#This Row],[Prev High]])</f>
        <v>1</v>
      </c>
      <c r="BA1249" s="10">
        <f xml:space="preserve"> SIGN(DATA[[#This Row],[Close]] &lt; DATA[[#This Row],[Prev Low]])</f>
        <v>0</v>
      </c>
      <c r="BB1249" s="10">
        <f xml:space="preserve"> SIGN(DATA[[#This Row],[Prev Low]] &lt; DATA[[#This Row],[Close]])</f>
        <v>1</v>
      </c>
      <c r="BC1249" s="10">
        <f xml:space="preserve"> SIGN(DATA[[#This Row],[Close]] &lt; DATA[[#This Row],[Prev High]])</f>
        <v>1</v>
      </c>
      <c r="BD1249" s="10">
        <f xml:space="preserve"> SIGN(DATA[[#This Row],[Prev High]] &lt; DATA[[#This Row],[Close]])</f>
        <v>0</v>
      </c>
    </row>
    <row r="1250" spans="14:56" x14ac:dyDescent="0.25">
      <c r="N1250" s="16">
        <f xml:space="preserve"> ROW() - ROW(DATA[[#Headers],[Row]])</f>
        <v>1248</v>
      </c>
      <c r="O1250" s="13"/>
      <c r="P1250" s="20">
        <v>44035</v>
      </c>
      <c r="Q1250" s="21">
        <v>102304</v>
      </c>
      <c r="R1250" s="21">
        <v>105185</v>
      </c>
      <c r="S1250" s="21">
        <v>105305</v>
      </c>
      <c r="T1250" s="21">
        <v>102120</v>
      </c>
      <c r="U1250" s="13" t="s">
        <v>509</v>
      </c>
      <c r="V1250" s="14">
        <v>-1.9599999999999999E-2</v>
      </c>
      <c r="W1250" s="23"/>
      <c r="X1250" s="23">
        <f xml:space="preserve"> (1 - DATA[[#This Row],[Row]])</f>
        <v>-1247</v>
      </c>
      <c r="Y1250" s="24">
        <f xml:space="preserve"> DATA[[#This Row],[Src Data]]</f>
        <v>44035</v>
      </c>
      <c r="Z1250" s="23">
        <f xml:space="preserve"> WEEKDAY(DATA[[#This Row],[Date]])</f>
        <v>5</v>
      </c>
      <c r="AA1250" s="26">
        <f xml:space="preserve"> DATA[[#This Row],[Src Último]]</f>
        <v>102304</v>
      </c>
      <c r="AB1250" s="28">
        <f xml:space="preserve"> DATA[[#This Row],[Src Abertura]]</f>
        <v>105185</v>
      </c>
      <c r="AC1250" s="28">
        <f xml:space="preserve"> DATA[[#This Row],[Src Mínima]]</f>
        <v>102120</v>
      </c>
      <c r="AD1250" s="28">
        <f xml:space="preserve"> DATA[[#This Row],[Src Máxima]]</f>
        <v>105305</v>
      </c>
      <c r="AE1250" s="28">
        <f xml:space="preserve"> DATA[[#This Row],[Src Último]]</f>
        <v>102304</v>
      </c>
      <c r="AF1250" s="40">
        <f xml:space="preserve"> (DATA[[#This Row],[High]] - DATA[[#This Row],[Low]])</f>
        <v>3185</v>
      </c>
      <c r="AG1250" s="31">
        <f xml:space="preserve"> _xlfn.XLOOKUP(DATA[[#This Row],[T]]-1, DATA[T], DATA[Open], "")</f>
        <v>104030</v>
      </c>
      <c r="AH1250" s="31">
        <f xml:space="preserve"> _xlfn.XLOOKUP(DATA[[#This Row],[T]]-1, DATA[T], DATA[Low], "")</f>
        <v>103305</v>
      </c>
      <c r="AI1250" s="31">
        <f xml:space="preserve"> _xlfn.XLOOKUP(DATA[[#This Row],[T]]-1, DATA[T], DATA[High], "")</f>
        <v>105140</v>
      </c>
      <c r="AJ1250" s="31">
        <f xml:space="preserve"> _xlfn.XLOOKUP(DATA[[#This Row],[T]]-1, DATA[T], DATA[Price], "")</f>
        <v>104346</v>
      </c>
      <c r="AK1250" s="33">
        <f xml:space="preserve"> IFERROR(DATA[[#This Row],[Prev Close]] - DATA[[#This Row],[Prev Open]], "")</f>
        <v>316</v>
      </c>
      <c r="AL1250" s="33">
        <f xml:space="preserve"> IFERROR(DATA[[#This Row],[Prev High]] - DATA[[#This Row],[Prev Low]], "")</f>
        <v>1835</v>
      </c>
      <c r="AM1250" s="33">
        <f xml:space="preserve"> SIGN(DATA[[#This Row],[Prev Change]] &lt; 0)</f>
        <v>0</v>
      </c>
      <c r="AN1250" s="33">
        <f xml:space="preserve"> SIGN(DATA[[#This Row],[Prev Change]] &gt;= 0)</f>
        <v>1</v>
      </c>
      <c r="AO1250" s="28">
        <f xml:space="preserve"> IFERROR(MAX(0, DATA[[#This Row],[High]] - DATA[[#This Row],[Prev High]]), "")</f>
        <v>165</v>
      </c>
      <c r="AP1250" s="28">
        <f xml:space="preserve"> IFERROR(MAX(0, DATA[[#This Row],[Prev Low]] - DATA[[#This Row],[Low]]), "")</f>
        <v>1185</v>
      </c>
      <c r="AQ1250" s="10">
        <f xml:space="preserve"> (DATA[[#This Row],[Prev Low]] &lt; DATA[[#This Row],[Open]]) * (DATA[[#This Row],[Open]] &lt; DATA[[#This Row],[Prev High]])</f>
        <v>0</v>
      </c>
      <c r="AR1250" s="10">
        <f xml:space="preserve"> SIGN(DATA[[#This Row],[Open]] &lt; DATA[[#This Row],[Prev Low]])</f>
        <v>0</v>
      </c>
      <c r="AS1250" s="10">
        <f xml:space="preserve"> SIGN(DATA[[#This Row],[Prev Low]] &lt; DATA[[#This Row],[Open]])</f>
        <v>1</v>
      </c>
      <c r="AT1250" s="10">
        <f xml:space="preserve"> SIGN(DATA[[#This Row],[Open]] &lt; DATA[[#This Row],[Prev High]])</f>
        <v>0</v>
      </c>
      <c r="AU1250" s="10">
        <f xml:space="preserve"> SIGN(DATA[[#This Row],[Prev High]] &lt; DATA[[#This Row],[Open]])</f>
        <v>1</v>
      </c>
      <c r="AV1250" s="10">
        <f xml:space="preserve"> SIGN(DATA[[#This Row],[Low]] &lt; DATA[[#This Row],[Prev Low]])</f>
        <v>1</v>
      </c>
      <c r="AW1250" s="10">
        <f xml:space="preserve"> SIGN(DATA[[#This Row],[Prev Low]] &lt; DATA[[#This Row],[Low]])</f>
        <v>0</v>
      </c>
      <c r="AX1250" s="10">
        <f xml:space="preserve"> SIGN(DATA[[#This Row],[High]] &lt; DATA[[#This Row],[Prev High]])</f>
        <v>0</v>
      </c>
      <c r="AY1250" s="10">
        <f xml:space="preserve"> SIGN(DATA[[#This Row],[Prev High]] &lt; DATA[[#This Row],[High]])</f>
        <v>1</v>
      </c>
      <c r="AZ1250" s="10">
        <f xml:space="preserve"> (DATA[[#This Row],[Prev Low]] &lt; DATA[[#This Row],[Close]]) * (DATA[[#This Row],[Close]] &lt; DATA[[#This Row],[Prev High]])</f>
        <v>0</v>
      </c>
      <c r="BA1250" s="10">
        <f xml:space="preserve"> SIGN(DATA[[#This Row],[Close]] &lt; DATA[[#This Row],[Prev Low]])</f>
        <v>1</v>
      </c>
      <c r="BB1250" s="10">
        <f xml:space="preserve"> SIGN(DATA[[#This Row],[Prev Low]] &lt; DATA[[#This Row],[Close]])</f>
        <v>0</v>
      </c>
      <c r="BC1250" s="10">
        <f xml:space="preserve"> SIGN(DATA[[#This Row],[Close]] &lt; DATA[[#This Row],[Prev High]])</f>
        <v>1</v>
      </c>
      <c r="BD1250" s="10">
        <f xml:space="preserve"> SIGN(DATA[[#This Row],[Prev High]] &lt; DATA[[#This Row],[Close]])</f>
        <v>0</v>
      </c>
    </row>
    <row r="1251" spans="14:56" x14ac:dyDescent="0.25">
      <c r="N1251" s="16">
        <f xml:space="preserve"> ROW() - ROW(DATA[[#Headers],[Row]])</f>
        <v>1249</v>
      </c>
      <c r="O1251" s="13"/>
      <c r="P1251" s="20">
        <v>44034</v>
      </c>
      <c r="Q1251" s="21">
        <v>104346</v>
      </c>
      <c r="R1251" s="21">
        <v>104030</v>
      </c>
      <c r="S1251" s="21">
        <v>105140</v>
      </c>
      <c r="T1251" s="21">
        <v>103305</v>
      </c>
      <c r="U1251" s="13" t="s">
        <v>590</v>
      </c>
      <c r="V1251" s="14">
        <v>-4.0000000000000002E-4</v>
      </c>
      <c r="W1251" s="23"/>
      <c r="X1251" s="23">
        <f xml:space="preserve"> (1 - DATA[[#This Row],[Row]])</f>
        <v>-1248</v>
      </c>
      <c r="Y1251" s="24">
        <f xml:space="preserve"> DATA[[#This Row],[Src Data]]</f>
        <v>44034</v>
      </c>
      <c r="Z1251" s="23">
        <f xml:space="preserve"> WEEKDAY(DATA[[#This Row],[Date]])</f>
        <v>4</v>
      </c>
      <c r="AA1251" s="26">
        <f xml:space="preserve"> DATA[[#This Row],[Src Último]]</f>
        <v>104346</v>
      </c>
      <c r="AB1251" s="28">
        <f xml:space="preserve"> DATA[[#This Row],[Src Abertura]]</f>
        <v>104030</v>
      </c>
      <c r="AC1251" s="28">
        <f xml:space="preserve"> DATA[[#This Row],[Src Mínima]]</f>
        <v>103305</v>
      </c>
      <c r="AD1251" s="28">
        <f xml:space="preserve"> DATA[[#This Row],[Src Máxima]]</f>
        <v>105140</v>
      </c>
      <c r="AE1251" s="28">
        <f xml:space="preserve"> DATA[[#This Row],[Src Último]]</f>
        <v>104346</v>
      </c>
      <c r="AF1251" s="40">
        <f xml:space="preserve"> (DATA[[#This Row],[High]] - DATA[[#This Row],[Low]])</f>
        <v>1835</v>
      </c>
      <c r="AG1251" s="31">
        <f xml:space="preserve"> _xlfn.XLOOKUP(DATA[[#This Row],[T]]-1, DATA[T], DATA[Open], "")</f>
        <v>105125</v>
      </c>
      <c r="AH1251" s="31">
        <f xml:space="preserve"> _xlfn.XLOOKUP(DATA[[#This Row],[T]]-1, DATA[T], DATA[Low], "")</f>
        <v>103810</v>
      </c>
      <c r="AI1251" s="31">
        <f xml:space="preserve"> _xlfn.XLOOKUP(DATA[[#This Row],[T]]-1, DATA[T], DATA[High], "")</f>
        <v>105520</v>
      </c>
      <c r="AJ1251" s="31">
        <f xml:space="preserve"> _xlfn.XLOOKUP(DATA[[#This Row],[T]]-1, DATA[T], DATA[Price], "")</f>
        <v>104390</v>
      </c>
      <c r="AK1251" s="33">
        <f xml:space="preserve"> IFERROR(DATA[[#This Row],[Prev Close]] - DATA[[#This Row],[Prev Open]], "")</f>
        <v>-735</v>
      </c>
      <c r="AL1251" s="33">
        <f xml:space="preserve"> IFERROR(DATA[[#This Row],[Prev High]] - DATA[[#This Row],[Prev Low]], "")</f>
        <v>1710</v>
      </c>
      <c r="AM1251" s="33">
        <f xml:space="preserve"> SIGN(DATA[[#This Row],[Prev Change]] &lt; 0)</f>
        <v>1</v>
      </c>
      <c r="AN1251" s="33">
        <f xml:space="preserve"> SIGN(DATA[[#This Row],[Prev Change]] &gt;= 0)</f>
        <v>0</v>
      </c>
      <c r="AO1251" s="28">
        <f xml:space="preserve"> IFERROR(MAX(0, DATA[[#This Row],[High]] - DATA[[#This Row],[Prev High]]), "")</f>
        <v>0</v>
      </c>
      <c r="AP1251" s="28">
        <f xml:space="preserve"> IFERROR(MAX(0, DATA[[#This Row],[Prev Low]] - DATA[[#This Row],[Low]]), "")</f>
        <v>505</v>
      </c>
      <c r="AQ1251" s="10">
        <f xml:space="preserve"> (DATA[[#This Row],[Prev Low]] &lt; DATA[[#This Row],[Open]]) * (DATA[[#This Row],[Open]] &lt; DATA[[#This Row],[Prev High]])</f>
        <v>1</v>
      </c>
      <c r="AR1251" s="10">
        <f xml:space="preserve"> SIGN(DATA[[#This Row],[Open]] &lt; DATA[[#This Row],[Prev Low]])</f>
        <v>0</v>
      </c>
      <c r="AS1251" s="10">
        <f xml:space="preserve"> SIGN(DATA[[#This Row],[Prev Low]] &lt; DATA[[#This Row],[Open]])</f>
        <v>1</v>
      </c>
      <c r="AT1251" s="10">
        <f xml:space="preserve"> SIGN(DATA[[#This Row],[Open]] &lt; DATA[[#This Row],[Prev High]])</f>
        <v>1</v>
      </c>
      <c r="AU1251" s="10">
        <f xml:space="preserve"> SIGN(DATA[[#This Row],[Prev High]] &lt; DATA[[#This Row],[Open]])</f>
        <v>0</v>
      </c>
      <c r="AV1251" s="10">
        <f xml:space="preserve"> SIGN(DATA[[#This Row],[Low]] &lt; DATA[[#This Row],[Prev Low]])</f>
        <v>1</v>
      </c>
      <c r="AW1251" s="10">
        <f xml:space="preserve"> SIGN(DATA[[#This Row],[Prev Low]] &lt; DATA[[#This Row],[Low]])</f>
        <v>0</v>
      </c>
      <c r="AX1251" s="10">
        <f xml:space="preserve"> SIGN(DATA[[#This Row],[High]] &lt; DATA[[#This Row],[Prev High]])</f>
        <v>1</v>
      </c>
      <c r="AY1251" s="10">
        <f xml:space="preserve"> SIGN(DATA[[#This Row],[Prev High]] &lt; DATA[[#This Row],[High]])</f>
        <v>0</v>
      </c>
      <c r="AZ1251" s="10">
        <f xml:space="preserve"> (DATA[[#This Row],[Prev Low]] &lt; DATA[[#This Row],[Close]]) * (DATA[[#This Row],[Close]] &lt; DATA[[#This Row],[Prev High]])</f>
        <v>1</v>
      </c>
      <c r="BA1251" s="10">
        <f xml:space="preserve"> SIGN(DATA[[#This Row],[Close]] &lt; DATA[[#This Row],[Prev Low]])</f>
        <v>0</v>
      </c>
      <c r="BB1251" s="10">
        <f xml:space="preserve"> SIGN(DATA[[#This Row],[Prev Low]] &lt; DATA[[#This Row],[Close]])</f>
        <v>1</v>
      </c>
      <c r="BC1251" s="10">
        <f xml:space="preserve"> SIGN(DATA[[#This Row],[Close]] &lt; DATA[[#This Row],[Prev High]])</f>
        <v>1</v>
      </c>
      <c r="BD1251" s="10">
        <f xml:space="preserve"> SIGN(DATA[[#This Row],[Prev High]] &lt; DATA[[#This Row],[Close]])</f>
        <v>0</v>
      </c>
    </row>
    <row r="1252" spans="14:56" x14ac:dyDescent="0.25">
      <c r="N1252" s="16">
        <f xml:space="preserve"> ROW() - ROW(DATA[[#Headers],[Row]])</f>
        <v>1250</v>
      </c>
      <c r="O1252" s="13"/>
      <c r="P1252" s="20">
        <v>44033</v>
      </c>
      <c r="Q1252" s="21">
        <v>104390</v>
      </c>
      <c r="R1252" s="21">
        <v>105125</v>
      </c>
      <c r="S1252" s="21">
        <v>105520</v>
      </c>
      <c r="T1252" s="21">
        <v>103810</v>
      </c>
      <c r="U1252" s="13" t="s">
        <v>181</v>
      </c>
      <c r="V1252" s="14">
        <v>-1E-3</v>
      </c>
      <c r="W1252" s="23"/>
      <c r="X1252" s="23">
        <f xml:space="preserve"> (1 - DATA[[#This Row],[Row]])</f>
        <v>-1249</v>
      </c>
      <c r="Y1252" s="24">
        <f xml:space="preserve"> DATA[[#This Row],[Src Data]]</f>
        <v>44033</v>
      </c>
      <c r="Z1252" s="23">
        <f xml:space="preserve"> WEEKDAY(DATA[[#This Row],[Date]])</f>
        <v>3</v>
      </c>
      <c r="AA1252" s="26">
        <f xml:space="preserve"> DATA[[#This Row],[Src Último]]</f>
        <v>104390</v>
      </c>
      <c r="AB1252" s="28">
        <f xml:space="preserve"> DATA[[#This Row],[Src Abertura]]</f>
        <v>105125</v>
      </c>
      <c r="AC1252" s="28">
        <f xml:space="preserve"> DATA[[#This Row],[Src Mínima]]</f>
        <v>103810</v>
      </c>
      <c r="AD1252" s="28">
        <f xml:space="preserve"> DATA[[#This Row],[Src Máxima]]</f>
        <v>105520</v>
      </c>
      <c r="AE1252" s="28">
        <f xml:space="preserve"> DATA[[#This Row],[Src Último]]</f>
        <v>104390</v>
      </c>
      <c r="AF1252" s="40">
        <f xml:space="preserve"> (DATA[[#This Row],[High]] - DATA[[#This Row],[Low]])</f>
        <v>1710</v>
      </c>
      <c r="AG1252" s="31">
        <f xml:space="preserve"> _xlfn.XLOOKUP(DATA[[#This Row],[T]]-1, DATA[T], DATA[Open], "")</f>
        <v>102880</v>
      </c>
      <c r="AH1252" s="31">
        <f xml:space="preserve"> _xlfn.XLOOKUP(DATA[[#This Row],[T]]-1, DATA[T], DATA[Low], "")</f>
        <v>102755</v>
      </c>
      <c r="AI1252" s="31">
        <f xml:space="preserve"> _xlfn.XLOOKUP(DATA[[#This Row],[T]]-1, DATA[T], DATA[High], "")</f>
        <v>104550</v>
      </c>
      <c r="AJ1252" s="31">
        <f xml:space="preserve"> _xlfn.XLOOKUP(DATA[[#This Row],[T]]-1, DATA[T], DATA[Price], "")</f>
        <v>104498</v>
      </c>
      <c r="AK1252" s="33">
        <f xml:space="preserve"> IFERROR(DATA[[#This Row],[Prev Close]] - DATA[[#This Row],[Prev Open]], "")</f>
        <v>1618</v>
      </c>
      <c r="AL1252" s="33">
        <f xml:space="preserve"> IFERROR(DATA[[#This Row],[Prev High]] - DATA[[#This Row],[Prev Low]], "")</f>
        <v>1795</v>
      </c>
      <c r="AM1252" s="33">
        <f xml:space="preserve"> SIGN(DATA[[#This Row],[Prev Change]] &lt; 0)</f>
        <v>0</v>
      </c>
      <c r="AN1252" s="33">
        <f xml:space="preserve"> SIGN(DATA[[#This Row],[Prev Change]] &gt;= 0)</f>
        <v>1</v>
      </c>
      <c r="AO1252" s="28">
        <f xml:space="preserve"> IFERROR(MAX(0, DATA[[#This Row],[High]] - DATA[[#This Row],[Prev High]]), "")</f>
        <v>970</v>
      </c>
      <c r="AP1252" s="28">
        <f xml:space="preserve"> IFERROR(MAX(0, DATA[[#This Row],[Prev Low]] - DATA[[#This Row],[Low]]), "")</f>
        <v>0</v>
      </c>
      <c r="AQ1252" s="10">
        <f xml:space="preserve"> (DATA[[#This Row],[Prev Low]] &lt; DATA[[#This Row],[Open]]) * (DATA[[#This Row],[Open]] &lt; DATA[[#This Row],[Prev High]])</f>
        <v>0</v>
      </c>
      <c r="AR1252" s="10">
        <f xml:space="preserve"> SIGN(DATA[[#This Row],[Open]] &lt; DATA[[#This Row],[Prev Low]])</f>
        <v>0</v>
      </c>
      <c r="AS1252" s="10">
        <f xml:space="preserve"> SIGN(DATA[[#This Row],[Prev Low]] &lt; DATA[[#This Row],[Open]])</f>
        <v>1</v>
      </c>
      <c r="AT1252" s="10">
        <f xml:space="preserve"> SIGN(DATA[[#This Row],[Open]] &lt; DATA[[#This Row],[Prev High]])</f>
        <v>0</v>
      </c>
      <c r="AU1252" s="10">
        <f xml:space="preserve"> SIGN(DATA[[#This Row],[Prev High]] &lt; DATA[[#This Row],[Open]])</f>
        <v>1</v>
      </c>
      <c r="AV1252" s="10">
        <f xml:space="preserve"> SIGN(DATA[[#This Row],[Low]] &lt; DATA[[#This Row],[Prev Low]])</f>
        <v>0</v>
      </c>
      <c r="AW1252" s="10">
        <f xml:space="preserve"> SIGN(DATA[[#This Row],[Prev Low]] &lt; DATA[[#This Row],[Low]])</f>
        <v>1</v>
      </c>
      <c r="AX1252" s="10">
        <f xml:space="preserve"> SIGN(DATA[[#This Row],[High]] &lt; DATA[[#This Row],[Prev High]])</f>
        <v>0</v>
      </c>
      <c r="AY1252" s="10">
        <f xml:space="preserve"> SIGN(DATA[[#This Row],[Prev High]] &lt; DATA[[#This Row],[High]])</f>
        <v>1</v>
      </c>
      <c r="AZ1252" s="10">
        <f xml:space="preserve"> (DATA[[#This Row],[Prev Low]] &lt; DATA[[#This Row],[Close]]) * (DATA[[#This Row],[Close]] &lt; DATA[[#This Row],[Prev High]])</f>
        <v>1</v>
      </c>
      <c r="BA1252" s="10">
        <f xml:space="preserve"> SIGN(DATA[[#This Row],[Close]] &lt; DATA[[#This Row],[Prev Low]])</f>
        <v>0</v>
      </c>
      <c r="BB1252" s="10">
        <f xml:space="preserve"> SIGN(DATA[[#This Row],[Prev Low]] &lt; DATA[[#This Row],[Close]])</f>
        <v>1</v>
      </c>
      <c r="BC1252" s="10">
        <f xml:space="preserve"> SIGN(DATA[[#This Row],[Close]] &lt; DATA[[#This Row],[Prev High]])</f>
        <v>1</v>
      </c>
      <c r="BD1252" s="10">
        <f xml:space="preserve"> SIGN(DATA[[#This Row],[Prev High]] &lt; DATA[[#This Row],[Close]])</f>
        <v>0</v>
      </c>
    </row>
    <row r="1253" spans="14:56" x14ac:dyDescent="0.25">
      <c r="N1253" s="16">
        <f xml:space="preserve"> ROW() - ROW(DATA[[#Headers],[Row]])</f>
        <v>1251</v>
      </c>
      <c r="O1253" s="13"/>
      <c r="P1253" s="20">
        <v>44032</v>
      </c>
      <c r="Q1253" s="21">
        <v>104498</v>
      </c>
      <c r="R1253" s="21">
        <v>102880</v>
      </c>
      <c r="S1253" s="21">
        <v>104550</v>
      </c>
      <c r="T1253" s="21">
        <v>102755</v>
      </c>
      <c r="U1253" s="13" t="s">
        <v>832</v>
      </c>
      <c r="V1253" s="14">
        <v>1.3299999999999999E-2</v>
      </c>
      <c r="W1253" s="23"/>
      <c r="X1253" s="23">
        <f xml:space="preserve"> (1 - DATA[[#This Row],[Row]])</f>
        <v>-1250</v>
      </c>
      <c r="Y1253" s="24">
        <f xml:space="preserve"> DATA[[#This Row],[Src Data]]</f>
        <v>44032</v>
      </c>
      <c r="Z1253" s="23">
        <f xml:space="preserve"> WEEKDAY(DATA[[#This Row],[Date]])</f>
        <v>2</v>
      </c>
      <c r="AA1253" s="26">
        <f xml:space="preserve"> DATA[[#This Row],[Src Último]]</f>
        <v>104498</v>
      </c>
      <c r="AB1253" s="28">
        <f xml:space="preserve"> DATA[[#This Row],[Src Abertura]]</f>
        <v>102880</v>
      </c>
      <c r="AC1253" s="28">
        <f xml:space="preserve"> DATA[[#This Row],[Src Mínima]]</f>
        <v>102755</v>
      </c>
      <c r="AD1253" s="28">
        <f xml:space="preserve"> DATA[[#This Row],[Src Máxima]]</f>
        <v>104550</v>
      </c>
      <c r="AE1253" s="28">
        <f xml:space="preserve"> DATA[[#This Row],[Src Último]]</f>
        <v>104498</v>
      </c>
      <c r="AF1253" s="40">
        <f xml:space="preserve"> (DATA[[#This Row],[High]] - DATA[[#This Row],[Low]])</f>
        <v>1795</v>
      </c>
      <c r="AG1253" s="31">
        <f xml:space="preserve"> _xlfn.XLOOKUP(DATA[[#This Row],[T]]-1, DATA[T], DATA[Open], "")</f>
        <v>101255</v>
      </c>
      <c r="AH1253" s="31">
        <f xml:space="preserve"> _xlfn.XLOOKUP(DATA[[#This Row],[T]]-1, DATA[T], DATA[Low], "")</f>
        <v>101140</v>
      </c>
      <c r="AI1253" s="31">
        <f xml:space="preserve"> _xlfn.XLOOKUP(DATA[[#This Row],[T]]-1, DATA[T], DATA[High], "")</f>
        <v>103300</v>
      </c>
      <c r="AJ1253" s="31">
        <f xml:space="preserve"> _xlfn.XLOOKUP(DATA[[#This Row],[T]]-1, DATA[T], DATA[Price], "")</f>
        <v>103124</v>
      </c>
      <c r="AK1253" s="33">
        <f xml:space="preserve"> IFERROR(DATA[[#This Row],[Prev Close]] - DATA[[#This Row],[Prev Open]], "")</f>
        <v>1869</v>
      </c>
      <c r="AL1253" s="33">
        <f xml:space="preserve"> IFERROR(DATA[[#This Row],[Prev High]] - DATA[[#This Row],[Prev Low]], "")</f>
        <v>2160</v>
      </c>
      <c r="AM1253" s="33">
        <f xml:space="preserve"> SIGN(DATA[[#This Row],[Prev Change]] &lt; 0)</f>
        <v>0</v>
      </c>
      <c r="AN1253" s="33">
        <f xml:space="preserve"> SIGN(DATA[[#This Row],[Prev Change]] &gt;= 0)</f>
        <v>1</v>
      </c>
      <c r="AO1253" s="28">
        <f xml:space="preserve"> IFERROR(MAX(0, DATA[[#This Row],[High]] - DATA[[#This Row],[Prev High]]), "")</f>
        <v>1250</v>
      </c>
      <c r="AP1253" s="28">
        <f xml:space="preserve"> IFERROR(MAX(0, DATA[[#This Row],[Prev Low]] - DATA[[#This Row],[Low]]), "")</f>
        <v>0</v>
      </c>
      <c r="AQ1253" s="10">
        <f xml:space="preserve"> (DATA[[#This Row],[Prev Low]] &lt; DATA[[#This Row],[Open]]) * (DATA[[#This Row],[Open]] &lt; DATA[[#This Row],[Prev High]])</f>
        <v>1</v>
      </c>
      <c r="AR1253" s="10">
        <f xml:space="preserve"> SIGN(DATA[[#This Row],[Open]] &lt; DATA[[#This Row],[Prev Low]])</f>
        <v>0</v>
      </c>
      <c r="AS1253" s="10">
        <f xml:space="preserve"> SIGN(DATA[[#This Row],[Prev Low]] &lt; DATA[[#This Row],[Open]])</f>
        <v>1</v>
      </c>
      <c r="AT1253" s="10">
        <f xml:space="preserve"> SIGN(DATA[[#This Row],[Open]] &lt; DATA[[#This Row],[Prev High]])</f>
        <v>1</v>
      </c>
      <c r="AU1253" s="10">
        <f xml:space="preserve"> SIGN(DATA[[#This Row],[Prev High]] &lt; DATA[[#This Row],[Open]])</f>
        <v>0</v>
      </c>
      <c r="AV1253" s="10">
        <f xml:space="preserve"> SIGN(DATA[[#This Row],[Low]] &lt; DATA[[#This Row],[Prev Low]])</f>
        <v>0</v>
      </c>
      <c r="AW1253" s="10">
        <f xml:space="preserve"> SIGN(DATA[[#This Row],[Prev Low]] &lt; DATA[[#This Row],[Low]])</f>
        <v>1</v>
      </c>
      <c r="AX1253" s="10">
        <f xml:space="preserve"> SIGN(DATA[[#This Row],[High]] &lt; DATA[[#This Row],[Prev High]])</f>
        <v>0</v>
      </c>
      <c r="AY1253" s="10">
        <f xml:space="preserve"> SIGN(DATA[[#This Row],[Prev High]] &lt; DATA[[#This Row],[High]])</f>
        <v>1</v>
      </c>
      <c r="AZ1253" s="10">
        <f xml:space="preserve"> (DATA[[#This Row],[Prev Low]] &lt; DATA[[#This Row],[Close]]) * (DATA[[#This Row],[Close]] &lt; DATA[[#This Row],[Prev High]])</f>
        <v>0</v>
      </c>
      <c r="BA1253" s="10">
        <f xml:space="preserve"> SIGN(DATA[[#This Row],[Close]] &lt; DATA[[#This Row],[Prev Low]])</f>
        <v>0</v>
      </c>
      <c r="BB1253" s="10">
        <f xml:space="preserve"> SIGN(DATA[[#This Row],[Prev Low]] &lt; DATA[[#This Row],[Close]])</f>
        <v>1</v>
      </c>
      <c r="BC1253" s="10">
        <f xml:space="preserve"> SIGN(DATA[[#This Row],[Close]] &lt; DATA[[#This Row],[Prev High]])</f>
        <v>0</v>
      </c>
      <c r="BD1253" s="10">
        <f xml:space="preserve"> SIGN(DATA[[#This Row],[Prev High]] &lt; DATA[[#This Row],[Close]])</f>
        <v>1</v>
      </c>
    </row>
    <row r="1254" spans="14:56" x14ac:dyDescent="0.25">
      <c r="N1254" s="16">
        <f xml:space="preserve"> ROW() - ROW(DATA[[#Headers],[Row]])</f>
        <v>1252</v>
      </c>
      <c r="O1254" s="13"/>
      <c r="P1254" s="20">
        <v>44029</v>
      </c>
      <c r="Q1254" s="21">
        <v>103124</v>
      </c>
      <c r="R1254" s="21">
        <v>101255</v>
      </c>
      <c r="S1254" s="21">
        <v>103300</v>
      </c>
      <c r="T1254" s="21">
        <v>101140</v>
      </c>
      <c r="U1254" s="13" t="s">
        <v>213</v>
      </c>
      <c r="V1254" s="14">
        <v>2.3900000000000001E-2</v>
      </c>
      <c r="W1254" s="23"/>
      <c r="X1254" s="23">
        <f xml:space="preserve"> (1 - DATA[[#This Row],[Row]])</f>
        <v>-1251</v>
      </c>
      <c r="Y1254" s="24">
        <f xml:space="preserve"> DATA[[#This Row],[Src Data]]</f>
        <v>44029</v>
      </c>
      <c r="Z1254" s="23">
        <f xml:space="preserve"> WEEKDAY(DATA[[#This Row],[Date]])</f>
        <v>6</v>
      </c>
      <c r="AA1254" s="26">
        <f xml:space="preserve"> DATA[[#This Row],[Src Último]]</f>
        <v>103124</v>
      </c>
      <c r="AB1254" s="28">
        <f xml:space="preserve"> DATA[[#This Row],[Src Abertura]]</f>
        <v>101255</v>
      </c>
      <c r="AC1254" s="28">
        <f xml:space="preserve"> DATA[[#This Row],[Src Mínima]]</f>
        <v>101140</v>
      </c>
      <c r="AD1254" s="28">
        <f xml:space="preserve"> DATA[[#This Row],[Src Máxima]]</f>
        <v>103300</v>
      </c>
      <c r="AE1254" s="28">
        <f xml:space="preserve"> DATA[[#This Row],[Src Último]]</f>
        <v>103124</v>
      </c>
      <c r="AF1254" s="40">
        <f xml:space="preserve"> (DATA[[#This Row],[High]] - DATA[[#This Row],[Low]])</f>
        <v>2160</v>
      </c>
      <c r="AG1254" s="31">
        <f xml:space="preserve"> _xlfn.XLOOKUP(DATA[[#This Row],[T]]-1, DATA[T], DATA[Open], "")</f>
        <v>101360</v>
      </c>
      <c r="AH1254" s="31">
        <f xml:space="preserve"> _xlfn.XLOOKUP(DATA[[#This Row],[T]]-1, DATA[T], DATA[Low], "")</f>
        <v>100230</v>
      </c>
      <c r="AI1254" s="31">
        <f xml:space="preserve"> _xlfn.XLOOKUP(DATA[[#This Row],[T]]-1, DATA[T], DATA[High], "")</f>
        <v>101630</v>
      </c>
      <c r="AJ1254" s="31">
        <f xml:space="preserve"> _xlfn.XLOOKUP(DATA[[#This Row],[T]]-1, DATA[T], DATA[Price], "")</f>
        <v>100712</v>
      </c>
      <c r="AK1254" s="33">
        <f xml:space="preserve"> IFERROR(DATA[[#This Row],[Prev Close]] - DATA[[#This Row],[Prev Open]], "")</f>
        <v>-648</v>
      </c>
      <c r="AL1254" s="33">
        <f xml:space="preserve"> IFERROR(DATA[[#This Row],[Prev High]] - DATA[[#This Row],[Prev Low]], "")</f>
        <v>1400</v>
      </c>
      <c r="AM1254" s="33">
        <f xml:space="preserve"> SIGN(DATA[[#This Row],[Prev Change]] &lt; 0)</f>
        <v>1</v>
      </c>
      <c r="AN1254" s="33">
        <f xml:space="preserve"> SIGN(DATA[[#This Row],[Prev Change]] &gt;= 0)</f>
        <v>0</v>
      </c>
      <c r="AO1254" s="28">
        <f xml:space="preserve"> IFERROR(MAX(0, DATA[[#This Row],[High]] - DATA[[#This Row],[Prev High]]), "")</f>
        <v>1670</v>
      </c>
      <c r="AP1254" s="28">
        <f xml:space="preserve"> IFERROR(MAX(0, DATA[[#This Row],[Prev Low]] - DATA[[#This Row],[Low]]), "")</f>
        <v>0</v>
      </c>
      <c r="AQ1254" s="10">
        <f xml:space="preserve"> (DATA[[#This Row],[Prev Low]] &lt; DATA[[#This Row],[Open]]) * (DATA[[#This Row],[Open]] &lt; DATA[[#This Row],[Prev High]])</f>
        <v>1</v>
      </c>
      <c r="AR1254" s="10">
        <f xml:space="preserve"> SIGN(DATA[[#This Row],[Open]] &lt; DATA[[#This Row],[Prev Low]])</f>
        <v>0</v>
      </c>
      <c r="AS1254" s="10">
        <f xml:space="preserve"> SIGN(DATA[[#This Row],[Prev Low]] &lt; DATA[[#This Row],[Open]])</f>
        <v>1</v>
      </c>
      <c r="AT1254" s="10">
        <f xml:space="preserve"> SIGN(DATA[[#This Row],[Open]] &lt; DATA[[#This Row],[Prev High]])</f>
        <v>1</v>
      </c>
      <c r="AU1254" s="10">
        <f xml:space="preserve"> SIGN(DATA[[#This Row],[Prev High]] &lt; DATA[[#This Row],[Open]])</f>
        <v>0</v>
      </c>
      <c r="AV1254" s="10">
        <f xml:space="preserve"> SIGN(DATA[[#This Row],[Low]] &lt; DATA[[#This Row],[Prev Low]])</f>
        <v>0</v>
      </c>
      <c r="AW1254" s="10">
        <f xml:space="preserve"> SIGN(DATA[[#This Row],[Prev Low]] &lt; DATA[[#This Row],[Low]])</f>
        <v>1</v>
      </c>
      <c r="AX1254" s="10">
        <f xml:space="preserve"> SIGN(DATA[[#This Row],[High]] &lt; DATA[[#This Row],[Prev High]])</f>
        <v>0</v>
      </c>
      <c r="AY1254" s="10">
        <f xml:space="preserve"> SIGN(DATA[[#This Row],[Prev High]] &lt; DATA[[#This Row],[High]])</f>
        <v>1</v>
      </c>
      <c r="AZ1254" s="10">
        <f xml:space="preserve"> (DATA[[#This Row],[Prev Low]] &lt; DATA[[#This Row],[Close]]) * (DATA[[#This Row],[Close]] &lt; DATA[[#This Row],[Prev High]])</f>
        <v>0</v>
      </c>
      <c r="BA1254" s="10">
        <f xml:space="preserve"> SIGN(DATA[[#This Row],[Close]] &lt; DATA[[#This Row],[Prev Low]])</f>
        <v>0</v>
      </c>
      <c r="BB1254" s="10">
        <f xml:space="preserve"> SIGN(DATA[[#This Row],[Prev Low]] &lt; DATA[[#This Row],[Close]])</f>
        <v>1</v>
      </c>
      <c r="BC1254" s="10">
        <f xml:space="preserve"> SIGN(DATA[[#This Row],[Close]] &lt; DATA[[#This Row],[Prev High]])</f>
        <v>0</v>
      </c>
      <c r="BD1254" s="10">
        <f xml:space="preserve"> SIGN(DATA[[#This Row],[Prev High]] &lt; DATA[[#This Row],[Close]])</f>
        <v>1</v>
      </c>
    </row>
    <row r="1255" spans="14:56" x14ac:dyDescent="0.25">
      <c r="N1255" s="16">
        <f xml:space="preserve"> ROW() - ROW(DATA[[#Headers],[Row]])</f>
        <v>1253</v>
      </c>
      <c r="O1255" s="13"/>
      <c r="P1255" s="20">
        <v>44028</v>
      </c>
      <c r="Q1255" s="21">
        <v>100712</v>
      </c>
      <c r="R1255" s="21">
        <v>101360</v>
      </c>
      <c r="S1255" s="21">
        <v>101630</v>
      </c>
      <c r="T1255" s="21">
        <v>100230</v>
      </c>
      <c r="U1255" s="13" t="s">
        <v>833</v>
      </c>
      <c r="V1255" s="14">
        <v>-1.21E-2</v>
      </c>
      <c r="W1255" s="23"/>
      <c r="X1255" s="23">
        <f xml:space="preserve"> (1 - DATA[[#This Row],[Row]])</f>
        <v>-1252</v>
      </c>
      <c r="Y1255" s="24">
        <f xml:space="preserve"> DATA[[#This Row],[Src Data]]</f>
        <v>44028</v>
      </c>
      <c r="Z1255" s="23">
        <f xml:space="preserve"> WEEKDAY(DATA[[#This Row],[Date]])</f>
        <v>5</v>
      </c>
      <c r="AA1255" s="26">
        <f xml:space="preserve"> DATA[[#This Row],[Src Último]]</f>
        <v>100712</v>
      </c>
      <c r="AB1255" s="28">
        <f xml:space="preserve"> DATA[[#This Row],[Src Abertura]]</f>
        <v>101360</v>
      </c>
      <c r="AC1255" s="28">
        <f xml:space="preserve"> DATA[[#This Row],[Src Mínima]]</f>
        <v>100230</v>
      </c>
      <c r="AD1255" s="28">
        <f xml:space="preserve"> DATA[[#This Row],[Src Máxima]]</f>
        <v>101630</v>
      </c>
      <c r="AE1255" s="28">
        <f xml:space="preserve"> DATA[[#This Row],[Src Último]]</f>
        <v>100712</v>
      </c>
      <c r="AF1255" s="40">
        <f xml:space="preserve"> (DATA[[#This Row],[High]] - DATA[[#This Row],[Low]])</f>
        <v>1400</v>
      </c>
      <c r="AG1255" s="31">
        <f xml:space="preserve"> _xlfn.XLOOKUP(DATA[[#This Row],[T]]-1, DATA[T], DATA[Open], "")</f>
        <v>101805</v>
      </c>
      <c r="AH1255" s="31">
        <f xml:space="preserve"> _xlfn.XLOOKUP(DATA[[#This Row],[T]]-1, DATA[T], DATA[Low], "")</f>
        <v>100810</v>
      </c>
      <c r="AI1255" s="31">
        <f xml:space="preserve"> _xlfn.XLOOKUP(DATA[[#This Row],[T]]-1, DATA[T], DATA[High], "")</f>
        <v>102295</v>
      </c>
      <c r="AJ1255" s="31">
        <f xml:space="preserve"> _xlfn.XLOOKUP(DATA[[#This Row],[T]]-1, DATA[T], DATA[Price], "")</f>
        <v>101946</v>
      </c>
      <c r="AK1255" s="33">
        <f xml:space="preserve"> IFERROR(DATA[[#This Row],[Prev Close]] - DATA[[#This Row],[Prev Open]], "")</f>
        <v>141</v>
      </c>
      <c r="AL1255" s="33">
        <f xml:space="preserve"> IFERROR(DATA[[#This Row],[Prev High]] - DATA[[#This Row],[Prev Low]], "")</f>
        <v>1485</v>
      </c>
      <c r="AM1255" s="33">
        <f xml:space="preserve"> SIGN(DATA[[#This Row],[Prev Change]] &lt; 0)</f>
        <v>0</v>
      </c>
      <c r="AN1255" s="33">
        <f xml:space="preserve"> SIGN(DATA[[#This Row],[Prev Change]] &gt;= 0)</f>
        <v>1</v>
      </c>
      <c r="AO1255" s="28">
        <f xml:space="preserve"> IFERROR(MAX(0, DATA[[#This Row],[High]] - DATA[[#This Row],[Prev High]]), "")</f>
        <v>0</v>
      </c>
      <c r="AP1255" s="28">
        <f xml:space="preserve"> IFERROR(MAX(0, DATA[[#This Row],[Prev Low]] - DATA[[#This Row],[Low]]), "")</f>
        <v>580</v>
      </c>
      <c r="AQ1255" s="10">
        <f xml:space="preserve"> (DATA[[#This Row],[Prev Low]] &lt; DATA[[#This Row],[Open]]) * (DATA[[#This Row],[Open]] &lt; DATA[[#This Row],[Prev High]])</f>
        <v>1</v>
      </c>
      <c r="AR1255" s="10">
        <f xml:space="preserve"> SIGN(DATA[[#This Row],[Open]] &lt; DATA[[#This Row],[Prev Low]])</f>
        <v>0</v>
      </c>
      <c r="AS1255" s="10">
        <f xml:space="preserve"> SIGN(DATA[[#This Row],[Prev Low]] &lt; DATA[[#This Row],[Open]])</f>
        <v>1</v>
      </c>
      <c r="AT1255" s="10">
        <f xml:space="preserve"> SIGN(DATA[[#This Row],[Open]] &lt; DATA[[#This Row],[Prev High]])</f>
        <v>1</v>
      </c>
      <c r="AU1255" s="10">
        <f xml:space="preserve"> SIGN(DATA[[#This Row],[Prev High]] &lt; DATA[[#This Row],[Open]])</f>
        <v>0</v>
      </c>
      <c r="AV1255" s="10">
        <f xml:space="preserve"> SIGN(DATA[[#This Row],[Low]] &lt; DATA[[#This Row],[Prev Low]])</f>
        <v>1</v>
      </c>
      <c r="AW1255" s="10">
        <f xml:space="preserve"> SIGN(DATA[[#This Row],[Prev Low]] &lt; DATA[[#This Row],[Low]])</f>
        <v>0</v>
      </c>
      <c r="AX1255" s="10">
        <f xml:space="preserve"> SIGN(DATA[[#This Row],[High]] &lt; DATA[[#This Row],[Prev High]])</f>
        <v>1</v>
      </c>
      <c r="AY1255" s="10">
        <f xml:space="preserve"> SIGN(DATA[[#This Row],[Prev High]] &lt; DATA[[#This Row],[High]])</f>
        <v>0</v>
      </c>
      <c r="AZ1255" s="10">
        <f xml:space="preserve"> (DATA[[#This Row],[Prev Low]] &lt; DATA[[#This Row],[Close]]) * (DATA[[#This Row],[Close]] &lt; DATA[[#This Row],[Prev High]])</f>
        <v>0</v>
      </c>
      <c r="BA1255" s="10">
        <f xml:space="preserve"> SIGN(DATA[[#This Row],[Close]] &lt; DATA[[#This Row],[Prev Low]])</f>
        <v>1</v>
      </c>
      <c r="BB1255" s="10">
        <f xml:space="preserve"> SIGN(DATA[[#This Row],[Prev Low]] &lt; DATA[[#This Row],[Close]])</f>
        <v>0</v>
      </c>
      <c r="BC1255" s="10">
        <f xml:space="preserve"> SIGN(DATA[[#This Row],[Close]] &lt; DATA[[#This Row],[Prev High]])</f>
        <v>1</v>
      </c>
      <c r="BD1255" s="10">
        <f xml:space="preserve"> SIGN(DATA[[#This Row],[Prev High]] &lt; DATA[[#This Row],[Close]])</f>
        <v>0</v>
      </c>
    </row>
    <row r="1256" spans="14:56" x14ac:dyDescent="0.25">
      <c r="N1256" s="16">
        <f xml:space="preserve"> ROW() - ROW(DATA[[#Headers],[Row]])</f>
        <v>1254</v>
      </c>
      <c r="O1256" s="13"/>
      <c r="P1256" s="20">
        <v>44027</v>
      </c>
      <c r="Q1256" s="21">
        <v>101946</v>
      </c>
      <c r="R1256" s="21">
        <v>101805</v>
      </c>
      <c r="S1256" s="21">
        <v>102295</v>
      </c>
      <c r="T1256" s="21">
        <v>100810</v>
      </c>
      <c r="U1256" s="13" t="s">
        <v>818</v>
      </c>
      <c r="V1256" s="14">
        <v>1.46E-2</v>
      </c>
      <c r="W1256" s="23"/>
      <c r="X1256" s="23">
        <f xml:space="preserve"> (1 - DATA[[#This Row],[Row]])</f>
        <v>-1253</v>
      </c>
      <c r="Y1256" s="24">
        <f xml:space="preserve"> DATA[[#This Row],[Src Data]]</f>
        <v>44027</v>
      </c>
      <c r="Z1256" s="23">
        <f xml:space="preserve"> WEEKDAY(DATA[[#This Row],[Date]])</f>
        <v>4</v>
      </c>
      <c r="AA1256" s="26">
        <f xml:space="preserve"> DATA[[#This Row],[Src Último]]</f>
        <v>101946</v>
      </c>
      <c r="AB1256" s="28">
        <f xml:space="preserve"> DATA[[#This Row],[Src Abertura]]</f>
        <v>101805</v>
      </c>
      <c r="AC1256" s="28">
        <f xml:space="preserve"> DATA[[#This Row],[Src Mínima]]</f>
        <v>100810</v>
      </c>
      <c r="AD1256" s="28">
        <f xml:space="preserve"> DATA[[#This Row],[Src Máxima]]</f>
        <v>102295</v>
      </c>
      <c r="AE1256" s="28">
        <f xml:space="preserve"> DATA[[#This Row],[Src Último]]</f>
        <v>101946</v>
      </c>
      <c r="AF1256" s="40">
        <f xml:space="preserve"> (DATA[[#This Row],[High]] - DATA[[#This Row],[Low]])</f>
        <v>1485</v>
      </c>
      <c r="AG1256" s="31">
        <f xml:space="preserve"> _xlfn.XLOOKUP(DATA[[#This Row],[T]]-1, DATA[T], DATA[Open], "")</f>
        <v>99195</v>
      </c>
      <c r="AH1256" s="31">
        <f xml:space="preserve"> _xlfn.XLOOKUP(DATA[[#This Row],[T]]-1, DATA[T], DATA[Low], "")</f>
        <v>98360</v>
      </c>
      <c r="AI1256" s="31">
        <f xml:space="preserve"> _xlfn.XLOOKUP(DATA[[#This Row],[T]]-1, DATA[T], DATA[High], "")</f>
        <v>100685</v>
      </c>
      <c r="AJ1256" s="31">
        <f xml:space="preserve"> _xlfn.XLOOKUP(DATA[[#This Row],[T]]-1, DATA[T], DATA[Price], "")</f>
        <v>100475</v>
      </c>
      <c r="AK1256" s="33">
        <f xml:space="preserve"> IFERROR(DATA[[#This Row],[Prev Close]] - DATA[[#This Row],[Prev Open]], "")</f>
        <v>1280</v>
      </c>
      <c r="AL1256" s="33">
        <f xml:space="preserve"> IFERROR(DATA[[#This Row],[Prev High]] - DATA[[#This Row],[Prev Low]], "")</f>
        <v>2325</v>
      </c>
      <c r="AM1256" s="33">
        <f xml:space="preserve"> SIGN(DATA[[#This Row],[Prev Change]] &lt; 0)</f>
        <v>0</v>
      </c>
      <c r="AN1256" s="33">
        <f xml:space="preserve"> SIGN(DATA[[#This Row],[Prev Change]] &gt;= 0)</f>
        <v>1</v>
      </c>
      <c r="AO1256" s="28">
        <f xml:space="preserve"> IFERROR(MAX(0, DATA[[#This Row],[High]] - DATA[[#This Row],[Prev High]]), "")</f>
        <v>1610</v>
      </c>
      <c r="AP1256" s="28">
        <f xml:space="preserve"> IFERROR(MAX(0, DATA[[#This Row],[Prev Low]] - DATA[[#This Row],[Low]]), "")</f>
        <v>0</v>
      </c>
      <c r="AQ1256" s="10">
        <f xml:space="preserve"> (DATA[[#This Row],[Prev Low]] &lt; DATA[[#This Row],[Open]]) * (DATA[[#This Row],[Open]] &lt; DATA[[#This Row],[Prev High]])</f>
        <v>0</v>
      </c>
      <c r="AR1256" s="10">
        <f xml:space="preserve"> SIGN(DATA[[#This Row],[Open]] &lt; DATA[[#This Row],[Prev Low]])</f>
        <v>0</v>
      </c>
      <c r="AS1256" s="10">
        <f xml:space="preserve"> SIGN(DATA[[#This Row],[Prev Low]] &lt; DATA[[#This Row],[Open]])</f>
        <v>1</v>
      </c>
      <c r="AT1256" s="10">
        <f xml:space="preserve"> SIGN(DATA[[#This Row],[Open]] &lt; DATA[[#This Row],[Prev High]])</f>
        <v>0</v>
      </c>
      <c r="AU1256" s="10">
        <f xml:space="preserve"> SIGN(DATA[[#This Row],[Prev High]] &lt; DATA[[#This Row],[Open]])</f>
        <v>1</v>
      </c>
      <c r="AV1256" s="10">
        <f xml:space="preserve"> SIGN(DATA[[#This Row],[Low]] &lt; DATA[[#This Row],[Prev Low]])</f>
        <v>0</v>
      </c>
      <c r="AW1256" s="10">
        <f xml:space="preserve"> SIGN(DATA[[#This Row],[Prev Low]] &lt; DATA[[#This Row],[Low]])</f>
        <v>1</v>
      </c>
      <c r="AX1256" s="10">
        <f xml:space="preserve"> SIGN(DATA[[#This Row],[High]] &lt; DATA[[#This Row],[Prev High]])</f>
        <v>0</v>
      </c>
      <c r="AY1256" s="10">
        <f xml:space="preserve"> SIGN(DATA[[#This Row],[Prev High]] &lt; DATA[[#This Row],[High]])</f>
        <v>1</v>
      </c>
      <c r="AZ1256" s="10">
        <f xml:space="preserve"> (DATA[[#This Row],[Prev Low]] &lt; DATA[[#This Row],[Close]]) * (DATA[[#This Row],[Close]] &lt; DATA[[#This Row],[Prev High]])</f>
        <v>0</v>
      </c>
      <c r="BA1256" s="10">
        <f xml:space="preserve"> SIGN(DATA[[#This Row],[Close]] &lt; DATA[[#This Row],[Prev Low]])</f>
        <v>0</v>
      </c>
      <c r="BB1256" s="10">
        <f xml:space="preserve"> SIGN(DATA[[#This Row],[Prev Low]] &lt; DATA[[#This Row],[Close]])</f>
        <v>1</v>
      </c>
      <c r="BC1256" s="10">
        <f xml:space="preserve"> SIGN(DATA[[#This Row],[Close]] &lt; DATA[[#This Row],[Prev High]])</f>
        <v>0</v>
      </c>
      <c r="BD1256" s="10">
        <f xml:space="preserve"> SIGN(DATA[[#This Row],[Prev High]] &lt; DATA[[#This Row],[Close]])</f>
        <v>1</v>
      </c>
    </row>
    <row r="1257" spans="14:56" x14ac:dyDescent="0.25">
      <c r="N1257" s="16">
        <f xml:space="preserve"> ROW() - ROW(DATA[[#Headers],[Row]])</f>
        <v>1255</v>
      </c>
      <c r="O1257" s="13"/>
      <c r="P1257" s="20">
        <v>44026</v>
      </c>
      <c r="Q1257" s="21">
        <v>100475</v>
      </c>
      <c r="R1257" s="21">
        <v>99195</v>
      </c>
      <c r="S1257" s="21">
        <v>100685</v>
      </c>
      <c r="T1257" s="21">
        <v>98360</v>
      </c>
      <c r="U1257" s="13" t="s">
        <v>173</v>
      </c>
      <c r="V1257" s="14">
        <v>1.77E-2</v>
      </c>
      <c r="W1257" s="23"/>
      <c r="X1257" s="23">
        <f xml:space="preserve"> (1 - DATA[[#This Row],[Row]])</f>
        <v>-1254</v>
      </c>
      <c r="Y1257" s="24">
        <f xml:space="preserve"> DATA[[#This Row],[Src Data]]</f>
        <v>44026</v>
      </c>
      <c r="Z1257" s="23">
        <f xml:space="preserve"> WEEKDAY(DATA[[#This Row],[Date]])</f>
        <v>3</v>
      </c>
      <c r="AA1257" s="26">
        <f xml:space="preserve"> DATA[[#This Row],[Src Último]]</f>
        <v>100475</v>
      </c>
      <c r="AB1257" s="28">
        <f xml:space="preserve"> DATA[[#This Row],[Src Abertura]]</f>
        <v>99195</v>
      </c>
      <c r="AC1257" s="28">
        <f xml:space="preserve"> DATA[[#This Row],[Src Mínima]]</f>
        <v>98360</v>
      </c>
      <c r="AD1257" s="28">
        <f xml:space="preserve"> DATA[[#This Row],[Src Máxima]]</f>
        <v>100685</v>
      </c>
      <c r="AE1257" s="28">
        <f xml:space="preserve"> DATA[[#This Row],[Src Último]]</f>
        <v>100475</v>
      </c>
      <c r="AF1257" s="40">
        <f xml:space="preserve"> (DATA[[#This Row],[High]] - DATA[[#This Row],[Low]])</f>
        <v>2325</v>
      </c>
      <c r="AG1257" s="31">
        <f xml:space="preserve"> _xlfn.XLOOKUP(DATA[[#This Row],[T]]-1, DATA[T], DATA[Open], "")</f>
        <v>100750</v>
      </c>
      <c r="AH1257" s="31">
        <f xml:space="preserve"> _xlfn.XLOOKUP(DATA[[#This Row],[T]]-1, DATA[T], DATA[Low], "")</f>
        <v>98300</v>
      </c>
      <c r="AI1257" s="31">
        <f xml:space="preserve"> _xlfn.XLOOKUP(DATA[[#This Row],[T]]-1, DATA[T], DATA[High], "")</f>
        <v>101040</v>
      </c>
      <c r="AJ1257" s="31">
        <f xml:space="preserve"> _xlfn.XLOOKUP(DATA[[#This Row],[T]]-1, DATA[T], DATA[Price], "")</f>
        <v>98726</v>
      </c>
      <c r="AK1257" s="33">
        <f xml:space="preserve"> IFERROR(DATA[[#This Row],[Prev Close]] - DATA[[#This Row],[Prev Open]], "")</f>
        <v>-2024</v>
      </c>
      <c r="AL1257" s="33">
        <f xml:space="preserve"> IFERROR(DATA[[#This Row],[Prev High]] - DATA[[#This Row],[Prev Low]], "")</f>
        <v>2740</v>
      </c>
      <c r="AM1257" s="33">
        <f xml:space="preserve"> SIGN(DATA[[#This Row],[Prev Change]] &lt; 0)</f>
        <v>1</v>
      </c>
      <c r="AN1257" s="33">
        <f xml:space="preserve"> SIGN(DATA[[#This Row],[Prev Change]] &gt;= 0)</f>
        <v>0</v>
      </c>
      <c r="AO1257" s="28">
        <f xml:space="preserve"> IFERROR(MAX(0, DATA[[#This Row],[High]] - DATA[[#This Row],[Prev High]]), "")</f>
        <v>0</v>
      </c>
      <c r="AP1257" s="28">
        <f xml:space="preserve"> IFERROR(MAX(0, DATA[[#This Row],[Prev Low]] - DATA[[#This Row],[Low]]), "")</f>
        <v>0</v>
      </c>
      <c r="AQ1257" s="10">
        <f xml:space="preserve"> (DATA[[#This Row],[Prev Low]] &lt; DATA[[#This Row],[Open]]) * (DATA[[#This Row],[Open]] &lt; DATA[[#This Row],[Prev High]])</f>
        <v>1</v>
      </c>
      <c r="AR1257" s="10">
        <f xml:space="preserve"> SIGN(DATA[[#This Row],[Open]] &lt; DATA[[#This Row],[Prev Low]])</f>
        <v>0</v>
      </c>
      <c r="AS1257" s="10">
        <f xml:space="preserve"> SIGN(DATA[[#This Row],[Prev Low]] &lt; DATA[[#This Row],[Open]])</f>
        <v>1</v>
      </c>
      <c r="AT1257" s="10">
        <f xml:space="preserve"> SIGN(DATA[[#This Row],[Open]] &lt; DATA[[#This Row],[Prev High]])</f>
        <v>1</v>
      </c>
      <c r="AU1257" s="10">
        <f xml:space="preserve"> SIGN(DATA[[#This Row],[Prev High]] &lt; DATA[[#This Row],[Open]])</f>
        <v>0</v>
      </c>
      <c r="AV1257" s="10">
        <f xml:space="preserve"> SIGN(DATA[[#This Row],[Low]] &lt; DATA[[#This Row],[Prev Low]])</f>
        <v>0</v>
      </c>
      <c r="AW1257" s="10">
        <f xml:space="preserve"> SIGN(DATA[[#This Row],[Prev Low]] &lt; DATA[[#This Row],[Low]])</f>
        <v>1</v>
      </c>
      <c r="AX1257" s="10">
        <f xml:space="preserve"> SIGN(DATA[[#This Row],[High]] &lt; DATA[[#This Row],[Prev High]])</f>
        <v>1</v>
      </c>
      <c r="AY1257" s="10">
        <f xml:space="preserve"> SIGN(DATA[[#This Row],[Prev High]] &lt; DATA[[#This Row],[High]])</f>
        <v>0</v>
      </c>
      <c r="AZ1257" s="10">
        <f xml:space="preserve"> (DATA[[#This Row],[Prev Low]] &lt; DATA[[#This Row],[Close]]) * (DATA[[#This Row],[Close]] &lt; DATA[[#This Row],[Prev High]])</f>
        <v>1</v>
      </c>
      <c r="BA1257" s="10">
        <f xml:space="preserve"> SIGN(DATA[[#This Row],[Close]] &lt; DATA[[#This Row],[Prev Low]])</f>
        <v>0</v>
      </c>
      <c r="BB1257" s="10">
        <f xml:space="preserve"> SIGN(DATA[[#This Row],[Prev Low]] &lt; DATA[[#This Row],[Close]])</f>
        <v>1</v>
      </c>
      <c r="BC1257" s="10">
        <f xml:space="preserve"> SIGN(DATA[[#This Row],[Close]] &lt; DATA[[#This Row],[Prev High]])</f>
        <v>1</v>
      </c>
      <c r="BD1257" s="10">
        <f xml:space="preserve"> SIGN(DATA[[#This Row],[Prev High]] &lt; DATA[[#This Row],[Close]])</f>
        <v>0</v>
      </c>
    </row>
    <row r="1258" spans="14:56" x14ac:dyDescent="0.25">
      <c r="N1258" s="16">
        <f xml:space="preserve"> ROW() - ROW(DATA[[#Headers],[Row]])</f>
        <v>1256</v>
      </c>
      <c r="O1258" s="13"/>
      <c r="P1258" s="20">
        <v>44025</v>
      </c>
      <c r="Q1258" s="21">
        <v>98726</v>
      </c>
      <c r="R1258" s="21">
        <v>100750</v>
      </c>
      <c r="S1258" s="21">
        <v>101040</v>
      </c>
      <c r="T1258" s="21">
        <v>98300</v>
      </c>
      <c r="U1258" s="13" t="s">
        <v>834</v>
      </c>
      <c r="V1258" s="14">
        <v>-1.4E-2</v>
      </c>
      <c r="W1258" s="23"/>
      <c r="X1258" s="23">
        <f xml:space="preserve"> (1 - DATA[[#This Row],[Row]])</f>
        <v>-1255</v>
      </c>
      <c r="Y1258" s="24">
        <f xml:space="preserve"> DATA[[#This Row],[Src Data]]</f>
        <v>44025</v>
      </c>
      <c r="Z1258" s="23">
        <f xml:space="preserve"> WEEKDAY(DATA[[#This Row],[Date]])</f>
        <v>2</v>
      </c>
      <c r="AA1258" s="26">
        <f xml:space="preserve"> DATA[[#This Row],[Src Último]]</f>
        <v>98726</v>
      </c>
      <c r="AB1258" s="28">
        <f xml:space="preserve"> DATA[[#This Row],[Src Abertura]]</f>
        <v>100750</v>
      </c>
      <c r="AC1258" s="28">
        <f xml:space="preserve"> DATA[[#This Row],[Src Mínima]]</f>
        <v>98300</v>
      </c>
      <c r="AD1258" s="28">
        <f xml:space="preserve"> DATA[[#This Row],[Src Máxima]]</f>
        <v>101040</v>
      </c>
      <c r="AE1258" s="28">
        <f xml:space="preserve"> DATA[[#This Row],[Src Último]]</f>
        <v>98726</v>
      </c>
      <c r="AF1258" s="40">
        <f xml:space="preserve"> (DATA[[#This Row],[High]] - DATA[[#This Row],[Low]])</f>
        <v>2740</v>
      </c>
      <c r="AG1258" s="31">
        <f xml:space="preserve"> _xlfn.XLOOKUP(DATA[[#This Row],[T]]-1, DATA[T], DATA[Open], "")</f>
        <v>98900</v>
      </c>
      <c r="AH1258" s="31">
        <f xml:space="preserve"> _xlfn.XLOOKUP(DATA[[#This Row],[T]]-1, DATA[T], DATA[Low], "")</f>
        <v>98575</v>
      </c>
      <c r="AI1258" s="31">
        <f xml:space="preserve"> _xlfn.XLOOKUP(DATA[[#This Row],[T]]-1, DATA[T], DATA[High], "")</f>
        <v>100250</v>
      </c>
      <c r="AJ1258" s="31">
        <f xml:space="preserve"> _xlfn.XLOOKUP(DATA[[#This Row],[T]]-1, DATA[T], DATA[Price], "")</f>
        <v>100128</v>
      </c>
      <c r="AK1258" s="33">
        <f xml:space="preserve"> IFERROR(DATA[[#This Row],[Prev Close]] - DATA[[#This Row],[Prev Open]], "")</f>
        <v>1228</v>
      </c>
      <c r="AL1258" s="33">
        <f xml:space="preserve"> IFERROR(DATA[[#This Row],[Prev High]] - DATA[[#This Row],[Prev Low]], "")</f>
        <v>1675</v>
      </c>
      <c r="AM1258" s="33">
        <f xml:space="preserve"> SIGN(DATA[[#This Row],[Prev Change]] &lt; 0)</f>
        <v>0</v>
      </c>
      <c r="AN1258" s="33">
        <f xml:space="preserve"> SIGN(DATA[[#This Row],[Prev Change]] &gt;= 0)</f>
        <v>1</v>
      </c>
      <c r="AO1258" s="28">
        <f xml:space="preserve"> IFERROR(MAX(0, DATA[[#This Row],[High]] - DATA[[#This Row],[Prev High]]), "")</f>
        <v>790</v>
      </c>
      <c r="AP1258" s="28">
        <f xml:space="preserve"> IFERROR(MAX(0, DATA[[#This Row],[Prev Low]] - DATA[[#This Row],[Low]]), "")</f>
        <v>275</v>
      </c>
      <c r="AQ1258" s="10">
        <f xml:space="preserve"> (DATA[[#This Row],[Prev Low]] &lt; DATA[[#This Row],[Open]]) * (DATA[[#This Row],[Open]] &lt; DATA[[#This Row],[Prev High]])</f>
        <v>0</v>
      </c>
      <c r="AR1258" s="10">
        <f xml:space="preserve"> SIGN(DATA[[#This Row],[Open]] &lt; DATA[[#This Row],[Prev Low]])</f>
        <v>0</v>
      </c>
      <c r="AS1258" s="10">
        <f xml:space="preserve"> SIGN(DATA[[#This Row],[Prev Low]] &lt; DATA[[#This Row],[Open]])</f>
        <v>1</v>
      </c>
      <c r="AT1258" s="10">
        <f xml:space="preserve"> SIGN(DATA[[#This Row],[Open]] &lt; DATA[[#This Row],[Prev High]])</f>
        <v>0</v>
      </c>
      <c r="AU1258" s="10">
        <f xml:space="preserve"> SIGN(DATA[[#This Row],[Prev High]] &lt; DATA[[#This Row],[Open]])</f>
        <v>1</v>
      </c>
      <c r="AV1258" s="10">
        <f xml:space="preserve"> SIGN(DATA[[#This Row],[Low]] &lt; DATA[[#This Row],[Prev Low]])</f>
        <v>1</v>
      </c>
      <c r="AW1258" s="10">
        <f xml:space="preserve"> SIGN(DATA[[#This Row],[Prev Low]] &lt; DATA[[#This Row],[Low]])</f>
        <v>0</v>
      </c>
      <c r="AX1258" s="10">
        <f xml:space="preserve"> SIGN(DATA[[#This Row],[High]] &lt; DATA[[#This Row],[Prev High]])</f>
        <v>0</v>
      </c>
      <c r="AY1258" s="10">
        <f xml:space="preserve"> SIGN(DATA[[#This Row],[Prev High]] &lt; DATA[[#This Row],[High]])</f>
        <v>1</v>
      </c>
      <c r="AZ1258" s="10">
        <f xml:space="preserve"> (DATA[[#This Row],[Prev Low]] &lt; DATA[[#This Row],[Close]]) * (DATA[[#This Row],[Close]] &lt; DATA[[#This Row],[Prev High]])</f>
        <v>1</v>
      </c>
      <c r="BA1258" s="10">
        <f xml:space="preserve"> SIGN(DATA[[#This Row],[Close]] &lt; DATA[[#This Row],[Prev Low]])</f>
        <v>0</v>
      </c>
      <c r="BB1258" s="10">
        <f xml:space="preserve"> SIGN(DATA[[#This Row],[Prev Low]] &lt; DATA[[#This Row],[Close]])</f>
        <v>1</v>
      </c>
      <c r="BC1258" s="10">
        <f xml:space="preserve"> SIGN(DATA[[#This Row],[Close]] &lt; DATA[[#This Row],[Prev High]])</f>
        <v>1</v>
      </c>
      <c r="BD1258" s="10">
        <f xml:space="preserve"> SIGN(DATA[[#This Row],[Prev High]] &lt; DATA[[#This Row],[Close]])</f>
        <v>0</v>
      </c>
    </row>
    <row r="1259" spans="14:56" x14ac:dyDescent="0.25">
      <c r="N1259" s="16">
        <f xml:space="preserve"> ROW() - ROW(DATA[[#Headers],[Row]])</f>
        <v>1257</v>
      </c>
      <c r="O1259" s="13"/>
      <c r="P1259" s="20">
        <v>44022</v>
      </c>
      <c r="Q1259" s="21">
        <v>100128</v>
      </c>
      <c r="R1259" s="21">
        <v>98900</v>
      </c>
      <c r="S1259" s="21">
        <v>100250</v>
      </c>
      <c r="T1259" s="21">
        <v>98575</v>
      </c>
      <c r="U1259" s="13" t="s">
        <v>214</v>
      </c>
      <c r="V1259" s="14">
        <v>9.1999999999999998E-3</v>
      </c>
      <c r="W1259" s="23"/>
      <c r="X1259" s="23">
        <f xml:space="preserve"> (1 - DATA[[#This Row],[Row]])</f>
        <v>-1256</v>
      </c>
      <c r="Y1259" s="24">
        <f xml:space="preserve"> DATA[[#This Row],[Src Data]]</f>
        <v>44022</v>
      </c>
      <c r="Z1259" s="23">
        <f xml:space="preserve"> WEEKDAY(DATA[[#This Row],[Date]])</f>
        <v>6</v>
      </c>
      <c r="AA1259" s="26">
        <f xml:space="preserve"> DATA[[#This Row],[Src Último]]</f>
        <v>100128</v>
      </c>
      <c r="AB1259" s="28">
        <f xml:space="preserve"> DATA[[#This Row],[Src Abertura]]</f>
        <v>98900</v>
      </c>
      <c r="AC1259" s="28">
        <f xml:space="preserve"> DATA[[#This Row],[Src Mínima]]</f>
        <v>98575</v>
      </c>
      <c r="AD1259" s="28">
        <f xml:space="preserve"> DATA[[#This Row],[Src Máxima]]</f>
        <v>100250</v>
      </c>
      <c r="AE1259" s="28">
        <f xml:space="preserve"> DATA[[#This Row],[Src Último]]</f>
        <v>100128</v>
      </c>
      <c r="AF1259" s="40">
        <f xml:space="preserve"> (DATA[[#This Row],[High]] - DATA[[#This Row],[Low]])</f>
        <v>1675</v>
      </c>
      <c r="AG1259" s="31">
        <f xml:space="preserve"> _xlfn.XLOOKUP(DATA[[#This Row],[T]]-1, DATA[T], DATA[Open], "")</f>
        <v>99900</v>
      </c>
      <c r="AH1259" s="31">
        <f xml:space="preserve"> _xlfn.XLOOKUP(DATA[[#This Row],[T]]-1, DATA[T], DATA[Low], "")</f>
        <v>98925</v>
      </c>
      <c r="AI1259" s="31">
        <f xml:space="preserve"> _xlfn.XLOOKUP(DATA[[#This Row],[T]]-1, DATA[T], DATA[High], "")</f>
        <v>100385</v>
      </c>
      <c r="AJ1259" s="31">
        <f xml:space="preserve"> _xlfn.XLOOKUP(DATA[[#This Row],[T]]-1, DATA[T], DATA[Price], "")</f>
        <v>99212</v>
      </c>
      <c r="AK1259" s="33">
        <f xml:space="preserve"> IFERROR(DATA[[#This Row],[Prev Close]] - DATA[[#This Row],[Prev Open]], "")</f>
        <v>-688</v>
      </c>
      <c r="AL1259" s="33">
        <f xml:space="preserve"> IFERROR(DATA[[#This Row],[Prev High]] - DATA[[#This Row],[Prev Low]], "")</f>
        <v>1460</v>
      </c>
      <c r="AM1259" s="33">
        <f xml:space="preserve"> SIGN(DATA[[#This Row],[Prev Change]] &lt; 0)</f>
        <v>1</v>
      </c>
      <c r="AN1259" s="33">
        <f xml:space="preserve"> SIGN(DATA[[#This Row],[Prev Change]] &gt;= 0)</f>
        <v>0</v>
      </c>
      <c r="AO1259" s="28">
        <f xml:space="preserve"> IFERROR(MAX(0, DATA[[#This Row],[High]] - DATA[[#This Row],[Prev High]]), "")</f>
        <v>0</v>
      </c>
      <c r="AP1259" s="28">
        <f xml:space="preserve"> IFERROR(MAX(0, DATA[[#This Row],[Prev Low]] - DATA[[#This Row],[Low]]), "")</f>
        <v>350</v>
      </c>
      <c r="AQ1259" s="10">
        <f xml:space="preserve"> (DATA[[#This Row],[Prev Low]] &lt; DATA[[#This Row],[Open]]) * (DATA[[#This Row],[Open]] &lt; DATA[[#This Row],[Prev High]])</f>
        <v>0</v>
      </c>
      <c r="AR1259" s="10">
        <f xml:space="preserve"> SIGN(DATA[[#This Row],[Open]] &lt; DATA[[#This Row],[Prev Low]])</f>
        <v>1</v>
      </c>
      <c r="AS1259" s="10">
        <f xml:space="preserve"> SIGN(DATA[[#This Row],[Prev Low]] &lt; DATA[[#This Row],[Open]])</f>
        <v>0</v>
      </c>
      <c r="AT1259" s="10">
        <f xml:space="preserve"> SIGN(DATA[[#This Row],[Open]] &lt; DATA[[#This Row],[Prev High]])</f>
        <v>1</v>
      </c>
      <c r="AU1259" s="10">
        <f xml:space="preserve"> SIGN(DATA[[#This Row],[Prev High]] &lt; DATA[[#This Row],[Open]])</f>
        <v>0</v>
      </c>
      <c r="AV1259" s="10">
        <f xml:space="preserve"> SIGN(DATA[[#This Row],[Low]] &lt; DATA[[#This Row],[Prev Low]])</f>
        <v>1</v>
      </c>
      <c r="AW1259" s="10">
        <f xml:space="preserve"> SIGN(DATA[[#This Row],[Prev Low]] &lt; DATA[[#This Row],[Low]])</f>
        <v>0</v>
      </c>
      <c r="AX1259" s="10">
        <f xml:space="preserve"> SIGN(DATA[[#This Row],[High]] &lt; DATA[[#This Row],[Prev High]])</f>
        <v>1</v>
      </c>
      <c r="AY1259" s="10">
        <f xml:space="preserve"> SIGN(DATA[[#This Row],[Prev High]] &lt; DATA[[#This Row],[High]])</f>
        <v>0</v>
      </c>
      <c r="AZ1259" s="10">
        <f xml:space="preserve"> (DATA[[#This Row],[Prev Low]] &lt; DATA[[#This Row],[Close]]) * (DATA[[#This Row],[Close]] &lt; DATA[[#This Row],[Prev High]])</f>
        <v>1</v>
      </c>
      <c r="BA1259" s="10">
        <f xml:space="preserve"> SIGN(DATA[[#This Row],[Close]] &lt; DATA[[#This Row],[Prev Low]])</f>
        <v>0</v>
      </c>
      <c r="BB1259" s="10">
        <f xml:space="preserve"> SIGN(DATA[[#This Row],[Prev Low]] &lt; DATA[[#This Row],[Close]])</f>
        <v>1</v>
      </c>
      <c r="BC1259" s="10">
        <f xml:space="preserve"> SIGN(DATA[[#This Row],[Close]] &lt; DATA[[#This Row],[Prev High]])</f>
        <v>1</v>
      </c>
      <c r="BD1259" s="10">
        <f xml:space="preserve"> SIGN(DATA[[#This Row],[Prev High]] &lt; DATA[[#This Row],[Close]])</f>
        <v>0</v>
      </c>
    </row>
    <row r="1260" spans="14:56" x14ac:dyDescent="0.25">
      <c r="N1260" s="16">
        <f xml:space="preserve"> ROW() - ROW(DATA[[#Headers],[Row]])</f>
        <v>1258</v>
      </c>
      <c r="O1260" s="13"/>
      <c r="P1260" s="20">
        <v>44021</v>
      </c>
      <c r="Q1260" s="21">
        <v>99212</v>
      </c>
      <c r="R1260" s="21">
        <v>99900</v>
      </c>
      <c r="S1260" s="21">
        <v>100385</v>
      </c>
      <c r="T1260" s="21">
        <v>98925</v>
      </c>
      <c r="U1260" s="13" t="s">
        <v>835</v>
      </c>
      <c r="V1260" s="14">
        <v>-8.2000000000000007E-3</v>
      </c>
      <c r="W1260" s="23"/>
      <c r="X1260" s="23">
        <f xml:space="preserve"> (1 - DATA[[#This Row],[Row]])</f>
        <v>-1257</v>
      </c>
      <c r="Y1260" s="24">
        <f xml:space="preserve"> DATA[[#This Row],[Src Data]]</f>
        <v>44021</v>
      </c>
      <c r="Z1260" s="23">
        <f xml:space="preserve"> WEEKDAY(DATA[[#This Row],[Date]])</f>
        <v>5</v>
      </c>
      <c r="AA1260" s="26">
        <f xml:space="preserve"> DATA[[#This Row],[Src Último]]</f>
        <v>99212</v>
      </c>
      <c r="AB1260" s="28">
        <f xml:space="preserve"> DATA[[#This Row],[Src Abertura]]</f>
        <v>99900</v>
      </c>
      <c r="AC1260" s="28">
        <f xml:space="preserve"> DATA[[#This Row],[Src Mínima]]</f>
        <v>98925</v>
      </c>
      <c r="AD1260" s="28">
        <f xml:space="preserve"> DATA[[#This Row],[Src Máxima]]</f>
        <v>100385</v>
      </c>
      <c r="AE1260" s="28">
        <f xml:space="preserve"> DATA[[#This Row],[Src Último]]</f>
        <v>99212</v>
      </c>
      <c r="AF1260" s="40">
        <f xml:space="preserve"> (DATA[[#This Row],[High]] - DATA[[#This Row],[Low]])</f>
        <v>1460</v>
      </c>
      <c r="AG1260" s="31">
        <f xml:space="preserve"> _xlfn.XLOOKUP(DATA[[#This Row],[T]]-1, DATA[T], DATA[Open], "")</f>
        <v>98350</v>
      </c>
      <c r="AH1260" s="31">
        <f xml:space="preserve"> _xlfn.XLOOKUP(DATA[[#This Row],[T]]-1, DATA[T], DATA[Low], "")</f>
        <v>98210</v>
      </c>
      <c r="AI1260" s="31">
        <f xml:space="preserve"> _xlfn.XLOOKUP(DATA[[#This Row],[T]]-1, DATA[T], DATA[High], "")</f>
        <v>100175</v>
      </c>
      <c r="AJ1260" s="31">
        <f xml:space="preserve"> _xlfn.XLOOKUP(DATA[[#This Row],[T]]-1, DATA[T], DATA[Price], "")</f>
        <v>100031</v>
      </c>
      <c r="AK1260" s="33">
        <f xml:space="preserve"> IFERROR(DATA[[#This Row],[Prev Close]] - DATA[[#This Row],[Prev Open]], "")</f>
        <v>1681</v>
      </c>
      <c r="AL1260" s="33">
        <f xml:space="preserve"> IFERROR(DATA[[#This Row],[Prev High]] - DATA[[#This Row],[Prev Low]], "")</f>
        <v>1965</v>
      </c>
      <c r="AM1260" s="33">
        <f xml:space="preserve"> SIGN(DATA[[#This Row],[Prev Change]] &lt; 0)</f>
        <v>0</v>
      </c>
      <c r="AN1260" s="33">
        <f xml:space="preserve"> SIGN(DATA[[#This Row],[Prev Change]] &gt;= 0)</f>
        <v>1</v>
      </c>
      <c r="AO1260" s="28">
        <f xml:space="preserve"> IFERROR(MAX(0, DATA[[#This Row],[High]] - DATA[[#This Row],[Prev High]]), "")</f>
        <v>210</v>
      </c>
      <c r="AP1260" s="28">
        <f xml:space="preserve"> IFERROR(MAX(0, DATA[[#This Row],[Prev Low]] - DATA[[#This Row],[Low]]), "")</f>
        <v>0</v>
      </c>
      <c r="AQ1260" s="10">
        <f xml:space="preserve"> (DATA[[#This Row],[Prev Low]] &lt; DATA[[#This Row],[Open]]) * (DATA[[#This Row],[Open]] &lt; DATA[[#This Row],[Prev High]])</f>
        <v>1</v>
      </c>
      <c r="AR1260" s="10">
        <f xml:space="preserve"> SIGN(DATA[[#This Row],[Open]] &lt; DATA[[#This Row],[Prev Low]])</f>
        <v>0</v>
      </c>
      <c r="AS1260" s="10">
        <f xml:space="preserve"> SIGN(DATA[[#This Row],[Prev Low]] &lt; DATA[[#This Row],[Open]])</f>
        <v>1</v>
      </c>
      <c r="AT1260" s="10">
        <f xml:space="preserve"> SIGN(DATA[[#This Row],[Open]] &lt; DATA[[#This Row],[Prev High]])</f>
        <v>1</v>
      </c>
      <c r="AU1260" s="10">
        <f xml:space="preserve"> SIGN(DATA[[#This Row],[Prev High]] &lt; DATA[[#This Row],[Open]])</f>
        <v>0</v>
      </c>
      <c r="AV1260" s="10">
        <f xml:space="preserve"> SIGN(DATA[[#This Row],[Low]] &lt; DATA[[#This Row],[Prev Low]])</f>
        <v>0</v>
      </c>
      <c r="AW1260" s="10">
        <f xml:space="preserve"> SIGN(DATA[[#This Row],[Prev Low]] &lt; DATA[[#This Row],[Low]])</f>
        <v>1</v>
      </c>
      <c r="AX1260" s="10">
        <f xml:space="preserve"> SIGN(DATA[[#This Row],[High]] &lt; DATA[[#This Row],[Prev High]])</f>
        <v>0</v>
      </c>
      <c r="AY1260" s="10">
        <f xml:space="preserve"> SIGN(DATA[[#This Row],[Prev High]] &lt; DATA[[#This Row],[High]])</f>
        <v>1</v>
      </c>
      <c r="AZ1260" s="10">
        <f xml:space="preserve"> (DATA[[#This Row],[Prev Low]] &lt; DATA[[#This Row],[Close]]) * (DATA[[#This Row],[Close]] &lt; DATA[[#This Row],[Prev High]])</f>
        <v>1</v>
      </c>
      <c r="BA1260" s="10">
        <f xml:space="preserve"> SIGN(DATA[[#This Row],[Close]] &lt; DATA[[#This Row],[Prev Low]])</f>
        <v>0</v>
      </c>
      <c r="BB1260" s="10">
        <f xml:space="preserve"> SIGN(DATA[[#This Row],[Prev Low]] &lt; DATA[[#This Row],[Close]])</f>
        <v>1</v>
      </c>
      <c r="BC1260" s="10">
        <f xml:space="preserve"> SIGN(DATA[[#This Row],[Close]] &lt; DATA[[#This Row],[Prev High]])</f>
        <v>1</v>
      </c>
      <c r="BD1260" s="10">
        <f xml:space="preserve"> SIGN(DATA[[#This Row],[Prev High]] &lt; DATA[[#This Row],[Close]])</f>
        <v>0</v>
      </c>
    </row>
    <row r="1261" spans="14:56" x14ac:dyDescent="0.25">
      <c r="N1261" s="16">
        <f xml:space="preserve"> ROW() - ROW(DATA[[#Headers],[Row]])</f>
        <v>1259</v>
      </c>
      <c r="O1261" s="13"/>
      <c r="P1261" s="20">
        <v>44020</v>
      </c>
      <c r="Q1261" s="21">
        <v>100031</v>
      </c>
      <c r="R1261" s="21">
        <v>98350</v>
      </c>
      <c r="S1261" s="21">
        <v>100175</v>
      </c>
      <c r="T1261" s="21">
        <v>98210</v>
      </c>
      <c r="U1261" s="13" t="s">
        <v>295</v>
      </c>
      <c r="V1261" s="14">
        <v>2.23E-2</v>
      </c>
      <c r="W1261" s="23"/>
      <c r="X1261" s="23">
        <f xml:space="preserve"> (1 - DATA[[#This Row],[Row]])</f>
        <v>-1258</v>
      </c>
      <c r="Y1261" s="24">
        <f xml:space="preserve"> DATA[[#This Row],[Src Data]]</f>
        <v>44020</v>
      </c>
      <c r="Z1261" s="23">
        <f xml:space="preserve"> WEEKDAY(DATA[[#This Row],[Date]])</f>
        <v>4</v>
      </c>
      <c r="AA1261" s="26">
        <f xml:space="preserve"> DATA[[#This Row],[Src Último]]</f>
        <v>100031</v>
      </c>
      <c r="AB1261" s="28">
        <f xml:space="preserve"> DATA[[#This Row],[Src Abertura]]</f>
        <v>98350</v>
      </c>
      <c r="AC1261" s="28">
        <f xml:space="preserve"> DATA[[#This Row],[Src Mínima]]</f>
        <v>98210</v>
      </c>
      <c r="AD1261" s="28">
        <f xml:space="preserve"> DATA[[#This Row],[Src Máxima]]</f>
        <v>100175</v>
      </c>
      <c r="AE1261" s="28">
        <f xml:space="preserve"> DATA[[#This Row],[Src Último]]</f>
        <v>100031</v>
      </c>
      <c r="AF1261" s="40">
        <f xml:space="preserve"> (DATA[[#This Row],[High]] - DATA[[#This Row],[Low]])</f>
        <v>1965</v>
      </c>
      <c r="AG1261" s="31">
        <f xml:space="preserve"> _xlfn.XLOOKUP(DATA[[#This Row],[T]]-1, DATA[T], DATA[Open], "")</f>
        <v>98530</v>
      </c>
      <c r="AH1261" s="31">
        <f xml:space="preserve"> _xlfn.XLOOKUP(DATA[[#This Row],[T]]-1, DATA[T], DATA[Low], "")</f>
        <v>97370</v>
      </c>
      <c r="AI1261" s="31">
        <f xml:space="preserve"> _xlfn.XLOOKUP(DATA[[#This Row],[T]]-1, DATA[T], DATA[High], "")</f>
        <v>99110</v>
      </c>
      <c r="AJ1261" s="31">
        <f xml:space="preserve"> _xlfn.XLOOKUP(DATA[[#This Row],[T]]-1, DATA[T], DATA[Price], "")</f>
        <v>97848</v>
      </c>
      <c r="AK1261" s="33">
        <f xml:space="preserve"> IFERROR(DATA[[#This Row],[Prev Close]] - DATA[[#This Row],[Prev Open]], "")</f>
        <v>-682</v>
      </c>
      <c r="AL1261" s="33">
        <f xml:space="preserve"> IFERROR(DATA[[#This Row],[Prev High]] - DATA[[#This Row],[Prev Low]], "")</f>
        <v>1740</v>
      </c>
      <c r="AM1261" s="33">
        <f xml:space="preserve"> SIGN(DATA[[#This Row],[Prev Change]] &lt; 0)</f>
        <v>1</v>
      </c>
      <c r="AN1261" s="33">
        <f xml:space="preserve"> SIGN(DATA[[#This Row],[Prev Change]] &gt;= 0)</f>
        <v>0</v>
      </c>
      <c r="AO1261" s="28">
        <f xml:space="preserve"> IFERROR(MAX(0, DATA[[#This Row],[High]] - DATA[[#This Row],[Prev High]]), "")</f>
        <v>1065</v>
      </c>
      <c r="AP1261" s="28">
        <f xml:space="preserve"> IFERROR(MAX(0, DATA[[#This Row],[Prev Low]] - DATA[[#This Row],[Low]]), "")</f>
        <v>0</v>
      </c>
      <c r="AQ1261" s="10">
        <f xml:space="preserve"> (DATA[[#This Row],[Prev Low]] &lt; DATA[[#This Row],[Open]]) * (DATA[[#This Row],[Open]] &lt; DATA[[#This Row],[Prev High]])</f>
        <v>1</v>
      </c>
      <c r="AR1261" s="10">
        <f xml:space="preserve"> SIGN(DATA[[#This Row],[Open]] &lt; DATA[[#This Row],[Prev Low]])</f>
        <v>0</v>
      </c>
      <c r="AS1261" s="10">
        <f xml:space="preserve"> SIGN(DATA[[#This Row],[Prev Low]] &lt; DATA[[#This Row],[Open]])</f>
        <v>1</v>
      </c>
      <c r="AT1261" s="10">
        <f xml:space="preserve"> SIGN(DATA[[#This Row],[Open]] &lt; DATA[[#This Row],[Prev High]])</f>
        <v>1</v>
      </c>
      <c r="AU1261" s="10">
        <f xml:space="preserve"> SIGN(DATA[[#This Row],[Prev High]] &lt; DATA[[#This Row],[Open]])</f>
        <v>0</v>
      </c>
      <c r="AV1261" s="10">
        <f xml:space="preserve"> SIGN(DATA[[#This Row],[Low]] &lt; DATA[[#This Row],[Prev Low]])</f>
        <v>0</v>
      </c>
      <c r="AW1261" s="10">
        <f xml:space="preserve"> SIGN(DATA[[#This Row],[Prev Low]] &lt; DATA[[#This Row],[Low]])</f>
        <v>1</v>
      </c>
      <c r="AX1261" s="10">
        <f xml:space="preserve"> SIGN(DATA[[#This Row],[High]] &lt; DATA[[#This Row],[Prev High]])</f>
        <v>0</v>
      </c>
      <c r="AY1261" s="10">
        <f xml:space="preserve"> SIGN(DATA[[#This Row],[Prev High]] &lt; DATA[[#This Row],[High]])</f>
        <v>1</v>
      </c>
      <c r="AZ1261" s="10">
        <f xml:space="preserve"> (DATA[[#This Row],[Prev Low]] &lt; DATA[[#This Row],[Close]]) * (DATA[[#This Row],[Close]] &lt; DATA[[#This Row],[Prev High]])</f>
        <v>0</v>
      </c>
      <c r="BA1261" s="10">
        <f xml:space="preserve"> SIGN(DATA[[#This Row],[Close]] &lt; DATA[[#This Row],[Prev Low]])</f>
        <v>0</v>
      </c>
      <c r="BB1261" s="10">
        <f xml:space="preserve"> SIGN(DATA[[#This Row],[Prev Low]] &lt; DATA[[#This Row],[Close]])</f>
        <v>1</v>
      </c>
      <c r="BC1261" s="10">
        <f xml:space="preserve"> SIGN(DATA[[#This Row],[Close]] &lt; DATA[[#This Row],[Prev High]])</f>
        <v>0</v>
      </c>
      <c r="BD1261" s="10">
        <f xml:space="preserve"> SIGN(DATA[[#This Row],[Prev High]] &lt; DATA[[#This Row],[Close]])</f>
        <v>1</v>
      </c>
    </row>
    <row r="1262" spans="14:56" x14ac:dyDescent="0.25">
      <c r="N1262" s="16">
        <f xml:space="preserve"> ROW() - ROW(DATA[[#Headers],[Row]])</f>
        <v>1260</v>
      </c>
      <c r="O1262" s="13"/>
      <c r="P1262" s="20">
        <v>44019</v>
      </c>
      <c r="Q1262" s="21">
        <v>97848</v>
      </c>
      <c r="R1262" s="21">
        <v>98530</v>
      </c>
      <c r="S1262" s="21">
        <v>99110</v>
      </c>
      <c r="T1262" s="21">
        <v>97370</v>
      </c>
      <c r="U1262" s="13" t="s">
        <v>835</v>
      </c>
      <c r="V1262" s="14">
        <v>-1.3100000000000001E-2</v>
      </c>
      <c r="W1262" s="23"/>
      <c r="X1262" s="23">
        <f xml:space="preserve"> (1 - DATA[[#This Row],[Row]])</f>
        <v>-1259</v>
      </c>
      <c r="Y1262" s="24">
        <f xml:space="preserve"> DATA[[#This Row],[Src Data]]</f>
        <v>44019</v>
      </c>
      <c r="Z1262" s="23">
        <f xml:space="preserve"> WEEKDAY(DATA[[#This Row],[Date]])</f>
        <v>3</v>
      </c>
      <c r="AA1262" s="26">
        <f xml:space="preserve"> DATA[[#This Row],[Src Último]]</f>
        <v>97848</v>
      </c>
      <c r="AB1262" s="28">
        <f xml:space="preserve"> DATA[[#This Row],[Src Abertura]]</f>
        <v>98530</v>
      </c>
      <c r="AC1262" s="28">
        <f xml:space="preserve"> DATA[[#This Row],[Src Mínima]]</f>
        <v>97370</v>
      </c>
      <c r="AD1262" s="28">
        <f xml:space="preserve"> DATA[[#This Row],[Src Máxima]]</f>
        <v>99110</v>
      </c>
      <c r="AE1262" s="28">
        <f xml:space="preserve"> DATA[[#This Row],[Src Último]]</f>
        <v>97848</v>
      </c>
      <c r="AF1262" s="40">
        <f xml:space="preserve"> (DATA[[#This Row],[High]] - DATA[[#This Row],[Low]])</f>
        <v>1740</v>
      </c>
      <c r="AG1262" s="31">
        <f xml:space="preserve"> _xlfn.XLOOKUP(DATA[[#This Row],[T]]-1, DATA[T], DATA[Open], "")</f>
        <v>98605</v>
      </c>
      <c r="AH1262" s="31">
        <f xml:space="preserve"> _xlfn.XLOOKUP(DATA[[#This Row],[T]]-1, DATA[T], DATA[Low], "")</f>
        <v>98300</v>
      </c>
      <c r="AI1262" s="31">
        <f xml:space="preserve"> _xlfn.XLOOKUP(DATA[[#This Row],[T]]-1, DATA[T], DATA[High], "")</f>
        <v>99490</v>
      </c>
      <c r="AJ1262" s="31">
        <f xml:space="preserve"> _xlfn.XLOOKUP(DATA[[#This Row],[T]]-1, DATA[T], DATA[Price], "")</f>
        <v>99147</v>
      </c>
      <c r="AK1262" s="33">
        <f xml:space="preserve"> IFERROR(DATA[[#This Row],[Prev Close]] - DATA[[#This Row],[Prev Open]], "")</f>
        <v>542</v>
      </c>
      <c r="AL1262" s="33">
        <f xml:space="preserve"> IFERROR(DATA[[#This Row],[Prev High]] - DATA[[#This Row],[Prev Low]], "")</f>
        <v>1190</v>
      </c>
      <c r="AM1262" s="33">
        <f xml:space="preserve"> SIGN(DATA[[#This Row],[Prev Change]] &lt; 0)</f>
        <v>0</v>
      </c>
      <c r="AN1262" s="33">
        <f xml:space="preserve"> SIGN(DATA[[#This Row],[Prev Change]] &gt;= 0)</f>
        <v>1</v>
      </c>
      <c r="AO1262" s="28">
        <f xml:space="preserve"> IFERROR(MAX(0, DATA[[#This Row],[High]] - DATA[[#This Row],[Prev High]]), "")</f>
        <v>0</v>
      </c>
      <c r="AP1262" s="28">
        <f xml:space="preserve"> IFERROR(MAX(0, DATA[[#This Row],[Prev Low]] - DATA[[#This Row],[Low]]), "")</f>
        <v>930</v>
      </c>
      <c r="AQ1262" s="10">
        <f xml:space="preserve"> (DATA[[#This Row],[Prev Low]] &lt; DATA[[#This Row],[Open]]) * (DATA[[#This Row],[Open]] &lt; DATA[[#This Row],[Prev High]])</f>
        <v>1</v>
      </c>
      <c r="AR1262" s="10">
        <f xml:space="preserve"> SIGN(DATA[[#This Row],[Open]] &lt; DATA[[#This Row],[Prev Low]])</f>
        <v>0</v>
      </c>
      <c r="AS1262" s="10">
        <f xml:space="preserve"> SIGN(DATA[[#This Row],[Prev Low]] &lt; DATA[[#This Row],[Open]])</f>
        <v>1</v>
      </c>
      <c r="AT1262" s="10">
        <f xml:space="preserve"> SIGN(DATA[[#This Row],[Open]] &lt; DATA[[#This Row],[Prev High]])</f>
        <v>1</v>
      </c>
      <c r="AU1262" s="10">
        <f xml:space="preserve"> SIGN(DATA[[#This Row],[Prev High]] &lt; DATA[[#This Row],[Open]])</f>
        <v>0</v>
      </c>
      <c r="AV1262" s="10">
        <f xml:space="preserve"> SIGN(DATA[[#This Row],[Low]] &lt; DATA[[#This Row],[Prev Low]])</f>
        <v>1</v>
      </c>
      <c r="AW1262" s="10">
        <f xml:space="preserve"> SIGN(DATA[[#This Row],[Prev Low]] &lt; DATA[[#This Row],[Low]])</f>
        <v>0</v>
      </c>
      <c r="AX1262" s="10">
        <f xml:space="preserve"> SIGN(DATA[[#This Row],[High]] &lt; DATA[[#This Row],[Prev High]])</f>
        <v>1</v>
      </c>
      <c r="AY1262" s="10">
        <f xml:space="preserve"> SIGN(DATA[[#This Row],[Prev High]] &lt; DATA[[#This Row],[High]])</f>
        <v>0</v>
      </c>
      <c r="AZ1262" s="10">
        <f xml:space="preserve"> (DATA[[#This Row],[Prev Low]] &lt; DATA[[#This Row],[Close]]) * (DATA[[#This Row],[Close]] &lt; DATA[[#This Row],[Prev High]])</f>
        <v>0</v>
      </c>
      <c r="BA1262" s="10">
        <f xml:space="preserve"> SIGN(DATA[[#This Row],[Close]] &lt; DATA[[#This Row],[Prev Low]])</f>
        <v>1</v>
      </c>
      <c r="BB1262" s="10">
        <f xml:space="preserve"> SIGN(DATA[[#This Row],[Prev Low]] &lt; DATA[[#This Row],[Close]])</f>
        <v>0</v>
      </c>
      <c r="BC1262" s="10">
        <f xml:space="preserve"> SIGN(DATA[[#This Row],[Close]] &lt; DATA[[#This Row],[Prev High]])</f>
        <v>1</v>
      </c>
      <c r="BD1262" s="10">
        <f xml:space="preserve"> SIGN(DATA[[#This Row],[Prev High]] &lt; DATA[[#This Row],[Close]])</f>
        <v>0</v>
      </c>
    </row>
    <row r="1263" spans="14:56" x14ac:dyDescent="0.25">
      <c r="N1263" s="16">
        <f xml:space="preserve"> ROW() - ROW(DATA[[#Headers],[Row]])</f>
        <v>1261</v>
      </c>
      <c r="O1263" s="13"/>
      <c r="P1263" s="20">
        <v>44018</v>
      </c>
      <c r="Q1263" s="21">
        <v>99147</v>
      </c>
      <c r="R1263" s="21">
        <v>98605</v>
      </c>
      <c r="S1263" s="21">
        <v>99490</v>
      </c>
      <c r="T1263" s="21">
        <v>98300</v>
      </c>
      <c r="U1263" s="13" t="s">
        <v>836</v>
      </c>
      <c r="V1263" s="14">
        <v>2.35E-2</v>
      </c>
      <c r="W1263" s="23"/>
      <c r="X1263" s="23">
        <f xml:space="preserve"> (1 - DATA[[#This Row],[Row]])</f>
        <v>-1260</v>
      </c>
      <c r="Y1263" s="24">
        <f xml:space="preserve"> DATA[[#This Row],[Src Data]]</f>
        <v>44018</v>
      </c>
      <c r="Z1263" s="23">
        <f xml:space="preserve"> WEEKDAY(DATA[[#This Row],[Date]])</f>
        <v>2</v>
      </c>
      <c r="AA1263" s="26">
        <f xml:space="preserve"> DATA[[#This Row],[Src Último]]</f>
        <v>99147</v>
      </c>
      <c r="AB1263" s="28">
        <f xml:space="preserve"> DATA[[#This Row],[Src Abertura]]</f>
        <v>98605</v>
      </c>
      <c r="AC1263" s="28">
        <f xml:space="preserve"> DATA[[#This Row],[Src Mínima]]</f>
        <v>98300</v>
      </c>
      <c r="AD1263" s="28">
        <f xml:space="preserve"> DATA[[#This Row],[Src Máxima]]</f>
        <v>99490</v>
      </c>
      <c r="AE1263" s="28">
        <f xml:space="preserve"> DATA[[#This Row],[Src Último]]</f>
        <v>99147</v>
      </c>
      <c r="AF1263" s="40">
        <f xml:space="preserve"> (DATA[[#This Row],[High]] - DATA[[#This Row],[Low]])</f>
        <v>1190</v>
      </c>
      <c r="AG1263" s="31">
        <f xml:space="preserve"> _xlfn.XLOOKUP(DATA[[#This Row],[T]]-1, DATA[T], DATA[Open], "")</f>
        <v>96630</v>
      </c>
      <c r="AH1263" s="31">
        <f xml:space="preserve"> _xlfn.XLOOKUP(DATA[[#This Row],[T]]-1, DATA[T], DATA[Low], "")</f>
        <v>96010</v>
      </c>
      <c r="AI1263" s="31">
        <f xml:space="preserve"> _xlfn.XLOOKUP(DATA[[#This Row],[T]]-1, DATA[T], DATA[High], "")</f>
        <v>96990</v>
      </c>
      <c r="AJ1263" s="31">
        <f xml:space="preserve"> _xlfn.XLOOKUP(DATA[[#This Row],[T]]-1, DATA[T], DATA[Price], "")</f>
        <v>96868</v>
      </c>
      <c r="AK1263" s="33">
        <f xml:space="preserve"> IFERROR(DATA[[#This Row],[Prev Close]] - DATA[[#This Row],[Prev Open]], "")</f>
        <v>238</v>
      </c>
      <c r="AL1263" s="33">
        <f xml:space="preserve"> IFERROR(DATA[[#This Row],[Prev High]] - DATA[[#This Row],[Prev Low]], "")</f>
        <v>980</v>
      </c>
      <c r="AM1263" s="33">
        <f xml:space="preserve"> SIGN(DATA[[#This Row],[Prev Change]] &lt; 0)</f>
        <v>0</v>
      </c>
      <c r="AN1263" s="33">
        <f xml:space="preserve"> SIGN(DATA[[#This Row],[Prev Change]] &gt;= 0)</f>
        <v>1</v>
      </c>
      <c r="AO1263" s="28">
        <f xml:space="preserve"> IFERROR(MAX(0, DATA[[#This Row],[High]] - DATA[[#This Row],[Prev High]]), "")</f>
        <v>2500</v>
      </c>
      <c r="AP1263" s="28">
        <f xml:space="preserve"> IFERROR(MAX(0, DATA[[#This Row],[Prev Low]] - DATA[[#This Row],[Low]]), "")</f>
        <v>0</v>
      </c>
      <c r="AQ1263" s="10">
        <f xml:space="preserve"> (DATA[[#This Row],[Prev Low]] &lt; DATA[[#This Row],[Open]]) * (DATA[[#This Row],[Open]] &lt; DATA[[#This Row],[Prev High]])</f>
        <v>0</v>
      </c>
      <c r="AR1263" s="10">
        <f xml:space="preserve"> SIGN(DATA[[#This Row],[Open]] &lt; DATA[[#This Row],[Prev Low]])</f>
        <v>0</v>
      </c>
      <c r="AS1263" s="10">
        <f xml:space="preserve"> SIGN(DATA[[#This Row],[Prev Low]] &lt; DATA[[#This Row],[Open]])</f>
        <v>1</v>
      </c>
      <c r="AT1263" s="10">
        <f xml:space="preserve"> SIGN(DATA[[#This Row],[Open]] &lt; DATA[[#This Row],[Prev High]])</f>
        <v>0</v>
      </c>
      <c r="AU1263" s="10">
        <f xml:space="preserve"> SIGN(DATA[[#This Row],[Prev High]] &lt; DATA[[#This Row],[Open]])</f>
        <v>1</v>
      </c>
      <c r="AV1263" s="10">
        <f xml:space="preserve"> SIGN(DATA[[#This Row],[Low]] &lt; DATA[[#This Row],[Prev Low]])</f>
        <v>0</v>
      </c>
      <c r="AW1263" s="10">
        <f xml:space="preserve"> SIGN(DATA[[#This Row],[Prev Low]] &lt; DATA[[#This Row],[Low]])</f>
        <v>1</v>
      </c>
      <c r="AX1263" s="10">
        <f xml:space="preserve"> SIGN(DATA[[#This Row],[High]] &lt; DATA[[#This Row],[Prev High]])</f>
        <v>0</v>
      </c>
      <c r="AY1263" s="10">
        <f xml:space="preserve"> SIGN(DATA[[#This Row],[Prev High]] &lt; DATA[[#This Row],[High]])</f>
        <v>1</v>
      </c>
      <c r="AZ1263" s="10">
        <f xml:space="preserve"> (DATA[[#This Row],[Prev Low]] &lt; DATA[[#This Row],[Close]]) * (DATA[[#This Row],[Close]] &lt; DATA[[#This Row],[Prev High]])</f>
        <v>0</v>
      </c>
      <c r="BA1263" s="10">
        <f xml:space="preserve"> SIGN(DATA[[#This Row],[Close]] &lt; DATA[[#This Row],[Prev Low]])</f>
        <v>0</v>
      </c>
      <c r="BB1263" s="10">
        <f xml:space="preserve"> SIGN(DATA[[#This Row],[Prev Low]] &lt; DATA[[#This Row],[Close]])</f>
        <v>1</v>
      </c>
      <c r="BC1263" s="10">
        <f xml:space="preserve"> SIGN(DATA[[#This Row],[Close]] &lt; DATA[[#This Row],[Prev High]])</f>
        <v>0</v>
      </c>
      <c r="BD1263" s="10">
        <f xml:space="preserve"> SIGN(DATA[[#This Row],[Prev High]] &lt; DATA[[#This Row],[Close]])</f>
        <v>1</v>
      </c>
    </row>
    <row r="1264" spans="14:56" x14ac:dyDescent="0.25">
      <c r="N1264" s="16">
        <f xml:space="preserve"> ROW() - ROW(DATA[[#Headers],[Row]])</f>
        <v>1262</v>
      </c>
      <c r="O1264" s="13"/>
      <c r="P1264" s="20">
        <v>44015</v>
      </c>
      <c r="Q1264" s="21">
        <v>96868</v>
      </c>
      <c r="R1264" s="21">
        <v>96630</v>
      </c>
      <c r="S1264" s="21">
        <v>96990</v>
      </c>
      <c r="T1264" s="21">
        <v>96010</v>
      </c>
      <c r="U1264" s="13" t="s">
        <v>837</v>
      </c>
      <c r="V1264" s="14">
        <v>6.1000000000000004E-3</v>
      </c>
      <c r="W1264" s="23"/>
      <c r="X1264" s="23">
        <f xml:space="preserve"> (1 - DATA[[#This Row],[Row]])</f>
        <v>-1261</v>
      </c>
      <c r="Y1264" s="24">
        <f xml:space="preserve"> DATA[[#This Row],[Src Data]]</f>
        <v>44015</v>
      </c>
      <c r="Z1264" s="23">
        <f xml:space="preserve"> WEEKDAY(DATA[[#This Row],[Date]])</f>
        <v>6</v>
      </c>
      <c r="AA1264" s="26">
        <f xml:space="preserve"> DATA[[#This Row],[Src Último]]</f>
        <v>96868</v>
      </c>
      <c r="AB1264" s="28">
        <f xml:space="preserve"> DATA[[#This Row],[Src Abertura]]</f>
        <v>96630</v>
      </c>
      <c r="AC1264" s="28">
        <f xml:space="preserve"> DATA[[#This Row],[Src Mínima]]</f>
        <v>96010</v>
      </c>
      <c r="AD1264" s="28">
        <f xml:space="preserve"> DATA[[#This Row],[Src Máxima]]</f>
        <v>96990</v>
      </c>
      <c r="AE1264" s="28">
        <f xml:space="preserve"> DATA[[#This Row],[Src Último]]</f>
        <v>96868</v>
      </c>
      <c r="AF1264" s="40">
        <f xml:space="preserve"> (DATA[[#This Row],[High]] - DATA[[#This Row],[Low]])</f>
        <v>980</v>
      </c>
      <c r="AG1264" s="31">
        <f xml:space="preserve"> _xlfn.XLOOKUP(DATA[[#This Row],[T]]-1, DATA[T], DATA[Open], "")</f>
        <v>97515</v>
      </c>
      <c r="AH1264" s="31">
        <f xml:space="preserve"> _xlfn.XLOOKUP(DATA[[#This Row],[T]]-1, DATA[T], DATA[Low], "")</f>
        <v>96120</v>
      </c>
      <c r="AI1264" s="31">
        <f xml:space="preserve"> _xlfn.XLOOKUP(DATA[[#This Row],[T]]-1, DATA[T], DATA[High], "")</f>
        <v>98180</v>
      </c>
      <c r="AJ1264" s="31">
        <f xml:space="preserve"> _xlfn.XLOOKUP(DATA[[#This Row],[T]]-1, DATA[T], DATA[Price], "")</f>
        <v>96285</v>
      </c>
      <c r="AK1264" s="33">
        <f xml:space="preserve"> IFERROR(DATA[[#This Row],[Prev Close]] - DATA[[#This Row],[Prev Open]], "")</f>
        <v>-1230</v>
      </c>
      <c r="AL1264" s="33">
        <f xml:space="preserve"> IFERROR(DATA[[#This Row],[Prev High]] - DATA[[#This Row],[Prev Low]], "")</f>
        <v>2060</v>
      </c>
      <c r="AM1264" s="33">
        <f xml:space="preserve"> SIGN(DATA[[#This Row],[Prev Change]] &lt; 0)</f>
        <v>1</v>
      </c>
      <c r="AN1264" s="33">
        <f xml:space="preserve"> SIGN(DATA[[#This Row],[Prev Change]] &gt;= 0)</f>
        <v>0</v>
      </c>
      <c r="AO1264" s="28">
        <f xml:space="preserve"> IFERROR(MAX(0, DATA[[#This Row],[High]] - DATA[[#This Row],[Prev High]]), "")</f>
        <v>0</v>
      </c>
      <c r="AP1264" s="28">
        <f xml:space="preserve"> IFERROR(MAX(0, DATA[[#This Row],[Prev Low]] - DATA[[#This Row],[Low]]), "")</f>
        <v>110</v>
      </c>
      <c r="AQ1264" s="10">
        <f xml:space="preserve"> (DATA[[#This Row],[Prev Low]] &lt; DATA[[#This Row],[Open]]) * (DATA[[#This Row],[Open]] &lt; DATA[[#This Row],[Prev High]])</f>
        <v>1</v>
      </c>
      <c r="AR1264" s="10">
        <f xml:space="preserve"> SIGN(DATA[[#This Row],[Open]] &lt; DATA[[#This Row],[Prev Low]])</f>
        <v>0</v>
      </c>
      <c r="AS1264" s="10">
        <f xml:space="preserve"> SIGN(DATA[[#This Row],[Prev Low]] &lt; DATA[[#This Row],[Open]])</f>
        <v>1</v>
      </c>
      <c r="AT1264" s="10">
        <f xml:space="preserve"> SIGN(DATA[[#This Row],[Open]] &lt; DATA[[#This Row],[Prev High]])</f>
        <v>1</v>
      </c>
      <c r="AU1264" s="10">
        <f xml:space="preserve"> SIGN(DATA[[#This Row],[Prev High]] &lt; DATA[[#This Row],[Open]])</f>
        <v>0</v>
      </c>
      <c r="AV1264" s="10">
        <f xml:space="preserve"> SIGN(DATA[[#This Row],[Low]] &lt; DATA[[#This Row],[Prev Low]])</f>
        <v>1</v>
      </c>
      <c r="AW1264" s="10">
        <f xml:space="preserve"> SIGN(DATA[[#This Row],[Prev Low]] &lt; DATA[[#This Row],[Low]])</f>
        <v>0</v>
      </c>
      <c r="AX1264" s="10">
        <f xml:space="preserve"> SIGN(DATA[[#This Row],[High]] &lt; DATA[[#This Row],[Prev High]])</f>
        <v>1</v>
      </c>
      <c r="AY1264" s="10">
        <f xml:space="preserve"> SIGN(DATA[[#This Row],[Prev High]] &lt; DATA[[#This Row],[High]])</f>
        <v>0</v>
      </c>
      <c r="AZ1264" s="10">
        <f xml:space="preserve"> (DATA[[#This Row],[Prev Low]] &lt; DATA[[#This Row],[Close]]) * (DATA[[#This Row],[Close]] &lt; DATA[[#This Row],[Prev High]])</f>
        <v>1</v>
      </c>
      <c r="BA1264" s="10">
        <f xml:space="preserve"> SIGN(DATA[[#This Row],[Close]] &lt; DATA[[#This Row],[Prev Low]])</f>
        <v>0</v>
      </c>
      <c r="BB1264" s="10">
        <f xml:space="preserve"> SIGN(DATA[[#This Row],[Prev Low]] &lt; DATA[[#This Row],[Close]])</f>
        <v>1</v>
      </c>
      <c r="BC1264" s="10">
        <f xml:space="preserve"> SIGN(DATA[[#This Row],[Close]] &lt; DATA[[#This Row],[Prev High]])</f>
        <v>1</v>
      </c>
      <c r="BD1264" s="10">
        <f xml:space="preserve"> SIGN(DATA[[#This Row],[Prev High]] &lt; DATA[[#This Row],[Close]])</f>
        <v>0</v>
      </c>
    </row>
    <row r="1265" spans="14:56" x14ac:dyDescent="0.25">
      <c r="N1265" s="16">
        <f xml:space="preserve"> ROW() - ROW(DATA[[#Headers],[Row]])</f>
        <v>1263</v>
      </c>
      <c r="O1265" s="13"/>
      <c r="P1265" s="20">
        <v>44014</v>
      </c>
      <c r="Q1265" s="21">
        <v>96285</v>
      </c>
      <c r="R1265" s="21">
        <v>97515</v>
      </c>
      <c r="S1265" s="21">
        <v>98180</v>
      </c>
      <c r="T1265" s="21">
        <v>96120</v>
      </c>
      <c r="U1265" s="13" t="s">
        <v>838</v>
      </c>
      <c r="V1265" s="14">
        <v>-1.1999999999999999E-3</v>
      </c>
      <c r="W1265" s="23"/>
      <c r="X1265" s="23">
        <f xml:space="preserve"> (1 - DATA[[#This Row],[Row]])</f>
        <v>-1262</v>
      </c>
      <c r="Y1265" s="24">
        <f xml:space="preserve"> DATA[[#This Row],[Src Data]]</f>
        <v>44014</v>
      </c>
      <c r="Z1265" s="23">
        <f xml:space="preserve"> WEEKDAY(DATA[[#This Row],[Date]])</f>
        <v>5</v>
      </c>
      <c r="AA1265" s="26">
        <f xml:space="preserve"> DATA[[#This Row],[Src Último]]</f>
        <v>96285</v>
      </c>
      <c r="AB1265" s="28">
        <f xml:space="preserve"> DATA[[#This Row],[Src Abertura]]</f>
        <v>97515</v>
      </c>
      <c r="AC1265" s="28">
        <f xml:space="preserve"> DATA[[#This Row],[Src Mínima]]</f>
        <v>96120</v>
      </c>
      <c r="AD1265" s="28">
        <f xml:space="preserve"> DATA[[#This Row],[Src Máxima]]</f>
        <v>98180</v>
      </c>
      <c r="AE1265" s="28">
        <f xml:space="preserve"> DATA[[#This Row],[Src Último]]</f>
        <v>96285</v>
      </c>
      <c r="AF1265" s="40">
        <f xml:space="preserve"> (DATA[[#This Row],[High]] - DATA[[#This Row],[Low]])</f>
        <v>2060</v>
      </c>
      <c r="AG1265" s="31">
        <f xml:space="preserve"> _xlfn.XLOOKUP(DATA[[#This Row],[T]]-1, DATA[T], DATA[Open], "")</f>
        <v>94420</v>
      </c>
      <c r="AH1265" s="31">
        <f xml:space="preserve"> _xlfn.XLOOKUP(DATA[[#This Row],[T]]-1, DATA[T], DATA[Low], "")</f>
        <v>94390</v>
      </c>
      <c r="AI1265" s="31">
        <f xml:space="preserve"> _xlfn.XLOOKUP(DATA[[#This Row],[T]]-1, DATA[T], DATA[High], "")</f>
        <v>97110</v>
      </c>
      <c r="AJ1265" s="31">
        <f xml:space="preserve"> _xlfn.XLOOKUP(DATA[[#This Row],[T]]-1, DATA[T], DATA[Price], "")</f>
        <v>96397</v>
      </c>
      <c r="AK1265" s="33">
        <f xml:space="preserve"> IFERROR(DATA[[#This Row],[Prev Close]] - DATA[[#This Row],[Prev Open]], "")</f>
        <v>1977</v>
      </c>
      <c r="AL1265" s="33">
        <f xml:space="preserve"> IFERROR(DATA[[#This Row],[Prev High]] - DATA[[#This Row],[Prev Low]], "")</f>
        <v>2720</v>
      </c>
      <c r="AM1265" s="33">
        <f xml:space="preserve"> SIGN(DATA[[#This Row],[Prev Change]] &lt; 0)</f>
        <v>0</v>
      </c>
      <c r="AN1265" s="33">
        <f xml:space="preserve"> SIGN(DATA[[#This Row],[Prev Change]] &gt;= 0)</f>
        <v>1</v>
      </c>
      <c r="AO1265" s="28">
        <f xml:space="preserve"> IFERROR(MAX(0, DATA[[#This Row],[High]] - DATA[[#This Row],[Prev High]]), "")</f>
        <v>1070</v>
      </c>
      <c r="AP1265" s="28">
        <f xml:space="preserve"> IFERROR(MAX(0, DATA[[#This Row],[Prev Low]] - DATA[[#This Row],[Low]]), "")</f>
        <v>0</v>
      </c>
      <c r="AQ1265" s="10">
        <f xml:space="preserve"> (DATA[[#This Row],[Prev Low]] &lt; DATA[[#This Row],[Open]]) * (DATA[[#This Row],[Open]] &lt; DATA[[#This Row],[Prev High]])</f>
        <v>0</v>
      </c>
      <c r="AR1265" s="10">
        <f xml:space="preserve"> SIGN(DATA[[#This Row],[Open]] &lt; DATA[[#This Row],[Prev Low]])</f>
        <v>0</v>
      </c>
      <c r="AS1265" s="10">
        <f xml:space="preserve"> SIGN(DATA[[#This Row],[Prev Low]] &lt; DATA[[#This Row],[Open]])</f>
        <v>1</v>
      </c>
      <c r="AT1265" s="10">
        <f xml:space="preserve"> SIGN(DATA[[#This Row],[Open]] &lt; DATA[[#This Row],[Prev High]])</f>
        <v>0</v>
      </c>
      <c r="AU1265" s="10">
        <f xml:space="preserve"> SIGN(DATA[[#This Row],[Prev High]] &lt; DATA[[#This Row],[Open]])</f>
        <v>1</v>
      </c>
      <c r="AV1265" s="10">
        <f xml:space="preserve"> SIGN(DATA[[#This Row],[Low]] &lt; DATA[[#This Row],[Prev Low]])</f>
        <v>0</v>
      </c>
      <c r="AW1265" s="10">
        <f xml:space="preserve"> SIGN(DATA[[#This Row],[Prev Low]] &lt; DATA[[#This Row],[Low]])</f>
        <v>1</v>
      </c>
      <c r="AX1265" s="10">
        <f xml:space="preserve"> SIGN(DATA[[#This Row],[High]] &lt; DATA[[#This Row],[Prev High]])</f>
        <v>0</v>
      </c>
      <c r="AY1265" s="10">
        <f xml:space="preserve"> SIGN(DATA[[#This Row],[Prev High]] &lt; DATA[[#This Row],[High]])</f>
        <v>1</v>
      </c>
      <c r="AZ1265" s="10">
        <f xml:space="preserve"> (DATA[[#This Row],[Prev Low]] &lt; DATA[[#This Row],[Close]]) * (DATA[[#This Row],[Close]] &lt; DATA[[#This Row],[Prev High]])</f>
        <v>1</v>
      </c>
      <c r="BA1265" s="10">
        <f xml:space="preserve"> SIGN(DATA[[#This Row],[Close]] &lt; DATA[[#This Row],[Prev Low]])</f>
        <v>0</v>
      </c>
      <c r="BB1265" s="10">
        <f xml:space="preserve"> SIGN(DATA[[#This Row],[Prev Low]] &lt; DATA[[#This Row],[Close]])</f>
        <v>1</v>
      </c>
      <c r="BC1265" s="10">
        <f xml:space="preserve"> SIGN(DATA[[#This Row],[Close]] &lt; DATA[[#This Row],[Prev High]])</f>
        <v>1</v>
      </c>
      <c r="BD1265" s="10">
        <f xml:space="preserve"> SIGN(DATA[[#This Row],[Prev High]] &lt; DATA[[#This Row],[Close]])</f>
        <v>0</v>
      </c>
    </row>
    <row r="1266" spans="14:56" x14ac:dyDescent="0.25">
      <c r="N1266" s="16">
        <f xml:space="preserve"> ROW() - ROW(DATA[[#Headers],[Row]])</f>
        <v>1264</v>
      </c>
      <c r="O1266" s="13"/>
      <c r="P1266" s="20">
        <v>44013</v>
      </c>
      <c r="Q1266" s="21">
        <v>96397</v>
      </c>
      <c r="R1266" s="21">
        <v>94420</v>
      </c>
      <c r="S1266" s="21">
        <v>97110</v>
      </c>
      <c r="T1266" s="21">
        <v>94390</v>
      </c>
      <c r="U1266" s="13" t="s">
        <v>839</v>
      </c>
      <c r="V1266" s="14">
        <v>1.11E-2</v>
      </c>
      <c r="W1266" s="23"/>
      <c r="X1266" s="23">
        <f xml:space="preserve"> (1 - DATA[[#This Row],[Row]])</f>
        <v>-1263</v>
      </c>
      <c r="Y1266" s="24">
        <f xml:space="preserve"> DATA[[#This Row],[Src Data]]</f>
        <v>44013</v>
      </c>
      <c r="Z1266" s="23">
        <f xml:space="preserve"> WEEKDAY(DATA[[#This Row],[Date]])</f>
        <v>4</v>
      </c>
      <c r="AA1266" s="26">
        <f xml:space="preserve"> DATA[[#This Row],[Src Último]]</f>
        <v>96397</v>
      </c>
      <c r="AB1266" s="28">
        <f xml:space="preserve"> DATA[[#This Row],[Src Abertura]]</f>
        <v>94420</v>
      </c>
      <c r="AC1266" s="28">
        <f xml:space="preserve"> DATA[[#This Row],[Src Mínima]]</f>
        <v>94390</v>
      </c>
      <c r="AD1266" s="28">
        <f xml:space="preserve"> DATA[[#This Row],[Src Máxima]]</f>
        <v>97110</v>
      </c>
      <c r="AE1266" s="28">
        <f xml:space="preserve"> DATA[[#This Row],[Src Último]]</f>
        <v>96397</v>
      </c>
      <c r="AF1266" s="40">
        <f xml:space="preserve"> (DATA[[#This Row],[High]] - DATA[[#This Row],[Low]])</f>
        <v>2720</v>
      </c>
      <c r="AG1266" s="31" t="str">
        <f xml:space="preserve"> _xlfn.XLOOKUP(DATA[[#This Row],[T]]-1, DATA[T], DATA[Open], "")</f>
        <v/>
      </c>
      <c r="AH1266" s="31" t="str">
        <f xml:space="preserve"> _xlfn.XLOOKUP(DATA[[#This Row],[T]]-1, DATA[T], DATA[Low], "")</f>
        <v/>
      </c>
      <c r="AI1266" s="31" t="str">
        <f xml:space="preserve"> _xlfn.XLOOKUP(DATA[[#This Row],[T]]-1, DATA[T], DATA[High], "")</f>
        <v/>
      </c>
      <c r="AJ1266" s="31" t="str">
        <f xml:space="preserve"> _xlfn.XLOOKUP(DATA[[#This Row],[T]]-1, DATA[T], DATA[Price], "")</f>
        <v/>
      </c>
      <c r="AK1266" s="33" t="str">
        <f xml:space="preserve"> IFERROR(DATA[[#This Row],[Prev Close]] - DATA[[#This Row],[Prev Open]], "")</f>
        <v/>
      </c>
      <c r="AL1266" s="33" t="str">
        <f xml:space="preserve"> IFERROR(DATA[[#This Row],[Prev High]] - DATA[[#This Row],[Prev Low]], "")</f>
        <v/>
      </c>
      <c r="AM1266" s="33">
        <f xml:space="preserve"> SIGN(DATA[[#This Row],[Prev Change]] &lt; 0)</f>
        <v>0</v>
      </c>
      <c r="AN1266" s="33">
        <f xml:space="preserve"> SIGN(DATA[[#This Row],[Prev Change]] &gt;= 0)</f>
        <v>1</v>
      </c>
      <c r="AO1266" s="28" t="str">
        <f xml:space="preserve"> IFERROR(MAX(0, DATA[[#This Row],[High]] - DATA[[#This Row],[Prev High]]), "")</f>
        <v/>
      </c>
      <c r="AP1266" s="28" t="str">
        <f xml:space="preserve"> IFERROR(MAX(0, DATA[[#This Row],[Prev Low]] - DATA[[#This Row],[Low]]), "")</f>
        <v/>
      </c>
      <c r="AQ1266" s="10">
        <f xml:space="preserve"> (DATA[[#This Row],[Prev Low]] &lt; DATA[[#This Row],[Open]]) * (DATA[[#This Row],[Open]] &lt; DATA[[#This Row],[Prev High]])</f>
        <v>0</v>
      </c>
      <c r="AR1266" s="10">
        <f xml:space="preserve"> SIGN(DATA[[#This Row],[Open]] &lt; DATA[[#This Row],[Prev Low]])</f>
        <v>1</v>
      </c>
      <c r="AS1266" s="10">
        <f xml:space="preserve"> SIGN(DATA[[#This Row],[Prev Low]] &lt; DATA[[#This Row],[Open]])</f>
        <v>0</v>
      </c>
      <c r="AT1266" s="10">
        <f xml:space="preserve"> SIGN(DATA[[#This Row],[Open]] &lt; DATA[[#This Row],[Prev High]])</f>
        <v>1</v>
      </c>
      <c r="AU1266" s="10">
        <f xml:space="preserve"> SIGN(DATA[[#This Row],[Prev High]] &lt; DATA[[#This Row],[Open]])</f>
        <v>0</v>
      </c>
      <c r="AV1266" s="10">
        <f xml:space="preserve"> SIGN(DATA[[#This Row],[Low]] &lt; DATA[[#This Row],[Prev Low]])</f>
        <v>1</v>
      </c>
      <c r="AW1266" s="10">
        <f xml:space="preserve"> SIGN(DATA[[#This Row],[Prev Low]] &lt; DATA[[#This Row],[Low]])</f>
        <v>0</v>
      </c>
      <c r="AX1266" s="10">
        <f xml:space="preserve"> SIGN(DATA[[#This Row],[High]] &lt; DATA[[#This Row],[Prev High]])</f>
        <v>1</v>
      </c>
      <c r="AY1266" s="10">
        <f xml:space="preserve"> SIGN(DATA[[#This Row],[Prev High]] &lt; DATA[[#This Row],[High]])</f>
        <v>0</v>
      </c>
      <c r="AZ1266" s="10">
        <f xml:space="preserve"> (DATA[[#This Row],[Prev Low]] &lt; DATA[[#This Row],[Close]]) * (DATA[[#This Row],[Close]] &lt; DATA[[#This Row],[Prev High]])</f>
        <v>0</v>
      </c>
      <c r="BA1266" s="10">
        <f xml:space="preserve"> SIGN(DATA[[#This Row],[Close]] &lt; DATA[[#This Row],[Prev Low]])</f>
        <v>1</v>
      </c>
      <c r="BB1266" s="10">
        <f xml:space="preserve"> SIGN(DATA[[#This Row],[Prev Low]] &lt; DATA[[#This Row],[Close]])</f>
        <v>0</v>
      </c>
      <c r="BC1266" s="10">
        <f xml:space="preserve"> SIGN(DATA[[#This Row],[Close]] &lt; DATA[[#This Row],[Prev High]])</f>
        <v>1</v>
      </c>
      <c r="BD1266" s="10">
        <f xml:space="preserve"> SIGN(DATA[[#This Row],[Prev High]] &lt; DATA[[#This Row],[Close]])</f>
        <v>0</v>
      </c>
    </row>
  </sheetData>
  <mergeCells count="4">
    <mergeCell ref="N1:BO1"/>
    <mergeCell ref="A2:B2"/>
    <mergeCell ref="D2:L2"/>
    <mergeCell ref="D1:L1"/>
  </mergeCells>
  <phoneticPr fontId="7" type="noConversion"/>
  <hyperlinks>
    <hyperlink ref="B3" r:id="rId1" xr:uid="{104C3C22-C45A-4530-BA68-22ECAB7E83FE}"/>
  </hyperlinks>
  <pageMargins left="0.7" right="0.7" top="0.75" bottom="0.75" header="0.3" footer="0.3"/>
  <pageSetup paperSize="9" orientation="portrait" r:id="rId2"/>
  <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69406-67D6-4AC3-87BA-53E778D3465B}">
  <sheetPr>
    <outlinePr summaryRight="0"/>
  </sheetPr>
  <dimension ref="A1:P51"/>
  <sheetViews>
    <sheetView showGridLines="0" tabSelected="1" topLeftCell="A25" workbookViewId="0">
      <selection activeCell="H44" sqref="H44"/>
    </sheetView>
  </sheetViews>
  <sheetFormatPr defaultRowHeight="15" outlineLevelCol="1" x14ac:dyDescent="0.25"/>
  <cols>
    <col min="1" max="1" width="19.140625" style="10" bestFit="1" customWidth="1" collapsed="1"/>
    <col min="2" max="3" width="6.28515625" style="10" hidden="1" customWidth="1" outlineLevel="1"/>
    <col min="4" max="4" width="11.140625" style="10" customWidth="1"/>
    <col min="5" max="14" width="20" style="10" customWidth="1"/>
    <col min="15" max="16" width="24.42578125" style="10" customWidth="1"/>
    <col min="17" max="16384" width="9.140625" style="10"/>
  </cols>
  <sheetData>
    <row r="1" spans="1:16" ht="105.75" customHeight="1" x14ac:dyDescent="0.25">
      <c r="A1" s="29" t="s">
        <v>29</v>
      </c>
      <c r="B1" s="29" t="s">
        <v>855</v>
      </c>
      <c r="C1" s="29" t="s">
        <v>856</v>
      </c>
      <c r="D1" s="29" t="s">
        <v>4</v>
      </c>
      <c r="E1" s="29" t="s">
        <v>44</v>
      </c>
      <c r="F1" s="29" t="s">
        <v>30</v>
      </c>
      <c r="G1" s="29" t="s">
        <v>31</v>
      </c>
      <c r="H1" s="29" t="s">
        <v>32</v>
      </c>
      <c r="I1" s="29" t="s">
        <v>33</v>
      </c>
      <c r="J1" s="29" t="s">
        <v>34</v>
      </c>
      <c r="K1" s="29" t="s">
        <v>35</v>
      </c>
      <c r="L1" s="29" t="s">
        <v>36</v>
      </c>
      <c r="M1" s="29" t="s">
        <v>37</v>
      </c>
      <c r="N1" s="29" t="s">
        <v>38</v>
      </c>
      <c r="O1" s="29" t="s">
        <v>39</v>
      </c>
      <c r="P1" s="29" t="s">
        <v>40</v>
      </c>
    </row>
    <row r="2" spans="1:16" x14ac:dyDescent="0.25">
      <c r="A2" s="10" t="s">
        <v>19</v>
      </c>
      <c r="B2" s="10">
        <v>500</v>
      </c>
      <c r="C2" s="10">
        <v>700</v>
      </c>
      <c r="D2" s="38" cm="1">
        <f t="array" ref="D2" xml:space="preserve"> SUM(DATA[Prev Is Bull] * (Tabela6[[#This Row],[A]]&lt;DATA[Prev Hilo]) * (DATA[Prev Hilo]&lt;Tabela6[[#This Row],[B]]))</f>
        <v>4</v>
      </c>
      <c r="E2" s="34" cm="1">
        <f t="array" ref="E2" xml:space="preserve"> SUM(DATA[Prev Is Bull] * (Tabela6[[#This Row],[A]]&lt;DATA[Prev Hilo]) * (DATA[Prev Hilo]&lt;Tabela6[[#This Row],[B]]) * DATA[Open Inside])
/ Tabela6[[#This Row],[Contagem de dias]] *100</f>
        <v>25</v>
      </c>
      <c r="F2" s="34" cm="1">
        <f t="array" ref="F2" xml:space="preserve"> SUM(DATA[Prev Is Bull] * (Tabela6[[#This Row],[A]]&lt;DATA[Prev Hilo]) * (DATA[Prev Hilo]&lt;Tabela6[[#This Row],[B]]) * DATA[Open Inside] * DATA[High Out Max] * DATA[Close In Max])
/ Tabela6[[#This Row],[Contagem de dias]] *100</f>
        <v>25</v>
      </c>
      <c r="G2" s="34" cm="1">
        <f t="array" ref="G2" xml:space="preserve"> SUM(DATA[Prev Is Bull] * (Tabela6[[#This Row],[A]]&lt;DATA[Prev Hilo]) * (DATA[Prev Hilo]&lt;Tabela6[[#This Row],[B]]) * DATA[Open Inside] * DATA[Low Out Min] * DATA[Close In Min])
/ Tabela6[[#This Row],[Contagem de dias]] *100</f>
        <v>0</v>
      </c>
      <c r="H2" s="34" cm="1">
        <f t="array" ref="H2" xml:space="preserve"> SUM(DATA[Prev Is Bull] * (Tabela6[[#This Row],[A]]&lt;DATA[Prev Hilo]) * (DATA[Prev Hilo]&lt;Tabela6[[#This Row],[B]]) * DATA[Open Inside] * DATA[Close Out Max])
/ Tabela6[[#This Row],[Contagem de dias]] *100</f>
        <v>0</v>
      </c>
      <c r="I2" s="34" cm="1">
        <f t="array" ref="I2" xml:space="preserve"> SUM(DATA[Prev Is Bull] * (Tabela6[[#This Row],[A]]&lt;DATA[Prev Hilo]) * (DATA[Prev Hilo]&lt;Tabela6[[#This Row],[B]]) * DATA[Open Inside] * DATA[Close Out Min])
/ Tabela6[[#This Row],[Contagem de dias]] *100</f>
        <v>25</v>
      </c>
      <c r="J2" s="34" cm="1">
        <f t="array" ref="J2" xml:space="preserve"> SUM(DATA[Prev Is Bull] * (Tabela6[[#This Row],[A]]&lt;DATA[Prev Hilo]) * (DATA[Prev Hilo]&lt;Tabela6[[#This Row],[B]]) * DATA[Open Out Min])
/ Tabela6[[#This Row],[Contagem de dias]] *100</f>
        <v>50</v>
      </c>
      <c r="K2" s="34" cm="1">
        <f t="array" ref="K2" xml:space="preserve"> SUM(DATA[Prev Is Bull] * (Tabela6[[#This Row],[A]]&lt;DATA[Prev Hilo]) * (DATA[Prev Hilo]&lt;Tabela6[[#This Row],[B]]) * DATA[Open Out Min] * DATA[High Out Max])
/ Tabela6[[#This Row],[Contagem de dias]] *100</f>
        <v>0</v>
      </c>
      <c r="L2" s="34" cm="1">
        <f t="array" ref="L2" xml:space="preserve"> SUM(DATA[Prev Is Bull] * (Tabela6[[#This Row],[A]]&lt;DATA[Prev Hilo]) * (DATA[Prev Hilo]&lt;Tabela6[[#This Row],[B]]) * DATA[Open Out Min] * DATA[Close Out Min])
/ Tabela6[[#This Row],[Contagem de dias]] *100</f>
        <v>50</v>
      </c>
      <c r="M2" s="34" cm="1">
        <f t="array" ref="M2" xml:space="preserve"> SUM(DATA[Prev Is Bull] * (Tabela6[[#This Row],[A]]&lt;DATA[Prev Hilo]) * (DATA[Prev Hilo]&lt;Tabela6[[#This Row],[B]]) * DATA[Open Out Min] * DATA[Close Out Max])
/ Tabela6[[#This Row],[Contagem de dias]] *100</f>
        <v>0</v>
      </c>
      <c r="N2" s="34" cm="1">
        <f t="array" ref="N2" xml:space="preserve"> SUM(DATA[Prev Is Bull] * (Tabela6[[#This Row],[A]]&lt;DATA[Prev Hilo]) * (DATA[Prev Hilo]&lt;Tabela6[[#This Row],[B]]) * DATA[Open Out Max])
/ Tabela6[[#This Row],[Contagem de dias]] *100</f>
        <v>25</v>
      </c>
      <c r="O2" s="34" cm="1">
        <f t="array" ref="O2" xml:space="preserve"> SUM(DATA[Prev Is Bull] * (Tabela6[[#This Row],[A]]&lt;DATA[Prev Hilo]) * (DATA[Prev Hilo]&lt;Tabela6[[#This Row],[B]]) * DATA[Open Out Max] * DATA[Close Out Max])
/ Tabela6[[#This Row],[Contagem de dias]] *100</f>
        <v>0</v>
      </c>
      <c r="P2" s="34" cm="1">
        <f t="array" ref="P2" xml:space="preserve"> SUM(DATA[Prev Is Bull] * (Tabela6[[#This Row],[A]]&lt;DATA[Prev Hilo]) * (DATA[Prev Hilo]&lt;Tabela6[[#This Row],[B]]) * DATA[Open Out Max] * DATA[Close Out Min])
/ Tabela6[[#This Row],[Contagem de dias]] *100</f>
        <v>25</v>
      </c>
    </row>
    <row r="3" spans="1:16" x14ac:dyDescent="0.25">
      <c r="A3" s="10" t="s">
        <v>18</v>
      </c>
      <c r="B3" s="10">
        <v>700</v>
      </c>
      <c r="C3" s="10">
        <v>1000</v>
      </c>
      <c r="D3" s="38" cm="1">
        <f t="array" ref="D3" xml:space="preserve"> SUM(DATA[Prev Is Bull] * (Tabela6[[#This Row],[A]]&lt;DATA[Prev Hilo]) * (DATA[Prev Hilo]&lt;Tabela6[[#This Row],[B]]))</f>
        <v>35</v>
      </c>
      <c r="E3" s="34" cm="1">
        <f t="array" ref="E3" xml:space="preserve"> SUM(DATA[Prev Is Bull] * (Tabela6[[#This Row],[A]]&lt;DATA[Prev Hilo]) * (DATA[Prev Hilo]&lt;Tabela6[[#This Row],[B]]) * DATA[Open Inside])
/ Tabela6[[#This Row],[Contagem de dias]] *100</f>
        <v>74.285714285714292</v>
      </c>
      <c r="F3" s="34" cm="1">
        <f t="array" ref="F3" xml:space="preserve"> SUM(DATA[Prev Is Bull] * (Tabela6[[#This Row],[A]]&lt;DATA[Prev Hilo]) * (DATA[Prev Hilo]&lt;Tabela6[[#This Row],[B]]) * DATA[Open Inside] * DATA[High Out Max] * DATA[Close In Max])
/ Tabela6[[#This Row],[Contagem de dias]] *100</f>
        <v>17.142857142857142</v>
      </c>
      <c r="G3" s="34" cm="1">
        <f t="array" ref="G3" xml:space="preserve"> SUM(DATA[Prev Is Bull] * (Tabela6[[#This Row],[A]]&lt;DATA[Prev Hilo]) * (DATA[Prev Hilo]&lt;Tabela6[[#This Row],[B]]) * DATA[Open Inside] * DATA[Low Out Min] * DATA[Close In Min])
/ Tabela6[[#This Row],[Contagem de dias]] *100</f>
        <v>20</v>
      </c>
      <c r="H3" s="34" cm="1">
        <f t="array" ref="H3" xml:space="preserve"> SUM(DATA[Prev Is Bull] * (Tabela6[[#This Row],[A]]&lt;DATA[Prev Hilo]) * (DATA[Prev Hilo]&lt;Tabela6[[#This Row],[B]]) * DATA[Open Inside] * DATA[Close Out Max])
/ Tabela6[[#This Row],[Contagem de dias]] *100</f>
        <v>31.428571428571427</v>
      </c>
      <c r="I3" s="34" cm="1">
        <f t="array" ref="I3" xml:space="preserve"> SUM(DATA[Prev Is Bull] * (Tabela6[[#This Row],[A]]&lt;DATA[Prev Hilo]) * (DATA[Prev Hilo]&lt;Tabela6[[#This Row],[B]]) * DATA[Open Inside] * DATA[Close Out Min])
/ Tabela6[[#This Row],[Contagem de dias]] *100</f>
        <v>28.571428571428569</v>
      </c>
      <c r="J3" s="34" cm="1">
        <f t="array" ref="J3" xml:space="preserve"> SUM(DATA[Prev Is Bull] * (Tabela6[[#This Row],[A]]&lt;DATA[Prev Hilo]) * (DATA[Prev Hilo]&lt;Tabela6[[#This Row],[B]]) * DATA[Open Out Min])
/ Tabela6[[#This Row],[Contagem de dias]] *100</f>
        <v>2.8571428571428572</v>
      </c>
      <c r="K3" s="34" cm="1">
        <f t="array" ref="K3" xml:space="preserve"> SUM(DATA[Prev Is Bull] * (Tabela6[[#This Row],[A]]&lt;DATA[Prev Hilo]) * (DATA[Prev Hilo]&lt;Tabela6[[#This Row],[B]]) * DATA[Open Out Min] * DATA[High Out Max])
/ Tabela6[[#This Row],[Contagem de dias]] *100</f>
        <v>2.8571428571428572</v>
      </c>
      <c r="L3" s="34" cm="1">
        <f t="array" ref="L3" xml:space="preserve"> SUM(DATA[Prev Is Bull] * (Tabela6[[#This Row],[A]]&lt;DATA[Prev Hilo]) * (DATA[Prev Hilo]&lt;Tabela6[[#This Row],[B]]) * DATA[Open Out Min] * DATA[Close Out Min])
/ Tabela6[[#This Row],[Contagem de dias]] *100</f>
        <v>0</v>
      </c>
      <c r="M3" s="34" cm="1">
        <f t="array" ref="M3" xml:space="preserve"> SUM(DATA[Prev Is Bull] * (Tabela6[[#This Row],[A]]&lt;DATA[Prev Hilo]) * (DATA[Prev Hilo]&lt;Tabela6[[#This Row],[B]]) * DATA[Open Out Min] * DATA[Close Out Max])
/ Tabela6[[#This Row],[Contagem de dias]] *100</f>
        <v>2.8571428571428572</v>
      </c>
      <c r="N3" s="34" cm="1">
        <f t="array" ref="N3" xml:space="preserve"> SUM(DATA[Prev Is Bull] * (Tabela6[[#This Row],[A]]&lt;DATA[Prev Hilo]) * (DATA[Prev Hilo]&lt;Tabela6[[#This Row],[B]]) * DATA[Open Out Max])
/ Tabela6[[#This Row],[Contagem de dias]] *100</f>
        <v>22.857142857142858</v>
      </c>
      <c r="O3" s="34" cm="1">
        <f t="array" ref="O3" xml:space="preserve"> SUM(DATA[Prev Is Bull] * (Tabela6[[#This Row],[A]]&lt;DATA[Prev Hilo]) * (DATA[Prev Hilo]&lt;Tabela6[[#This Row],[B]]) * DATA[Open Out Max] * DATA[Close Out Max])
/ Tabela6[[#This Row],[Contagem de dias]] *100</f>
        <v>20</v>
      </c>
      <c r="P3" s="34" cm="1">
        <f t="array" ref="P3" xml:space="preserve"> SUM(DATA[Prev Is Bull] * (Tabela6[[#This Row],[A]]&lt;DATA[Prev Hilo]) * (DATA[Prev Hilo]&lt;Tabela6[[#This Row],[B]]) * DATA[Open Out Max] * DATA[Close Out Min])
/ Tabela6[[#This Row],[Contagem de dias]] *100</f>
        <v>0</v>
      </c>
    </row>
    <row r="4" spans="1:16" x14ac:dyDescent="0.25">
      <c r="A4" s="10" t="s">
        <v>17</v>
      </c>
      <c r="B4" s="10">
        <v>1000</v>
      </c>
      <c r="C4" s="10">
        <v>1300</v>
      </c>
      <c r="D4" s="38" cm="1">
        <f t="array" ref="D4" xml:space="preserve"> SUM(DATA[Prev Is Bull] * (Tabela6[[#This Row],[A]]&lt;DATA[Prev Hilo]) * (DATA[Prev Hilo]&lt;Tabela6[[#This Row],[B]]))</f>
        <v>91</v>
      </c>
      <c r="E4" s="34" cm="1">
        <f t="array" ref="E4" xml:space="preserve"> SUM(DATA[Prev Is Bull] * (Tabela6[[#This Row],[A]]&lt;DATA[Prev Hilo]) * (DATA[Prev Hilo]&lt;Tabela6[[#This Row],[B]]) * DATA[Open Inside])
/ Tabela6[[#This Row],[Contagem de dias]] *100</f>
        <v>73.626373626373635</v>
      </c>
      <c r="F4" s="34" cm="1">
        <f t="array" ref="F4" xml:space="preserve"> SUM(DATA[Prev Is Bull] * (Tabela6[[#This Row],[A]]&lt;DATA[Prev Hilo]) * (DATA[Prev Hilo]&lt;Tabela6[[#This Row],[B]]) * DATA[Open Inside] * DATA[High Out Max] * DATA[Close In Max])
/ Tabela6[[#This Row],[Contagem de dias]] *100</f>
        <v>27.472527472527474</v>
      </c>
      <c r="G4" s="34" cm="1">
        <f t="array" ref="G4" xml:space="preserve"> SUM(DATA[Prev Is Bull] * (Tabela6[[#This Row],[A]]&lt;DATA[Prev Hilo]) * (DATA[Prev Hilo]&lt;Tabela6[[#This Row],[B]]) * DATA[Open Inside] * DATA[Low Out Min] * DATA[Close In Min])
/ Tabela6[[#This Row],[Contagem de dias]] *100</f>
        <v>21.978021978021978</v>
      </c>
      <c r="H4" s="34" cm="1">
        <f t="array" ref="H4" xml:space="preserve"> SUM(DATA[Prev Is Bull] * (Tabela6[[#This Row],[A]]&lt;DATA[Prev Hilo]) * (DATA[Prev Hilo]&lt;Tabela6[[#This Row],[B]]) * DATA[Open Inside] * DATA[Close Out Max])
/ Tabela6[[#This Row],[Contagem de dias]] *100</f>
        <v>27.472527472527474</v>
      </c>
      <c r="I4" s="34" cm="1">
        <f t="array" ref="I4" xml:space="preserve"> SUM(DATA[Prev Is Bull] * (Tabela6[[#This Row],[A]]&lt;DATA[Prev Hilo]) * (DATA[Prev Hilo]&lt;Tabela6[[#This Row],[B]]) * DATA[Open Inside] * DATA[Close Out Min])
/ Tabela6[[#This Row],[Contagem de dias]] *100</f>
        <v>16.483516483516482</v>
      </c>
      <c r="J4" s="34" cm="1">
        <f t="array" ref="J4" xml:space="preserve"> SUM(DATA[Prev Is Bull] * (Tabela6[[#This Row],[A]]&lt;DATA[Prev Hilo]) * (DATA[Prev Hilo]&lt;Tabela6[[#This Row],[B]]) * DATA[Open Out Min])
/ Tabela6[[#This Row],[Contagem de dias]] *100</f>
        <v>4.395604395604396</v>
      </c>
      <c r="K4" s="34" cm="1">
        <f t="array" ref="K4" xml:space="preserve"> SUM(DATA[Prev Is Bull] * (Tabela6[[#This Row],[A]]&lt;DATA[Prev Hilo]) * (DATA[Prev Hilo]&lt;Tabela6[[#This Row],[B]]) * DATA[Open Out Min] * DATA[High Out Max])
/ Tabela6[[#This Row],[Contagem de dias]] *100</f>
        <v>2.197802197802198</v>
      </c>
      <c r="L4" s="34" cm="1">
        <f t="array" ref="L4" xml:space="preserve"> SUM(DATA[Prev Is Bull] * (Tabela6[[#This Row],[A]]&lt;DATA[Prev Hilo]) * (DATA[Prev Hilo]&lt;Tabela6[[#This Row],[B]]) * DATA[Open Out Min] * DATA[Close Out Min])
/ Tabela6[[#This Row],[Contagem de dias]] *100</f>
        <v>1.098901098901099</v>
      </c>
      <c r="M4" s="34" cm="1">
        <f t="array" ref="M4" xml:space="preserve"> SUM(DATA[Prev Is Bull] * (Tabela6[[#This Row],[A]]&lt;DATA[Prev Hilo]) * (DATA[Prev Hilo]&lt;Tabela6[[#This Row],[B]]) * DATA[Open Out Min] * DATA[Close Out Max])
/ Tabela6[[#This Row],[Contagem de dias]] *100</f>
        <v>2.197802197802198</v>
      </c>
      <c r="N4" s="34" cm="1">
        <f t="array" ref="N4" xml:space="preserve"> SUM(DATA[Prev Is Bull] * (Tabela6[[#This Row],[A]]&lt;DATA[Prev Hilo]) * (DATA[Prev Hilo]&lt;Tabela6[[#This Row],[B]]) * DATA[Open Out Max])
/ Tabela6[[#This Row],[Contagem de dias]] *100</f>
        <v>21.978021978021978</v>
      </c>
      <c r="O4" s="34" cm="1">
        <f t="array" ref="O4" xml:space="preserve"> SUM(DATA[Prev Is Bull] * (Tabela6[[#This Row],[A]]&lt;DATA[Prev Hilo]) * (DATA[Prev Hilo]&lt;Tabela6[[#This Row],[B]]) * DATA[Open Out Max] * DATA[Close Out Max])
/ Tabela6[[#This Row],[Contagem de dias]] *100</f>
        <v>12.087912087912088</v>
      </c>
      <c r="P4" s="34" cm="1">
        <f t="array" ref="P4" xml:space="preserve"> SUM(DATA[Prev Is Bull] * (Tabela6[[#This Row],[A]]&lt;DATA[Prev Hilo]) * (DATA[Prev Hilo]&lt;Tabela6[[#This Row],[B]]) * DATA[Open Out Max] * DATA[Close Out Min])
/ Tabela6[[#This Row],[Contagem de dias]] *100</f>
        <v>4.395604395604396</v>
      </c>
    </row>
    <row r="5" spans="1:16" x14ac:dyDescent="0.25">
      <c r="A5" s="10" t="s">
        <v>16</v>
      </c>
      <c r="B5" s="10">
        <v>1300</v>
      </c>
      <c r="C5" s="10">
        <v>1600</v>
      </c>
      <c r="D5" s="38" cm="1">
        <f t="array" ref="D5" xml:space="preserve"> SUM(DATA[Prev Is Bull] * (Tabela6[[#This Row],[A]]&lt;DATA[Prev Hilo]) * (DATA[Prev Hilo]&lt;Tabela6[[#This Row],[B]]))</f>
        <v>132</v>
      </c>
      <c r="E5" s="34" cm="1">
        <f t="array" ref="E5" xml:space="preserve"> SUM(DATA[Prev Is Bull] * (Tabela6[[#This Row],[A]]&lt;DATA[Prev Hilo]) * (DATA[Prev Hilo]&lt;Tabela6[[#This Row],[B]]) * DATA[Open Inside])
/ Tabela6[[#This Row],[Contagem de dias]] *100</f>
        <v>75</v>
      </c>
      <c r="F5" s="34" cm="1">
        <f t="array" ref="F5" xml:space="preserve"> SUM(DATA[Prev Is Bull] * (Tabela6[[#This Row],[A]]&lt;DATA[Prev Hilo]) * (DATA[Prev Hilo]&lt;Tabela6[[#This Row],[B]]) * DATA[Open Inside] * DATA[High Out Max] * DATA[Close In Max])
/ Tabela6[[#This Row],[Contagem de dias]] *100</f>
        <v>15.151515151515152</v>
      </c>
      <c r="G5" s="34" cm="1">
        <f t="array" ref="G5" xml:space="preserve"> SUM(DATA[Prev Is Bull] * (Tabela6[[#This Row],[A]]&lt;DATA[Prev Hilo]) * (DATA[Prev Hilo]&lt;Tabela6[[#This Row],[B]]) * DATA[Open Inside] * DATA[Low Out Min] * DATA[Close In Min])
/ Tabela6[[#This Row],[Contagem de dias]] *100</f>
        <v>16.666666666666664</v>
      </c>
      <c r="H5" s="34" cm="1">
        <f t="array" ref="H5" xml:space="preserve"> SUM(DATA[Prev Is Bull] * (Tabela6[[#This Row],[A]]&lt;DATA[Prev Hilo]) * (DATA[Prev Hilo]&lt;Tabela6[[#This Row],[B]]) * DATA[Open Inside] * DATA[Close Out Max])
/ Tabela6[[#This Row],[Contagem de dias]] *100</f>
        <v>20.454545454545457</v>
      </c>
      <c r="I5" s="34" cm="1">
        <f t="array" ref="I5" xml:space="preserve"> SUM(DATA[Prev Is Bull] * (Tabela6[[#This Row],[A]]&lt;DATA[Prev Hilo]) * (DATA[Prev Hilo]&lt;Tabela6[[#This Row],[B]]) * DATA[Open Inside] * DATA[Close Out Min])
/ Tabela6[[#This Row],[Contagem de dias]] *100</f>
        <v>26.515151515151516</v>
      </c>
      <c r="J5" s="34" cm="1">
        <f t="array" ref="J5" xml:space="preserve"> SUM(DATA[Prev Is Bull] * (Tabela6[[#This Row],[A]]&lt;DATA[Prev Hilo]) * (DATA[Prev Hilo]&lt;Tabela6[[#This Row],[B]]) * DATA[Open Out Min])
/ Tabela6[[#This Row],[Contagem de dias]] *100</f>
        <v>4.5454545454545459</v>
      </c>
      <c r="K5" s="34" cm="1">
        <f t="array" ref="K5" xml:space="preserve"> SUM(DATA[Prev Is Bull] * (Tabela6[[#This Row],[A]]&lt;DATA[Prev Hilo]) * (DATA[Prev Hilo]&lt;Tabela6[[#This Row],[B]]) * DATA[Open Out Min] * DATA[High Out Max])
/ Tabela6[[#This Row],[Contagem de dias]] *100</f>
        <v>0</v>
      </c>
      <c r="L5" s="34" cm="1">
        <f t="array" ref="L5" xml:space="preserve"> SUM(DATA[Prev Is Bull] * (Tabela6[[#This Row],[A]]&lt;DATA[Prev Hilo]) * (DATA[Prev Hilo]&lt;Tabela6[[#This Row],[B]]) * DATA[Open Out Min] * DATA[Close Out Min])
/ Tabela6[[#This Row],[Contagem de dias]] *100</f>
        <v>3.0303030303030303</v>
      </c>
      <c r="M5" s="34" cm="1">
        <f t="array" ref="M5" xml:space="preserve"> SUM(DATA[Prev Is Bull] * (Tabela6[[#This Row],[A]]&lt;DATA[Prev Hilo]) * (DATA[Prev Hilo]&lt;Tabela6[[#This Row],[B]]) * DATA[Open Out Min] * DATA[Close Out Max])
/ Tabela6[[#This Row],[Contagem de dias]] *100</f>
        <v>0</v>
      </c>
      <c r="N5" s="34" cm="1">
        <f t="array" ref="N5" xml:space="preserve"> SUM(DATA[Prev Is Bull] * (Tabela6[[#This Row],[A]]&lt;DATA[Prev Hilo]) * (DATA[Prev Hilo]&lt;Tabela6[[#This Row],[B]]) * DATA[Open Out Max])
/ Tabela6[[#This Row],[Contagem de dias]] *100</f>
        <v>19.696969696969695</v>
      </c>
      <c r="O5" s="34" cm="1">
        <f t="array" ref="O5" xml:space="preserve"> SUM(DATA[Prev Is Bull] * (Tabela6[[#This Row],[A]]&lt;DATA[Prev Hilo]) * (DATA[Prev Hilo]&lt;Tabela6[[#This Row],[B]]) * DATA[Open Out Max] * DATA[Close Out Max])
/ Tabela6[[#This Row],[Contagem de dias]] *100</f>
        <v>12.121212121212121</v>
      </c>
      <c r="P5" s="34" cm="1">
        <f t="array" ref="P5" xml:space="preserve"> SUM(DATA[Prev Is Bull] * (Tabela6[[#This Row],[A]]&lt;DATA[Prev Hilo]) * (DATA[Prev Hilo]&lt;Tabela6[[#This Row],[B]]) * DATA[Open Out Max] * DATA[Close Out Min])
/ Tabela6[[#This Row],[Contagem de dias]] *100</f>
        <v>1.5151515151515151</v>
      </c>
    </row>
    <row r="6" spans="1:16" x14ac:dyDescent="0.25">
      <c r="A6" s="10" t="s">
        <v>15</v>
      </c>
      <c r="B6" s="10">
        <v>1600</v>
      </c>
      <c r="C6" s="10">
        <v>1900</v>
      </c>
      <c r="D6" s="38" cm="1">
        <f t="array" ref="D6" xml:space="preserve"> SUM(DATA[Prev Is Bull] * (Tabela6[[#This Row],[A]]&lt;DATA[Prev Hilo]) * (DATA[Prev Hilo]&lt;Tabela6[[#This Row],[B]]))</f>
        <v>127</v>
      </c>
      <c r="E6" s="34" cm="1">
        <f t="array" ref="E6" xml:space="preserve"> SUM(DATA[Prev Is Bull] * (Tabela6[[#This Row],[A]]&lt;DATA[Prev Hilo]) * (DATA[Prev Hilo]&lt;Tabela6[[#This Row],[B]]) * DATA[Open Inside])
/ Tabela6[[#This Row],[Contagem de dias]] *100</f>
        <v>75.590551181102356</v>
      </c>
      <c r="F6" s="34" cm="1">
        <f t="array" ref="F6" xml:space="preserve"> SUM(DATA[Prev Is Bull] * (Tabela6[[#This Row],[A]]&lt;DATA[Prev Hilo]) * (DATA[Prev Hilo]&lt;Tabela6[[#This Row],[B]]) * DATA[Open Inside] * DATA[High Out Max] * DATA[Close In Max])
/ Tabela6[[#This Row],[Contagem de dias]] *100</f>
        <v>25.984251968503933</v>
      </c>
      <c r="G6" s="34" cm="1">
        <f t="array" ref="G6" xml:space="preserve"> SUM(DATA[Prev Is Bull] * (Tabela6[[#This Row],[A]]&lt;DATA[Prev Hilo]) * (DATA[Prev Hilo]&lt;Tabela6[[#This Row],[B]]) * DATA[Open Inside] * DATA[Low Out Min] * DATA[Close In Min])
/ Tabela6[[#This Row],[Contagem de dias]] *100</f>
        <v>15.748031496062993</v>
      </c>
      <c r="H6" s="34" cm="1">
        <f t="array" ref="H6" xml:space="preserve"> SUM(DATA[Prev Is Bull] * (Tabela6[[#This Row],[A]]&lt;DATA[Prev Hilo]) * (DATA[Prev Hilo]&lt;Tabela6[[#This Row],[B]]) * DATA[Open Inside] * DATA[Close Out Max])
/ Tabela6[[#This Row],[Contagem de dias]] *100</f>
        <v>15.748031496062993</v>
      </c>
      <c r="I6" s="34" cm="1">
        <f t="array" ref="I6" xml:space="preserve"> SUM(DATA[Prev Is Bull] * (Tabela6[[#This Row],[A]]&lt;DATA[Prev Hilo]) * (DATA[Prev Hilo]&lt;Tabela6[[#This Row],[B]]) * DATA[Open Inside] * DATA[Close Out Min])
/ Tabela6[[#This Row],[Contagem de dias]] *100</f>
        <v>13.385826771653544</v>
      </c>
      <c r="J6" s="34" cm="1">
        <f t="array" ref="J6" xml:space="preserve"> SUM(DATA[Prev Is Bull] * (Tabela6[[#This Row],[A]]&lt;DATA[Prev Hilo]) * (DATA[Prev Hilo]&lt;Tabela6[[#This Row],[B]]) * DATA[Open Out Min])
/ Tabela6[[#This Row],[Contagem de dias]] *100</f>
        <v>1.5748031496062991</v>
      </c>
      <c r="K6" s="34" cm="1">
        <f t="array" ref="K6" xml:space="preserve"> SUM(DATA[Prev Is Bull] * (Tabela6[[#This Row],[A]]&lt;DATA[Prev Hilo]) * (DATA[Prev Hilo]&lt;Tabela6[[#This Row],[B]]) * DATA[Open Out Min] * DATA[High Out Max])
/ Tabela6[[#This Row],[Contagem de dias]] *100</f>
        <v>0</v>
      </c>
      <c r="L6" s="34" cm="1">
        <f t="array" ref="L6" xml:space="preserve"> SUM(DATA[Prev Is Bull] * (Tabela6[[#This Row],[A]]&lt;DATA[Prev Hilo]) * (DATA[Prev Hilo]&lt;Tabela6[[#This Row],[B]]) * DATA[Open Out Min] * DATA[Close Out Min])
/ Tabela6[[#This Row],[Contagem de dias]] *100</f>
        <v>0.78740157480314954</v>
      </c>
      <c r="M6" s="34" cm="1">
        <f t="array" ref="M6" xml:space="preserve"> SUM(DATA[Prev Is Bull] * (Tabela6[[#This Row],[A]]&lt;DATA[Prev Hilo]) * (DATA[Prev Hilo]&lt;Tabela6[[#This Row],[B]]) * DATA[Open Out Min] * DATA[Close Out Max])
/ Tabela6[[#This Row],[Contagem de dias]] *100</f>
        <v>0</v>
      </c>
      <c r="N6" s="34" cm="1">
        <f t="array" ref="N6" xml:space="preserve"> SUM(DATA[Prev Is Bull] * (Tabela6[[#This Row],[A]]&lt;DATA[Prev Hilo]) * (DATA[Prev Hilo]&lt;Tabela6[[#This Row],[B]]) * DATA[Open Out Max])
/ Tabela6[[#This Row],[Contagem de dias]] *100</f>
        <v>22.047244094488189</v>
      </c>
      <c r="O6" s="34" cm="1">
        <f t="array" ref="O6" xml:space="preserve"> SUM(DATA[Prev Is Bull] * (Tabela6[[#This Row],[A]]&lt;DATA[Prev Hilo]) * (DATA[Prev Hilo]&lt;Tabela6[[#This Row],[B]]) * DATA[Open Out Max] * DATA[Close Out Max])
/ Tabela6[[#This Row],[Contagem de dias]] *100</f>
        <v>8.6614173228346463</v>
      </c>
      <c r="P6" s="34" cm="1">
        <f t="array" ref="P6" xml:space="preserve"> SUM(DATA[Prev Is Bull] * (Tabela6[[#This Row],[A]]&lt;DATA[Prev Hilo]) * (DATA[Prev Hilo]&lt;Tabela6[[#This Row],[B]]) * DATA[Open Out Max] * DATA[Close Out Min])
/ Tabela6[[#This Row],[Contagem de dias]] *100</f>
        <v>2.3622047244094486</v>
      </c>
    </row>
    <row r="7" spans="1:16" x14ac:dyDescent="0.25">
      <c r="A7" s="10" t="s">
        <v>14</v>
      </c>
      <c r="B7" s="10">
        <v>1900</v>
      </c>
      <c r="C7" s="10">
        <v>2200</v>
      </c>
      <c r="D7" s="38" cm="1">
        <f t="array" ref="D7" xml:space="preserve"> SUM(DATA[Prev Is Bull] * (Tabela6[[#This Row],[A]]&lt;DATA[Prev Hilo]) * (DATA[Prev Hilo]&lt;Tabela6[[#This Row],[B]]))</f>
        <v>76</v>
      </c>
      <c r="E7" s="34" cm="1">
        <f t="array" ref="E7" xml:space="preserve"> SUM(DATA[Prev Is Bull] * (Tabela6[[#This Row],[A]]&lt;DATA[Prev Hilo]) * (DATA[Prev Hilo]&lt;Tabela6[[#This Row],[B]]) * DATA[Open Inside])
/ Tabela6[[#This Row],[Contagem de dias]] *100</f>
        <v>76.31578947368422</v>
      </c>
      <c r="F7" s="34" cm="1">
        <f t="array" ref="F7" xml:space="preserve"> SUM(DATA[Prev Is Bull] * (Tabela6[[#This Row],[A]]&lt;DATA[Prev Hilo]) * (DATA[Prev Hilo]&lt;Tabela6[[#This Row],[B]]) * DATA[Open Inside] * DATA[High Out Max] * DATA[Close In Max])
/ Tabela6[[#This Row],[Contagem de dias]] *100</f>
        <v>25</v>
      </c>
      <c r="G7" s="34" cm="1">
        <f t="array" ref="G7" xml:space="preserve"> SUM(DATA[Prev Is Bull] * (Tabela6[[#This Row],[A]]&lt;DATA[Prev Hilo]) * (DATA[Prev Hilo]&lt;Tabela6[[#This Row],[B]]) * DATA[Open Inside] * DATA[Low Out Min] * DATA[Close In Min])
/ Tabela6[[#This Row],[Contagem de dias]] *100</f>
        <v>9.2105263157894726</v>
      </c>
      <c r="H7" s="34" cm="1">
        <f t="array" ref="H7" xml:space="preserve"> SUM(DATA[Prev Is Bull] * (Tabela6[[#This Row],[A]]&lt;DATA[Prev Hilo]) * (DATA[Prev Hilo]&lt;Tabela6[[#This Row],[B]]) * DATA[Open Inside] * DATA[Close Out Max])
/ Tabela6[[#This Row],[Contagem de dias]] *100</f>
        <v>17.105263157894736</v>
      </c>
      <c r="I7" s="34" cm="1">
        <f t="array" ref="I7" xml:space="preserve"> SUM(DATA[Prev Is Bull] * (Tabela6[[#This Row],[A]]&lt;DATA[Prev Hilo]) * (DATA[Prev Hilo]&lt;Tabela6[[#This Row],[B]]) * DATA[Open Inside] * DATA[Close Out Min])
/ Tabela6[[#This Row],[Contagem de dias]] *100</f>
        <v>14.473684210526317</v>
      </c>
      <c r="J7" s="34" cm="1">
        <f t="array" ref="J7" xml:space="preserve"> SUM(DATA[Prev Is Bull] * (Tabela6[[#This Row],[A]]&lt;DATA[Prev Hilo]) * (DATA[Prev Hilo]&lt;Tabela6[[#This Row],[B]]) * DATA[Open Out Min])
/ Tabela6[[#This Row],[Contagem de dias]] *100</f>
        <v>1.3157894736842104</v>
      </c>
      <c r="K7" s="34" cm="1">
        <f t="array" ref="K7" xml:space="preserve"> SUM(DATA[Prev Is Bull] * (Tabela6[[#This Row],[A]]&lt;DATA[Prev Hilo]) * (DATA[Prev Hilo]&lt;Tabela6[[#This Row],[B]]) * DATA[Open Out Min] * DATA[High Out Max])
/ Tabela6[[#This Row],[Contagem de dias]] *100</f>
        <v>0</v>
      </c>
      <c r="L7" s="34" cm="1">
        <f t="array" ref="L7" xml:space="preserve"> SUM(DATA[Prev Is Bull] * (Tabela6[[#This Row],[A]]&lt;DATA[Prev Hilo]) * (DATA[Prev Hilo]&lt;Tabela6[[#This Row],[B]]) * DATA[Open Out Min] * DATA[Close Out Min])
/ Tabela6[[#This Row],[Contagem de dias]] *100</f>
        <v>1.3157894736842104</v>
      </c>
      <c r="M7" s="34" cm="1">
        <f t="array" ref="M7" xml:space="preserve"> SUM(DATA[Prev Is Bull] * (Tabela6[[#This Row],[A]]&lt;DATA[Prev Hilo]) * (DATA[Prev Hilo]&lt;Tabela6[[#This Row],[B]]) * DATA[Open Out Min] * DATA[Close Out Max])
/ Tabela6[[#This Row],[Contagem de dias]] *100</f>
        <v>0</v>
      </c>
      <c r="N7" s="34" cm="1">
        <f t="array" ref="N7" xml:space="preserve"> SUM(DATA[Prev Is Bull] * (Tabela6[[#This Row],[A]]&lt;DATA[Prev Hilo]) * (DATA[Prev Hilo]&lt;Tabela6[[#This Row],[B]]) * DATA[Open Out Max])
/ Tabela6[[#This Row],[Contagem de dias]] *100</f>
        <v>22.368421052631579</v>
      </c>
      <c r="O7" s="34" cm="1">
        <f t="array" ref="O7" xml:space="preserve"> SUM(DATA[Prev Is Bull] * (Tabela6[[#This Row],[A]]&lt;DATA[Prev Hilo]) * (DATA[Prev Hilo]&lt;Tabela6[[#This Row],[B]]) * DATA[Open Out Max] * DATA[Close Out Max])
/ Tabela6[[#This Row],[Contagem de dias]] *100</f>
        <v>11.842105263157894</v>
      </c>
      <c r="P7" s="34" cm="1">
        <f t="array" ref="P7" xml:space="preserve"> SUM(DATA[Prev Is Bull] * (Tabela6[[#This Row],[A]]&lt;DATA[Prev Hilo]) * (DATA[Prev Hilo]&lt;Tabela6[[#This Row],[B]]) * DATA[Open Out Max] * DATA[Close Out Min])
/ Tabela6[[#This Row],[Contagem de dias]] *100</f>
        <v>1.3157894736842104</v>
      </c>
    </row>
    <row r="8" spans="1:16" x14ac:dyDescent="0.25">
      <c r="A8" s="10" t="s">
        <v>13</v>
      </c>
      <c r="B8" s="10">
        <v>2200</v>
      </c>
      <c r="C8" s="10">
        <v>2500</v>
      </c>
      <c r="D8" s="38" cm="1">
        <f t="array" ref="D8" xml:space="preserve"> SUM(DATA[Prev Is Bull] * (Tabela6[[#This Row],[A]]&lt;DATA[Prev Hilo]) * (DATA[Prev Hilo]&lt;Tabela6[[#This Row],[B]]))</f>
        <v>66</v>
      </c>
      <c r="E8" s="34" cm="1">
        <f t="array" ref="E8" xml:space="preserve"> SUM(DATA[Prev Is Bull] * (Tabela6[[#This Row],[A]]&lt;DATA[Prev Hilo]) * (DATA[Prev Hilo]&lt;Tabela6[[#This Row],[B]]) * DATA[Open Inside])
/ Tabela6[[#This Row],[Contagem de dias]] *100</f>
        <v>71.212121212121218</v>
      </c>
      <c r="F8" s="34" cm="1">
        <f t="array" ref="F8" xml:space="preserve"> SUM(DATA[Prev Is Bull] * (Tabela6[[#This Row],[A]]&lt;DATA[Prev Hilo]) * (DATA[Prev Hilo]&lt;Tabela6[[#This Row],[B]]) * DATA[Open Inside] * DATA[High Out Max] * DATA[Close In Max])
/ Tabela6[[#This Row],[Contagem de dias]] *100</f>
        <v>19.696969696969695</v>
      </c>
      <c r="G8" s="34" cm="1">
        <f t="array" ref="G8" xml:space="preserve"> SUM(DATA[Prev Is Bull] * (Tabela6[[#This Row],[A]]&lt;DATA[Prev Hilo]) * (DATA[Prev Hilo]&lt;Tabela6[[#This Row],[B]]) * DATA[Open Inside] * DATA[Low Out Min] * DATA[Close In Min])
/ Tabela6[[#This Row],[Contagem de dias]] *100</f>
        <v>3.0303030303030303</v>
      </c>
      <c r="H8" s="34" cm="1">
        <f t="array" ref="H8" xml:space="preserve"> SUM(DATA[Prev Is Bull] * (Tabela6[[#This Row],[A]]&lt;DATA[Prev Hilo]) * (DATA[Prev Hilo]&lt;Tabela6[[#This Row],[B]]) * DATA[Open Inside] * DATA[Close Out Max])
/ Tabela6[[#This Row],[Contagem de dias]] *100</f>
        <v>24.242424242424242</v>
      </c>
      <c r="I8" s="34" cm="1">
        <f t="array" ref="I8" xml:space="preserve"> SUM(DATA[Prev Is Bull] * (Tabela6[[#This Row],[A]]&lt;DATA[Prev Hilo]) * (DATA[Prev Hilo]&lt;Tabela6[[#This Row],[B]]) * DATA[Open Inside] * DATA[Close Out Min])
/ Tabela6[[#This Row],[Contagem de dias]] *100</f>
        <v>7.5757575757575761</v>
      </c>
      <c r="J8" s="34" cm="1">
        <f t="array" ref="J8" xml:space="preserve"> SUM(DATA[Prev Is Bull] * (Tabela6[[#This Row],[A]]&lt;DATA[Prev Hilo]) * (DATA[Prev Hilo]&lt;Tabela6[[#This Row],[B]]) * DATA[Open Out Min])
/ Tabela6[[#This Row],[Contagem de dias]] *100</f>
        <v>4.5454545454545459</v>
      </c>
      <c r="K8" s="34" cm="1">
        <f t="array" ref="K8" xml:space="preserve"> SUM(DATA[Prev Is Bull] * (Tabela6[[#This Row],[A]]&lt;DATA[Prev Hilo]) * (DATA[Prev Hilo]&lt;Tabela6[[#This Row],[B]]) * DATA[Open Out Min] * DATA[High Out Max])
/ Tabela6[[#This Row],[Contagem de dias]] *100</f>
        <v>0</v>
      </c>
      <c r="L8" s="34" cm="1">
        <f t="array" ref="L8" xml:space="preserve"> SUM(DATA[Prev Is Bull] * (Tabela6[[#This Row],[A]]&lt;DATA[Prev Hilo]) * (DATA[Prev Hilo]&lt;Tabela6[[#This Row],[B]]) * DATA[Open Out Min] * DATA[Close Out Min])
/ Tabela6[[#This Row],[Contagem de dias]] *100</f>
        <v>3.0303030303030303</v>
      </c>
      <c r="M8" s="34" cm="1">
        <f t="array" ref="M8" xml:space="preserve"> SUM(DATA[Prev Is Bull] * (Tabela6[[#This Row],[A]]&lt;DATA[Prev Hilo]) * (DATA[Prev Hilo]&lt;Tabela6[[#This Row],[B]]) * DATA[Open Out Min] * DATA[Close Out Max])
/ Tabela6[[#This Row],[Contagem de dias]] *100</f>
        <v>0</v>
      </c>
      <c r="N8" s="34" cm="1">
        <f t="array" ref="N8" xml:space="preserve"> SUM(DATA[Prev Is Bull] * (Tabela6[[#This Row],[A]]&lt;DATA[Prev Hilo]) * (DATA[Prev Hilo]&lt;Tabela6[[#This Row],[B]]) * DATA[Open Out Max])
/ Tabela6[[#This Row],[Contagem de dias]] *100</f>
        <v>24.242424242424242</v>
      </c>
      <c r="O8" s="34" cm="1">
        <f t="array" ref="O8" xml:space="preserve"> SUM(DATA[Prev Is Bull] * (Tabela6[[#This Row],[A]]&lt;DATA[Prev Hilo]) * (DATA[Prev Hilo]&lt;Tabela6[[#This Row],[B]]) * DATA[Open Out Max] * DATA[Close Out Max])
/ Tabela6[[#This Row],[Contagem de dias]] *100</f>
        <v>18.181818181818183</v>
      </c>
      <c r="P8" s="34" cm="1">
        <f t="array" ref="P8" xml:space="preserve"> SUM(DATA[Prev Is Bull] * (Tabela6[[#This Row],[A]]&lt;DATA[Prev Hilo]) * (DATA[Prev Hilo]&lt;Tabela6[[#This Row],[B]]) * DATA[Open Out Max] * DATA[Close Out Min])
/ Tabela6[[#This Row],[Contagem de dias]] *100</f>
        <v>0</v>
      </c>
    </row>
    <row r="9" spans="1:16" x14ac:dyDescent="0.25">
      <c r="A9" s="10" t="s">
        <v>12</v>
      </c>
      <c r="B9" s="10">
        <v>2500</v>
      </c>
      <c r="C9" s="10">
        <v>2800</v>
      </c>
      <c r="D9" s="38" cm="1">
        <f t="array" ref="D9" xml:space="preserve"> SUM(DATA[Prev Is Bull] * (Tabela6[[#This Row],[A]]&lt;DATA[Prev Hilo]) * (DATA[Prev Hilo]&lt;Tabela6[[#This Row],[B]]))</f>
        <v>41</v>
      </c>
      <c r="E9" s="34" cm="1">
        <f t="array" ref="E9" xml:space="preserve"> SUM(DATA[Prev Is Bull] * (Tabela6[[#This Row],[A]]&lt;DATA[Prev Hilo]) * (DATA[Prev Hilo]&lt;Tabela6[[#This Row],[B]]) * DATA[Open Inside])
/ Tabela6[[#This Row],[Contagem de dias]] *100</f>
        <v>63.414634146341463</v>
      </c>
      <c r="F9" s="34" cm="1">
        <f t="array" ref="F9" xml:space="preserve"> SUM(DATA[Prev Is Bull] * (Tabela6[[#This Row],[A]]&lt;DATA[Prev Hilo]) * (DATA[Prev Hilo]&lt;Tabela6[[#This Row],[B]]) * DATA[Open Inside] * DATA[High Out Max] * DATA[Close In Max])
/ Tabela6[[#This Row],[Contagem de dias]] *100</f>
        <v>17.073170731707318</v>
      </c>
      <c r="G9" s="34" cm="1">
        <f t="array" ref="G9" xml:space="preserve"> SUM(DATA[Prev Is Bull] * (Tabela6[[#This Row],[A]]&lt;DATA[Prev Hilo]) * (DATA[Prev Hilo]&lt;Tabela6[[#This Row],[B]]) * DATA[Open Inside] * DATA[Low Out Min] * DATA[Close In Min])
/ Tabela6[[#This Row],[Contagem de dias]] *100</f>
        <v>2.4390243902439024</v>
      </c>
      <c r="H9" s="34" cm="1">
        <f t="array" ref="H9" xml:space="preserve"> SUM(DATA[Prev Is Bull] * (Tabela6[[#This Row],[A]]&lt;DATA[Prev Hilo]) * (DATA[Prev Hilo]&lt;Tabela6[[#This Row],[B]]) * DATA[Open Inside] * DATA[Close Out Max])
/ Tabela6[[#This Row],[Contagem de dias]] *100</f>
        <v>19.512195121951219</v>
      </c>
      <c r="I9" s="34" cm="1">
        <f t="array" ref="I9" xml:space="preserve"> SUM(DATA[Prev Is Bull] * (Tabela6[[#This Row],[A]]&lt;DATA[Prev Hilo]) * (DATA[Prev Hilo]&lt;Tabela6[[#This Row],[B]]) * DATA[Open Inside] * DATA[Close Out Min])
/ Tabela6[[#This Row],[Contagem de dias]] *100</f>
        <v>7.3170731707317067</v>
      </c>
      <c r="J9" s="34" cm="1">
        <f t="array" ref="J9" xml:space="preserve"> SUM(DATA[Prev Is Bull] * (Tabela6[[#This Row],[A]]&lt;DATA[Prev Hilo]) * (DATA[Prev Hilo]&lt;Tabela6[[#This Row],[B]]) * DATA[Open Out Min])
/ Tabela6[[#This Row],[Contagem de dias]] *100</f>
        <v>4.8780487804878048</v>
      </c>
      <c r="K9" s="34" cm="1">
        <f t="array" ref="K9" xml:space="preserve"> SUM(DATA[Prev Is Bull] * (Tabela6[[#This Row],[A]]&lt;DATA[Prev Hilo]) * (DATA[Prev Hilo]&lt;Tabela6[[#This Row],[B]]) * DATA[Open Out Min] * DATA[High Out Max])
/ Tabela6[[#This Row],[Contagem de dias]] *100</f>
        <v>2.4390243902439024</v>
      </c>
      <c r="L9" s="34" cm="1">
        <f t="array" ref="L9" xml:space="preserve"> SUM(DATA[Prev Is Bull] * (Tabela6[[#This Row],[A]]&lt;DATA[Prev Hilo]) * (DATA[Prev Hilo]&lt;Tabela6[[#This Row],[B]]) * DATA[Open Out Min] * DATA[Close Out Min])
/ Tabela6[[#This Row],[Contagem de dias]] *100</f>
        <v>0</v>
      </c>
      <c r="M9" s="34" cm="1">
        <f t="array" ref="M9" xml:space="preserve"> SUM(DATA[Prev Is Bull] * (Tabela6[[#This Row],[A]]&lt;DATA[Prev Hilo]) * (DATA[Prev Hilo]&lt;Tabela6[[#This Row],[B]]) * DATA[Open Out Min] * DATA[Close Out Max])
/ Tabela6[[#This Row],[Contagem de dias]] *100</f>
        <v>2.4390243902439024</v>
      </c>
      <c r="N9" s="34" cm="1">
        <f t="array" ref="N9" xml:space="preserve"> SUM(DATA[Prev Is Bull] * (Tabela6[[#This Row],[A]]&lt;DATA[Prev Hilo]) * (DATA[Prev Hilo]&lt;Tabela6[[#This Row],[B]]) * DATA[Open Out Max])
/ Tabela6[[#This Row],[Contagem de dias]] *100</f>
        <v>31.707317073170731</v>
      </c>
      <c r="O9" s="34" cm="1">
        <f t="array" ref="O9" xml:space="preserve"> SUM(DATA[Prev Is Bull] * (Tabela6[[#This Row],[A]]&lt;DATA[Prev Hilo]) * (DATA[Prev Hilo]&lt;Tabela6[[#This Row],[B]]) * DATA[Open Out Max] * DATA[Close Out Max])
/ Tabela6[[#This Row],[Contagem de dias]] *100</f>
        <v>17.073170731707318</v>
      </c>
      <c r="P9" s="34" cm="1">
        <f t="array" ref="P9" xml:space="preserve"> SUM(DATA[Prev Is Bull] * (Tabela6[[#This Row],[A]]&lt;DATA[Prev Hilo]) * (DATA[Prev Hilo]&lt;Tabela6[[#This Row],[B]]) * DATA[Open Out Max] * DATA[Close Out Min])
/ Tabela6[[#This Row],[Contagem de dias]] *100</f>
        <v>0</v>
      </c>
    </row>
    <row r="10" spans="1:16" x14ac:dyDescent="0.25">
      <c r="A10" s="10" t="s">
        <v>11</v>
      </c>
      <c r="B10" s="10">
        <v>2800</v>
      </c>
      <c r="C10" s="10">
        <v>3100</v>
      </c>
      <c r="D10" s="38" cm="1">
        <f t="array" ref="D10" xml:space="preserve"> SUM(DATA[Prev Is Bull] * (Tabela6[[#This Row],[A]]&lt;DATA[Prev Hilo]) * (DATA[Prev Hilo]&lt;Tabela6[[#This Row],[B]]))</f>
        <v>21</v>
      </c>
      <c r="E10" s="34" cm="1">
        <f t="array" ref="E10" xml:space="preserve"> SUM(DATA[Prev Is Bull] * (Tabela6[[#This Row],[A]]&lt;DATA[Prev Hilo]) * (DATA[Prev Hilo]&lt;Tabela6[[#This Row],[B]]) * DATA[Open Inside])
/ Tabela6[[#This Row],[Contagem de dias]] *100</f>
        <v>80.952380952380949</v>
      </c>
      <c r="F10" s="34" cm="1">
        <f t="array" ref="F10" xml:space="preserve"> SUM(DATA[Prev Is Bull] * (Tabela6[[#This Row],[A]]&lt;DATA[Prev Hilo]) * (DATA[Prev Hilo]&lt;Tabela6[[#This Row],[B]]) * DATA[Open Inside] * DATA[High Out Max] * DATA[Close In Max])
/ Tabela6[[#This Row],[Contagem de dias]] *100</f>
        <v>14.285714285714285</v>
      </c>
      <c r="G10" s="34" cm="1">
        <f t="array" ref="G10" xml:space="preserve"> SUM(DATA[Prev Is Bull] * (Tabela6[[#This Row],[A]]&lt;DATA[Prev Hilo]) * (DATA[Prev Hilo]&lt;Tabela6[[#This Row],[B]]) * DATA[Open Inside] * DATA[Low Out Min] * DATA[Close In Min])
/ Tabela6[[#This Row],[Contagem de dias]] *100</f>
        <v>4.7619047619047619</v>
      </c>
      <c r="H10" s="34" cm="1">
        <f t="array" ref="H10" xml:space="preserve"> SUM(DATA[Prev Is Bull] * (Tabela6[[#This Row],[A]]&lt;DATA[Prev Hilo]) * (DATA[Prev Hilo]&lt;Tabela6[[#This Row],[B]]) * DATA[Open Inside] * DATA[Close Out Max])
/ Tabela6[[#This Row],[Contagem de dias]] *100</f>
        <v>28.571428571428569</v>
      </c>
      <c r="I10" s="34" cm="1">
        <f t="array" ref="I10" xml:space="preserve"> SUM(DATA[Prev Is Bull] * (Tabela6[[#This Row],[A]]&lt;DATA[Prev Hilo]) * (DATA[Prev Hilo]&lt;Tabela6[[#This Row],[B]]) * DATA[Open Inside] * DATA[Close Out Min])
/ Tabela6[[#This Row],[Contagem de dias]] *100</f>
        <v>14.285714285714285</v>
      </c>
      <c r="J10" s="34" cm="1">
        <f t="array" ref="J10" xml:space="preserve"> SUM(DATA[Prev Is Bull] * (Tabela6[[#This Row],[A]]&lt;DATA[Prev Hilo]) * (DATA[Prev Hilo]&lt;Tabela6[[#This Row],[B]]) * DATA[Open Out Min])
/ Tabela6[[#This Row],[Contagem de dias]] *100</f>
        <v>9.5238095238095237</v>
      </c>
      <c r="K10" s="34" cm="1">
        <f t="array" ref="K10" xml:space="preserve"> SUM(DATA[Prev Is Bull] * (Tabela6[[#This Row],[A]]&lt;DATA[Prev Hilo]) * (DATA[Prev Hilo]&lt;Tabela6[[#This Row],[B]]) * DATA[Open Out Min] * DATA[High Out Max])
/ Tabela6[[#This Row],[Contagem de dias]] *100</f>
        <v>0</v>
      </c>
      <c r="L10" s="34" cm="1">
        <f t="array" ref="L10" xml:space="preserve"> SUM(DATA[Prev Is Bull] * (Tabela6[[#This Row],[A]]&lt;DATA[Prev Hilo]) * (DATA[Prev Hilo]&lt;Tabela6[[#This Row],[B]]) * DATA[Open Out Min] * DATA[Close Out Min])
/ Tabela6[[#This Row],[Contagem de dias]] *100</f>
        <v>4.7619047619047619</v>
      </c>
      <c r="M10" s="34" cm="1">
        <f t="array" ref="M10" xml:space="preserve"> SUM(DATA[Prev Is Bull] * (Tabela6[[#This Row],[A]]&lt;DATA[Prev Hilo]) * (DATA[Prev Hilo]&lt;Tabela6[[#This Row],[B]]) * DATA[Open Out Min] * DATA[Close Out Max])
/ Tabela6[[#This Row],[Contagem de dias]] *100</f>
        <v>0</v>
      </c>
      <c r="N10" s="34" cm="1">
        <f t="array" ref="N10" xml:space="preserve"> SUM(DATA[Prev Is Bull] * (Tabela6[[#This Row],[A]]&lt;DATA[Prev Hilo]) * (DATA[Prev Hilo]&lt;Tabela6[[#This Row],[B]]) * DATA[Open Out Max])
/ Tabela6[[#This Row],[Contagem de dias]] *100</f>
        <v>9.5238095238095237</v>
      </c>
      <c r="O10" s="34" cm="1">
        <f t="array" ref="O10" xml:space="preserve"> SUM(DATA[Prev Is Bull] * (Tabela6[[#This Row],[A]]&lt;DATA[Prev Hilo]) * (DATA[Prev Hilo]&lt;Tabela6[[#This Row],[B]]) * DATA[Open Out Max] * DATA[Close Out Max])
/ Tabela6[[#This Row],[Contagem de dias]] *100</f>
        <v>4.7619047619047619</v>
      </c>
      <c r="P10" s="34" cm="1">
        <f t="array" ref="P10" xml:space="preserve"> SUM(DATA[Prev Is Bull] * (Tabela6[[#This Row],[A]]&lt;DATA[Prev Hilo]) * (DATA[Prev Hilo]&lt;Tabela6[[#This Row],[B]]) * DATA[Open Out Max] * DATA[Close Out Min])
/ Tabela6[[#This Row],[Contagem de dias]] *100</f>
        <v>0</v>
      </c>
    </row>
    <row r="11" spans="1:16" x14ac:dyDescent="0.25">
      <c r="A11" s="10" t="s">
        <v>10</v>
      </c>
      <c r="B11" s="10">
        <v>3100</v>
      </c>
      <c r="C11" s="10">
        <v>3500</v>
      </c>
      <c r="D11" s="38" cm="1">
        <f t="array" ref="D11" xml:space="preserve"> SUM(DATA[Prev Is Bull] * (Tabela6[[#This Row],[A]]&lt;DATA[Prev Hilo]) * (DATA[Prev Hilo]&lt;Tabela6[[#This Row],[B]]))</f>
        <v>23</v>
      </c>
      <c r="E11" s="34" cm="1">
        <f t="array" ref="E11" xml:space="preserve"> SUM(DATA[Prev Is Bull] * (Tabela6[[#This Row],[A]]&lt;DATA[Prev Hilo]) * (DATA[Prev Hilo]&lt;Tabela6[[#This Row],[B]]) * DATA[Open Inside])
/ Tabela6[[#This Row],[Contagem de dias]] *100</f>
        <v>86.956521739130437</v>
      </c>
      <c r="F11" s="34" cm="1">
        <f t="array" ref="F11" xml:space="preserve"> SUM(DATA[Prev Is Bull] * (Tabela6[[#This Row],[A]]&lt;DATA[Prev Hilo]) * (DATA[Prev Hilo]&lt;Tabela6[[#This Row],[B]]) * DATA[Open Inside] * DATA[High Out Max] * DATA[Close In Max])
/ Tabela6[[#This Row],[Contagem de dias]] *100</f>
        <v>13.043478260869565</v>
      </c>
      <c r="G11" s="34" cm="1">
        <f t="array" ref="G11" xml:space="preserve"> SUM(DATA[Prev Is Bull] * (Tabela6[[#This Row],[A]]&lt;DATA[Prev Hilo]) * (DATA[Prev Hilo]&lt;Tabela6[[#This Row],[B]]) * DATA[Open Inside] * DATA[Low Out Min] * DATA[Close In Min])
/ Tabela6[[#This Row],[Contagem de dias]] *100</f>
        <v>0</v>
      </c>
      <c r="H11" s="34" cm="1">
        <f t="array" ref="H11" xml:space="preserve"> SUM(DATA[Prev Is Bull] * (Tabela6[[#This Row],[A]]&lt;DATA[Prev Hilo]) * (DATA[Prev Hilo]&lt;Tabela6[[#This Row],[B]]) * DATA[Open Inside] * DATA[Close Out Max])
/ Tabela6[[#This Row],[Contagem de dias]] *100</f>
        <v>34.782608695652172</v>
      </c>
      <c r="I11" s="34" cm="1">
        <f t="array" ref="I11" xml:space="preserve"> SUM(DATA[Prev Is Bull] * (Tabela6[[#This Row],[A]]&lt;DATA[Prev Hilo]) * (DATA[Prev Hilo]&lt;Tabela6[[#This Row],[B]]) * DATA[Open Inside] * DATA[Close Out Min])
/ Tabela6[[#This Row],[Contagem de dias]] *100</f>
        <v>13.043478260869565</v>
      </c>
      <c r="J11" s="34" cm="1">
        <f t="array" ref="J11" xml:space="preserve"> SUM(DATA[Prev Is Bull] * (Tabela6[[#This Row],[A]]&lt;DATA[Prev Hilo]) * (DATA[Prev Hilo]&lt;Tabela6[[#This Row],[B]]) * DATA[Open Out Min])
/ Tabela6[[#This Row],[Contagem de dias]] *100</f>
        <v>0</v>
      </c>
      <c r="K11" s="34" cm="1">
        <f t="array" ref="K11" xml:space="preserve"> SUM(DATA[Prev Is Bull] * (Tabela6[[#This Row],[A]]&lt;DATA[Prev Hilo]) * (DATA[Prev Hilo]&lt;Tabela6[[#This Row],[B]]) * DATA[Open Out Min] * DATA[High Out Max])
/ Tabela6[[#This Row],[Contagem de dias]] *100</f>
        <v>0</v>
      </c>
      <c r="L11" s="34" cm="1">
        <f t="array" ref="L11" xml:space="preserve"> SUM(DATA[Prev Is Bull] * (Tabela6[[#This Row],[A]]&lt;DATA[Prev Hilo]) * (DATA[Prev Hilo]&lt;Tabela6[[#This Row],[B]]) * DATA[Open Out Min] * DATA[Close Out Min])
/ Tabela6[[#This Row],[Contagem de dias]] *100</f>
        <v>0</v>
      </c>
      <c r="M11" s="34" cm="1">
        <f t="array" ref="M11" xml:space="preserve"> SUM(DATA[Prev Is Bull] * (Tabela6[[#This Row],[A]]&lt;DATA[Prev Hilo]) * (DATA[Prev Hilo]&lt;Tabela6[[#This Row],[B]]) * DATA[Open Out Min] * DATA[Close Out Max])
/ Tabela6[[#This Row],[Contagem de dias]] *100</f>
        <v>0</v>
      </c>
      <c r="N11" s="34" cm="1">
        <f t="array" ref="N11" xml:space="preserve"> SUM(DATA[Prev Is Bull] * (Tabela6[[#This Row],[A]]&lt;DATA[Prev Hilo]) * (DATA[Prev Hilo]&lt;Tabela6[[#This Row],[B]]) * DATA[Open Out Max])
/ Tabela6[[#This Row],[Contagem de dias]] *100</f>
        <v>13.043478260869565</v>
      </c>
      <c r="O11" s="34" cm="1">
        <f t="array" ref="O11" xml:space="preserve"> SUM(DATA[Prev Is Bull] * (Tabela6[[#This Row],[A]]&lt;DATA[Prev Hilo]) * (DATA[Prev Hilo]&lt;Tabela6[[#This Row],[B]]) * DATA[Open Out Max] * DATA[Close Out Max])
/ Tabela6[[#This Row],[Contagem de dias]] *100</f>
        <v>13.043478260869565</v>
      </c>
      <c r="P11" s="34" cm="1">
        <f t="array" ref="P11" xml:space="preserve"> SUM(DATA[Prev Is Bull] * (Tabela6[[#This Row],[A]]&lt;DATA[Prev Hilo]) * (DATA[Prev Hilo]&lt;Tabela6[[#This Row],[B]]) * DATA[Open Out Max] * DATA[Close Out Min])
/ Tabela6[[#This Row],[Contagem de dias]] *100</f>
        <v>0</v>
      </c>
    </row>
    <row r="12" spans="1:16" x14ac:dyDescent="0.25">
      <c r="A12" s="10" t="s">
        <v>9</v>
      </c>
      <c r="B12" s="10">
        <v>3500</v>
      </c>
      <c r="C12" s="10">
        <v>4000</v>
      </c>
      <c r="D12" s="38" cm="1">
        <f t="array" ref="D12" xml:space="preserve"> SUM(DATA[Prev Is Bull] * (Tabela6[[#This Row],[A]]&lt;DATA[Prev Hilo]) * (DATA[Prev Hilo]&lt;Tabela6[[#This Row],[B]]))</f>
        <v>17</v>
      </c>
      <c r="E12" s="34" cm="1">
        <f t="array" ref="E12" xml:space="preserve"> SUM(DATA[Prev Is Bull] * (Tabela6[[#This Row],[A]]&lt;DATA[Prev Hilo]) * (DATA[Prev Hilo]&lt;Tabela6[[#This Row],[B]]) * DATA[Open Inside])
/ Tabela6[[#This Row],[Contagem de dias]] *100</f>
        <v>82.35294117647058</v>
      </c>
      <c r="F12" s="34" cm="1">
        <f t="array" ref="F12" xml:space="preserve"> SUM(DATA[Prev Is Bull] * (Tabela6[[#This Row],[A]]&lt;DATA[Prev Hilo]) * (DATA[Prev Hilo]&lt;Tabela6[[#This Row],[B]]) * DATA[Open Inside] * DATA[High Out Max] * DATA[Close In Max])
/ Tabela6[[#This Row],[Contagem de dias]] *100</f>
        <v>23.52941176470588</v>
      </c>
      <c r="G12" s="34" cm="1">
        <f t="array" ref="G12" xml:space="preserve"> SUM(DATA[Prev Is Bull] * (Tabela6[[#This Row],[A]]&lt;DATA[Prev Hilo]) * (DATA[Prev Hilo]&lt;Tabela6[[#This Row],[B]]) * DATA[Open Inside] * DATA[Low Out Min] * DATA[Close In Min])
/ Tabela6[[#This Row],[Contagem de dias]] *100</f>
        <v>11.76470588235294</v>
      </c>
      <c r="H12" s="34" cm="1">
        <f t="array" ref="H12" xml:space="preserve"> SUM(DATA[Prev Is Bull] * (Tabela6[[#This Row],[A]]&lt;DATA[Prev Hilo]) * (DATA[Prev Hilo]&lt;Tabela6[[#This Row],[B]]) * DATA[Open Inside] * DATA[Close Out Max])
/ Tabela6[[#This Row],[Contagem de dias]] *100</f>
        <v>11.76470588235294</v>
      </c>
      <c r="I12" s="34" cm="1">
        <f t="array" ref="I12" xml:space="preserve"> SUM(DATA[Prev Is Bull] * (Tabela6[[#This Row],[A]]&lt;DATA[Prev Hilo]) * (DATA[Prev Hilo]&lt;Tabela6[[#This Row],[B]]) * DATA[Open Inside] * DATA[Close Out Min])
/ Tabela6[[#This Row],[Contagem de dias]] *100</f>
        <v>17.647058823529413</v>
      </c>
      <c r="J12" s="34" cm="1">
        <f t="array" ref="J12" xml:space="preserve"> SUM(DATA[Prev Is Bull] * (Tabela6[[#This Row],[A]]&lt;DATA[Prev Hilo]) * (DATA[Prev Hilo]&lt;Tabela6[[#This Row],[B]]) * DATA[Open Out Min])
/ Tabela6[[#This Row],[Contagem de dias]] *100</f>
        <v>0</v>
      </c>
      <c r="K12" s="34" cm="1">
        <f t="array" ref="K12" xml:space="preserve"> SUM(DATA[Prev Is Bull] * (Tabela6[[#This Row],[A]]&lt;DATA[Prev Hilo]) * (DATA[Prev Hilo]&lt;Tabela6[[#This Row],[B]]) * DATA[Open Out Min] * DATA[High Out Max])
/ Tabela6[[#This Row],[Contagem de dias]] *100</f>
        <v>0</v>
      </c>
      <c r="L12" s="34" cm="1">
        <f t="array" ref="L12" xml:space="preserve"> SUM(DATA[Prev Is Bull] * (Tabela6[[#This Row],[A]]&lt;DATA[Prev Hilo]) * (DATA[Prev Hilo]&lt;Tabela6[[#This Row],[B]]) * DATA[Open Out Min] * DATA[Close Out Min])
/ Tabela6[[#This Row],[Contagem de dias]] *100</f>
        <v>0</v>
      </c>
      <c r="M12" s="34" cm="1">
        <f t="array" ref="M12" xml:space="preserve"> SUM(DATA[Prev Is Bull] * (Tabela6[[#This Row],[A]]&lt;DATA[Prev Hilo]) * (DATA[Prev Hilo]&lt;Tabela6[[#This Row],[B]]) * DATA[Open Out Min] * DATA[Close Out Max])
/ Tabela6[[#This Row],[Contagem de dias]] *100</f>
        <v>0</v>
      </c>
      <c r="N12" s="34" cm="1">
        <f t="array" ref="N12" xml:space="preserve"> SUM(DATA[Prev Is Bull] * (Tabela6[[#This Row],[A]]&lt;DATA[Prev Hilo]) * (DATA[Prev Hilo]&lt;Tabela6[[#This Row],[B]]) * DATA[Open Out Max])
/ Tabela6[[#This Row],[Contagem de dias]] *100</f>
        <v>17.647058823529413</v>
      </c>
      <c r="O12" s="34" cm="1">
        <f t="array" ref="O12" xml:space="preserve"> SUM(DATA[Prev Is Bull] * (Tabela6[[#This Row],[A]]&lt;DATA[Prev Hilo]) * (DATA[Prev Hilo]&lt;Tabela6[[#This Row],[B]]) * DATA[Open Out Max] * DATA[Close Out Max])
/ Tabela6[[#This Row],[Contagem de dias]] *100</f>
        <v>11.76470588235294</v>
      </c>
      <c r="P12" s="34" cm="1">
        <f t="array" ref="P12" xml:space="preserve"> SUM(DATA[Prev Is Bull] * (Tabela6[[#This Row],[A]]&lt;DATA[Prev Hilo]) * (DATA[Prev Hilo]&lt;Tabela6[[#This Row],[B]]) * DATA[Open Out Max] * DATA[Close Out Min])
/ Tabela6[[#This Row],[Contagem de dias]] *100</f>
        <v>0</v>
      </c>
    </row>
    <row r="13" spans="1:16" x14ac:dyDescent="0.25">
      <c r="A13" s="10" t="s">
        <v>8</v>
      </c>
      <c r="B13" s="10">
        <v>4000</v>
      </c>
      <c r="C13" s="10">
        <v>4500</v>
      </c>
      <c r="D13" s="38" cm="1">
        <f t="array" ref="D13" xml:space="preserve"> SUM(DATA[Prev Is Bull] * (Tabela6[[#This Row],[A]]&lt;DATA[Prev Hilo]) * (DATA[Prev Hilo]&lt;Tabela6[[#This Row],[B]]))</f>
        <v>3</v>
      </c>
      <c r="E13" s="34" cm="1">
        <f t="array" ref="E13" xml:space="preserve"> SUM(DATA[Prev Is Bull] * (Tabela6[[#This Row],[A]]&lt;DATA[Prev Hilo]) * (DATA[Prev Hilo]&lt;Tabela6[[#This Row],[B]]) * DATA[Open Inside])
/ Tabela6[[#This Row],[Contagem de dias]] *100</f>
        <v>33.333333333333329</v>
      </c>
      <c r="F13" s="34" cm="1">
        <f t="array" ref="F13" xml:space="preserve"> SUM(DATA[Prev Is Bull] * (Tabela6[[#This Row],[A]]&lt;DATA[Prev Hilo]) * (DATA[Prev Hilo]&lt;Tabela6[[#This Row],[B]]) * DATA[Open Inside] * DATA[High Out Max] * DATA[Close In Max])
/ Tabela6[[#This Row],[Contagem de dias]] *100</f>
        <v>33.333333333333329</v>
      </c>
      <c r="G13" s="34" cm="1">
        <f t="array" ref="G13" xml:space="preserve"> SUM(DATA[Prev Is Bull] * (Tabela6[[#This Row],[A]]&lt;DATA[Prev Hilo]) * (DATA[Prev Hilo]&lt;Tabela6[[#This Row],[B]]) * DATA[Open Inside] * DATA[Low Out Min] * DATA[Close In Min])
/ Tabela6[[#This Row],[Contagem de dias]] *100</f>
        <v>0</v>
      </c>
      <c r="H13" s="34" cm="1">
        <f t="array" ref="H13" xml:space="preserve"> SUM(DATA[Prev Is Bull] * (Tabela6[[#This Row],[A]]&lt;DATA[Prev Hilo]) * (DATA[Prev Hilo]&lt;Tabela6[[#This Row],[B]]) * DATA[Open Inside] * DATA[Close Out Max])
/ Tabela6[[#This Row],[Contagem de dias]] *100</f>
        <v>0</v>
      </c>
      <c r="I13" s="34" cm="1">
        <f t="array" ref="I13" xml:space="preserve"> SUM(DATA[Prev Is Bull] * (Tabela6[[#This Row],[A]]&lt;DATA[Prev Hilo]) * (DATA[Prev Hilo]&lt;Tabela6[[#This Row],[B]]) * DATA[Open Inside] * DATA[Close Out Min])
/ Tabela6[[#This Row],[Contagem de dias]] *100</f>
        <v>0</v>
      </c>
      <c r="J13" s="34" cm="1">
        <f t="array" ref="J13" xml:space="preserve"> SUM(DATA[Prev Is Bull] * (Tabela6[[#This Row],[A]]&lt;DATA[Prev Hilo]) * (DATA[Prev Hilo]&lt;Tabela6[[#This Row],[B]]) * DATA[Open Out Min])
/ Tabela6[[#This Row],[Contagem de dias]] *100</f>
        <v>0</v>
      </c>
      <c r="K13" s="34" cm="1">
        <f t="array" ref="K13" xml:space="preserve"> SUM(DATA[Prev Is Bull] * (Tabela6[[#This Row],[A]]&lt;DATA[Prev Hilo]) * (DATA[Prev Hilo]&lt;Tabela6[[#This Row],[B]]) * DATA[Open Out Min] * DATA[High Out Max])
/ Tabela6[[#This Row],[Contagem de dias]] *100</f>
        <v>0</v>
      </c>
      <c r="L13" s="34" cm="1">
        <f t="array" ref="L13" xml:space="preserve"> SUM(DATA[Prev Is Bull] * (Tabela6[[#This Row],[A]]&lt;DATA[Prev Hilo]) * (DATA[Prev Hilo]&lt;Tabela6[[#This Row],[B]]) * DATA[Open Out Min] * DATA[Close Out Min])
/ Tabela6[[#This Row],[Contagem de dias]] *100</f>
        <v>0</v>
      </c>
      <c r="M13" s="34" cm="1">
        <f t="array" ref="M13" xml:space="preserve"> SUM(DATA[Prev Is Bull] * (Tabela6[[#This Row],[A]]&lt;DATA[Prev Hilo]) * (DATA[Prev Hilo]&lt;Tabela6[[#This Row],[B]]) * DATA[Open Out Min] * DATA[Close Out Max])
/ Tabela6[[#This Row],[Contagem de dias]] *100</f>
        <v>0</v>
      </c>
      <c r="N13" s="34" cm="1">
        <f t="array" ref="N13" xml:space="preserve"> SUM(DATA[Prev Is Bull] * (Tabela6[[#This Row],[A]]&lt;DATA[Prev Hilo]) * (DATA[Prev Hilo]&lt;Tabela6[[#This Row],[B]]) * DATA[Open Out Max])
/ Tabela6[[#This Row],[Contagem de dias]] *100</f>
        <v>66.666666666666657</v>
      </c>
      <c r="O13" s="34" cm="1">
        <f t="array" ref="O13" xml:space="preserve"> SUM(DATA[Prev Is Bull] * (Tabela6[[#This Row],[A]]&lt;DATA[Prev Hilo]) * (DATA[Prev Hilo]&lt;Tabela6[[#This Row],[B]]) * DATA[Open Out Max] * DATA[Close Out Max])
/ Tabela6[[#This Row],[Contagem de dias]] *100</f>
        <v>33.333333333333329</v>
      </c>
      <c r="P13" s="34" cm="1">
        <f t="array" ref="P13" xml:space="preserve"> SUM(DATA[Prev Is Bull] * (Tabela6[[#This Row],[A]]&lt;DATA[Prev Hilo]) * (DATA[Prev Hilo]&lt;Tabela6[[#This Row],[B]]) * DATA[Open Out Max] * DATA[Close Out Min])
/ Tabela6[[#This Row],[Contagem de dias]] *100</f>
        <v>0</v>
      </c>
    </row>
    <row r="14" spans="1:16" x14ac:dyDescent="0.25">
      <c r="A14" s="10" t="s">
        <v>7</v>
      </c>
      <c r="B14" s="10">
        <v>4500</v>
      </c>
      <c r="C14" s="10">
        <v>5000</v>
      </c>
      <c r="D14" s="38" cm="1">
        <f t="array" ref="D14" xml:space="preserve"> SUM(DATA[Prev Is Bull] * (Tabela6[[#This Row],[A]]&lt;DATA[Prev Hilo]) * (DATA[Prev Hilo]&lt;Tabela6[[#This Row],[B]]))</f>
        <v>3</v>
      </c>
      <c r="E14" s="34" cm="1">
        <f t="array" ref="E14" xml:space="preserve"> SUM(DATA[Prev Is Bull] * (Tabela6[[#This Row],[A]]&lt;DATA[Prev Hilo]) * (DATA[Prev Hilo]&lt;Tabela6[[#This Row],[B]]) * DATA[Open Inside])
/ Tabela6[[#This Row],[Contagem de dias]] *100</f>
        <v>100</v>
      </c>
      <c r="F14" s="34" cm="1">
        <f t="array" ref="F14" xml:space="preserve"> SUM(DATA[Prev Is Bull] * (Tabela6[[#This Row],[A]]&lt;DATA[Prev Hilo]) * (DATA[Prev Hilo]&lt;Tabela6[[#This Row],[B]]) * DATA[Open Inside] * DATA[High Out Max] * DATA[Close In Max])
/ Tabela6[[#This Row],[Contagem de dias]] *100</f>
        <v>33.333333333333329</v>
      </c>
      <c r="G14" s="34" cm="1">
        <f t="array" ref="G14" xml:space="preserve"> SUM(DATA[Prev Is Bull] * (Tabela6[[#This Row],[A]]&lt;DATA[Prev Hilo]) * (DATA[Prev Hilo]&lt;Tabela6[[#This Row],[B]]) * DATA[Open Inside] * DATA[Low Out Min] * DATA[Close In Min])
/ Tabela6[[#This Row],[Contagem de dias]] *100</f>
        <v>33.333333333333329</v>
      </c>
      <c r="H14" s="34" cm="1">
        <f t="array" ref="H14" xml:space="preserve"> SUM(DATA[Prev Is Bull] * (Tabela6[[#This Row],[A]]&lt;DATA[Prev Hilo]) * (DATA[Prev Hilo]&lt;Tabela6[[#This Row],[B]]) * DATA[Open Inside] * DATA[Close Out Max])
/ Tabela6[[#This Row],[Contagem de dias]] *100</f>
        <v>0</v>
      </c>
      <c r="I14" s="34" cm="1">
        <f t="array" ref="I14" xml:space="preserve"> SUM(DATA[Prev Is Bull] * (Tabela6[[#This Row],[A]]&lt;DATA[Prev Hilo]) * (DATA[Prev Hilo]&lt;Tabela6[[#This Row],[B]]) * DATA[Open Inside] * DATA[Close Out Min])
/ Tabela6[[#This Row],[Contagem de dias]] *100</f>
        <v>33.333333333333329</v>
      </c>
      <c r="J14" s="34" cm="1">
        <f t="array" ref="J14" xml:space="preserve"> SUM(DATA[Prev Is Bull] * (Tabela6[[#This Row],[A]]&lt;DATA[Prev Hilo]) * (DATA[Prev Hilo]&lt;Tabela6[[#This Row],[B]]) * DATA[Open Out Min])
/ Tabela6[[#This Row],[Contagem de dias]] *100</f>
        <v>0</v>
      </c>
      <c r="K14" s="34" cm="1">
        <f t="array" ref="K14" xml:space="preserve"> SUM(DATA[Prev Is Bull] * (Tabela6[[#This Row],[A]]&lt;DATA[Prev Hilo]) * (DATA[Prev Hilo]&lt;Tabela6[[#This Row],[B]]) * DATA[Open Out Min] * DATA[High Out Max])
/ Tabela6[[#This Row],[Contagem de dias]] *100</f>
        <v>0</v>
      </c>
      <c r="L14" s="34" cm="1">
        <f t="array" ref="L14" xml:space="preserve"> SUM(DATA[Prev Is Bull] * (Tabela6[[#This Row],[A]]&lt;DATA[Prev Hilo]) * (DATA[Prev Hilo]&lt;Tabela6[[#This Row],[B]]) * DATA[Open Out Min] * DATA[Close Out Min])
/ Tabela6[[#This Row],[Contagem de dias]] *100</f>
        <v>0</v>
      </c>
      <c r="M14" s="34" cm="1">
        <f t="array" ref="M14" xml:space="preserve"> SUM(DATA[Prev Is Bull] * (Tabela6[[#This Row],[A]]&lt;DATA[Prev Hilo]) * (DATA[Prev Hilo]&lt;Tabela6[[#This Row],[B]]) * DATA[Open Out Min] * DATA[Close Out Max])
/ Tabela6[[#This Row],[Contagem de dias]] *100</f>
        <v>0</v>
      </c>
      <c r="N14" s="34" cm="1">
        <f t="array" ref="N14" xml:space="preserve"> SUM(DATA[Prev Is Bull] * (Tabela6[[#This Row],[A]]&lt;DATA[Prev Hilo]) * (DATA[Prev Hilo]&lt;Tabela6[[#This Row],[B]]) * DATA[Open Out Max])
/ Tabela6[[#This Row],[Contagem de dias]] *100</f>
        <v>0</v>
      </c>
      <c r="O14" s="34" cm="1">
        <f t="array" ref="O14" xml:space="preserve"> SUM(DATA[Prev Is Bull] * (Tabela6[[#This Row],[A]]&lt;DATA[Prev Hilo]) * (DATA[Prev Hilo]&lt;Tabela6[[#This Row],[B]]) * DATA[Open Out Max] * DATA[Close Out Max])
/ Tabela6[[#This Row],[Contagem de dias]] *100</f>
        <v>0</v>
      </c>
      <c r="P14" s="34" cm="1">
        <f t="array" ref="P14" xml:space="preserve"> SUM(DATA[Prev Is Bull] * (Tabela6[[#This Row],[A]]&lt;DATA[Prev Hilo]) * (DATA[Prev Hilo]&lt;Tabela6[[#This Row],[B]]) * DATA[Open Out Max] * DATA[Close Out Min])
/ Tabela6[[#This Row],[Contagem de dias]] *100</f>
        <v>0</v>
      </c>
    </row>
    <row r="15" spans="1:16" x14ac:dyDescent="0.25">
      <c r="A15" s="10" t="s">
        <v>6</v>
      </c>
      <c r="B15" s="10">
        <v>5000</v>
      </c>
      <c r="C15" s="10">
        <v>10000</v>
      </c>
      <c r="D15" s="38" cm="1">
        <f t="array" ref="D15" xml:space="preserve"> SUM(DATA[Prev Is Bull] * (Tabela6[[#This Row],[A]]&lt;DATA[Prev Hilo]) * (DATA[Prev Hilo]&lt;Tabela6[[#This Row],[B]]))</f>
        <v>3</v>
      </c>
      <c r="E15" s="34" cm="1">
        <f t="array" ref="E15" xml:space="preserve"> SUM(DATA[Prev Is Bull] * (Tabela6[[#This Row],[A]]&lt;DATA[Prev Hilo]) * (DATA[Prev Hilo]&lt;Tabela6[[#This Row],[B]]) * DATA[Open Inside])
/ Tabela6[[#This Row],[Contagem de dias]] *100</f>
        <v>66.666666666666657</v>
      </c>
      <c r="F15" s="34" cm="1">
        <f t="array" ref="F15" xml:space="preserve"> SUM(DATA[Prev Is Bull] * (Tabela6[[#This Row],[A]]&lt;DATA[Prev Hilo]) * (DATA[Prev Hilo]&lt;Tabela6[[#This Row],[B]]) * DATA[Open Inside] * DATA[High Out Max] * DATA[Close In Max])
/ Tabela6[[#This Row],[Contagem de dias]] *100</f>
        <v>0</v>
      </c>
      <c r="G15" s="34" cm="1">
        <f t="array" ref="G15" xml:space="preserve"> SUM(DATA[Prev Is Bull] * (Tabela6[[#This Row],[A]]&lt;DATA[Prev Hilo]) * (DATA[Prev Hilo]&lt;Tabela6[[#This Row],[B]]) * DATA[Open Inside] * DATA[Low Out Min] * DATA[Close In Min])
/ Tabela6[[#This Row],[Contagem de dias]] *100</f>
        <v>0</v>
      </c>
      <c r="H15" s="34" cm="1">
        <f t="array" ref="H15" xml:space="preserve"> SUM(DATA[Prev Is Bull] * (Tabela6[[#This Row],[A]]&lt;DATA[Prev Hilo]) * (DATA[Prev Hilo]&lt;Tabela6[[#This Row],[B]]) * DATA[Open Inside] * DATA[Close Out Max])
/ Tabela6[[#This Row],[Contagem de dias]] *100</f>
        <v>33.333333333333329</v>
      </c>
      <c r="I15" s="34" cm="1">
        <f t="array" ref="I15" xml:space="preserve"> SUM(DATA[Prev Is Bull] * (Tabela6[[#This Row],[A]]&lt;DATA[Prev Hilo]) * (DATA[Prev Hilo]&lt;Tabela6[[#This Row],[B]]) * DATA[Open Inside] * DATA[Close Out Min])
/ Tabela6[[#This Row],[Contagem de dias]] *100</f>
        <v>0</v>
      </c>
      <c r="J15" s="34" cm="1">
        <f t="array" ref="J15" xml:space="preserve"> SUM(DATA[Prev Is Bull] * (Tabela6[[#This Row],[A]]&lt;DATA[Prev Hilo]) * (DATA[Prev Hilo]&lt;Tabela6[[#This Row],[B]]) * DATA[Open Out Min])
/ Tabela6[[#This Row],[Contagem de dias]] *100</f>
        <v>0</v>
      </c>
      <c r="K15" s="34" cm="1">
        <f t="array" ref="K15" xml:space="preserve"> SUM(DATA[Prev Is Bull] * (Tabela6[[#This Row],[A]]&lt;DATA[Prev Hilo]) * (DATA[Prev Hilo]&lt;Tabela6[[#This Row],[B]]) * DATA[Open Out Min] * DATA[High Out Max])
/ Tabela6[[#This Row],[Contagem de dias]] *100</f>
        <v>0</v>
      </c>
      <c r="L15" s="34" cm="1">
        <f t="array" ref="L15" xml:space="preserve"> SUM(DATA[Prev Is Bull] * (Tabela6[[#This Row],[A]]&lt;DATA[Prev Hilo]) * (DATA[Prev Hilo]&lt;Tabela6[[#This Row],[B]]) * DATA[Open Out Min] * DATA[Close Out Min])
/ Tabela6[[#This Row],[Contagem de dias]] *100</f>
        <v>0</v>
      </c>
      <c r="M15" s="34" cm="1">
        <f t="array" ref="M15" xml:space="preserve"> SUM(DATA[Prev Is Bull] * (Tabela6[[#This Row],[A]]&lt;DATA[Prev Hilo]) * (DATA[Prev Hilo]&lt;Tabela6[[#This Row],[B]]) * DATA[Open Out Min] * DATA[Close Out Max])
/ Tabela6[[#This Row],[Contagem de dias]] *100</f>
        <v>0</v>
      </c>
      <c r="N15" s="34" cm="1">
        <f t="array" ref="N15" xml:space="preserve"> SUM(DATA[Prev Is Bull] * (Tabela6[[#This Row],[A]]&lt;DATA[Prev Hilo]) * (DATA[Prev Hilo]&lt;Tabela6[[#This Row],[B]]) * DATA[Open Out Max])
/ Tabela6[[#This Row],[Contagem de dias]] *100</f>
        <v>33.333333333333329</v>
      </c>
      <c r="O15" s="34" cm="1">
        <f t="array" ref="O15" xml:space="preserve"> SUM(DATA[Prev Is Bull] * (Tabela6[[#This Row],[A]]&lt;DATA[Prev Hilo]) * (DATA[Prev Hilo]&lt;Tabela6[[#This Row],[B]]) * DATA[Open Out Max] * DATA[Close Out Max])
/ Tabela6[[#This Row],[Contagem de dias]] *100</f>
        <v>0</v>
      </c>
      <c r="P15" s="34" cm="1">
        <f t="array" ref="P15" xml:space="preserve"> SUM(DATA[Prev Is Bull] * (Tabela6[[#This Row],[A]]&lt;DATA[Prev Hilo]) * (DATA[Prev Hilo]&lt;Tabela6[[#This Row],[B]]) * DATA[Open Out Max] * DATA[Close Out Min])
/ Tabela6[[#This Row],[Contagem de dias]] *100</f>
        <v>0</v>
      </c>
    </row>
    <row r="19" spans="1:8" ht="45" x14ac:dyDescent="0.25">
      <c r="A19" s="37" t="s">
        <v>29</v>
      </c>
      <c r="B19" s="37" t="s">
        <v>855</v>
      </c>
      <c r="C19" s="37" t="s">
        <v>856</v>
      </c>
      <c r="D19" s="37" t="s">
        <v>4</v>
      </c>
      <c r="E19" s="37" t="s">
        <v>27</v>
      </c>
      <c r="F19" s="37" t="s">
        <v>26</v>
      </c>
      <c r="G19" s="37" t="s">
        <v>41</v>
      </c>
      <c r="H19" s="37" t="s">
        <v>42</v>
      </c>
    </row>
    <row r="20" spans="1:8" x14ac:dyDescent="0.25">
      <c r="A20" s="10" t="s">
        <v>19</v>
      </c>
      <c r="B20" s="10">
        <v>500</v>
      </c>
      <c r="C20" s="10">
        <v>700</v>
      </c>
      <c r="D20" s="10" cm="1">
        <f t="array" ref="D20" xml:space="preserve"> SUM(DATA[Prev Is Bull] * (Tabela65[[#This Row],[A]]&lt;DATA[Prev Hilo]) * (DATA[Prev Hilo]&lt;Tabela65[[#This Row],[B]]))</f>
        <v>4</v>
      </c>
      <c r="E20" s="34" cm="1">
        <f t="array" ref="E20" xml:space="preserve"> SUM(DATA[Prev Is Bull] * (Tabela65[[#This Row],[A]]&lt;DATA[Prev Hilo]) * (DATA[Prev Hilo]&lt;Tabela65[[#This Row],[B]]) * DATA[Open Inside])
/ Tabela65[[#This Row],[Contagem de dias]] *100</f>
        <v>25</v>
      </c>
      <c r="F20" s="34" cm="1">
        <f t="array" ref="F20" xml:space="preserve"> AVERAGE(_xlfn._xlws.FILTER(DATA[Hilo], DATA[Prev Is Bull] * (Tabela65[[#This Row],[A]]&lt;DATA[Prev Hilo]) * (DATA[Prev Hilo]&lt;Tabela65[[#This Row],[B]]) * DATA[Open Inside]))</f>
        <v>1765</v>
      </c>
    </row>
    <row r="21" spans="1:8" x14ac:dyDescent="0.25">
      <c r="A21" s="10" t="s">
        <v>18</v>
      </c>
      <c r="B21" s="10">
        <v>700</v>
      </c>
      <c r="C21" s="10">
        <v>1000</v>
      </c>
      <c r="D21" s="10" cm="1">
        <f t="array" ref="D21" xml:space="preserve"> SUM(DATA[Prev Is Bull] * (Tabela65[[#This Row],[A]]&lt;DATA[Prev Hilo]) * (DATA[Prev Hilo]&lt;Tabela65[[#This Row],[B]]))</f>
        <v>35</v>
      </c>
      <c r="E21" s="34" cm="1">
        <f t="array" ref="E21" xml:space="preserve"> SUM(DATA[Prev Is Bull] * (Tabela65[[#This Row],[A]]&lt;DATA[Prev Hilo]) * (DATA[Prev Hilo]&lt;Tabela65[[#This Row],[B]]) * DATA[Open Inside])
/ Tabela65[[#This Row],[Contagem de dias]] *100</f>
        <v>74.285714285714292</v>
      </c>
      <c r="F21" s="34" cm="1">
        <f t="array" ref="F21" xml:space="preserve"> AVERAGE(_xlfn._xlws.FILTER(DATA[Hilo], DATA[Prev Is Bull] * (Tabela65[[#This Row],[A]]&lt;DATA[Prev Hilo]) * (DATA[Prev Hilo]&lt;Tabela65[[#This Row],[B]]) * DATA[Open Inside]))</f>
        <v>1710.9615384615386</v>
      </c>
    </row>
    <row r="22" spans="1:8" x14ac:dyDescent="0.25">
      <c r="A22" s="10" t="s">
        <v>17</v>
      </c>
      <c r="B22" s="10">
        <v>1000</v>
      </c>
      <c r="C22" s="10">
        <v>1300</v>
      </c>
      <c r="D22" s="10" cm="1">
        <f t="array" ref="D22" xml:space="preserve"> SUM(DATA[Prev Is Bull] * (Tabela65[[#This Row],[A]]&lt;DATA[Prev Hilo]) * (DATA[Prev Hilo]&lt;Tabela65[[#This Row],[B]]))</f>
        <v>91</v>
      </c>
      <c r="E22" s="34" cm="1">
        <f t="array" ref="E22" xml:space="preserve"> SUM(DATA[Prev Is Bull] * (Tabela65[[#This Row],[A]]&lt;DATA[Prev Hilo]) * (DATA[Prev Hilo]&lt;Tabela65[[#This Row],[B]]) * DATA[Open Inside])
/ Tabela65[[#This Row],[Contagem de dias]] *100</f>
        <v>73.626373626373635</v>
      </c>
      <c r="F22" s="34" cm="1">
        <f t="array" ref="F22" xml:space="preserve"> AVERAGE(_xlfn._xlws.FILTER(DATA[Hilo], DATA[Prev Is Bull] * (Tabela65[[#This Row],[A]]&lt;DATA[Prev Hilo]) * (DATA[Prev Hilo]&lt;Tabela65[[#This Row],[B]]) * DATA[Open Inside]))</f>
        <v>1722.5373134328358</v>
      </c>
    </row>
    <row r="23" spans="1:8" x14ac:dyDescent="0.25">
      <c r="A23" s="10" t="s">
        <v>16</v>
      </c>
      <c r="B23" s="10">
        <v>1300</v>
      </c>
      <c r="C23" s="10">
        <v>1600</v>
      </c>
      <c r="D23" s="10" cm="1">
        <f t="array" ref="D23" xml:space="preserve"> SUM(DATA[Prev Is Bull] * (Tabela65[[#This Row],[A]]&lt;DATA[Prev Hilo]) * (DATA[Prev Hilo]&lt;Tabela65[[#This Row],[B]]))</f>
        <v>132</v>
      </c>
      <c r="E23" s="34" cm="1">
        <f t="array" ref="E23" xml:space="preserve"> SUM(DATA[Prev Is Bull] * (Tabela65[[#This Row],[A]]&lt;DATA[Prev Hilo]) * (DATA[Prev Hilo]&lt;Tabela65[[#This Row],[B]]) * DATA[Open Inside])
/ Tabela65[[#This Row],[Contagem de dias]] *100</f>
        <v>75</v>
      </c>
      <c r="F23" s="34" cm="1">
        <f t="array" ref="F23" xml:space="preserve"> AVERAGE(_xlfn._xlws.FILTER(DATA[Hilo], DATA[Prev Is Bull] * (Tabela65[[#This Row],[A]]&lt;DATA[Prev Hilo]) * (DATA[Prev Hilo]&lt;Tabela65[[#This Row],[B]]) * DATA[Open Inside]))</f>
        <v>1869.7979797979799</v>
      </c>
    </row>
    <row r="24" spans="1:8" x14ac:dyDescent="0.25">
      <c r="A24" s="10" t="s">
        <v>15</v>
      </c>
      <c r="B24" s="10">
        <v>1600</v>
      </c>
      <c r="C24" s="10">
        <v>1900</v>
      </c>
      <c r="D24" s="10" cm="1">
        <f t="array" ref="D24" xml:space="preserve"> SUM(DATA[Prev Is Bull] * (Tabela65[[#This Row],[A]]&lt;DATA[Prev Hilo]) * (DATA[Prev Hilo]&lt;Tabela65[[#This Row],[B]]))</f>
        <v>127</v>
      </c>
      <c r="E24" s="34" cm="1">
        <f t="array" ref="E24" xml:space="preserve"> SUM(DATA[Prev Is Bull] * (Tabela65[[#This Row],[A]]&lt;DATA[Prev Hilo]) * (DATA[Prev Hilo]&lt;Tabela65[[#This Row],[B]]) * DATA[Open Inside])
/ Tabela65[[#This Row],[Contagem de dias]] *100</f>
        <v>75.590551181102356</v>
      </c>
      <c r="F24" s="34" cm="1">
        <f t="array" ref="F24" xml:space="preserve"> AVERAGE(_xlfn._xlws.FILTER(DATA[Hilo], DATA[Prev Is Bull] * (Tabela65[[#This Row],[A]]&lt;DATA[Prev Hilo]) * (DATA[Prev Hilo]&lt;Tabela65[[#This Row],[B]]) * DATA[Open Inside]))</f>
        <v>1734.3229166666667</v>
      </c>
    </row>
    <row r="25" spans="1:8" x14ac:dyDescent="0.25">
      <c r="A25" s="10" t="s">
        <v>14</v>
      </c>
      <c r="B25" s="10">
        <v>1900</v>
      </c>
      <c r="C25" s="10">
        <v>2200</v>
      </c>
      <c r="D25" s="10" cm="1">
        <f t="array" ref="D25" xml:space="preserve"> SUM(DATA[Prev Is Bull] * (Tabela65[[#This Row],[A]]&lt;DATA[Prev Hilo]) * (DATA[Prev Hilo]&lt;Tabela65[[#This Row],[B]]))</f>
        <v>76</v>
      </c>
      <c r="E25" s="34" cm="1">
        <f t="array" ref="E25" xml:space="preserve"> SUM(DATA[Prev Is Bull] * (Tabela65[[#This Row],[A]]&lt;DATA[Prev Hilo]) * (DATA[Prev Hilo]&lt;Tabela65[[#This Row],[B]]) * DATA[Open Inside])
/ Tabela65[[#This Row],[Contagem de dias]] *100</f>
        <v>76.31578947368422</v>
      </c>
      <c r="F25" s="34" cm="1">
        <f t="array" ref="F25" xml:space="preserve"> AVERAGE(_xlfn._xlws.FILTER(DATA[Hilo], DATA[Prev Is Bull] * (Tabela65[[#This Row],[A]]&lt;DATA[Prev Hilo]) * (DATA[Prev Hilo]&lt;Tabela65[[#This Row],[B]]) * DATA[Open Inside]))</f>
        <v>1860.6034482758621</v>
      </c>
    </row>
    <row r="26" spans="1:8" x14ac:dyDescent="0.25">
      <c r="A26" s="10" t="s">
        <v>13</v>
      </c>
      <c r="B26" s="10">
        <v>2200</v>
      </c>
      <c r="C26" s="10">
        <v>2500</v>
      </c>
      <c r="D26" s="10" cm="1">
        <f t="array" ref="D26" xml:space="preserve"> SUM(DATA[Prev Is Bull] * (Tabela65[[#This Row],[A]]&lt;DATA[Prev Hilo]) * (DATA[Prev Hilo]&lt;Tabela65[[#This Row],[B]]))</f>
        <v>66</v>
      </c>
      <c r="E26" s="34" cm="1">
        <f t="array" ref="E26" xml:space="preserve"> SUM(DATA[Prev Is Bull] * (Tabela65[[#This Row],[A]]&lt;DATA[Prev Hilo]) * (DATA[Prev Hilo]&lt;Tabela65[[#This Row],[B]]) * DATA[Open Inside])
/ Tabela65[[#This Row],[Contagem de dias]] *100</f>
        <v>71.212121212121218</v>
      </c>
      <c r="F26" s="34" cm="1">
        <f t="array" ref="F26" xml:space="preserve"> AVERAGE(_xlfn._xlws.FILTER(DATA[Hilo], DATA[Prev Is Bull] * (Tabela65[[#This Row],[A]]&lt;DATA[Prev Hilo]) * (DATA[Prev Hilo]&lt;Tabela65[[#This Row],[B]]) * DATA[Open Inside]))</f>
        <v>1980.6382978723404</v>
      </c>
    </row>
    <row r="27" spans="1:8" x14ac:dyDescent="0.25">
      <c r="A27" s="10" t="s">
        <v>12</v>
      </c>
      <c r="B27" s="10">
        <v>2500</v>
      </c>
      <c r="C27" s="10">
        <v>2800</v>
      </c>
      <c r="D27" s="10" cm="1">
        <f t="array" ref="D27" xml:space="preserve"> SUM(DATA[Prev Is Bull] * (Tabela65[[#This Row],[A]]&lt;DATA[Prev Hilo]) * (DATA[Prev Hilo]&lt;Tabela65[[#This Row],[B]]))</f>
        <v>41</v>
      </c>
      <c r="E27" s="34" cm="1">
        <f t="array" ref="E27" xml:space="preserve"> SUM(DATA[Prev Is Bull] * (Tabela65[[#This Row],[A]]&lt;DATA[Prev Hilo]) * (DATA[Prev Hilo]&lt;Tabela65[[#This Row],[B]]) * DATA[Open Inside])
/ Tabela65[[#This Row],[Contagem de dias]] *100</f>
        <v>63.414634146341463</v>
      </c>
      <c r="F27" s="34" cm="1">
        <f t="array" ref="F27" xml:space="preserve"> AVERAGE(_xlfn._xlws.FILTER(DATA[Hilo], DATA[Prev Is Bull] * (Tabela65[[#This Row],[A]]&lt;DATA[Prev Hilo]) * (DATA[Prev Hilo]&lt;Tabela65[[#This Row],[B]]) * DATA[Open Inside]))</f>
        <v>1817.1153846153845</v>
      </c>
    </row>
    <row r="28" spans="1:8" x14ac:dyDescent="0.25">
      <c r="A28" s="10" t="s">
        <v>11</v>
      </c>
      <c r="B28" s="10">
        <v>2800</v>
      </c>
      <c r="C28" s="10">
        <v>3100</v>
      </c>
      <c r="D28" s="10" cm="1">
        <f t="array" ref="D28" xml:space="preserve"> SUM(DATA[Prev Is Bull] * (Tabela65[[#This Row],[A]]&lt;DATA[Prev Hilo]) * (DATA[Prev Hilo]&lt;Tabela65[[#This Row],[B]]))</f>
        <v>21</v>
      </c>
      <c r="E28" s="34" cm="1">
        <f t="array" ref="E28" xml:space="preserve"> SUM(DATA[Prev Is Bull] * (Tabela65[[#This Row],[A]]&lt;DATA[Prev Hilo]) * (DATA[Prev Hilo]&lt;Tabela65[[#This Row],[B]]) * DATA[Open Inside])
/ Tabela65[[#This Row],[Contagem de dias]] *100</f>
        <v>80.952380952380949</v>
      </c>
      <c r="F28" s="34" cm="1">
        <f t="array" ref="F28" xml:space="preserve"> AVERAGE(_xlfn._xlws.FILTER(DATA[Hilo], DATA[Prev Is Bull] * (Tabela65[[#This Row],[A]]&lt;DATA[Prev Hilo]) * (DATA[Prev Hilo]&lt;Tabela65[[#This Row],[B]]) * DATA[Open Inside]))</f>
        <v>2311.1764705882351</v>
      </c>
    </row>
    <row r="29" spans="1:8" x14ac:dyDescent="0.25">
      <c r="A29" s="10" t="s">
        <v>10</v>
      </c>
      <c r="B29" s="10">
        <v>3100</v>
      </c>
      <c r="C29" s="10">
        <v>3500</v>
      </c>
      <c r="D29" s="10" cm="1">
        <f t="array" ref="D29" xml:space="preserve"> SUM(DATA[Prev Is Bull] * (Tabela65[[#This Row],[A]]&lt;DATA[Prev Hilo]) * (DATA[Prev Hilo]&lt;Tabela65[[#This Row],[B]]))</f>
        <v>23</v>
      </c>
      <c r="E29" s="34" cm="1">
        <f t="array" ref="E29" xml:space="preserve"> SUM(DATA[Prev Is Bull] * (Tabela65[[#This Row],[A]]&lt;DATA[Prev Hilo]) * (DATA[Prev Hilo]&lt;Tabela65[[#This Row],[B]]) * DATA[Open Inside])
/ Tabela65[[#This Row],[Contagem de dias]] *100</f>
        <v>86.956521739130437</v>
      </c>
      <c r="F29" s="34" cm="1">
        <f t="array" ref="F29" xml:space="preserve"> AVERAGE(_xlfn._xlws.FILTER(DATA[Hilo], DATA[Prev Is Bull] * (Tabela65[[#This Row],[A]]&lt;DATA[Prev Hilo]) * (DATA[Prev Hilo]&lt;Tabela65[[#This Row],[B]]) * DATA[Open Inside]))</f>
        <v>2268.25</v>
      </c>
    </row>
    <row r="30" spans="1:8" x14ac:dyDescent="0.25">
      <c r="A30" s="10" t="s">
        <v>9</v>
      </c>
      <c r="B30" s="10">
        <v>3500</v>
      </c>
      <c r="C30" s="10">
        <v>4000</v>
      </c>
      <c r="D30" s="10" cm="1">
        <f t="array" ref="D30" xml:space="preserve"> SUM(DATA[Prev Is Bull] * (Tabela65[[#This Row],[A]]&lt;DATA[Prev Hilo]) * (DATA[Prev Hilo]&lt;Tabela65[[#This Row],[B]]))</f>
        <v>17</v>
      </c>
      <c r="E30" s="34" cm="1">
        <f t="array" ref="E30" xml:space="preserve"> SUM(DATA[Prev Is Bull] * (Tabela65[[#This Row],[A]]&lt;DATA[Prev Hilo]) * (DATA[Prev Hilo]&lt;Tabela65[[#This Row],[B]]) * DATA[Open Inside])
/ Tabela65[[#This Row],[Contagem de dias]] *100</f>
        <v>82.35294117647058</v>
      </c>
      <c r="F30" s="34" cm="1">
        <f t="array" ref="F30" xml:space="preserve"> AVERAGE(_xlfn._xlws.FILTER(DATA[Hilo], DATA[Prev Is Bull] * (Tabela65[[#This Row],[A]]&lt;DATA[Prev Hilo]) * (DATA[Prev Hilo]&lt;Tabela65[[#This Row],[B]]) * DATA[Open Inside]))</f>
        <v>3069.6428571428573</v>
      </c>
    </row>
    <row r="31" spans="1:8" x14ac:dyDescent="0.25">
      <c r="A31" s="10" t="s">
        <v>8</v>
      </c>
      <c r="B31" s="10">
        <v>4000</v>
      </c>
      <c r="C31" s="10">
        <v>4500</v>
      </c>
      <c r="D31" s="10" cm="1">
        <f t="array" ref="D31" xml:space="preserve"> SUM(DATA[Prev Is Bull] * (Tabela65[[#This Row],[A]]&lt;DATA[Prev Hilo]) * (DATA[Prev Hilo]&lt;Tabela65[[#This Row],[B]]))</f>
        <v>3</v>
      </c>
      <c r="E31" s="34" cm="1">
        <f t="array" ref="E31" xml:space="preserve"> SUM(DATA[Prev Is Bull] * (Tabela65[[#This Row],[A]]&lt;DATA[Prev Hilo]) * (DATA[Prev Hilo]&lt;Tabela65[[#This Row],[B]]) * DATA[Open Inside])
/ Tabela65[[#This Row],[Contagem de dias]] *100</f>
        <v>33.333333333333329</v>
      </c>
      <c r="F31" s="34" cm="1">
        <f t="array" ref="F31" xml:space="preserve"> AVERAGE(_xlfn._xlws.FILTER(DATA[Hilo], DATA[Prev Is Bull] * (Tabela65[[#This Row],[A]]&lt;DATA[Prev Hilo]) * (DATA[Prev Hilo]&lt;Tabela65[[#This Row],[B]]) * DATA[Open Inside]))</f>
        <v>2700</v>
      </c>
    </row>
    <row r="32" spans="1:8" x14ac:dyDescent="0.25">
      <c r="A32" s="10" t="s">
        <v>7</v>
      </c>
      <c r="B32" s="10">
        <v>4500</v>
      </c>
      <c r="C32" s="10">
        <v>5000</v>
      </c>
      <c r="D32" s="10" cm="1">
        <f t="array" ref="D32" xml:space="preserve"> SUM(DATA[Prev Is Bull] * (Tabela65[[#This Row],[A]]&lt;DATA[Prev Hilo]) * (DATA[Prev Hilo]&lt;Tabela65[[#This Row],[B]]))</f>
        <v>3</v>
      </c>
      <c r="E32" s="34" cm="1">
        <f t="array" ref="E32" xml:space="preserve"> SUM(DATA[Prev Is Bull] * (Tabela65[[#This Row],[A]]&lt;DATA[Prev Hilo]) * (DATA[Prev Hilo]&lt;Tabela65[[#This Row],[B]]) * DATA[Open Inside])
/ Tabela65[[#This Row],[Contagem de dias]] *100</f>
        <v>100</v>
      </c>
      <c r="F32" s="34" cm="1">
        <f t="array" ref="F32" xml:space="preserve"> AVERAGE(_xlfn._xlws.FILTER(DATA[Hilo], DATA[Prev Is Bull] * (Tabela65[[#This Row],[A]]&lt;DATA[Prev Hilo]) * (DATA[Prev Hilo]&lt;Tabela65[[#This Row],[B]]) * DATA[Open Inside]))</f>
        <v>3336.6666666666665</v>
      </c>
    </row>
    <row r="33" spans="1:16" x14ac:dyDescent="0.25">
      <c r="A33" s="10" t="s">
        <v>6</v>
      </c>
      <c r="B33" s="10">
        <v>5000</v>
      </c>
      <c r="C33" s="10">
        <v>10000</v>
      </c>
      <c r="D33" s="10" cm="1">
        <f t="array" ref="D33" xml:space="preserve"> SUM(DATA[Prev Is Bull] * (Tabela65[[#This Row],[A]]&lt;DATA[Prev Hilo]) * (DATA[Prev Hilo]&lt;Tabela65[[#This Row],[B]]))</f>
        <v>3</v>
      </c>
      <c r="E33" s="34" cm="1">
        <f t="array" ref="E33" xml:space="preserve"> SUM(DATA[Prev Is Bull] * (Tabela65[[#This Row],[A]]&lt;DATA[Prev Hilo]) * (DATA[Prev Hilo]&lt;Tabela65[[#This Row],[B]]) * DATA[Open Inside])
/ Tabela65[[#This Row],[Contagem de dias]] *100</f>
        <v>66.666666666666657</v>
      </c>
      <c r="F33" s="34" cm="1">
        <f t="array" ref="F33" xml:space="preserve"> AVERAGE(_xlfn._xlws.FILTER(DATA[Hilo], DATA[Prev Is Bull] * (Tabela65[[#This Row],[A]]&lt;DATA[Prev Hilo]) * (DATA[Prev Hilo]&lt;Tabela65[[#This Row],[B]]) * DATA[Open Inside]))</f>
        <v>3060</v>
      </c>
    </row>
    <row r="37" spans="1:16" ht="90" x14ac:dyDescent="0.25">
      <c r="A37" s="41" t="s">
        <v>29</v>
      </c>
      <c r="B37" s="41" t="s">
        <v>855</v>
      </c>
      <c r="C37" s="41" t="s">
        <v>856</v>
      </c>
      <c r="D37" s="41" t="s">
        <v>4</v>
      </c>
      <c r="E37" s="41" t="s">
        <v>50</v>
      </c>
      <c r="F37" s="41" t="s">
        <v>25</v>
      </c>
      <c r="G37" s="41" t="s">
        <v>24</v>
      </c>
      <c r="H37" s="41" t="s">
        <v>43</v>
      </c>
      <c r="I37" s="41" t="s">
        <v>51</v>
      </c>
      <c r="J37" s="41" t="s">
        <v>23</v>
      </c>
      <c r="K37" s="41" t="s">
        <v>879</v>
      </c>
      <c r="L37" s="41" t="s">
        <v>880</v>
      </c>
      <c r="M37" s="41" t="s">
        <v>47</v>
      </c>
      <c r="N37" s="41" t="s">
        <v>48</v>
      </c>
      <c r="O37" s="41" t="s">
        <v>64</v>
      </c>
      <c r="P37" s="41" t="s">
        <v>65</v>
      </c>
    </row>
    <row r="38" spans="1:16" x14ac:dyDescent="0.25">
      <c r="A38" s="10" t="s">
        <v>19</v>
      </c>
      <c r="B38" s="10">
        <v>500</v>
      </c>
      <c r="C38" s="10">
        <v>700</v>
      </c>
      <c r="D38" s="10" cm="1">
        <f t="array" ref="D38" xml:space="preserve"> SUM(DATA[Prev Is Bull] * (Tabela656[[#This Row],[A]]&lt;DATA[Prev Hilo]) * (DATA[Prev Hilo]&lt;Tabela656[[#This Row],[B]]))</f>
        <v>4</v>
      </c>
      <c r="E38" s="10" cm="1">
        <f t="array" ref="E38" xml:space="preserve"> SUM(DATA[Prev Is Bull] * (Tabela656[[#This Row],[A]]&lt;DATA[Prev Hilo]) * (DATA[Prev Hilo]&lt;Tabela656[[#This Row],[B]]) * _xlfn.BITOR(DATA[Low Out Min], DATA[High Out Max]) * DATA[Close Inside])</f>
        <v>0</v>
      </c>
      <c r="F38" s="10" cm="1">
        <f t="array" ref="F38" xml:space="preserve"> SUM(DATA[Prev Is Bull] * (Tabela656[[#This Row],[A]]&lt;DATA[Prev Hilo]) * (DATA[Prev Hilo]&lt;Tabela656[[#This Row],[B]]) * DATA[High Out Max] * DATA[Close In Max])</f>
        <v>2</v>
      </c>
      <c r="G38" s="10" cm="1">
        <f t="array" ref="G38" xml:space="preserve"> SUM(DATA[Prev Is Bull] * (Tabela656[[#This Row],[A]]&lt;DATA[Prev Hilo]) * (DATA[Prev Hilo]&lt;Tabela656[[#This Row],[B]]) * DATA[Low Out Min] * DATA[Close In Min])</f>
        <v>0</v>
      </c>
      <c r="H38" s="10" cm="1">
        <f t="array" ref="H38" xml:space="preserve"> SUM(DATA[Prev Is Bull] * (Tabela656[[#This Row],[A]]&lt;DATA[Prev Hilo]) * (DATA[Prev Hilo]&lt;Tabela656[[#This Row],[B]]) * _xlfn.BITAND(DATA[Low Out Min], DATA[High Out Max] ) * DATA[Close Inside])</f>
        <v>0</v>
      </c>
      <c r="K38" s="10" cm="1">
        <f t="array" ref="K38" xml:space="preserve"> SUM(DATA[Prev Is Bull] * (Tabela656[[#This Row],[A]]&lt;DATA[Prev Hilo]) * (DATA[Prev Hilo]&lt;Tabela656[[#This Row],[B]]) * DATA[Close Out Max])</f>
        <v>0</v>
      </c>
      <c r="L38" s="10" cm="1">
        <f t="array" ref="L38" xml:space="preserve"> SUM(DATA[Prev Is Bull] * (Tabela656[[#This Row],[A]]&lt;DATA[Prev Hilo]) * (DATA[Prev Hilo]&lt;Tabela656[[#This Row],[B]]) * DATA[Close Out Min])</f>
        <v>4</v>
      </c>
      <c r="M38" s="10" cm="1">
        <f t="array" ref="M38" xml:space="preserve"> SUM(DATA[Prev Is Bull] * (Tabela656[[#This Row],[A]]&lt;DATA[Prev Hilo]) * (DATA[Prev Hilo]&lt;Tabela656[[#This Row],[B]]) * DATA[High Out Max] * DATA[Close In Max])</f>
        <v>2</v>
      </c>
      <c r="N38" s="10" cm="1">
        <f t="array" ref="N38" xml:space="preserve"> SUM(DATA[Prev Is Bull] * (Tabela656[[#This Row],[A]]&lt;DATA[Prev Hilo]) * (DATA[Prev Hilo]&lt;Tabela656[[#This Row],[B]]) * DATA[Low Out Min] * DATA[Close In Min])</f>
        <v>0</v>
      </c>
      <c r="O38" s="34" t="str" cm="1">
        <f t="array" ref="O38" xml:space="preserve"> IFERROR(
    AVERAGE(_xlfn._xlws.FILTER(DATA[Test Up (pts)], DATA[Prev Is Bull] * (Tabela656[[#This Row],[A]]&lt;DATA[Prev Hilo]) * (DATA[Prev Hilo]&lt;Tabela656[[#This Row],[B]]) * DATA[High Out Max] * DATA[Close Inside])),
"")</f>
        <v/>
      </c>
      <c r="P38" s="34" t="str" cm="1">
        <f t="array" ref="P38" xml:space="preserve"> IFERROR(
    AVERAGE(_xlfn._xlws.FILTER(DATA[Test Down (pts)], DATA[Prev Is Bull] * (Tabela656[[#This Row],[A]]&lt;DATA[Prev Hilo]) * (DATA[Prev Hilo]&lt;Tabela656[[#This Row],[B]]) * DATA[Low Out Min] * DATA[Close Inside])),
"")</f>
        <v/>
      </c>
    </row>
    <row r="39" spans="1:16" x14ac:dyDescent="0.25">
      <c r="A39" s="10" t="s">
        <v>18</v>
      </c>
      <c r="B39" s="10">
        <v>700</v>
      </c>
      <c r="C39" s="10">
        <v>1000</v>
      </c>
      <c r="D39" s="10" cm="1">
        <f t="array" ref="D39" xml:space="preserve"> SUM(DATA[Prev Is Bull] * (Tabela656[[#This Row],[A]]&lt;DATA[Prev Hilo]) * (DATA[Prev Hilo]&lt;Tabela656[[#This Row],[B]]))</f>
        <v>35</v>
      </c>
      <c r="E39" s="10" cm="1">
        <f t="array" ref="E39" xml:space="preserve"> SUM(DATA[Prev Is Bull] * (Tabela656[[#This Row],[A]]&lt;DATA[Prev Hilo]) * (DATA[Prev Hilo]&lt;Tabela656[[#This Row],[B]]) * _xlfn.BITOR(DATA[Low Out Min], DATA[High Out Max]) * DATA[Close Inside])</f>
        <v>6</v>
      </c>
      <c r="F39" s="10" cm="1">
        <f t="array" ref="F39" xml:space="preserve"> SUM(DATA[Prev Is Bull] * (Tabela656[[#This Row],[A]]&lt;DATA[Prev Hilo]) * (DATA[Prev Hilo]&lt;Tabela656[[#This Row],[B]]) * DATA[High Out Max] * DATA[Close In Max])</f>
        <v>7</v>
      </c>
      <c r="G39" s="10" cm="1">
        <f t="array" ref="G39" xml:space="preserve"> SUM(DATA[Prev Is Bull] * (Tabela656[[#This Row],[A]]&lt;DATA[Prev Hilo]) * (DATA[Prev Hilo]&lt;Tabela656[[#This Row],[B]]) * DATA[Low Out Min] * DATA[Close In Min])</f>
        <v>9</v>
      </c>
      <c r="H39" s="10" cm="1">
        <f t="array" ref="H39" xml:space="preserve"> SUM(DATA[Prev Is Bull] * (Tabela656[[#This Row],[A]]&lt;DATA[Prev Hilo]) * (DATA[Prev Hilo]&lt;Tabela656[[#This Row],[B]]) * _xlfn.BITAND(DATA[Low Out Min], DATA[High Out Max] ) * DATA[Close Inside])</f>
        <v>3</v>
      </c>
      <c r="K39" s="10" cm="1">
        <f t="array" ref="K39" xml:space="preserve"> SUM(DATA[Prev Is Bull] * (Tabela656[[#This Row],[A]]&lt;DATA[Prev Hilo]) * (DATA[Prev Hilo]&lt;Tabela656[[#This Row],[B]]) * DATA[Close Out Max])</f>
        <v>19</v>
      </c>
      <c r="L39" s="10" cm="1">
        <f t="array" ref="L39" xml:space="preserve"> SUM(DATA[Prev Is Bull] * (Tabela656[[#This Row],[A]]&lt;DATA[Prev Hilo]) * (DATA[Prev Hilo]&lt;Tabela656[[#This Row],[B]]) * DATA[Close Out Min])</f>
        <v>10</v>
      </c>
      <c r="M39" s="10" cm="1">
        <f t="array" ref="M39" xml:space="preserve"> SUM(DATA[Prev Is Bull] * (Tabela656[[#This Row],[A]]&lt;DATA[Prev Hilo]) * (DATA[Prev Hilo]&lt;Tabela656[[#This Row],[B]]) * DATA[High Out Max] * DATA[Close In Max])</f>
        <v>7</v>
      </c>
      <c r="N39" s="10" cm="1">
        <f t="array" ref="N39" xml:space="preserve"> SUM(DATA[Prev Is Bull] * (Tabela656[[#This Row],[A]]&lt;DATA[Prev Hilo]) * (DATA[Prev Hilo]&lt;Tabela656[[#This Row],[B]]) * DATA[Low Out Min] * DATA[Close In Min])</f>
        <v>9</v>
      </c>
      <c r="O39" s="34" cm="1">
        <f t="array" ref="O39" xml:space="preserve"> IFERROR(
    AVERAGE(_xlfn._xlws.FILTER(DATA[Test Up (pts)], DATA[Prev Is Bull] * (Tabela656[[#This Row],[A]]&lt;DATA[Prev Hilo]) * (DATA[Prev Hilo]&lt;Tabela656[[#This Row],[B]]) * DATA[High Out Max] * DATA[Close Inside])),
"")</f>
        <v>417</v>
      </c>
      <c r="P39" s="34" cm="1">
        <f t="array" ref="P39" xml:space="preserve"> IFERROR(
    AVERAGE(_xlfn._xlws.FILTER(DATA[Test Down (pts)], DATA[Prev Is Bull] * (Tabela656[[#This Row],[A]]&lt;DATA[Prev Hilo]) * (DATA[Prev Hilo]&lt;Tabela656[[#This Row],[B]]) * DATA[Low Out Min] * DATA[Close Inside])),
"")</f>
        <v>207.5</v>
      </c>
    </row>
    <row r="40" spans="1:16" x14ac:dyDescent="0.25">
      <c r="A40" s="10" t="s">
        <v>17</v>
      </c>
      <c r="B40" s="10">
        <v>1000</v>
      </c>
      <c r="C40" s="10">
        <v>1300</v>
      </c>
      <c r="D40" s="10" cm="1">
        <f t="array" ref="D40" xml:space="preserve"> SUM(DATA[Prev Is Bull] * (Tabela656[[#This Row],[A]]&lt;DATA[Prev Hilo]) * (DATA[Prev Hilo]&lt;Tabela656[[#This Row],[B]]))</f>
        <v>91</v>
      </c>
      <c r="E40" s="10" cm="1">
        <f t="array" ref="E40" xml:space="preserve"> SUM(DATA[Prev Is Bull] * (Tabela656[[#This Row],[A]]&lt;DATA[Prev Hilo]) * (DATA[Prev Hilo]&lt;Tabela656[[#This Row],[B]]) * _xlfn.BITOR(DATA[Low Out Min], DATA[High Out Max]) * DATA[Close Inside])</f>
        <v>31</v>
      </c>
      <c r="F40" s="10" cm="1">
        <f t="array" ref="F40" xml:space="preserve"> SUM(DATA[Prev Is Bull] * (Tabela656[[#This Row],[A]]&lt;DATA[Prev Hilo]) * (DATA[Prev Hilo]&lt;Tabela656[[#This Row],[B]]) * DATA[High Out Max] * DATA[Close In Max])</f>
        <v>34</v>
      </c>
      <c r="G40" s="10" cm="1">
        <f t="array" ref="G40" xml:space="preserve"> SUM(DATA[Prev Is Bull] * (Tabela656[[#This Row],[A]]&lt;DATA[Prev Hilo]) * (DATA[Prev Hilo]&lt;Tabela656[[#This Row],[B]]) * DATA[Low Out Min] * DATA[Close In Min])</f>
        <v>26</v>
      </c>
      <c r="H40" s="10" cm="1">
        <f t="array" ref="H40" xml:space="preserve"> SUM(DATA[Prev Is Bull] * (Tabela656[[#This Row],[A]]&lt;DATA[Prev Hilo]) * (DATA[Prev Hilo]&lt;Tabela656[[#This Row],[B]]) * _xlfn.BITAND(DATA[Low Out Min], DATA[High Out Max] ) * DATA[Close Inside])</f>
        <v>11</v>
      </c>
      <c r="K40" s="10" cm="1">
        <f t="array" ref="K40" xml:space="preserve"> SUM(DATA[Prev Is Bull] * (Tabela656[[#This Row],[A]]&lt;DATA[Prev Hilo]) * (DATA[Prev Hilo]&lt;Tabela656[[#This Row],[B]]) * DATA[Close Out Max])</f>
        <v>38</v>
      </c>
      <c r="L40" s="10" cm="1">
        <f t="array" ref="L40" xml:space="preserve"> SUM(DATA[Prev Is Bull] * (Tabela656[[#This Row],[A]]&lt;DATA[Prev Hilo]) * (DATA[Prev Hilo]&lt;Tabela656[[#This Row],[B]]) * DATA[Close Out Min])</f>
        <v>20</v>
      </c>
      <c r="M40" s="10" cm="1">
        <f t="array" ref="M40" xml:space="preserve"> SUM(DATA[Prev Is Bull] * (Tabela656[[#This Row],[A]]&lt;DATA[Prev Hilo]) * (DATA[Prev Hilo]&lt;Tabela656[[#This Row],[B]]) * DATA[High Out Max] * DATA[Close In Max])</f>
        <v>34</v>
      </c>
      <c r="N40" s="10" cm="1">
        <f t="array" ref="N40" xml:space="preserve"> SUM(DATA[Prev Is Bull] * (Tabela656[[#This Row],[A]]&lt;DATA[Prev Hilo]) * (DATA[Prev Hilo]&lt;Tabela656[[#This Row],[B]]) * DATA[Low Out Min] * DATA[Close In Min])</f>
        <v>26</v>
      </c>
      <c r="O40" s="34" cm="1">
        <f t="array" ref="O40" xml:space="preserve"> IFERROR(
    AVERAGE(_xlfn._xlws.FILTER(DATA[Test Up (pts)], DATA[Prev Is Bull] * (Tabela656[[#This Row],[A]]&lt;DATA[Prev Hilo]) * (DATA[Prev Hilo]&lt;Tabela656[[#This Row],[B]]) * DATA[High Out Max] * DATA[Close Inside])),
"")</f>
        <v>405.90909090909093</v>
      </c>
      <c r="P40" s="34" cm="1">
        <f t="array" ref="P40" xml:space="preserve"> IFERROR(
    AVERAGE(_xlfn._xlws.FILTER(DATA[Test Down (pts)], DATA[Prev Is Bull] * (Tabela656[[#This Row],[A]]&lt;DATA[Prev Hilo]) * (DATA[Prev Hilo]&lt;Tabela656[[#This Row],[B]]) * DATA[Low Out Min] * DATA[Close Inside])),
"")</f>
        <v>470.5</v>
      </c>
    </row>
    <row r="41" spans="1:16" x14ac:dyDescent="0.25">
      <c r="A41" s="10" t="s">
        <v>16</v>
      </c>
      <c r="B41" s="10">
        <v>1300</v>
      </c>
      <c r="C41" s="10">
        <v>1600</v>
      </c>
      <c r="D41" s="10" cm="1">
        <f t="array" ref="D41" xml:space="preserve"> SUM(DATA[Prev Is Bull] * (Tabela656[[#This Row],[A]]&lt;DATA[Prev Hilo]) * (DATA[Prev Hilo]&lt;Tabela656[[#This Row],[B]]))</f>
        <v>132</v>
      </c>
      <c r="E41" s="10" cm="1">
        <f t="array" ref="E41" xml:space="preserve"> SUM(DATA[Prev Is Bull] * (Tabela656[[#This Row],[A]]&lt;DATA[Prev Hilo]) * (DATA[Prev Hilo]&lt;Tabela656[[#This Row],[B]]) * _xlfn.BITOR(DATA[Low Out Min], DATA[High Out Max]) * DATA[Close Inside])</f>
        <v>41</v>
      </c>
      <c r="F41" s="10" cm="1">
        <f t="array" ref="F41" xml:space="preserve"> SUM(DATA[Prev Is Bull] * (Tabela656[[#This Row],[A]]&lt;DATA[Prev Hilo]) * (DATA[Prev Hilo]&lt;Tabela656[[#This Row],[B]]) * DATA[High Out Max] * DATA[Close In Max])</f>
        <v>31</v>
      </c>
      <c r="G41" s="10" cm="1">
        <f t="array" ref="G41" xml:space="preserve"> SUM(DATA[Prev Is Bull] * (Tabela656[[#This Row],[A]]&lt;DATA[Prev Hilo]) * (DATA[Prev Hilo]&lt;Tabela656[[#This Row],[B]]) * DATA[Low Out Min] * DATA[Close In Min])</f>
        <v>26</v>
      </c>
      <c r="H41" s="10" cm="1">
        <f t="array" ref="H41" xml:space="preserve"> SUM(DATA[Prev Is Bull] * (Tabela656[[#This Row],[A]]&lt;DATA[Prev Hilo]) * (DATA[Prev Hilo]&lt;Tabela656[[#This Row],[B]]) * _xlfn.BITAND(DATA[Low Out Min], DATA[High Out Max] ) * DATA[Close Inside])</f>
        <v>7</v>
      </c>
      <c r="K41" s="10" cm="1">
        <f t="array" ref="K41" xml:space="preserve"> SUM(DATA[Prev Is Bull] * (Tabela656[[#This Row],[A]]&lt;DATA[Prev Hilo]) * (DATA[Prev Hilo]&lt;Tabela656[[#This Row],[B]]) * DATA[Close Out Max])</f>
        <v>43</v>
      </c>
      <c r="L41" s="10" cm="1">
        <f t="array" ref="L41" xml:space="preserve"> SUM(DATA[Prev Is Bull] * (Tabela656[[#This Row],[A]]&lt;DATA[Prev Hilo]) * (DATA[Prev Hilo]&lt;Tabela656[[#This Row],[B]]) * DATA[Close Out Min])</f>
        <v>41</v>
      </c>
      <c r="M41" s="10" cm="1">
        <f t="array" ref="M41" xml:space="preserve"> SUM(DATA[Prev Is Bull] * (Tabela656[[#This Row],[A]]&lt;DATA[Prev Hilo]) * (DATA[Prev Hilo]&lt;Tabela656[[#This Row],[B]]) * DATA[High Out Max] * DATA[Close In Max])</f>
        <v>31</v>
      </c>
      <c r="N41" s="10" cm="1">
        <f t="array" ref="N41" xml:space="preserve"> SUM(DATA[Prev Is Bull] * (Tabela656[[#This Row],[A]]&lt;DATA[Prev Hilo]) * (DATA[Prev Hilo]&lt;Tabela656[[#This Row],[B]]) * DATA[Low Out Min] * DATA[Close In Min])</f>
        <v>26</v>
      </c>
      <c r="O41" s="34" cm="1">
        <f t="array" ref="O41" xml:space="preserve"> IFERROR(
    AVERAGE(_xlfn._xlws.FILTER(DATA[Test Up (pts)], DATA[Prev Is Bull] * (Tabela656[[#This Row],[A]]&lt;DATA[Prev Hilo]) * (DATA[Prev Hilo]&lt;Tabela656[[#This Row],[B]]) * DATA[High Out Max] * DATA[Close Inside])),
"")</f>
        <v>466.25</v>
      </c>
      <c r="P41" s="34" cm="1">
        <f t="array" ref="P41" xml:space="preserve"> IFERROR(
    AVERAGE(_xlfn._xlws.FILTER(DATA[Test Down (pts)], DATA[Prev Is Bull] * (Tabela656[[#This Row],[A]]&lt;DATA[Prev Hilo]) * (DATA[Prev Hilo]&lt;Tabela656[[#This Row],[B]]) * DATA[Low Out Min] * DATA[Close Inside])),
"")</f>
        <v>422.70833333333331</v>
      </c>
    </row>
    <row r="42" spans="1:16" x14ac:dyDescent="0.25">
      <c r="A42" s="10" t="s">
        <v>15</v>
      </c>
      <c r="B42" s="10">
        <v>1600</v>
      </c>
      <c r="C42" s="10">
        <v>1900</v>
      </c>
      <c r="D42" s="10" cm="1">
        <f t="array" ref="D42" xml:space="preserve"> SUM(DATA[Prev Is Bull] * (Tabela656[[#This Row],[A]]&lt;DATA[Prev Hilo]) * (DATA[Prev Hilo]&lt;Tabela656[[#This Row],[B]]))</f>
        <v>127</v>
      </c>
      <c r="E42" s="10" cm="1">
        <f t="array" ref="E42" xml:space="preserve"> SUM(DATA[Prev Is Bull] * (Tabela656[[#This Row],[A]]&lt;DATA[Prev Hilo]) * (DATA[Prev Hilo]&lt;Tabela656[[#This Row],[B]]) * _xlfn.BITOR(DATA[Low Out Min], DATA[High Out Max]) * DATA[Close Inside])</f>
        <v>60</v>
      </c>
      <c r="F42" s="10" cm="1">
        <f t="array" ref="F42" xml:space="preserve"> SUM(DATA[Prev Is Bull] * (Tabela656[[#This Row],[A]]&lt;DATA[Prev Hilo]) * (DATA[Prev Hilo]&lt;Tabela656[[#This Row],[B]]) * DATA[High Out Max] * DATA[Close In Max])</f>
        <v>51</v>
      </c>
      <c r="G42" s="10" cm="1">
        <f t="array" ref="G42" xml:space="preserve"> SUM(DATA[Prev Is Bull] * (Tabela656[[#This Row],[A]]&lt;DATA[Prev Hilo]) * (DATA[Prev Hilo]&lt;Tabela656[[#This Row],[B]]) * DATA[Low Out Min] * DATA[Close In Min])</f>
        <v>24</v>
      </c>
      <c r="H42" s="10" cm="1">
        <f t="array" ref="H42" xml:space="preserve"> SUM(DATA[Prev Is Bull] * (Tabela656[[#This Row],[A]]&lt;DATA[Prev Hilo]) * (DATA[Prev Hilo]&lt;Tabela656[[#This Row],[B]]) * _xlfn.BITAND(DATA[Low Out Min], DATA[High Out Max] ) * DATA[Close Inside])</f>
        <v>10</v>
      </c>
      <c r="K42" s="10" cm="1">
        <f t="array" ref="K42" xml:space="preserve"> SUM(DATA[Prev Is Bull] * (Tabela656[[#This Row],[A]]&lt;DATA[Prev Hilo]) * (DATA[Prev Hilo]&lt;Tabela656[[#This Row],[B]]) * DATA[Close Out Max])</f>
        <v>31</v>
      </c>
      <c r="L42" s="10" cm="1">
        <f t="array" ref="L42" xml:space="preserve"> SUM(DATA[Prev Is Bull] * (Tabela656[[#This Row],[A]]&lt;DATA[Prev Hilo]) * (DATA[Prev Hilo]&lt;Tabela656[[#This Row],[B]]) * DATA[Close Out Min])</f>
        <v>21</v>
      </c>
      <c r="M42" s="10" cm="1">
        <f t="array" ref="M42" xml:space="preserve"> SUM(DATA[Prev Is Bull] * (Tabela656[[#This Row],[A]]&lt;DATA[Prev Hilo]) * (DATA[Prev Hilo]&lt;Tabela656[[#This Row],[B]]) * DATA[High Out Max] * DATA[Close In Max])</f>
        <v>51</v>
      </c>
      <c r="N42" s="10" cm="1">
        <f t="array" ref="N42" xml:space="preserve"> SUM(DATA[Prev Is Bull] * (Tabela656[[#This Row],[A]]&lt;DATA[Prev Hilo]) * (DATA[Prev Hilo]&lt;Tabela656[[#This Row],[B]]) * DATA[Low Out Min] * DATA[Close In Min])</f>
        <v>24</v>
      </c>
      <c r="O42" s="34" cm="1">
        <f t="array" ref="O42" xml:space="preserve"> IFERROR(
    AVERAGE(_xlfn._xlws.FILTER(DATA[Test Up (pts)], DATA[Prev Is Bull] * (Tabela656[[#This Row],[A]]&lt;DATA[Prev Hilo]) * (DATA[Prev Hilo]&lt;Tabela656[[#This Row],[B]]) * DATA[High Out Max] * DATA[Close Inside])),
"")</f>
        <v>506.08695652173913</v>
      </c>
      <c r="P42" s="34" cm="1">
        <f t="array" ref="P42" xml:space="preserve"> IFERROR(
    AVERAGE(_xlfn._xlws.FILTER(DATA[Test Down (pts)], DATA[Prev Is Bull] * (Tabela656[[#This Row],[A]]&lt;DATA[Prev Hilo]) * (DATA[Prev Hilo]&lt;Tabela656[[#This Row],[B]]) * DATA[Low Out Min] * DATA[Close Inside])),
"")</f>
        <v>297.08333333333331</v>
      </c>
    </row>
    <row r="43" spans="1:16" x14ac:dyDescent="0.25">
      <c r="A43" s="10" t="s">
        <v>14</v>
      </c>
      <c r="B43" s="10">
        <v>1900</v>
      </c>
      <c r="C43" s="10">
        <v>2200</v>
      </c>
      <c r="D43" s="10" cm="1">
        <f t="array" ref="D43" xml:space="preserve"> SUM(DATA[Prev Is Bull] * (Tabela656[[#This Row],[A]]&lt;DATA[Prev Hilo]) * (DATA[Prev Hilo]&lt;Tabela656[[#This Row],[B]]))</f>
        <v>76</v>
      </c>
      <c r="E43" s="10" cm="1">
        <f t="array" ref="E43" xml:space="preserve"> SUM(DATA[Prev Is Bull] * (Tabela656[[#This Row],[A]]&lt;DATA[Prev Hilo]) * (DATA[Prev Hilo]&lt;Tabela656[[#This Row],[B]]) * _xlfn.BITOR(DATA[Low Out Min], DATA[High Out Max]) * DATA[Close Inside])</f>
        <v>30</v>
      </c>
      <c r="F43" s="10" cm="1">
        <f t="array" ref="F43" xml:space="preserve"> SUM(DATA[Prev Is Bull] * (Tabela656[[#This Row],[A]]&lt;DATA[Prev Hilo]) * (DATA[Prev Hilo]&lt;Tabela656[[#This Row],[B]]) * DATA[High Out Max] * DATA[Close In Max])</f>
        <v>27</v>
      </c>
      <c r="G43" s="10" cm="1">
        <f t="array" ref="G43" xml:space="preserve"> SUM(DATA[Prev Is Bull] * (Tabela656[[#This Row],[A]]&lt;DATA[Prev Hilo]) * (DATA[Prev Hilo]&lt;Tabela656[[#This Row],[B]]) * DATA[Low Out Min] * DATA[Close In Min])</f>
        <v>7</v>
      </c>
      <c r="H43" s="10" cm="1">
        <f t="array" ref="H43" xml:space="preserve"> SUM(DATA[Prev Is Bull] * (Tabela656[[#This Row],[A]]&lt;DATA[Prev Hilo]) * (DATA[Prev Hilo]&lt;Tabela656[[#This Row],[B]]) * _xlfn.BITAND(DATA[Low Out Min], DATA[High Out Max] ) * DATA[Close Inside])</f>
        <v>3</v>
      </c>
      <c r="K43" s="10" cm="1">
        <f t="array" ref="K43" xml:space="preserve"> SUM(DATA[Prev Is Bull] * (Tabela656[[#This Row],[A]]&lt;DATA[Prev Hilo]) * (DATA[Prev Hilo]&lt;Tabela656[[#This Row],[B]]) * DATA[Close Out Max])</f>
        <v>22</v>
      </c>
      <c r="L43" s="10" cm="1">
        <f t="array" ref="L43" xml:space="preserve"> SUM(DATA[Prev Is Bull] * (Tabela656[[#This Row],[A]]&lt;DATA[Prev Hilo]) * (DATA[Prev Hilo]&lt;Tabela656[[#This Row],[B]]) * DATA[Close Out Min])</f>
        <v>13</v>
      </c>
      <c r="M43" s="10" cm="1">
        <f t="array" ref="M43" xml:space="preserve"> SUM(DATA[Prev Is Bull] * (Tabela656[[#This Row],[A]]&lt;DATA[Prev Hilo]) * (DATA[Prev Hilo]&lt;Tabela656[[#This Row],[B]]) * DATA[High Out Max] * DATA[Close In Max])</f>
        <v>27</v>
      </c>
      <c r="N43" s="10" cm="1">
        <f t="array" ref="N43" xml:space="preserve"> SUM(DATA[Prev Is Bull] * (Tabela656[[#This Row],[A]]&lt;DATA[Prev Hilo]) * (DATA[Prev Hilo]&lt;Tabela656[[#This Row],[B]]) * DATA[Low Out Min] * DATA[Close In Min])</f>
        <v>7</v>
      </c>
      <c r="O43" s="34" cm="1">
        <f t="array" ref="O43" xml:space="preserve"> IFERROR(
    AVERAGE(_xlfn._xlws.FILTER(DATA[Test Up (pts)], DATA[Prev Is Bull] * (Tabela656[[#This Row],[A]]&lt;DATA[Prev Hilo]) * (DATA[Prev Hilo]&lt;Tabela656[[#This Row],[B]]) * DATA[High Out Max] * DATA[Close Inside])),
"")</f>
        <v>460.57692307692309</v>
      </c>
      <c r="P43" s="34" cm="1">
        <f t="array" ref="P43" xml:space="preserve"> IFERROR(
    AVERAGE(_xlfn._xlws.FILTER(DATA[Test Down (pts)], DATA[Prev Is Bull] * (Tabela656[[#This Row],[A]]&lt;DATA[Prev Hilo]) * (DATA[Prev Hilo]&lt;Tabela656[[#This Row],[B]]) * DATA[Low Out Min] * DATA[Close Inside])),
"")</f>
        <v>288.57142857142856</v>
      </c>
    </row>
    <row r="44" spans="1:16" x14ac:dyDescent="0.25">
      <c r="A44" s="10" t="s">
        <v>13</v>
      </c>
      <c r="B44" s="10">
        <v>2200</v>
      </c>
      <c r="C44" s="10">
        <v>2500</v>
      </c>
      <c r="D44" s="10" cm="1">
        <f t="array" ref="D44" xml:space="preserve"> SUM(DATA[Prev Is Bull] * (Tabela656[[#This Row],[A]]&lt;DATA[Prev Hilo]) * (DATA[Prev Hilo]&lt;Tabela656[[#This Row],[B]]))</f>
        <v>66</v>
      </c>
      <c r="E44" s="10" cm="1">
        <f t="array" ref="E44" xml:space="preserve"> SUM(DATA[Prev Is Bull] * (Tabela656[[#This Row],[A]]&lt;DATA[Prev Hilo]) * (DATA[Prev Hilo]&lt;Tabela656[[#This Row],[B]]) * _xlfn.BITOR(DATA[Low Out Min], DATA[High Out Max]) * DATA[Close Inside])</f>
        <v>19</v>
      </c>
      <c r="F44" s="10" cm="1">
        <f t="array" ref="F44" xml:space="preserve"> SUM(DATA[Prev Is Bull] * (Tabela656[[#This Row],[A]]&lt;DATA[Prev Hilo]) * (DATA[Prev Hilo]&lt;Tabela656[[#This Row],[B]]) * DATA[High Out Max] * DATA[Close In Max])</f>
        <v>17</v>
      </c>
      <c r="G44" s="10" cm="1">
        <f t="array" ref="G44" xml:space="preserve"> SUM(DATA[Prev Is Bull] * (Tabela656[[#This Row],[A]]&lt;DATA[Prev Hilo]) * (DATA[Prev Hilo]&lt;Tabela656[[#This Row],[B]]) * DATA[Low Out Min] * DATA[Close In Min])</f>
        <v>3</v>
      </c>
      <c r="H44" s="10" cm="1">
        <f t="array" ref="H44" xml:space="preserve"> SUM(DATA[Prev Is Bull] * (Tabela656[[#This Row],[A]]&lt;DATA[Prev Hilo]) * (DATA[Prev Hilo]&lt;Tabela656[[#This Row],[B]]) * _xlfn.BITAND(DATA[Low Out Min], DATA[High Out Max] ) * DATA[Close Inside])</f>
        <v>1</v>
      </c>
      <c r="K44" s="10" cm="1">
        <f t="array" ref="K44" xml:space="preserve"> SUM(DATA[Prev Is Bull] * (Tabela656[[#This Row],[A]]&lt;DATA[Prev Hilo]) * (DATA[Prev Hilo]&lt;Tabela656[[#This Row],[B]]) * DATA[Close Out Max])</f>
        <v>28</v>
      </c>
      <c r="L44" s="10" cm="1">
        <f t="array" ref="L44" xml:space="preserve"> SUM(DATA[Prev Is Bull] * (Tabela656[[#This Row],[A]]&lt;DATA[Prev Hilo]) * (DATA[Prev Hilo]&lt;Tabela656[[#This Row],[B]]) * DATA[Close Out Min])</f>
        <v>7</v>
      </c>
      <c r="M44" s="10" cm="1">
        <f t="array" ref="M44" xml:space="preserve"> SUM(DATA[Prev Is Bull] * (Tabela656[[#This Row],[A]]&lt;DATA[Prev Hilo]) * (DATA[Prev Hilo]&lt;Tabela656[[#This Row],[B]]) * DATA[High Out Max] * DATA[Close In Max])</f>
        <v>17</v>
      </c>
      <c r="N44" s="10" cm="1">
        <f t="array" ref="N44" xml:space="preserve"> SUM(DATA[Prev Is Bull] * (Tabela656[[#This Row],[A]]&lt;DATA[Prev Hilo]) * (DATA[Prev Hilo]&lt;Tabela656[[#This Row],[B]]) * DATA[Low Out Min] * DATA[Close In Min])</f>
        <v>3</v>
      </c>
      <c r="O44" s="34" cm="1">
        <f t="array" ref="O44" xml:space="preserve"> IFERROR(
    AVERAGE(_xlfn._xlws.FILTER(DATA[Test Up (pts)], DATA[Prev Is Bull] * (Tabela656[[#This Row],[A]]&lt;DATA[Prev Hilo]) * (DATA[Prev Hilo]&lt;Tabela656[[#This Row],[B]]) * DATA[High Out Max] * DATA[Close Inside])),
"")</f>
        <v>377.94117647058823</v>
      </c>
      <c r="P44" s="34" cm="1">
        <f t="array" ref="P44" xml:space="preserve"> IFERROR(
    AVERAGE(_xlfn._xlws.FILTER(DATA[Test Down (pts)], DATA[Prev Is Bull] * (Tabela656[[#This Row],[A]]&lt;DATA[Prev Hilo]) * (DATA[Prev Hilo]&lt;Tabela656[[#This Row],[B]]) * DATA[Low Out Min] * DATA[Close Inside])),
"")</f>
        <v>616.66666666666663</v>
      </c>
    </row>
    <row r="45" spans="1:16" x14ac:dyDescent="0.25">
      <c r="A45" s="10" t="s">
        <v>12</v>
      </c>
      <c r="B45" s="10">
        <v>2500</v>
      </c>
      <c r="C45" s="10">
        <v>2800</v>
      </c>
      <c r="D45" s="10" cm="1">
        <f t="array" ref="D45" xml:space="preserve"> SUM(DATA[Prev Is Bull] * (Tabela656[[#This Row],[A]]&lt;DATA[Prev Hilo]) * (DATA[Prev Hilo]&lt;Tabela656[[#This Row],[B]]))</f>
        <v>41</v>
      </c>
      <c r="E45" s="10" cm="1">
        <f t="array" ref="E45" xml:space="preserve"> SUM(DATA[Prev Is Bull] * (Tabela656[[#This Row],[A]]&lt;DATA[Prev Hilo]) * (DATA[Prev Hilo]&lt;Tabela656[[#This Row],[B]]) * _xlfn.BITOR(DATA[Low Out Min], DATA[High Out Max]) * DATA[Close Inside])</f>
        <v>15</v>
      </c>
      <c r="F45" s="10" cm="1">
        <f t="array" ref="F45" xml:space="preserve"> SUM(DATA[Prev Is Bull] * (Tabela656[[#This Row],[A]]&lt;DATA[Prev Hilo]) * (DATA[Prev Hilo]&lt;Tabela656[[#This Row],[B]]) * DATA[High Out Max] * DATA[Close In Max])</f>
        <v>13</v>
      </c>
      <c r="G45" s="10" cm="1">
        <f t="array" ref="G45" xml:space="preserve"> SUM(DATA[Prev Is Bull] * (Tabela656[[#This Row],[A]]&lt;DATA[Prev Hilo]) * (DATA[Prev Hilo]&lt;Tabela656[[#This Row],[B]]) * DATA[Low Out Min] * DATA[Close In Min])</f>
        <v>3</v>
      </c>
      <c r="H45" s="10" cm="1">
        <f t="array" ref="H45" xml:space="preserve"> SUM(DATA[Prev Is Bull] * (Tabela656[[#This Row],[A]]&lt;DATA[Prev Hilo]) * (DATA[Prev Hilo]&lt;Tabela656[[#This Row],[B]]) * _xlfn.BITAND(DATA[Low Out Min], DATA[High Out Max] ) * DATA[Close Inside])</f>
        <v>0</v>
      </c>
      <c r="K45" s="10" cm="1">
        <f t="array" ref="K45" xml:space="preserve"> SUM(DATA[Prev Is Bull] * (Tabela656[[#This Row],[A]]&lt;DATA[Prev Hilo]) * (DATA[Prev Hilo]&lt;Tabela656[[#This Row],[B]]) * DATA[Close Out Max])</f>
        <v>16</v>
      </c>
      <c r="L45" s="10" cm="1">
        <f t="array" ref="L45" xml:space="preserve"> SUM(DATA[Prev Is Bull] * (Tabela656[[#This Row],[A]]&lt;DATA[Prev Hilo]) * (DATA[Prev Hilo]&lt;Tabela656[[#This Row],[B]]) * DATA[Close Out Min])</f>
        <v>3</v>
      </c>
      <c r="M45" s="10" cm="1">
        <f t="array" ref="M45" xml:space="preserve"> SUM(DATA[Prev Is Bull] * (Tabela656[[#This Row],[A]]&lt;DATA[Prev Hilo]) * (DATA[Prev Hilo]&lt;Tabela656[[#This Row],[B]]) * DATA[High Out Max] * DATA[Close In Max])</f>
        <v>13</v>
      </c>
      <c r="N45" s="10" cm="1">
        <f t="array" ref="N45" xml:space="preserve"> SUM(DATA[Prev Is Bull] * (Tabela656[[#This Row],[A]]&lt;DATA[Prev Hilo]) * (DATA[Prev Hilo]&lt;Tabela656[[#This Row],[B]]) * DATA[Low Out Min] * DATA[Close In Min])</f>
        <v>3</v>
      </c>
      <c r="O45" s="34" cm="1">
        <f t="array" ref="O45" xml:space="preserve"> IFERROR(
    AVERAGE(_xlfn._xlws.FILTER(DATA[Test Up (pts)], DATA[Prev Is Bull] * (Tabela656[[#This Row],[A]]&lt;DATA[Prev Hilo]) * (DATA[Prev Hilo]&lt;Tabela656[[#This Row],[B]]) * DATA[High Out Max] * DATA[Close Inside])),
"")</f>
        <v>587.69230769230774</v>
      </c>
      <c r="P45" s="34" cm="1">
        <f t="array" ref="P45" xml:space="preserve"> IFERROR(
    AVERAGE(_xlfn._xlws.FILTER(DATA[Test Down (pts)], DATA[Prev Is Bull] * (Tabela656[[#This Row],[A]]&lt;DATA[Prev Hilo]) * (DATA[Prev Hilo]&lt;Tabela656[[#This Row],[B]]) * DATA[Low Out Min] * DATA[Close Inside])),
"")</f>
        <v>370</v>
      </c>
    </row>
    <row r="46" spans="1:16" x14ac:dyDescent="0.25">
      <c r="A46" s="10" t="s">
        <v>11</v>
      </c>
      <c r="B46" s="10">
        <v>2800</v>
      </c>
      <c r="C46" s="10">
        <v>3100</v>
      </c>
      <c r="D46" s="10" cm="1">
        <f t="array" ref="D46" xml:space="preserve"> SUM(DATA[Prev Is Bull] * (Tabela656[[#This Row],[A]]&lt;DATA[Prev Hilo]) * (DATA[Prev Hilo]&lt;Tabela656[[#This Row],[B]]))</f>
        <v>21</v>
      </c>
      <c r="E46" s="10" cm="1">
        <f t="array" ref="E46" xml:space="preserve"> SUM(DATA[Prev Is Bull] * (Tabela656[[#This Row],[A]]&lt;DATA[Prev Hilo]) * (DATA[Prev Hilo]&lt;Tabela656[[#This Row],[B]]) * _xlfn.BITOR(DATA[Low Out Min], DATA[High Out Max]) * DATA[Close Inside])</f>
        <v>6</v>
      </c>
      <c r="F46" s="10" cm="1">
        <f t="array" ref="F46" xml:space="preserve"> SUM(DATA[Prev Is Bull] * (Tabela656[[#This Row],[A]]&lt;DATA[Prev Hilo]) * (DATA[Prev Hilo]&lt;Tabela656[[#This Row],[B]]) * DATA[High Out Max] * DATA[Close In Max])</f>
        <v>4</v>
      </c>
      <c r="G46" s="10" cm="1">
        <f t="array" ref="G46" xml:space="preserve"> SUM(DATA[Prev Is Bull] * (Tabela656[[#This Row],[A]]&lt;DATA[Prev Hilo]) * (DATA[Prev Hilo]&lt;Tabela656[[#This Row],[B]]) * DATA[Low Out Min] * DATA[Close In Min])</f>
        <v>2</v>
      </c>
      <c r="H46" s="10" cm="1">
        <f t="array" ref="H46" xml:space="preserve"> SUM(DATA[Prev Is Bull] * (Tabela656[[#This Row],[A]]&lt;DATA[Prev Hilo]) * (DATA[Prev Hilo]&lt;Tabela656[[#This Row],[B]]) * _xlfn.BITAND(DATA[Low Out Min], DATA[High Out Max] ) * DATA[Close Inside])</f>
        <v>0</v>
      </c>
      <c r="K46" s="10" cm="1">
        <f t="array" ref="K46" xml:space="preserve"> SUM(DATA[Prev Is Bull] * (Tabela656[[#This Row],[A]]&lt;DATA[Prev Hilo]) * (DATA[Prev Hilo]&lt;Tabela656[[#This Row],[B]]) * DATA[Close Out Max])</f>
        <v>7</v>
      </c>
      <c r="L46" s="10" cm="1">
        <f t="array" ref="L46" xml:space="preserve"> SUM(DATA[Prev Is Bull] * (Tabela656[[#This Row],[A]]&lt;DATA[Prev Hilo]) * (DATA[Prev Hilo]&lt;Tabela656[[#This Row],[B]]) * DATA[Close Out Min])</f>
        <v>4</v>
      </c>
      <c r="M46" s="10" cm="1">
        <f t="array" ref="M46" xml:space="preserve"> SUM(DATA[Prev Is Bull] * (Tabela656[[#This Row],[A]]&lt;DATA[Prev Hilo]) * (DATA[Prev Hilo]&lt;Tabela656[[#This Row],[B]]) * DATA[High Out Max] * DATA[Close In Max])</f>
        <v>4</v>
      </c>
      <c r="N46" s="10" cm="1">
        <f t="array" ref="N46" xml:space="preserve"> SUM(DATA[Prev Is Bull] * (Tabela656[[#This Row],[A]]&lt;DATA[Prev Hilo]) * (DATA[Prev Hilo]&lt;Tabela656[[#This Row],[B]]) * DATA[Low Out Min] * DATA[Close In Min])</f>
        <v>2</v>
      </c>
      <c r="O46" s="34" cm="1">
        <f t="array" ref="O46" xml:space="preserve"> IFERROR(
    AVERAGE(_xlfn._xlws.FILTER(DATA[Test Up (pts)], DATA[Prev Is Bull] * (Tabela656[[#This Row],[A]]&lt;DATA[Prev Hilo]) * (DATA[Prev Hilo]&lt;Tabela656[[#This Row],[B]]) * DATA[High Out Max] * DATA[Close Inside])),
"")</f>
        <v>422.5</v>
      </c>
      <c r="P46" s="34" cm="1">
        <f t="array" ref="P46" xml:space="preserve"> IFERROR(
    AVERAGE(_xlfn._xlws.FILTER(DATA[Test Down (pts)], DATA[Prev Is Bull] * (Tabela656[[#This Row],[A]]&lt;DATA[Prev Hilo]) * (DATA[Prev Hilo]&lt;Tabela656[[#This Row],[B]]) * DATA[Low Out Min] * DATA[Close Inside])),
"")</f>
        <v>1100</v>
      </c>
    </row>
    <row r="47" spans="1:16" x14ac:dyDescent="0.25">
      <c r="A47" s="10" t="s">
        <v>10</v>
      </c>
      <c r="B47" s="10">
        <v>3100</v>
      </c>
      <c r="C47" s="10">
        <v>3500</v>
      </c>
      <c r="D47" s="10" cm="1">
        <f t="array" ref="D47" xml:space="preserve"> SUM(DATA[Prev Is Bull] * (Tabela656[[#This Row],[A]]&lt;DATA[Prev Hilo]) * (DATA[Prev Hilo]&lt;Tabela656[[#This Row],[B]]))</f>
        <v>23</v>
      </c>
      <c r="E47" s="10" cm="1">
        <f t="array" ref="E47" xml:space="preserve"> SUM(DATA[Prev Is Bull] * (Tabela656[[#This Row],[A]]&lt;DATA[Prev Hilo]) * (DATA[Prev Hilo]&lt;Tabela656[[#This Row],[B]]) * _xlfn.BITOR(DATA[Low Out Min], DATA[High Out Max]) * DATA[Close Inside])</f>
        <v>3</v>
      </c>
      <c r="F47" s="10" cm="1">
        <f t="array" ref="F47" xml:space="preserve"> SUM(DATA[Prev Is Bull] * (Tabela656[[#This Row],[A]]&lt;DATA[Prev Hilo]) * (DATA[Prev Hilo]&lt;Tabela656[[#This Row],[B]]) * DATA[High Out Max] * DATA[Close In Max])</f>
        <v>3</v>
      </c>
      <c r="G47" s="10" cm="1">
        <f t="array" ref="G47" xml:space="preserve"> SUM(DATA[Prev Is Bull] * (Tabela656[[#This Row],[A]]&lt;DATA[Prev Hilo]) * (DATA[Prev Hilo]&lt;Tabela656[[#This Row],[B]]) * DATA[Low Out Min] * DATA[Close In Min])</f>
        <v>0</v>
      </c>
      <c r="H47" s="10" cm="1">
        <f t="array" ref="H47" xml:space="preserve"> SUM(DATA[Prev Is Bull] * (Tabela656[[#This Row],[A]]&lt;DATA[Prev Hilo]) * (DATA[Prev Hilo]&lt;Tabela656[[#This Row],[B]]) * _xlfn.BITAND(DATA[Low Out Min], DATA[High Out Max] ) * DATA[Close Inside])</f>
        <v>0</v>
      </c>
      <c r="K47" s="10" cm="1">
        <f t="array" ref="K47" xml:space="preserve"> SUM(DATA[Prev Is Bull] * (Tabela656[[#This Row],[A]]&lt;DATA[Prev Hilo]) * (DATA[Prev Hilo]&lt;Tabela656[[#This Row],[B]]) * DATA[Close Out Max])</f>
        <v>11</v>
      </c>
      <c r="L47" s="10" cm="1">
        <f t="array" ref="L47" xml:space="preserve"> SUM(DATA[Prev Is Bull] * (Tabela656[[#This Row],[A]]&lt;DATA[Prev Hilo]) * (DATA[Prev Hilo]&lt;Tabela656[[#This Row],[B]]) * DATA[Close Out Min])</f>
        <v>3</v>
      </c>
      <c r="M47" s="10" cm="1">
        <f t="array" ref="M47" xml:space="preserve"> SUM(DATA[Prev Is Bull] * (Tabela656[[#This Row],[A]]&lt;DATA[Prev Hilo]) * (DATA[Prev Hilo]&lt;Tabela656[[#This Row],[B]]) * DATA[High Out Max] * DATA[Close In Max])</f>
        <v>3</v>
      </c>
      <c r="N47" s="10" cm="1">
        <f t="array" ref="N47" xml:space="preserve"> SUM(DATA[Prev Is Bull] * (Tabela656[[#This Row],[A]]&lt;DATA[Prev Hilo]) * (DATA[Prev Hilo]&lt;Tabela656[[#This Row],[B]]) * DATA[Low Out Min] * DATA[Close In Min])</f>
        <v>0</v>
      </c>
      <c r="O47" s="34" cm="1">
        <f t="array" ref="O47" xml:space="preserve"> IFERROR(
    AVERAGE(_xlfn._xlws.FILTER(DATA[Test Up (pts)], DATA[Prev Is Bull] * (Tabela656[[#This Row],[A]]&lt;DATA[Prev Hilo]) * (DATA[Prev Hilo]&lt;Tabela656[[#This Row],[B]]) * DATA[High Out Max] * DATA[Close Inside])),
"")</f>
        <v>498.33333333333331</v>
      </c>
      <c r="P47" s="34" t="str" cm="1">
        <f t="array" ref="P47" xml:space="preserve"> IFERROR(
    AVERAGE(_xlfn._xlws.FILTER(DATA[Test Down (pts)], DATA[Prev Is Bull] * (Tabela656[[#This Row],[A]]&lt;DATA[Prev Hilo]) * (DATA[Prev Hilo]&lt;Tabela656[[#This Row],[B]]) * DATA[Low Out Min] * DATA[Close Inside])),
"")</f>
        <v/>
      </c>
    </row>
    <row r="48" spans="1:16" x14ac:dyDescent="0.25">
      <c r="A48" s="10" t="s">
        <v>9</v>
      </c>
      <c r="B48" s="10">
        <v>3500</v>
      </c>
      <c r="C48" s="10">
        <v>4000</v>
      </c>
      <c r="D48" s="10" cm="1">
        <f t="array" ref="D48" xml:space="preserve"> SUM(DATA[Prev Is Bull] * (Tabela656[[#This Row],[A]]&lt;DATA[Prev Hilo]) * (DATA[Prev Hilo]&lt;Tabela656[[#This Row],[B]]))</f>
        <v>17</v>
      </c>
      <c r="E48" s="10" cm="1">
        <f t="array" ref="E48" xml:space="preserve"> SUM(DATA[Prev Is Bull] * (Tabela656[[#This Row],[A]]&lt;DATA[Prev Hilo]) * (DATA[Prev Hilo]&lt;Tabela656[[#This Row],[B]]) * _xlfn.BITOR(DATA[Low Out Min], DATA[High Out Max]) * DATA[Close Inside])</f>
        <v>7</v>
      </c>
      <c r="F48" s="10" cm="1">
        <f t="array" ref="F48" xml:space="preserve"> SUM(DATA[Prev Is Bull] * (Tabela656[[#This Row],[A]]&lt;DATA[Prev Hilo]) * (DATA[Prev Hilo]&lt;Tabela656[[#This Row],[B]]) * DATA[High Out Max] * DATA[Close In Max])</f>
        <v>5</v>
      </c>
      <c r="G48" s="10" cm="1">
        <f t="array" ref="G48" xml:space="preserve"> SUM(DATA[Prev Is Bull] * (Tabela656[[#This Row],[A]]&lt;DATA[Prev Hilo]) * (DATA[Prev Hilo]&lt;Tabela656[[#This Row],[B]]) * DATA[Low Out Min] * DATA[Close In Min])</f>
        <v>2</v>
      </c>
      <c r="H48" s="10" cm="1">
        <f t="array" ref="H48" xml:space="preserve"> SUM(DATA[Prev Is Bull] * (Tabela656[[#This Row],[A]]&lt;DATA[Prev Hilo]) * (DATA[Prev Hilo]&lt;Tabela656[[#This Row],[B]]) * _xlfn.BITAND(DATA[Low Out Min], DATA[High Out Max] ) * DATA[Close Inside])</f>
        <v>0</v>
      </c>
      <c r="K48" s="10" cm="1">
        <f t="array" ref="K48" xml:space="preserve"> SUM(DATA[Prev Is Bull] * (Tabela656[[#This Row],[A]]&lt;DATA[Prev Hilo]) * (DATA[Prev Hilo]&lt;Tabela656[[#This Row],[B]]) * DATA[Close Out Max])</f>
        <v>4</v>
      </c>
      <c r="L48" s="10" cm="1">
        <f t="array" ref="L48" xml:space="preserve"> SUM(DATA[Prev Is Bull] * (Tabela656[[#This Row],[A]]&lt;DATA[Prev Hilo]) * (DATA[Prev Hilo]&lt;Tabela656[[#This Row],[B]]) * DATA[Close Out Min])</f>
        <v>3</v>
      </c>
      <c r="M48" s="10" cm="1">
        <f t="array" ref="M48" xml:space="preserve"> SUM(DATA[Prev Is Bull] * (Tabela656[[#This Row],[A]]&lt;DATA[Prev Hilo]) * (DATA[Prev Hilo]&lt;Tabela656[[#This Row],[B]]) * DATA[High Out Max] * DATA[Close In Max])</f>
        <v>5</v>
      </c>
      <c r="N48" s="10" cm="1">
        <f t="array" ref="N48" xml:space="preserve"> SUM(DATA[Prev Is Bull] * (Tabela656[[#This Row],[A]]&lt;DATA[Prev Hilo]) * (DATA[Prev Hilo]&lt;Tabela656[[#This Row],[B]]) * DATA[Low Out Min] * DATA[Close In Min])</f>
        <v>2</v>
      </c>
      <c r="O48" s="34" cm="1">
        <f t="array" ref="O48" xml:space="preserve"> IFERROR(
    AVERAGE(_xlfn._xlws.FILTER(DATA[Test Up (pts)], DATA[Prev Is Bull] * (Tabela656[[#This Row],[A]]&lt;DATA[Prev Hilo]) * (DATA[Prev Hilo]&lt;Tabela656[[#This Row],[B]]) * DATA[High Out Max] * DATA[Close Inside])),
"")</f>
        <v>728</v>
      </c>
      <c r="P48" s="34" cm="1">
        <f t="array" ref="P48" xml:space="preserve"> IFERROR(
    AVERAGE(_xlfn._xlws.FILTER(DATA[Test Down (pts)], DATA[Prev Is Bull] * (Tabela656[[#This Row],[A]]&lt;DATA[Prev Hilo]) * (DATA[Prev Hilo]&lt;Tabela656[[#This Row],[B]]) * DATA[Low Out Min] * DATA[Close Inside])),
"")</f>
        <v>1992.5</v>
      </c>
    </row>
    <row r="49" spans="1:16" x14ac:dyDescent="0.25">
      <c r="A49" s="10" t="s">
        <v>8</v>
      </c>
      <c r="B49" s="10">
        <v>4000</v>
      </c>
      <c r="C49" s="10">
        <v>4500</v>
      </c>
      <c r="D49" s="10" cm="1">
        <f t="array" ref="D49" xml:space="preserve"> SUM(DATA[Prev Is Bull] * (Tabela656[[#This Row],[A]]&lt;DATA[Prev Hilo]) * (DATA[Prev Hilo]&lt;Tabela656[[#This Row],[B]]))</f>
        <v>3</v>
      </c>
      <c r="E49" s="10" cm="1">
        <f t="array" ref="E49" xml:space="preserve"> SUM(DATA[Prev Is Bull] * (Tabela656[[#This Row],[A]]&lt;DATA[Prev Hilo]) * (DATA[Prev Hilo]&lt;Tabela656[[#This Row],[B]]) * _xlfn.BITOR(DATA[Low Out Min], DATA[High Out Max]) * DATA[Close Inside])</f>
        <v>2</v>
      </c>
      <c r="F49" s="10" cm="1">
        <f t="array" ref="F49" xml:space="preserve"> SUM(DATA[Prev Is Bull] * (Tabela656[[#This Row],[A]]&lt;DATA[Prev Hilo]) * (DATA[Prev Hilo]&lt;Tabela656[[#This Row],[B]]) * DATA[High Out Max] * DATA[Close In Max])</f>
        <v>2</v>
      </c>
      <c r="G49" s="10" cm="1">
        <f t="array" ref="G49" xml:space="preserve"> SUM(DATA[Prev Is Bull] * (Tabela656[[#This Row],[A]]&lt;DATA[Prev Hilo]) * (DATA[Prev Hilo]&lt;Tabela656[[#This Row],[B]]) * DATA[Low Out Min] * DATA[Close In Min])</f>
        <v>0</v>
      </c>
      <c r="H49" s="10" cm="1">
        <f t="array" ref="H49" xml:space="preserve"> SUM(DATA[Prev Is Bull] * (Tabela656[[#This Row],[A]]&lt;DATA[Prev Hilo]) * (DATA[Prev Hilo]&lt;Tabela656[[#This Row],[B]]) * _xlfn.BITAND(DATA[Low Out Min], DATA[High Out Max] ) * DATA[Close Inside])</f>
        <v>0</v>
      </c>
      <c r="K49" s="10" cm="1">
        <f t="array" ref="K49" xml:space="preserve"> SUM(DATA[Prev Is Bull] * (Tabela656[[#This Row],[A]]&lt;DATA[Prev Hilo]) * (DATA[Prev Hilo]&lt;Tabela656[[#This Row],[B]]) * DATA[Close Out Max])</f>
        <v>1</v>
      </c>
      <c r="L49" s="10" cm="1">
        <f t="array" ref="L49" xml:space="preserve"> SUM(DATA[Prev Is Bull] * (Tabela656[[#This Row],[A]]&lt;DATA[Prev Hilo]) * (DATA[Prev Hilo]&lt;Tabela656[[#This Row],[B]]) * DATA[Close Out Min])</f>
        <v>0</v>
      </c>
      <c r="M49" s="10" cm="1">
        <f t="array" ref="M49" xml:space="preserve"> SUM(DATA[Prev Is Bull] * (Tabela656[[#This Row],[A]]&lt;DATA[Prev Hilo]) * (DATA[Prev Hilo]&lt;Tabela656[[#This Row],[B]]) * DATA[High Out Max] * DATA[Close In Max])</f>
        <v>2</v>
      </c>
      <c r="N49" s="10" cm="1">
        <f t="array" ref="N49" xml:space="preserve"> SUM(DATA[Prev Is Bull] * (Tabela656[[#This Row],[A]]&lt;DATA[Prev Hilo]) * (DATA[Prev Hilo]&lt;Tabela656[[#This Row],[B]]) * DATA[Low Out Min] * DATA[Close In Min])</f>
        <v>0</v>
      </c>
      <c r="O49" s="34" cm="1">
        <f t="array" ref="O49" xml:space="preserve"> IFERROR(
    AVERAGE(_xlfn._xlws.FILTER(DATA[Test Up (pts)], DATA[Prev Is Bull] * (Tabela656[[#This Row],[A]]&lt;DATA[Prev Hilo]) * (DATA[Prev Hilo]&lt;Tabela656[[#This Row],[B]]) * DATA[High Out Max] * DATA[Close Inside])),
"")</f>
        <v>1072.5</v>
      </c>
      <c r="P49" s="34" t="str" cm="1">
        <f t="array" ref="P49" xml:space="preserve"> IFERROR(
    AVERAGE(_xlfn._xlws.FILTER(DATA[Test Down (pts)], DATA[Prev Is Bull] * (Tabela656[[#This Row],[A]]&lt;DATA[Prev Hilo]) * (DATA[Prev Hilo]&lt;Tabela656[[#This Row],[B]]) * DATA[Low Out Min] * DATA[Close Inside])),
"")</f>
        <v/>
      </c>
    </row>
    <row r="50" spans="1:16" x14ac:dyDescent="0.25">
      <c r="A50" s="10" t="s">
        <v>7</v>
      </c>
      <c r="B50" s="10">
        <v>4500</v>
      </c>
      <c r="C50" s="10">
        <v>5000</v>
      </c>
      <c r="D50" s="10" cm="1">
        <f t="array" ref="D50" xml:space="preserve"> SUM(DATA[Prev Is Bull] * (Tabela656[[#This Row],[A]]&lt;DATA[Prev Hilo]) * (DATA[Prev Hilo]&lt;Tabela656[[#This Row],[B]]))</f>
        <v>3</v>
      </c>
      <c r="E50" s="10" cm="1">
        <f t="array" ref="E50" xml:space="preserve"> SUM(DATA[Prev Is Bull] * (Tabela656[[#This Row],[A]]&lt;DATA[Prev Hilo]) * (DATA[Prev Hilo]&lt;Tabela656[[#This Row],[B]]) * _xlfn.BITOR(DATA[Low Out Min], DATA[High Out Max]) * DATA[Close Inside])</f>
        <v>2</v>
      </c>
      <c r="F50" s="10" cm="1">
        <f t="array" ref="F50" xml:space="preserve"> SUM(DATA[Prev Is Bull] * (Tabela656[[#This Row],[A]]&lt;DATA[Prev Hilo]) * (DATA[Prev Hilo]&lt;Tabela656[[#This Row],[B]]) * DATA[High Out Max] * DATA[Close In Max])</f>
        <v>1</v>
      </c>
      <c r="G50" s="10" cm="1">
        <f t="array" ref="G50" xml:space="preserve"> SUM(DATA[Prev Is Bull] * (Tabela656[[#This Row],[A]]&lt;DATA[Prev Hilo]) * (DATA[Prev Hilo]&lt;Tabela656[[#This Row],[B]]) * DATA[Low Out Min] * DATA[Close In Min])</f>
        <v>1</v>
      </c>
      <c r="H50" s="10" cm="1">
        <f t="array" ref="H50" xml:space="preserve"> SUM(DATA[Prev Is Bull] * (Tabela656[[#This Row],[A]]&lt;DATA[Prev Hilo]) * (DATA[Prev Hilo]&lt;Tabela656[[#This Row],[B]]) * _xlfn.BITAND(DATA[Low Out Min], DATA[High Out Max] ) * DATA[Close Inside])</f>
        <v>0</v>
      </c>
      <c r="K50" s="10" cm="1">
        <f t="array" ref="K50" xml:space="preserve"> SUM(DATA[Prev Is Bull] * (Tabela656[[#This Row],[A]]&lt;DATA[Prev Hilo]) * (DATA[Prev Hilo]&lt;Tabela656[[#This Row],[B]]) * DATA[Close Out Max])</f>
        <v>0</v>
      </c>
      <c r="L50" s="10" cm="1">
        <f t="array" ref="L50" xml:space="preserve"> SUM(DATA[Prev Is Bull] * (Tabela656[[#This Row],[A]]&lt;DATA[Prev Hilo]) * (DATA[Prev Hilo]&lt;Tabela656[[#This Row],[B]]) * DATA[Close Out Min])</f>
        <v>1</v>
      </c>
      <c r="M50" s="10" cm="1">
        <f t="array" ref="M50" xml:space="preserve"> SUM(DATA[Prev Is Bull] * (Tabela656[[#This Row],[A]]&lt;DATA[Prev Hilo]) * (DATA[Prev Hilo]&lt;Tabela656[[#This Row],[B]]) * DATA[High Out Max] * DATA[Close In Max])</f>
        <v>1</v>
      </c>
      <c r="N50" s="10" cm="1">
        <f t="array" ref="N50" xml:space="preserve"> SUM(DATA[Prev Is Bull] * (Tabela656[[#This Row],[A]]&lt;DATA[Prev Hilo]) * (DATA[Prev Hilo]&lt;Tabela656[[#This Row],[B]]) * DATA[Low Out Min] * DATA[Close In Min])</f>
        <v>1</v>
      </c>
      <c r="O50" s="34" cm="1">
        <f t="array" ref="O50" xml:space="preserve"> IFERROR(
    AVERAGE(_xlfn._xlws.FILTER(DATA[Test Up (pts)], DATA[Prev Is Bull] * (Tabela656[[#This Row],[A]]&lt;DATA[Prev Hilo]) * (DATA[Prev Hilo]&lt;Tabela656[[#This Row],[B]]) * DATA[High Out Max] * DATA[Close Inside])),
"")</f>
        <v>170</v>
      </c>
      <c r="P50" s="34" cm="1">
        <f t="array" ref="P50" xml:space="preserve"> IFERROR(
    AVERAGE(_xlfn._xlws.FILTER(DATA[Test Down (pts)], DATA[Prev Is Bull] * (Tabela656[[#This Row],[A]]&lt;DATA[Prev Hilo]) * (DATA[Prev Hilo]&lt;Tabela656[[#This Row],[B]]) * DATA[Low Out Min] * DATA[Close Inside])),
"")</f>
        <v>580</v>
      </c>
    </row>
    <row r="51" spans="1:16" x14ac:dyDescent="0.25">
      <c r="A51" s="10" t="s">
        <v>6</v>
      </c>
      <c r="B51" s="10">
        <v>5000</v>
      </c>
      <c r="C51" s="10">
        <v>10000</v>
      </c>
      <c r="D51" s="10" cm="1">
        <f t="array" ref="D51" xml:space="preserve"> SUM(DATA[Prev Is Bull] * (Tabela656[[#This Row],[A]]&lt;DATA[Prev Hilo]) * (DATA[Prev Hilo]&lt;Tabela656[[#This Row],[B]]))</f>
        <v>3</v>
      </c>
      <c r="E51" s="10" cm="1">
        <f t="array" ref="E51" xml:space="preserve"> SUM(DATA[Prev Is Bull] * (Tabela656[[#This Row],[A]]&lt;DATA[Prev Hilo]) * (DATA[Prev Hilo]&lt;Tabela656[[#This Row],[B]]) * _xlfn.BITOR(DATA[Low Out Min], DATA[High Out Max]) * DATA[Close Inside])</f>
        <v>1</v>
      </c>
      <c r="F51" s="10" cm="1">
        <f t="array" ref="F51" xml:space="preserve"> SUM(DATA[Prev Is Bull] * (Tabela656[[#This Row],[A]]&lt;DATA[Prev Hilo]) * (DATA[Prev Hilo]&lt;Tabela656[[#This Row],[B]]) * DATA[High Out Max] * DATA[Close In Max])</f>
        <v>1</v>
      </c>
      <c r="G51" s="10" cm="1">
        <f t="array" ref="G51" xml:space="preserve"> SUM(DATA[Prev Is Bull] * (Tabela656[[#This Row],[A]]&lt;DATA[Prev Hilo]) * (DATA[Prev Hilo]&lt;Tabela656[[#This Row],[B]]) * DATA[Low Out Min] * DATA[Close In Min])</f>
        <v>0</v>
      </c>
      <c r="H51" s="10" cm="1">
        <f t="array" ref="H51" xml:space="preserve"> SUM(DATA[Prev Is Bull] * (Tabela656[[#This Row],[A]]&lt;DATA[Prev Hilo]) * (DATA[Prev Hilo]&lt;Tabela656[[#This Row],[B]]) * _xlfn.BITAND(DATA[Low Out Min], DATA[High Out Max] ) * DATA[Close Inside])</f>
        <v>0</v>
      </c>
      <c r="K51" s="10" cm="1">
        <f t="array" ref="K51" xml:space="preserve"> SUM(DATA[Prev Is Bull] * (Tabela656[[#This Row],[A]]&lt;DATA[Prev Hilo]) * (DATA[Prev Hilo]&lt;Tabela656[[#This Row],[B]]) * DATA[Close Out Max])</f>
        <v>1</v>
      </c>
      <c r="L51" s="10" cm="1">
        <f t="array" ref="L51" xml:space="preserve"> SUM(DATA[Prev Is Bull] * (Tabela656[[#This Row],[A]]&lt;DATA[Prev Hilo]) * (DATA[Prev Hilo]&lt;Tabela656[[#This Row],[B]]) * DATA[Close Out Min])</f>
        <v>0</v>
      </c>
      <c r="M51" s="10" cm="1">
        <f t="array" ref="M51" xml:space="preserve"> SUM(DATA[Prev Is Bull] * (Tabela656[[#This Row],[A]]&lt;DATA[Prev Hilo]) * (DATA[Prev Hilo]&lt;Tabela656[[#This Row],[B]]) * DATA[High Out Max] * DATA[Close In Max])</f>
        <v>1</v>
      </c>
      <c r="N51" s="10" cm="1">
        <f t="array" ref="N51" xml:space="preserve"> SUM(DATA[Prev Is Bull] * (Tabela656[[#This Row],[A]]&lt;DATA[Prev Hilo]) * (DATA[Prev Hilo]&lt;Tabela656[[#This Row],[B]]) * DATA[Low Out Min] * DATA[Close In Min])</f>
        <v>0</v>
      </c>
      <c r="O51" s="34" cm="1">
        <f t="array" ref="O51" xml:space="preserve"> IFERROR(
    AVERAGE(_xlfn._xlws.FILTER(DATA[Test Up (pts)], DATA[Prev Is Bull] * (Tabela656[[#This Row],[A]]&lt;DATA[Prev Hilo]) * (DATA[Prev Hilo]&lt;Tabela656[[#This Row],[B]]) * DATA[High Out Max] * DATA[Close Inside])),
"")</f>
        <v>145</v>
      </c>
      <c r="P51" s="34" t="str" cm="1">
        <f t="array" ref="P51" xml:space="preserve"> IFERROR(
    AVERAGE(_xlfn._xlws.FILTER(DATA[Test Down (pts)], DATA[Prev Is Bull] * (Tabela656[[#This Row],[A]]&lt;DATA[Prev Hilo]) * (DATA[Prev Hilo]&lt;Tabela656[[#This Row],[B]]) * DATA[Low Out Min] * DATA[Close Inside])),
"")</f>
        <v/>
      </c>
    </row>
  </sheetData>
  <phoneticPr fontId="7" type="noConversion"/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597A2-368E-493B-92CA-2E7F8F68B299}">
  <dimension ref="D1:E1"/>
  <sheetViews>
    <sheetView showGridLines="0" workbookViewId="0">
      <selection sqref="A1:P15"/>
    </sheetView>
  </sheetViews>
  <sheetFormatPr defaultRowHeight="15" x14ac:dyDescent="0.25"/>
  <cols>
    <col min="1" max="10" width="19.85546875" style="10" customWidth="1"/>
    <col min="11" max="16384" width="9.140625" style="10"/>
  </cols>
  <sheetData>
    <row r="1" ht="66" customHeight="1" x14ac:dyDescent="0.25"/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35D3B-4639-4320-BC63-01911498B395}">
  <dimension ref="A4:J78"/>
  <sheetViews>
    <sheetView topLeftCell="A58" zoomScale="90" zoomScaleNormal="90" workbookViewId="0">
      <selection activeCell="A45" sqref="A45:N59"/>
    </sheetView>
  </sheetViews>
  <sheetFormatPr defaultRowHeight="15" x14ac:dyDescent="0.25"/>
  <cols>
    <col min="1" max="1" width="40.7109375" bestFit="1" customWidth="1"/>
    <col min="2" max="2" width="19.140625" bestFit="1" customWidth="1"/>
    <col min="3" max="4" width="60.28515625" bestFit="1" customWidth="1"/>
    <col min="5" max="5" width="84" bestFit="1" customWidth="1"/>
    <col min="6" max="6" width="71.140625" bestFit="1" customWidth="1"/>
    <col min="7" max="7" width="70.140625" bestFit="1" customWidth="1"/>
    <col min="8" max="8" width="79.140625" bestFit="1" customWidth="1"/>
    <col min="9" max="10" width="105.85546875" bestFit="1" customWidth="1"/>
    <col min="11" max="11" width="93.28515625" bestFit="1" customWidth="1"/>
    <col min="12" max="12" width="48.85546875" bestFit="1" customWidth="1"/>
    <col min="13" max="13" width="117.42578125" bestFit="1" customWidth="1"/>
    <col min="14" max="14" width="97.42578125" bestFit="1" customWidth="1"/>
    <col min="15" max="15" width="84" bestFit="1" customWidth="1"/>
  </cols>
  <sheetData>
    <row r="4" spans="1:1" ht="21" x14ac:dyDescent="0.35">
      <c r="A4" s="5" t="s">
        <v>60</v>
      </c>
    </row>
    <row r="23" spans="1:1" ht="21" x14ac:dyDescent="0.35">
      <c r="A23" s="5" t="s">
        <v>61</v>
      </c>
    </row>
    <row r="43" spans="1:1" ht="21" x14ac:dyDescent="0.35">
      <c r="A43" s="5" t="s">
        <v>62</v>
      </c>
    </row>
    <row r="62" spans="1:10" ht="21" x14ac:dyDescent="0.35">
      <c r="A62" s="5" t="s">
        <v>63</v>
      </c>
      <c r="B62" s="8"/>
      <c r="C62" s="8"/>
    </row>
    <row r="64" spans="1:10" x14ac:dyDescent="0.25">
      <c r="A64" s="9" t="s">
        <v>29</v>
      </c>
      <c r="B64" s="9" t="s">
        <v>4</v>
      </c>
      <c r="C64" s="9" t="s">
        <v>49</v>
      </c>
      <c r="D64" s="9" t="s">
        <v>22</v>
      </c>
      <c r="E64" s="9" t="s">
        <v>21</v>
      </c>
      <c r="F64" s="9" t="s">
        <v>20</v>
      </c>
      <c r="G64" s="9" t="s">
        <v>56</v>
      </c>
      <c r="H64" s="9" t="s">
        <v>57</v>
      </c>
      <c r="I64" s="9" t="s">
        <v>58</v>
      </c>
      <c r="J64" s="9" t="s">
        <v>59</v>
      </c>
    </row>
    <row r="65" spans="1:1" x14ac:dyDescent="0.25">
      <c r="A65" t="s">
        <v>19</v>
      </c>
    </row>
    <row r="66" spans="1:1" x14ac:dyDescent="0.25">
      <c r="A66" t="s">
        <v>18</v>
      </c>
    </row>
    <row r="67" spans="1:1" x14ac:dyDescent="0.25">
      <c r="A67" t="s">
        <v>17</v>
      </c>
    </row>
    <row r="68" spans="1:1" x14ac:dyDescent="0.25">
      <c r="A68" t="s">
        <v>16</v>
      </c>
    </row>
    <row r="69" spans="1:1" x14ac:dyDescent="0.25">
      <c r="A69" t="s">
        <v>15</v>
      </c>
    </row>
    <row r="70" spans="1:1" x14ac:dyDescent="0.25">
      <c r="A70" t="s">
        <v>14</v>
      </c>
    </row>
    <row r="71" spans="1:1" x14ac:dyDescent="0.25">
      <c r="A71" t="s">
        <v>13</v>
      </c>
    </row>
    <row r="72" spans="1:1" x14ac:dyDescent="0.25">
      <c r="A72" t="s">
        <v>12</v>
      </c>
    </row>
    <row r="73" spans="1:1" x14ac:dyDescent="0.25">
      <c r="A73" t="s">
        <v>11</v>
      </c>
    </row>
    <row r="74" spans="1:1" x14ac:dyDescent="0.25">
      <c r="A74" t="s">
        <v>10</v>
      </c>
    </row>
    <row r="75" spans="1:1" x14ac:dyDescent="0.25">
      <c r="A75" t="s">
        <v>9</v>
      </c>
    </row>
    <row r="76" spans="1:1" x14ac:dyDescent="0.25">
      <c r="A76" t="s">
        <v>8</v>
      </c>
    </row>
    <row r="77" spans="1:1" x14ac:dyDescent="0.25">
      <c r="A77" t="s">
        <v>7</v>
      </c>
    </row>
    <row r="78" spans="1:1" x14ac:dyDescent="0.25">
      <c r="A78" t="s">
        <v>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F1C2C-B8F0-464D-9D47-AE5A9A4F05A0}">
  <dimension ref="A1:N75"/>
  <sheetViews>
    <sheetView topLeftCell="A4" workbookViewId="0">
      <selection activeCell="A58" sqref="A58"/>
    </sheetView>
  </sheetViews>
  <sheetFormatPr defaultRowHeight="15" x14ac:dyDescent="0.25"/>
  <cols>
    <col min="1" max="1" width="40.7109375" bestFit="1" customWidth="1"/>
    <col min="2" max="2" width="19.140625" bestFit="1" customWidth="1"/>
    <col min="3" max="3" width="58.140625" bestFit="1" customWidth="1"/>
    <col min="4" max="4" width="60.28515625" bestFit="1" customWidth="1"/>
    <col min="5" max="5" width="54.5703125" bestFit="1" customWidth="1"/>
    <col min="6" max="6" width="84" bestFit="1" customWidth="1"/>
    <col min="7" max="7" width="71.140625" bestFit="1" customWidth="1"/>
    <col min="8" max="8" width="64.28515625" bestFit="1" customWidth="1"/>
    <col min="9" max="9" width="79.140625" bestFit="1" customWidth="1"/>
    <col min="10" max="10" width="105.85546875" bestFit="1" customWidth="1"/>
    <col min="11" max="11" width="93.28515625" bestFit="1" customWidth="1"/>
    <col min="12" max="12" width="48.85546875" bestFit="1" customWidth="1"/>
    <col min="13" max="13" width="117.42578125" bestFit="1" customWidth="1"/>
    <col min="14" max="14" width="97.42578125" bestFit="1" customWidth="1"/>
  </cols>
  <sheetData>
    <row r="1" spans="1:14" ht="21" x14ac:dyDescent="0.35">
      <c r="A1" s="5" t="s">
        <v>60</v>
      </c>
    </row>
    <row r="3" spans="1:14" x14ac:dyDescent="0.25">
      <c r="A3" s="4" t="s">
        <v>28</v>
      </c>
      <c r="B3" s="4" t="s">
        <v>4</v>
      </c>
      <c r="C3" s="4" t="s">
        <v>44</v>
      </c>
      <c r="D3" s="4" t="s">
        <v>30</v>
      </c>
      <c r="E3" s="4" t="s">
        <v>31</v>
      </c>
      <c r="F3" s="4" t="s">
        <v>32</v>
      </c>
      <c r="G3" s="4" t="s">
        <v>33</v>
      </c>
      <c r="H3" s="4" t="s">
        <v>34</v>
      </c>
      <c r="I3" s="4" t="s">
        <v>35</v>
      </c>
      <c r="J3" s="4" t="s">
        <v>36</v>
      </c>
      <c r="K3" s="4" t="s">
        <v>37</v>
      </c>
      <c r="L3" s="4" t="s">
        <v>38</v>
      </c>
      <c r="M3" s="4" t="s">
        <v>39</v>
      </c>
      <c r="N3" s="4" t="s">
        <v>40</v>
      </c>
    </row>
    <row r="4" spans="1:14" x14ac:dyDescent="0.25">
      <c r="A4" t="s">
        <v>19</v>
      </c>
    </row>
    <row r="5" spans="1:14" x14ac:dyDescent="0.25">
      <c r="A5" t="s">
        <v>18</v>
      </c>
    </row>
    <row r="6" spans="1:14" x14ac:dyDescent="0.25">
      <c r="A6" t="s">
        <v>17</v>
      </c>
    </row>
    <row r="7" spans="1:14" x14ac:dyDescent="0.25">
      <c r="A7" t="s">
        <v>16</v>
      </c>
    </row>
    <row r="8" spans="1:14" x14ac:dyDescent="0.25">
      <c r="A8" t="s">
        <v>15</v>
      </c>
    </row>
    <row r="9" spans="1:14" x14ac:dyDescent="0.25">
      <c r="A9" t="s">
        <v>14</v>
      </c>
    </row>
    <row r="10" spans="1:14" x14ac:dyDescent="0.25">
      <c r="A10" t="s">
        <v>13</v>
      </c>
    </row>
    <row r="11" spans="1:14" x14ac:dyDescent="0.25">
      <c r="A11" t="s">
        <v>12</v>
      </c>
    </row>
    <row r="12" spans="1:14" x14ac:dyDescent="0.25">
      <c r="A12" t="s">
        <v>11</v>
      </c>
    </row>
    <row r="13" spans="1:14" x14ac:dyDescent="0.25">
      <c r="A13" t="s">
        <v>10</v>
      </c>
    </row>
    <row r="14" spans="1:14" x14ac:dyDescent="0.25">
      <c r="A14" t="s">
        <v>9</v>
      </c>
    </row>
    <row r="15" spans="1:14" x14ac:dyDescent="0.25">
      <c r="A15" t="s">
        <v>8</v>
      </c>
    </row>
    <row r="16" spans="1:14" x14ac:dyDescent="0.25">
      <c r="A16" t="s">
        <v>7</v>
      </c>
    </row>
    <row r="17" spans="1:6" x14ac:dyDescent="0.25">
      <c r="A17" t="s">
        <v>6</v>
      </c>
    </row>
    <row r="19" spans="1:6" ht="21" x14ac:dyDescent="0.35">
      <c r="A19" s="5" t="s">
        <v>61</v>
      </c>
    </row>
    <row r="22" spans="1:6" x14ac:dyDescent="0.25">
      <c r="A22" s="6" t="s">
        <v>28</v>
      </c>
      <c r="B22" s="6" t="s">
        <v>4</v>
      </c>
      <c r="C22" s="6" t="s">
        <v>27</v>
      </c>
      <c r="D22" s="6" t="s">
        <v>26</v>
      </c>
      <c r="E22" s="6" t="s">
        <v>41</v>
      </c>
      <c r="F22" s="6" t="s">
        <v>42</v>
      </c>
    </row>
    <row r="23" spans="1:6" x14ac:dyDescent="0.25">
      <c r="A23" t="s">
        <v>19</v>
      </c>
    </row>
    <row r="24" spans="1:6" x14ac:dyDescent="0.25">
      <c r="A24" t="s">
        <v>18</v>
      </c>
    </row>
    <row r="25" spans="1:6" x14ac:dyDescent="0.25">
      <c r="A25" t="s">
        <v>17</v>
      </c>
    </row>
    <row r="26" spans="1:6" x14ac:dyDescent="0.25">
      <c r="A26" t="s">
        <v>16</v>
      </c>
    </row>
    <row r="27" spans="1:6" x14ac:dyDescent="0.25">
      <c r="A27" t="s">
        <v>15</v>
      </c>
    </row>
    <row r="28" spans="1:6" x14ac:dyDescent="0.25">
      <c r="A28" t="s">
        <v>14</v>
      </c>
    </row>
    <row r="29" spans="1:6" x14ac:dyDescent="0.25">
      <c r="A29" t="s">
        <v>13</v>
      </c>
    </row>
    <row r="30" spans="1:6" x14ac:dyDescent="0.25">
      <c r="A30" t="s">
        <v>12</v>
      </c>
    </row>
    <row r="31" spans="1:6" x14ac:dyDescent="0.25">
      <c r="A31" t="s">
        <v>11</v>
      </c>
    </row>
    <row r="32" spans="1:6" x14ac:dyDescent="0.25">
      <c r="A32" t="s">
        <v>10</v>
      </c>
    </row>
    <row r="33" spans="1:14" x14ac:dyDescent="0.25">
      <c r="A33" t="s">
        <v>9</v>
      </c>
    </row>
    <row r="34" spans="1:14" x14ac:dyDescent="0.25">
      <c r="A34" t="s">
        <v>8</v>
      </c>
    </row>
    <row r="35" spans="1:14" x14ac:dyDescent="0.25">
      <c r="A35" t="s">
        <v>7</v>
      </c>
    </row>
    <row r="36" spans="1:14" x14ac:dyDescent="0.25">
      <c r="A36" t="s">
        <v>6</v>
      </c>
    </row>
    <row r="39" spans="1:14" ht="21" x14ac:dyDescent="0.35">
      <c r="A39" s="5" t="s">
        <v>62</v>
      </c>
    </row>
    <row r="42" spans="1:14" x14ac:dyDescent="0.25">
      <c r="A42" s="7" t="s">
        <v>28</v>
      </c>
      <c r="B42" s="7" t="s">
        <v>4</v>
      </c>
      <c r="C42" s="7" t="s">
        <v>50</v>
      </c>
      <c r="D42" s="7" t="s">
        <v>25</v>
      </c>
      <c r="E42" s="7" t="s">
        <v>24</v>
      </c>
      <c r="F42" s="7" t="s">
        <v>43</v>
      </c>
      <c r="G42" s="7" t="s">
        <v>51</v>
      </c>
      <c r="H42" s="7" t="s">
        <v>23</v>
      </c>
      <c r="I42" s="7" t="s">
        <v>45</v>
      </c>
      <c r="J42" s="7" t="s">
        <v>46</v>
      </c>
      <c r="K42" s="7" t="s">
        <v>47</v>
      </c>
      <c r="L42" s="7" t="s">
        <v>48</v>
      </c>
      <c r="M42" s="7" t="s">
        <v>52</v>
      </c>
      <c r="N42" s="7" t="s">
        <v>53</v>
      </c>
    </row>
    <row r="43" spans="1:14" x14ac:dyDescent="0.25">
      <c r="A43" t="s">
        <v>19</v>
      </c>
    </row>
    <row r="44" spans="1:14" x14ac:dyDescent="0.25">
      <c r="A44" t="s">
        <v>18</v>
      </c>
    </row>
    <row r="45" spans="1:14" x14ac:dyDescent="0.25">
      <c r="A45" t="s">
        <v>17</v>
      </c>
    </row>
    <row r="46" spans="1:14" x14ac:dyDescent="0.25">
      <c r="A46" t="s">
        <v>16</v>
      </c>
    </row>
    <row r="47" spans="1:14" x14ac:dyDescent="0.25">
      <c r="A47" t="s">
        <v>15</v>
      </c>
    </row>
    <row r="48" spans="1:14" x14ac:dyDescent="0.25">
      <c r="A48" t="s">
        <v>14</v>
      </c>
    </row>
    <row r="49" spans="1:9" x14ac:dyDescent="0.25">
      <c r="A49" t="s">
        <v>13</v>
      </c>
    </row>
    <row r="50" spans="1:9" x14ac:dyDescent="0.25">
      <c r="A50" t="s">
        <v>12</v>
      </c>
    </row>
    <row r="51" spans="1:9" x14ac:dyDescent="0.25">
      <c r="A51" t="s">
        <v>11</v>
      </c>
    </row>
    <row r="52" spans="1:9" x14ac:dyDescent="0.25">
      <c r="A52" t="s">
        <v>10</v>
      </c>
    </row>
    <row r="53" spans="1:9" x14ac:dyDescent="0.25">
      <c r="A53" t="s">
        <v>9</v>
      </c>
    </row>
    <row r="54" spans="1:9" x14ac:dyDescent="0.25">
      <c r="A54" t="s">
        <v>8</v>
      </c>
    </row>
    <row r="55" spans="1:9" x14ac:dyDescent="0.25">
      <c r="A55" t="s">
        <v>7</v>
      </c>
    </row>
    <row r="56" spans="1:9" x14ac:dyDescent="0.25">
      <c r="A56" t="s">
        <v>6</v>
      </c>
    </row>
    <row r="58" spans="1:9" ht="21" x14ac:dyDescent="0.35">
      <c r="A58" s="5" t="s">
        <v>63</v>
      </c>
    </row>
    <row r="61" spans="1:9" x14ac:dyDescent="0.25">
      <c r="A61" s="9" t="s">
        <v>28</v>
      </c>
      <c r="B61" s="9" t="s">
        <v>4</v>
      </c>
      <c r="C61" s="9" t="s">
        <v>49</v>
      </c>
      <c r="D61" s="9" t="s">
        <v>22</v>
      </c>
      <c r="E61" s="9" t="s">
        <v>21</v>
      </c>
      <c r="F61" s="9" t="s">
        <v>56</v>
      </c>
      <c r="G61" s="9" t="s">
        <v>57</v>
      </c>
      <c r="H61" s="9" t="s">
        <v>58</v>
      </c>
      <c r="I61" s="9" t="s">
        <v>59</v>
      </c>
    </row>
    <row r="62" spans="1:9" x14ac:dyDescent="0.25">
      <c r="A62" t="s">
        <v>19</v>
      </c>
    </row>
    <row r="63" spans="1:9" x14ac:dyDescent="0.25">
      <c r="A63" t="s">
        <v>18</v>
      </c>
    </row>
    <row r="64" spans="1:9" x14ac:dyDescent="0.25">
      <c r="A64" t="s">
        <v>17</v>
      </c>
    </row>
    <row r="65" spans="1:1" x14ac:dyDescent="0.25">
      <c r="A65" t="s">
        <v>16</v>
      </c>
    </row>
    <row r="66" spans="1:1" x14ac:dyDescent="0.25">
      <c r="A66" t="s">
        <v>15</v>
      </c>
    </row>
    <row r="67" spans="1:1" x14ac:dyDescent="0.25">
      <c r="A67" t="s">
        <v>14</v>
      </c>
    </row>
    <row r="68" spans="1:1" x14ac:dyDescent="0.25">
      <c r="A68" t="s">
        <v>13</v>
      </c>
    </row>
    <row r="69" spans="1:1" x14ac:dyDescent="0.25">
      <c r="A69" t="s">
        <v>12</v>
      </c>
    </row>
    <row r="70" spans="1:1" x14ac:dyDescent="0.25">
      <c r="A70" t="s">
        <v>11</v>
      </c>
    </row>
    <row r="71" spans="1:1" x14ac:dyDescent="0.25">
      <c r="A71" t="s">
        <v>10</v>
      </c>
    </row>
    <row r="72" spans="1:1" x14ac:dyDescent="0.25">
      <c r="A72" t="s">
        <v>9</v>
      </c>
    </row>
    <row r="73" spans="1:1" x14ac:dyDescent="0.25">
      <c r="A73" t="s">
        <v>8</v>
      </c>
    </row>
    <row r="74" spans="1:1" x14ac:dyDescent="0.25">
      <c r="A74" t="s">
        <v>7</v>
      </c>
    </row>
    <row r="75" spans="1:1" x14ac:dyDescent="0.25">
      <c r="A75" t="s">
        <v>6</v>
      </c>
    </row>
  </sheetData>
  <pageMargins left="0.511811024" right="0.511811024" top="0.78740157499999996" bottom="0.78740157499999996" header="0.31496062000000002" footer="0.31496062000000002"/>
  <tableParts count="4">
    <tablePart r:id="rId1"/>
    <tablePart r:id="rId2"/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93278-001C-4B9C-BB3A-E6391C26872E}">
  <dimension ref="A1:N71"/>
  <sheetViews>
    <sheetView workbookViewId="0">
      <selection activeCell="D59" sqref="D59"/>
    </sheetView>
  </sheetViews>
  <sheetFormatPr defaultRowHeight="15" x14ac:dyDescent="0.25"/>
  <cols>
    <col min="1" max="1" width="40.7109375" bestFit="1" customWidth="1"/>
    <col min="2" max="2" width="19.140625" bestFit="1" customWidth="1"/>
    <col min="3" max="3" width="58.140625" bestFit="1" customWidth="1"/>
    <col min="4" max="4" width="60.28515625" bestFit="1" customWidth="1"/>
    <col min="5" max="5" width="54.5703125" bestFit="1" customWidth="1"/>
    <col min="6" max="6" width="84" bestFit="1" customWidth="1"/>
    <col min="7" max="7" width="71.140625" bestFit="1" customWidth="1"/>
    <col min="8" max="8" width="54.5703125" bestFit="1" customWidth="1"/>
    <col min="9" max="9" width="79.140625" bestFit="1" customWidth="1"/>
    <col min="10" max="10" width="105.85546875" bestFit="1" customWidth="1"/>
    <col min="11" max="11" width="93.28515625" bestFit="1" customWidth="1"/>
    <col min="12" max="12" width="48.85546875" bestFit="1" customWidth="1"/>
    <col min="13" max="13" width="117.42578125" bestFit="1" customWidth="1"/>
    <col min="14" max="14" width="97.42578125" bestFit="1" customWidth="1"/>
  </cols>
  <sheetData>
    <row r="1" spans="1:14" ht="21" x14ac:dyDescent="0.35">
      <c r="A1" s="5" t="s">
        <v>60</v>
      </c>
    </row>
    <row r="3" spans="1:14" x14ac:dyDescent="0.25">
      <c r="A3" s="9" t="s">
        <v>5</v>
      </c>
      <c r="B3" s="9" t="s">
        <v>4</v>
      </c>
      <c r="C3" s="9" t="s">
        <v>44</v>
      </c>
      <c r="D3" s="9" t="s">
        <v>30</v>
      </c>
      <c r="E3" s="9" t="s">
        <v>31</v>
      </c>
      <c r="F3" s="9" t="s">
        <v>32</v>
      </c>
      <c r="G3" s="9" t="s">
        <v>33</v>
      </c>
      <c r="H3" s="9" t="s">
        <v>34</v>
      </c>
      <c r="I3" s="9" t="s">
        <v>35</v>
      </c>
      <c r="J3" s="9" t="s">
        <v>36</v>
      </c>
      <c r="K3" s="9" t="s">
        <v>37</v>
      </c>
      <c r="L3" s="9" t="s">
        <v>38</v>
      </c>
      <c r="M3" s="9" t="s">
        <v>39</v>
      </c>
      <c r="N3" s="9" t="s">
        <v>40</v>
      </c>
    </row>
    <row r="4" spans="1:14" x14ac:dyDescent="0.25">
      <c r="A4" s="2" t="s">
        <v>3</v>
      </c>
    </row>
    <row r="5" spans="1:14" x14ac:dyDescent="0.25">
      <c r="A5" s="3" t="s">
        <v>2</v>
      </c>
    </row>
    <row r="6" spans="1:14" x14ac:dyDescent="0.25">
      <c r="A6" s="3">
        <v>-0.03</v>
      </c>
    </row>
    <row r="7" spans="1:14" x14ac:dyDescent="0.25">
      <c r="A7" s="2">
        <v>-2.8000000000000001E-2</v>
      </c>
    </row>
    <row r="8" spans="1:14" x14ac:dyDescent="0.25">
      <c r="A8" s="2">
        <v>-2.5000000000000001E-2</v>
      </c>
    </row>
    <row r="9" spans="1:14" x14ac:dyDescent="0.25">
      <c r="A9" s="2">
        <v>-2.1999999999999999E-2</v>
      </c>
    </row>
    <row r="10" spans="1:14" x14ac:dyDescent="0.25">
      <c r="A10" s="1" t="s">
        <v>1</v>
      </c>
    </row>
    <row r="11" spans="1:14" x14ac:dyDescent="0.25">
      <c r="A11" s="2" t="s">
        <v>0</v>
      </c>
    </row>
    <row r="12" spans="1:14" x14ac:dyDescent="0.25">
      <c r="A12" s="2" t="s">
        <v>54</v>
      </c>
    </row>
    <row r="13" spans="1:14" x14ac:dyDescent="0.25">
      <c r="A13" s="2" t="s">
        <v>55</v>
      </c>
    </row>
    <row r="19" spans="1:6" ht="21" x14ac:dyDescent="0.35">
      <c r="A19" s="5" t="s">
        <v>61</v>
      </c>
    </row>
    <row r="22" spans="1:6" x14ac:dyDescent="0.25">
      <c r="A22" s="6" t="s">
        <v>5</v>
      </c>
      <c r="B22" s="6" t="s">
        <v>4</v>
      </c>
      <c r="C22" s="6" t="s">
        <v>27</v>
      </c>
      <c r="D22" s="6" t="s">
        <v>26</v>
      </c>
      <c r="E22" s="6" t="s">
        <v>41</v>
      </c>
      <c r="F22" s="6" t="s">
        <v>42</v>
      </c>
    </row>
    <row r="23" spans="1:6" x14ac:dyDescent="0.25">
      <c r="A23" s="2" t="s">
        <v>3</v>
      </c>
    </row>
    <row r="24" spans="1:6" x14ac:dyDescent="0.25">
      <c r="A24" s="3" t="s">
        <v>2</v>
      </c>
    </row>
    <row r="25" spans="1:6" x14ac:dyDescent="0.25">
      <c r="A25" s="3">
        <v>-0.03</v>
      </c>
    </row>
    <row r="26" spans="1:6" x14ac:dyDescent="0.25">
      <c r="A26" s="2">
        <v>-2.8000000000000001E-2</v>
      </c>
    </row>
    <row r="27" spans="1:6" x14ac:dyDescent="0.25">
      <c r="A27" s="2">
        <v>-2.5000000000000001E-2</v>
      </c>
    </row>
    <row r="28" spans="1:6" x14ac:dyDescent="0.25">
      <c r="A28" s="2">
        <v>-2.1999999999999999E-2</v>
      </c>
    </row>
    <row r="29" spans="1:6" x14ac:dyDescent="0.25">
      <c r="A29" s="1" t="s">
        <v>1</v>
      </c>
    </row>
    <row r="30" spans="1:6" x14ac:dyDescent="0.25">
      <c r="A30" s="2" t="s">
        <v>0</v>
      </c>
    </row>
    <row r="31" spans="1:6" x14ac:dyDescent="0.25">
      <c r="A31" s="2" t="s">
        <v>54</v>
      </c>
    </row>
    <row r="32" spans="1:6" x14ac:dyDescent="0.25">
      <c r="A32" s="2" t="s">
        <v>55</v>
      </c>
    </row>
    <row r="39" spans="1:14" ht="21" x14ac:dyDescent="0.35">
      <c r="A39" s="5" t="s">
        <v>62</v>
      </c>
    </row>
    <row r="42" spans="1:14" x14ac:dyDescent="0.25">
      <c r="A42" s="7" t="s">
        <v>5</v>
      </c>
      <c r="B42" s="7" t="s">
        <v>4</v>
      </c>
      <c r="C42" s="7" t="s">
        <v>50</v>
      </c>
      <c r="D42" s="7" t="s">
        <v>25</v>
      </c>
      <c r="E42" s="7" t="s">
        <v>24</v>
      </c>
      <c r="F42" s="7" t="s">
        <v>43</v>
      </c>
      <c r="G42" s="7" t="s">
        <v>51</v>
      </c>
      <c r="H42" s="7" t="s">
        <v>23</v>
      </c>
      <c r="I42" s="7" t="s">
        <v>45</v>
      </c>
      <c r="J42" s="7" t="s">
        <v>46</v>
      </c>
      <c r="K42" s="7" t="s">
        <v>47</v>
      </c>
      <c r="L42" s="7" t="s">
        <v>48</v>
      </c>
      <c r="M42" s="7" t="s">
        <v>52</v>
      </c>
      <c r="N42" s="7" t="s">
        <v>53</v>
      </c>
    </row>
    <row r="43" spans="1:14" x14ac:dyDescent="0.25">
      <c r="A43" s="2" t="s">
        <v>3</v>
      </c>
    </row>
    <row r="44" spans="1:14" x14ac:dyDescent="0.25">
      <c r="A44" s="3" t="s">
        <v>2</v>
      </c>
    </row>
    <row r="45" spans="1:14" x14ac:dyDescent="0.25">
      <c r="A45" s="3">
        <v>-0.03</v>
      </c>
    </row>
    <row r="46" spans="1:14" x14ac:dyDescent="0.25">
      <c r="A46" s="2">
        <v>-2.8000000000000001E-2</v>
      </c>
    </row>
    <row r="47" spans="1:14" x14ac:dyDescent="0.25">
      <c r="A47" s="2">
        <v>-2.5000000000000001E-2</v>
      </c>
    </row>
    <row r="48" spans="1:14" x14ac:dyDescent="0.25">
      <c r="A48" s="2">
        <v>-2.1999999999999999E-2</v>
      </c>
    </row>
    <row r="49" spans="1:10" x14ac:dyDescent="0.25">
      <c r="A49" s="1" t="s">
        <v>1</v>
      </c>
    </row>
    <row r="50" spans="1:10" x14ac:dyDescent="0.25">
      <c r="A50" s="2" t="s">
        <v>0</v>
      </c>
    </row>
    <row r="51" spans="1:10" x14ac:dyDescent="0.25">
      <c r="A51" s="2" t="s">
        <v>54</v>
      </c>
    </row>
    <row r="52" spans="1:10" x14ac:dyDescent="0.25">
      <c r="A52" s="2" t="s">
        <v>55</v>
      </c>
    </row>
    <row r="58" spans="1:10" ht="21" x14ac:dyDescent="0.35">
      <c r="A58" s="5" t="s">
        <v>63</v>
      </c>
    </row>
    <row r="61" spans="1:10" x14ac:dyDescent="0.25">
      <c r="A61" s="9" t="s">
        <v>5</v>
      </c>
      <c r="B61" s="9" t="s">
        <v>4</v>
      </c>
      <c r="C61" s="9" t="s">
        <v>49</v>
      </c>
      <c r="D61" s="9" t="s">
        <v>22</v>
      </c>
      <c r="E61" s="9" t="s">
        <v>21</v>
      </c>
      <c r="F61" s="9" t="s">
        <v>20</v>
      </c>
      <c r="G61" s="9" t="s">
        <v>56</v>
      </c>
      <c r="H61" s="9" t="s">
        <v>57</v>
      </c>
      <c r="I61" s="9" t="s">
        <v>58</v>
      </c>
      <c r="J61" s="9" t="s">
        <v>59</v>
      </c>
    </row>
    <row r="62" spans="1:10" x14ac:dyDescent="0.25">
      <c r="A62" s="2" t="s">
        <v>3</v>
      </c>
    </row>
    <row r="63" spans="1:10" x14ac:dyDescent="0.25">
      <c r="A63" s="3" t="s">
        <v>2</v>
      </c>
    </row>
    <row r="64" spans="1:10" x14ac:dyDescent="0.25">
      <c r="A64" s="3">
        <v>-0.03</v>
      </c>
    </row>
    <row r="65" spans="1:1" x14ac:dyDescent="0.25">
      <c r="A65" s="2">
        <v>-2.8000000000000001E-2</v>
      </c>
    </row>
    <row r="66" spans="1:1" x14ac:dyDescent="0.25">
      <c r="A66" s="2">
        <v>-2.5000000000000001E-2</v>
      </c>
    </row>
    <row r="67" spans="1:1" x14ac:dyDescent="0.25">
      <c r="A67" s="2">
        <v>-2.1999999999999999E-2</v>
      </c>
    </row>
    <row r="68" spans="1:1" x14ac:dyDescent="0.25">
      <c r="A68" s="1" t="s">
        <v>1</v>
      </c>
    </row>
    <row r="69" spans="1:1" x14ac:dyDescent="0.25">
      <c r="A69" s="2" t="s">
        <v>0</v>
      </c>
    </row>
    <row r="70" spans="1:1" x14ac:dyDescent="0.25">
      <c r="A70" s="2" t="s">
        <v>54</v>
      </c>
    </row>
    <row r="71" spans="1:1" x14ac:dyDescent="0.25">
      <c r="A71" s="2" t="s">
        <v>55</v>
      </c>
    </row>
  </sheetData>
  <pageMargins left="0.511811024" right="0.511811024" top="0.78740157499999996" bottom="0.78740157499999996" header="0.31496062000000002" footer="0.31496062000000002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Development</vt:lpstr>
      <vt:lpstr>Draft</vt:lpstr>
      <vt:lpstr>Testes e Rompimentos dias pos</vt:lpstr>
      <vt:lpstr>Testes e Rompimentos dias neg</vt:lpstr>
      <vt:lpstr>Testes e rompimentos VAR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Acer</cp:lastModifiedBy>
  <dcterms:created xsi:type="dcterms:W3CDTF">2025-07-20T22:29:37Z</dcterms:created>
  <dcterms:modified xsi:type="dcterms:W3CDTF">2025-07-22T18:25:03Z</dcterms:modified>
</cp:coreProperties>
</file>