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cer\Desktop\Task\"/>
    </mc:Choice>
  </mc:AlternateContent>
  <xr:revisionPtr revIDLastSave="0" documentId="13_ncr:1_{DFFB9F84-74B5-46E3-A4FB-13EF995C56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Queries" sheetId="2" r:id="rId1"/>
    <sheet name="Params" sheetId="3" r:id="rId2"/>
    <sheet name="Configs" sheetId="4" state="hidden" r:id="rId3"/>
    <sheet name="New" sheetId="1" r:id="rId4"/>
  </sheets>
  <externalReferences>
    <externalReference r:id="rId5"/>
  </externalReferences>
  <definedNames>
    <definedName name="Account_1">Queries!$E$10</definedName>
    <definedName name="Account_2">Queries!$H$10</definedName>
    <definedName name="Account_3">Queries!$K$10</definedName>
    <definedName name="Account_4">Queries!$N$10</definedName>
    <definedName name="Filter_3">Queries!$K$9</definedName>
    <definedName name="Filter_4">Queries!$N$9</definedName>
    <definedName name="Gov_1">Queries!$E$8</definedName>
    <definedName name="Gov_2">Queries!$H$8</definedName>
    <definedName name="Gov_3">Queries!$K$8</definedName>
    <definedName name="Gov_4">Queries!$N$8</definedName>
    <definedName name="Month_1">Queries!$E$7</definedName>
    <definedName name="Power">Queries!$B$5</definedName>
    <definedName name="Root">Configs!$E$3</definedName>
    <definedName name="Sector_1">Queries!$E$9</definedName>
    <definedName name="Sector_2">Queries!$H$9</definedName>
    <definedName name="Sector_3">Queries!#REF!</definedName>
    <definedName name="Src.Ext">Configs!$B$5</definedName>
    <definedName name="Src.File">Configs!$B$4</definedName>
    <definedName name="Src.Folder">Configs!$B$3</definedName>
    <definedName name="Src.Path">Configs!$B$6</definedName>
    <definedName name="Unit">Queries!$B$6</definedName>
    <definedName name="Year_1">Queries!$E$6</definedName>
    <definedName name="Year_2">Queries!$H$6</definedName>
    <definedName name="Year_3">Queries!$K$6</definedName>
    <definedName name="Year_4">Queries!$N$6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 a="1"/>
  <c r="E13" i="2" s="1"/>
  <c r="B6" i="4"/>
  <c r="A4" i="3"/>
  <c r="D4" i="3"/>
  <c r="G4" i="3"/>
  <c r="J4" i="3"/>
  <c r="M4" i="3"/>
  <c r="A5" i="3"/>
  <c r="D5" i="3"/>
  <c r="G5" i="3"/>
  <c r="J5" i="3"/>
  <c r="M5" i="3"/>
  <c r="A6" i="3"/>
  <c r="D6" i="3"/>
  <c r="G6" i="3"/>
  <c r="J6" i="3"/>
  <c r="M6" i="3"/>
  <c r="A7" i="3"/>
  <c r="D7" i="3"/>
  <c r="G7" i="3"/>
  <c r="J7" i="3"/>
  <c r="M7" i="3"/>
  <c r="A8" i="3"/>
  <c r="D8" i="3"/>
  <c r="G8" i="3"/>
  <c r="J8" i="3"/>
  <c r="M8" i="3"/>
  <c r="A9" i="3"/>
  <c r="G9" i="3"/>
  <c r="J9" i="3"/>
  <c r="M9" i="3"/>
  <c r="A10" i="3"/>
  <c r="G10" i="3"/>
  <c r="J10" i="3"/>
  <c r="A11" i="3"/>
  <c r="G11" i="3"/>
  <c r="J11" i="3"/>
  <c r="A12" i="3"/>
  <c r="G12" i="3"/>
  <c r="J12" i="3"/>
  <c r="A13" i="3"/>
  <c r="G13" i="3"/>
  <c r="J13" i="3"/>
  <c r="A14" i="3"/>
  <c r="G14" i="3"/>
  <c r="J14" i="3"/>
  <c r="A15" i="3"/>
  <c r="G15" i="3"/>
  <c r="J15" i="3"/>
  <c r="A16" i="3"/>
  <c r="G16" i="3"/>
  <c r="J16" i="3"/>
  <c r="G17" i="3"/>
  <c r="J17" i="3"/>
  <c r="G18" i="3"/>
  <c r="J18" i="3"/>
  <c r="G19" i="3"/>
  <c r="J19" i="3"/>
  <c r="G20" i="3"/>
  <c r="J20" i="3"/>
  <c r="G21" i="3"/>
  <c r="J21" i="3"/>
  <c r="G22" i="3"/>
  <c r="J22" i="3"/>
  <c r="G23" i="3"/>
  <c r="J23" i="3"/>
  <c r="G24" i="3"/>
  <c r="J24" i="3"/>
  <c r="G25" i="3"/>
  <c r="J25" i="3"/>
  <c r="G26" i="3"/>
  <c r="J26" i="3"/>
  <c r="G27" i="3"/>
  <c r="J27" i="3"/>
  <c r="G28" i="3"/>
  <c r="J28" i="3"/>
  <c r="G29" i="3"/>
  <c r="J29" i="3"/>
  <c r="G30" i="3"/>
  <c r="J30" i="3"/>
  <c r="G31" i="3"/>
  <c r="J31" i="3"/>
  <c r="G32" i="3"/>
  <c r="J32" i="3"/>
  <c r="G33" i="3"/>
  <c r="J33" i="3"/>
  <c r="G34" i="3"/>
  <c r="J34" i="3"/>
  <c r="G35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B6" i="2"/>
  <c r="N18" i="2" s="1" a="1"/>
  <c r="N18" i="2" s="1"/>
  <c r="N14" i="2" l="1" a="1"/>
  <c r="N14" i="2" s="1"/>
  <c r="H13" i="2" a="1"/>
  <c r="H13" i="2" s="1"/>
  <c r="N15" i="2" a="1"/>
  <c r="N15" i="2" s="1"/>
  <c r="N16" i="2" s="1"/>
  <c r="K13" i="2" a="1"/>
  <c r="K13" i="2" s="1"/>
  <c r="N17" i="2" a="1"/>
  <c r="N17" i="2" s="1"/>
  <c r="N13" i="2" a="1"/>
  <c r="N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<sst xmlns="http://schemas.openxmlformats.org/spreadsheetml/2006/main" count="219" uniqueCount="168">
  <si>
    <t>Min</t>
  </si>
  <si>
    <t>Max</t>
  </si>
  <si>
    <t>Deviat %</t>
  </si>
  <si>
    <t>Deviat $</t>
  </si>
  <si>
    <t>Avg /mo</t>
  </si>
  <si>
    <t>Total</t>
  </si>
  <si>
    <t>Value</t>
  </si>
  <si>
    <t>Response</t>
  </si>
  <si>
    <t>Valor Pago</t>
  </si>
  <si>
    <t>Account</t>
  </si>
  <si>
    <t>PREFEITURA MUNICIPAL DE ITU</t>
  </si>
  <si>
    <t>Gov</t>
  </si>
  <si>
    <t>TURISMO</t>
  </si>
  <si>
    <t>Sector</t>
  </si>
  <si>
    <t>GESTAO DE RECURSOS HUMANOS</t>
  </si>
  <si>
    <t>Filter</t>
  </si>
  <si>
    <t>TRANSPORTE ALUNOS ENSINO SUPERIOR</t>
  </si>
  <si>
    <t>ENSINO FUNDAMENTAL</t>
  </si>
  <si>
    <t>-</t>
  </si>
  <si>
    <t>Month</t>
  </si>
  <si>
    <t>Julho</t>
  </si>
  <si>
    <t>Year</t>
  </si>
  <si>
    <t>Unit</t>
  </si>
  <si>
    <t>Params</t>
  </si>
  <si>
    <t>Power</t>
  </si>
  <si>
    <t>Expenses 
Description</t>
  </si>
  <si>
    <t>Total Expenses</t>
  </si>
  <si>
    <t>Average Expenses</t>
  </si>
  <si>
    <t>Expenses</t>
  </si>
  <si>
    <t>Vars</t>
  </si>
  <si>
    <t>QUERIES</t>
  </si>
  <si>
    <t>CONSTR/AMPL/REFORMA DE UNIDADES DE PRE-ESCOLA</t>
  </si>
  <si>
    <t>PROGRAMA DE MODERNIZACAO ADMINISTRATIVA ETRIBUTARIA</t>
  </si>
  <si>
    <t>CENTRO DE CAPACITACAO PROFISSIONAL</t>
  </si>
  <si>
    <t>CANALIZACAO DE CORREGOS E CANAIS/DRENAGEM URBANA</t>
  </si>
  <si>
    <t>SALA DO EMPREENDEDOR</t>
  </si>
  <si>
    <t>AMPLIACAO PARQUE ILUMINACAO PUBLICA</t>
  </si>
  <si>
    <t>ACOES CULTURAIS</t>
  </si>
  <si>
    <t>AMPLIACAO E REFORMA PREDIO LEGISLATIVO</t>
  </si>
  <si>
    <t>NOTA FISCAL PREMIADA</t>
  </si>
  <si>
    <t>CONSTR/AMPL/REFORMA UNIDADES ENS. FUNDAMENTAL</t>
  </si>
  <si>
    <t>CONSTR/AMPL/REFORMA DE UNIDADES DE CRECHE</t>
  </si>
  <si>
    <t>INFRA-ESTRUTURA DE TRANSPORTES E SERVICOS COMPLE-MMENTARES</t>
  </si>
  <si>
    <t>CENTRO POP</t>
  </si>
  <si>
    <t>CONSTRUCAO E MANUTENCAO DE PONTES</t>
  </si>
  <si>
    <t>ATIVIDADES DO PROGRAMA DE EDUCACAO AMBIENTAL</t>
  </si>
  <si>
    <t>PLANEJAMENTO AMBIENTAL</t>
  </si>
  <si>
    <t>CONSERVACAO DE ESTRADAS RURAIS</t>
  </si>
  <si>
    <t>PASEP - PROMOCAO SOCIAL</t>
  </si>
  <si>
    <t>CONSTR/AMPL/REFORMA UNIDADES PSB</t>
  </si>
  <si>
    <t>APOIO AS ENTIDADES PRIVADAS E FILANTROPICAS DEEDUCACAO INFANTIL</t>
  </si>
  <si>
    <t>APOIO AS OSC - PSE MEDIA COMPLEXIDADE</t>
  </si>
  <si>
    <t>CONSERVACAO PRACAS, PARQUES E JARDINS</t>
  </si>
  <si>
    <t>ATENDIM. ESPECIAL MEDIA COMPLEXIDADE-CREAS</t>
  </si>
  <si>
    <t>PAVIMENTACAO DE VIAS PUBLICAS</t>
  </si>
  <si>
    <t>MANUTENCAO SERVICOS FUNERARIOS</t>
  </si>
  <si>
    <t>CONSTRUCAO E CONSERVACAO DE VIAS PUBLICAS</t>
  </si>
  <si>
    <t>MANUTENCAO DOS CONSELHOS</t>
  </si>
  <si>
    <t>MANUTENCAO DA PROTECAO SOCIAL BASICA</t>
  </si>
  <si>
    <t>APOIO OSC ACOLHIM. PES. SIT. RUA</t>
  </si>
  <si>
    <t>ATENDIMENTO A CRIANCA, JOVENS E ADOLESCENTES</t>
  </si>
  <si>
    <t>LIBERDADE ASSITIDA PREST. SERVICOS A COMUNIDADE</t>
  </si>
  <si>
    <t>APOIO INTEGRAL AS FAMILIAS</t>
  </si>
  <si>
    <t>ACOLHIMENTO A CRIANCA E ADOLESCENTE</t>
  </si>
  <si>
    <t>APOIO AS ORGANIZACOS SOCIEDADE CIVIL - PSB</t>
  </si>
  <si>
    <t>MANUTENCAO SERVICOS PSE ALTA COMPLEXIDADE</t>
  </si>
  <si>
    <t>APOIO OSC ACOLHIM. IDOSOS</t>
  </si>
  <si>
    <t>FUNCIONAMENTO DAS CRECHES</t>
  </si>
  <si>
    <t>FUNCIONAMENTO DO ENSINO FUNDAMENTAL</t>
  </si>
  <si>
    <t>FUNCIONAM. DA PRE-ESCOLA</t>
  </si>
  <si>
    <t>CONSTR/AMPL/REFORMA DE NUCLEOS ESPORTIVOS</t>
  </si>
  <si>
    <t>MERENDA DISTRIBUIDA</t>
  </si>
  <si>
    <t>TRANSPORTE ALUNOS</t>
  </si>
  <si>
    <t>PASEP - SAUDE</t>
  </si>
  <si>
    <t>MANUTENCAO DA VIGILANCIA SANITARIA</t>
  </si>
  <si>
    <t>ENSINO SUPERIOR</t>
  </si>
  <si>
    <t>COMUNICACAO E PUBLICIDADE</t>
  </si>
  <si>
    <t>DEFESA CIVIL</t>
  </si>
  <si>
    <t>VULNERABILIDADE</t>
  </si>
  <si>
    <t>DIREITOS INDIVIDUAIS, COLETIVOS E DIFUSOS</t>
  </si>
  <si>
    <t>FUNCIONAMENTO EDUCACAO DE JOVENS/ADULTOS</t>
  </si>
  <si>
    <t>TRANSPORTE RODOVIÁRIO</t>
  </si>
  <si>
    <t>PRECATORIOS JUDICIAIS</t>
  </si>
  <si>
    <t>PRESERVAÇÃO E CONSERVAÇÃO AMBIENTAL</t>
  </si>
  <si>
    <t>CAPACITACAO DOS SERVIDORES PUBLICOS - EFOSP</t>
  </si>
  <si>
    <t>POLICIAMENTO</t>
  </si>
  <si>
    <t>MANUTENCAO DAS UNIDADES DE SAUDE</t>
  </si>
  <si>
    <t>INFRA-ESTRUTURA URBANA</t>
  </si>
  <si>
    <t>MANUTENCAO DA VIGILANCIA EM SAUDE</t>
  </si>
  <si>
    <t>ASSISTÊNCIA À CRIANÇA E AO ADOSLESCENTE</t>
  </si>
  <si>
    <t>MANUTENCAO DA ASSISTENCIA FARMACEUTICA</t>
  </si>
  <si>
    <t>ASSISTÊNCIA AO IDOSO</t>
  </si>
  <si>
    <t>IMPLANTACAO DO TREM REPUBLICANO ITU/SALTO</t>
  </si>
  <si>
    <t>ENSINO MÉDIO</t>
  </si>
  <si>
    <t>SERVICO DA DIVIDA INTERNA - GERAL</t>
  </si>
  <si>
    <t>EDUCAÇÃO INFANTIL</t>
  </si>
  <si>
    <t>MANUTENCAO FUNDO SOCIAL SOLIDARIEDADE</t>
  </si>
  <si>
    <t>ENSINO PROFISSIONAL</t>
  </si>
  <si>
    <t>COSNTR/AMPL/REFORMA UNID. MEDIA/ALTA COMPLEX.</t>
  </si>
  <si>
    <t>ALIMENTAÇÃO E NUTRIÇÃO</t>
  </si>
  <si>
    <t>MANUTNECAO DOS SERVICOS DE ESPECIALIDADES</t>
  </si>
  <si>
    <t>REQUISICAO DIRETA DE PEQUENO VALOR</t>
  </si>
  <si>
    <t>EDUCAÇÃO DE JOVENS E ADULTOS</t>
  </si>
  <si>
    <t>ATENDIMENTO JUDICIAL</t>
  </si>
  <si>
    <t>DESPORTO COMUNITÁRIO</t>
  </si>
  <si>
    <t>CONSTR/AMPL/REFORMA DE EQUIP. TURISTICOS</t>
  </si>
  <si>
    <t>DIFUSÃO CULTURAL</t>
  </si>
  <si>
    <t>COLETA E DESTINACAO FINAL DO LIXO</t>
  </si>
  <si>
    <t>ATENÇÃO BÁSICA</t>
  </si>
  <si>
    <t>MANUT.ILUMINACAO PUBLICA - ENERGIA</t>
  </si>
  <si>
    <t>VIGILÂNCIA EPIDEMIOLÓGICA</t>
  </si>
  <si>
    <t>RPV HONORARIOS</t>
  </si>
  <si>
    <t>SERVIÇO DA DÍVIDA INTERNA</t>
  </si>
  <si>
    <t>Dezembro</t>
  </si>
  <si>
    <t>PASEP - GERAL</t>
  </si>
  <si>
    <t>ASSISTÊNCIA COMUNITÁRIA</t>
  </si>
  <si>
    <t>Novembro</t>
  </si>
  <si>
    <t>MANUTENCAO DO IPTU EM DIA</t>
  </si>
  <si>
    <t>ASSISTÊNCIA HOSPITALAR E AMBULATORIAL</t>
  </si>
  <si>
    <t>Outubro</t>
  </si>
  <si>
    <t>MANUTENCAO SERVICOS ADMINISTRATIVOS</t>
  </si>
  <si>
    <t>SUPORTE PROFILÁTICO E TERAPÊUTICO</t>
  </si>
  <si>
    <t>Setembro</t>
  </si>
  <si>
    <t>OBRAS REFORMAS E MELHORIA DOS SISTEMAS</t>
  </si>
  <si>
    <t>Agosto</t>
  </si>
  <si>
    <t>MANUTENCAO DOS SERVICOS ADM/COMERCIAIS</t>
  </si>
  <si>
    <t>SERVIÇOS URBNOS</t>
  </si>
  <si>
    <t>MANUTENCAO DE SISTEMAS OPERACIONAIS</t>
  </si>
  <si>
    <t>OUTROS ENCARGOS ESPECIAIS</t>
  </si>
  <si>
    <t>Junho</t>
  </si>
  <si>
    <t>Reforço</t>
  </si>
  <si>
    <t>BENEFICIOS PREVIDENCIARIOS</t>
  </si>
  <si>
    <t>ADMINISTRAÇÃO DE RECEITAS</t>
  </si>
  <si>
    <t>Maio</t>
  </si>
  <si>
    <t>Anulação</t>
  </si>
  <si>
    <t>MANUTENCAO DO ITUPREV</t>
  </si>
  <si>
    <t>ADMINISTRAÇÃO GERAL</t>
  </si>
  <si>
    <t>Abril</t>
  </si>
  <si>
    <t>Valor Liquidado</t>
  </si>
  <si>
    <t>MANUTENCAO DO INSTITUTO LEGISLATIVO</t>
  </si>
  <si>
    <t>SANEAMENTO BÁSICO URBANO</t>
  </si>
  <si>
    <t>COMPANHIA ITUANA DE SANEAMENTO-CIS</t>
  </si>
  <si>
    <t>Março</t>
  </si>
  <si>
    <t>ATIVIDADES LEGISLATIVAS</t>
  </si>
  <si>
    <t>PREVIDÊNCIA DO REGIME ESTATUTÁRIO</t>
  </si>
  <si>
    <t>INSTITUTO DE PREVIDÊNCIA DOS SERVIDORES MUNICIPAIS DE ITU</t>
  </si>
  <si>
    <t>Fevereiro</t>
  </si>
  <si>
    <t>Empenhado</t>
  </si>
  <si>
    <t>AÇÃO LEGISLATIVA</t>
  </si>
  <si>
    <t>CÂMARA MUNICIPAL DE ITU</t>
  </si>
  <si>
    <t>Janeiro</t>
  </si>
  <si>
    <t>Name</t>
  </si>
  <si>
    <t>N</t>
  </si>
  <si>
    <t>ACCOUNT</t>
  </si>
  <si>
    <t>USAGE</t>
  </si>
  <si>
    <t>SECTOR</t>
  </si>
  <si>
    <t>GOV</t>
  </si>
  <si>
    <t>MONTH</t>
  </si>
  <si>
    <t>Src.Path</t>
  </si>
  <si>
    <t>xlsx</t>
  </si>
  <si>
    <t>Src.Ext</t>
  </si>
  <si>
    <t>Source</t>
  </si>
  <si>
    <t>Src.File</t>
  </si>
  <si>
    <t>C:\Users\Acer\Desktop</t>
  </si>
  <si>
    <t>Root</t>
  </si>
  <si>
    <t>Task</t>
  </si>
  <si>
    <t>Src.Folder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</si>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</sst>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3" fontId="0" fillId="2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0"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cer\Desktop\Task\Source.xlsx" TargetMode="External"/><Relationship Id="rId1" Type="http://schemas.openxmlformats.org/officeDocument/2006/relationships/externalLinkPath" Target="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venue"/>
      <sheetName val="Expenses"/>
      <sheetName val="Fund"/>
      <sheetName val="Health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BD6B7-FB17-45B3-BCF1-8E44B091AC3F}" name="LI_SECTOR" displayName="LI_SECTOR" ref="G3:H35" totalsRowShown="0" headerRowDxfId="19" dataDxfId="18">
  <autoFilter ref="G3:H35" xr:uid="{5FEE8348-22BD-4EB8-9031-0685EEC9C20B}">
    <filterColumn colId="0" hiddenButton="1"/>
    <filterColumn colId="1" hiddenButton="1"/>
  </autoFilter>
  <tableColumns count="2">
    <tableColumn id="1" xr3:uid="{CD8D1CD6-4AF1-4999-A5D6-7103AE4A65C3}" name="N" dataDxfId="17">
      <calculatedColumnFormula xml:space="preserve"> ROW() - ROW(LI_SECTOR[[#Headers],[N]]) -1</calculatedColumnFormula>
    </tableColumn>
    <tableColumn id="2" xr3:uid="{DE54E5F8-A904-4584-AE0C-319D2FE260B4}" name="Name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1500E-C365-48AE-B0F1-CD77DAC76A7A}" name="LI_USAGE" displayName="LI_USAGE" ref="J3:K79" totalsRowShown="0" headerRowDxfId="15" dataDxfId="14">
  <autoFilter ref="J3:K79" xr:uid="{1D87A6F9-F7CC-41AC-B631-A4D5B05C8503}">
    <filterColumn colId="0" hiddenButton="1"/>
    <filterColumn colId="1" hiddenButton="1"/>
  </autoFilter>
  <tableColumns count="2">
    <tableColumn id="1" xr3:uid="{493D26C2-9516-4915-AF3C-80F3F933E495}" name="N" dataDxfId="13">
      <calculatedColumnFormula xml:space="preserve"> ROW() - ROW(LI_USAGE[[#Headers],[N]]) -1</calculatedColumnFormula>
    </tableColumn>
    <tableColumn id="2" xr3:uid="{E10CE180-F419-42B3-94B5-6D92B9359818}" name="Name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2EFA40-67DF-4940-85A9-13C58AAB04B1}" name="LI_ACCOUNT" displayName="LI_ACCOUNT" ref="M3:N9" totalsRowShown="0" headerRowDxfId="11" dataDxfId="10">
  <autoFilter ref="M3:N9" xr:uid="{66E089C7-5A70-49A7-B7E8-C6E1626B17D6}">
    <filterColumn colId="0" hiddenButton="1"/>
    <filterColumn colId="1" hiddenButton="1"/>
  </autoFilter>
  <tableColumns count="2">
    <tableColumn id="1" xr3:uid="{359C9B7D-4DFD-4807-86A4-470FBC0013AD}" name="N" dataDxfId="9">
      <calculatedColumnFormula xml:space="preserve"> ROW() - ROW(LI_ACCOUNT[[#Headers],[N]]) -1</calculatedColumnFormula>
    </tableColumn>
    <tableColumn id="2" xr3:uid="{92EF7605-19E1-4911-983B-C6DD992F47EC}" name="Name" dataDxf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018C29-2C5A-408B-BC45-879EED96F7EA}" name="LI_MONTHS" displayName="LI_MONTHS" ref="A3:B16" totalsRowShown="0" headerRowDxfId="7" dataDxfId="6">
  <autoFilter ref="A3:B16" xr:uid="{0761A9CF-3359-4A40-9D07-20BE15865782}">
    <filterColumn colId="0" hiddenButton="1"/>
    <filterColumn colId="1" hiddenButton="1"/>
  </autoFilter>
  <tableColumns count="2">
    <tableColumn id="1" xr3:uid="{FC41979E-3308-4D50-8211-6EAE1D73D70E}" name="N" dataDxfId="5">
      <calculatedColumnFormula xml:space="preserve"> ROW() - ROW(LI_MONTHS[[#Headers],[N]]) -1</calculatedColumnFormula>
    </tableColumn>
    <tableColumn id="2" xr3:uid="{C3466ED2-810A-47A3-B97C-0261A63D3C6A}" name="Name" dataDxf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9D2C34-CEA8-46A0-A8A4-A13A7624B14E}" name="LI_GOV" displayName="LI_GOV" ref="D3:E8" totalsRowShown="0" headerRowDxfId="3" dataDxfId="2">
  <autoFilter ref="D3:E8" xr:uid="{FD5C01E1-C13F-4269-AAAF-D8926EB9CF19}">
    <filterColumn colId="0" hiddenButton="1"/>
    <filterColumn colId="1" hiddenButton="1"/>
  </autoFilter>
  <tableColumns count="2">
    <tableColumn id="1" xr3:uid="{F99C7DAF-0300-4734-9757-8272851A2C15}" name="N" dataDxfId="1">
      <calculatedColumnFormula xml:space="preserve"> ROW() - ROW(LI_GOV[[#Headers],[N]]) -1</calculatedColumnFormula>
    </tableColumn>
    <tableColumn id="2" xr3:uid="{F987C3DF-CA45-424A-906C-65F6C788C700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8CA7-AD10-423E-B23C-564B77268FF0}">
  <sheetPr>
    <tabColor theme="8" tint="0.39997558519241921"/>
  </sheetPr>
  <dimension ref="A1:N20"/>
  <sheetViews>
    <sheetView showGridLines="0" tabSelected="1" zoomScale="85" zoomScaleNormal="85" workbookViewId="0">
      <selection activeCell="E13" sqref="E13"/>
    </sheetView>
  </sheetViews>
  <sheetFormatPr defaultRowHeight="15" x14ac:dyDescent="0.25"/>
  <cols>
    <col min="1" max="16384" width="9.140625" style="1"/>
  </cols>
  <sheetData>
    <row r="1" spans="1:14" ht="15" customHeight="1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s="11" t="s">
        <v>29</v>
      </c>
      <c r="B3" s="11"/>
      <c r="D3" s="11" t="s">
        <v>28</v>
      </c>
      <c r="E3" s="11"/>
      <c r="G3" s="11" t="s">
        <v>27</v>
      </c>
      <c r="H3" s="11"/>
      <c r="J3" s="11" t="s">
        <v>26</v>
      </c>
      <c r="K3" s="11"/>
      <c r="M3" s="13" t="s">
        <v>25</v>
      </c>
      <c r="N3" s="11"/>
    </row>
    <row r="4" spans="1:14" x14ac:dyDescent="0.25">
      <c r="A4" s="11"/>
      <c r="B4" s="11"/>
      <c r="D4" s="11"/>
      <c r="E4" s="11"/>
      <c r="G4" s="11"/>
      <c r="H4" s="11"/>
      <c r="J4" s="11"/>
      <c r="K4" s="11"/>
      <c r="M4" s="11"/>
      <c r="N4" s="11"/>
    </row>
    <row r="5" spans="1:14" x14ac:dyDescent="0.25">
      <c r="A5" s="2" t="s">
        <v>24</v>
      </c>
      <c r="B5" s="9">
        <v>2</v>
      </c>
      <c r="D5" s="14" t="s">
        <v>23</v>
      </c>
      <c r="E5" s="14"/>
      <c r="G5" s="14" t="s">
        <v>23</v>
      </c>
      <c r="H5" s="14"/>
      <c r="J5" s="14" t="s">
        <v>23</v>
      </c>
      <c r="K5" s="14"/>
      <c r="M5" s="14" t="s">
        <v>23</v>
      </c>
      <c r="N5" s="14"/>
    </row>
    <row r="6" spans="1:14" x14ac:dyDescent="0.25">
      <c r="A6" s="2" t="s">
        <v>22</v>
      </c>
      <c r="B6" s="8">
        <f xml:space="preserve"> 1000^Power</f>
        <v>1000000</v>
      </c>
      <c r="D6" s="2" t="s">
        <v>21</v>
      </c>
      <c r="E6" s="7">
        <v>2019</v>
      </c>
      <c r="G6" s="2" t="s">
        <v>21</v>
      </c>
      <c r="H6" s="7">
        <v>2019</v>
      </c>
      <c r="J6" s="2" t="s">
        <v>21</v>
      </c>
      <c r="K6" s="7">
        <v>2019</v>
      </c>
      <c r="M6" s="2" t="s">
        <v>21</v>
      </c>
      <c r="N6" s="7">
        <v>2019</v>
      </c>
    </row>
    <row r="7" spans="1:14" x14ac:dyDescent="0.25">
      <c r="A7" s="2"/>
      <c r="B7" s="2"/>
      <c r="D7" s="2" t="s">
        <v>19</v>
      </c>
      <c r="E7" s="7" t="s">
        <v>20</v>
      </c>
      <c r="G7" s="2" t="s">
        <v>19</v>
      </c>
      <c r="H7" s="7" t="s">
        <v>18</v>
      </c>
      <c r="J7" s="2" t="s">
        <v>19</v>
      </c>
      <c r="K7" s="7" t="s">
        <v>18</v>
      </c>
      <c r="M7" s="2" t="s">
        <v>19</v>
      </c>
      <c r="N7" s="7" t="s">
        <v>18</v>
      </c>
    </row>
    <row r="8" spans="1:14" x14ac:dyDescent="0.25">
      <c r="A8" s="2"/>
      <c r="B8" s="2"/>
      <c r="D8" s="2" t="s">
        <v>11</v>
      </c>
      <c r="E8" s="7" t="s">
        <v>10</v>
      </c>
      <c r="G8" s="2" t="s">
        <v>11</v>
      </c>
      <c r="H8" s="7" t="s">
        <v>10</v>
      </c>
      <c r="J8" s="2" t="s">
        <v>11</v>
      </c>
      <c r="K8" s="7" t="s">
        <v>10</v>
      </c>
      <c r="M8" s="2" t="s">
        <v>11</v>
      </c>
      <c r="N8" s="7" t="s">
        <v>10</v>
      </c>
    </row>
    <row r="9" spans="1:14" x14ac:dyDescent="0.25">
      <c r="A9" s="2"/>
      <c r="B9" s="2"/>
      <c r="D9" s="2" t="s">
        <v>13</v>
      </c>
      <c r="E9" s="7" t="s">
        <v>12</v>
      </c>
      <c r="G9" s="2" t="s">
        <v>13</v>
      </c>
      <c r="H9" s="7" t="s">
        <v>17</v>
      </c>
      <c r="J9" s="2" t="s">
        <v>15</v>
      </c>
      <c r="K9" s="7" t="s">
        <v>16</v>
      </c>
      <c r="M9" s="2" t="s">
        <v>15</v>
      </c>
      <c r="N9" s="7" t="s">
        <v>14</v>
      </c>
    </row>
    <row r="10" spans="1:14" x14ac:dyDescent="0.25">
      <c r="D10" s="2" t="s">
        <v>9</v>
      </c>
      <c r="E10" s="7" t="s">
        <v>8</v>
      </c>
      <c r="G10" s="2" t="s">
        <v>9</v>
      </c>
      <c r="H10" s="7" t="s">
        <v>8</v>
      </c>
      <c r="J10" s="2" t="s">
        <v>9</v>
      </c>
      <c r="K10" s="7" t="s">
        <v>8</v>
      </c>
      <c r="M10" s="2" t="s">
        <v>9</v>
      </c>
      <c r="N10" s="7" t="s">
        <v>8</v>
      </c>
    </row>
    <row r="11" spans="1:14" x14ac:dyDescent="0.25">
      <c r="D11" s="2"/>
      <c r="E11" s="2"/>
      <c r="G11" s="2"/>
      <c r="H11" s="2"/>
      <c r="J11" s="2"/>
      <c r="K11" s="2"/>
      <c r="M11" s="2"/>
      <c r="N11" s="2"/>
    </row>
    <row r="12" spans="1:14" x14ac:dyDescent="0.25">
      <c r="D12" s="14" t="s">
        <v>7</v>
      </c>
      <c r="E12" s="14"/>
      <c r="G12" s="14" t="s">
        <v>7</v>
      </c>
      <c r="H12" s="14"/>
      <c r="J12" s="14" t="s">
        <v>7</v>
      </c>
      <c r="K12" s="14"/>
      <c r="M12" s="14" t="s">
        <v>7</v>
      </c>
      <c r="N12" s="14"/>
    </row>
    <row r="13" spans="1:14" x14ac:dyDescent="0.25">
      <c r="D13" s="4" t="s">
        <v>6</v>
      </c>
      <c r="E13" s="3" cm="1">
        <f t="array" ref="E13" xml:space="preserve"> SUM(_xlfn.NUMBERVALUE(_xlfn._xlws.FILTER(
     [1]!EXPENSES[vl_despesa],
    ([1]!EXPENSES[ano_exercicio] = Year_1) *
    ([1]!EXPENSES[mes_ref_extenso] = Month_1) *
    ([1]!EXPENSES[ds_orgao] = Gov_1) *
    ([1]!EXPENSES[ds_subfuncao_governo] = Sector_1) *
    ([1]!EXPENSES[tp_despesa] = Account_1),
""))) /Unit</f>
        <v>54.563532000000002</v>
      </c>
      <c r="G13" s="4" t="s">
        <v>4</v>
      </c>
      <c r="H13" s="6" cm="1">
        <f t="array" ref="H13" xml:space="preserve"> AVERAGE(_xlfn.NUMBERVALUE(_xlfn._xlws.FILTER(
     [1]!EXPENSES[vl_despesa],
    ([1]!EXPENSES[ano_exercicio] = Year_2) *
    ([1]!EXPENSES[ds_orgao] = Gov_2) *
    ([1]!EXPENSES[ds_subfuncao_governo] = Sector_2) *
    ([1]!EXPENSES[tp_despesa] = Account_2),
""))) /Unit</f>
        <v>6.4702266578947372</v>
      </c>
      <c r="J13" s="4" t="s">
        <v>5</v>
      </c>
      <c r="K13" s="3" cm="1">
        <f t="array" ref="K13" xml:space="preserve"> SUM(_xlfn.NUMBERVALUE(_xlfn._xlws.FILTER(
     [1]!EXPENSES[vl_despesa],
    ([1]!EXPENSES[ano_exercicio] = Year_3) *
    ([1]!EXPENSES[ds_orgao] = Gov_3) *
    ([1]!EXPENSES[ds_acao] = Filter_3) *
    ([1]!EXPENSES[tp_despesa] = Account_3),
""))) /Unit</f>
        <v>50.486283999999998</v>
      </c>
      <c r="M13" s="4" t="s">
        <v>5</v>
      </c>
      <c r="N13" s="3" cm="1">
        <f t="array" ref="N13" xml:space="preserve"> SUM(_xlfn.NUMBERVALUE(_xlfn._xlws.FILTER(
     [1]!EXPENSES[vl_despesa],
    ([1]!EXPENSES[ano_exercicio] = Year_4) *
    ([1]!EXPENSES[ds_orgao] = Gov_4) *
    ([1]!EXPENSES[ds_acao] = Filter_4) *
    ([1]!EXPENSES[tp_despesa] = Account_4),
""))) /Unit</f>
        <v>24241.189086999999</v>
      </c>
    </row>
    <row r="14" spans="1:14" x14ac:dyDescent="0.25">
      <c r="D14" s="2"/>
      <c r="E14" s="2"/>
      <c r="G14" s="2"/>
      <c r="H14" s="2"/>
      <c r="J14" s="2"/>
      <c r="K14" s="2"/>
      <c r="M14" s="4" t="s">
        <v>4</v>
      </c>
      <c r="N14" s="6" cm="1">
        <f t="array" ref="N14" xml:space="preserve"> AVERAGE(_xlfn.NUMBERVALUE(_xlfn._xlws.FILTER(
     [1]!EXPENSES[vl_despesa],
    ([1]!EXPENSES[ano_exercicio] = Year_4) *
    ([1]!EXPENSES[ds_orgao] = Gov_4) *
    ([1]!EXPENSES[ds_acao] = Filter_4) *
    ([1]!EXPENSES[tp_despesa] = Account_4),
""))) /Unit</f>
        <v>4.9623723821903782</v>
      </c>
    </row>
    <row r="15" spans="1:14" x14ac:dyDescent="0.25">
      <c r="D15" s="2"/>
      <c r="E15" s="2"/>
      <c r="G15" s="2"/>
      <c r="H15" s="2"/>
      <c r="J15" s="2"/>
      <c r="K15" s="2"/>
      <c r="M15" s="4" t="s">
        <v>3</v>
      </c>
      <c r="N15" s="6" cm="1">
        <f t="array" ref="N15" xml:space="preserve"> AVEDEV(_xlfn.NUMBERVALUE(_xlfn._xlws.FILTER(
     [1]!EXPENSES[vl_despesa],
    ([1]!EXPENSES[ano_exercicio] = Year_4) *
    ([1]!EXPENSES[ds_orgao] = Gov_4) *
    ([1]!EXPENSES[ds_acao] = Filter_4) *
    ([1]!EXPENSES[tp_despesa] = Account_4),
""))) /Unit</f>
        <v>6.7715174575646149</v>
      </c>
    </row>
    <row r="16" spans="1:14" x14ac:dyDescent="0.25">
      <c r="M16" s="4" t="s">
        <v>2</v>
      </c>
      <c r="N16" s="5">
        <f xml:space="preserve"> N15 / N14 -1</f>
        <v>0.36457261487814518</v>
      </c>
    </row>
    <row r="17" spans="13:14" x14ac:dyDescent="0.25">
      <c r="M17" s="4" t="s">
        <v>1</v>
      </c>
      <c r="N17" s="3" cm="1">
        <f t="array" ref="N17" xml:space="preserve"> MAX(_xlfn.NUMBERVALUE(_xlfn._xlws.FILTER(
     [1]!EXPENSES[vl_despesa],
    ([1]!EXPENSES[ano_exercicio] = Year_4) *
    ([1]!EXPENSES[ds_orgao] = Gov_4) *
    ([1]!EXPENSES[ds_acao] = Filter_4) *
    ([1]!EXPENSES[tp_despesa] = Account_4),
""))) /Unit</f>
        <v>265.10024800000002</v>
      </c>
    </row>
    <row r="18" spans="13:14" x14ac:dyDescent="0.25">
      <c r="M18" s="4" t="s">
        <v>0</v>
      </c>
      <c r="N18" s="3" cm="1">
        <f t="array" ref="N18" xml:space="preserve"> MIN(_xlfn.NUMBERVALUE(_xlfn._xlws.FILTER(
     [1]!EXPENSES[vl_despesa],
    ([1]!EXPENSES[ano_exercicio] = Year_4) *
    ([1]!EXPENSES[ds_orgao] = Gov_4) *
    ([1]!EXPENSES[ds_acao] = Filter_4) *
    ([1]!EXPENSES[tp_despesa] = Account_4),
""))) /Unit</f>
        <v>-1.9277550000000001</v>
      </c>
    </row>
    <row r="19" spans="13:14" x14ac:dyDescent="0.25">
      <c r="M19" s="2"/>
      <c r="N19" s="2"/>
    </row>
    <row r="20" spans="13:14" x14ac:dyDescent="0.25">
      <c r="M20" s="2"/>
      <c r="N20" s="2"/>
    </row>
  </sheetData>
  <mergeCells count="14">
    <mergeCell ref="D12:E12"/>
    <mergeCell ref="G12:H12"/>
    <mergeCell ref="J12:K12"/>
    <mergeCell ref="M12:N12"/>
    <mergeCell ref="D5:E5"/>
    <mergeCell ref="G5:H5"/>
    <mergeCell ref="J5:K5"/>
    <mergeCell ref="M5:N5"/>
    <mergeCell ref="A3:B4"/>
    <mergeCell ref="G3:H4"/>
    <mergeCell ref="J3:K4"/>
    <mergeCell ref="A1:N2"/>
    <mergeCell ref="M3:N4"/>
    <mergeCell ref="D3:E4"/>
  </mergeCells>
  <dataValidations disablePrompts="1" count="1">
    <dataValidation type="list" allowBlank="1" showInputMessage="1" showErrorMessage="1" sqref="B5" xr:uid="{2B5340ED-F55E-4602-A277-0BF6BA4B299B}">
      <formula1>"0,1,2,3,4"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27EA-9D7F-4709-9D9D-C4524596800E}">
  <sheetPr>
    <tabColor theme="0" tint="-0.249977111117893"/>
  </sheetPr>
  <dimension ref="A1:N79"/>
  <sheetViews>
    <sheetView showGridLines="0" zoomScale="85" zoomScaleNormal="85" workbookViewId="0">
      <selection activeCell="E16" sqref="E16"/>
    </sheetView>
  </sheetViews>
  <sheetFormatPr defaultRowHeight="15" x14ac:dyDescent="0.25"/>
  <cols>
    <col min="1" max="4" width="9.140625" style="1"/>
    <col min="5" max="5" width="52.140625" style="1" customWidth="1"/>
    <col min="6" max="7" width="9.140625" style="1"/>
    <col min="8" max="8" width="42.85546875" style="1" bestFit="1" customWidth="1"/>
    <col min="9" max="10" width="9.140625" style="1"/>
    <col min="11" max="11" width="42.85546875" style="1" bestFit="1" customWidth="1"/>
    <col min="12" max="13" width="9.140625" style="1"/>
    <col min="14" max="14" width="16" style="1" bestFit="1" customWidth="1"/>
    <col min="15" max="16384" width="9.140625" style="1"/>
  </cols>
  <sheetData>
    <row r="1" spans="1:14" x14ac:dyDescent="0.25">
      <c r="A1" s="11" t="s">
        <v>157</v>
      </c>
      <c r="B1" s="11"/>
      <c r="D1" s="11" t="s">
        <v>156</v>
      </c>
      <c r="E1" s="11"/>
      <c r="G1" s="11" t="s">
        <v>155</v>
      </c>
      <c r="H1" s="11"/>
      <c r="J1" s="11" t="s">
        <v>154</v>
      </c>
      <c r="K1" s="11"/>
      <c r="M1" s="11" t="s">
        <v>153</v>
      </c>
      <c r="N1" s="11"/>
    </row>
    <row r="2" spans="1:14" x14ac:dyDescent="0.25">
      <c r="A2" s="11"/>
      <c r="B2" s="11"/>
      <c r="D2" s="11"/>
      <c r="E2" s="11"/>
      <c r="G2" s="11"/>
      <c r="H2" s="11"/>
      <c r="J2" s="11"/>
      <c r="K2" s="11"/>
      <c r="M2" s="11"/>
      <c r="N2" s="11"/>
    </row>
    <row r="3" spans="1:14" x14ac:dyDescent="0.25">
      <c r="A3" s="4" t="s">
        <v>152</v>
      </c>
      <c r="B3" s="4" t="s">
        <v>151</v>
      </c>
      <c r="D3" s="4" t="s">
        <v>152</v>
      </c>
      <c r="E3" s="4" t="s">
        <v>151</v>
      </c>
      <c r="G3" s="4" t="s">
        <v>152</v>
      </c>
      <c r="H3" s="4" t="s">
        <v>151</v>
      </c>
      <c r="J3" s="4" t="s">
        <v>152</v>
      </c>
      <c r="K3" s="4" t="s">
        <v>151</v>
      </c>
      <c r="M3" s="4" t="s">
        <v>152</v>
      </c>
      <c r="N3" s="4" t="s">
        <v>151</v>
      </c>
    </row>
    <row r="4" spans="1:14" x14ac:dyDescent="0.25">
      <c r="A4" s="2">
        <f xml:space="preserve"> ROW() - ROW(LI_MONTHS[[#Headers],[N]]) -1</f>
        <v>0</v>
      </c>
      <c r="B4" s="10" t="s">
        <v>18</v>
      </c>
      <c r="D4" s="2">
        <f xml:space="preserve"> ROW() - ROW(LI_GOV[[#Headers],[N]]) -1</f>
        <v>0</v>
      </c>
      <c r="E4" s="10" t="s">
        <v>18</v>
      </c>
      <c r="G4" s="2">
        <f xml:space="preserve"> ROW() - ROW(LI_SECTOR[[#Headers],[N]]) -1</f>
        <v>0</v>
      </c>
      <c r="H4" s="10" t="s">
        <v>18</v>
      </c>
      <c r="J4" s="2">
        <f xml:space="preserve"> ROW() - ROW(LI_USAGE[[#Headers],[N]]) -1</f>
        <v>0</v>
      </c>
      <c r="K4" s="10" t="s">
        <v>18</v>
      </c>
      <c r="M4" s="2">
        <f xml:space="preserve"> ROW() - ROW(LI_ACCOUNT[[#Headers],[N]]) -1</f>
        <v>0</v>
      </c>
      <c r="N4" s="10" t="s">
        <v>18</v>
      </c>
    </row>
    <row r="5" spans="1:14" x14ac:dyDescent="0.25">
      <c r="A5" s="2">
        <f xml:space="preserve"> ROW() - ROW(LI_MONTHS[[#Headers],[N]]) -1</f>
        <v>1</v>
      </c>
      <c r="B5" s="10" t="s">
        <v>150</v>
      </c>
      <c r="D5" s="2">
        <f xml:space="preserve"> ROW() - ROW(LI_GOV[[#Headers],[N]]) -1</f>
        <v>1</v>
      </c>
      <c r="E5" s="10" t="s">
        <v>149</v>
      </c>
      <c r="G5" s="2">
        <f xml:space="preserve"> ROW() - ROW(LI_SECTOR[[#Headers],[N]]) -1</f>
        <v>1</v>
      </c>
      <c r="H5" s="10" t="s">
        <v>148</v>
      </c>
      <c r="J5" s="2">
        <f xml:space="preserve"> ROW() - ROW(LI_USAGE[[#Headers],[N]]) -1</f>
        <v>1</v>
      </c>
      <c r="K5" s="10" t="s">
        <v>14</v>
      </c>
      <c r="M5" s="2">
        <f xml:space="preserve"> ROW() - ROW(LI_ACCOUNT[[#Headers],[N]]) -1</f>
        <v>1</v>
      </c>
      <c r="N5" s="10" t="s">
        <v>147</v>
      </c>
    </row>
    <row r="6" spans="1:14" x14ac:dyDescent="0.25">
      <c r="A6" s="2">
        <f xml:space="preserve"> ROW() - ROW(LI_MONTHS[[#Headers],[N]]) -1</f>
        <v>2</v>
      </c>
      <c r="B6" s="10" t="s">
        <v>146</v>
      </c>
      <c r="D6" s="2">
        <f xml:space="preserve"> ROW() - ROW(LI_GOV[[#Headers],[N]]) -1</f>
        <v>2</v>
      </c>
      <c r="E6" s="10" t="s">
        <v>145</v>
      </c>
      <c r="G6" s="2">
        <f xml:space="preserve"> ROW() - ROW(LI_SECTOR[[#Headers],[N]]) -1</f>
        <v>2</v>
      </c>
      <c r="H6" s="10" t="s">
        <v>144</v>
      </c>
      <c r="J6" s="2">
        <f xml:space="preserve"> ROW() - ROW(LI_USAGE[[#Headers],[N]]) -1</f>
        <v>2</v>
      </c>
      <c r="K6" s="10" t="s">
        <v>143</v>
      </c>
      <c r="M6" s="2">
        <f xml:space="preserve"> ROW() - ROW(LI_ACCOUNT[[#Headers],[N]]) -1</f>
        <v>2</v>
      </c>
      <c r="N6" s="10" t="s">
        <v>8</v>
      </c>
    </row>
    <row r="7" spans="1:14" x14ac:dyDescent="0.25">
      <c r="A7" s="2">
        <f xml:space="preserve"> ROW() - ROW(LI_MONTHS[[#Headers],[N]]) -1</f>
        <v>3</v>
      </c>
      <c r="B7" s="10" t="s">
        <v>142</v>
      </c>
      <c r="D7" s="2">
        <f xml:space="preserve"> ROW() - ROW(LI_GOV[[#Headers],[N]]) -1</f>
        <v>3</v>
      </c>
      <c r="E7" s="10" t="s">
        <v>141</v>
      </c>
      <c r="G7" s="2">
        <f xml:space="preserve"> ROW() - ROW(LI_SECTOR[[#Headers],[N]]) -1</f>
        <v>3</v>
      </c>
      <c r="H7" s="10" t="s">
        <v>140</v>
      </c>
      <c r="J7" s="2">
        <f xml:space="preserve"> ROW() - ROW(LI_USAGE[[#Headers],[N]]) -1</f>
        <v>3</v>
      </c>
      <c r="K7" s="10" t="s">
        <v>139</v>
      </c>
      <c r="M7" s="2">
        <f xml:space="preserve"> ROW() - ROW(LI_ACCOUNT[[#Headers],[N]]) -1</f>
        <v>3</v>
      </c>
      <c r="N7" s="10" t="s">
        <v>138</v>
      </c>
    </row>
    <row r="8" spans="1:14" x14ac:dyDescent="0.25">
      <c r="A8" s="2">
        <f xml:space="preserve"> ROW() - ROW(LI_MONTHS[[#Headers],[N]]) -1</f>
        <v>4</v>
      </c>
      <c r="B8" s="10" t="s">
        <v>137</v>
      </c>
      <c r="D8" s="2">
        <f xml:space="preserve"> ROW() - ROW(LI_GOV[[#Headers],[N]]) -1</f>
        <v>4</v>
      </c>
      <c r="E8" s="10" t="s">
        <v>10</v>
      </c>
      <c r="G8" s="2">
        <f xml:space="preserve"> ROW() - ROW(LI_SECTOR[[#Headers],[N]]) -1</f>
        <v>4</v>
      </c>
      <c r="H8" s="10" t="s">
        <v>136</v>
      </c>
      <c r="J8" s="2">
        <f xml:space="preserve"> ROW() - ROW(LI_USAGE[[#Headers],[N]]) -1</f>
        <v>4</v>
      </c>
      <c r="K8" s="10" t="s">
        <v>135</v>
      </c>
      <c r="M8" s="2">
        <f xml:space="preserve"> ROW() - ROW(LI_ACCOUNT[[#Headers],[N]]) -1</f>
        <v>4</v>
      </c>
      <c r="N8" s="10" t="s">
        <v>134</v>
      </c>
    </row>
    <row r="9" spans="1:14" x14ac:dyDescent="0.25">
      <c r="A9" s="2">
        <f xml:space="preserve"> ROW() - ROW(LI_MONTHS[[#Headers],[N]]) -1</f>
        <v>5</v>
      </c>
      <c r="B9" s="10" t="s">
        <v>133</v>
      </c>
      <c r="G9" s="2">
        <f xml:space="preserve"> ROW() - ROW(LI_SECTOR[[#Headers],[N]]) -1</f>
        <v>5</v>
      </c>
      <c r="H9" s="10" t="s">
        <v>132</v>
      </c>
      <c r="J9" s="2">
        <f xml:space="preserve"> ROW() - ROW(LI_USAGE[[#Headers],[N]]) -1</f>
        <v>5</v>
      </c>
      <c r="K9" s="10" t="s">
        <v>131</v>
      </c>
      <c r="M9" s="2">
        <f xml:space="preserve"> ROW() - ROW(LI_ACCOUNT[[#Headers],[N]]) -1</f>
        <v>5</v>
      </c>
      <c r="N9" s="10" t="s">
        <v>130</v>
      </c>
    </row>
    <row r="10" spans="1:14" x14ac:dyDescent="0.25">
      <c r="A10" s="2">
        <f xml:space="preserve"> ROW() - ROW(LI_MONTHS[[#Headers],[N]]) -1</f>
        <v>6</v>
      </c>
      <c r="B10" s="10" t="s">
        <v>129</v>
      </c>
      <c r="G10" s="2">
        <f xml:space="preserve"> ROW() - ROW(LI_SECTOR[[#Headers],[N]]) -1</f>
        <v>6</v>
      </c>
      <c r="H10" s="10" t="s">
        <v>128</v>
      </c>
      <c r="J10" s="2">
        <f xml:space="preserve"> ROW() - ROW(LI_USAGE[[#Headers],[N]]) -1</f>
        <v>6</v>
      </c>
      <c r="K10" s="10" t="s">
        <v>127</v>
      </c>
    </row>
    <row r="11" spans="1:14" x14ac:dyDescent="0.25">
      <c r="A11" s="2">
        <f xml:space="preserve"> ROW() - ROW(LI_MONTHS[[#Headers],[N]]) -1</f>
        <v>7</v>
      </c>
      <c r="B11" s="10" t="s">
        <v>20</v>
      </c>
      <c r="G11" s="2">
        <f xml:space="preserve"> ROW() - ROW(LI_SECTOR[[#Headers],[N]]) -1</f>
        <v>7</v>
      </c>
      <c r="H11" s="10" t="s">
        <v>126</v>
      </c>
      <c r="J11" s="2">
        <f xml:space="preserve"> ROW() - ROW(LI_USAGE[[#Headers],[N]]) -1</f>
        <v>7</v>
      </c>
      <c r="K11" s="10" t="s">
        <v>125</v>
      </c>
    </row>
    <row r="12" spans="1:14" x14ac:dyDescent="0.25">
      <c r="A12" s="2">
        <f xml:space="preserve"> ROW() - ROW(LI_MONTHS[[#Headers],[N]]) -1</f>
        <v>8</v>
      </c>
      <c r="B12" s="10" t="s">
        <v>124</v>
      </c>
      <c r="G12" s="2">
        <f xml:space="preserve"> ROW() - ROW(LI_SECTOR[[#Headers],[N]]) -1</f>
        <v>8</v>
      </c>
      <c r="H12" s="10" t="s">
        <v>12</v>
      </c>
      <c r="J12" s="2">
        <f xml:space="preserve"> ROW() - ROW(LI_USAGE[[#Headers],[N]]) -1</f>
        <v>8</v>
      </c>
      <c r="K12" s="10" t="s">
        <v>123</v>
      </c>
    </row>
    <row r="13" spans="1:14" x14ac:dyDescent="0.25">
      <c r="A13" s="2">
        <f xml:space="preserve"> ROW() - ROW(LI_MONTHS[[#Headers],[N]]) -1</f>
        <v>9</v>
      </c>
      <c r="B13" s="10" t="s">
        <v>122</v>
      </c>
      <c r="G13" s="2">
        <f xml:space="preserve"> ROW() - ROW(LI_SECTOR[[#Headers],[N]]) -1</f>
        <v>9</v>
      </c>
      <c r="H13" s="10" t="s">
        <v>121</v>
      </c>
      <c r="J13" s="2">
        <f xml:space="preserve"> ROW() - ROW(LI_USAGE[[#Headers],[N]]) -1</f>
        <v>9</v>
      </c>
      <c r="K13" s="10" t="s">
        <v>120</v>
      </c>
    </row>
    <row r="14" spans="1:14" x14ac:dyDescent="0.25">
      <c r="A14" s="2">
        <f xml:space="preserve"> ROW() - ROW(LI_MONTHS[[#Headers],[N]]) -1</f>
        <v>10</v>
      </c>
      <c r="B14" s="10" t="s">
        <v>119</v>
      </c>
      <c r="G14" s="2">
        <f xml:space="preserve"> ROW() - ROW(LI_SECTOR[[#Headers],[N]]) -1</f>
        <v>10</v>
      </c>
      <c r="H14" s="10" t="s">
        <v>118</v>
      </c>
      <c r="J14" s="2">
        <f xml:space="preserve"> ROW() - ROW(LI_USAGE[[#Headers],[N]]) -1</f>
        <v>10</v>
      </c>
      <c r="K14" s="10" t="s">
        <v>117</v>
      </c>
    </row>
    <row r="15" spans="1:14" x14ac:dyDescent="0.25">
      <c r="A15" s="2">
        <f xml:space="preserve"> ROW() - ROW(LI_MONTHS[[#Headers],[N]]) -1</f>
        <v>11</v>
      </c>
      <c r="B15" s="10" t="s">
        <v>116</v>
      </c>
      <c r="G15" s="2">
        <f xml:space="preserve"> ROW() - ROW(LI_SECTOR[[#Headers],[N]]) -1</f>
        <v>11</v>
      </c>
      <c r="H15" s="10" t="s">
        <v>115</v>
      </c>
      <c r="J15" s="2">
        <f xml:space="preserve"> ROW() - ROW(LI_USAGE[[#Headers],[N]]) -1</f>
        <v>11</v>
      </c>
      <c r="K15" s="10" t="s">
        <v>114</v>
      </c>
    </row>
    <row r="16" spans="1:14" x14ac:dyDescent="0.25">
      <c r="A16" s="2">
        <f xml:space="preserve"> ROW() - ROW(LI_MONTHS[[#Headers],[N]]) -1</f>
        <v>12</v>
      </c>
      <c r="B16" s="10" t="s">
        <v>113</v>
      </c>
      <c r="G16" s="2">
        <f xml:space="preserve"> ROW() - ROW(LI_SECTOR[[#Headers],[N]]) -1</f>
        <v>12</v>
      </c>
      <c r="H16" s="10" t="s">
        <v>112</v>
      </c>
      <c r="J16" s="2">
        <f xml:space="preserve"> ROW() - ROW(LI_USAGE[[#Headers],[N]]) -1</f>
        <v>12</v>
      </c>
      <c r="K16" s="10" t="s">
        <v>111</v>
      </c>
    </row>
    <row r="17" spans="7:11" x14ac:dyDescent="0.25">
      <c r="G17" s="2">
        <f xml:space="preserve"> ROW() - ROW(LI_SECTOR[[#Headers],[N]]) -1</f>
        <v>13</v>
      </c>
      <c r="H17" s="10" t="s">
        <v>110</v>
      </c>
      <c r="J17" s="2">
        <f xml:space="preserve"> ROW() - ROW(LI_USAGE[[#Headers],[N]]) -1</f>
        <v>13</v>
      </c>
      <c r="K17" s="10" t="s">
        <v>109</v>
      </c>
    </row>
    <row r="18" spans="7:11" x14ac:dyDescent="0.25">
      <c r="G18" s="2">
        <f xml:space="preserve"> ROW() - ROW(LI_SECTOR[[#Headers],[N]]) -1</f>
        <v>14</v>
      </c>
      <c r="H18" s="10" t="s">
        <v>108</v>
      </c>
      <c r="J18" s="2">
        <f xml:space="preserve"> ROW() - ROW(LI_USAGE[[#Headers],[N]]) -1</f>
        <v>14</v>
      </c>
      <c r="K18" s="10" t="s">
        <v>107</v>
      </c>
    </row>
    <row r="19" spans="7:11" x14ac:dyDescent="0.25">
      <c r="G19" s="2">
        <f xml:space="preserve"> ROW() - ROW(LI_SECTOR[[#Headers],[N]]) -1</f>
        <v>15</v>
      </c>
      <c r="H19" s="10" t="s">
        <v>106</v>
      </c>
      <c r="J19" s="2">
        <f xml:space="preserve"> ROW() - ROW(LI_USAGE[[#Headers],[N]]) -1</f>
        <v>15</v>
      </c>
      <c r="K19" s="10" t="s">
        <v>105</v>
      </c>
    </row>
    <row r="20" spans="7:11" x14ac:dyDescent="0.25">
      <c r="G20" s="2">
        <f xml:space="preserve"> ROW() - ROW(LI_SECTOR[[#Headers],[N]]) -1</f>
        <v>16</v>
      </c>
      <c r="H20" s="10" t="s">
        <v>104</v>
      </c>
      <c r="J20" s="2">
        <f xml:space="preserve"> ROW() - ROW(LI_USAGE[[#Headers],[N]]) -1</f>
        <v>16</v>
      </c>
      <c r="K20" s="10" t="s">
        <v>103</v>
      </c>
    </row>
    <row r="21" spans="7:11" x14ac:dyDescent="0.25">
      <c r="G21" s="2">
        <f xml:space="preserve"> ROW() - ROW(LI_SECTOR[[#Headers],[N]]) -1</f>
        <v>17</v>
      </c>
      <c r="H21" s="10" t="s">
        <v>102</v>
      </c>
      <c r="J21" s="2">
        <f xml:space="preserve"> ROW() - ROW(LI_USAGE[[#Headers],[N]]) -1</f>
        <v>17</v>
      </c>
      <c r="K21" s="10" t="s">
        <v>101</v>
      </c>
    </row>
    <row r="22" spans="7:11" x14ac:dyDescent="0.25">
      <c r="G22" s="2">
        <f xml:space="preserve"> ROW() - ROW(LI_SECTOR[[#Headers],[N]]) -1</f>
        <v>18</v>
      </c>
      <c r="H22" s="10" t="s">
        <v>17</v>
      </c>
      <c r="J22" s="2">
        <f xml:space="preserve"> ROW() - ROW(LI_USAGE[[#Headers],[N]]) -1</f>
        <v>18</v>
      </c>
      <c r="K22" s="10" t="s">
        <v>100</v>
      </c>
    </row>
    <row r="23" spans="7:11" x14ac:dyDescent="0.25">
      <c r="G23" s="2">
        <f xml:space="preserve"> ROW() - ROW(LI_SECTOR[[#Headers],[N]]) -1</f>
        <v>19</v>
      </c>
      <c r="H23" s="10" t="s">
        <v>99</v>
      </c>
      <c r="J23" s="2">
        <f xml:space="preserve"> ROW() - ROW(LI_USAGE[[#Headers],[N]]) -1</f>
        <v>19</v>
      </c>
      <c r="K23" s="10" t="s">
        <v>98</v>
      </c>
    </row>
    <row r="24" spans="7:11" x14ac:dyDescent="0.25">
      <c r="G24" s="2">
        <f xml:space="preserve"> ROW() - ROW(LI_SECTOR[[#Headers],[N]]) -1</f>
        <v>20</v>
      </c>
      <c r="H24" s="10" t="s">
        <v>97</v>
      </c>
      <c r="J24" s="2">
        <f xml:space="preserve"> ROW() - ROW(LI_USAGE[[#Headers],[N]]) -1</f>
        <v>20</v>
      </c>
      <c r="K24" s="10" t="s">
        <v>96</v>
      </c>
    </row>
    <row r="25" spans="7:11" x14ac:dyDescent="0.25">
      <c r="G25" s="2">
        <f xml:space="preserve"> ROW() - ROW(LI_SECTOR[[#Headers],[N]]) -1</f>
        <v>21</v>
      </c>
      <c r="H25" s="10" t="s">
        <v>95</v>
      </c>
      <c r="J25" s="2">
        <f xml:space="preserve"> ROW() - ROW(LI_USAGE[[#Headers],[N]]) -1</f>
        <v>21</v>
      </c>
      <c r="K25" s="10" t="s">
        <v>94</v>
      </c>
    </row>
    <row r="26" spans="7:11" x14ac:dyDescent="0.25">
      <c r="G26" s="2">
        <f xml:space="preserve"> ROW() - ROW(LI_SECTOR[[#Headers],[N]]) -1</f>
        <v>22</v>
      </c>
      <c r="H26" s="10" t="s">
        <v>93</v>
      </c>
      <c r="J26" s="2">
        <f xml:space="preserve"> ROW() - ROW(LI_USAGE[[#Headers],[N]]) -1</f>
        <v>22</v>
      </c>
      <c r="K26" s="10" t="s">
        <v>92</v>
      </c>
    </row>
    <row r="27" spans="7:11" x14ac:dyDescent="0.25">
      <c r="G27" s="2">
        <f xml:space="preserve"> ROW() - ROW(LI_SECTOR[[#Headers],[N]]) -1</f>
        <v>23</v>
      </c>
      <c r="H27" s="10" t="s">
        <v>91</v>
      </c>
      <c r="J27" s="2">
        <f xml:space="preserve"> ROW() - ROW(LI_USAGE[[#Headers],[N]]) -1</f>
        <v>23</v>
      </c>
      <c r="K27" s="10" t="s">
        <v>90</v>
      </c>
    </row>
    <row r="28" spans="7:11" x14ac:dyDescent="0.25">
      <c r="G28" s="2">
        <f xml:space="preserve"> ROW() - ROW(LI_SECTOR[[#Headers],[N]]) -1</f>
        <v>24</v>
      </c>
      <c r="H28" s="10" t="s">
        <v>89</v>
      </c>
      <c r="J28" s="2">
        <f xml:space="preserve"> ROW() - ROW(LI_USAGE[[#Headers],[N]]) -1</f>
        <v>24</v>
      </c>
      <c r="K28" s="10" t="s">
        <v>88</v>
      </c>
    </row>
    <row r="29" spans="7:11" x14ac:dyDescent="0.25">
      <c r="G29" s="2">
        <f xml:space="preserve"> ROW() - ROW(LI_SECTOR[[#Headers],[N]]) -1</f>
        <v>25</v>
      </c>
      <c r="H29" s="10" t="s">
        <v>87</v>
      </c>
      <c r="J29" s="2">
        <f xml:space="preserve"> ROW() - ROW(LI_USAGE[[#Headers],[N]]) -1</f>
        <v>25</v>
      </c>
      <c r="K29" s="10" t="s">
        <v>86</v>
      </c>
    </row>
    <row r="30" spans="7:11" x14ac:dyDescent="0.25">
      <c r="G30" s="2">
        <f xml:space="preserve"> ROW() - ROW(LI_SECTOR[[#Headers],[N]]) -1</f>
        <v>26</v>
      </c>
      <c r="H30" s="10" t="s">
        <v>85</v>
      </c>
      <c r="J30" s="2">
        <f xml:space="preserve"> ROW() - ROW(LI_USAGE[[#Headers],[N]]) -1</f>
        <v>26</v>
      </c>
      <c r="K30" s="10" t="s">
        <v>84</v>
      </c>
    </row>
    <row r="31" spans="7:11" x14ac:dyDescent="0.25">
      <c r="G31" s="2">
        <f xml:space="preserve"> ROW() - ROW(LI_SECTOR[[#Headers],[N]]) -1</f>
        <v>27</v>
      </c>
      <c r="H31" s="10" t="s">
        <v>83</v>
      </c>
      <c r="J31" s="2">
        <f xml:space="preserve"> ROW() - ROW(LI_USAGE[[#Headers],[N]]) -1</f>
        <v>27</v>
      </c>
      <c r="K31" s="10" t="s">
        <v>82</v>
      </c>
    </row>
    <row r="32" spans="7:11" x14ac:dyDescent="0.25">
      <c r="G32" s="2">
        <f xml:space="preserve"> ROW() - ROW(LI_SECTOR[[#Headers],[N]]) -1</f>
        <v>28</v>
      </c>
      <c r="H32" s="10" t="s">
        <v>81</v>
      </c>
      <c r="J32" s="2">
        <f xml:space="preserve"> ROW() - ROW(LI_USAGE[[#Headers],[N]]) -1</f>
        <v>28</v>
      </c>
      <c r="K32" s="10" t="s">
        <v>80</v>
      </c>
    </row>
    <row r="33" spans="7:11" x14ac:dyDescent="0.25">
      <c r="G33" s="2">
        <f xml:space="preserve"> ROW() - ROW(LI_SECTOR[[#Headers],[N]]) -1</f>
        <v>29</v>
      </c>
      <c r="H33" s="10" t="s">
        <v>79</v>
      </c>
      <c r="J33" s="2">
        <f xml:space="preserve"> ROW() - ROW(LI_USAGE[[#Headers],[N]]) -1</f>
        <v>29</v>
      </c>
      <c r="K33" s="10" t="s">
        <v>78</v>
      </c>
    </row>
    <row r="34" spans="7:11" x14ac:dyDescent="0.25">
      <c r="G34" s="2">
        <f xml:space="preserve"> ROW() - ROW(LI_SECTOR[[#Headers],[N]]) -1</f>
        <v>30</v>
      </c>
      <c r="H34" s="10" t="s">
        <v>77</v>
      </c>
      <c r="J34" s="2">
        <f xml:space="preserve"> ROW() - ROW(LI_USAGE[[#Headers],[N]]) -1</f>
        <v>30</v>
      </c>
      <c r="K34" s="10" t="s">
        <v>76</v>
      </c>
    </row>
    <row r="35" spans="7:11" x14ac:dyDescent="0.25">
      <c r="G35" s="2">
        <f xml:space="preserve"> ROW() - ROW(LI_SECTOR[[#Headers],[N]]) -1</f>
        <v>31</v>
      </c>
      <c r="H35" s="10" t="s">
        <v>75</v>
      </c>
      <c r="J35" s="2">
        <f xml:space="preserve"> ROW() - ROW(LI_USAGE[[#Headers],[N]]) -1</f>
        <v>31</v>
      </c>
      <c r="K35" s="10" t="s">
        <v>74</v>
      </c>
    </row>
    <row r="36" spans="7:11" x14ac:dyDescent="0.25">
      <c r="J36" s="2">
        <f xml:space="preserve"> ROW() - ROW(LI_USAGE[[#Headers],[N]]) -1</f>
        <v>32</v>
      </c>
      <c r="K36" s="10" t="s">
        <v>73</v>
      </c>
    </row>
    <row r="37" spans="7:11" x14ac:dyDescent="0.25">
      <c r="J37" s="2">
        <f xml:space="preserve"> ROW() - ROW(LI_USAGE[[#Headers],[N]]) -1</f>
        <v>33</v>
      </c>
      <c r="K37" s="10" t="s">
        <v>72</v>
      </c>
    </row>
    <row r="38" spans="7:11" x14ac:dyDescent="0.25">
      <c r="J38" s="2">
        <f xml:space="preserve"> ROW() - ROW(LI_USAGE[[#Headers],[N]]) -1</f>
        <v>34</v>
      </c>
      <c r="K38" s="10" t="s">
        <v>71</v>
      </c>
    </row>
    <row r="39" spans="7:11" x14ac:dyDescent="0.25">
      <c r="J39" s="2">
        <f xml:space="preserve"> ROW() - ROW(LI_USAGE[[#Headers],[N]]) -1</f>
        <v>35</v>
      </c>
      <c r="K39" s="10" t="s">
        <v>70</v>
      </c>
    </row>
    <row r="40" spans="7:11" x14ac:dyDescent="0.25">
      <c r="J40" s="2">
        <f xml:space="preserve"> ROW() - ROW(LI_USAGE[[#Headers],[N]]) -1</f>
        <v>36</v>
      </c>
      <c r="K40" s="10" t="s">
        <v>69</v>
      </c>
    </row>
    <row r="41" spans="7:11" x14ac:dyDescent="0.25">
      <c r="J41" s="2">
        <f xml:space="preserve"> ROW() - ROW(LI_USAGE[[#Headers],[N]]) -1</f>
        <v>37</v>
      </c>
      <c r="K41" s="10" t="s">
        <v>68</v>
      </c>
    </row>
    <row r="42" spans="7:11" x14ac:dyDescent="0.25">
      <c r="J42" s="2">
        <f xml:space="preserve"> ROW() - ROW(LI_USAGE[[#Headers],[N]]) -1</f>
        <v>38</v>
      </c>
      <c r="K42" s="10" t="s">
        <v>67</v>
      </c>
    </row>
    <row r="43" spans="7:11" x14ac:dyDescent="0.25">
      <c r="J43" s="2">
        <f xml:space="preserve"> ROW() - ROW(LI_USAGE[[#Headers],[N]]) -1</f>
        <v>39</v>
      </c>
      <c r="K43" s="10" t="s">
        <v>66</v>
      </c>
    </row>
    <row r="44" spans="7:11" x14ac:dyDescent="0.25">
      <c r="J44" s="2">
        <f xml:space="preserve"> ROW() - ROW(LI_USAGE[[#Headers],[N]]) -1</f>
        <v>40</v>
      </c>
      <c r="K44" s="10" t="s">
        <v>65</v>
      </c>
    </row>
    <row r="45" spans="7:11" x14ac:dyDescent="0.25">
      <c r="J45" s="2">
        <f xml:space="preserve"> ROW() - ROW(LI_USAGE[[#Headers],[N]]) -1</f>
        <v>41</v>
      </c>
      <c r="K45" s="10" t="s">
        <v>64</v>
      </c>
    </row>
    <row r="46" spans="7:11" x14ac:dyDescent="0.25">
      <c r="J46" s="2">
        <f xml:space="preserve"> ROW() - ROW(LI_USAGE[[#Headers],[N]]) -1</f>
        <v>42</v>
      </c>
      <c r="K46" s="10" t="s">
        <v>63</v>
      </c>
    </row>
    <row r="47" spans="7:11" x14ac:dyDescent="0.25">
      <c r="J47" s="2">
        <f xml:space="preserve"> ROW() - ROW(LI_USAGE[[#Headers],[N]]) -1</f>
        <v>43</v>
      </c>
      <c r="K47" s="10" t="s">
        <v>62</v>
      </c>
    </row>
    <row r="48" spans="7:11" x14ac:dyDescent="0.25">
      <c r="J48" s="2">
        <f xml:space="preserve"> ROW() - ROW(LI_USAGE[[#Headers],[N]]) -1</f>
        <v>44</v>
      </c>
      <c r="K48" s="10" t="s">
        <v>61</v>
      </c>
    </row>
    <row r="49" spans="10:11" x14ac:dyDescent="0.25">
      <c r="J49" s="2">
        <f xml:space="preserve"> ROW() - ROW(LI_USAGE[[#Headers],[N]]) -1</f>
        <v>45</v>
      </c>
      <c r="K49" s="10" t="s">
        <v>60</v>
      </c>
    </row>
    <row r="50" spans="10:11" x14ac:dyDescent="0.25">
      <c r="J50" s="2">
        <f xml:space="preserve"> ROW() - ROW(LI_USAGE[[#Headers],[N]]) -1</f>
        <v>46</v>
      </c>
      <c r="K50" s="10" t="s">
        <v>59</v>
      </c>
    </row>
    <row r="51" spans="10:11" x14ac:dyDescent="0.25">
      <c r="J51" s="2">
        <f xml:space="preserve"> ROW() - ROW(LI_USAGE[[#Headers],[N]]) -1</f>
        <v>47</v>
      </c>
      <c r="K51" s="10" t="s">
        <v>58</v>
      </c>
    </row>
    <row r="52" spans="10:11" x14ac:dyDescent="0.25">
      <c r="J52" s="2">
        <f xml:space="preserve"> ROW() - ROW(LI_USAGE[[#Headers],[N]]) -1</f>
        <v>48</v>
      </c>
      <c r="K52" s="10" t="s">
        <v>57</v>
      </c>
    </row>
    <row r="53" spans="10:11" x14ac:dyDescent="0.25">
      <c r="J53" s="2">
        <f xml:space="preserve"> ROW() - ROW(LI_USAGE[[#Headers],[N]]) -1</f>
        <v>49</v>
      </c>
      <c r="K53" s="10" t="s">
        <v>56</v>
      </c>
    </row>
    <row r="54" spans="10:11" x14ac:dyDescent="0.25">
      <c r="J54" s="2">
        <f xml:space="preserve"> ROW() - ROW(LI_USAGE[[#Headers],[N]]) -1</f>
        <v>50</v>
      </c>
      <c r="K54" s="10" t="s">
        <v>55</v>
      </c>
    </row>
    <row r="55" spans="10:11" x14ac:dyDescent="0.25">
      <c r="J55" s="2">
        <f xml:space="preserve"> ROW() - ROW(LI_USAGE[[#Headers],[N]]) -1</f>
        <v>51</v>
      </c>
      <c r="K55" s="10" t="s">
        <v>54</v>
      </c>
    </row>
    <row r="56" spans="10:11" x14ac:dyDescent="0.25">
      <c r="J56" s="2">
        <f xml:space="preserve"> ROW() - ROW(LI_USAGE[[#Headers],[N]]) -1</f>
        <v>52</v>
      </c>
      <c r="K56" s="10" t="s">
        <v>53</v>
      </c>
    </row>
    <row r="57" spans="10:11" x14ac:dyDescent="0.25">
      <c r="J57" s="2">
        <f xml:space="preserve"> ROW() - ROW(LI_USAGE[[#Headers],[N]]) -1</f>
        <v>53</v>
      </c>
      <c r="K57" s="10" t="s">
        <v>52</v>
      </c>
    </row>
    <row r="58" spans="10:11" x14ac:dyDescent="0.25">
      <c r="J58" s="2">
        <f xml:space="preserve"> ROW() - ROW(LI_USAGE[[#Headers],[N]]) -1</f>
        <v>54</v>
      </c>
      <c r="K58" s="10" t="s">
        <v>51</v>
      </c>
    </row>
    <row r="59" spans="10:11" x14ac:dyDescent="0.25">
      <c r="J59" s="2">
        <f xml:space="preserve"> ROW() - ROW(LI_USAGE[[#Headers],[N]]) -1</f>
        <v>55</v>
      </c>
      <c r="K59" s="10" t="s">
        <v>50</v>
      </c>
    </row>
    <row r="60" spans="10:11" x14ac:dyDescent="0.25">
      <c r="J60" s="2">
        <f xml:space="preserve"> ROW() - ROW(LI_USAGE[[#Headers],[N]]) -1</f>
        <v>56</v>
      </c>
      <c r="K60" s="10" t="s">
        <v>49</v>
      </c>
    </row>
    <row r="61" spans="10:11" x14ac:dyDescent="0.25">
      <c r="J61" s="2">
        <f xml:space="preserve"> ROW() - ROW(LI_USAGE[[#Headers],[N]]) -1</f>
        <v>57</v>
      </c>
      <c r="K61" s="10" t="s">
        <v>48</v>
      </c>
    </row>
    <row r="62" spans="10:11" x14ac:dyDescent="0.25">
      <c r="J62" s="2">
        <f xml:space="preserve"> ROW() - ROW(LI_USAGE[[#Headers],[N]]) -1</f>
        <v>58</v>
      </c>
      <c r="K62" s="10" t="s">
        <v>47</v>
      </c>
    </row>
    <row r="63" spans="10:11" x14ac:dyDescent="0.25">
      <c r="J63" s="2">
        <f xml:space="preserve"> ROW() - ROW(LI_USAGE[[#Headers],[N]]) -1</f>
        <v>59</v>
      </c>
      <c r="K63" s="10" t="s">
        <v>46</v>
      </c>
    </row>
    <row r="64" spans="10:11" x14ac:dyDescent="0.25">
      <c r="J64" s="2">
        <f xml:space="preserve"> ROW() - ROW(LI_USAGE[[#Headers],[N]]) -1</f>
        <v>60</v>
      </c>
      <c r="K64" s="10" t="s">
        <v>45</v>
      </c>
    </row>
    <row r="65" spans="10:11" x14ac:dyDescent="0.25">
      <c r="J65" s="2">
        <f xml:space="preserve"> ROW() - ROW(LI_USAGE[[#Headers],[N]]) -1</f>
        <v>61</v>
      </c>
      <c r="K65" s="10" t="s">
        <v>44</v>
      </c>
    </row>
    <row r="66" spans="10:11" x14ac:dyDescent="0.25">
      <c r="J66" s="2">
        <f xml:space="preserve"> ROW() - ROW(LI_USAGE[[#Headers],[N]]) -1</f>
        <v>62</v>
      </c>
      <c r="K66" s="10" t="s">
        <v>43</v>
      </c>
    </row>
    <row r="67" spans="10:11" x14ac:dyDescent="0.25">
      <c r="J67" s="2">
        <f xml:space="preserve"> ROW() - ROW(LI_USAGE[[#Headers],[N]]) -1</f>
        <v>63</v>
      </c>
      <c r="K67" s="10" t="s">
        <v>42</v>
      </c>
    </row>
    <row r="68" spans="10:11" x14ac:dyDescent="0.25">
      <c r="J68" s="2">
        <f xml:space="preserve"> ROW() - ROW(LI_USAGE[[#Headers],[N]]) -1</f>
        <v>64</v>
      </c>
      <c r="K68" s="10" t="s">
        <v>41</v>
      </c>
    </row>
    <row r="69" spans="10:11" x14ac:dyDescent="0.25">
      <c r="J69" s="2">
        <f xml:space="preserve"> ROW() - ROW(LI_USAGE[[#Headers],[N]]) -1</f>
        <v>65</v>
      </c>
      <c r="K69" s="10" t="s">
        <v>16</v>
      </c>
    </row>
    <row r="70" spans="10:11" x14ac:dyDescent="0.25">
      <c r="J70" s="2">
        <f xml:space="preserve"> ROW() - ROW(LI_USAGE[[#Headers],[N]]) -1</f>
        <v>66</v>
      </c>
      <c r="K70" s="10" t="s">
        <v>40</v>
      </c>
    </row>
    <row r="71" spans="10:11" x14ac:dyDescent="0.25">
      <c r="J71" s="2">
        <f xml:space="preserve"> ROW() - ROW(LI_USAGE[[#Headers],[N]]) -1</f>
        <v>67</v>
      </c>
      <c r="K71" s="10" t="s">
        <v>39</v>
      </c>
    </row>
    <row r="72" spans="10:11" x14ac:dyDescent="0.25">
      <c r="J72" s="2">
        <f xml:space="preserve"> ROW() - ROW(LI_USAGE[[#Headers],[N]]) -1</f>
        <v>68</v>
      </c>
      <c r="K72" s="10" t="s">
        <v>38</v>
      </c>
    </row>
    <row r="73" spans="10:11" x14ac:dyDescent="0.25">
      <c r="J73" s="2">
        <f xml:space="preserve"> ROW() - ROW(LI_USAGE[[#Headers],[N]]) -1</f>
        <v>69</v>
      </c>
      <c r="K73" s="10" t="s">
        <v>37</v>
      </c>
    </row>
    <row r="74" spans="10:11" x14ac:dyDescent="0.25">
      <c r="J74" s="2">
        <f xml:space="preserve"> ROW() - ROW(LI_USAGE[[#Headers],[N]]) -1</f>
        <v>70</v>
      </c>
      <c r="K74" s="10" t="s">
        <v>36</v>
      </c>
    </row>
    <row r="75" spans="10:11" x14ac:dyDescent="0.25">
      <c r="J75" s="2">
        <f xml:space="preserve"> ROW() - ROW(LI_USAGE[[#Headers],[N]]) -1</f>
        <v>71</v>
      </c>
      <c r="K75" s="10" t="s">
        <v>35</v>
      </c>
    </row>
    <row r="76" spans="10:11" x14ac:dyDescent="0.25">
      <c r="J76" s="2">
        <f xml:space="preserve"> ROW() - ROW(LI_USAGE[[#Headers],[N]]) -1</f>
        <v>72</v>
      </c>
      <c r="K76" s="10" t="s">
        <v>34</v>
      </c>
    </row>
    <row r="77" spans="10:11" x14ac:dyDescent="0.25">
      <c r="J77" s="2">
        <f xml:space="preserve"> ROW() - ROW(LI_USAGE[[#Headers],[N]]) -1</f>
        <v>73</v>
      </c>
      <c r="K77" s="10" t="s">
        <v>33</v>
      </c>
    </row>
    <row r="78" spans="10:11" x14ac:dyDescent="0.25">
      <c r="J78" s="2">
        <f xml:space="preserve"> ROW() - ROW(LI_USAGE[[#Headers],[N]]) -1</f>
        <v>74</v>
      </c>
      <c r="K78" s="10" t="s">
        <v>32</v>
      </c>
    </row>
    <row r="79" spans="10:11" x14ac:dyDescent="0.25">
      <c r="J79" s="2">
        <f xml:space="preserve"> ROW() - ROW(LI_USAGE[[#Headers],[N]]) -1</f>
        <v>75</v>
      </c>
      <c r="K79" s="10" t="s">
        <v>31</v>
      </c>
    </row>
  </sheetData>
  <mergeCells count="5">
    <mergeCell ref="G1:H2"/>
    <mergeCell ref="J1:K2"/>
    <mergeCell ref="M1:N2"/>
    <mergeCell ref="A1:B2"/>
    <mergeCell ref="D1:E2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8B0-C5F5-450F-B90A-AEA03500EEAB}">
  <sheetPr>
    <tabColor theme="0" tint="-0.249977111117893"/>
  </sheetPr>
  <dimension ref="A1:E8"/>
  <sheetViews>
    <sheetView showGridLines="0" workbookViewId="0">
      <selection activeCell="B15" sqref="B15"/>
    </sheetView>
  </sheetViews>
  <sheetFormatPr defaultRowHeight="15" x14ac:dyDescent="0.25"/>
  <cols>
    <col min="1" max="1" width="9.140625" style="1"/>
    <col min="2" max="2" width="40.140625" style="1" customWidth="1"/>
    <col min="3" max="16384" width="9.140625" style="1"/>
  </cols>
  <sheetData>
    <row r="1" spans="1:5" x14ac:dyDescent="0.25">
      <c r="A1" s="11" t="s">
        <v>167</v>
      </c>
      <c r="B1" s="11"/>
      <c r="D1" s="11" t="s">
        <v>29</v>
      </c>
      <c r="E1" s="11"/>
    </row>
    <row r="2" spans="1:5" x14ac:dyDescent="0.25">
      <c r="A2" s="11"/>
      <c r="B2" s="11"/>
      <c r="D2" s="11"/>
      <c r="E2" s="11"/>
    </row>
    <row r="3" spans="1:5" x14ac:dyDescent="0.25">
      <c r="A3" s="10" t="s">
        <v>166</v>
      </c>
      <c r="B3" s="7" t="s">
        <v>165</v>
      </c>
      <c r="D3" s="2" t="s">
        <v>164</v>
      </c>
      <c r="E3" s="7" t="s">
        <v>163</v>
      </c>
    </row>
    <row r="4" spans="1:5" x14ac:dyDescent="0.25">
      <c r="A4" s="10" t="s">
        <v>162</v>
      </c>
      <c r="B4" s="7" t="s">
        <v>161</v>
      </c>
      <c r="D4" s="2"/>
      <c r="E4" s="2"/>
    </row>
    <row r="5" spans="1:5" x14ac:dyDescent="0.25">
      <c r="A5" s="10" t="s">
        <v>160</v>
      </c>
      <c r="B5" s="7" t="s">
        <v>159</v>
      </c>
      <c r="D5" s="2"/>
      <c r="E5" s="2"/>
    </row>
    <row r="6" spans="1:5" x14ac:dyDescent="0.25">
      <c r="A6" s="10" t="s">
        <v>158</v>
      </c>
      <c r="B6" s="7" t="str">
        <f xml:space="preserve"> _xlfn.CONCAT(Root, "\", Src.Folder, "\", Src.File, ".", Src.Ext)</f>
        <v>C:\Users\Acer\Desktop\Task\Source.xlsx</v>
      </c>
      <c r="D6" s="2"/>
      <c r="E6" s="2"/>
    </row>
    <row r="7" spans="1:5" x14ac:dyDescent="0.25">
      <c r="A7" s="2"/>
      <c r="B7" s="2"/>
    </row>
    <row r="8" spans="1:5" x14ac:dyDescent="0.25">
      <c r="A8" s="2"/>
      <c r="B8" s="2"/>
    </row>
  </sheetData>
  <mergeCells count="2">
    <mergeCell ref="D1:E2"/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Queries</vt:lpstr>
      <vt:lpstr>Params</vt:lpstr>
      <vt:lpstr>Configs</vt:lpstr>
      <vt:lpstr>New</vt:lpstr>
      <vt:lpstr>Account_1</vt:lpstr>
      <vt:lpstr>Account_2</vt:lpstr>
      <vt:lpstr>Account_3</vt:lpstr>
      <vt:lpstr>Account_4</vt:lpstr>
      <vt:lpstr>Filter_3</vt:lpstr>
      <vt:lpstr>Filter_4</vt:lpstr>
      <vt:lpstr>Gov_1</vt:lpstr>
      <vt:lpstr>Gov_2</vt:lpstr>
      <vt:lpstr>Gov_3</vt:lpstr>
      <vt:lpstr>Gov_4</vt:lpstr>
      <vt:lpstr>Month_1</vt:lpstr>
      <vt:lpstr>Power</vt:lpstr>
      <vt:lpstr>Root</vt:lpstr>
      <vt:lpstr>Sector_1</vt:lpstr>
      <vt:lpstr>Sector_2</vt:lpstr>
      <vt:lpstr>Src.Ext</vt:lpstr>
      <vt:lpstr>Src.File</vt:lpstr>
      <vt:lpstr>Src.Folder</vt:lpstr>
      <vt:lpstr>Src.Path</vt:lpstr>
      <vt:lpstr>Unit</vt:lpstr>
      <vt:lpstr>Year_1</vt:lpstr>
      <vt:lpstr>Year_2</vt:lpstr>
      <vt:lpstr>Year_3</vt:lpstr>
      <vt:lpstr>Year_4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2024-06-20T17:41:54Z</dcterms:created>
  <dcterms:modified xsi:type="dcterms:W3CDTF">2024-06-20T17:53:36Z</dcterms:modified>
</cp:coreProperties>
</file>