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hyan\Documents\all\Data Science\DS Boot Camp Northwestern\Module 1 Challenge\"/>
    </mc:Choice>
  </mc:AlternateContent>
  <xr:revisionPtr revIDLastSave="0" documentId="13_ncr:1_{AB01ED63-E15B-46AC-B6A1-A88EAD29E65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rowdfunding" sheetId="1" r:id="rId1"/>
    <sheet name="Sheet1" sheetId="2" r:id="rId2"/>
    <sheet name="Sheet2" sheetId="3" r:id="rId3"/>
    <sheet name="Sheet3" sheetId="5" r:id="rId4"/>
    <sheet name="Sheet4" sheetId="6" r:id="rId5"/>
    <sheet name="Sheet5" sheetId="7" r:id="rId6"/>
  </sheets>
  <definedNames>
    <definedName name="_xlnm._FilterDatabase" localSheetId="0" hidden="1">Crowdfunding!$F$1:$F$1001</definedName>
    <definedName name="ad">Crowdfunding!$I$2:$I$1001</definedName>
    <definedName name="goal">Crowdfunding!$D:$D</definedName>
    <definedName name="outcome">Crowdfunding!$G:$G</definedName>
    <definedName name="pf">Crowdfunding!$F$2:$F$1001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10" i="7" l="1"/>
  <c r="H10" i="7"/>
  <c r="K9" i="7"/>
  <c r="H9" i="7"/>
  <c r="K8" i="7"/>
  <c r="H8" i="7"/>
  <c r="K7" i="7"/>
  <c r="H7" i="7"/>
  <c r="K6" i="7"/>
  <c r="H6" i="7"/>
  <c r="K5" i="7"/>
  <c r="H5" i="7"/>
  <c r="C13" i="6" l="1"/>
  <c r="D11" i="6"/>
  <c r="D13" i="6"/>
  <c r="D12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D2" i="6"/>
  <c r="C2" i="6"/>
  <c r="B13" i="6"/>
  <c r="B12" i="6"/>
  <c r="B11" i="6"/>
  <c r="B10" i="6"/>
  <c r="E10" i="6" s="1"/>
  <c r="B9" i="6"/>
  <c r="E9" i="6" s="1"/>
  <c r="B8" i="6"/>
  <c r="E8" i="6" s="1"/>
  <c r="B7" i="6"/>
  <c r="E7" i="6" s="1"/>
  <c r="B6" i="6"/>
  <c r="E6" i="6" s="1"/>
  <c r="B5" i="6"/>
  <c r="E5" i="6" s="1"/>
  <c r="B4" i="6"/>
  <c r="E4" i="6" s="1"/>
  <c r="B3" i="6"/>
  <c r="E3" i="6" s="1"/>
  <c r="B2" i="6"/>
  <c r="G9" i="6" l="1"/>
  <c r="G10" i="6"/>
  <c r="H3" i="6"/>
  <c r="H4" i="6"/>
  <c r="H5" i="6"/>
  <c r="G3" i="6"/>
  <c r="G4" i="6"/>
  <c r="G5" i="6"/>
  <c r="H7" i="6"/>
  <c r="F13" i="6"/>
  <c r="H6" i="6"/>
  <c r="G2" i="6"/>
  <c r="H2" i="6"/>
  <c r="H8" i="6"/>
  <c r="H9" i="6"/>
  <c r="H10" i="6"/>
  <c r="G6" i="6"/>
  <c r="G7" i="6"/>
  <c r="G8" i="6"/>
  <c r="E2" i="6"/>
  <c r="F2" i="6" s="1"/>
  <c r="F10" i="6"/>
  <c r="E13" i="6"/>
  <c r="H13" i="6" s="1"/>
  <c r="F9" i="6"/>
  <c r="E12" i="6"/>
  <c r="G12" i="6" s="1"/>
  <c r="F8" i="6"/>
  <c r="E11" i="6"/>
  <c r="G11" i="6" s="1"/>
  <c r="F7" i="6"/>
  <c r="F6" i="6"/>
  <c r="F5" i="6"/>
  <c r="F4" i="6"/>
  <c r="F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12" i="6" l="1"/>
  <c r="F11" i="6"/>
  <c r="H11" i="6"/>
  <c r="G13" i="6"/>
  <c r="F12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<sst xmlns="http://schemas.openxmlformats.org/spreadsheetml/2006/main" count="9068" uniqueCount="2114">
  <si>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</si>
  <si>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</si>
  <si>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</si>
  <si>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</si>
  <si>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</si>
  <si>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</si>
  <si>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</si>
  <si>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</si>
  <si>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</si>
  <si>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</si>
  <si>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</si>
  <si>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</si>
  <si>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</si>
  <si>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</si>
  <si>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</si>
  <si>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</si>
  <si>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</si>
  <si>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</si>
  <si>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</si>
  <si>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</si>
  <si>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</si>
  <si>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</si>
  <si>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</si>
  <si>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</si>
  <si>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</si>
  <si>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</si>
  <si>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</si>
  <si>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</si>
  <si>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</si>
  <si>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</si>
  <si>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</si>
  <si>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</si>
  <si>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</si>
  <si>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</si>
  <si>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</si>
  <si>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</si>
  <si>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</si>
  <si>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</si>
  <si>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</si>
  <si>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</si>
  <si>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</si>
  <si>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</si>
  <si>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</si>
  <si>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</si>
  <si>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</si>
  <si>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</si>
  <si>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</si>
  <si>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</si>
  <si>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</si>
  <si>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</si>
  <si>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</si>
  <si>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</si>
  <si>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</si>
  <si>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</si>
  <si>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</si>
  <si>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</si>
  <si>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</si>
  <si>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</si>
  <si>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</si>
  <si>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</si>
  <si>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</si>
  <si>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</si>
  <si>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</si>
  <si>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</si>
  <si>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</si>
  <si>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</si>
  <si>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</si>
  <si>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</si>
  <si>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</si>
  <si>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</si>
  <si>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</si>
  <si>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</si>
  <si>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</si>
  <si>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</si>
  <si>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</si>
  <si>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</si>
  <si>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</si>
  <si>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</si>
  <si>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</si>
  <si>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</si>
  <si>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</si>
  <si>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</si>
  <si>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</si>
  <si>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</si>
  <si>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</si>
  <si>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</si>
  <si>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</si>
  <si>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</si>
  <si>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</si>
  <si>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</si>
  <si>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</si>
  <si>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</si>
  <si>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</si>
  <si>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</si>
  <si>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</si>
  <si>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</si>
  <si>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</si>
  <si>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</si>
  <si>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</si>
  <si>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</si>
  <si>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</si>
  <si>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</si>
  <si>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</si>
  <si>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</si>
  <si>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</si>
  <si>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</si>
  <si>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</si>
  <si>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</si>
  <si>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</si>
  <si>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</si>
  <si>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</si>
  <si>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</si>
  <si>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</si>
  <si>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</si>
  <si>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</si>
  <si>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</si>
  <si>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</si>
  <si>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</si>
  <si>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</si>
  <si>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</si>
  <si>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</si>
  <si>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</si>
  <si>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</si>
  <si>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</si>
  <si>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</si>
  <si>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</si>
  <si>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</si>
  <si>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</si>
  <si>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</si>
  <si>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</si>
  <si>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</si>
  <si>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</si>
  <si>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</si>
  <si>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</si>
  <si>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</si>
  <si>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</si>
  <si>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</si>
  <si>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</si>
  <si>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</si>
  <si>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</si>
  <si>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</si>
  <si>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</si>
  <si>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</si>
  <si>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</si>
  <si>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</si>
  <si>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</si>
  <si>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</si>
  <si>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</si>
  <si>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</si>
  <si>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</si>
  <si>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</si>
  <si>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</si>
  <si>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</si>
  <si>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</si>
  <si>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</si>
  <si>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</si>
  <si>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</si>
  <si>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</si>
  <si>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</si>
  <si>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</si>
  <si>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</si>
  <si>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</si>
  <si>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</si>
  <si>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</si>
  <si>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</si>
  <si>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</si>
  <si>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</si>
  <si>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</si>
  <si>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</si>
  <si>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</si>
  <si>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</si>
  <si>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</si>
  <si>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</si>
  <si>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</si>
  <si>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</si>
  <si>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</si>
  <si>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</si>
  <si>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</si>
  <si>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</si>
  <si>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</si>
  <si>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</si>
  <si>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</si>
  <si>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</si>
  <si>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</si>
  <si>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</si>
  <si>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</si>
  <si>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</si>
  <si>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</si>
  <si>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</si>
  <si>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</si>
  <si>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</si>
  <si>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</si>
  <si>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</si>
  <si>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</si>
  <si>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</si>
  <si>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</si>
  <si>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</si>
  <si>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</si>
  <si>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</si>
  <si>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</si>
  <si>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</si>
  <si>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</si>
  <si>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</si>
  <si>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</si>
  <si>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</si>
  <si>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</si>
  <si>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</si>
  <si>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</si>
  <si>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</si>
  <si>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</si>
  <si>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</si>
  <si>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</si>
  <si>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</si>
  <si>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</si>
  <si>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</si>
  <si>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</si>
  <si>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</si>
  <si>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</si>
  <si>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</si>
  <si>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</si>
  <si>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</si>
  <si>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</si>
  <si>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</si>
  <si>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</si>
  <si>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</si>
  <si>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</si>
  <si>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</si>
  <si>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</si>
  <si>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</si>
  <si>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</si>
  <si>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</si>
  <si>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</si>
  <si>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</si>
  <si>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</si>
  <si>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</si>
  <si>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</si>
  <si>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</si>
  <si>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</si>
  <si>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</si>
  <si>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</si>
  <si>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</si>
  <si>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</si>
  <si>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</si>
  <si>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</si>
  <si>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</si>
  <si>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</si>
  <si>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</si>
  <si>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</si>
  <si>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</si>
  <si>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</si>
  <si>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</si>
  <si>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</si>
  <si>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</si>
  <si>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</si>
  <si>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</si>
  <si>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</si>
  <si>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</si>
  <si>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</si>
  <si>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</si>
  <si>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</si>
  <si>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</si>
  <si>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</si>
  <si>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</si>
  <si>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</si>
  <si>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</si>
  <si>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</si>
  <si>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</si>
  <si>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</si>
  <si>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</si>
  <si>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</si>
  <si>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</si>
  <si>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</si>
  <si>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</si>
  <si>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</si>
  <si>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</si>
  <si>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</si>
  <si>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</si>
  <si>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</si>
  <si>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</si>
  <si>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</si>
  <si>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</si>
  <si>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</si>
  <si>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</si>
  <si>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</si>
  <si>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</si>
  <si>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</si>
  <si>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</si>
  <si>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</si>
  <si>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</si>
  <si>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</si>
  <si>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</si>
  <si>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</si>
  <si>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</si>
  <si>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</si>
  <si>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</si>
  <si>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</si>
  <si>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</si>
  <si>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</si>
  <si>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</si>
  <si>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</si>
  <si>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</si>
  <si>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</si>
  <si>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</si>
  <si>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</si>
  <si>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</si>
  <si>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</si>
  <si>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</si>
  <si>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</si>
  <si>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</si>
  <si>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</si>
  <si>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</si>
  <si>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</si>
  <si>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</si>
  <si>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</si>
  <si>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</si>
  <si>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</si>
  <si>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</si>
  <si>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</si>
  <si>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</si>
  <si>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</si>
  <si>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</si>
  <si>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</si>
  <si>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</si>
  <si>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</si>
  <si>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</si>
  <si>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</si>
  <si>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</si>
  <si>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</si>
  <si>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</si>
  <si>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</si>
  <si>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</si>
  <si>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</si>
  <si>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</si>
  <si>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</si>
  <si>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</si>
  <si>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</si>
  <si>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</si>
  <si>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</si>
  <si>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</si>
  <si>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</si>
  <si>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</si>
  <si>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</si>
  <si>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</si>
  <si>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</si>
  <si>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</si>
  <si>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</si>
  <si>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</si>
  <si>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</si>
  <si>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</si>
  <si>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</si>
  <si>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</si>
  <si>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</si>
  <si>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</si>
  <si>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</si>
  <si>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</si>
  <si>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</si>
  <si>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</si>
  <si>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</si>
  <si>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</si>
  <si>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</si>
  <si>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</si>
  <si>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</si>
  <si>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</si>
  <si>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</si>
  <si>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</si>
  <si>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</si>
  <si>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</si>
  <si>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</si>
  <si>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</si>
  <si>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</si>
  <si>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</si>
  <si>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</si>
  <si>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</si>
  <si>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</si>
  <si>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</si>
  <si>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</si>
  <si>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</si>
  <si>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</si>
  <si>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</si>
  <si>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</si>
  <si>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</si>
  <si>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</si>
  <si>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</si>
  <si>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</si>
  <si>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</si>
  <si>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</si>
  <si>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</si>
  <si>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</si>
  <si>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</si>
  <si>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</si>
  <si>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</si>
  <si>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</si>
  <si>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</si>
  <si>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</si>
  <si>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</si>
  <si>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</si>
  <si>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</si>
  <si>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</si>
  <si>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</si>
  <si>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</si>
  <si>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</si>
  <si>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</si>
  <si>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</si>
  <si>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</si>
  <si>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</si>
  <si>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</si>
  <si>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</si>
  <si>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</si>
  <si>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</si>
  <si>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</si>
  <si>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</si>
  <si>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</si>
  <si>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</si>
  <si>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</si>
  <si>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</si>
  <si>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</si>
  <si>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</si>
  <si>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</si>
  <si>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</si>
  <si>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</si>
  <si>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</si>
  <si>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</si>
  <si>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</si>
  <si>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</si>
  <si>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</si>
  <si>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</si>
  <si>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</si>
  <si>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</si>
  <si>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</si>
  <si>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</si>
  <si>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</si>
  <si>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</si>
  <si>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</si>
  <si>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</si>
  <si>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</si>
  <si>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</si>
  <si>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</si>
  <si>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</si>
  <si>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</si>
  <si>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</si>
  <si>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</si>
  <si>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</si>
  <si>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</si>
  <si>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</si>
  <si>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</si>
  <si>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</si>
  <si>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</si>
  <si>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</si>
  <si>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</si>
  <si>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</si>
  <si>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</si>
  <si>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</si>
  <si>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</si>
  <si>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</si>
  <si>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</si>
  <si>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</si>
  <si>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</si>
  <si>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</si>
  <si>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</si>
  <si>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</si>
  <si>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</si>
  <si>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</si>
  <si>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</si>
  <si>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</si>
  <si>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</si>
  <si>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</si>
  <si>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</si>
  <si>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</si>
  <si>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</si>
  <si>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</si>
  <si>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</si>
  <si>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</si>
  <si>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</si>
  <si>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</si>
  <si>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</si>
  <si>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</si>
  <si>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</si>
  <si>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</si>
  <si>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</si>
  <si>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</si>
  <si>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</si>
  <si>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</si>
  <si>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</si>
  <si>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</si>
  <si>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</si>
  <si>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</si>
  <si>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</si>
  <si>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</si>
  <si>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</si>
  <si>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</si>
  <si>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</si>
  <si>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</si>
  <si>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</si>
  <si>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</si>
  <si>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</si>
  <si>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</si>
  <si>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</si>
  <si>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</si>
  <si>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</si>
  <si>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</si>
  <si>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</si>
  <si>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</si>
  <si>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</si>
  <si>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</si>
  <si>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</si>
  <si>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</si>
  <si>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</si>
  <si>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</si>
  <si>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</si>
  <si>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</si>
  <si>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</si>
  <si>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</si>
  <si>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</si>
  <si>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</si>
  <si>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</si>
  <si>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</si>
  <si>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</si>
  <si>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</si>
  <si>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</si>
  <si>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</si>
  <si>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</si>
  <si>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</si>
  <si>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</si>
  <si>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</si>
  <si>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</si>
  <si>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</si>
  <si>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</si>
  <si>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</si>
  <si>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</si>
  <si>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</si>
  <si>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</si>
  <si>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</si>
  <si>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</si>
  <si>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</si>
  <si>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</si>
  <si>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</si>
  <si>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</si>
  <si>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</si>
  <si>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</si>
  <si>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</si>
  <si>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</si>
  <si>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</si>
  <si>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</si>
  <si>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</si>
  <si>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</si>
  <si>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</si>
  <si>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</si>
  <si>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</si>
  <si>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</si>
  <si>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</si>
  <si>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</si>
  <si>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</si>
  <si>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</si>
  <si>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</si>
  <si>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</si>
  <si>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</si>
  <si>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</si>
  <si>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</si>
  <si>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</si>
  <si>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</si>
  <si>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</si>
  <si>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</si>
  <si>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</si>
  <si>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</si>
  <si>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</si>
  <si>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</si>
  <si>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</si>
  <si>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</si>
  <si>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</si>
  <si>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</si>
  <si>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</si>
  <si>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</si>
  <si>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</si>
  <si>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</si>
  <si>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</si>
  <si>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</si>
  <si>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</si>
  <si>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</si>
  <si>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</si>
  <si>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</si>
  <si>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</si>
  <si>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</si>
  <si>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</si>
  <si>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</si>
  <si>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</si>
  <si>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</si>
  <si>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</si>
  <si>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</si>
  <si>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</si>
  <si>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</si>
  <si>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</si>
  <si>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</si>
  <si>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</si>
  <si>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</si>
  <si>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</si>
  <si>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</si>
  <si>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</si>
  <si>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</si>
  <si>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</si>
  <si>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</si>
  <si>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</si>
  <si>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</si>
  <si>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</si>
  <si>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</si>
  <si>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</si>
  <si>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</si>
  <si>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</si>
  <si>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</si>
  <si>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</si>
  <si>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</si>
  <si>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</si>
  <si>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</si>
  <si>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</si>
  <si>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</si>
  <si>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</si>
  <si>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</si>
  <si>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</si>
  <si>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</si>
  <si>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</si>
  <si>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</si>
  <si>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</si>
  <si>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</si>
  <si>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</si>
  <si>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</si>
  <si>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</si>
  <si>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</si>
  <si>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</si>
  <si>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</si>
  <si>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</si>
  <si>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</si>
  <si>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</si>
  <si>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</si>
  <si>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</si>
  <si>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</si>
  <si>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</si>
  <si>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</si>
  <si>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</si>
  <si>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</si>
  <si>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</si>
  <si>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</si>
  <si>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</si>
  <si>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</si>
  <si>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</si>
  <si>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</si>
  <si>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</si>
  <si>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</si>
  <si>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</si>
  <si>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</si>
  <si>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</si>
  <si>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</si>
  <si>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</si>
  <si>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</si>
  <si>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</si>
  <si>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</si>
  <si>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</si>
  <si>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</si>
  <si>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</si>
  <si>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</si>
  <si>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</si>
  <si>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</si>
  <si>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</si>
  <si>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</si>
  <si>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</si>
  <si>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</si>
  <si>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</si>
  <si>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</si>
  <si>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</si>
  <si>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</si>
  <si>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</si>
  <si>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</si>
  <si>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</si>
  <si>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</si>
  <si>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</si>
  <si>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</si>
  <si>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</si>
  <si>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</si>
  <si>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</si>
  <si>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</si>
  <si>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</si>
  <si>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</si>
  <si>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</si>
  <si>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</si>
  <si>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</si>
  <si>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</si>
  <si>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</si>
  <si>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</si>
  <si>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</si>
  <si>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</si>
  <si>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</si>
  <si>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</si>
  <si>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</si>
  <si>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</si>
  <si>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</si>
  <si>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</si>
  <si>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</si>
  <si>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</si>
  <si>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</si>
  <si>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</si>
  <si>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</si>
  <si>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</si>
  <si>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</si>
  <si>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</si>
  <si>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</si>
  <si>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</si>
  <si>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</si>
  <si>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</si>
  <si>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</si>
  <si>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</si>
  <si>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</si>
  <si>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</si>
  <si>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</si>
  <si>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</si>
  <si>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</si>
  <si>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</si>
  <si>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</si>
  <si>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</si>
  <si>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</si>
  <si>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</si>
  <si>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</si>
  <si>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</si>
  <si>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</si>
  <si>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</si>
  <si>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</si>
  <si>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</si>
  <si>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</si>
  <si>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</si>
  <si>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</si>
  <si>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</si>
  <si>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</si>
  <si>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</si>
  <si>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</si>
  <si>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</si>
  <si>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</si>
  <si>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</si>
  <si>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</si>
  <si>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</si>
  <si>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</si>
  <si>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</si>
  <si>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</si>
  <si>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</si>
  <si>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</si>
  <si>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</si>
  <si>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</si>
  <si>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</si>
  <si>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</si>
  <si>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</si>
  <si>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</si>
  <si>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</si>
  <si>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</si>
  <si>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</si>
  <si>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</si>
  <si>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</si>
  <si>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</si>
  <si>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</si>
  <si>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</si>
  <si>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</si>
  <si>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</si>
  <si>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</si>
  <si>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</si>
  <si>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</si>
  <si>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</si>
  <si>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</si>
  <si>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</si>
  <si>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</si>
  <si>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</si>
  <si>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</si>
  <si>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</si>
  <si>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</si>
  <si>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</si>
  <si>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</si>
  <si>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</si>
  <si>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</si>
  <si>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</si>
  <si>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</si>
  <si>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</si>
  <si>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</si>
  <si>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</si>
  <si>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</si>
  <si>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</si>
  <si>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</si>
  <si>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</si>
  <si>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</si>
  <si>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</si>
  <si>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</si>
  <si>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</si>
  <si>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</si>
  <si>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</si>
  <si>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</si>
  <si>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</si>
  <si>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</si>
  <si>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</si>
  <si>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</si>
  <si>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</si>
  <si>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</si>
  <si>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</si>
  <si>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</si>
  <si>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</si>
  <si>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</si>
  <si>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</si>
  <si>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</si>
  <si>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</si>
  <si>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</si>
  <si>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</si>
  <si>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</si>
  <si>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</si>
  <si>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</si>
  <si>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</si>
  <si>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</si>
  <si>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</si>
  <si>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</si>
  <si>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</si>
  <si>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</si>
  <si>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</si>
  <si>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</si>
  <si>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</si>
  <si>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</si>
  <si>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</si>
  <si>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</si>
  <si>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</si>
  <si>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</si>
  <si>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</si>
  <si>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</si>
  <si>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</si>
  <si>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</si>
  <si>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</si>
  <si>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</si>
  <si>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</si>
  <si>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</si>
  <si>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</si>
  <si>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</si>
  <si>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</si>
  <si>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</si>
  <si>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</si>
  <si>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</si>
  <si>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</si>
  <si>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</si>
  <si>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</si>
  <si>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</si>
  <si>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</si>
  <si>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</si>
  <si>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</si>
  <si>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</si>
  <si>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</si>
  <si>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</si>
  <si>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</si>
  <si>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</si>
  <si>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</si>
  <si>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</si>
  <si>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</si>
  <si>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</si>
  <si>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</si>
  <si>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</si>
  <si>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</si>
  <si>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</si>
  <si>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</si>
  <si>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</si>
  <si>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</si>
  <si>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</si>
  <si>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</si>
  <si>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</si>
  <si>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</si>
  <si>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</si>
  <si>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</si>
  <si>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</si>
  <si>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</si>
  <si>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</si>
  <si>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</si>
  <si>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</si>
  <si>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</si>
  <si>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</si>
  <si>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</si>
  <si>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</si>
  <si>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</si>
  <si>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</si>
  <si>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</si>
  <si>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</si>
  <si>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</si>
  <si>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</si>
  <si>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</si>
  <si>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</si>
  <si>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</si>
  <si>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</si>
  <si>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</si>
  <si>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</si>
  <si>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</si>
  <si>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</si>
  <si>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</si>
  <si>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</si>
  <si>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</si>
  <si>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</si>
  <si>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</si>
  <si>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</si>
  <si>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</si>
  <si>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</si>
  <si>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</si>
  <si>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</si>
  <si>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</si>
  <si>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</si>
  <si>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</si>
  <si>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</si>
  <si>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</si>
  <si>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</si>
  <si>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</si>
  <si>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</si>
  <si>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</si>
  <si>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</si>
  <si>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</si>
  <si>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</si>
  <si>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</si>
  <si>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</si>
  <si>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</si>
  <si>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</si>
  <si>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</si>
  <si>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</si>
  <si>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</si>
  <si>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</si>
  <si>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</si>
  <si>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</si>
  <si>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</si>
  <si>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</si>
  <si>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</si>
  <si>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</si>
  <si>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</si>
  <si>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</si>
  <si>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</si>
  <si>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</si>
  <si>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</si>
  <si>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</si>
  <si>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</si>
  <si>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</si>
  <si>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</si>
  <si>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</si>
  <si>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</si>
  <si>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</si>
  <si>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</si>
  <si>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</si>
  <si>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</si>
  <si>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</si>
  <si>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</si>
  <si>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</si>
  <si>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</si>
  <si>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</si>
  <si>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</si>
  <si>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</si>
  <si>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</si>
  <si>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</si>
  <si>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</si>
  <si>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</si>
  <si>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</si>
  <si>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</si>
  <si>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</si>
  <si>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</si>
  <si>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</si>
  <si>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</si>
  <si>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</si>
  <si>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</si>
  <si>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</si>
  <si>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</si>
  <si>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</si>
  <si>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</si>
  <si>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</si>
  <si>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</si>
  <si>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</si>
  <si>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</si>
  <si>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</si>
  <si>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</si>
  <si>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</si>
  <si>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</si>
  <si>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</si>
  <si>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</si>
  <si>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</si>
  <si>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</si>
  <si>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</si>
  <si>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</si>
  <si>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</si>
  <si>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</si>
  <si>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</si>
  <si>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</si>
  <si>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</si>
  <si>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</si>
  <si>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</si>
  <si>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</si>
  <si>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</si>
  <si>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</si>
  <si>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</si>
  <si>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</si>
  <si>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</si>
  <si>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</si>
  <si>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</si>
  <si>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</si>
  <si>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</si>
  <si>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</si>
  <si>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</si>
  <si>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</si>
  <si>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</si>
  <si>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</si>
  <si>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</si>
  <si>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</si>
  <si>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</si>
  <si>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</si>
  <si>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</si>
  <si>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</si>
  <si>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</si>
  <si>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</si>
  <si>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</si>
  <si>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</si>
  <si>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</si>
  <si>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</si>
  <si>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</si>
  <si>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</si>
  <si>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</si>
  <si>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</si>
  <si>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</si>
  <si>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</si>
  <si>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</si>
  <si>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</si>
  <si>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</si>
  <si>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</si>
  <si>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</si>
  <si>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</si>
  <si>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</si>
  <si>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</si>
  <si>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</si>
  <si>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</si>
  <si>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</si>
  <si>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</si>
  <si>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</si>
  <si>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</si>
  <si>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</si>
  <si>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</si>
  <si>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</si>
  <si>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</si>
  <si>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</si>
  <si>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</si>
  <si>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</si>
  <si>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</si>
  <si>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</si>
  <si>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</si>
  <si>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</si>
  <si>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</si>
  <si>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</si>
  <si>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</si>
  <si>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</si>
  <si>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</si>
  <si>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</si>
  <si>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</si>
  <si>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</si>
  <si>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</si>
  <si>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</si>
  <si>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</si>
  <si>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</si>
  <si>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</si>
  <si>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</si>
  <si>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</si>
  <si>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</si>
  <si>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</si>
  <si>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</si>
  <si>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</si>
  <si>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</si>
  <si>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</si>
  <si>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</si>
  <si>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</si>
  <si>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</si>
  <si>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</si>
  <si>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</si>
  <si>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</si>
  <si>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</si>
  <si>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</si>
  <si>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</si>
  <si>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</si>
  <si>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</si>
  <si>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</si>
  <si>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</si>
  <si>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</si>
  <si>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</si>
  <si>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</si>
  <si>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</si>
  <si>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</si>
  <si>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</si>
  <si>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</si>
  <si>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</si>
  <si>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</si>
  <si>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</si>
  <si>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</si>
  <si>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</si>
  <si>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</si>
  <si>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</si>
  <si>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</si>
  <si>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</si>
  <si>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</si>
  <si>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</si>
  <si>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</si>
  <si>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</si>
  <si>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</si>
  <si>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</si>
  <si>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</si>
  <si>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</si>
  <si>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</si>
  <si>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</si>
  <si>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</si>
  <si>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</si>
  <si>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</si>
  <si>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</si>
  <si>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</si>
  <si>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</si>
  <si>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</si>
  <si>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</si>
  <si>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</si>
  <si>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</si>
  <si>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</si>
  <si>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</si>
  <si>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</si>
  <si>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</si>
  <si>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</si>
  <si>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</si>
  <si>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</si>
  <si>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</si>
  <si>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</si>
  <si>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</si>
  <si>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</si>
  <si>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</si>
  <si>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</si>
  <si>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</si>
  <si>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</si>
  <si>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</si>
  <si>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</si>
  <si>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</si>
  <si>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</si>
  <si>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</si>
  <si>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</si>
  <si>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</si>
  <si>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</si>
  <si>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</si>
  <si>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</si>
  <si>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</si>
  <si>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</si>
  <si>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</si>
  <si>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</si>
  <si>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</si>
  <si>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</si>
  <si>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</si>
  <si>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</si>
  <si>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</si>
  <si>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</si>
  <si>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</si>
  <si>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</si>
  <si>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</si>
  <si>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</si>
  <si>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</si>
  <si>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</si>
  <si>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</si>
  <si>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</si>
  <si>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</si>
  <si>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</si>
  <si>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</si>
  <si>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</si>
  <si>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</si>
  <si>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</si>
  <si>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</si>
  <si>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</si>
  <si>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</si>
  <si>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</si>
  <si>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</si>
  <si>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</si>
  <si>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</si>
  <si>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</si>
  <si>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</si>
  <si>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</si>
  <si>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</si>
  <si>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</si>
  <si>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</si>
  <si>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</si>
  <si>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</si>
  <si>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</si>
  <si>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</si>
  <si>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</si>
  <si>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</si>
  <si>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</si>
  <si>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</si>
  <si>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</si>
  <si>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</si>
  <si>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</si>
  <si>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</si>
  <si>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</si>
  <si>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</si>
  <si>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</si>
  <si>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</si>
  <si>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</si>
  <si>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</si>
  <si>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</si>
  <si>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</si>
  <si>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</si>
  <si>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</si>
  <si>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</si>
  <si>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</si>
  <si>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</si>
  <si>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</si>
  <si>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</si>
  <si>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</si>
  <si>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</si>
  <si>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</si>
  <si>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</si>
  <si>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</si>
  <si>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</si>
  <si>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</si>
  <si>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</si>
  <si>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</si>
  <si>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</si>
  <si>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</si>
  <si>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</si>
  <si>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</si>
  <si>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</si>
  <si>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</si>
  <si>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</si>
  <si>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</si>
  <si>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</si>
  <si>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</si>
  <si>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</si>
  <si>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</si>
  <si>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</si>
  <si>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</si>
  <si>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</si>
  <si>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</si>
  <si>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</si>
  <si>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</si>
  <si>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</si>
  <si>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</si>
  <si>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</si>
  <si>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</si>
  <si>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</si>
  <si>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</si>
  <si>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</si>
  <si>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</si>
  <si>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</si>
  <si>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</si>
  <si>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</si>
  <si>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</si>
  <si>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</si>
  <si>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</si>
  <si>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</si>
  <si>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</si>
  <si>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</si>
  <si>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</si>
  <si>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</si>
  <si>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</si>
  <si>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</si>
  <si>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</si>
  <si>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</si>
  <si>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</si>
  <si>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</si>
  <si>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</si>
  <si>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</si>
  <si>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</si>
  <si>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</si>
  <si>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</si>
  <si>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</si>
  <si>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</si>
  <si>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</si>
  <si>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</si>
  <si>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</si>
  <si>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</si>
  <si>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</si>
  <si>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</si>
  <si>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</si>
  <si>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</si>
  <si>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</si>
  <si>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</si>
  <si>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</si>
  <si>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</si>
  <si>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</si>
  <si>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</si>
  <si>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</si>
  <si>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</si>
  <si>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</si>
  <si>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</si>
  <si>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</si>
  <si>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</si>
  <si>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</si>
  <si>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</si>
  <si>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</si>
  <si>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</si>
  <si>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</si>
  <si>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</si>
  <si>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</si>
  <si>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</si>
  <si>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</si>
  <si>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</si>
  <si>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</si>
  <si>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</si>
  <si>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</si>
  <si>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</si>
  <si>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</si>
  <si>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</si>
  <si>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</si>
  <si>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</si>
  <si>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</si>
  <si>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</si>
  <si>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</si>
  <si>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</si>
  <si>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</si>
  <si>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</si>
  <si>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</si>
  <si>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</si>
  <si>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</si>
  <si>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</si>
  <si>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</si>
  <si>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</si>
  <si>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</si>
  <si>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</si>
  <si>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</si>
  <si>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</si>
  <si>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</si>
  <si>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</si>
  <si>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</si>
  <si>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</si>
  <si>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</si>
  <si>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</si>
  <si>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</si>
  <si>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</si>
  <si>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</si>
  <si>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</si>
  <si>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</si>
  <si>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</si>
  <si>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</si>
  <si>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</si>
  <si>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</si>
  <si>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</si>
  <si>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</si>
  <si>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</si>
  <si>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</si>
  <si>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</si>
  <si>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</si>
  <si>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</si>
  <si>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</si>
  <si>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</si>
  <si>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</si>
  <si>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</si>
  <si>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</si>
  <si>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</si>
  <si>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</si>
  <si>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</si>
  <si>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</si>
  <si>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</si>
  <si>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</si>
  <si>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</si>
  <si>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</si>
  <si>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</si>
  <si>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</si>
  <si>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</si>
  <si>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</si>
  <si>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</si>
  <si>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</si>
  <si>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</si>
  <si>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</si>
  <si>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</si>
  <si>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</si>
  <si>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</si>
  <si>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</si>
  <si>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</si>
  <si>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</si>
  <si>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</si>
  <si>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</si>
  <si>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</si>
  <si>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</si>
  <si>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</si>
  <si>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</si>
  <si>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</si>
  <si>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</si>
  <si>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</si>
  <si>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</si>
  <si>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</si>
  <si>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</si>
  <si>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</si>
  <si>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</si>
  <si>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</si>
  <si>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</si>
  <si>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</si>
  <si>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</si>
  <si>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</si>
  <si>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</si>
  <si>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</si>
  <si>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</si>
  <si>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</si>
  <si>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</si>
  <si>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</si>
  <si>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</si>
  <si>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</si>
  <si>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</si>
  <si>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</si>
  <si>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</si>
  <si>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</si>
  <si>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</si>
  <si>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</si>
  <si>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</si>
  <si>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</si>
  <si>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</si>
  <si>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</si>
  <si>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</si>
  <si>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</si>
  <si>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</si>
  <si>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</si>
  <si>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</si>
  <si>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</si>
  <si>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</si>
  <si>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</si>
  <si>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</si>
  <si>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</si>
  <si>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</si>
  <si>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</si>
  <si>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</si>
  <si>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</si>
  <si>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</si>
  <si>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</si>
  <si>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</si>
  <si>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</si>
  <si>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</si>
  <si>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</si>
  <si>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</si>
  <si>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</si>
  <si>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</si>
  <si>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</si>
  <si>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</si>
  <si>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</si>
  <si>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</si>
  <si>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</si>
  <si>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</si>
  <si>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</si>
  <si>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</si>
  <si>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</si>
  <si>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</si>
  <si>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</si>
  <si>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</si>
  <si>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</si>
  <si>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</si>
  <si>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</si>
  <si>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</si>
  <si>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</si>
  <si>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</si>
  <si>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</si>
  <si>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</si>
  <si>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</si>
  <si>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</si>
  <si>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</si>
  <si>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</si>
  <si>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</si>
  <si>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</si>
  <si>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</si>
  <si>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</si>
  <si>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</si>
  <si>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</si>
  <si>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</si>
  <si>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</si>
  <si>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</si>
  <si>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</si>
  <si>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</si>
  <si>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</si>
  <si>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</si>
  <si>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</si>
  <si>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</si>
  <si>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</si>
  <si>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</si>
  <si>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</si>
  <si>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</si>
  <si>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</si>
  <si>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</si>
  <si>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</si>
  <si>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</si>
  <si>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</si>
  <si>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</si>
  <si>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</si>
  <si>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</si>
  <si>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</si>
  <si>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</si>
  <si>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</si>
  <si>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</si>
  <si>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</si>
  <si>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</si>
  <si>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</si>
  <si>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</si>
  <si>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</si>
  <si>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</si>
  <si>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</si>
  <si>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</si>
  <si>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</si>
  <si>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</si>
  <si>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</si>
  <si>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</si>
  <si>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</si>
  <si>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</si>
  <si>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</si>
  <si>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</si>
  <si>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</si>
  <si>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</si>
  <si>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</si>
  <si>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</si>
  <si>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</si>
  <si>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</si>
  <si>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</si>
  <si>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</si>
  <si>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</si>
  <si>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</si>
  <si>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</si>
  <si>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</si>
  <si>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</si>
  <si>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</si>
  <si>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</si>
  <si>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</si>
  <si>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</si>
  <si>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</si>
  <si>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</si>
  <si>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</si>
  <si>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</si>
  <si>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</si>
  <si>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</si>
  <si>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</si>
  <si>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</si>
  <si>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</si>
  <si>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</si>
  <si>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</si>
  <si>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</si>
  <si>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</si>
  <si>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</si>
  <si>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</si>
  <si>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</si>
  <si>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</si>
  <si>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</si>
  <si>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</si>
  <si>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</si>
  <si>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</si>
  <si>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</si>
  <si>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</si>
  <si>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</si>
  <si>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</si>
  <si>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</si>
  <si>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</si>
  <si>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</si>
  <si>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</si>
  <si>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</si>
  <si>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</si>
  <si>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</si>
  <si>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</si>
  <si>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</si>
  <si>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</si>
  <si>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</si>
  <si>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</si>
  <si>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</si>
  <si>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</si>
  <si>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</si>
  <si>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</si>
  <si>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</si>
  <si>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</si>
  <si>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</si>
  <si>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</si>
  <si>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</si>
  <si>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</si>
  <si>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</si>
  <si>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</si>
  <si>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</si>
  <si>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</si>
  <si>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</si>
  <si>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</si>
  <si>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</si>
  <si>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</si>
  <si>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</si>
  <si>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</si>
  <si>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</si>
  <si>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</si>
  <si>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</si>
  <si>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</si>
  <si>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</si>
  <si>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</si>
  <si>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</si>
  <si>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</si>
  <si>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</si>
  <si>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</si>
  <si>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</si>
  <si>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</si>
  <si>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</si>
  <si>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</si>
  <si>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</si>
  <si>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</si>
  <si>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</si>
  <si>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</si>
  <si>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</si>
  <si>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</si>
  <si>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</si>
  <si>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</si>
  <si>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</si>
  <si>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</si>
  <si>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</si>
  <si>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</si>
  <si>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</si>
  <si>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</si>
  <si>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</si>
  <si>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</si>
  <si>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</si>
  <si>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</si>
  <si>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</si>
  <si>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</si>
  <si>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</si>
  <si>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</si>
  <si>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</si>
  <si>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</si>
  <si>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</si>
  <si>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</si>
  <si>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</si>
  <si>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</si>
  <si>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</si>
  <si>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</si>
  <si>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</si>
  <si>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</si>
  <si>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</si>
  <si>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</si>
  <si>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</si>
  <si>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</si>
  <si>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</si>
  <si>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</si>
  <si>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</si>
  <si>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</si>
  <si>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</si>
  <si>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</si>
  <si>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</si>
  <si>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</si>
  <si>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</si>
  <si>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</si>
  <si>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</si>
  <si>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</si>
  <si>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</si>
  <si>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</si>
  <si>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</si>
  <si>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</si>
  <si>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</si>
  <si>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</si>
  <si>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</si>
  <si>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</si>
  <si>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</si>
  <si>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</si>
  <si>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</si>
  <si>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</si>
  <si>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</si>
  <si>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</si>
  <si>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</si>
  <si>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</si>
  <si>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</si>
  <si>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</si>
  <si>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</si>
  <si>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</si>
  <si>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</si>
  <si>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</si>
  <si>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</si>
  <si>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</si>
  <si>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</si>
  <si>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</si>
  <si>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</si>
  <si>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</si>
  <si>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</si>
  <si>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</si>
  <si>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</si>
  <si>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</si>
  <si>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</si>
  <si>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</si>
  <si>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</si>
  <si>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</si>
  <si>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</si>
  <si>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</si>
  <si>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</si>
  <si>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</si>
  <si>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</si>
  <si>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</si>
  <si>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</si>
  <si>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</si>
  <si>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</si>
  <si>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</si>
  <si>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</si>
  <si>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</si>
  <si>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</si>
  <si>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</si>
  <si>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</si>
  <si>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</si>
  <si>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</si>
  <si>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</si>
  <si>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</si>
  <si>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</si>
  <si>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</si>
  <si>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</si>
  <si>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</si>
  <si>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</si>
  <si>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</si>
  <si>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</si>
  <si>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</si>
  <si>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</si>
  <si>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</si>
  <si>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</si>
  <si>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</si>
  <si>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</si>
  <si>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</si>
  <si>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</si>
  <si>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</si>
  <si>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</si>
  <si>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</si>
  <si>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</si>
  <si>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</si>
  <si>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</si>
  <si>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</si>
  <si>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</si>
  <si>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</si>
  <si>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</si>
  <si>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</si>
  <si>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</si>
  <si>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</si>
  <si>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</si>
  <si>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</si>
  <si>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</si>
  <si>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</si>
  <si>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</si>
  <si>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</si>
  <si>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</si>
  <si>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</si>
  <si>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</si>
  <si>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</si>
  <si>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</si>
  <si>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</si>
  <si>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</si>
  <si>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</si>
  <si>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</si>
  <si>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</si>
  <si>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</si>
  <si>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</si>
  <si>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</si>
  <si>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</si>
  <si>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</si>
  <si>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</si>
  <si>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</si>
  <si>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</si>
  <si>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</si>
  <si>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</si>
  <si>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</si>
  <si>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</si>
  <si>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</si>
  <si>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</si>
  <si>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</si>
  <si>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</si>
  <si>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</si>
  <si>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</si>
  <si>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</si>
  <si>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</si>
  <si>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</si>
  <si>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</si>
  <si>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</si>
  <si>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</si>
  <si>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</si>
  <si>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</si>
  <si>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</si>
  <si>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</si>
  <si>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</si>
  <si>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</si>
  <si>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</si>
  <si>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</si>
  <si>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</si>
  <si>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</si>
  <si>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</si>
  <si>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</si>
  <si>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</si>
  <si>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</si>
  <si>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</si>
  <si>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</si>
  <si>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</si>
  <si>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</si>
  <si>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</si>
  <si>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</si>
  <si>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</si>
  <si>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</si>
  <si>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</si>
  <si>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</si>
  <si>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</si>
  <si>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</si>
  <si>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</si>
  <si>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</si>
  <si>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</si>
  <si>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</si>
  <si>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</si>
  <si>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</si>
  <si>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</si>
  <si>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</si>
  <si>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</si>
  <si>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</si>
  <si>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</si>
  <si>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</si>
  <si>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</si>
  <si>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</si>
  <si>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</si>
  <si>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</si>
  <si>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</si>
  <si>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</si>
  <si>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</si>
  <si>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</si>
  <si>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</si>
  <si>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</si>
  <si>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</si>
  <si>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</si>
  <si>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</si>
  <si>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</si>
  <si>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</si>
  <si>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</si>
  <si>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</si>
  <si>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</si>
  <si>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</si>
  <si>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</si>
  <si>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</si>
  <si>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</si>
  <si>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</si>
  <si>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</si>
  <si>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</si>
  <si>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</si>
  <si>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</si>
  <si>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</si>
  <si>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</si>
  <si>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</si>
  <si>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</si>
  <si>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</si>
  <si>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</si>
  <si>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</si>
  <si>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</si>
  <si>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</si>
  <si>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</si>
  <si>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</si>
  <si>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</si>
  <si>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</si>
  <si>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</si>
  <si>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</si>
  <si>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</si>
  <si>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</si>
  <si>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</si>
  <si>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</si>
  <si>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</si>
  <si>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</si>
  <si>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</si>
  <si>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</si>
  <si>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</si>
  <si>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</si>
  <si>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</si>
  <si>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</si>
  <si>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</si>
  <si>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</si>
  <si>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</si>
  <si>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</si>
  <si>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</si>
  <si>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</si>
  <si>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</si>
  <si>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</si>
  <si>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</si>
  <si>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</si>
  <si>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</si>
  <si>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</si>
  <si>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</si>
  <si>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</si>
  <si>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</si>
  <si>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</si>
  <si>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</si>
  <si>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</si>
  <si>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</si>
  <si>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</si>
  <si>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</si>
  <si>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</si>
  <si>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</si>
  <si>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</si>
  <si>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</si>
  <si>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</si>
  <si>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</si>
  <si>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</si>
  <si>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</si>
  <si>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</si>
  <si>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</si>
  <si>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</si>
  <si>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</si>
  <si>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</si>
  <si>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</si>
  <si>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</si>
  <si>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</si>
  <si>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</si>
  <si>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</si>
  <si>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</si>
  <si>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</si>
  <si>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</si>
  <si>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</si>
  <si>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</si>
  <si>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</si>
  <si>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</si>
  <si>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</si>
  <si>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</si>
  <si>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</si>
  <si>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</si>
  <si>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</si>
  <si>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</si>
  <si>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</si>
  <si>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</si>
  <si>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</si>
  <si>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</si>
  <si>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</si>
  <si>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</si>
  <si>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</si>
  <si>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</si>
  <si>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</si>
  <si>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</si>
  <si>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</si>
  <si>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</si>
  <si>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</si>
  <si>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</si>
  <si>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</si>
  <si>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</si>
  <si>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</si>
  <si>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</si>
  <si>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</si>
  <si>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</si>
  <si>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</si>
  <si>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</si>
  <si>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</si>
  <si>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</si>
  <si>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</si>
  <si>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</si>
  <si>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</si>
  <si>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</si>
  <si>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</si>
  <si>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</si>
  <si>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</si>
  <si>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</si>
  <si>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</si>
  <si>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</si>
  <si>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</si>
  <si>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</si>
  <si>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</si>
  <si>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</si>
  <si>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</si>
  <si>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</si>
  <si>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</si>
  <si>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</si>
  <si>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</si>
  <si>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</si>
  <si>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</si>
  <si>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</si>
  <si>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</si>
  <si>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</si>
  <si>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</si>
  <si>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</si>
  <si>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</si>
  <si>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</si>
  <si>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</si>
  <si>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</si>
  <si>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</si>
  <si>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</si>
  <si>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</si>
  <si>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</si>
  <si>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</si>
  <si>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</si>
  <si>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</si>
  <si>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</si>
  <si>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</si>
  <si>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</si>
  <si>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</si>
  <si>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</si>
  <si>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</si>
  <si>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</si>
  <si>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</si>
  <si>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</si>
  <si>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</si>
  <si>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</si>
  <si>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</si>
  <si>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</si>
  <si>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</si>
  <si>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</si>
  <si>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</si>
  <si>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</si>
  <si>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</si>
  <si>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</si>
  <si>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</si>
  <si>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</si>
  <si>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</si>
  <si>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</si>
  <si>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</si>
  <si>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</si>
  <si>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</si>
  <si>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</si>
  <si>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</si>
  <si>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</si>
  <si>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</si>
  <si>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</si>
  <si>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</si>
  <si>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</si>
  <si>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</si>
  <si>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</si>
  <si>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</si>
  <si>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</si>
  <si>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</si>
  <si>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</si>
  <si>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</si>
  <si>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</si>
  <si>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</si>
  <si>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</si>
  <si>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</si>
  <si>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</si>
  <si>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</si>
  <si>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</si>
  <si>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</si>
  <si>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</si>
  <si>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</si>
  <si>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</si>
  <si>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</si>
  <si>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</si>
  <si>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</si>
  <si>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</si>
  <si>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</si>
  <si>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</si>
  <si>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</si>
  <si>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</si>
  <si>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</si>
  <si>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</si>
  <si>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</si>
  <si>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</si>
  <si>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</si>
  <si>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</si>
  <si>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</si>
  <si>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</si>
  <si>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</si>
  <si>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</si>
  <si>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</si>
  <si>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</si>
  <si>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</si>
  <si>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</si>
  <si>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</si>
  <si>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</si>
  <si>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</si>
  <si>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</si>
  <si>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</si>
  <si>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</si>
  <si>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</si>
  <si>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</si>
  <si>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</si>
  <si>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</si>
  <si>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</si>
  <si>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</si>
  <si>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</si>
  <si>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</si>
  <si>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</si>
  <si>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</si>
  <si>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</si>
  <si>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</si>
  <si>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</si>
  <si>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</si>
  <si>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</si>
  <si>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</si>
  <si>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</si>
  <si>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</si>
  <si>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</si>
  <si>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</si>
  <si>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</si>
  <si>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</si>
  <si>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</si>
  <si>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</si>
  <si>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</si>
  <si>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</si>
  <si>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</si>
  <si>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</si>
  <si>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</si>
  <si>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</si>
  <si>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</si>
  <si>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</si>
  <si>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(全部)</t>
  </si>
  <si>
    <t>行标签</t>
  </si>
  <si>
    <t>总计</t>
  </si>
  <si>
    <t>列标签</t>
  </si>
  <si>
    <t>计数项:outcome</t>
  </si>
  <si>
    <t>Date Created Conversion</t>
  </si>
  <si>
    <t>Date Ended Conversion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</si>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</sst>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等线"/>
      <family val="2"/>
    </font>
    <font>
      <sz val="12"/>
      <color theme="1"/>
      <name val="等线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A1A1"/>
        <bgColor rgb="FF000000"/>
      </patternFill>
    </fill>
    <fill>
      <patternFill patternType="solid">
        <fgColor rgb="FFA9D08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0" xfId="0" applyFont="1"/>
    <xf numFmtId="0" fontId="20" fillId="33" borderId="0" xfId="0" applyFont="1" applyFill="1"/>
    <xf numFmtId="0" fontId="20" fillId="34" borderId="0" xfId="0" applyFont="1" applyFill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C7CE"/>
        </patternFill>
      </fill>
    </dxf>
    <dxf>
      <font>
        <color auto="1"/>
      </font>
      <fill>
        <patternFill>
          <bgColor rgb="FF9BC2E6"/>
        </patternFill>
      </fill>
    </dxf>
    <dxf>
      <fill>
        <patternFill>
          <bgColor rgb="FFFDA1A1"/>
        </patternFill>
      </fill>
    </dxf>
    <dxf>
      <font>
        <color auto="1"/>
      </font>
      <fill>
        <patternFill>
          <bgColor rgb="FFA1D886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mruColors>
      <color rgb="FFFFCCFF"/>
      <color rgb="FFFF9999"/>
      <color rgb="FFFFABC9"/>
      <color rgb="FFF484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[CrowdfundingBook_Jiahui.xlsx]Sheet1!数据透视表1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2-48ED-918E-6FFD44F44D2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2-48ED-918E-6FFD44F44D2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2-48ED-918E-6FFD44F44D2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2-48ED-918E-6FFD44F4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69968"/>
        <c:axId val="2115701248"/>
      </c:barChart>
      <c:catAx>
        <c:axId val="751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701248"/>
        <c:crosses val="autoZero"/>
        <c:auto val="1"/>
        <c:lblAlgn val="ctr"/>
        <c:lblOffset val="100"/>
        <c:noMultiLvlLbl val="0"/>
      </c:catAx>
      <c:valAx>
        <c:axId val="2115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[CrowdfundingBook_Jiahui.xlsx]Sheet2!数据透视表2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CD5-B405-423E1856E96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5-4CD5-B405-423E1856E96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5-4CD5-B405-423E1856E96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5-4CD5-B405-423E1856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73712"/>
        <c:axId val="72276592"/>
      </c:barChart>
      <c:catAx>
        <c:axId val="722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6592"/>
        <c:crosses val="autoZero"/>
        <c:auto val="1"/>
        <c:lblAlgn val="ctr"/>
        <c:lblOffset val="100"/>
        <c:noMultiLvlLbl val="0"/>
      </c:catAx>
      <c:valAx>
        <c:axId val="722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[CrowdfundingBook_Jiahui.xlsx]Sheet3!数据透视表2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623-870F-C10D1DBD72F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623-870F-C10D1DBD72F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3-4623-870F-C10D1DBD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687711"/>
        <c:axId val="1079680463"/>
      </c:lineChart>
      <c:catAx>
        <c:axId val="10796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680463"/>
        <c:crosses val="autoZero"/>
        <c:auto val="1"/>
        <c:lblAlgn val="ctr"/>
        <c:lblOffset val="100"/>
        <c:noMultiLvlLbl val="0"/>
      </c:catAx>
      <c:valAx>
        <c:axId val="10796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6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outcomes</a:t>
            </a:r>
            <a:r>
              <a:rPr lang="en-US" altLang="zh-CN" baseline="0"/>
              <a:t> based on goal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Sheet4!$F$3:$F$14</c:f>
              <c:numCache>
                <c:formatCode>0%</c:formatCode>
                <c:ptCount val="12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4-422F-9424-E52E28A228E9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Sheet4!$G$3:$G$14</c:f>
              <c:numCache>
                <c:formatCode>0%</c:formatCode>
                <c:ptCount val="12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4-422F-9424-E52E28A228E9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Sheet4!$H$3:$H$14</c:f>
              <c:numCache>
                <c:formatCode>0%</c:formatCode>
                <c:ptCount val="12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4-422F-9424-E52E28A22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49359"/>
        <c:axId val="1726642111"/>
      </c:lineChart>
      <c:catAx>
        <c:axId val="172664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42111"/>
        <c:crosses val="autoZero"/>
        <c:auto val="1"/>
        <c:lblAlgn val="ctr"/>
        <c:lblOffset val="100"/>
        <c:noMultiLvlLbl val="0"/>
      </c:catAx>
      <c:valAx>
        <c:axId val="1726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152400</xdr:rowOff>
    </xdr:from>
    <xdr:to>
      <xdr:col>14</xdr:col>
      <xdr:colOff>419100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66FEE8-D93B-EE8F-D3E3-DD660CAB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22860</xdr:rowOff>
    </xdr:from>
    <xdr:to>
      <xdr:col>19</xdr:col>
      <xdr:colOff>121920</xdr:colOff>
      <xdr:row>19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730782-1CAE-F38A-8510-151AD49F6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2</xdr:row>
      <xdr:rowOff>121920</xdr:rowOff>
    </xdr:from>
    <xdr:to>
      <xdr:col>12</xdr:col>
      <xdr:colOff>723900</xdr:colOff>
      <xdr:row>16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90A51E-0D8F-B8FF-FF19-341104684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1988820</xdr:colOff>
      <xdr:row>14</xdr:row>
      <xdr:rowOff>114300</xdr:rowOff>
    </xdr:from>
    <xdr:to>
      <xdr:col>7</xdr:col>
      <xdr:colOff>266700</xdr:colOff>
      <xdr:row>25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A6D994-19C1-F753-3303-76EC20CA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ss Yang" refreshedDate="45046.016586689817" createdVersion="8" refreshedVersion="8" minRefreshableVersion="3" recordCount="1001" xr:uid="{B64363AF-510F-425F-8B14-D46325AE98F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ss Yang" refreshedDate="45046.034839930559" createdVersion="8" refreshedVersion="8" minRefreshableVersion="3" recordCount="1000" xr:uid="{4FBE49BC-71F8-4DE6-8840-7650EA5476A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76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/1/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季度" numFmtId="0" databaseField="0">
      <fieldGroup base="12">
        <rangePr groupBy="quarters" startDate="2010-01-09T06:00:00" endDate="2020-01-27T06:00:00"/>
        <groupItems count="6">
          <s v="&lt;2010/1/9"/>
          <s v="第一季"/>
          <s v="第二季"/>
          <s v="第三季"/>
          <s v="第四季"/>
          <s v="&gt;2020/1/27"/>
        </groupItems>
      </fieldGroup>
    </cacheField>
    <cacheField name="年" numFmtId="0" databaseField="0">
      <fieldGroup base="12">
        <rangePr groupBy="years" startDate="2010-01-09T06:00:00" endDate="2020-01-27T06:00:00"/>
        <groupItems count="13">
          <s v="&lt;2010/1/9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&gt;2020/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2DA03-8C67-4702-ADF7-1E94523DB3E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计数项:outcome" fld="6" subtotal="count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50175-73C6-4C8F-B9E0-395A5B2D8839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计数项: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35BDC-3C35-4B14-8FBC-B41945A1762A}" name="数据透视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76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计数项: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8" sqref="C18"/>
    </sheetView>
  </sheetViews>
  <sheetFormatPr defaultColWidth="10.90625" defaultRowHeight="15.6" x14ac:dyDescent="0.3"/>
  <cols>
    <col min="1" max="1" width="4.1796875" style="3" bestFit="1" customWidth="1"/>
    <col min="2" max="2" width="28.453125" style="3" customWidth="1"/>
    <col min="3" max="3" width="31" style="4" customWidth="1"/>
    <col min="4" max="4" width="9.36328125" style="3" customWidth="1"/>
    <col min="5" max="5" width="9.54296875" style="3" customWidth="1"/>
    <col min="6" max="6" width="13.7265625" style="13" customWidth="1"/>
    <col min="7" max="7" width="11.1796875" style="13"/>
    <col min="8" max="8" width="13" style="3" bestFit="1" customWidth="1"/>
    <col min="9" max="9" width="15.90625" style="3" customWidth="1"/>
    <col min="10" max="11" width="10.90625" style="3"/>
    <col min="12" max="12" width="11.1796875" bestFit="1" customWidth="1"/>
    <col min="13" max="13" width="22.26953125" style="3" customWidth="1"/>
    <col min="14" max="14" width="11.1796875" bestFit="1" customWidth="1"/>
    <col min="15" max="15" width="22.08984375" style="3" customWidth="1"/>
    <col min="16" max="17" width="10.90625" style="3"/>
    <col min="18" max="19" width="28" style="3" bestFit="1" customWidth="1"/>
    <col min="20" max="20" width="14.90625" style="3" customWidth="1"/>
    <col min="21" max="21" width="13.269531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2029</v>
      </c>
      <c r="G1" s="12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13">
        <v>0</v>
      </c>
      <c r="G2" s="13" t="s">
        <v>14</v>
      </c>
      <c r="H2" s="3">
        <v>0</v>
      </c>
      <c r="I2" s="3">
        <v>0</v>
      </c>
      <c r="J2" s="3" t="s">
        <v>15</v>
      </c>
      <c r="K2" s="3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s="3" t="b">
        <v>0</v>
      </c>
      <c r="Q2" s="3" t="b">
        <v>0</v>
      </c>
      <c r="R2" s="3" t="s">
        <v>17</v>
      </c>
      <c r="S2" s="6" t="s">
        <v>2033</v>
      </c>
      <c r="T2" s="3" t="s">
        <v>2034</v>
      </c>
    </row>
    <row r="3" spans="1:20" x14ac:dyDescent="0.3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13">
        <v>1040</v>
      </c>
      <c r="G3" s="13" t="s">
        <v>20</v>
      </c>
      <c r="H3" s="3">
        <v>158</v>
      </c>
      <c r="I3" s="5">
        <f t="shared" ref="I3:I66" si="0">E3/H3</f>
        <v>92.151898734177209</v>
      </c>
      <c r="J3" s="3" t="s">
        <v>21</v>
      </c>
      <c r="K3" s="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s="3" t="b">
        <v>0</v>
      </c>
      <c r="Q3" s="3" t="b">
        <v>1</v>
      </c>
      <c r="R3" s="3" t="s">
        <v>23</v>
      </c>
      <c r="S3" s="6" t="s">
        <v>2035</v>
      </c>
      <c r="T3" s="3" t="s">
        <v>2036</v>
      </c>
    </row>
    <row r="4" spans="1:20" ht="31.2" x14ac:dyDescent="0.3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13">
        <v>131</v>
      </c>
      <c r="G4" s="13" t="s">
        <v>20</v>
      </c>
      <c r="H4" s="3">
        <v>1425</v>
      </c>
      <c r="I4" s="5">
        <f t="shared" si="0"/>
        <v>100.01614035087719</v>
      </c>
      <c r="J4" s="3" t="s">
        <v>26</v>
      </c>
      <c r="K4" s="3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s="3" t="b">
        <v>0</v>
      </c>
      <c r="Q4" s="3" t="b">
        <v>0</v>
      </c>
      <c r="R4" s="3" t="s">
        <v>28</v>
      </c>
      <c r="S4" s="6" t="s">
        <v>2037</v>
      </c>
      <c r="T4" s="3" t="s">
        <v>2038</v>
      </c>
    </row>
    <row r="5" spans="1:20" ht="31.2" x14ac:dyDescent="0.3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13">
        <v>59</v>
      </c>
      <c r="G5" s="13" t="s">
        <v>14</v>
      </c>
      <c r="H5" s="3">
        <v>24</v>
      </c>
      <c r="I5" s="5">
        <f t="shared" si="0"/>
        <v>103.20833333333333</v>
      </c>
      <c r="J5" s="3" t="s">
        <v>21</v>
      </c>
      <c r="K5" s="3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s="3" t="b">
        <v>0</v>
      </c>
      <c r="Q5" s="3" t="b">
        <v>0</v>
      </c>
      <c r="R5" s="3" t="s">
        <v>23</v>
      </c>
      <c r="S5" s="6" t="s">
        <v>2035</v>
      </c>
      <c r="T5" s="3" t="s">
        <v>2036</v>
      </c>
    </row>
    <row r="6" spans="1:20" x14ac:dyDescent="0.3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13">
        <v>69</v>
      </c>
      <c r="G6" s="13" t="s">
        <v>14</v>
      </c>
      <c r="H6" s="3">
        <v>53</v>
      </c>
      <c r="I6" s="5">
        <f t="shared" si="0"/>
        <v>99.339622641509436</v>
      </c>
      <c r="J6" s="3" t="s">
        <v>21</v>
      </c>
      <c r="K6" s="3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s="3" t="b">
        <v>0</v>
      </c>
      <c r="Q6" s="3" t="b">
        <v>0</v>
      </c>
      <c r="R6" s="3" t="s">
        <v>33</v>
      </c>
      <c r="S6" s="6" t="s">
        <v>2039</v>
      </c>
      <c r="T6" s="3" t="s">
        <v>2040</v>
      </c>
    </row>
    <row r="7" spans="1:20" x14ac:dyDescent="0.3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13">
        <v>174</v>
      </c>
      <c r="G7" s="13" t="s">
        <v>20</v>
      </c>
      <c r="H7" s="3">
        <v>174</v>
      </c>
      <c r="I7" s="5">
        <f t="shared" si="0"/>
        <v>75.833333333333329</v>
      </c>
      <c r="J7" s="3" t="s">
        <v>36</v>
      </c>
      <c r="K7" s="3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s="3" t="b">
        <v>0</v>
      </c>
      <c r="Q7" s="3" t="b">
        <v>0</v>
      </c>
      <c r="R7" s="3" t="s">
        <v>33</v>
      </c>
      <c r="S7" s="6" t="s">
        <v>2039</v>
      </c>
      <c r="T7" s="3" t="s">
        <v>2040</v>
      </c>
    </row>
    <row r="8" spans="1:20" x14ac:dyDescent="0.3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13">
        <v>21</v>
      </c>
      <c r="G8" s="13" t="s">
        <v>14</v>
      </c>
      <c r="H8" s="3">
        <v>18</v>
      </c>
      <c r="I8" s="5">
        <f t="shared" si="0"/>
        <v>60.555555555555557</v>
      </c>
      <c r="J8" s="3" t="s">
        <v>40</v>
      </c>
      <c r="K8" s="3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s="3" t="b">
        <v>0</v>
      </c>
      <c r="Q8" s="3" t="b">
        <v>0</v>
      </c>
      <c r="R8" s="3" t="s">
        <v>42</v>
      </c>
      <c r="S8" s="6" t="s">
        <v>2041</v>
      </c>
      <c r="T8" s="3" t="s">
        <v>2042</v>
      </c>
    </row>
    <row r="9" spans="1:20" x14ac:dyDescent="0.3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13">
        <v>328</v>
      </c>
      <c r="G9" s="13" t="s">
        <v>20</v>
      </c>
      <c r="H9" s="3">
        <v>227</v>
      </c>
      <c r="I9" s="5">
        <f t="shared" si="0"/>
        <v>64.93832599118943</v>
      </c>
      <c r="J9" s="3" t="s">
        <v>36</v>
      </c>
      <c r="K9" s="3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s="3" t="b">
        <v>0</v>
      </c>
      <c r="Q9" s="3" t="b">
        <v>0</v>
      </c>
      <c r="R9" s="3" t="s">
        <v>33</v>
      </c>
      <c r="S9" s="6" t="s">
        <v>2039</v>
      </c>
      <c r="T9" s="3" t="s">
        <v>2040</v>
      </c>
    </row>
    <row r="10" spans="1:20" x14ac:dyDescent="0.3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13">
        <v>20</v>
      </c>
      <c r="G10" s="13" t="s">
        <v>47</v>
      </c>
      <c r="H10" s="3">
        <v>708</v>
      </c>
      <c r="I10" s="5">
        <f t="shared" si="0"/>
        <v>30.997175141242938</v>
      </c>
      <c r="J10" s="3" t="s">
        <v>36</v>
      </c>
      <c r="K10" s="3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s="3" t="b">
        <v>0</v>
      </c>
      <c r="Q10" s="3" t="b">
        <v>0</v>
      </c>
      <c r="R10" s="3" t="s">
        <v>33</v>
      </c>
      <c r="S10" s="6" t="s">
        <v>2039</v>
      </c>
      <c r="T10" s="3" t="s">
        <v>2040</v>
      </c>
    </row>
    <row r="11" spans="1:20" x14ac:dyDescent="0.3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13">
        <v>52</v>
      </c>
      <c r="G11" s="13" t="s">
        <v>14</v>
      </c>
      <c r="H11" s="3">
        <v>44</v>
      </c>
      <c r="I11" s="5">
        <f t="shared" si="0"/>
        <v>72.909090909090907</v>
      </c>
      <c r="J11" s="3" t="s">
        <v>21</v>
      </c>
      <c r="K11" s="3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s="3" t="b">
        <v>0</v>
      </c>
      <c r="Q11" s="3" t="b">
        <v>0</v>
      </c>
      <c r="R11" s="3" t="s">
        <v>50</v>
      </c>
      <c r="S11" s="6" t="s">
        <v>2035</v>
      </c>
      <c r="T11" s="3" t="s">
        <v>2043</v>
      </c>
    </row>
    <row r="12" spans="1:20" x14ac:dyDescent="0.3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13">
        <v>266</v>
      </c>
      <c r="G12" s="13" t="s">
        <v>20</v>
      </c>
      <c r="H12" s="3">
        <v>220</v>
      </c>
      <c r="I12" s="5">
        <f t="shared" si="0"/>
        <v>62.9</v>
      </c>
      <c r="J12" s="3" t="s">
        <v>21</v>
      </c>
      <c r="K12" s="3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s="3" t="b">
        <v>0</v>
      </c>
      <c r="Q12" s="3" t="b">
        <v>0</v>
      </c>
      <c r="R12" s="3" t="s">
        <v>53</v>
      </c>
      <c r="S12" s="6" t="s">
        <v>2041</v>
      </c>
      <c r="T12" s="3" t="s">
        <v>2044</v>
      </c>
    </row>
    <row r="13" spans="1:20" ht="31.2" x14ac:dyDescent="0.3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13">
        <v>48</v>
      </c>
      <c r="G13" s="13" t="s">
        <v>14</v>
      </c>
      <c r="H13" s="3">
        <v>27</v>
      </c>
      <c r="I13" s="5">
        <f t="shared" si="0"/>
        <v>112.22222222222223</v>
      </c>
      <c r="J13" s="3" t="s">
        <v>21</v>
      </c>
      <c r="K13" s="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s="3" t="b">
        <v>0</v>
      </c>
      <c r="Q13" s="3" t="b">
        <v>1</v>
      </c>
      <c r="R13" s="3" t="s">
        <v>33</v>
      </c>
      <c r="S13" s="6" t="s">
        <v>2039</v>
      </c>
      <c r="T13" s="3" t="s">
        <v>2040</v>
      </c>
    </row>
    <row r="14" spans="1:20" x14ac:dyDescent="0.3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13">
        <v>89</v>
      </c>
      <c r="G14" s="13" t="s">
        <v>14</v>
      </c>
      <c r="H14" s="3">
        <v>55</v>
      </c>
      <c r="I14" s="5">
        <f t="shared" si="0"/>
        <v>102.34545454545454</v>
      </c>
      <c r="J14" s="3" t="s">
        <v>21</v>
      </c>
      <c r="K14" s="3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s="3" t="b">
        <v>0</v>
      </c>
      <c r="Q14" s="3" t="b">
        <v>0</v>
      </c>
      <c r="R14" s="3" t="s">
        <v>53</v>
      </c>
      <c r="S14" s="6" t="s">
        <v>2041</v>
      </c>
      <c r="T14" s="3" t="s">
        <v>2044</v>
      </c>
    </row>
    <row r="15" spans="1:20" ht="31.2" x14ac:dyDescent="0.3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13">
        <v>245</v>
      </c>
      <c r="G15" s="13" t="s">
        <v>20</v>
      </c>
      <c r="H15" s="3">
        <v>98</v>
      </c>
      <c r="I15" s="5">
        <f t="shared" si="0"/>
        <v>105.05102040816327</v>
      </c>
      <c r="J15" s="3" t="s">
        <v>21</v>
      </c>
      <c r="K15" s="3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s="3" t="b">
        <v>0</v>
      </c>
      <c r="Q15" s="3" t="b">
        <v>0</v>
      </c>
      <c r="R15" s="3" t="s">
        <v>60</v>
      </c>
      <c r="S15" s="6" t="s">
        <v>2035</v>
      </c>
      <c r="T15" s="3" t="s">
        <v>2045</v>
      </c>
    </row>
    <row r="16" spans="1:20" x14ac:dyDescent="0.3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13">
        <v>67</v>
      </c>
      <c r="G16" s="13" t="s">
        <v>14</v>
      </c>
      <c r="H16" s="3">
        <v>200</v>
      </c>
      <c r="I16" s="5">
        <f t="shared" si="0"/>
        <v>94.144999999999996</v>
      </c>
      <c r="J16" s="3" t="s">
        <v>21</v>
      </c>
      <c r="K16" s="3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s="3" t="b">
        <v>0</v>
      </c>
      <c r="Q16" s="3" t="b">
        <v>0</v>
      </c>
      <c r="R16" s="3" t="s">
        <v>60</v>
      </c>
      <c r="S16" s="6" t="s">
        <v>2035</v>
      </c>
      <c r="T16" s="3" t="s">
        <v>2045</v>
      </c>
    </row>
    <row r="17" spans="1:20" x14ac:dyDescent="0.3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13">
        <v>47</v>
      </c>
      <c r="G17" s="13" t="s">
        <v>14</v>
      </c>
      <c r="H17" s="3">
        <v>452</v>
      </c>
      <c r="I17" s="5">
        <f t="shared" si="0"/>
        <v>84.986725663716811</v>
      </c>
      <c r="J17" s="3" t="s">
        <v>21</v>
      </c>
      <c r="K17" s="3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s="3" t="b">
        <v>0</v>
      </c>
      <c r="Q17" s="3" t="b">
        <v>0</v>
      </c>
      <c r="R17" s="3" t="s">
        <v>65</v>
      </c>
      <c r="S17" s="6" t="s">
        <v>2037</v>
      </c>
      <c r="T17" s="3" t="s">
        <v>2046</v>
      </c>
    </row>
    <row r="18" spans="1:20" x14ac:dyDescent="0.3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13">
        <v>649</v>
      </c>
      <c r="G18" s="13" t="s">
        <v>20</v>
      </c>
      <c r="H18" s="3">
        <v>100</v>
      </c>
      <c r="I18" s="5">
        <f t="shared" si="0"/>
        <v>110.41</v>
      </c>
      <c r="J18" s="3" t="s">
        <v>21</v>
      </c>
      <c r="K18" s="3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s="3" t="b">
        <v>0</v>
      </c>
      <c r="Q18" s="3" t="b">
        <v>0</v>
      </c>
      <c r="R18" s="3" t="s">
        <v>68</v>
      </c>
      <c r="S18" s="6" t="s">
        <v>2047</v>
      </c>
      <c r="T18" s="3" t="s">
        <v>2048</v>
      </c>
    </row>
    <row r="19" spans="1:20" x14ac:dyDescent="0.3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13">
        <v>159</v>
      </c>
      <c r="G19" s="13" t="s">
        <v>20</v>
      </c>
      <c r="H19" s="3">
        <v>1249</v>
      </c>
      <c r="I19" s="5">
        <f t="shared" si="0"/>
        <v>107.96236989591674</v>
      </c>
      <c r="J19" s="3" t="s">
        <v>21</v>
      </c>
      <c r="K19" s="3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s="3" t="b">
        <v>0</v>
      </c>
      <c r="Q19" s="3" t="b">
        <v>0</v>
      </c>
      <c r="R19" s="3" t="s">
        <v>71</v>
      </c>
      <c r="S19" s="6" t="s">
        <v>2041</v>
      </c>
      <c r="T19" s="3" t="s">
        <v>2049</v>
      </c>
    </row>
    <row r="20" spans="1:20" x14ac:dyDescent="0.3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13">
        <v>67</v>
      </c>
      <c r="G20" s="13" t="s">
        <v>74</v>
      </c>
      <c r="H20" s="3">
        <v>135</v>
      </c>
      <c r="I20" s="5">
        <f t="shared" si="0"/>
        <v>45.103703703703701</v>
      </c>
      <c r="J20" s="3" t="s">
        <v>21</v>
      </c>
      <c r="K20" s="3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s="3" t="b">
        <v>0</v>
      </c>
      <c r="Q20" s="3" t="b">
        <v>0</v>
      </c>
      <c r="R20" s="3" t="s">
        <v>33</v>
      </c>
      <c r="S20" s="6" t="s">
        <v>2039</v>
      </c>
      <c r="T20" s="3" t="s">
        <v>2040</v>
      </c>
    </row>
    <row r="21" spans="1:20" x14ac:dyDescent="0.3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13">
        <v>49</v>
      </c>
      <c r="G21" s="13" t="s">
        <v>14</v>
      </c>
      <c r="H21" s="3">
        <v>674</v>
      </c>
      <c r="I21" s="5">
        <f t="shared" si="0"/>
        <v>45.001483679525222</v>
      </c>
      <c r="J21" s="3" t="s">
        <v>21</v>
      </c>
      <c r="K21" s="3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s="3" t="b">
        <v>0</v>
      </c>
      <c r="Q21" s="3" t="b">
        <v>1</v>
      </c>
      <c r="R21" s="3" t="s">
        <v>33</v>
      </c>
      <c r="S21" s="6" t="s">
        <v>2039</v>
      </c>
      <c r="T21" s="3" t="s">
        <v>2040</v>
      </c>
    </row>
    <row r="22" spans="1:20" x14ac:dyDescent="0.3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13">
        <v>112</v>
      </c>
      <c r="G22" s="13" t="s">
        <v>20</v>
      </c>
      <c r="H22" s="3">
        <v>1396</v>
      </c>
      <c r="I22" s="5">
        <f t="shared" si="0"/>
        <v>105.97134670487107</v>
      </c>
      <c r="J22" s="3" t="s">
        <v>21</v>
      </c>
      <c r="K22" s="3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s="3" t="b">
        <v>0</v>
      </c>
      <c r="Q22" s="3" t="b">
        <v>0</v>
      </c>
      <c r="R22" s="3" t="s">
        <v>53</v>
      </c>
      <c r="S22" s="6" t="s">
        <v>2041</v>
      </c>
      <c r="T22" s="3" t="s">
        <v>2044</v>
      </c>
    </row>
    <row r="23" spans="1:20" x14ac:dyDescent="0.3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13">
        <v>41</v>
      </c>
      <c r="G23" s="13" t="s">
        <v>14</v>
      </c>
      <c r="H23" s="3">
        <v>558</v>
      </c>
      <c r="I23" s="5">
        <f t="shared" si="0"/>
        <v>69.055555555555557</v>
      </c>
      <c r="J23" s="3" t="s">
        <v>21</v>
      </c>
      <c r="K23" s="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s="3" t="b">
        <v>0</v>
      </c>
      <c r="Q23" s="3" t="b">
        <v>0</v>
      </c>
      <c r="R23" s="3" t="s">
        <v>33</v>
      </c>
      <c r="S23" s="6" t="s">
        <v>2039</v>
      </c>
      <c r="T23" s="3" t="s">
        <v>2040</v>
      </c>
    </row>
    <row r="24" spans="1:20" x14ac:dyDescent="0.3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13">
        <v>128</v>
      </c>
      <c r="G24" s="13" t="s">
        <v>20</v>
      </c>
      <c r="H24" s="3">
        <v>890</v>
      </c>
      <c r="I24" s="5">
        <f t="shared" si="0"/>
        <v>85.044943820224717</v>
      </c>
      <c r="J24" s="3" t="s">
        <v>21</v>
      </c>
      <c r="K24" s="3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s="3" t="b">
        <v>0</v>
      </c>
      <c r="Q24" s="3" t="b">
        <v>0</v>
      </c>
      <c r="R24" s="3" t="s">
        <v>33</v>
      </c>
      <c r="S24" s="6" t="s">
        <v>2039</v>
      </c>
      <c r="T24" s="3" t="s">
        <v>2040</v>
      </c>
    </row>
    <row r="25" spans="1:20" x14ac:dyDescent="0.3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13">
        <v>332</v>
      </c>
      <c r="G25" s="13" t="s">
        <v>20</v>
      </c>
      <c r="H25" s="3">
        <v>142</v>
      </c>
      <c r="I25" s="5">
        <f t="shared" si="0"/>
        <v>105.22535211267606</v>
      </c>
      <c r="J25" s="3" t="s">
        <v>40</v>
      </c>
      <c r="K25" s="3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s="3" t="b">
        <v>0</v>
      </c>
      <c r="Q25" s="3" t="b">
        <v>0</v>
      </c>
      <c r="R25" s="3" t="s">
        <v>42</v>
      </c>
      <c r="S25" s="6" t="s">
        <v>2041</v>
      </c>
      <c r="T25" s="3" t="s">
        <v>2042</v>
      </c>
    </row>
    <row r="26" spans="1:20" x14ac:dyDescent="0.3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13">
        <v>113</v>
      </c>
      <c r="G26" s="13" t="s">
        <v>20</v>
      </c>
      <c r="H26" s="3">
        <v>2673</v>
      </c>
      <c r="I26" s="5">
        <f t="shared" si="0"/>
        <v>39.003741114852225</v>
      </c>
      <c r="J26" s="3" t="s">
        <v>21</v>
      </c>
      <c r="K26" s="3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s="3" t="b">
        <v>0</v>
      </c>
      <c r="Q26" s="3" t="b">
        <v>0</v>
      </c>
      <c r="R26" s="3" t="s">
        <v>65</v>
      </c>
      <c r="S26" s="6" t="s">
        <v>2037</v>
      </c>
      <c r="T26" s="3" t="s">
        <v>2046</v>
      </c>
    </row>
    <row r="27" spans="1:20" x14ac:dyDescent="0.3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13">
        <v>216</v>
      </c>
      <c r="G27" s="13" t="s">
        <v>20</v>
      </c>
      <c r="H27" s="3">
        <v>163</v>
      </c>
      <c r="I27" s="5">
        <f t="shared" si="0"/>
        <v>73.030674846625772</v>
      </c>
      <c r="J27" s="3" t="s">
        <v>21</v>
      </c>
      <c r="K27" s="3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s="3" t="b">
        <v>0</v>
      </c>
      <c r="Q27" s="3" t="b">
        <v>1</v>
      </c>
      <c r="R27" s="3" t="s">
        <v>89</v>
      </c>
      <c r="S27" s="6" t="s">
        <v>2050</v>
      </c>
      <c r="T27" s="3" t="s">
        <v>2051</v>
      </c>
    </row>
    <row r="28" spans="1:20" x14ac:dyDescent="0.3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13">
        <v>48</v>
      </c>
      <c r="G28" s="13" t="s">
        <v>74</v>
      </c>
      <c r="H28" s="3">
        <v>1480</v>
      </c>
      <c r="I28" s="5">
        <f t="shared" si="0"/>
        <v>35.009459459459457</v>
      </c>
      <c r="J28" s="3" t="s">
        <v>21</v>
      </c>
      <c r="K28" s="3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s="3" t="b">
        <v>0</v>
      </c>
      <c r="Q28" s="3" t="b">
        <v>0</v>
      </c>
      <c r="R28" s="3" t="s">
        <v>33</v>
      </c>
      <c r="S28" s="6" t="s">
        <v>2039</v>
      </c>
      <c r="T28" s="3" t="s">
        <v>2040</v>
      </c>
    </row>
    <row r="29" spans="1:20" x14ac:dyDescent="0.3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13">
        <v>80</v>
      </c>
      <c r="G29" s="13" t="s">
        <v>14</v>
      </c>
      <c r="H29" s="3">
        <v>15</v>
      </c>
      <c r="I29" s="5">
        <f t="shared" si="0"/>
        <v>106.6</v>
      </c>
      <c r="J29" s="3" t="s">
        <v>21</v>
      </c>
      <c r="K29" s="3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s="3" t="b">
        <v>0</v>
      </c>
      <c r="Q29" s="3" t="b">
        <v>0</v>
      </c>
      <c r="R29" s="3" t="s">
        <v>23</v>
      </c>
      <c r="S29" s="6" t="s">
        <v>2035</v>
      </c>
      <c r="T29" s="3" t="s">
        <v>2036</v>
      </c>
    </row>
    <row r="30" spans="1:20" x14ac:dyDescent="0.3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13">
        <v>105</v>
      </c>
      <c r="G30" s="13" t="s">
        <v>20</v>
      </c>
      <c r="H30" s="3">
        <v>2220</v>
      </c>
      <c r="I30" s="5">
        <f t="shared" si="0"/>
        <v>61.997747747747745</v>
      </c>
      <c r="J30" s="3" t="s">
        <v>21</v>
      </c>
      <c r="K30" s="3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s="3" t="b">
        <v>0</v>
      </c>
      <c r="Q30" s="3" t="b">
        <v>1</v>
      </c>
      <c r="R30" s="3" t="s">
        <v>33</v>
      </c>
      <c r="S30" s="6" t="s">
        <v>2039</v>
      </c>
      <c r="T30" s="3" t="s">
        <v>2040</v>
      </c>
    </row>
    <row r="31" spans="1:20" x14ac:dyDescent="0.3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13">
        <v>329</v>
      </c>
      <c r="G31" s="13" t="s">
        <v>20</v>
      </c>
      <c r="H31" s="3">
        <v>1606</v>
      </c>
      <c r="I31" s="5">
        <f t="shared" si="0"/>
        <v>94.000622665006233</v>
      </c>
      <c r="J31" s="3" t="s">
        <v>98</v>
      </c>
      <c r="K31" s="3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s="3" t="b">
        <v>0</v>
      </c>
      <c r="Q31" s="3" t="b">
        <v>0</v>
      </c>
      <c r="R31" s="3" t="s">
        <v>100</v>
      </c>
      <c r="S31" s="6" t="s">
        <v>2041</v>
      </c>
      <c r="T31" s="3" t="s">
        <v>2052</v>
      </c>
    </row>
    <row r="32" spans="1:20" x14ac:dyDescent="0.3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13">
        <v>161</v>
      </c>
      <c r="G32" s="13" t="s">
        <v>20</v>
      </c>
      <c r="H32" s="3">
        <v>129</v>
      </c>
      <c r="I32" s="5">
        <f t="shared" si="0"/>
        <v>112.05426356589147</v>
      </c>
      <c r="J32" s="3" t="s">
        <v>21</v>
      </c>
      <c r="K32" s="3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s="3" t="b">
        <v>0</v>
      </c>
      <c r="Q32" s="3" t="b">
        <v>0</v>
      </c>
      <c r="R32" s="3" t="s">
        <v>71</v>
      </c>
      <c r="S32" s="6" t="s">
        <v>2041</v>
      </c>
      <c r="T32" s="3" t="s">
        <v>2049</v>
      </c>
    </row>
    <row r="33" spans="1:20" x14ac:dyDescent="0.3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13">
        <v>310</v>
      </c>
      <c r="G33" s="13" t="s">
        <v>20</v>
      </c>
      <c r="H33" s="3">
        <v>226</v>
      </c>
      <c r="I33" s="5">
        <f t="shared" si="0"/>
        <v>48.008849557522126</v>
      </c>
      <c r="J33" s="3" t="s">
        <v>40</v>
      </c>
      <c r="K33" s="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s="3" t="b">
        <v>0</v>
      </c>
      <c r="Q33" s="3" t="b">
        <v>0</v>
      </c>
      <c r="R33" s="3" t="s">
        <v>89</v>
      </c>
      <c r="S33" s="6" t="s">
        <v>2050</v>
      </c>
      <c r="T33" s="3" t="s">
        <v>2051</v>
      </c>
    </row>
    <row r="34" spans="1:20" x14ac:dyDescent="0.3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13">
        <v>87</v>
      </c>
      <c r="G34" s="13" t="s">
        <v>14</v>
      </c>
      <c r="H34" s="3">
        <v>2307</v>
      </c>
      <c r="I34" s="5">
        <f t="shared" si="0"/>
        <v>38.004334633723452</v>
      </c>
      <c r="J34" s="3" t="s">
        <v>107</v>
      </c>
      <c r="K34" s="3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s="3" t="b">
        <v>0</v>
      </c>
      <c r="Q34" s="3" t="b">
        <v>0</v>
      </c>
      <c r="R34" s="3" t="s">
        <v>42</v>
      </c>
      <c r="S34" s="6" t="s">
        <v>2041</v>
      </c>
      <c r="T34" s="3" t="s">
        <v>2042</v>
      </c>
    </row>
    <row r="35" spans="1:20" x14ac:dyDescent="0.3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13">
        <v>378</v>
      </c>
      <c r="G35" s="13" t="s">
        <v>20</v>
      </c>
      <c r="H35" s="3">
        <v>5419</v>
      </c>
      <c r="I35" s="5">
        <f t="shared" si="0"/>
        <v>35.000184535892231</v>
      </c>
      <c r="J35" s="3" t="s">
        <v>21</v>
      </c>
      <c r="K35" s="3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s="3" t="b">
        <v>0</v>
      </c>
      <c r="Q35" s="3" t="b">
        <v>0</v>
      </c>
      <c r="R35" s="3" t="s">
        <v>33</v>
      </c>
      <c r="S35" s="6" t="s">
        <v>2039</v>
      </c>
      <c r="T35" s="3" t="s">
        <v>2040</v>
      </c>
    </row>
    <row r="36" spans="1:20" ht="31.2" x14ac:dyDescent="0.3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13">
        <v>151</v>
      </c>
      <c r="G36" s="13" t="s">
        <v>20</v>
      </c>
      <c r="H36" s="3">
        <v>165</v>
      </c>
      <c r="I36" s="5">
        <f t="shared" si="0"/>
        <v>85</v>
      </c>
      <c r="J36" s="3" t="s">
        <v>21</v>
      </c>
      <c r="K36" s="3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s="3" t="b">
        <v>0</v>
      </c>
      <c r="Q36" s="3" t="b">
        <v>0</v>
      </c>
      <c r="R36" s="3" t="s">
        <v>42</v>
      </c>
      <c r="S36" s="6" t="s">
        <v>2041</v>
      </c>
      <c r="T36" s="3" t="s">
        <v>2042</v>
      </c>
    </row>
    <row r="37" spans="1:20" x14ac:dyDescent="0.3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13">
        <v>150</v>
      </c>
      <c r="G37" s="13" t="s">
        <v>20</v>
      </c>
      <c r="H37" s="3">
        <v>1965</v>
      </c>
      <c r="I37" s="5">
        <f t="shared" si="0"/>
        <v>95.993893129770996</v>
      </c>
      <c r="J37" s="3" t="s">
        <v>36</v>
      </c>
      <c r="K37" s="3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s="3" t="b">
        <v>0</v>
      </c>
      <c r="Q37" s="3" t="b">
        <v>1</v>
      </c>
      <c r="R37" s="3" t="s">
        <v>53</v>
      </c>
      <c r="S37" s="6" t="s">
        <v>2041</v>
      </c>
      <c r="T37" s="3" t="s">
        <v>2044</v>
      </c>
    </row>
    <row r="38" spans="1:20" x14ac:dyDescent="0.3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13">
        <v>157</v>
      </c>
      <c r="G38" s="13" t="s">
        <v>20</v>
      </c>
      <c r="H38" s="3">
        <v>16</v>
      </c>
      <c r="I38" s="5">
        <f t="shared" si="0"/>
        <v>68.8125</v>
      </c>
      <c r="J38" s="3" t="s">
        <v>21</v>
      </c>
      <c r="K38" s="3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s="3" t="b">
        <v>0</v>
      </c>
      <c r="Q38" s="3" t="b">
        <v>0</v>
      </c>
      <c r="R38" s="3" t="s">
        <v>33</v>
      </c>
      <c r="S38" s="6" t="s">
        <v>2039</v>
      </c>
      <c r="T38" s="3" t="s">
        <v>2040</v>
      </c>
    </row>
    <row r="39" spans="1:20" ht="31.2" x14ac:dyDescent="0.3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13">
        <v>140</v>
      </c>
      <c r="G39" s="13" t="s">
        <v>20</v>
      </c>
      <c r="H39" s="3">
        <v>107</v>
      </c>
      <c r="I39" s="5">
        <f t="shared" si="0"/>
        <v>105.97196261682242</v>
      </c>
      <c r="J39" s="3" t="s">
        <v>21</v>
      </c>
      <c r="K39" s="3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s="3" t="b">
        <v>0</v>
      </c>
      <c r="Q39" s="3" t="b">
        <v>1</v>
      </c>
      <c r="R39" s="3" t="s">
        <v>119</v>
      </c>
      <c r="S39" s="6" t="s">
        <v>2047</v>
      </c>
      <c r="T39" s="3" t="s">
        <v>2053</v>
      </c>
    </row>
    <row r="40" spans="1:20" x14ac:dyDescent="0.3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13">
        <v>325</v>
      </c>
      <c r="G40" s="13" t="s">
        <v>20</v>
      </c>
      <c r="H40" s="3">
        <v>134</v>
      </c>
      <c r="I40" s="5">
        <f t="shared" si="0"/>
        <v>75.261194029850742</v>
      </c>
      <c r="J40" s="3" t="s">
        <v>21</v>
      </c>
      <c r="K40" s="3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s="3" t="b">
        <v>0</v>
      </c>
      <c r="Q40" s="3" t="b">
        <v>0</v>
      </c>
      <c r="R40" s="3" t="s">
        <v>122</v>
      </c>
      <c r="S40" s="6" t="s">
        <v>2054</v>
      </c>
      <c r="T40" s="3" t="s">
        <v>2055</v>
      </c>
    </row>
    <row r="41" spans="1:20" x14ac:dyDescent="0.3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13">
        <v>51</v>
      </c>
      <c r="G41" s="13" t="s">
        <v>14</v>
      </c>
      <c r="H41" s="3">
        <v>88</v>
      </c>
      <c r="I41" s="5">
        <f t="shared" si="0"/>
        <v>57.125</v>
      </c>
      <c r="J41" s="3" t="s">
        <v>36</v>
      </c>
      <c r="K41" s="3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s="3" t="b">
        <v>0</v>
      </c>
      <c r="Q41" s="3" t="b">
        <v>0</v>
      </c>
      <c r="R41" s="3" t="s">
        <v>33</v>
      </c>
      <c r="S41" s="6" t="s">
        <v>2039</v>
      </c>
      <c r="T41" s="3" t="s">
        <v>2040</v>
      </c>
    </row>
    <row r="42" spans="1:20" x14ac:dyDescent="0.3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13">
        <v>169</v>
      </c>
      <c r="G42" s="13" t="s">
        <v>20</v>
      </c>
      <c r="H42" s="3">
        <v>198</v>
      </c>
      <c r="I42" s="5">
        <f t="shared" si="0"/>
        <v>75.141414141414145</v>
      </c>
      <c r="J42" s="3" t="s">
        <v>21</v>
      </c>
      <c r="K42" s="3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s="3" t="b">
        <v>0</v>
      </c>
      <c r="Q42" s="3" t="b">
        <v>1</v>
      </c>
      <c r="R42" s="3" t="s">
        <v>65</v>
      </c>
      <c r="S42" s="6" t="s">
        <v>2037</v>
      </c>
      <c r="T42" s="3" t="s">
        <v>2046</v>
      </c>
    </row>
    <row r="43" spans="1:20" x14ac:dyDescent="0.3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13">
        <v>213</v>
      </c>
      <c r="G43" s="13" t="s">
        <v>20</v>
      </c>
      <c r="H43" s="3">
        <v>111</v>
      </c>
      <c r="I43" s="5">
        <f t="shared" si="0"/>
        <v>107.42342342342343</v>
      </c>
      <c r="J43" s="3" t="s">
        <v>107</v>
      </c>
      <c r="K43" s="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s="3" t="b">
        <v>0</v>
      </c>
      <c r="Q43" s="3" t="b">
        <v>1</v>
      </c>
      <c r="R43" s="3" t="s">
        <v>23</v>
      </c>
      <c r="S43" s="6" t="s">
        <v>2035</v>
      </c>
      <c r="T43" s="3" t="s">
        <v>2036</v>
      </c>
    </row>
    <row r="44" spans="1:20" x14ac:dyDescent="0.3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13">
        <v>444</v>
      </c>
      <c r="G44" s="13" t="s">
        <v>20</v>
      </c>
      <c r="H44" s="3">
        <v>222</v>
      </c>
      <c r="I44" s="5">
        <f t="shared" si="0"/>
        <v>35.995495495495497</v>
      </c>
      <c r="J44" s="3" t="s">
        <v>21</v>
      </c>
      <c r="K44" s="3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s="3" t="b">
        <v>0</v>
      </c>
      <c r="Q44" s="3" t="b">
        <v>0</v>
      </c>
      <c r="R44" s="3" t="s">
        <v>17</v>
      </c>
      <c r="S44" s="6" t="s">
        <v>2033</v>
      </c>
      <c r="T44" s="3" t="s">
        <v>2034</v>
      </c>
    </row>
    <row r="45" spans="1:20" x14ac:dyDescent="0.3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13">
        <v>186</v>
      </c>
      <c r="G45" s="13" t="s">
        <v>20</v>
      </c>
      <c r="H45" s="3">
        <v>6212</v>
      </c>
      <c r="I45" s="5">
        <f t="shared" si="0"/>
        <v>26.998873148744366</v>
      </c>
      <c r="J45" s="3" t="s">
        <v>21</v>
      </c>
      <c r="K45" s="3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s="3" t="b">
        <v>0</v>
      </c>
      <c r="Q45" s="3" t="b">
        <v>0</v>
      </c>
      <c r="R45" s="3" t="s">
        <v>133</v>
      </c>
      <c r="S45" s="6" t="s">
        <v>2047</v>
      </c>
      <c r="T45" s="3" t="s">
        <v>2056</v>
      </c>
    </row>
    <row r="46" spans="1:20" x14ac:dyDescent="0.3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13">
        <v>659</v>
      </c>
      <c r="G46" s="13" t="s">
        <v>20</v>
      </c>
      <c r="H46" s="3">
        <v>98</v>
      </c>
      <c r="I46" s="5">
        <f t="shared" si="0"/>
        <v>107.56122448979592</v>
      </c>
      <c r="J46" s="3" t="s">
        <v>36</v>
      </c>
      <c r="K46" s="3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s="3" t="b">
        <v>0</v>
      </c>
      <c r="Q46" s="3" t="b">
        <v>0</v>
      </c>
      <c r="R46" s="3" t="s">
        <v>119</v>
      </c>
      <c r="S46" s="6" t="s">
        <v>2047</v>
      </c>
      <c r="T46" s="3" t="s">
        <v>2053</v>
      </c>
    </row>
    <row r="47" spans="1:20" ht="31.2" x14ac:dyDescent="0.3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13">
        <v>48</v>
      </c>
      <c r="G47" s="13" t="s">
        <v>14</v>
      </c>
      <c r="H47" s="3">
        <v>48</v>
      </c>
      <c r="I47" s="5">
        <f t="shared" si="0"/>
        <v>94.375</v>
      </c>
      <c r="J47" s="3" t="s">
        <v>21</v>
      </c>
      <c r="K47" s="3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s="3" t="b">
        <v>0</v>
      </c>
      <c r="Q47" s="3" t="b">
        <v>1</v>
      </c>
      <c r="R47" s="3" t="s">
        <v>33</v>
      </c>
      <c r="S47" s="6" t="s">
        <v>2039</v>
      </c>
      <c r="T47" s="3" t="s">
        <v>2040</v>
      </c>
    </row>
    <row r="48" spans="1:20" x14ac:dyDescent="0.3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13">
        <v>115</v>
      </c>
      <c r="G48" s="13" t="s">
        <v>20</v>
      </c>
      <c r="H48" s="3">
        <v>92</v>
      </c>
      <c r="I48" s="5">
        <f t="shared" si="0"/>
        <v>46.163043478260867</v>
      </c>
      <c r="J48" s="3" t="s">
        <v>21</v>
      </c>
      <c r="K48" s="3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s="3" t="b">
        <v>0</v>
      </c>
      <c r="Q48" s="3" t="b">
        <v>0</v>
      </c>
      <c r="R48" s="3" t="s">
        <v>23</v>
      </c>
      <c r="S48" s="6" t="s">
        <v>2035</v>
      </c>
      <c r="T48" s="3" t="s">
        <v>2036</v>
      </c>
    </row>
    <row r="49" spans="1:20" x14ac:dyDescent="0.3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13">
        <v>475</v>
      </c>
      <c r="G49" s="13" t="s">
        <v>20</v>
      </c>
      <c r="H49" s="3">
        <v>149</v>
      </c>
      <c r="I49" s="5">
        <f t="shared" si="0"/>
        <v>47.845637583892618</v>
      </c>
      <c r="J49" s="3" t="s">
        <v>21</v>
      </c>
      <c r="K49" s="3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s="3" t="b">
        <v>0</v>
      </c>
      <c r="Q49" s="3" t="b">
        <v>0</v>
      </c>
      <c r="R49" s="3" t="s">
        <v>33</v>
      </c>
      <c r="S49" s="6" t="s">
        <v>2039</v>
      </c>
      <c r="T49" s="3" t="s">
        <v>2040</v>
      </c>
    </row>
    <row r="50" spans="1:20" x14ac:dyDescent="0.3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13">
        <v>387</v>
      </c>
      <c r="G50" s="13" t="s">
        <v>20</v>
      </c>
      <c r="H50" s="3">
        <v>2431</v>
      </c>
      <c r="I50" s="5">
        <f t="shared" si="0"/>
        <v>53.007815713698065</v>
      </c>
      <c r="J50" s="3" t="s">
        <v>21</v>
      </c>
      <c r="K50" s="3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s="3" t="b">
        <v>0</v>
      </c>
      <c r="Q50" s="3" t="b">
        <v>0</v>
      </c>
      <c r="R50" s="3" t="s">
        <v>33</v>
      </c>
      <c r="S50" s="6" t="s">
        <v>2039</v>
      </c>
      <c r="T50" s="3" t="s">
        <v>2040</v>
      </c>
    </row>
    <row r="51" spans="1:20" x14ac:dyDescent="0.3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13">
        <v>190</v>
      </c>
      <c r="G51" s="13" t="s">
        <v>20</v>
      </c>
      <c r="H51" s="3">
        <v>303</v>
      </c>
      <c r="I51" s="5">
        <f t="shared" si="0"/>
        <v>45.059405940594061</v>
      </c>
      <c r="J51" s="3" t="s">
        <v>21</v>
      </c>
      <c r="K51" s="3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s="3" t="b">
        <v>0</v>
      </c>
      <c r="Q51" s="3" t="b">
        <v>0</v>
      </c>
      <c r="R51" s="3" t="s">
        <v>23</v>
      </c>
      <c r="S51" s="6" t="s">
        <v>2035</v>
      </c>
      <c r="T51" s="3" t="s">
        <v>2036</v>
      </c>
    </row>
    <row r="52" spans="1:20" ht="31.2" x14ac:dyDescent="0.3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13">
        <v>2</v>
      </c>
      <c r="G52" s="13" t="s">
        <v>14</v>
      </c>
      <c r="H52" s="3">
        <v>1</v>
      </c>
      <c r="I52" s="5">
        <f t="shared" si="0"/>
        <v>2</v>
      </c>
      <c r="J52" s="3" t="s">
        <v>107</v>
      </c>
      <c r="K52" s="3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s="3" t="b">
        <v>0</v>
      </c>
      <c r="Q52" s="3" t="b">
        <v>0</v>
      </c>
      <c r="R52" s="3" t="s">
        <v>148</v>
      </c>
      <c r="S52" s="6" t="s">
        <v>2035</v>
      </c>
      <c r="T52" s="3" t="s">
        <v>2057</v>
      </c>
    </row>
    <row r="53" spans="1:20" x14ac:dyDescent="0.3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13">
        <v>92</v>
      </c>
      <c r="G53" s="13" t="s">
        <v>14</v>
      </c>
      <c r="H53" s="3">
        <v>1467</v>
      </c>
      <c r="I53" s="5">
        <f t="shared" si="0"/>
        <v>99.006816632583508</v>
      </c>
      <c r="J53" s="3" t="s">
        <v>40</v>
      </c>
      <c r="K53" s="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s="3" t="b">
        <v>0</v>
      </c>
      <c r="Q53" s="3" t="b">
        <v>1</v>
      </c>
      <c r="R53" s="3" t="s">
        <v>65</v>
      </c>
      <c r="S53" s="6" t="s">
        <v>2037</v>
      </c>
      <c r="T53" s="3" t="s">
        <v>2046</v>
      </c>
    </row>
    <row r="54" spans="1:20" x14ac:dyDescent="0.3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13">
        <v>34</v>
      </c>
      <c r="G54" s="13" t="s">
        <v>14</v>
      </c>
      <c r="H54" s="3">
        <v>75</v>
      </c>
      <c r="I54" s="5">
        <f t="shared" si="0"/>
        <v>32.786666666666669</v>
      </c>
      <c r="J54" s="3" t="s">
        <v>21</v>
      </c>
      <c r="K54" s="3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s="3" t="b">
        <v>0</v>
      </c>
      <c r="Q54" s="3" t="b">
        <v>0</v>
      </c>
      <c r="R54" s="3" t="s">
        <v>33</v>
      </c>
      <c r="S54" s="6" t="s">
        <v>2039</v>
      </c>
      <c r="T54" s="3" t="s">
        <v>2040</v>
      </c>
    </row>
    <row r="55" spans="1:20" x14ac:dyDescent="0.3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13">
        <v>140</v>
      </c>
      <c r="G55" s="13" t="s">
        <v>20</v>
      </c>
      <c r="H55" s="3">
        <v>209</v>
      </c>
      <c r="I55" s="5">
        <f t="shared" si="0"/>
        <v>59.119617224880386</v>
      </c>
      <c r="J55" s="3" t="s">
        <v>21</v>
      </c>
      <c r="K55" s="3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s="3" t="b">
        <v>0</v>
      </c>
      <c r="Q55" s="3" t="b">
        <v>0</v>
      </c>
      <c r="R55" s="3" t="s">
        <v>53</v>
      </c>
      <c r="S55" s="6" t="s">
        <v>2041</v>
      </c>
      <c r="T55" s="3" t="s">
        <v>2044</v>
      </c>
    </row>
    <row r="56" spans="1:20" ht="31.2" x14ac:dyDescent="0.3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13">
        <v>90</v>
      </c>
      <c r="G56" s="13" t="s">
        <v>14</v>
      </c>
      <c r="H56" s="3">
        <v>120</v>
      </c>
      <c r="I56" s="5">
        <f t="shared" si="0"/>
        <v>44.93333333333333</v>
      </c>
      <c r="J56" s="3" t="s">
        <v>21</v>
      </c>
      <c r="K56" s="3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s="3" t="b">
        <v>0</v>
      </c>
      <c r="Q56" s="3" t="b">
        <v>0</v>
      </c>
      <c r="R56" s="3" t="s">
        <v>65</v>
      </c>
      <c r="S56" s="6" t="s">
        <v>2037</v>
      </c>
      <c r="T56" s="3" t="s">
        <v>2046</v>
      </c>
    </row>
    <row r="57" spans="1:20" x14ac:dyDescent="0.3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13">
        <v>178</v>
      </c>
      <c r="G57" s="13" t="s">
        <v>20</v>
      </c>
      <c r="H57" s="3">
        <v>131</v>
      </c>
      <c r="I57" s="5">
        <f t="shared" si="0"/>
        <v>89.664122137404576</v>
      </c>
      <c r="J57" s="3" t="s">
        <v>21</v>
      </c>
      <c r="K57" s="3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s="3" t="b">
        <v>0</v>
      </c>
      <c r="Q57" s="3" t="b">
        <v>0</v>
      </c>
      <c r="R57" s="3" t="s">
        <v>159</v>
      </c>
      <c r="S57" s="6" t="s">
        <v>2035</v>
      </c>
      <c r="T57" s="3" t="s">
        <v>2058</v>
      </c>
    </row>
    <row r="58" spans="1:20" ht="31.2" x14ac:dyDescent="0.3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13">
        <v>144</v>
      </c>
      <c r="G58" s="13" t="s">
        <v>20</v>
      </c>
      <c r="H58" s="3">
        <v>164</v>
      </c>
      <c r="I58" s="5">
        <f t="shared" si="0"/>
        <v>70.079268292682926</v>
      </c>
      <c r="J58" s="3" t="s">
        <v>21</v>
      </c>
      <c r="K58" s="3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s="3" t="b">
        <v>0</v>
      </c>
      <c r="Q58" s="3" t="b">
        <v>0</v>
      </c>
      <c r="R58" s="3" t="s">
        <v>65</v>
      </c>
      <c r="S58" s="6" t="s">
        <v>2037</v>
      </c>
      <c r="T58" s="3" t="s">
        <v>2046</v>
      </c>
    </row>
    <row r="59" spans="1:20" x14ac:dyDescent="0.3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13">
        <v>215</v>
      </c>
      <c r="G59" s="13" t="s">
        <v>20</v>
      </c>
      <c r="H59" s="3">
        <v>201</v>
      </c>
      <c r="I59" s="5">
        <f t="shared" si="0"/>
        <v>31.059701492537314</v>
      </c>
      <c r="J59" s="3" t="s">
        <v>21</v>
      </c>
      <c r="K59" s="3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s="3" t="b">
        <v>0</v>
      </c>
      <c r="Q59" s="3" t="b">
        <v>0</v>
      </c>
      <c r="R59" s="3" t="s">
        <v>89</v>
      </c>
      <c r="S59" s="6" t="s">
        <v>2050</v>
      </c>
      <c r="T59" s="3" t="s">
        <v>2051</v>
      </c>
    </row>
    <row r="60" spans="1:20" x14ac:dyDescent="0.3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13">
        <v>227</v>
      </c>
      <c r="G60" s="13" t="s">
        <v>20</v>
      </c>
      <c r="H60" s="3">
        <v>211</v>
      </c>
      <c r="I60" s="5">
        <f t="shared" si="0"/>
        <v>29.061611374407583</v>
      </c>
      <c r="J60" s="3" t="s">
        <v>21</v>
      </c>
      <c r="K60" s="3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s="3" t="b">
        <v>0</v>
      </c>
      <c r="Q60" s="3" t="b">
        <v>0</v>
      </c>
      <c r="R60" s="3" t="s">
        <v>33</v>
      </c>
      <c r="S60" s="6" t="s">
        <v>2039</v>
      </c>
      <c r="T60" s="3" t="s">
        <v>2040</v>
      </c>
    </row>
    <row r="61" spans="1:20" x14ac:dyDescent="0.3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13">
        <v>275</v>
      </c>
      <c r="G61" s="13" t="s">
        <v>20</v>
      </c>
      <c r="H61" s="3">
        <v>128</v>
      </c>
      <c r="I61" s="5">
        <f t="shared" si="0"/>
        <v>30.0859375</v>
      </c>
      <c r="J61" s="3" t="s">
        <v>21</v>
      </c>
      <c r="K61" s="3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s="3" t="b">
        <v>0</v>
      </c>
      <c r="Q61" s="3" t="b">
        <v>1</v>
      </c>
      <c r="R61" s="3" t="s">
        <v>33</v>
      </c>
      <c r="S61" s="6" t="s">
        <v>2039</v>
      </c>
      <c r="T61" s="3" t="s">
        <v>2040</v>
      </c>
    </row>
    <row r="62" spans="1:20" x14ac:dyDescent="0.3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13">
        <v>144</v>
      </c>
      <c r="G62" s="13" t="s">
        <v>20</v>
      </c>
      <c r="H62" s="3">
        <v>1600</v>
      </c>
      <c r="I62" s="5">
        <f t="shared" si="0"/>
        <v>84.998125000000002</v>
      </c>
      <c r="J62" s="3" t="s">
        <v>15</v>
      </c>
      <c r="K62" s="3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s="3" t="b">
        <v>0</v>
      </c>
      <c r="Q62" s="3" t="b">
        <v>0</v>
      </c>
      <c r="R62" s="3" t="s">
        <v>33</v>
      </c>
      <c r="S62" s="6" t="s">
        <v>2039</v>
      </c>
      <c r="T62" s="3" t="s">
        <v>2040</v>
      </c>
    </row>
    <row r="63" spans="1:20" ht="31.2" x14ac:dyDescent="0.3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13">
        <v>93</v>
      </c>
      <c r="G63" s="13" t="s">
        <v>14</v>
      </c>
      <c r="H63" s="3">
        <v>2253</v>
      </c>
      <c r="I63" s="5">
        <f t="shared" si="0"/>
        <v>82.001775410563695</v>
      </c>
      <c r="J63" s="3" t="s">
        <v>15</v>
      </c>
      <c r="K63" s="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s="3" t="b">
        <v>0</v>
      </c>
      <c r="Q63" s="3" t="b">
        <v>0</v>
      </c>
      <c r="R63" s="3" t="s">
        <v>33</v>
      </c>
      <c r="S63" s="6" t="s">
        <v>2039</v>
      </c>
      <c r="T63" s="3" t="s">
        <v>2040</v>
      </c>
    </row>
    <row r="64" spans="1:20" x14ac:dyDescent="0.3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13">
        <v>723</v>
      </c>
      <c r="G64" s="13" t="s">
        <v>20</v>
      </c>
      <c r="H64" s="3">
        <v>249</v>
      </c>
      <c r="I64" s="5">
        <f t="shared" si="0"/>
        <v>58.040160642570278</v>
      </c>
      <c r="J64" s="3" t="s">
        <v>21</v>
      </c>
      <c r="K64" s="3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s="3" t="b">
        <v>0</v>
      </c>
      <c r="Q64" s="3" t="b">
        <v>0</v>
      </c>
      <c r="R64" s="3" t="s">
        <v>28</v>
      </c>
      <c r="S64" s="6" t="s">
        <v>2037</v>
      </c>
      <c r="T64" s="3" t="s">
        <v>2038</v>
      </c>
    </row>
    <row r="65" spans="1:20" x14ac:dyDescent="0.3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13">
        <v>12</v>
      </c>
      <c r="G65" s="13" t="s">
        <v>14</v>
      </c>
      <c r="H65" s="3">
        <v>5</v>
      </c>
      <c r="I65" s="5">
        <f t="shared" si="0"/>
        <v>111.4</v>
      </c>
      <c r="J65" s="3" t="s">
        <v>21</v>
      </c>
      <c r="K65" s="3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s="3" t="b">
        <v>0</v>
      </c>
      <c r="Q65" s="3" t="b">
        <v>0</v>
      </c>
      <c r="R65" s="3" t="s">
        <v>33</v>
      </c>
      <c r="S65" s="6" t="s">
        <v>2039</v>
      </c>
      <c r="T65" s="3" t="s">
        <v>2040</v>
      </c>
    </row>
    <row r="66" spans="1:20" x14ac:dyDescent="0.3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13">
        <v>98</v>
      </c>
      <c r="G66" s="13" t="s">
        <v>14</v>
      </c>
      <c r="H66" s="3">
        <v>38</v>
      </c>
      <c r="I66" s="5">
        <f t="shared" si="0"/>
        <v>71.94736842105263</v>
      </c>
      <c r="J66" s="3" t="s">
        <v>21</v>
      </c>
      <c r="K66" s="3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s="3" t="b">
        <v>0</v>
      </c>
      <c r="Q66" s="3" t="b">
        <v>1</v>
      </c>
      <c r="R66" s="3" t="s">
        <v>28</v>
      </c>
      <c r="S66" s="6" t="s">
        <v>2037</v>
      </c>
      <c r="T66" s="3" t="s">
        <v>2038</v>
      </c>
    </row>
    <row r="67" spans="1:20" x14ac:dyDescent="0.3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13">
        <v>236</v>
      </c>
      <c r="G67" s="13" t="s">
        <v>20</v>
      </c>
      <c r="H67" s="3">
        <v>236</v>
      </c>
      <c r="I67" s="5">
        <f t="shared" ref="I67:I130" si="3">E67/H67</f>
        <v>61.038135593220339</v>
      </c>
      <c r="J67" s="3" t="s">
        <v>21</v>
      </c>
      <c r="K67" s="3" t="s">
        <v>22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s="3" t="b">
        <v>0</v>
      </c>
      <c r="Q67" s="3" t="b">
        <v>0</v>
      </c>
      <c r="R67" s="3" t="s">
        <v>33</v>
      </c>
      <c r="S67" s="6" t="s">
        <v>2039</v>
      </c>
      <c r="T67" s="3" t="s">
        <v>2040</v>
      </c>
    </row>
    <row r="68" spans="1:20" x14ac:dyDescent="0.3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13">
        <v>45</v>
      </c>
      <c r="G68" s="13" t="s">
        <v>14</v>
      </c>
      <c r="H68" s="3">
        <v>12</v>
      </c>
      <c r="I68" s="5">
        <f t="shared" si="3"/>
        <v>108.91666666666667</v>
      </c>
      <c r="J68" s="3" t="s">
        <v>21</v>
      </c>
      <c r="K68" s="3" t="s">
        <v>22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s="3" t="b">
        <v>0</v>
      </c>
      <c r="Q68" s="3" t="b">
        <v>1</v>
      </c>
      <c r="R68" s="3" t="s">
        <v>33</v>
      </c>
      <c r="S68" s="6" t="s">
        <v>2039</v>
      </c>
      <c r="T68" s="3" t="s">
        <v>2040</v>
      </c>
    </row>
    <row r="69" spans="1:20" ht="31.2" x14ac:dyDescent="0.3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13">
        <v>162</v>
      </c>
      <c r="G69" s="13" t="s">
        <v>20</v>
      </c>
      <c r="H69" s="3">
        <v>4065</v>
      </c>
      <c r="I69" s="5">
        <f t="shared" si="3"/>
        <v>29.001722017220171</v>
      </c>
      <c r="J69" s="3" t="s">
        <v>40</v>
      </c>
      <c r="K69" s="3" t="s">
        <v>41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s="3" t="b">
        <v>0</v>
      </c>
      <c r="Q69" s="3" t="b">
        <v>1</v>
      </c>
      <c r="R69" s="3" t="s">
        <v>65</v>
      </c>
      <c r="S69" s="6" t="s">
        <v>2037</v>
      </c>
      <c r="T69" s="3" t="s">
        <v>2046</v>
      </c>
    </row>
    <row r="70" spans="1:20" x14ac:dyDescent="0.3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13">
        <v>255</v>
      </c>
      <c r="G70" s="13" t="s">
        <v>20</v>
      </c>
      <c r="H70" s="3">
        <v>246</v>
      </c>
      <c r="I70" s="5">
        <f t="shared" si="3"/>
        <v>58.975609756097562</v>
      </c>
      <c r="J70" s="3" t="s">
        <v>107</v>
      </c>
      <c r="K70" s="3" t="s">
        <v>108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s="3" t="b">
        <v>0</v>
      </c>
      <c r="Q70" s="3" t="b">
        <v>1</v>
      </c>
      <c r="R70" s="3" t="s">
        <v>33</v>
      </c>
      <c r="S70" s="6" t="s">
        <v>2039</v>
      </c>
      <c r="T70" s="3" t="s">
        <v>2040</v>
      </c>
    </row>
    <row r="71" spans="1:20" x14ac:dyDescent="0.3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13">
        <v>24</v>
      </c>
      <c r="G71" s="13" t="s">
        <v>74</v>
      </c>
      <c r="H71" s="3">
        <v>17</v>
      </c>
      <c r="I71" s="5">
        <f t="shared" si="3"/>
        <v>111.82352941176471</v>
      </c>
      <c r="J71" s="3" t="s">
        <v>21</v>
      </c>
      <c r="K71" s="3" t="s">
        <v>22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s="3" t="b">
        <v>0</v>
      </c>
      <c r="Q71" s="3" t="b">
        <v>0</v>
      </c>
      <c r="R71" s="3" t="s">
        <v>33</v>
      </c>
      <c r="S71" s="6" t="s">
        <v>2039</v>
      </c>
      <c r="T71" s="3" t="s">
        <v>2040</v>
      </c>
    </row>
    <row r="72" spans="1:20" x14ac:dyDescent="0.3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13">
        <v>124</v>
      </c>
      <c r="G72" s="13" t="s">
        <v>20</v>
      </c>
      <c r="H72" s="3">
        <v>2475</v>
      </c>
      <c r="I72" s="5">
        <f t="shared" si="3"/>
        <v>63.995555555555555</v>
      </c>
      <c r="J72" s="3" t="s">
        <v>107</v>
      </c>
      <c r="K72" s="3" t="s">
        <v>108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s="3" t="b">
        <v>0</v>
      </c>
      <c r="Q72" s="3" t="b">
        <v>1</v>
      </c>
      <c r="R72" s="3" t="s">
        <v>33</v>
      </c>
      <c r="S72" s="6" t="s">
        <v>2039</v>
      </c>
      <c r="T72" s="3" t="s">
        <v>2040</v>
      </c>
    </row>
    <row r="73" spans="1:20" ht="31.2" x14ac:dyDescent="0.3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13">
        <v>108</v>
      </c>
      <c r="G73" s="13" t="s">
        <v>20</v>
      </c>
      <c r="H73" s="3">
        <v>76</v>
      </c>
      <c r="I73" s="5">
        <f t="shared" si="3"/>
        <v>85.315789473684205</v>
      </c>
      <c r="J73" s="3" t="s">
        <v>21</v>
      </c>
      <c r="K73" s="3" t="s">
        <v>22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s="3" t="b">
        <v>0</v>
      </c>
      <c r="Q73" s="3" t="b">
        <v>0</v>
      </c>
      <c r="R73" s="3" t="s">
        <v>33</v>
      </c>
      <c r="S73" s="6" t="s">
        <v>2039</v>
      </c>
      <c r="T73" s="3" t="s">
        <v>2040</v>
      </c>
    </row>
    <row r="74" spans="1:20" x14ac:dyDescent="0.3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13">
        <v>670</v>
      </c>
      <c r="G74" s="13" t="s">
        <v>20</v>
      </c>
      <c r="H74" s="3">
        <v>54</v>
      </c>
      <c r="I74" s="5">
        <f t="shared" si="3"/>
        <v>74.481481481481481</v>
      </c>
      <c r="J74" s="3" t="s">
        <v>21</v>
      </c>
      <c r="K74" s="3" t="s">
        <v>22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s="3" t="b">
        <v>0</v>
      </c>
      <c r="Q74" s="3" t="b">
        <v>0</v>
      </c>
      <c r="R74" s="3" t="s">
        <v>71</v>
      </c>
      <c r="S74" s="6" t="s">
        <v>2041</v>
      </c>
      <c r="T74" s="3" t="s">
        <v>2049</v>
      </c>
    </row>
    <row r="75" spans="1:20" x14ac:dyDescent="0.3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13">
        <v>661</v>
      </c>
      <c r="G75" s="13" t="s">
        <v>20</v>
      </c>
      <c r="H75" s="3">
        <v>88</v>
      </c>
      <c r="I75" s="5">
        <f t="shared" si="3"/>
        <v>105.14772727272727</v>
      </c>
      <c r="J75" s="3" t="s">
        <v>21</v>
      </c>
      <c r="K75" s="3" t="s">
        <v>22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s="3" t="b">
        <v>0</v>
      </c>
      <c r="Q75" s="3" t="b">
        <v>0</v>
      </c>
      <c r="R75" s="3" t="s">
        <v>159</v>
      </c>
      <c r="S75" s="6" t="s">
        <v>2035</v>
      </c>
      <c r="T75" s="3" t="s">
        <v>2058</v>
      </c>
    </row>
    <row r="76" spans="1:20" x14ac:dyDescent="0.3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13">
        <v>122</v>
      </c>
      <c r="G76" s="13" t="s">
        <v>20</v>
      </c>
      <c r="H76" s="3">
        <v>85</v>
      </c>
      <c r="I76" s="5">
        <f t="shared" si="3"/>
        <v>56.188235294117646</v>
      </c>
      <c r="J76" s="3" t="s">
        <v>40</v>
      </c>
      <c r="K76" s="3" t="s">
        <v>41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s="3" t="b">
        <v>0</v>
      </c>
      <c r="Q76" s="3" t="b">
        <v>0</v>
      </c>
      <c r="R76" s="3" t="s">
        <v>148</v>
      </c>
      <c r="S76" s="6" t="s">
        <v>2035</v>
      </c>
      <c r="T76" s="3" t="s">
        <v>2057</v>
      </c>
    </row>
    <row r="77" spans="1:20" x14ac:dyDescent="0.3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13">
        <v>151</v>
      </c>
      <c r="G77" s="13" t="s">
        <v>20</v>
      </c>
      <c r="H77" s="3">
        <v>170</v>
      </c>
      <c r="I77" s="5">
        <f t="shared" si="3"/>
        <v>85.917647058823533</v>
      </c>
      <c r="J77" s="3" t="s">
        <v>21</v>
      </c>
      <c r="K77" s="3" t="s">
        <v>22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s="3" t="b">
        <v>0</v>
      </c>
      <c r="Q77" s="3" t="b">
        <v>0</v>
      </c>
      <c r="R77" s="3" t="s">
        <v>122</v>
      </c>
      <c r="S77" s="6" t="s">
        <v>2054</v>
      </c>
      <c r="T77" s="3" t="s">
        <v>2055</v>
      </c>
    </row>
    <row r="78" spans="1:20" x14ac:dyDescent="0.3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13">
        <v>78</v>
      </c>
      <c r="G78" s="13" t="s">
        <v>14</v>
      </c>
      <c r="H78" s="3">
        <v>1684</v>
      </c>
      <c r="I78" s="5">
        <f t="shared" si="3"/>
        <v>57.00296912114014</v>
      </c>
      <c r="J78" s="3" t="s">
        <v>21</v>
      </c>
      <c r="K78" s="3" t="s">
        <v>22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s="3" t="b">
        <v>1</v>
      </c>
      <c r="Q78" s="3" t="b">
        <v>1</v>
      </c>
      <c r="R78" s="3" t="s">
        <v>33</v>
      </c>
      <c r="S78" s="6" t="s">
        <v>2039</v>
      </c>
      <c r="T78" s="3" t="s">
        <v>2040</v>
      </c>
    </row>
    <row r="79" spans="1:20" x14ac:dyDescent="0.3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13">
        <v>47</v>
      </c>
      <c r="G79" s="13" t="s">
        <v>14</v>
      </c>
      <c r="H79" s="3">
        <v>56</v>
      </c>
      <c r="I79" s="5">
        <f t="shared" si="3"/>
        <v>79.642857142857139</v>
      </c>
      <c r="J79" s="3" t="s">
        <v>21</v>
      </c>
      <c r="K79" s="3" t="s">
        <v>22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s="3" t="b">
        <v>0</v>
      </c>
      <c r="Q79" s="3" t="b">
        <v>1</v>
      </c>
      <c r="R79" s="3" t="s">
        <v>71</v>
      </c>
      <c r="S79" s="6" t="s">
        <v>2041</v>
      </c>
      <c r="T79" s="3" t="s">
        <v>2049</v>
      </c>
    </row>
    <row r="80" spans="1:20" x14ac:dyDescent="0.3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13">
        <v>301</v>
      </c>
      <c r="G80" s="13" t="s">
        <v>20</v>
      </c>
      <c r="H80" s="3">
        <v>330</v>
      </c>
      <c r="I80" s="5">
        <f t="shared" si="3"/>
        <v>41.018181818181816</v>
      </c>
      <c r="J80" s="3" t="s">
        <v>21</v>
      </c>
      <c r="K80" s="3" t="s">
        <v>22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s="3" t="b">
        <v>0</v>
      </c>
      <c r="Q80" s="3" t="b">
        <v>0</v>
      </c>
      <c r="R80" s="3" t="s">
        <v>206</v>
      </c>
      <c r="S80" s="6" t="s">
        <v>2047</v>
      </c>
      <c r="T80" s="3" t="s">
        <v>2059</v>
      </c>
    </row>
    <row r="81" spans="1:20" x14ac:dyDescent="0.3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13">
        <v>70</v>
      </c>
      <c r="G81" s="13" t="s">
        <v>14</v>
      </c>
      <c r="H81" s="3">
        <v>838</v>
      </c>
      <c r="I81" s="5">
        <f t="shared" si="3"/>
        <v>48.004773269689736</v>
      </c>
      <c r="J81" s="3" t="s">
        <v>21</v>
      </c>
      <c r="K81" s="3" t="s">
        <v>22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s="3" t="b">
        <v>0</v>
      </c>
      <c r="Q81" s="3" t="b">
        <v>0</v>
      </c>
      <c r="R81" s="3" t="s">
        <v>33</v>
      </c>
      <c r="S81" s="6" t="s">
        <v>2039</v>
      </c>
      <c r="T81" s="3" t="s">
        <v>2040</v>
      </c>
    </row>
    <row r="82" spans="1:20" x14ac:dyDescent="0.3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13">
        <v>637</v>
      </c>
      <c r="G82" s="13" t="s">
        <v>20</v>
      </c>
      <c r="H82" s="3">
        <v>127</v>
      </c>
      <c r="I82" s="5">
        <f t="shared" si="3"/>
        <v>55.212598425196852</v>
      </c>
      <c r="J82" s="3" t="s">
        <v>21</v>
      </c>
      <c r="K82" s="3" t="s">
        <v>22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s="3" t="b">
        <v>0</v>
      </c>
      <c r="Q82" s="3" t="b">
        <v>0</v>
      </c>
      <c r="R82" s="3" t="s">
        <v>89</v>
      </c>
      <c r="S82" s="6" t="s">
        <v>2050</v>
      </c>
      <c r="T82" s="3" t="s">
        <v>2051</v>
      </c>
    </row>
    <row r="83" spans="1:20" x14ac:dyDescent="0.3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13">
        <v>225</v>
      </c>
      <c r="G83" s="13" t="s">
        <v>20</v>
      </c>
      <c r="H83" s="3">
        <v>411</v>
      </c>
      <c r="I83" s="5">
        <f t="shared" si="3"/>
        <v>92.109489051094897</v>
      </c>
      <c r="J83" s="3" t="s">
        <v>21</v>
      </c>
      <c r="K83" s="3" t="s">
        <v>22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s="3" t="b">
        <v>0</v>
      </c>
      <c r="Q83" s="3" t="b">
        <v>0</v>
      </c>
      <c r="R83" s="3" t="s">
        <v>23</v>
      </c>
      <c r="S83" s="6" t="s">
        <v>2035</v>
      </c>
      <c r="T83" s="3" t="s">
        <v>2036</v>
      </c>
    </row>
    <row r="84" spans="1:20" x14ac:dyDescent="0.3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13">
        <v>1497</v>
      </c>
      <c r="G84" s="13" t="s">
        <v>20</v>
      </c>
      <c r="H84" s="3">
        <v>180</v>
      </c>
      <c r="I84" s="5">
        <f t="shared" si="3"/>
        <v>83.183333333333337</v>
      </c>
      <c r="J84" s="3" t="s">
        <v>40</v>
      </c>
      <c r="K84" s="3" t="s">
        <v>41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s="3" t="b">
        <v>0</v>
      </c>
      <c r="Q84" s="3" t="b">
        <v>1</v>
      </c>
      <c r="R84" s="3" t="s">
        <v>89</v>
      </c>
      <c r="S84" s="6" t="s">
        <v>2050</v>
      </c>
      <c r="T84" s="3" t="s">
        <v>2051</v>
      </c>
    </row>
    <row r="85" spans="1:20" x14ac:dyDescent="0.3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13">
        <v>38</v>
      </c>
      <c r="G85" s="13" t="s">
        <v>14</v>
      </c>
      <c r="H85" s="3">
        <v>1000</v>
      </c>
      <c r="I85" s="5">
        <f t="shared" si="3"/>
        <v>39.996000000000002</v>
      </c>
      <c r="J85" s="3" t="s">
        <v>21</v>
      </c>
      <c r="K85" s="3" t="s">
        <v>22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s="3" t="b">
        <v>0</v>
      </c>
      <c r="Q85" s="3" t="b">
        <v>0</v>
      </c>
      <c r="R85" s="3" t="s">
        <v>50</v>
      </c>
      <c r="S85" s="6" t="s">
        <v>2035</v>
      </c>
      <c r="T85" s="3" t="s">
        <v>2043</v>
      </c>
    </row>
    <row r="86" spans="1:20" x14ac:dyDescent="0.3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13">
        <v>132</v>
      </c>
      <c r="G86" s="13" t="s">
        <v>20</v>
      </c>
      <c r="H86" s="3">
        <v>374</v>
      </c>
      <c r="I86" s="5">
        <f t="shared" si="3"/>
        <v>111.1336898395722</v>
      </c>
      <c r="J86" s="3" t="s">
        <v>21</v>
      </c>
      <c r="K86" s="3" t="s">
        <v>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s="3" t="b">
        <v>0</v>
      </c>
      <c r="Q86" s="3" t="b">
        <v>0</v>
      </c>
      <c r="R86" s="3" t="s">
        <v>65</v>
      </c>
      <c r="S86" s="6" t="s">
        <v>2037</v>
      </c>
      <c r="T86" s="3" t="s">
        <v>2046</v>
      </c>
    </row>
    <row r="87" spans="1:20" x14ac:dyDescent="0.3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13">
        <v>131</v>
      </c>
      <c r="G87" s="13" t="s">
        <v>20</v>
      </c>
      <c r="H87" s="3">
        <v>71</v>
      </c>
      <c r="I87" s="5">
        <f t="shared" si="3"/>
        <v>90.563380281690144</v>
      </c>
      <c r="J87" s="3" t="s">
        <v>26</v>
      </c>
      <c r="K87" s="3" t="s">
        <v>27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s="3" t="b">
        <v>0</v>
      </c>
      <c r="Q87" s="3" t="b">
        <v>0</v>
      </c>
      <c r="R87" s="3" t="s">
        <v>60</v>
      </c>
      <c r="S87" s="6" t="s">
        <v>2035</v>
      </c>
      <c r="T87" s="3" t="s">
        <v>2045</v>
      </c>
    </row>
    <row r="88" spans="1:20" x14ac:dyDescent="0.3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13">
        <v>168</v>
      </c>
      <c r="G88" s="13" t="s">
        <v>20</v>
      </c>
      <c r="H88" s="3">
        <v>203</v>
      </c>
      <c r="I88" s="5">
        <f t="shared" si="3"/>
        <v>61.108374384236456</v>
      </c>
      <c r="J88" s="3" t="s">
        <v>21</v>
      </c>
      <c r="K88" s="3" t="s">
        <v>22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s="3" t="b">
        <v>1</v>
      </c>
      <c r="Q88" s="3" t="b">
        <v>0</v>
      </c>
      <c r="R88" s="3" t="s">
        <v>33</v>
      </c>
      <c r="S88" s="6" t="s">
        <v>2039</v>
      </c>
      <c r="T88" s="3" t="s">
        <v>2040</v>
      </c>
    </row>
    <row r="89" spans="1:20" ht="31.2" x14ac:dyDescent="0.3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13">
        <v>62</v>
      </c>
      <c r="G89" s="13" t="s">
        <v>14</v>
      </c>
      <c r="H89" s="3">
        <v>1482</v>
      </c>
      <c r="I89" s="5">
        <f t="shared" si="3"/>
        <v>83.022941970310384</v>
      </c>
      <c r="J89" s="3" t="s">
        <v>26</v>
      </c>
      <c r="K89" s="3" t="s">
        <v>27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s="3" t="b">
        <v>0</v>
      </c>
      <c r="Q89" s="3" t="b">
        <v>1</v>
      </c>
      <c r="R89" s="3" t="s">
        <v>23</v>
      </c>
      <c r="S89" s="6" t="s">
        <v>2035</v>
      </c>
      <c r="T89" s="3" t="s">
        <v>2036</v>
      </c>
    </row>
    <row r="90" spans="1:20" x14ac:dyDescent="0.3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13">
        <v>261</v>
      </c>
      <c r="G90" s="13" t="s">
        <v>20</v>
      </c>
      <c r="H90" s="3">
        <v>113</v>
      </c>
      <c r="I90" s="5">
        <f t="shared" si="3"/>
        <v>110.76106194690266</v>
      </c>
      <c r="J90" s="3" t="s">
        <v>21</v>
      </c>
      <c r="K90" s="3" t="s">
        <v>22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s="3" t="b">
        <v>0</v>
      </c>
      <c r="Q90" s="3" t="b">
        <v>0</v>
      </c>
      <c r="R90" s="3" t="s">
        <v>206</v>
      </c>
      <c r="S90" s="6" t="s">
        <v>2047</v>
      </c>
      <c r="T90" s="3" t="s">
        <v>2059</v>
      </c>
    </row>
    <row r="91" spans="1:20" x14ac:dyDescent="0.3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13">
        <v>253</v>
      </c>
      <c r="G91" s="13" t="s">
        <v>20</v>
      </c>
      <c r="H91" s="3">
        <v>96</v>
      </c>
      <c r="I91" s="5">
        <f t="shared" si="3"/>
        <v>89.458333333333329</v>
      </c>
      <c r="J91" s="3" t="s">
        <v>21</v>
      </c>
      <c r="K91" s="3" t="s">
        <v>22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s="3" t="b">
        <v>0</v>
      </c>
      <c r="Q91" s="3" t="b">
        <v>0</v>
      </c>
      <c r="R91" s="3" t="s">
        <v>33</v>
      </c>
      <c r="S91" s="6" t="s">
        <v>2039</v>
      </c>
      <c r="T91" s="3" t="s">
        <v>2040</v>
      </c>
    </row>
    <row r="92" spans="1:20" x14ac:dyDescent="0.3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13">
        <v>79</v>
      </c>
      <c r="G92" s="13" t="s">
        <v>14</v>
      </c>
      <c r="H92" s="3">
        <v>106</v>
      </c>
      <c r="I92" s="5">
        <f t="shared" si="3"/>
        <v>57.849056603773583</v>
      </c>
      <c r="J92" s="3" t="s">
        <v>21</v>
      </c>
      <c r="K92" s="3" t="s">
        <v>22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s="3" t="b">
        <v>0</v>
      </c>
      <c r="Q92" s="3" t="b">
        <v>1</v>
      </c>
      <c r="R92" s="3" t="s">
        <v>33</v>
      </c>
      <c r="S92" s="6" t="s">
        <v>2039</v>
      </c>
      <c r="T92" s="3" t="s">
        <v>2040</v>
      </c>
    </row>
    <row r="93" spans="1:20" x14ac:dyDescent="0.3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13">
        <v>48</v>
      </c>
      <c r="G93" s="13" t="s">
        <v>14</v>
      </c>
      <c r="H93" s="3">
        <v>679</v>
      </c>
      <c r="I93" s="5">
        <f t="shared" si="3"/>
        <v>109.99705449189985</v>
      </c>
      <c r="J93" s="3" t="s">
        <v>107</v>
      </c>
      <c r="K93" s="3" t="s">
        <v>108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s="3" t="b">
        <v>0</v>
      </c>
      <c r="Q93" s="3" t="b">
        <v>0</v>
      </c>
      <c r="R93" s="3" t="s">
        <v>206</v>
      </c>
      <c r="S93" s="6" t="s">
        <v>2047</v>
      </c>
      <c r="T93" s="3" t="s">
        <v>2059</v>
      </c>
    </row>
    <row r="94" spans="1:20" ht="31.2" x14ac:dyDescent="0.3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13">
        <v>259</v>
      </c>
      <c r="G94" s="13" t="s">
        <v>20</v>
      </c>
      <c r="H94" s="3">
        <v>498</v>
      </c>
      <c r="I94" s="5">
        <f t="shared" si="3"/>
        <v>103.96586345381526</v>
      </c>
      <c r="J94" s="3" t="s">
        <v>98</v>
      </c>
      <c r="K94" s="3" t="s">
        <v>99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s="3" t="b">
        <v>0</v>
      </c>
      <c r="Q94" s="3" t="b">
        <v>1</v>
      </c>
      <c r="R94" s="3" t="s">
        <v>89</v>
      </c>
      <c r="S94" s="6" t="s">
        <v>2050</v>
      </c>
      <c r="T94" s="3" t="s">
        <v>2051</v>
      </c>
    </row>
    <row r="95" spans="1:20" x14ac:dyDescent="0.3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13">
        <v>61</v>
      </c>
      <c r="G95" s="13" t="s">
        <v>74</v>
      </c>
      <c r="H95" s="3">
        <v>610</v>
      </c>
      <c r="I95" s="5">
        <f t="shared" si="3"/>
        <v>107.99508196721311</v>
      </c>
      <c r="J95" s="3" t="s">
        <v>21</v>
      </c>
      <c r="K95" s="3" t="s">
        <v>22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s="3" t="b">
        <v>0</v>
      </c>
      <c r="Q95" s="3" t="b">
        <v>1</v>
      </c>
      <c r="R95" s="3" t="s">
        <v>33</v>
      </c>
      <c r="S95" s="6" t="s">
        <v>2039</v>
      </c>
      <c r="T95" s="3" t="s">
        <v>2040</v>
      </c>
    </row>
    <row r="96" spans="1:20" x14ac:dyDescent="0.3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13">
        <v>304</v>
      </c>
      <c r="G96" s="13" t="s">
        <v>20</v>
      </c>
      <c r="H96" s="3">
        <v>180</v>
      </c>
      <c r="I96" s="5">
        <f t="shared" si="3"/>
        <v>48.927777777777777</v>
      </c>
      <c r="J96" s="3" t="s">
        <v>40</v>
      </c>
      <c r="K96" s="3" t="s">
        <v>41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s="3" t="b">
        <v>0</v>
      </c>
      <c r="Q96" s="3" t="b">
        <v>0</v>
      </c>
      <c r="R96" s="3" t="s">
        <v>28</v>
      </c>
      <c r="S96" s="6" t="s">
        <v>2037</v>
      </c>
      <c r="T96" s="3" t="s">
        <v>2038</v>
      </c>
    </row>
    <row r="97" spans="1:20" ht="31.2" x14ac:dyDescent="0.3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13">
        <v>113</v>
      </c>
      <c r="G97" s="13" t="s">
        <v>20</v>
      </c>
      <c r="H97" s="3">
        <v>27</v>
      </c>
      <c r="I97" s="5">
        <f t="shared" si="3"/>
        <v>37.666666666666664</v>
      </c>
      <c r="J97" s="3" t="s">
        <v>21</v>
      </c>
      <c r="K97" s="3" t="s">
        <v>22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s="3" t="b">
        <v>0</v>
      </c>
      <c r="Q97" s="3" t="b">
        <v>0</v>
      </c>
      <c r="R97" s="3" t="s">
        <v>42</v>
      </c>
      <c r="S97" s="6" t="s">
        <v>2041</v>
      </c>
      <c r="T97" s="3" t="s">
        <v>2042</v>
      </c>
    </row>
    <row r="98" spans="1:20" x14ac:dyDescent="0.3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13">
        <v>217</v>
      </c>
      <c r="G98" s="13" t="s">
        <v>20</v>
      </c>
      <c r="H98" s="3">
        <v>2331</v>
      </c>
      <c r="I98" s="5">
        <f t="shared" si="3"/>
        <v>64.999141999141997</v>
      </c>
      <c r="J98" s="3" t="s">
        <v>21</v>
      </c>
      <c r="K98" s="3" t="s">
        <v>22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s="3" t="b">
        <v>0</v>
      </c>
      <c r="Q98" s="3" t="b">
        <v>0</v>
      </c>
      <c r="R98" s="3" t="s">
        <v>33</v>
      </c>
      <c r="S98" s="6" t="s">
        <v>2039</v>
      </c>
      <c r="T98" s="3" t="s">
        <v>2040</v>
      </c>
    </row>
    <row r="99" spans="1:20" x14ac:dyDescent="0.3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13">
        <v>927</v>
      </c>
      <c r="G99" s="13" t="s">
        <v>20</v>
      </c>
      <c r="H99" s="3">
        <v>113</v>
      </c>
      <c r="I99" s="5">
        <f t="shared" si="3"/>
        <v>106.61061946902655</v>
      </c>
      <c r="J99" s="3" t="s">
        <v>21</v>
      </c>
      <c r="K99" s="3" t="s">
        <v>22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s="3" t="b">
        <v>0</v>
      </c>
      <c r="Q99" s="3" t="b">
        <v>0</v>
      </c>
      <c r="R99" s="3" t="s">
        <v>17</v>
      </c>
      <c r="S99" s="6" t="s">
        <v>2033</v>
      </c>
      <c r="T99" s="3" t="s">
        <v>2034</v>
      </c>
    </row>
    <row r="100" spans="1:20" x14ac:dyDescent="0.3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13">
        <v>34</v>
      </c>
      <c r="G100" s="13" t="s">
        <v>14</v>
      </c>
      <c r="H100" s="3">
        <v>1220</v>
      </c>
      <c r="I100" s="5">
        <f t="shared" si="3"/>
        <v>27.009016393442622</v>
      </c>
      <c r="J100" s="3" t="s">
        <v>26</v>
      </c>
      <c r="K100" s="3" t="s">
        <v>27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s="3" t="b">
        <v>0</v>
      </c>
      <c r="Q100" s="3" t="b">
        <v>0</v>
      </c>
      <c r="R100" s="3" t="s">
        <v>89</v>
      </c>
      <c r="S100" s="6" t="s">
        <v>2050</v>
      </c>
      <c r="T100" s="3" t="s">
        <v>2051</v>
      </c>
    </row>
    <row r="101" spans="1:20" x14ac:dyDescent="0.3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13">
        <v>197</v>
      </c>
      <c r="G101" s="13" t="s">
        <v>20</v>
      </c>
      <c r="H101" s="3">
        <v>164</v>
      </c>
      <c r="I101" s="5">
        <f t="shared" si="3"/>
        <v>91.16463414634147</v>
      </c>
      <c r="J101" s="3" t="s">
        <v>21</v>
      </c>
      <c r="K101" s="3" t="s">
        <v>22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s="3" t="b">
        <v>0</v>
      </c>
      <c r="Q101" s="3" t="b">
        <v>0</v>
      </c>
      <c r="R101" s="3" t="s">
        <v>33</v>
      </c>
      <c r="S101" s="6" t="s">
        <v>2039</v>
      </c>
      <c r="T101" s="3" t="s">
        <v>2040</v>
      </c>
    </row>
    <row r="102" spans="1:20" x14ac:dyDescent="0.3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13">
        <v>1</v>
      </c>
      <c r="G102" s="13" t="s">
        <v>14</v>
      </c>
      <c r="H102" s="3">
        <v>1</v>
      </c>
      <c r="I102" s="5">
        <f t="shared" si="3"/>
        <v>1</v>
      </c>
      <c r="J102" s="3" t="s">
        <v>21</v>
      </c>
      <c r="K102" s="3" t="s">
        <v>22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s="3" t="b">
        <v>0</v>
      </c>
      <c r="Q102" s="3" t="b">
        <v>0</v>
      </c>
      <c r="R102" s="3" t="s">
        <v>33</v>
      </c>
      <c r="S102" s="6" t="s">
        <v>2039</v>
      </c>
      <c r="T102" s="3" t="s">
        <v>2040</v>
      </c>
    </row>
    <row r="103" spans="1:20" x14ac:dyDescent="0.3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13">
        <v>1021</v>
      </c>
      <c r="G103" s="13" t="s">
        <v>20</v>
      </c>
      <c r="H103" s="3">
        <v>164</v>
      </c>
      <c r="I103" s="5">
        <f t="shared" si="3"/>
        <v>56.054878048780488</v>
      </c>
      <c r="J103" s="3" t="s">
        <v>21</v>
      </c>
      <c r="K103" s="3" t="s">
        <v>22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s="3" t="b">
        <v>0</v>
      </c>
      <c r="Q103" s="3" t="b">
        <v>1</v>
      </c>
      <c r="R103" s="3" t="s">
        <v>50</v>
      </c>
      <c r="S103" s="6" t="s">
        <v>2035</v>
      </c>
      <c r="T103" s="3" t="s">
        <v>2043</v>
      </c>
    </row>
    <row r="104" spans="1:20" x14ac:dyDescent="0.3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13">
        <v>282</v>
      </c>
      <c r="G104" s="13" t="s">
        <v>20</v>
      </c>
      <c r="H104" s="3">
        <v>336</v>
      </c>
      <c r="I104" s="5">
        <f t="shared" si="3"/>
        <v>31.017857142857142</v>
      </c>
      <c r="J104" s="3" t="s">
        <v>21</v>
      </c>
      <c r="K104" s="3" t="s">
        <v>22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s="3" t="b">
        <v>0</v>
      </c>
      <c r="Q104" s="3" t="b">
        <v>1</v>
      </c>
      <c r="R104" s="3" t="s">
        <v>65</v>
      </c>
      <c r="S104" s="6" t="s">
        <v>2037</v>
      </c>
      <c r="T104" s="3" t="s">
        <v>2046</v>
      </c>
    </row>
    <row r="105" spans="1:20" x14ac:dyDescent="0.3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13">
        <v>25</v>
      </c>
      <c r="G105" s="13" t="s">
        <v>14</v>
      </c>
      <c r="H105" s="3">
        <v>37</v>
      </c>
      <c r="I105" s="5">
        <f t="shared" si="3"/>
        <v>66.513513513513516</v>
      </c>
      <c r="J105" s="3" t="s">
        <v>107</v>
      </c>
      <c r="K105" s="3" t="s">
        <v>108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s="3" t="b">
        <v>0</v>
      </c>
      <c r="Q105" s="3" t="b">
        <v>0</v>
      </c>
      <c r="R105" s="3" t="s">
        <v>50</v>
      </c>
      <c r="S105" s="6" t="s">
        <v>2035</v>
      </c>
      <c r="T105" s="3" t="s">
        <v>2043</v>
      </c>
    </row>
    <row r="106" spans="1:20" x14ac:dyDescent="0.3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13">
        <v>143</v>
      </c>
      <c r="G106" s="13" t="s">
        <v>20</v>
      </c>
      <c r="H106" s="3">
        <v>1917</v>
      </c>
      <c r="I106" s="5">
        <f t="shared" si="3"/>
        <v>89.005216484089729</v>
      </c>
      <c r="J106" s="3" t="s">
        <v>21</v>
      </c>
      <c r="K106" s="3" t="s">
        <v>22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s="3" t="b">
        <v>0</v>
      </c>
      <c r="Q106" s="3" t="b">
        <v>0</v>
      </c>
      <c r="R106" s="3" t="s">
        <v>60</v>
      </c>
      <c r="S106" s="6" t="s">
        <v>2035</v>
      </c>
      <c r="T106" s="3" t="s">
        <v>2045</v>
      </c>
    </row>
    <row r="107" spans="1:20" x14ac:dyDescent="0.3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13">
        <v>145</v>
      </c>
      <c r="G107" s="13" t="s">
        <v>20</v>
      </c>
      <c r="H107" s="3">
        <v>95</v>
      </c>
      <c r="I107" s="5">
        <f t="shared" si="3"/>
        <v>103.46315789473684</v>
      </c>
      <c r="J107" s="3" t="s">
        <v>21</v>
      </c>
      <c r="K107" s="3" t="s">
        <v>22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s="3" t="b">
        <v>0</v>
      </c>
      <c r="Q107" s="3" t="b">
        <v>0</v>
      </c>
      <c r="R107" s="3" t="s">
        <v>28</v>
      </c>
      <c r="S107" s="6" t="s">
        <v>2037</v>
      </c>
      <c r="T107" s="3" t="s">
        <v>2038</v>
      </c>
    </row>
    <row r="108" spans="1:20" x14ac:dyDescent="0.3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13">
        <v>359</v>
      </c>
      <c r="G108" s="13" t="s">
        <v>20</v>
      </c>
      <c r="H108" s="3">
        <v>147</v>
      </c>
      <c r="I108" s="5">
        <f t="shared" si="3"/>
        <v>95.278911564625844</v>
      </c>
      <c r="J108" s="3" t="s">
        <v>21</v>
      </c>
      <c r="K108" s="3" t="s">
        <v>22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s="3" t="b">
        <v>0</v>
      </c>
      <c r="Q108" s="3" t="b">
        <v>0</v>
      </c>
      <c r="R108" s="3" t="s">
        <v>33</v>
      </c>
      <c r="S108" s="6" t="s">
        <v>2039</v>
      </c>
      <c r="T108" s="3" t="s">
        <v>2040</v>
      </c>
    </row>
    <row r="109" spans="1:20" x14ac:dyDescent="0.3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13">
        <v>186</v>
      </c>
      <c r="G109" s="13" t="s">
        <v>20</v>
      </c>
      <c r="H109" s="3">
        <v>86</v>
      </c>
      <c r="I109" s="5">
        <f t="shared" si="3"/>
        <v>75.895348837209298</v>
      </c>
      <c r="J109" s="3" t="s">
        <v>21</v>
      </c>
      <c r="K109" s="3" t="s">
        <v>22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s="3" t="b">
        <v>0</v>
      </c>
      <c r="Q109" s="3" t="b">
        <v>1</v>
      </c>
      <c r="R109" s="3" t="s">
        <v>33</v>
      </c>
      <c r="S109" s="6" t="s">
        <v>2039</v>
      </c>
      <c r="T109" s="3" t="s">
        <v>2040</v>
      </c>
    </row>
    <row r="110" spans="1:20" ht="31.2" x14ac:dyDescent="0.3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13">
        <v>595</v>
      </c>
      <c r="G110" s="13" t="s">
        <v>20</v>
      </c>
      <c r="H110" s="3">
        <v>83</v>
      </c>
      <c r="I110" s="5">
        <f t="shared" si="3"/>
        <v>107.57831325301204</v>
      </c>
      <c r="J110" s="3" t="s">
        <v>21</v>
      </c>
      <c r="K110" s="3" t="s">
        <v>22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s="3" t="b">
        <v>0</v>
      </c>
      <c r="Q110" s="3" t="b">
        <v>0</v>
      </c>
      <c r="R110" s="3" t="s">
        <v>42</v>
      </c>
      <c r="S110" s="6" t="s">
        <v>2041</v>
      </c>
      <c r="T110" s="3" t="s">
        <v>2042</v>
      </c>
    </row>
    <row r="111" spans="1:20" x14ac:dyDescent="0.3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13">
        <v>59</v>
      </c>
      <c r="G111" s="13" t="s">
        <v>14</v>
      </c>
      <c r="H111" s="3">
        <v>60</v>
      </c>
      <c r="I111" s="5">
        <f t="shared" si="3"/>
        <v>51.31666666666667</v>
      </c>
      <c r="J111" s="3" t="s">
        <v>21</v>
      </c>
      <c r="K111" s="3" t="s">
        <v>22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s="3" t="b">
        <v>0</v>
      </c>
      <c r="Q111" s="3" t="b">
        <v>0</v>
      </c>
      <c r="R111" s="3" t="s">
        <v>269</v>
      </c>
      <c r="S111" s="6" t="s">
        <v>2041</v>
      </c>
      <c r="T111" s="3" t="s">
        <v>2060</v>
      </c>
    </row>
    <row r="112" spans="1:20" ht="31.2" x14ac:dyDescent="0.3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13">
        <v>15</v>
      </c>
      <c r="G112" s="13" t="s">
        <v>14</v>
      </c>
      <c r="H112" s="3">
        <v>296</v>
      </c>
      <c r="I112" s="5">
        <f t="shared" si="3"/>
        <v>71.983108108108112</v>
      </c>
      <c r="J112" s="3" t="s">
        <v>21</v>
      </c>
      <c r="K112" s="3" t="s">
        <v>22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s="3" t="b">
        <v>0</v>
      </c>
      <c r="Q112" s="3" t="b">
        <v>0</v>
      </c>
      <c r="R112" s="3" t="s">
        <v>17</v>
      </c>
      <c r="S112" s="6" t="s">
        <v>2033</v>
      </c>
      <c r="T112" s="3" t="s">
        <v>2034</v>
      </c>
    </row>
    <row r="113" spans="1:20" x14ac:dyDescent="0.3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13">
        <v>120</v>
      </c>
      <c r="G113" s="13" t="s">
        <v>20</v>
      </c>
      <c r="H113" s="3">
        <v>676</v>
      </c>
      <c r="I113" s="5">
        <f t="shared" si="3"/>
        <v>108.95414201183432</v>
      </c>
      <c r="J113" s="3" t="s">
        <v>21</v>
      </c>
      <c r="K113" s="3" t="s">
        <v>22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s="3" t="b">
        <v>0</v>
      </c>
      <c r="Q113" s="3" t="b">
        <v>0</v>
      </c>
      <c r="R113" s="3" t="s">
        <v>133</v>
      </c>
      <c r="S113" s="6" t="s">
        <v>2047</v>
      </c>
      <c r="T113" s="3" t="s">
        <v>2056</v>
      </c>
    </row>
    <row r="114" spans="1:20" x14ac:dyDescent="0.3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13">
        <v>269</v>
      </c>
      <c r="G114" s="13" t="s">
        <v>20</v>
      </c>
      <c r="H114" s="3">
        <v>361</v>
      </c>
      <c r="I114" s="5">
        <f t="shared" si="3"/>
        <v>35</v>
      </c>
      <c r="J114" s="3" t="s">
        <v>26</v>
      </c>
      <c r="K114" s="3" t="s">
        <v>27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s="3" t="b">
        <v>0</v>
      </c>
      <c r="Q114" s="3" t="b">
        <v>0</v>
      </c>
      <c r="R114" s="3" t="s">
        <v>28</v>
      </c>
      <c r="S114" s="6" t="s">
        <v>2037</v>
      </c>
      <c r="T114" s="3" t="s">
        <v>2038</v>
      </c>
    </row>
    <row r="115" spans="1:20" x14ac:dyDescent="0.3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13">
        <v>377</v>
      </c>
      <c r="G115" s="13" t="s">
        <v>20</v>
      </c>
      <c r="H115" s="3">
        <v>131</v>
      </c>
      <c r="I115" s="5">
        <f t="shared" si="3"/>
        <v>94.938931297709928</v>
      </c>
      <c r="J115" s="3" t="s">
        <v>21</v>
      </c>
      <c r="K115" s="3" t="s">
        <v>22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s="3" t="b">
        <v>0</v>
      </c>
      <c r="Q115" s="3" t="b">
        <v>0</v>
      </c>
      <c r="R115" s="3" t="s">
        <v>17</v>
      </c>
      <c r="S115" s="6" t="s">
        <v>2033</v>
      </c>
      <c r="T115" s="3" t="s">
        <v>2034</v>
      </c>
    </row>
    <row r="116" spans="1:20" x14ac:dyDescent="0.3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13">
        <v>727</v>
      </c>
      <c r="G116" s="13" t="s">
        <v>20</v>
      </c>
      <c r="H116" s="3">
        <v>126</v>
      </c>
      <c r="I116" s="5">
        <f t="shared" si="3"/>
        <v>109.65079365079364</v>
      </c>
      <c r="J116" s="3" t="s">
        <v>21</v>
      </c>
      <c r="K116" s="3" t="s">
        <v>22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s="3" t="b">
        <v>0</v>
      </c>
      <c r="Q116" s="3" t="b">
        <v>1</v>
      </c>
      <c r="R116" s="3" t="s">
        <v>65</v>
      </c>
      <c r="S116" s="6" t="s">
        <v>2037</v>
      </c>
      <c r="T116" s="3" t="s">
        <v>2046</v>
      </c>
    </row>
    <row r="117" spans="1:20" x14ac:dyDescent="0.3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13">
        <v>87</v>
      </c>
      <c r="G117" s="13" t="s">
        <v>14</v>
      </c>
      <c r="H117" s="3">
        <v>3304</v>
      </c>
      <c r="I117" s="5">
        <f t="shared" si="3"/>
        <v>44.001815980629537</v>
      </c>
      <c r="J117" s="3" t="s">
        <v>107</v>
      </c>
      <c r="K117" s="3" t="s">
        <v>108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s="3" t="b">
        <v>0</v>
      </c>
      <c r="Q117" s="3" t="b">
        <v>0</v>
      </c>
      <c r="R117" s="3" t="s">
        <v>119</v>
      </c>
      <c r="S117" s="6" t="s">
        <v>2047</v>
      </c>
      <c r="T117" s="3" t="s">
        <v>2053</v>
      </c>
    </row>
    <row r="118" spans="1:20" ht="31.2" x14ac:dyDescent="0.3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13">
        <v>88</v>
      </c>
      <c r="G118" s="13" t="s">
        <v>14</v>
      </c>
      <c r="H118" s="3">
        <v>73</v>
      </c>
      <c r="I118" s="5">
        <f t="shared" si="3"/>
        <v>86.794520547945211</v>
      </c>
      <c r="J118" s="3" t="s">
        <v>21</v>
      </c>
      <c r="K118" s="3" t="s">
        <v>22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s="3" t="b">
        <v>0</v>
      </c>
      <c r="Q118" s="3" t="b">
        <v>0</v>
      </c>
      <c r="R118" s="3" t="s">
        <v>33</v>
      </c>
      <c r="S118" s="6" t="s">
        <v>2039</v>
      </c>
      <c r="T118" s="3" t="s">
        <v>2040</v>
      </c>
    </row>
    <row r="119" spans="1:20" x14ac:dyDescent="0.3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13">
        <v>174</v>
      </c>
      <c r="G119" s="13" t="s">
        <v>20</v>
      </c>
      <c r="H119" s="3">
        <v>275</v>
      </c>
      <c r="I119" s="5">
        <f t="shared" si="3"/>
        <v>30.992727272727272</v>
      </c>
      <c r="J119" s="3" t="s">
        <v>21</v>
      </c>
      <c r="K119" s="3" t="s">
        <v>22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s="3" t="b">
        <v>0</v>
      </c>
      <c r="Q119" s="3" t="b">
        <v>0</v>
      </c>
      <c r="R119" s="3" t="s">
        <v>269</v>
      </c>
      <c r="S119" s="6" t="s">
        <v>2041</v>
      </c>
      <c r="T119" s="3" t="s">
        <v>2060</v>
      </c>
    </row>
    <row r="120" spans="1:20" x14ac:dyDescent="0.3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13">
        <v>118</v>
      </c>
      <c r="G120" s="13" t="s">
        <v>20</v>
      </c>
      <c r="H120" s="3">
        <v>67</v>
      </c>
      <c r="I120" s="5">
        <f t="shared" si="3"/>
        <v>94.791044776119406</v>
      </c>
      <c r="J120" s="3" t="s">
        <v>21</v>
      </c>
      <c r="K120" s="3" t="s">
        <v>22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s="3" t="b">
        <v>0</v>
      </c>
      <c r="Q120" s="3" t="b">
        <v>0</v>
      </c>
      <c r="R120" s="3" t="s">
        <v>122</v>
      </c>
      <c r="S120" s="6" t="s">
        <v>2054</v>
      </c>
      <c r="T120" s="3" t="s">
        <v>2055</v>
      </c>
    </row>
    <row r="121" spans="1:20" ht="31.2" x14ac:dyDescent="0.3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13">
        <v>215</v>
      </c>
      <c r="G121" s="13" t="s">
        <v>20</v>
      </c>
      <c r="H121" s="3">
        <v>154</v>
      </c>
      <c r="I121" s="5">
        <f t="shared" si="3"/>
        <v>69.79220779220779</v>
      </c>
      <c r="J121" s="3" t="s">
        <v>21</v>
      </c>
      <c r="K121" s="3" t="s">
        <v>22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s="3" t="b">
        <v>0</v>
      </c>
      <c r="Q121" s="3" t="b">
        <v>1</v>
      </c>
      <c r="R121" s="3" t="s">
        <v>42</v>
      </c>
      <c r="S121" s="6" t="s">
        <v>2041</v>
      </c>
      <c r="T121" s="3" t="s">
        <v>2042</v>
      </c>
    </row>
    <row r="122" spans="1:20" x14ac:dyDescent="0.3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13">
        <v>149</v>
      </c>
      <c r="G122" s="13" t="s">
        <v>20</v>
      </c>
      <c r="H122" s="3">
        <v>1782</v>
      </c>
      <c r="I122" s="5">
        <f t="shared" si="3"/>
        <v>63.003367003367003</v>
      </c>
      <c r="J122" s="3" t="s">
        <v>21</v>
      </c>
      <c r="K122" s="3" t="s">
        <v>22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s="3" t="b">
        <v>0</v>
      </c>
      <c r="Q122" s="3" t="b">
        <v>1</v>
      </c>
      <c r="R122" s="3" t="s">
        <v>292</v>
      </c>
      <c r="S122" s="6" t="s">
        <v>2050</v>
      </c>
      <c r="T122" s="3" t="s">
        <v>2061</v>
      </c>
    </row>
    <row r="123" spans="1:20" x14ac:dyDescent="0.3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13">
        <v>219</v>
      </c>
      <c r="G123" s="13" t="s">
        <v>20</v>
      </c>
      <c r="H123" s="3">
        <v>903</v>
      </c>
      <c r="I123" s="5">
        <f t="shared" si="3"/>
        <v>110.0343300110742</v>
      </c>
      <c r="J123" s="3" t="s">
        <v>21</v>
      </c>
      <c r="K123" s="3" t="s">
        <v>22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s="3" t="b">
        <v>0</v>
      </c>
      <c r="Q123" s="3" t="b">
        <v>0</v>
      </c>
      <c r="R123" s="3" t="s">
        <v>89</v>
      </c>
      <c r="S123" s="6" t="s">
        <v>2050</v>
      </c>
      <c r="T123" s="3" t="s">
        <v>2051</v>
      </c>
    </row>
    <row r="124" spans="1:20" x14ac:dyDescent="0.3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13">
        <v>64</v>
      </c>
      <c r="G124" s="13" t="s">
        <v>14</v>
      </c>
      <c r="H124" s="3">
        <v>3387</v>
      </c>
      <c r="I124" s="5">
        <f t="shared" si="3"/>
        <v>25.997933274284026</v>
      </c>
      <c r="J124" s="3" t="s">
        <v>21</v>
      </c>
      <c r="K124" s="3" t="s">
        <v>22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s="3" t="b">
        <v>0</v>
      </c>
      <c r="Q124" s="3" t="b">
        <v>0</v>
      </c>
      <c r="R124" s="3" t="s">
        <v>119</v>
      </c>
      <c r="S124" s="6" t="s">
        <v>2047</v>
      </c>
      <c r="T124" s="3" t="s">
        <v>2053</v>
      </c>
    </row>
    <row r="125" spans="1:20" x14ac:dyDescent="0.3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13">
        <v>19</v>
      </c>
      <c r="G125" s="13" t="s">
        <v>14</v>
      </c>
      <c r="H125" s="3">
        <v>662</v>
      </c>
      <c r="I125" s="5">
        <f t="shared" si="3"/>
        <v>49.987915407854985</v>
      </c>
      <c r="J125" s="3" t="s">
        <v>15</v>
      </c>
      <c r="K125" s="3" t="s">
        <v>16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s="3" t="b">
        <v>1</v>
      </c>
      <c r="Q125" s="3" t="b">
        <v>0</v>
      </c>
      <c r="R125" s="3" t="s">
        <v>33</v>
      </c>
      <c r="S125" s="6" t="s">
        <v>2039</v>
      </c>
      <c r="T125" s="3" t="s">
        <v>2040</v>
      </c>
    </row>
    <row r="126" spans="1:20" x14ac:dyDescent="0.3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13">
        <v>368</v>
      </c>
      <c r="G126" s="13" t="s">
        <v>20</v>
      </c>
      <c r="H126" s="3">
        <v>94</v>
      </c>
      <c r="I126" s="5">
        <f t="shared" si="3"/>
        <v>101.72340425531915</v>
      </c>
      <c r="J126" s="3" t="s">
        <v>107</v>
      </c>
      <c r="K126" s="3" t="s">
        <v>108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s="3" t="b">
        <v>0</v>
      </c>
      <c r="Q126" s="3" t="b">
        <v>0</v>
      </c>
      <c r="R126" s="3" t="s">
        <v>122</v>
      </c>
      <c r="S126" s="6" t="s">
        <v>2054</v>
      </c>
      <c r="T126" s="3" t="s">
        <v>2055</v>
      </c>
    </row>
    <row r="127" spans="1:20" x14ac:dyDescent="0.3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13">
        <v>160</v>
      </c>
      <c r="G127" s="13" t="s">
        <v>20</v>
      </c>
      <c r="H127" s="3">
        <v>180</v>
      </c>
      <c r="I127" s="5">
        <f t="shared" si="3"/>
        <v>47.083333333333336</v>
      </c>
      <c r="J127" s="3" t="s">
        <v>21</v>
      </c>
      <c r="K127" s="3" t="s">
        <v>22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s="3" t="b">
        <v>0</v>
      </c>
      <c r="Q127" s="3" t="b">
        <v>0</v>
      </c>
      <c r="R127" s="3" t="s">
        <v>33</v>
      </c>
      <c r="S127" s="6" t="s">
        <v>2039</v>
      </c>
      <c r="T127" s="3" t="s">
        <v>2040</v>
      </c>
    </row>
    <row r="128" spans="1:20" x14ac:dyDescent="0.3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13">
        <v>39</v>
      </c>
      <c r="G128" s="13" t="s">
        <v>14</v>
      </c>
      <c r="H128" s="3">
        <v>774</v>
      </c>
      <c r="I128" s="5">
        <f t="shared" si="3"/>
        <v>89.944444444444443</v>
      </c>
      <c r="J128" s="3" t="s">
        <v>21</v>
      </c>
      <c r="K128" s="3" t="s">
        <v>22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s="3" t="b">
        <v>0</v>
      </c>
      <c r="Q128" s="3" t="b">
        <v>1</v>
      </c>
      <c r="R128" s="3" t="s">
        <v>33</v>
      </c>
      <c r="S128" s="6" t="s">
        <v>2039</v>
      </c>
      <c r="T128" s="3" t="s">
        <v>2040</v>
      </c>
    </row>
    <row r="129" spans="1:20" x14ac:dyDescent="0.3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13">
        <v>51</v>
      </c>
      <c r="G129" s="13" t="s">
        <v>14</v>
      </c>
      <c r="H129" s="3">
        <v>672</v>
      </c>
      <c r="I129" s="5">
        <f t="shared" si="3"/>
        <v>78.96875</v>
      </c>
      <c r="J129" s="3" t="s">
        <v>15</v>
      </c>
      <c r="K129" s="3" t="s">
        <v>16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s="3" t="b">
        <v>0</v>
      </c>
      <c r="Q129" s="3" t="b">
        <v>0</v>
      </c>
      <c r="R129" s="3" t="s">
        <v>33</v>
      </c>
      <c r="S129" s="6" t="s">
        <v>2039</v>
      </c>
      <c r="T129" s="3" t="s">
        <v>2040</v>
      </c>
    </row>
    <row r="130" spans="1:20" x14ac:dyDescent="0.3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13">
        <v>60</v>
      </c>
      <c r="G130" s="13" t="s">
        <v>74</v>
      </c>
      <c r="H130" s="3">
        <v>532</v>
      </c>
      <c r="I130" s="5">
        <f t="shared" si="3"/>
        <v>80.067669172932327</v>
      </c>
      <c r="J130" s="3" t="s">
        <v>21</v>
      </c>
      <c r="K130" s="3" t="s">
        <v>22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s="3" t="b">
        <v>0</v>
      </c>
      <c r="Q130" s="3" t="b">
        <v>0</v>
      </c>
      <c r="R130" s="3" t="s">
        <v>23</v>
      </c>
      <c r="S130" s="6" t="s">
        <v>2035</v>
      </c>
      <c r="T130" s="3" t="s">
        <v>2036</v>
      </c>
    </row>
    <row r="131" spans="1:20" x14ac:dyDescent="0.3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13">
        <v>3</v>
      </c>
      <c r="G131" s="13" t="s">
        <v>74</v>
      </c>
      <c r="H131" s="3">
        <v>55</v>
      </c>
      <c r="I131" s="5">
        <f t="shared" ref="I131:I194" si="6">E131/H131</f>
        <v>86.472727272727269</v>
      </c>
      <c r="J131" s="3" t="s">
        <v>26</v>
      </c>
      <c r="K131" s="3" t="s">
        <v>27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s="3" t="b">
        <v>0</v>
      </c>
      <c r="Q131" s="3" t="b">
        <v>0</v>
      </c>
      <c r="R131" s="3" t="s">
        <v>17</v>
      </c>
      <c r="S131" s="6" t="s">
        <v>2033</v>
      </c>
      <c r="T131" s="3" t="s">
        <v>2034</v>
      </c>
    </row>
    <row r="132" spans="1:20" x14ac:dyDescent="0.3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13">
        <v>155</v>
      </c>
      <c r="G132" s="13" t="s">
        <v>20</v>
      </c>
      <c r="H132" s="3">
        <v>533</v>
      </c>
      <c r="I132" s="5">
        <f t="shared" si="6"/>
        <v>28.001876172607879</v>
      </c>
      <c r="J132" s="3" t="s">
        <v>36</v>
      </c>
      <c r="K132" s="3" t="s">
        <v>37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s="3" t="b">
        <v>0</v>
      </c>
      <c r="Q132" s="3" t="b">
        <v>0</v>
      </c>
      <c r="R132" s="3" t="s">
        <v>53</v>
      </c>
      <c r="S132" s="6" t="s">
        <v>2041</v>
      </c>
      <c r="T132" s="3" t="s">
        <v>2044</v>
      </c>
    </row>
    <row r="133" spans="1:20" ht="31.2" x14ac:dyDescent="0.3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13">
        <v>101</v>
      </c>
      <c r="G133" s="13" t="s">
        <v>20</v>
      </c>
      <c r="H133" s="3">
        <v>2443</v>
      </c>
      <c r="I133" s="5">
        <f t="shared" si="6"/>
        <v>67.996725337699544</v>
      </c>
      <c r="J133" s="3" t="s">
        <v>40</v>
      </c>
      <c r="K133" s="3" t="s">
        <v>41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s="3" t="b">
        <v>0</v>
      </c>
      <c r="Q133" s="3" t="b">
        <v>0</v>
      </c>
      <c r="R133" s="3" t="s">
        <v>28</v>
      </c>
      <c r="S133" s="6" t="s">
        <v>2037</v>
      </c>
      <c r="T133" s="3" t="s">
        <v>2038</v>
      </c>
    </row>
    <row r="134" spans="1:20" x14ac:dyDescent="0.3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13">
        <v>116</v>
      </c>
      <c r="G134" s="13" t="s">
        <v>20</v>
      </c>
      <c r="H134" s="3">
        <v>89</v>
      </c>
      <c r="I134" s="5">
        <f t="shared" si="6"/>
        <v>43.078651685393261</v>
      </c>
      <c r="J134" s="3" t="s">
        <v>21</v>
      </c>
      <c r="K134" s="3" t="s">
        <v>22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s="3" t="b">
        <v>0</v>
      </c>
      <c r="Q134" s="3" t="b">
        <v>1</v>
      </c>
      <c r="R134" s="3" t="s">
        <v>33</v>
      </c>
      <c r="S134" s="6" t="s">
        <v>2039</v>
      </c>
      <c r="T134" s="3" t="s">
        <v>2040</v>
      </c>
    </row>
    <row r="135" spans="1:20" x14ac:dyDescent="0.3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13">
        <v>311</v>
      </c>
      <c r="G135" s="13" t="s">
        <v>20</v>
      </c>
      <c r="H135" s="3">
        <v>159</v>
      </c>
      <c r="I135" s="5">
        <f t="shared" si="6"/>
        <v>87.95597484276729</v>
      </c>
      <c r="J135" s="3" t="s">
        <v>21</v>
      </c>
      <c r="K135" s="3" t="s">
        <v>22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s="3" t="b">
        <v>0</v>
      </c>
      <c r="Q135" s="3" t="b">
        <v>0</v>
      </c>
      <c r="R135" s="3" t="s">
        <v>319</v>
      </c>
      <c r="S135" s="6" t="s">
        <v>2035</v>
      </c>
      <c r="T135" s="3" t="s">
        <v>2062</v>
      </c>
    </row>
    <row r="136" spans="1:20" x14ac:dyDescent="0.3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13">
        <v>90</v>
      </c>
      <c r="G136" s="13" t="s">
        <v>14</v>
      </c>
      <c r="H136" s="3">
        <v>940</v>
      </c>
      <c r="I136" s="5">
        <f t="shared" si="6"/>
        <v>94.987234042553197</v>
      </c>
      <c r="J136" s="3" t="s">
        <v>98</v>
      </c>
      <c r="K136" s="3" t="s">
        <v>99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s="3" t="b">
        <v>0</v>
      </c>
      <c r="Q136" s="3" t="b">
        <v>1</v>
      </c>
      <c r="R136" s="3" t="s">
        <v>42</v>
      </c>
      <c r="S136" s="6" t="s">
        <v>2041</v>
      </c>
      <c r="T136" s="3" t="s">
        <v>2042</v>
      </c>
    </row>
    <row r="137" spans="1:20" x14ac:dyDescent="0.3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13">
        <v>71</v>
      </c>
      <c r="G137" s="13" t="s">
        <v>14</v>
      </c>
      <c r="H137" s="3">
        <v>117</v>
      </c>
      <c r="I137" s="5">
        <f t="shared" si="6"/>
        <v>46.905982905982903</v>
      </c>
      <c r="J137" s="3" t="s">
        <v>21</v>
      </c>
      <c r="K137" s="3" t="s">
        <v>22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s="3" t="b">
        <v>0</v>
      </c>
      <c r="Q137" s="3" t="b">
        <v>1</v>
      </c>
      <c r="R137" s="3" t="s">
        <v>33</v>
      </c>
      <c r="S137" s="6" t="s">
        <v>2039</v>
      </c>
      <c r="T137" s="3" t="s">
        <v>2040</v>
      </c>
    </row>
    <row r="138" spans="1:20" x14ac:dyDescent="0.3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13">
        <v>3</v>
      </c>
      <c r="G138" s="13" t="s">
        <v>74</v>
      </c>
      <c r="H138" s="3">
        <v>58</v>
      </c>
      <c r="I138" s="5">
        <f t="shared" si="6"/>
        <v>46.913793103448278</v>
      </c>
      <c r="J138" s="3" t="s">
        <v>21</v>
      </c>
      <c r="K138" s="3" t="s">
        <v>22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s="3" t="b">
        <v>0</v>
      </c>
      <c r="Q138" s="3" t="b">
        <v>1</v>
      </c>
      <c r="R138" s="3" t="s">
        <v>53</v>
      </c>
      <c r="S138" s="6" t="s">
        <v>2041</v>
      </c>
      <c r="T138" s="3" t="s">
        <v>2044</v>
      </c>
    </row>
    <row r="139" spans="1:20" x14ac:dyDescent="0.3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13">
        <v>262</v>
      </c>
      <c r="G139" s="13" t="s">
        <v>20</v>
      </c>
      <c r="H139" s="3">
        <v>50</v>
      </c>
      <c r="I139" s="5">
        <f t="shared" si="6"/>
        <v>94.24</v>
      </c>
      <c r="J139" s="3" t="s">
        <v>21</v>
      </c>
      <c r="K139" s="3" t="s">
        <v>22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s="3" t="b">
        <v>0</v>
      </c>
      <c r="Q139" s="3" t="b">
        <v>0</v>
      </c>
      <c r="R139" s="3" t="s">
        <v>68</v>
      </c>
      <c r="S139" s="6" t="s">
        <v>2047</v>
      </c>
      <c r="T139" s="3" t="s">
        <v>2048</v>
      </c>
    </row>
    <row r="140" spans="1:20" ht="31.2" x14ac:dyDescent="0.3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13">
        <v>96</v>
      </c>
      <c r="G140" s="13" t="s">
        <v>14</v>
      </c>
      <c r="H140" s="3">
        <v>115</v>
      </c>
      <c r="I140" s="5">
        <f t="shared" si="6"/>
        <v>80.139130434782615</v>
      </c>
      <c r="J140" s="3" t="s">
        <v>21</v>
      </c>
      <c r="K140" s="3" t="s">
        <v>22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s="3" t="b">
        <v>0</v>
      </c>
      <c r="Q140" s="3" t="b">
        <v>0</v>
      </c>
      <c r="R140" s="3" t="s">
        <v>292</v>
      </c>
      <c r="S140" s="6" t="s">
        <v>2050</v>
      </c>
      <c r="T140" s="3" t="s">
        <v>2061</v>
      </c>
    </row>
    <row r="141" spans="1:20" x14ac:dyDescent="0.3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13">
        <v>21</v>
      </c>
      <c r="G141" s="13" t="s">
        <v>14</v>
      </c>
      <c r="H141" s="3">
        <v>326</v>
      </c>
      <c r="I141" s="5">
        <f t="shared" si="6"/>
        <v>59.036809815950917</v>
      </c>
      <c r="J141" s="3" t="s">
        <v>21</v>
      </c>
      <c r="K141" s="3" t="s">
        <v>22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s="3" t="b">
        <v>0</v>
      </c>
      <c r="Q141" s="3" t="b">
        <v>1</v>
      </c>
      <c r="R141" s="3" t="s">
        <v>65</v>
      </c>
      <c r="S141" s="6" t="s">
        <v>2037</v>
      </c>
      <c r="T141" s="3" t="s">
        <v>2046</v>
      </c>
    </row>
    <row r="142" spans="1:20" ht="31.2" x14ac:dyDescent="0.3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13">
        <v>223</v>
      </c>
      <c r="G142" s="13" t="s">
        <v>20</v>
      </c>
      <c r="H142" s="3">
        <v>186</v>
      </c>
      <c r="I142" s="5">
        <f t="shared" si="6"/>
        <v>65.989247311827953</v>
      </c>
      <c r="J142" s="3" t="s">
        <v>21</v>
      </c>
      <c r="K142" s="3" t="s">
        <v>22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s="3" t="b">
        <v>0</v>
      </c>
      <c r="Q142" s="3" t="b">
        <v>0</v>
      </c>
      <c r="R142" s="3" t="s">
        <v>42</v>
      </c>
      <c r="S142" s="6" t="s">
        <v>2041</v>
      </c>
      <c r="T142" s="3" t="s">
        <v>2042</v>
      </c>
    </row>
    <row r="143" spans="1:20" x14ac:dyDescent="0.3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13">
        <v>102</v>
      </c>
      <c r="G143" s="13" t="s">
        <v>20</v>
      </c>
      <c r="H143" s="3">
        <v>1071</v>
      </c>
      <c r="I143" s="5">
        <f t="shared" si="6"/>
        <v>60.992530345471522</v>
      </c>
      <c r="J143" s="3" t="s">
        <v>21</v>
      </c>
      <c r="K143" s="3" t="s">
        <v>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s="3" t="b">
        <v>0</v>
      </c>
      <c r="Q143" s="3" t="b">
        <v>0</v>
      </c>
      <c r="R143" s="3" t="s">
        <v>28</v>
      </c>
      <c r="S143" s="6" t="s">
        <v>2037</v>
      </c>
      <c r="T143" s="3" t="s">
        <v>2038</v>
      </c>
    </row>
    <row r="144" spans="1:20" x14ac:dyDescent="0.3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13">
        <v>230</v>
      </c>
      <c r="G144" s="13" t="s">
        <v>20</v>
      </c>
      <c r="H144" s="3">
        <v>117</v>
      </c>
      <c r="I144" s="5">
        <f t="shared" si="6"/>
        <v>98.307692307692307</v>
      </c>
      <c r="J144" s="3" t="s">
        <v>21</v>
      </c>
      <c r="K144" s="3" t="s">
        <v>22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s="3" t="b">
        <v>0</v>
      </c>
      <c r="Q144" s="3" t="b">
        <v>0</v>
      </c>
      <c r="R144" s="3" t="s">
        <v>28</v>
      </c>
      <c r="S144" s="6" t="s">
        <v>2037</v>
      </c>
      <c r="T144" s="3" t="s">
        <v>2038</v>
      </c>
    </row>
    <row r="145" spans="1:20" x14ac:dyDescent="0.3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13">
        <v>136</v>
      </c>
      <c r="G145" s="13" t="s">
        <v>20</v>
      </c>
      <c r="H145" s="3">
        <v>70</v>
      </c>
      <c r="I145" s="5">
        <f t="shared" si="6"/>
        <v>104.6</v>
      </c>
      <c r="J145" s="3" t="s">
        <v>21</v>
      </c>
      <c r="K145" s="3" t="s">
        <v>22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s="3" t="b">
        <v>0</v>
      </c>
      <c r="Q145" s="3" t="b">
        <v>0</v>
      </c>
      <c r="R145" s="3" t="s">
        <v>60</v>
      </c>
      <c r="S145" s="6" t="s">
        <v>2035</v>
      </c>
      <c r="T145" s="3" t="s">
        <v>2045</v>
      </c>
    </row>
    <row r="146" spans="1:20" x14ac:dyDescent="0.3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13">
        <v>129</v>
      </c>
      <c r="G146" s="13" t="s">
        <v>20</v>
      </c>
      <c r="H146" s="3">
        <v>135</v>
      </c>
      <c r="I146" s="5">
        <f t="shared" si="6"/>
        <v>86.066666666666663</v>
      </c>
      <c r="J146" s="3" t="s">
        <v>21</v>
      </c>
      <c r="K146" s="3" t="s">
        <v>22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s="3" t="b">
        <v>0</v>
      </c>
      <c r="Q146" s="3" t="b">
        <v>0</v>
      </c>
      <c r="R146" s="3" t="s">
        <v>33</v>
      </c>
      <c r="S146" s="6" t="s">
        <v>2039</v>
      </c>
      <c r="T146" s="3" t="s">
        <v>2040</v>
      </c>
    </row>
    <row r="147" spans="1:20" x14ac:dyDescent="0.3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13">
        <v>237</v>
      </c>
      <c r="G147" s="13" t="s">
        <v>20</v>
      </c>
      <c r="H147" s="3">
        <v>768</v>
      </c>
      <c r="I147" s="5">
        <f t="shared" si="6"/>
        <v>76.989583333333329</v>
      </c>
      <c r="J147" s="3" t="s">
        <v>98</v>
      </c>
      <c r="K147" s="3" t="s">
        <v>99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s="3" t="b">
        <v>0</v>
      </c>
      <c r="Q147" s="3" t="b">
        <v>0</v>
      </c>
      <c r="R147" s="3" t="s">
        <v>65</v>
      </c>
      <c r="S147" s="6" t="s">
        <v>2037</v>
      </c>
      <c r="T147" s="3" t="s">
        <v>2046</v>
      </c>
    </row>
    <row r="148" spans="1:20" ht="31.2" x14ac:dyDescent="0.3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13">
        <v>17</v>
      </c>
      <c r="G148" s="13" t="s">
        <v>74</v>
      </c>
      <c r="H148" s="3">
        <v>51</v>
      </c>
      <c r="I148" s="5">
        <f t="shared" si="6"/>
        <v>29.764705882352942</v>
      </c>
      <c r="J148" s="3" t="s">
        <v>21</v>
      </c>
      <c r="K148" s="3" t="s">
        <v>22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s="3" t="b">
        <v>0</v>
      </c>
      <c r="Q148" s="3" t="b">
        <v>0</v>
      </c>
      <c r="R148" s="3" t="s">
        <v>33</v>
      </c>
      <c r="S148" s="6" t="s">
        <v>2039</v>
      </c>
      <c r="T148" s="3" t="s">
        <v>2040</v>
      </c>
    </row>
    <row r="149" spans="1:20" ht="31.2" x14ac:dyDescent="0.3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13">
        <v>112</v>
      </c>
      <c r="G149" s="13" t="s">
        <v>20</v>
      </c>
      <c r="H149" s="3">
        <v>199</v>
      </c>
      <c r="I149" s="5">
        <f t="shared" si="6"/>
        <v>46.91959798994975</v>
      </c>
      <c r="J149" s="3" t="s">
        <v>21</v>
      </c>
      <c r="K149" s="3" t="s">
        <v>22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s="3" t="b">
        <v>0</v>
      </c>
      <c r="Q149" s="3" t="b">
        <v>1</v>
      </c>
      <c r="R149" s="3" t="s">
        <v>33</v>
      </c>
      <c r="S149" s="6" t="s">
        <v>2039</v>
      </c>
      <c r="T149" s="3" t="s">
        <v>2040</v>
      </c>
    </row>
    <row r="150" spans="1:20" x14ac:dyDescent="0.3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13">
        <v>121</v>
      </c>
      <c r="G150" s="13" t="s">
        <v>20</v>
      </c>
      <c r="H150" s="3">
        <v>107</v>
      </c>
      <c r="I150" s="5">
        <f t="shared" si="6"/>
        <v>105.18691588785046</v>
      </c>
      <c r="J150" s="3" t="s">
        <v>21</v>
      </c>
      <c r="K150" s="3" t="s">
        <v>22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s="3" t="b">
        <v>0</v>
      </c>
      <c r="Q150" s="3" t="b">
        <v>0</v>
      </c>
      <c r="R150" s="3" t="s">
        <v>65</v>
      </c>
      <c r="S150" s="6" t="s">
        <v>2037</v>
      </c>
      <c r="T150" s="3" t="s">
        <v>2046</v>
      </c>
    </row>
    <row r="151" spans="1:20" x14ac:dyDescent="0.3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13">
        <v>220</v>
      </c>
      <c r="G151" s="13" t="s">
        <v>20</v>
      </c>
      <c r="H151" s="3">
        <v>195</v>
      </c>
      <c r="I151" s="5">
        <f t="shared" si="6"/>
        <v>69.907692307692301</v>
      </c>
      <c r="J151" s="3" t="s">
        <v>21</v>
      </c>
      <c r="K151" s="3" t="s">
        <v>22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s="3" t="b">
        <v>0</v>
      </c>
      <c r="Q151" s="3" t="b">
        <v>0</v>
      </c>
      <c r="R151" s="3" t="s">
        <v>60</v>
      </c>
      <c r="S151" s="6" t="s">
        <v>2035</v>
      </c>
      <c r="T151" s="3" t="s">
        <v>2045</v>
      </c>
    </row>
    <row r="152" spans="1:20" x14ac:dyDescent="0.3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13">
        <v>1</v>
      </c>
      <c r="G152" s="13" t="s">
        <v>14</v>
      </c>
      <c r="H152" s="3">
        <v>1</v>
      </c>
      <c r="I152" s="5">
        <f t="shared" si="6"/>
        <v>1</v>
      </c>
      <c r="J152" s="3" t="s">
        <v>21</v>
      </c>
      <c r="K152" s="3" t="s">
        <v>22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s="3" t="b">
        <v>0</v>
      </c>
      <c r="Q152" s="3" t="b">
        <v>0</v>
      </c>
      <c r="R152" s="3" t="s">
        <v>23</v>
      </c>
      <c r="S152" s="6" t="s">
        <v>2035</v>
      </c>
      <c r="T152" s="3" t="s">
        <v>2036</v>
      </c>
    </row>
    <row r="153" spans="1:20" x14ac:dyDescent="0.3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13">
        <v>64</v>
      </c>
      <c r="G153" s="13" t="s">
        <v>14</v>
      </c>
      <c r="H153" s="3">
        <v>1467</v>
      </c>
      <c r="I153" s="5">
        <f t="shared" si="6"/>
        <v>60.011588275391958</v>
      </c>
      <c r="J153" s="3" t="s">
        <v>21</v>
      </c>
      <c r="K153" s="3" t="s">
        <v>22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s="3" t="b">
        <v>0</v>
      </c>
      <c r="Q153" s="3" t="b">
        <v>0</v>
      </c>
      <c r="R153" s="3" t="s">
        <v>50</v>
      </c>
      <c r="S153" s="6" t="s">
        <v>2035</v>
      </c>
      <c r="T153" s="3" t="s">
        <v>2043</v>
      </c>
    </row>
    <row r="154" spans="1:20" x14ac:dyDescent="0.3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13">
        <v>423</v>
      </c>
      <c r="G154" s="13" t="s">
        <v>20</v>
      </c>
      <c r="H154" s="3">
        <v>3376</v>
      </c>
      <c r="I154" s="5">
        <f t="shared" si="6"/>
        <v>52.006220379146917</v>
      </c>
      <c r="J154" s="3" t="s">
        <v>21</v>
      </c>
      <c r="K154" s="3" t="s">
        <v>22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s="3" t="b">
        <v>0</v>
      </c>
      <c r="Q154" s="3" t="b">
        <v>0</v>
      </c>
      <c r="R154" s="3" t="s">
        <v>60</v>
      </c>
      <c r="S154" s="6" t="s">
        <v>2035</v>
      </c>
      <c r="T154" s="3" t="s">
        <v>2045</v>
      </c>
    </row>
    <row r="155" spans="1:20" x14ac:dyDescent="0.3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13">
        <v>93</v>
      </c>
      <c r="G155" s="13" t="s">
        <v>14</v>
      </c>
      <c r="H155" s="3">
        <v>5681</v>
      </c>
      <c r="I155" s="5">
        <f t="shared" si="6"/>
        <v>31.000176025347649</v>
      </c>
      <c r="J155" s="3" t="s">
        <v>21</v>
      </c>
      <c r="K155" s="3" t="s">
        <v>22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s="3" t="b">
        <v>0</v>
      </c>
      <c r="Q155" s="3" t="b">
        <v>0</v>
      </c>
      <c r="R155" s="3" t="s">
        <v>33</v>
      </c>
      <c r="S155" s="6" t="s">
        <v>2039</v>
      </c>
      <c r="T155" s="3" t="s">
        <v>2040</v>
      </c>
    </row>
    <row r="156" spans="1:20" x14ac:dyDescent="0.3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13">
        <v>59</v>
      </c>
      <c r="G156" s="13" t="s">
        <v>14</v>
      </c>
      <c r="H156" s="3">
        <v>1059</v>
      </c>
      <c r="I156" s="5">
        <f t="shared" si="6"/>
        <v>95.042492917847028</v>
      </c>
      <c r="J156" s="3" t="s">
        <v>21</v>
      </c>
      <c r="K156" s="3" t="s">
        <v>22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s="3" t="b">
        <v>0</v>
      </c>
      <c r="Q156" s="3" t="b">
        <v>1</v>
      </c>
      <c r="R156" s="3" t="s">
        <v>60</v>
      </c>
      <c r="S156" s="6" t="s">
        <v>2035</v>
      </c>
      <c r="T156" s="3" t="s">
        <v>2045</v>
      </c>
    </row>
    <row r="157" spans="1:20" x14ac:dyDescent="0.3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13">
        <v>65</v>
      </c>
      <c r="G157" s="13" t="s">
        <v>14</v>
      </c>
      <c r="H157" s="3">
        <v>1194</v>
      </c>
      <c r="I157" s="5">
        <f t="shared" si="6"/>
        <v>75.968174204355108</v>
      </c>
      <c r="J157" s="3" t="s">
        <v>21</v>
      </c>
      <c r="K157" s="3" t="s">
        <v>22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s="3" t="b">
        <v>0</v>
      </c>
      <c r="Q157" s="3" t="b">
        <v>0</v>
      </c>
      <c r="R157" s="3" t="s">
        <v>33</v>
      </c>
      <c r="S157" s="6" t="s">
        <v>2039</v>
      </c>
      <c r="T157" s="3" t="s">
        <v>2040</v>
      </c>
    </row>
    <row r="158" spans="1:20" x14ac:dyDescent="0.3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13">
        <v>74</v>
      </c>
      <c r="G158" s="13" t="s">
        <v>74</v>
      </c>
      <c r="H158" s="3">
        <v>379</v>
      </c>
      <c r="I158" s="5">
        <f t="shared" si="6"/>
        <v>71.013192612137203</v>
      </c>
      <c r="J158" s="3" t="s">
        <v>26</v>
      </c>
      <c r="K158" s="3" t="s">
        <v>27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s="3" t="b">
        <v>0</v>
      </c>
      <c r="Q158" s="3" t="b">
        <v>0</v>
      </c>
      <c r="R158" s="3" t="s">
        <v>23</v>
      </c>
      <c r="S158" s="6" t="s">
        <v>2035</v>
      </c>
      <c r="T158" s="3" t="s">
        <v>2036</v>
      </c>
    </row>
    <row r="159" spans="1:20" x14ac:dyDescent="0.3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13">
        <v>53</v>
      </c>
      <c r="G159" s="13" t="s">
        <v>14</v>
      </c>
      <c r="H159" s="3">
        <v>30</v>
      </c>
      <c r="I159" s="5">
        <f t="shared" si="6"/>
        <v>73.733333333333334</v>
      </c>
      <c r="J159" s="3" t="s">
        <v>26</v>
      </c>
      <c r="K159" s="3" t="s">
        <v>27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s="3" t="b">
        <v>0</v>
      </c>
      <c r="Q159" s="3" t="b">
        <v>0</v>
      </c>
      <c r="R159" s="3" t="s">
        <v>122</v>
      </c>
      <c r="S159" s="6" t="s">
        <v>2054</v>
      </c>
      <c r="T159" s="3" t="s">
        <v>2055</v>
      </c>
    </row>
    <row r="160" spans="1:20" x14ac:dyDescent="0.3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13">
        <v>221</v>
      </c>
      <c r="G160" s="13" t="s">
        <v>20</v>
      </c>
      <c r="H160" s="3">
        <v>41</v>
      </c>
      <c r="I160" s="5">
        <f t="shared" si="6"/>
        <v>113.17073170731707</v>
      </c>
      <c r="J160" s="3" t="s">
        <v>21</v>
      </c>
      <c r="K160" s="3" t="s">
        <v>22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s="3" t="b">
        <v>0</v>
      </c>
      <c r="Q160" s="3" t="b">
        <v>0</v>
      </c>
      <c r="R160" s="3" t="s">
        <v>23</v>
      </c>
      <c r="S160" s="6" t="s">
        <v>2035</v>
      </c>
      <c r="T160" s="3" t="s">
        <v>2036</v>
      </c>
    </row>
    <row r="161" spans="1:20" x14ac:dyDescent="0.3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13">
        <v>100</v>
      </c>
      <c r="G161" s="13" t="s">
        <v>20</v>
      </c>
      <c r="H161" s="3">
        <v>1821</v>
      </c>
      <c r="I161" s="5">
        <f t="shared" si="6"/>
        <v>105.00933552992861</v>
      </c>
      <c r="J161" s="3" t="s">
        <v>21</v>
      </c>
      <c r="K161" s="3" t="s">
        <v>22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s="3" t="b">
        <v>0</v>
      </c>
      <c r="Q161" s="3" t="b">
        <v>1</v>
      </c>
      <c r="R161" s="3" t="s">
        <v>33</v>
      </c>
      <c r="S161" s="6" t="s">
        <v>2039</v>
      </c>
      <c r="T161" s="3" t="s">
        <v>2040</v>
      </c>
    </row>
    <row r="162" spans="1:20" x14ac:dyDescent="0.3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13">
        <v>162</v>
      </c>
      <c r="G162" s="13" t="s">
        <v>20</v>
      </c>
      <c r="H162" s="3">
        <v>164</v>
      </c>
      <c r="I162" s="5">
        <f t="shared" si="6"/>
        <v>79.176829268292678</v>
      </c>
      <c r="J162" s="3" t="s">
        <v>21</v>
      </c>
      <c r="K162" s="3" t="s">
        <v>22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s="3" t="b">
        <v>0</v>
      </c>
      <c r="Q162" s="3" t="b">
        <v>0</v>
      </c>
      <c r="R162" s="3" t="s">
        <v>65</v>
      </c>
      <c r="S162" s="6" t="s">
        <v>2037</v>
      </c>
      <c r="T162" s="3" t="s">
        <v>2046</v>
      </c>
    </row>
    <row r="163" spans="1:20" ht="31.2" x14ac:dyDescent="0.3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13">
        <v>78</v>
      </c>
      <c r="G163" s="13" t="s">
        <v>14</v>
      </c>
      <c r="H163" s="3">
        <v>75</v>
      </c>
      <c r="I163" s="5">
        <f t="shared" si="6"/>
        <v>57.333333333333336</v>
      </c>
      <c r="J163" s="3" t="s">
        <v>21</v>
      </c>
      <c r="K163" s="3" t="s">
        <v>22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s="3" t="b">
        <v>0</v>
      </c>
      <c r="Q163" s="3" t="b">
        <v>1</v>
      </c>
      <c r="R163" s="3" t="s">
        <v>28</v>
      </c>
      <c r="S163" s="6" t="s">
        <v>2037</v>
      </c>
      <c r="T163" s="3" t="s">
        <v>2038</v>
      </c>
    </row>
    <row r="164" spans="1:20" ht="31.2" x14ac:dyDescent="0.3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13">
        <v>150</v>
      </c>
      <c r="G164" s="13" t="s">
        <v>20</v>
      </c>
      <c r="H164" s="3">
        <v>157</v>
      </c>
      <c r="I164" s="5">
        <f t="shared" si="6"/>
        <v>58.178343949044589</v>
      </c>
      <c r="J164" s="3" t="s">
        <v>98</v>
      </c>
      <c r="K164" s="3" t="s">
        <v>99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s="3" t="b">
        <v>0</v>
      </c>
      <c r="Q164" s="3" t="b">
        <v>0</v>
      </c>
      <c r="R164" s="3" t="s">
        <v>23</v>
      </c>
      <c r="S164" s="6" t="s">
        <v>2035</v>
      </c>
      <c r="T164" s="3" t="s">
        <v>2036</v>
      </c>
    </row>
    <row r="165" spans="1:20" x14ac:dyDescent="0.3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13">
        <v>253</v>
      </c>
      <c r="G165" s="13" t="s">
        <v>20</v>
      </c>
      <c r="H165" s="3">
        <v>246</v>
      </c>
      <c r="I165" s="5">
        <f t="shared" si="6"/>
        <v>36.032520325203251</v>
      </c>
      <c r="J165" s="3" t="s">
        <v>21</v>
      </c>
      <c r="K165" s="3" t="s">
        <v>22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s="3" t="b">
        <v>0</v>
      </c>
      <c r="Q165" s="3" t="b">
        <v>1</v>
      </c>
      <c r="R165" s="3" t="s">
        <v>122</v>
      </c>
      <c r="S165" s="6" t="s">
        <v>2054</v>
      </c>
      <c r="T165" s="3" t="s">
        <v>2055</v>
      </c>
    </row>
    <row r="166" spans="1:20" x14ac:dyDescent="0.3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13">
        <v>100</v>
      </c>
      <c r="G166" s="13" t="s">
        <v>20</v>
      </c>
      <c r="H166" s="3">
        <v>1396</v>
      </c>
      <c r="I166" s="5">
        <f t="shared" si="6"/>
        <v>107.99068767908309</v>
      </c>
      <c r="J166" s="3" t="s">
        <v>21</v>
      </c>
      <c r="K166" s="3" t="s">
        <v>22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s="3" t="b">
        <v>0</v>
      </c>
      <c r="Q166" s="3" t="b">
        <v>0</v>
      </c>
      <c r="R166" s="3" t="s">
        <v>33</v>
      </c>
      <c r="S166" s="6" t="s">
        <v>2039</v>
      </c>
      <c r="T166" s="3" t="s">
        <v>2040</v>
      </c>
    </row>
    <row r="167" spans="1:20" x14ac:dyDescent="0.3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13">
        <v>122</v>
      </c>
      <c r="G167" s="13" t="s">
        <v>20</v>
      </c>
      <c r="H167" s="3">
        <v>2506</v>
      </c>
      <c r="I167" s="5">
        <f t="shared" si="6"/>
        <v>44.005985634477256</v>
      </c>
      <c r="J167" s="3" t="s">
        <v>21</v>
      </c>
      <c r="K167" s="3" t="s">
        <v>22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s="3" t="b">
        <v>0</v>
      </c>
      <c r="Q167" s="3" t="b">
        <v>0</v>
      </c>
      <c r="R167" s="3" t="s">
        <v>28</v>
      </c>
      <c r="S167" s="6" t="s">
        <v>2037</v>
      </c>
      <c r="T167" s="3" t="s">
        <v>2038</v>
      </c>
    </row>
    <row r="168" spans="1:20" x14ac:dyDescent="0.3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13">
        <v>137</v>
      </c>
      <c r="G168" s="13" t="s">
        <v>20</v>
      </c>
      <c r="H168" s="3">
        <v>244</v>
      </c>
      <c r="I168" s="5">
        <f t="shared" si="6"/>
        <v>55.077868852459019</v>
      </c>
      <c r="J168" s="3" t="s">
        <v>21</v>
      </c>
      <c r="K168" s="3" t="s">
        <v>22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s="3" t="b">
        <v>0</v>
      </c>
      <c r="Q168" s="3" t="b">
        <v>0</v>
      </c>
      <c r="R168" s="3" t="s">
        <v>122</v>
      </c>
      <c r="S168" s="6" t="s">
        <v>2054</v>
      </c>
      <c r="T168" s="3" t="s">
        <v>2055</v>
      </c>
    </row>
    <row r="169" spans="1:20" x14ac:dyDescent="0.3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13">
        <v>416</v>
      </c>
      <c r="G169" s="13" t="s">
        <v>20</v>
      </c>
      <c r="H169" s="3">
        <v>146</v>
      </c>
      <c r="I169" s="5">
        <f t="shared" si="6"/>
        <v>74</v>
      </c>
      <c r="J169" s="3" t="s">
        <v>26</v>
      </c>
      <c r="K169" s="3" t="s">
        <v>27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s="3" t="b">
        <v>0</v>
      </c>
      <c r="Q169" s="3" t="b">
        <v>0</v>
      </c>
      <c r="R169" s="3" t="s">
        <v>33</v>
      </c>
      <c r="S169" s="6" t="s">
        <v>2039</v>
      </c>
      <c r="T169" s="3" t="s">
        <v>2040</v>
      </c>
    </row>
    <row r="170" spans="1:20" x14ac:dyDescent="0.3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13">
        <v>31</v>
      </c>
      <c r="G170" s="13" t="s">
        <v>14</v>
      </c>
      <c r="H170" s="3">
        <v>955</v>
      </c>
      <c r="I170" s="5">
        <f t="shared" si="6"/>
        <v>41.996858638743454</v>
      </c>
      <c r="J170" s="3" t="s">
        <v>36</v>
      </c>
      <c r="K170" s="3" t="s">
        <v>37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s="3" t="b">
        <v>0</v>
      </c>
      <c r="Q170" s="3" t="b">
        <v>1</v>
      </c>
      <c r="R170" s="3" t="s">
        <v>60</v>
      </c>
      <c r="S170" s="6" t="s">
        <v>2035</v>
      </c>
      <c r="T170" s="3" t="s">
        <v>2045</v>
      </c>
    </row>
    <row r="171" spans="1:20" x14ac:dyDescent="0.3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13">
        <v>424</v>
      </c>
      <c r="G171" s="13" t="s">
        <v>20</v>
      </c>
      <c r="H171" s="3">
        <v>1267</v>
      </c>
      <c r="I171" s="5">
        <f t="shared" si="6"/>
        <v>77.988161010260455</v>
      </c>
      <c r="J171" s="3" t="s">
        <v>21</v>
      </c>
      <c r="K171" s="3" t="s">
        <v>22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s="3" t="b">
        <v>0</v>
      </c>
      <c r="Q171" s="3" t="b">
        <v>1</v>
      </c>
      <c r="R171" s="3" t="s">
        <v>100</v>
      </c>
      <c r="S171" s="6" t="s">
        <v>2041</v>
      </c>
      <c r="T171" s="3" t="s">
        <v>2052</v>
      </c>
    </row>
    <row r="172" spans="1:20" x14ac:dyDescent="0.3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13">
        <v>3</v>
      </c>
      <c r="G172" s="13" t="s">
        <v>14</v>
      </c>
      <c r="H172" s="3">
        <v>67</v>
      </c>
      <c r="I172" s="5">
        <f t="shared" si="6"/>
        <v>82.507462686567166</v>
      </c>
      <c r="J172" s="3" t="s">
        <v>21</v>
      </c>
      <c r="K172" s="3" t="s">
        <v>22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s="3" t="b">
        <v>0</v>
      </c>
      <c r="Q172" s="3" t="b">
        <v>0</v>
      </c>
      <c r="R172" s="3" t="s">
        <v>60</v>
      </c>
      <c r="S172" s="6" t="s">
        <v>2035</v>
      </c>
      <c r="T172" s="3" t="s">
        <v>2045</v>
      </c>
    </row>
    <row r="173" spans="1:20" ht="31.2" x14ac:dyDescent="0.3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13">
        <v>11</v>
      </c>
      <c r="G173" s="13" t="s">
        <v>14</v>
      </c>
      <c r="H173" s="3">
        <v>5</v>
      </c>
      <c r="I173" s="5">
        <f t="shared" si="6"/>
        <v>104.2</v>
      </c>
      <c r="J173" s="3" t="s">
        <v>21</v>
      </c>
      <c r="K173" s="3" t="s">
        <v>22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s="3" t="b">
        <v>0</v>
      </c>
      <c r="Q173" s="3" t="b">
        <v>0</v>
      </c>
      <c r="R173" s="3" t="s">
        <v>206</v>
      </c>
      <c r="S173" s="6" t="s">
        <v>2047</v>
      </c>
      <c r="T173" s="3" t="s">
        <v>2059</v>
      </c>
    </row>
    <row r="174" spans="1:20" x14ac:dyDescent="0.3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13">
        <v>83</v>
      </c>
      <c r="G174" s="13" t="s">
        <v>14</v>
      </c>
      <c r="H174" s="3">
        <v>26</v>
      </c>
      <c r="I174" s="5">
        <f t="shared" si="6"/>
        <v>25.5</v>
      </c>
      <c r="J174" s="3" t="s">
        <v>21</v>
      </c>
      <c r="K174" s="3" t="s">
        <v>22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s="3" t="b">
        <v>0</v>
      </c>
      <c r="Q174" s="3" t="b">
        <v>1</v>
      </c>
      <c r="R174" s="3" t="s">
        <v>42</v>
      </c>
      <c r="S174" s="6" t="s">
        <v>2041</v>
      </c>
      <c r="T174" s="3" t="s">
        <v>2042</v>
      </c>
    </row>
    <row r="175" spans="1:20" x14ac:dyDescent="0.3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13">
        <v>163</v>
      </c>
      <c r="G175" s="13" t="s">
        <v>20</v>
      </c>
      <c r="H175" s="3">
        <v>1561</v>
      </c>
      <c r="I175" s="5">
        <f t="shared" si="6"/>
        <v>100.98334401024984</v>
      </c>
      <c r="J175" s="3" t="s">
        <v>21</v>
      </c>
      <c r="K175" s="3" t="s">
        <v>22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s="3" t="b">
        <v>0</v>
      </c>
      <c r="Q175" s="3" t="b">
        <v>0</v>
      </c>
      <c r="R175" s="3" t="s">
        <v>33</v>
      </c>
      <c r="S175" s="6" t="s">
        <v>2039</v>
      </c>
      <c r="T175" s="3" t="s">
        <v>2040</v>
      </c>
    </row>
    <row r="176" spans="1:20" x14ac:dyDescent="0.3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13">
        <v>895</v>
      </c>
      <c r="G176" s="13" t="s">
        <v>20</v>
      </c>
      <c r="H176" s="3">
        <v>48</v>
      </c>
      <c r="I176" s="5">
        <f t="shared" si="6"/>
        <v>111.83333333333333</v>
      </c>
      <c r="J176" s="3" t="s">
        <v>21</v>
      </c>
      <c r="K176" s="3" t="s">
        <v>22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s="3" t="b">
        <v>0</v>
      </c>
      <c r="Q176" s="3" t="b">
        <v>1</v>
      </c>
      <c r="R176" s="3" t="s">
        <v>65</v>
      </c>
      <c r="S176" s="6" t="s">
        <v>2037</v>
      </c>
      <c r="T176" s="3" t="s">
        <v>2046</v>
      </c>
    </row>
    <row r="177" spans="1:20" x14ac:dyDescent="0.3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13">
        <v>26</v>
      </c>
      <c r="G177" s="13" t="s">
        <v>14</v>
      </c>
      <c r="H177" s="3">
        <v>1130</v>
      </c>
      <c r="I177" s="5">
        <f t="shared" si="6"/>
        <v>41.999115044247787</v>
      </c>
      <c r="J177" s="3" t="s">
        <v>21</v>
      </c>
      <c r="K177" s="3" t="s">
        <v>22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s="3" t="b">
        <v>0</v>
      </c>
      <c r="Q177" s="3" t="b">
        <v>0</v>
      </c>
      <c r="R177" s="3" t="s">
        <v>33</v>
      </c>
      <c r="S177" s="6" t="s">
        <v>2039</v>
      </c>
      <c r="T177" s="3" t="s">
        <v>2040</v>
      </c>
    </row>
    <row r="178" spans="1:20" ht="31.2" x14ac:dyDescent="0.3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13">
        <v>75</v>
      </c>
      <c r="G178" s="13" t="s">
        <v>14</v>
      </c>
      <c r="H178" s="3">
        <v>782</v>
      </c>
      <c r="I178" s="5">
        <f t="shared" si="6"/>
        <v>110.05115089514067</v>
      </c>
      <c r="J178" s="3" t="s">
        <v>21</v>
      </c>
      <c r="K178" s="3" t="s">
        <v>22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s="3" t="b">
        <v>0</v>
      </c>
      <c r="Q178" s="3" t="b">
        <v>0</v>
      </c>
      <c r="R178" s="3" t="s">
        <v>33</v>
      </c>
      <c r="S178" s="6" t="s">
        <v>2039</v>
      </c>
      <c r="T178" s="3" t="s">
        <v>2040</v>
      </c>
    </row>
    <row r="179" spans="1:20" x14ac:dyDescent="0.3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13">
        <v>416</v>
      </c>
      <c r="G179" s="13" t="s">
        <v>20</v>
      </c>
      <c r="H179" s="3">
        <v>2739</v>
      </c>
      <c r="I179" s="5">
        <f t="shared" si="6"/>
        <v>58.997079225994888</v>
      </c>
      <c r="J179" s="3" t="s">
        <v>21</v>
      </c>
      <c r="K179" s="3" t="s">
        <v>22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s="3" t="b">
        <v>0</v>
      </c>
      <c r="Q179" s="3" t="b">
        <v>0</v>
      </c>
      <c r="R179" s="3" t="s">
        <v>33</v>
      </c>
      <c r="S179" s="6" t="s">
        <v>2039</v>
      </c>
      <c r="T179" s="3" t="s">
        <v>2040</v>
      </c>
    </row>
    <row r="180" spans="1:20" x14ac:dyDescent="0.3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13">
        <v>96</v>
      </c>
      <c r="G180" s="13" t="s">
        <v>14</v>
      </c>
      <c r="H180" s="3">
        <v>210</v>
      </c>
      <c r="I180" s="5">
        <f t="shared" si="6"/>
        <v>32.985714285714288</v>
      </c>
      <c r="J180" s="3" t="s">
        <v>21</v>
      </c>
      <c r="K180" s="3" t="s">
        <v>22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s="3" t="b">
        <v>0</v>
      </c>
      <c r="Q180" s="3" t="b">
        <v>0</v>
      </c>
      <c r="R180" s="3" t="s">
        <v>17</v>
      </c>
      <c r="S180" s="6" t="s">
        <v>2033</v>
      </c>
      <c r="T180" s="3" t="s">
        <v>2034</v>
      </c>
    </row>
    <row r="181" spans="1:20" ht="31.2" x14ac:dyDescent="0.3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13">
        <v>358</v>
      </c>
      <c r="G181" s="13" t="s">
        <v>20</v>
      </c>
      <c r="H181" s="3">
        <v>3537</v>
      </c>
      <c r="I181" s="5">
        <f t="shared" si="6"/>
        <v>45.005654509471306</v>
      </c>
      <c r="J181" s="3" t="s">
        <v>15</v>
      </c>
      <c r="K181" s="3" t="s">
        <v>16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s="3" t="b">
        <v>0</v>
      </c>
      <c r="Q181" s="3" t="b">
        <v>1</v>
      </c>
      <c r="R181" s="3" t="s">
        <v>33</v>
      </c>
      <c r="S181" s="6" t="s">
        <v>2039</v>
      </c>
      <c r="T181" s="3" t="s">
        <v>2040</v>
      </c>
    </row>
    <row r="182" spans="1:20" x14ac:dyDescent="0.3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13">
        <v>308</v>
      </c>
      <c r="G182" s="13" t="s">
        <v>20</v>
      </c>
      <c r="H182" s="3">
        <v>2107</v>
      </c>
      <c r="I182" s="5">
        <f t="shared" si="6"/>
        <v>81.98196487897485</v>
      </c>
      <c r="J182" s="3" t="s">
        <v>26</v>
      </c>
      <c r="K182" s="3" t="s">
        <v>27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s="3" t="b">
        <v>0</v>
      </c>
      <c r="Q182" s="3" t="b">
        <v>0</v>
      </c>
      <c r="R182" s="3" t="s">
        <v>65</v>
      </c>
      <c r="S182" s="6" t="s">
        <v>2037</v>
      </c>
      <c r="T182" s="3" t="s">
        <v>2046</v>
      </c>
    </row>
    <row r="183" spans="1:20" x14ac:dyDescent="0.3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13">
        <v>62</v>
      </c>
      <c r="G183" s="13" t="s">
        <v>14</v>
      </c>
      <c r="H183" s="3">
        <v>136</v>
      </c>
      <c r="I183" s="5">
        <f t="shared" si="6"/>
        <v>39.080882352941174</v>
      </c>
      <c r="J183" s="3" t="s">
        <v>21</v>
      </c>
      <c r="K183" s="3" t="s">
        <v>22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s="3" t="b">
        <v>0</v>
      </c>
      <c r="Q183" s="3" t="b">
        <v>0</v>
      </c>
      <c r="R183" s="3" t="s">
        <v>28</v>
      </c>
      <c r="S183" s="6" t="s">
        <v>2037</v>
      </c>
      <c r="T183" s="3" t="s">
        <v>2038</v>
      </c>
    </row>
    <row r="184" spans="1:20" ht="31.2" x14ac:dyDescent="0.3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13">
        <v>722</v>
      </c>
      <c r="G184" s="13" t="s">
        <v>20</v>
      </c>
      <c r="H184" s="3">
        <v>3318</v>
      </c>
      <c r="I184" s="5">
        <f t="shared" si="6"/>
        <v>58.996383363471971</v>
      </c>
      <c r="J184" s="3" t="s">
        <v>36</v>
      </c>
      <c r="K184" s="3" t="s">
        <v>37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s="3" t="b">
        <v>0</v>
      </c>
      <c r="Q184" s="3" t="b">
        <v>0</v>
      </c>
      <c r="R184" s="3" t="s">
        <v>33</v>
      </c>
      <c r="S184" s="6" t="s">
        <v>2039</v>
      </c>
      <c r="T184" s="3" t="s">
        <v>2040</v>
      </c>
    </row>
    <row r="185" spans="1:20" ht="31.2" x14ac:dyDescent="0.3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13">
        <v>69</v>
      </c>
      <c r="G185" s="13" t="s">
        <v>14</v>
      </c>
      <c r="H185" s="3">
        <v>86</v>
      </c>
      <c r="I185" s="5">
        <f t="shared" si="6"/>
        <v>40.988372093023258</v>
      </c>
      <c r="J185" s="3" t="s">
        <v>15</v>
      </c>
      <c r="K185" s="3" t="s">
        <v>16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s="3" t="b">
        <v>0</v>
      </c>
      <c r="Q185" s="3" t="b">
        <v>0</v>
      </c>
      <c r="R185" s="3" t="s">
        <v>23</v>
      </c>
      <c r="S185" s="6" t="s">
        <v>2035</v>
      </c>
      <c r="T185" s="3" t="s">
        <v>2036</v>
      </c>
    </row>
    <row r="186" spans="1:20" x14ac:dyDescent="0.3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13">
        <v>293</v>
      </c>
      <c r="G186" s="13" t="s">
        <v>20</v>
      </c>
      <c r="H186" s="3">
        <v>340</v>
      </c>
      <c r="I186" s="5">
        <f t="shared" si="6"/>
        <v>31.029411764705884</v>
      </c>
      <c r="J186" s="3" t="s">
        <v>21</v>
      </c>
      <c r="K186" s="3" t="s">
        <v>22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s="3" t="b">
        <v>0</v>
      </c>
      <c r="Q186" s="3" t="b">
        <v>0</v>
      </c>
      <c r="R186" s="3" t="s">
        <v>33</v>
      </c>
      <c r="S186" s="6" t="s">
        <v>2039</v>
      </c>
      <c r="T186" s="3" t="s">
        <v>2040</v>
      </c>
    </row>
    <row r="187" spans="1:20" x14ac:dyDescent="0.3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13">
        <v>72</v>
      </c>
      <c r="G187" s="13" t="s">
        <v>14</v>
      </c>
      <c r="H187" s="3">
        <v>19</v>
      </c>
      <c r="I187" s="5">
        <f t="shared" si="6"/>
        <v>37.789473684210527</v>
      </c>
      <c r="J187" s="3" t="s">
        <v>21</v>
      </c>
      <c r="K187" s="3" t="s">
        <v>22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s="3" t="b">
        <v>0</v>
      </c>
      <c r="Q187" s="3" t="b">
        <v>0</v>
      </c>
      <c r="R187" s="3" t="s">
        <v>269</v>
      </c>
      <c r="S187" s="6" t="s">
        <v>2041</v>
      </c>
      <c r="T187" s="3" t="s">
        <v>2060</v>
      </c>
    </row>
    <row r="188" spans="1:20" x14ac:dyDescent="0.3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13">
        <v>32</v>
      </c>
      <c r="G188" s="13" t="s">
        <v>14</v>
      </c>
      <c r="H188" s="3">
        <v>886</v>
      </c>
      <c r="I188" s="5">
        <f t="shared" si="6"/>
        <v>32.006772009029348</v>
      </c>
      <c r="J188" s="3" t="s">
        <v>21</v>
      </c>
      <c r="K188" s="3" t="s">
        <v>22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s="3" t="b">
        <v>0</v>
      </c>
      <c r="Q188" s="3" t="b">
        <v>0</v>
      </c>
      <c r="R188" s="3" t="s">
        <v>33</v>
      </c>
      <c r="S188" s="6" t="s">
        <v>2039</v>
      </c>
      <c r="T188" s="3" t="s">
        <v>2040</v>
      </c>
    </row>
    <row r="189" spans="1:20" x14ac:dyDescent="0.3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13">
        <v>230</v>
      </c>
      <c r="G189" s="13" t="s">
        <v>20</v>
      </c>
      <c r="H189" s="3">
        <v>1442</v>
      </c>
      <c r="I189" s="5">
        <f t="shared" si="6"/>
        <v>95.966712898751737</v>
      </c>
      <c r="J189" s="3" t="s">
        <v>15</v>
      </c>
      <c r="K189" s="3" t="s">
        <v>16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s="3" t="b">
        <v>0</v>
      </c>
      <c r="Q189" s="3" t="b">
        <v>1</v>
      </c>
      <c r="R189" s="3" t="s">
        <v>100</v>
      </c>
      <c r="S189" s="6" t="s">
        <v>2041</v>
      </c>
      <c r="T189" s="3" t="s">
        <v>2052</v>
      </c>
    </row>
    <row r="190" spans="1:20" x14ac:dyDescent="0.3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13">
        <v>32</v>
      </c>
      <c r="G190" s="13" t="s">
        <v>14</v>
      </c>
      <c r="H190" s="3">
        <v>35</v>
      </c>
      <c r="I190" s="5">
        <f t="shared" si="6"/>
        <v>75</v>
      </c>
      <c r="J190" s="3" t="s">
        <v>107</v>
      </c>
      <c r="K190" s="3" t="s">
        <v>108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s="3" t="b">
        <v>0</v>
      </c>
      <c r="Q190" s="3" t="b">
        <v>0</v>
      </c>
      <c r="R190" s="3" t="s">
        <v>33</v>
      </c>
      <c r="S190" s="6" t="s">
        <v>2039</v>
      </c>
      <c r="T190" s="3" t="s">
        <v>2040</v>
      </c>
    </row>
    <row r="191" spans="1:20" x14ac:dyDescent="0.3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13">
        <v>24</v>
      </c>
      <c r="G191" s="13" t="s">
        <v>74</v>
      </c>
      <c r="H191" s="3">
        <v>441</v>
      </c>
      <c r="I191" s="5">
        <f t="shared" si="6"/>
        <v>102.0498866213152</v>
      </c>
      <c r="J191" s="3" t="s">
        <v>21</v>
      </c>
      <c r="K191" s="3" t="s">
        <v>22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s="3" t="b">
        <v>0</v>
      </c>
      <c r="Q191" s="3" t="b">
        <v>0</v>
      </c>
      <c r="R191" s="3" t="s">
        <v>33</v>
      </c>
      <c r="S191" s="6" t="s">
        <v>2039</v>
      </c>
      <c r="T191" s="3" t="s">
        <v>2040</v>
      </c>
    </row>
    <row r="192" spans="1:20" x14ac:dyDescent="0.3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13">
        <v>69</v>
      </c>
      <c r="G192" s="13" t="s">
        <v>14</v>
      </c>
      <c r="H192" s="3">
        <v>24</v>
      </c>
      <c r="I192" s="5">
        <f t="shared" si="6"/>
        <v>105.75</v>
      </c>
      <c r="J192" s="3" t="s">
        <v>21</v>
      </c>
      <c r="K192" s="3" t="s">
        <v>22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s="3" t="b">
        <v>0</v>
      </c>
      <c r="Q192" s="3" t="b">
        <v>1</v>
      </c>
      <c r="R192" s="3" t="s">
        <v>33</v>
      </c>
      <c r="S192" s="6" t="s">
        <v>2039</v>
      </c>
      <c r="T192" s="3" t="s">
        <v>2040</v>
      </c>
    </row>
    <row r="193" spans="1:20" x14ac:dyDescent="0.3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13">
        <v>38</v>
      </c>
      <c r="G193" s="13" t="s">
        <v>14</v>
      </c>
      <c r="H193" s="3">
        <v>86</v>
      </c>
      <c r="I193" s="5">
        <f t="shared" si="6"/>
        <v>37.069767441860463</v>
      </c>
      <c r="J193" s="3" t="s">
        <v>107</v>
      </c>
      <c r="K193" s="3" t="s">
        <v>108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s="3" t="b">
        <v>0</v>
      </c>
      <c r="Q193" s="3" t="b">
        <v>0</v>
      </c>
      <c r="R193" s="3" t="s">
        <v>33</v>
      </c>
      <c r="S193" s="6" t="s">
        <v>2039</v>
      </c>
      <c r="T193" s="3" t="s">
        <v>2040</v>
      </c>
    </row>
    <row r="194" spans="1:20" x14ac:dyDescent="0.3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13">
        <v>20</v>
      </c>
      <c r="G194" s="13" t="s">
        <v>14</v>
      </c>
      <c r="H194" s="3">
        <v>243</v>
      </c>
      <c r="I194" s="5">
        <f t="shared" si="6"/>
        <v>35.049382716049379</v>
      </c>
      <c r="J194" s="3" t="s">
        <v>21</v>
      </c>
      <c r="K194" s="3" t="s">
        <v>22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s="3" t="b">
        <v>0</v>
      </c>
      <c r="Q194" s="3" t="b">
        <v>0</v>
      </c>
      <c r="R194" s="3" t="s">
        <v>23</v>
      </c>
      <c r="S194" s="6" t="s">
        <v>2035</v>
      </c>
      <c r="T194" s="3" t="s">
        <v>2036</v>
      </c>
    </row>
    <row r="195" spans="1:20" x14ac:dyDescent="0.3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13">
        <v>46</v>
      </c>
      <c r="G195" s="13" t="s">
        <v>14</v>
      </c>
      <c r="H195" s="3">
        <v>65</v>
      </c>
      <c r="I195" s="5">
        <f t="shared" ref="I195:I258" si="9">E195/H195</f>
        <v>46.338461538461537</v>
      </c>
      <c r="J195" s="3" t="s">
        <v>21</v>
      </c>
      <c r="K195" s="3" t="s">
        <v>22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s="3" t="b">
        <v>1</v>
      </c>
      <c r="Q195" s="3" t="b">
        <v>0</v>
      </c>
      <c r="R195" s="3" t="s">
        <v>60</v>
      </c>
      <c r="S195" s="6" t="s">
        <v>2035</v>
      </c>
      <c r="T195" s="3" t="s">
        <v>2045</v>
      </c>
    </row>
    <row r="196" spans="1:20" x14ac:dyDescent="0.3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13">
        <v>123</v>
      </c>
      <c r="G196" s="13" t="s">
        <v>20</v>
      </c>
      <c r="H196" s="3">
        <v>126</v>
      </c>
      <c r="I196" s="5">
        <f t="shared" si="9"/>
        <v>69.174603174603178</v>
      </c>
      <c r="J196" s="3" t="s">
        <v>21</v>
      </c>
      <c r="K196" s="3" t="s">
        <v>22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s="3" t="b">
        <v>0</v>
      </c>
      <c r="Q196" s="3" t="b">
        <v>0</v>
      </c>
      <c r="R196" s="3" t="s">
        <v>148</v>
      </c>
      <c r="S196" s="6" t="s">
        <v>2035</v>
      </c>
      <c r="T196" s="3" t="s">
        <v>2057</v>
      </c>
    </row>
    <row r="197" spans="1:20" x14ac:dyDescent="0.3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13">
        <v>362</v>
      </c>
      <c r="G197" s="13" t="s">
        <v>20</v>
      </c>
      <c r="H197" s="3">
        <v>524</v>
      </c>
      <c r="I197" s="5">
        <f t="shared" si="9"/>
        <v>109.07824427480917</v>
      </c>
      <c r="J197" s="3" t="s">
        <v>21</v>
      </c>
      <c r="K197" s="3" t="s">
        <v>22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s="3" t="b">
        <v>0</v>
      </c>
      <c r="Q197" s="3" t="b">
        <v>0</v>
      </c>
      <c r="R197" s="3" t="s">
        <v>50</v>
      </c>
      <c r="S197" s="6" t="s">
        <v>2035</v>
      </c>
      <c r="T197" s="3" t="s">
        <v>2043</v>
      </c>
    </row>
    <row r="198" spans="1:20" x14ac:dyDescent="0.3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13">
        <v>63</v>
      </c>
      <c r="G198" s="13" t="s">
        <v>14</v>
      </c>
      <c r="H198" s="3">
        <v>100</v>
      </c>
      <c r="I198" s="5">
        <f t="shared" si="9"/>
        <v>51.78</v>
      </c>
      <c r="J198" s="3" t="s">
        <v>36</v>
      </c>
      <c r="K198" s="3" t="s">
        <v>37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s="3" t="b">
        <v>0</v>
      </c>
      <c r="Q198" s="3" t="b">
        <v>0</v>
      </c>
      <c r="R198" s="3" t="s">
        <v>65</v>
      </c>
      <c r="S198" s="6" t="s">
        <v>2037</v>
      </c>
      <c r="T198" s="3" t="s">
        <v>2046</v>
      </c>
    </row>
    <row r="199" spans="1:20" x14ac:dyDescent="0.3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13">
        <v>298</v>
      </c>
      <c r="G199" s="13" t="s">
        <v>20</v>
      </c>
      <c r="H199" s="3">
        <v>1989</v>
      </c>
      <c r="I199" s="5">
        <f t="shared" si="9"/>
        <v>82.010055304172951</v>
      </c>
      <c r="J199" s="3" t="s">
        <v>21</v>
      </c>
      <c r="K199" s="3" t="s">
        <v>22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s="3" t="b">
        <v>0</v>
      </c>
      <c r="Q199" s="3" t="b">
        <v>0</v>
      </c>
      <c r="R199" s="3" t="s">
        <v>53</v>
      </c>
      <c r="S199" s="6" t="s">
        <v>2041</v>
      </c>
      <c r="T199" s="3" t="s">
        <v>2044</v>
      </c>
    </row>
    <row r="200" spans="1:20" x14ac:dyDescent="0.3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13">
        <v>10</v>
      </c>
      <c r="G200" s="13" t="s">
        <v>14</v>
      </c>
      <c r="H200" s="3">
        <v>168</v>
      </c>
      <c r="I200" s="5">
        <f t="shared" si="9"/>
        <v>35.958333333333336</v>
      </c>
      <c r="J200" s="3" t="s">
        <v>21</v>
      </c>
      <c r="K200" s="3" t="s">
        <v>22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s="3" t="b">
        <v>0</v>
      </c>
      <c r="Q200" s="3" t="b">
        <v>0</v>
      </c>
      <c r="R200" s="3" t="s">
        <v>50</v>
      </c>
      <c r="S200" s="6" t="s">
        <v>2035</v>
      </c>
      <c r="T200" s="3" t="s">
        <v>2043</v>
      </c>
    </row>
    <row r="201" spans="1:20" x14ac:dyDescent="0.3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13">
        <v>54</v>
      </c>
      <c r="G201" s="13" t="s">
        <v>14</v>
      </c>
      <c r="H201" s="3">
        <v>13</v>
      </c>
      <c r="I201" s="5">
        <f t="shared" si="9"/>
        <v>74.461538461538467</v>
      </c>
      <c r="J201" s="3" t="s">
        <v>21</v>
      </c>
      <c r="K201" s="3" t="s">
        <v>22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s="3" t="b">
        <v>0</v>
      </c>
      <c r="Q201" s="3" t="b">
        <v>0</v>
      </c>
      <c r="R201" s="3" t="s">
        <v>23</v>
      </c>
      <c r="S201" s="6" t="s">
        <v>2035</v>
      </c>
      <c r="T201" s="3" t="s">
        <v>2036</v>
      </c>
    </row>
    <row r="202" spans="1:20" x14ac:dyDescent="0.3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13">
        <v>2</v>
      </c>
      <c r="G202" s="13" t="s">
        <v>14</v>
      </c>
      <c r="H202" s="3">
        <v>1</v>
      </c>
      <c r="I202" s="5">
        <f t="shared" si="9"/>
        <v>2</v>
      </c>
      <c r="J202" s="3" t="s">
        <v>15</v>
      </c>
      <c r="K202" s="3" t="s">
        <v>16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s="3" t="b">
        <v>0</v>
      </c>
      <c r="Q202" s="3" t="b">
        <v>0</v>
      </c>
      <c r="R202" s="3" t="s">
        <v>33</v>
      </c>
      <c r="S202" s="6" t="s">
        <v>2039</v>
      </c>
      <c r="T202" s="3" t="s">
        <v>2040</v>
      </c>
    </row>
    <row r="203" spans="1:20" x14ac:dyDescent="0.3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13">
        <v>681</v>
      </c>
      <c r="G203" s="13" t="s">
        <v>20</v>
      </c>
      <c r="H203" s="3">
        <v>157</v>
      </c>
      <c r="I203" s="5">
        <f t="shared" si="9"/>
        <v>91.114649681528661</v>
      </c>
      <c r="J203" s="3" t="s">
        <v>21</v>
      </c>
      <c r="K203" s="3" t="s">
        <v>22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s="3" t="b">
        <v>0</v>
      </c>
      <c r="Q203" s="3" t="b">
        <v>0</v>
      </c>
      <c r="R203" s="3" t="s">
        <v>28</v>
      </c>
      <c r="S203" s="6" t="s">
        <v>2037</v>
      </c>
      <c r="T203" s="3" t="s">
        <v>2038</v>
      </c>
    </row>
    <row r="204" spans="1:20" x14ac:dyDescent="0.3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13">
        <v>79</v>
      </c>
      <c r="G204" s="13" t="s">
        <v>74</v>
      </c>
      <c r="H204" s="3">
        <v>82</v>
      </c>
      <c r="I204" s="5">
        <f t="shared" si="9"/>
        <v>79.792682926829272</v>
      </c>
      <c r="J204" s="3" t="s">
        <v>21</v>
      </c>
      <c r="K204" s="3" t="s">
        <v>22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s="3" t="b">
        <v>0</v>
      </c>
      <c r="Q204" s="3" t="b">
        <v>0</v>
      </c>
      <c r="R204" s="3" t="s">
        <v>17</v>
      </c>
      <c r="S204" s="6" t="s">
        <v>2033</v>
      </c>
      <c r="T204" s="3" t="s">
        <v>2034</v>
      </c>
    </row>
    <row r="205" spans="1:20" ht="31.2" x14ac:dyDescent="0.3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13">
        <v>134</v>
      </c>
      <c r="G205" s="13" t="s">
        <v>20</v>
      </c>
      <c r="H205" s="3">
        <v>4498</v>
      </c>
      <c r="I205" s="5">
        <f t="shared" si="9"/>
        <v>42.999777678968428</v>
      </c>
      <c r="J205" s="3" t="s">
        <v>26</v>
      </c>
      <c r="K205" s="3" t="s">
        <v>27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s="3" t="b">
        <v>0</v>
      </c>
      <c r="Q205" s="3" t="b">
        <v>0</v>
      </c>
      <c r="R205" s="3" t="s">
        <v>33</v>
      </c>
      <c r="S205" s="6" t="s">
        <v>2039</v>
      </c>
      <c r="T205" s="3" t="s">
        <v>2040</v>
      </c>
    </row>
    <row r="206" spans="1:20" x14ac:dyDescent="0.3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13">
        <v>3</v>
      </c>
      <c r="G206" s="13" t="s">
        <v>14</v>
      </c>
      <c r="H206" s="3">
        <v>40</v>
      </c>
      <c r="I206" s="5">
        <f t="shared" si="9"/>
        <v>63.225000000000001</v>
      </c>
      <c r="J206" s="3" t="s">
        <v>21</v>
      </c>
      <c r="K206" s="3" t="s">
        <v>22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s="3" t="b">
        <v>0</v>
      </c>
      <c r="Q206" s="3" t="b">
        <v>0</v>
      </c>
      <c r="R206" s="3" t="s">
        <v>159</v>
      </c>
      <c r="S206" s="6" t="s">
        <v>2035</v>
      </c>
      <c r="T206" s="3" t="s">
        <v>2058</v>
      </c>
    </row>
    <row r="207" spans="1:20" x14ac:dyDescent="0.3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13">
        <v>432</v>
      </c>
      <c r="G207" s="13" t="s">
        <v>20</v>
      </c>
      <c r="H207" s="3">
        <v>80</v>
      </c>
      <c r="I207" s="5">
        <f t="shared" si="9"/>
        <v>70.174999999999997</v>
      </c>
      <c r="J207" s="3" t="s">
        <v>21</v>
      </c>
      <c r="K207" s="3" t="s">
        <v>22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s="3" t="b">
        <v>1</v>
      </c>
      <c r="Q207" s="3" t="b">
        <v>0</v>
      </c>
      <c r="R207" s="3" t="s">
        <v>33</v>
      </c>
      <c r="S207" s="6" t="s">
        <v>2039</v>
      </c>
      <c r="T207" s="3" t="s">
        <v>2040</v>
      </c>
    </row>
    <row r="208" spans="1:20" x14ac:dyDescent="0.3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13">
        <v>39</v>
      </c>
      <c r="G208" s="13" t="s">
        <v>74</v>
      </c>
      <c r="H208" s="3">
        <v>57</v>
      </c>
      <c r="I208" s="5">
        <f t="shared" si="9"/>
        <v>61.333333333333336</v>
      </c>
      <c r="J208" s="3" t="s">
        <v>21</v>
      </c>
      <c r="K208" s="3" t="s">
        <v>22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s="3" t="b">
        <v>0</v>
      </c>
      <c r="Q208" s="3" t="b">
        <v>0</v>
      </c>
      <c r="R208" s="3" t="s">
        <v>119</v>
      </c>
      <c r="S208" s="6" t="s">
        <v>2047</v>
      </c>
      <c r="T208" s="3" t="s">
        <v>2053</v>
      </c>
    </row>
    <row r="209" spans="1:20" x14ac:dyDescent="0.3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13">
        <v>426</v>
      </c>
      <c r="G209" s="13" t="s">
        <v>20</v>
      </c>
      <c r="H209" s="3">
        <v>43</v>
      </c>
      <c r="I209" s="5">
        <f t="shared" si="9"/>
        <v>99</v>
      </c>
      <c r="J209" s="3" t="s">
        <v>21</v>
      </c>
      <c r="K209" s="3" t="s">
        <v>22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s="3" t="b">
        <v>0</v>
      </c>
      <c r="Q209" s="3" t="b">
        <v>1</v>
      </c>
      <c r="R209" s="3" t="s">
        <v>23</v>
      </c>
      <c r="S209" s="6" t="s">
        <v>2035</v>
      </c>
      <c r="T209" s="3" t="s">
        <v>2036</v>
      </c>
    </row>
    <row r="210" spans="1:20" x14ac:dyDescent="0.3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13">
        <v>101</v>
      </c>
      <c r="G210" s="13" t="s">
        <v>20</v>
      </c>
      <c r="H210" s="3">
        <v>2053</v>
      </c>
      <c r="I210" s="5">
        <f t="shared" si="9"/>
        <v>96.984900146127615</v>
      </c>
      <c r="J210" s="3" t="s">
        <v>21</v>
      </c>
      <c r="K210" s="3" t="s">
        <v>22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s="3" t="b">
        <v>0</v>
      </c>
      <c r="Q210" s="3" t="b">
        <v>0</v>
      </c>
      <c r="R210" s="3" t="s">
        <v>42</v>
      </c>
      <c r="S210" s="6" t="s">
        <v>2041</v>
      </c>
      <c r="T210" s="3" t="s">
        <v>2042</v>
      </c>
    </row>
    <row r="211" spans="1:20" x14ac:dyDescent="0.3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13">
        <v>21</v>
      </c>
      <c r="G211" s="13" t="s">
        <v>47</v>
      </c>
      <c r="H211" s="3">
        <v>808</v>
      </c>
      <c r="I211" s="5">
        <f t="shared" si="9"/>
        <v>51.004950495049506</v>
      </c>
      <c r="J211" s="3" t="s">
        <v>26</v>
      </c>
      <c r="K211" s="3" t="s">
        <v>27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s="3" t="b">
        <v>0</v>
      </c>
      <c r="Q211" s="3" t="b">
        <v>0</v>
      </c>
      <c r="R211" s="3" t="s">
        <v>42</v>
      </c>
      <c r="S211" s="6" t="s">
        <v>2041</v>
      </c>
      <c r="T211" s="3" t="s">
        <v>2042</v>
      </c>
    </row>
    <row r="212" spans="1:20" x14ac:dyDescent="0.3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13">
        <v>67</v>
      </c>
      <c r="G212" s="13" t="s">
        <v>14</v>
      </c>
      <c r="H212" s="3">
        <v>226</v>
      </c>
      <c r="I212" s="5">
        <f t="shared" si="9"/>
        <v>28.044247787610619</v>
      </c>
      <c r="J212" s="3" t="s">
        <v>36</v>
      </c>
      <c r="K212" s="3" t="s">
        <v>37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s="3" t="b">
        <v>0</v>
      </c>
      <c r="Q212" s="3" t="b">
        <v>0</v>
      </c>
      <c r="R212" s="3" t="s">
        <v>474</v>
      </c>
      <c r="S212" s="6" t="s">
        <v>2041</v>
      </c>
      <c r="T212" s="3" t="s">
        <v>2063</v>
      </c>
    </row>
    <row r="213" spans="1:20" ht="31.2" x14ac:dyDescent="0.3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13">
        <v>95</v>
      </c>
      <c r="G213" s="13" t="s">
        <v>14</v>
      </c>
      <c r="H213" s="3">
        <v>1625</v>
      </c>
      <c r="I213" s="5">
        <f t="shared" si="9"/>
        <v>60.984615384615381</v>
      </c>
      <c r="J213" s="3" t="s">
        <v>21</v>
      </c>
      <c r="K213" s="3" t="s">
        <v>22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s="3" t="b">
        <v>0</v>
      </c>
      <c r="Q213" s="3" t="b">
        <v>0</v>
      </c>
      <c r="R213" s="3" t="s">
        <v>33</v>
      </c>
      <c r="S213" s="6" t="s">
        <v>2039</v>
      </c>
      <c r="T213" s="3" t="s">
        <v>2040</v>
      </c>
    </row>
    <row r="214" spans="1:20" x14ac:dyDescent="0.3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13">
        <v>152</v>
      </c>
      <c r="G214" s="13" t="s">
        <v>20</v>
      </c>
      <c r="H214" s="3">
        <v>168</v>
      </c>
      <c r="I214" s="5">
        <f t="shared" si="9"/>
        <v>73.214285714285708</v>
      </c>
      <c r="J214" s="3" t="s">
        <v>21</v>
      </c>
      <c r="K214" s="3" t="s">
        <v>22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s="3" t="b">
        <v>0</v>
      </c>
      <c r="Q214" s="3" t="b">
        <v>0</v>
      </c>
      <c r="R214" s="3" t="s">
        <v>33</v>
      </c>
      <c r="S214" s="6" t="s">
        <v>2039</v>
      </c>
      <c r="T214" s="3" t="s">
        <v>2040</v>
      </c>
    </row>
    <row r="215" spans="1:20" ht="31.2" x14ac:dyDescent="0.3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13">
        <v>195</v>
      </c>
      <c r="G215" s="13" t="s">
        <v>20</v>
      </c>
      <c r="H215" s="3">
        <v>4289</v>
      </c>
      <c r="I215" s="5">
        <f t="shared" si="9"/>
        <v>39.997435299603637</v>
      </c>
      <c r="J215" s="3" t="s">
        <v>21</v>
      </c>
      <c r="K215" s="3" t="s">
        <v>22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s="3" t="b">
        <v>0</v>
      </c>
      <c r="Q215" s="3" t="b">
        <v>1</v>
      </c>
      <c r="R215" s="3" t="s">
        <v>60</v>
      </c>
      <c r="S215" s="6" t="s">
        <v>2035</v>
      </c>
      <c r="T215" s="3" t="s">
        <v>2045</v>
      </c>
    </row>
    <row r="216" spans="1:20" x14ac:dyDescent="0.3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13">
        <v>1023</v>
      </c>
      <c r="G216" s="13" t="s">
        <v>20</v>
      </c>
      <c r="H216" s="3">
        <v>165</v>
      </c>
      <c r="I216" s="5">
        <f t="shared" si="9"/>
        <v>86.812121212121212</v>
      </c>
      <c r="J216" s="3" t="s">
        <v>21</v>
      </c>
      <c r="K216" s="3" t="s">
        <v>22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s="3" t="b">
        <v>0</v>
      </c>
      <c r="Q216" s="3" t="b">
        <v>0</v>
      </c>
      <c r="R216" s="3" t="s">
        <v>23</v>
      </c>
      <c r="S216" s="6" t="s">
        <v>2035</v>
      </c>
      <c r="T216" s="3" t="s">
        <v>2036</v>
      </c>
    </row>
    <row r="217" spans="1:20" x14ac:dyDescent="0.3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13">
        <v>4</v>
      </c>
      <c r="G217" s="13" t="s">
        <v>14</v>
      </c>
      <c r="H217" s="3">
        <v>143</v>
      </c>
      <c r="I217" s="5">
        <f t="shared" si="9"/>
        <v>42.125874125874127</v>
      </c>
      <c r="J217" s="3" t="s">
        <v>21</v>
      </c>
      <c r="K217" s="3" t="s">
        <v>22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s="3" t="b">
        <v>0</v>
      </c>
      <c r="Q217" s="3" t="b">
        <v>0</v>
      </c>
      <c r="R217" s="3" t="s">
        <v>33</v>
      </c>
      <c r="S217" s="6" t="s">
        <v>2039</v>
      </c>
      <c r="T217" s="3" t="s">
        <v>2040</v>
      </c>
    </row>
    <row r="218" spans="1:20" x14ac:dyDescent="0.3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13">
        <v>155</v>
      </c>
      <c r="G218" s="13" t="s">
        <v>20</v>
      </c>
      <c r="H218" s="3">
        <v>1815</v>
      </c>
      <c r="I218" s="5">
        <f t="shared" si="9"/>
        <v>103.97851239669421</v>
      </c>
      <c r="J218" s="3" t="s">
        <v>21</v>
      </c>
      <c r="K218" s="3" t="s">
        <v>22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s="3" t="b">
        <v>0</v>
      </c>
      <c r="Q218" s="3" t="b">
        <v>0</v>
      </c>
      <c r="R218" s="3" t="s">
        <v>33</v>
      </c>
      <c r="S218" s="6" t="s">
        <v>2039</v>
      </c>
      <c r="T218" s="3" t="s">
        <v>2040</v>
      </c>
    </row>
    <row r="219" spans="1:20" x14ac:dyDescent="0.3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13">
        <v>45</v>
      </c>
      <c r="G219" s="13" t="s">
        <v>14</v>
      </c>
      <c r="H219" s="3">
        <v>934</v>
      </c>
      <c r="I219" s="5">
        <f t="shared" si="9"/>
        <v>62.003211991434689</v>
      </c>
      <c r="J219" s="3" t="s">
        <v>21</v>
      </c>
      <c r="K219" s="3" t="s">
        <v>22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s="3" t="b">
        <v>0</v>
      </c>
      <c r="Q219" s="3" t="b">
        <v>0</v>
      </c>
      <c r="R219" s="3" t="s">
        <v>474</v>
      </c>
      <c r="S219" s="6" t="s">
        <v>2041</v>
      </c>
      <c r="T219" s="3" t="s">
        <v>2063</v>
      </c>
    </row>
    <row r="220" spans="1:20" x14ac:dyDescent="0.3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13">
        <v>216</v>
      </c>
      <c r="G220" s="13" t="s">
        <v>20</v>
      </c>
      <c r="H220" s="3">
        <v>397</v>
      </c>
      <c r="I220" s="5">
        <f t="shared" si="9"/>
        <v>31.005037783375315</v>
      </c>
      <c r="J220" s="3" t="s">
        <v>40</v>
      </c>
      <c r="K220" s="3" t="s">
        <v>41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s="3" t="b">
        <v>0</v>
      </c>
      <c r="Q220" s="3" t="b">
        <v>1</v>
      </c>
      <c r="R220" s="3" t="s">
        <v>100</v>
      </c>
      <c r="S220" s="6" t="s">
        <v>2041</v>
      </c>
      <c r="T220" s="3" t="s">
        <v>2052</v>
      </c>
    </row>
    <row r="221" spans="1:20" x14ac:dyDescent="0.3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13">
        <v>332</v>
      </c>
      <c r="G221" s="13" t="s">
        <v>20</v>
      </c>
      <c r="H221" s="3">
        <v>1539</v>
      </c>
      <c r="I221" s="5">
        <f t="shared" si="9"/>
        <v>89.991552956465242</v>
      </c>
      <c r="J221" s="3" t="s">
        <v>21</v>
      </c>
      <c r="K221" s="3" t="s">
        <v>22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s="3" t="b">
        <v>0</v>
      </c>
      <c r="Q221" s="3" t="b">
        <v>0</v>
      </c>
      <c r="R221" s="3" t="s">
        <v>71</v>
      </c>
      <c r="S221" s="6" t="s">
        <v>2041</v>
      </c>
      <c r="T221" s="3" t="s">
        <v>2049</v>
      </c>
    </row>
    <row r="222" spans="1:20" x14ac:dyDescent="0.3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13">
        <v>8</v>
      </c>
      <c r="G222" s="13" t="s">
        <v>14</v>
      </c>
      <c r="H222" s="3">
        <v>17</v>
      </c>
      <c r="I222" s="5">
        <f t="shared" si="9"/>
        <v>39.235294117647058</v>
      </c>
      <c r="J222" s="3" t="s">
        <v>21</v>
      </c>
      <c r="K222" s="3" t="s">
        <v>22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s="3" t="b">
        <v>1</v>
      </c>
      <c r="Q222" s="3" t="b">
        <v>0</v>
      </c>
      <c r="R222" s="3" t="s">
        <v>33</v>
      </c>
      <c r="S222" s="6" t="s">
        <v>2039</v>
      </c>
      <c r="T222" s="3" t="s">
        <v>2040</v>
      </c>
    </row>
    <row r="223" spans="1:20" ht="31.2" x14ac:dyDescent="0.3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13">
        <v>99</v>
      </c>
      <c r="G223" s="13" t="s">
        <v>14</v>
      </c>
      <c r="H223" s="3">
        <v>2179</v>
      </c>
      <c r="I223" s="5">
        <f t="shared" si="9"/>
        <v>54.993116108306566</v>
      </c>
      <c r="J223" s="3" t="s">
        <v>21</v>
      </c>
      <c r="K223" s="3" t="s">
        <v>22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s="3" t="b">
        <v>1</v>
      </c>
      <c r="Q223" s="3" t="b">
        <v>0</v>
      </c>
      <c r="R223" s="3" t="s">
        <v>17</v>
      </c>
      <c r="S223" s="6" t="s">
        <v>2033</v>
      </c>
      <c r="T223" s="3" t="s">
        <v>2034</v>
      </c>
    </row>
    <row r="224" spans="1:20" x14ac:dyDescent="0.3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13">
        <v>138</v>
      </c>
      <c r="G224" s="13" t="s">
        <v>20</v>
      </c>
      <c r="H224" s="3">
        <v>138</v>
      </c>
      <c r="I224" s="5">
        <f t="shared" si="9"/>
        <v>47.992753623188406</v>
      </c>
      <c r="J224" s="3" t="s">
        <v>21</v>
      </c>
      <c r="K224" s="3" t="s">
        <v>22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s="3" t="b">
        <v>0</v>
      </c>
      <c r="Q224" s="3" t="b">
        <v>0</v>
      </c>
      <c r="R224" s="3" t="s">
        <v>122</v>
      </c>
      <c r="S224" s="6" t="s">
        <v>2054</v>
      </c>
      <c r="T224" s="3" t="s">
        <v>2055</v>
      </c>
    </row>
    <row r="225" spans="1:20" x14ac:dyDescent="0.3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13">
        <v>94</v>
      </c>
      <c r="G225" s="13" t="s">
        <v>14</v>
      </c>
      <c r="H225" s="3">
        <v>931</v>
      </c>
      <c r="I225" s="5">
        <f t="shared" si="9"/>
        <v>87.966702470461868</v>
      </c>
      <c r="J225" s="3" t="s">
        <v>21</v>
      </c>
      <c r="K225" s="3" t="s">
        <v>22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s="3" t="b">
        <v>0</v>
      </c>
      <c r="Q225" s="3" t="b">
        <v>0</v>
      </c>
      <c r="R225" s="3" t="s">
        <v>33</v>
      </c>
      <c r="S225" s="6" t="s">
        <v>2039</v>
      </c>
      <c r="T225" s="3" t="s">
        <v>2040</v>
      </c>
    </row>
    <row r="226" spans="1:20" x14ac:dyDescent="0.3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13">
        <v>404</v>
      </c>
      <c r="G226" s="13" t="s">
        <v>20</v>
      </c>
      <c r="H226" s="3">
        <v>3594</v>
      </c>
      <c r="I226" s="5">
        <f t="shared" si="9"/>
        <v>51.999165275459099</v>
      </c>
      <c r="J226" s="3" t="s">
        <v>21</v>
      </c>
      <c r="K226" s="3" t="s">
        <v>22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s="3" t="b">
        <v>0</v>
      </c>
      <c r="Q226" s="3" t="b">
        <v>0</v>
      </c>
      <c r="R226" s="3" t="s">
        <v>474</v>
      </c>
      <c r="S226" s="6" t="s">
        <v>2041</v>
      </c>
      <c r="T226" s="3" t="s">
        <v>2063</v>
      </c>
    </row>
    <row r="227" spans="1:20" x14ac:dyDescent="0.3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13">
        <v>260</v>
      </c>
      <c r="G227" s="13" t="s">
        <v>20</v>
      </c>
      <c r="H227" s="3">
        <v>5880</v>
      </c>
      <c r="I227" s="5">
        <f t="shared" si="9"/>
        <v>29.999659863945578</v>
      </c>
      <c r="J227" s="3" t="s">
        <v>21</v>
      </c>
      <c r="K227" s="3" t="s">
        <v>22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s="3" t="b">
        <v>1</v>
      </c>
      <c r="Q227" s="3" t="b">
        <v>0</v>
      </c>
      <c r="R227" s="3" t="s">
        <v>23</v>
      </c>
      <c r="S227" s="6" t="s">
        <v>2035</v>
      </c>
      <c r="T227" s="3" t="s">
        <v>2036</v>
      </c>
    </row>
    <row r="228" spans="1:20" x14ac:dyDescent="0.3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13">
        <v>367</v>
      </c>
      <c r="G228" s="13" t="s">
        <v>20</v>
      </c>
      <c r="H228" s="3">
        <v>112</v>
      </c>
      <c r="I228" s="5">
        <f t="shared" si="9"/>
        <v>98.205357142857139</v>
      </c>
      <c r="J228" s="3" t="s">
        <v>21</v>
      </c>
      <c r="K228" s="3" t="s">
        <v>22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s="3" t="b">
        <v>0</v>
      </c>
      <c r="Q228" s="3" t="b">
        <v>0</v>
      </c>
      <c r="R228" s="3" t="s">
        <v>122</v>
      </c>
      <c r="S228" s="6" t="s">
        <v>2054</v>
      </c>
      <c r="T228" s="3" t="s">
        <v>2055</v>
      </c>
    </row>
    <row r="229" spans="1:20" x14ac:dyDescent="0.3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13">
        <v>169</v>
      </c>
      <c r="G229" s="13" t="s">
        <v>20</v>
      </c>
      <c r="H229" s="3">
        <v>943</v>
      </c>
      <c r="I229" s="5">
        <f t="shared" si="9"/>
        <v>108.96182396606575</v>
      </c>
      <c r="J229" s="3" t="s">
        <v>21</v>
      </c>
      <c r="K229" s="3" t="s">
        <v>22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s="3" t="b">
        <v>0</v>
      </c>
      <c r="Q229" s="3" t="b">
        <v>0</v>
      </c>
      <c r="R229" s="3" t="s">
        <v>292</v>
      </c>
      <c r="S229" s="6" t="s">
        <v>2050</v>
      </c>
      <c r="T229" s="3" t="s">
        <v>2061</v>
      </c>
    </row>
    <row r="230" spans="1:20" x14ac:dyDescent="0.3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13">
        <v>120</v>
      </c>
      <c r="G230" s="13" t="s">
        <v>20</v>
      </c>
      <c r="H230" s="3">
        <v>2468</v>
      </c>
      <c r="I230" s="5">
        <f t="shared" si="9"/>
        <v>66.998379254457049</v>
      </c>
      <c r="J230" s="3" t="s">
        <v>21</v>
      </c>
      <c r="K230" s="3" t="s">
        <v>22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s="3" t="b">
        <v>0</v>
      </c>
      <c r="Q230" s="3" t="b">
        <v>0</v>
      </c>
      <c r="R230" s="3" t="s">
        <v>71</v>
      </c>
      <c r="S230" s="6" t="s">
        <v>2041</v>
      </c>
      <c r="T230" s="3" t="s">
        <v>2049</v>
      </c>
    </row>
    <row r="231" spans="1:20" x14ac:dyDescent="0.3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13">
        <v>194</v>
      </c>
      <c r="G231" s="13" t="s">
        <v>20</v>
      </c>
      <c r="H231" s="3">
        <v>2551</v>
      </c>
      <c r="I231" s="5">
        <f t="shared" si="9"/>
        <v>64.99333594668758</v>
      </c>
      <c r="J231" s="3" t="s">
        <v>21</v>
      </c>
      <c r="K231" s="3" t="s">
        <v>22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s="3" t="b">
        <v>0</v>
      </c>
      <c r="Q231" s="3" t="b">
        <v>1</v>
      </c>
      <c r="R231" s="3" t="s">
        <v>292</v>
      </c>
      <c r="S231" s="6" t="s">
        <v>2050</v>
      </c>
      <c r="T231" s="3" t="s">
        <v>2061</v>
      </c>
    </row>
    <row r="232" spans="1:20" x14ac:dyDescent="0.3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13">
        <v>420</v>
      </c>
      <c r="G232" s="13" t="s">
        <v>20</v>
      </c>
      <c r="H232" s="3">
        <v>101</v>
      </c>
      <c r="I232" s="5">
        <f t="shared" si="9"/>
        <v>99.841584158415841</v>
      </c>
      <c r="J232" s="3" t="s">
        <v>21</v>
      </c>
      <c r="K232" s="3" t="s">
        <v>22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s="3" t="b">
        <v>0</v>
      </c>
      <c r="Q232" s="3" t="b">
        <v>0</v>
      </c>
      <c r="R232" s="3" t="s">
        <v>89</v>
      </c>
      <c r="S232" s="6" t="s">
        <v>2050</v>
      </c>
      <c r="T232" s="3" t="s">
        <v>2051</v>
      </c>
    </row>
    <row r="233" spans="1:20" x14ac:dyDescent="0.3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13">
        <v>77</v>
      </c>
      <c r="G233" s="13" t="s">
        <v>74</v>
      </c>
      <c r="H233" s="3">
        <v>67</v>
      </c>
      <c r="I233" s="5">
        <f t="shared" si="9"/>
        <v>82.432835820895519</v>
      </c>
      <c r="J233" s="3" t="s">
        <v>21</v>
      </c>
      <c r="K233" s="3" t="s">
        <v>22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s="3" t="b">
        <v>0</v>
      </c>
      <c r="Q233" s="3" t="b">
        <v>0</v>
      </c>
      <c r="R233" s="3" t="s">
        <v>33</v>
      </c>
      <c r="S233" s="6" t="s">
        <v>2039</v>
      </c>
      <c r="T233" s="3" t="s">
        <v>2040</v>
      </c>
    </row>
    <row r="234" spans="1:20" x14ac:dyDescent="0.3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13">
        <v>171</v>
      </c>
      <c r="G234" s="13" t="s">
        <v>20</v>
      </c>
      <c r="H234" s="3">
        <v>92</v>
      </c>
      <c r="I234" s="5">
        <f t="shared" si="9"/>
        <v>63.293478260869563</v>
      </c>
      <c r="J234" s="3" t="s">
        <v>21</v>
      </c>
      <c r="K234" s="3" t="s">
        <v>22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s="3" t="b">
        <v>0</v>
      </c>
      <c r="Q234" s="3" t="b">
        <v>0</v>
      </c>
      <c r="R234" s="3" t="s">
        <v>33</v>
      </c>
      <c r="S234" s="6" t="s">
        <v>2039</v>
      </c>
      <c r="T234" s="3" t="s">
        <v>2040</v>
      </c>
    </row>
    <row r="235" spans="1:20" x14ac:dyDescent="0.3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13">
        <v>158</v>
      </c>
      <c r="G235" s="13" t="s">
        <v>20</v>
      </c>
      <c r="H235" s="3">
        <v>62</v>
      </c>
      <c r="I235" s="5">
        <f t="shared" si="9"/>
        <v>96.774193548387103</v>
      </c>
      <c r="J235" s="3" t="s">
        <v>21</v>
      </c>
      <c r="K235" s="3" t="s">
        <v>22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s="3" t="b">
        <v>0</v>
      </c>
      <c r="Q235" s="3" t="b">
        <v>0</v>
      </c>
      <c r="R235" s="3" t="s">
        <v>71</v>
      </c>
      <c r="S235" s="6" t="s">
        <v>2041</v>
      </c>
      <c r="T235" s="3" t="s">
        <v>2049</v>
      </c>
    </row>
    <row r="236" spans="1:20" x14ac:dyDescent="0.3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13">
        <v>109</v>
      </c>
      <c r="G236" s="13" t="s">
        <v>20</v>
      </c>
      <c r="H236" s="3">
        <v>149</v>
      </c>
      <c r="I236" s="5">
        <f t="shared" si="9"/>
        <v>54.906040268456373</v>
      </c>
      <c r="J236" s="3" t="s">
        <v>107</v>
      </c>
      <c r="K236" s="3" t="s">
        <v>108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s="3" t="b">
        <v>0</v>
      </c>
      <c r="Q236" s="3" t="b">
        <v>1</v>
      </c>
      <c r="R236" s="3" t="s">
        <v>89</v>
      </c>
      <c r="S236" s="6" t="s">
        <v>2050</v>
      </c>
      <c r="T236" s="3" t="s">
        <v>2051</v>
      </c>
    </row>
    <row r="237" spans="1:20" ht="31.2" x14ac:dyDescent="0.3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13">
        <v>42</v>
      </c>
      <c r="G237" s="13" t="s">
        <v>14</v>
      </c>
      <c r="H237" s="3">
        <v>92</v>
      </c>
      <c r="I237" s="5">
        <f t="shared" si="9"/>
        <v>39.010869565217391</v>
      </c>
      <c r="J237" s="3" t="s">
        <v>21</v>
      </c>
      <c r="K237" s="3" t="s">
        <v>22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s="3" t="b">
        <v>0</v>
      </c>
      <c r="Q237" s="3" t="b">
        <v>0</v>
      </c>
      <c r="R237" s="3" t="s">
        <v>71</v>
      </c>
      <c r="S237" s="6" t="s">
        <v>2041</v>
      </c>
      <c r="T237" s="3" t="s">
        <v>2049</v>
      </c>
    </row>
    <row r="238" spans="1:20" x14ac:dyDescent="0.3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13">
        <v>11</v>
      </c>
      <c r="G238" s="13" t="s">
        <v>14</v>
      </c>
      <c r="H238" s="3">
        <v>57</v>
      </c>
      <c r="I238" s="5">
        <f t="shared" si="9"/>
        <v>75.84210526315789</v>
      </c>
      <c r="J238" s="3" t="s">
        <v>26</v>
      </c>
      <c r="K238" s="3" t="s">
        <v>27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s="3" t="b">
        <v>0</v>
      </c>
      <c r="Q238" s="3" t="b">
        <v>1</v>
      </c>
      <c r="R238" s="3" t="s">
        <v>23</v>
      </c>
      <c r="S238" s="6" t="s">
        <v>2035</v>
      </c>
      <c r="T238" s="3" t="s">
        <v>2036</v>
      </c>
    </row>
    <row r="239" spans="1:20" ht="31.2" x14ac:dyDescent="0.3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13">
        <v>159</v>
      </c>
      <c r="G239" s="13" t="s">
        <v>20</v>
      </c>
      <c r="H239" s="3">
        <v>329</v>
      </c>
      <c r="I239" s="5">
        <f t="shared" si="9"/>
        <v>45.051671732522799</v>
      </c>
      <c r="J239" s="3" t="s">
        <v>21</v>
      </c>
      <c r="K239" s="3" t="s">
        <v>22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s="3" t="b">
        <v>0</v>
      </c>
      <c r="Q239" s="3" t="b">
        <v>0</v>
      </c>
      <c r="R239" s="3" t="s">
        <v>71</v>
      </c>
      <c r="S239" s="6" t="s">
        <v>2041</v>
      </c>
      <c r="T239" s="3" t="s">
        <v>2049</v>
      </c>
    </row>
    <row r="240" spans="1:20" x14ac:dyDescent="0.3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13">
        <v>422</v>
      </c>
      <c r="G240" s="13" t="s">
        <v>20</v>
      </c>
      <c r="H240" s="3">
        <v>97</v>
      </c>
      <c r="I240" s="5">
        <f t="shared" si="9"/>
        <v>104.51546391752578</v>
      </c>
      <c r="J240" s="3" t="s">
        <v>36</v>
      </c>
      <c r="K240" s="3" t="s">
        <v>37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s="3" t="b">
        <v>0</v>
      </c>
      <c r="Q240" s="3" t="b">
        <v>1</v>
      </c>
      <c r="R240" s="3" t="s">
        <v>33</v>
      </c>
      <c r="S240" s="6" t="s">
        <v>2039</v>
      </c>
      <c r="T240" s="3" t="s">
        <v>2040</v>
      </c>
    </row>
    <row r="241" spans="1:20" x14ac:dyDescent="0.3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13">
        <v>98</v>
      </c>
      <c r="G241" s="13" t="s">
        <v>14</v>
      </c>
      <c r="H241" s="3">
        <v>41</v>
      </c>
      <c r="I241" s="5">
        <f t="shared" si="9"/>
        <v>76.268292682926827</v>
      </c>
      <c r="J241" s="3" t="s">
        <v>21</v>
      </c>
      <c r="K241" s="3" t="s">
        <v>22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s="3" t="b">
        <v>0</v>
      </c>
      <c r="Q241" s="3" t="b">
        <v>0</v>
      </c>
      <c r="R241" s="3" t="s">
        <v>65</v>
      </c>
      <c r="S241" s="6" t="s">
        <v>2037</v>
      </c>
      <c r="T241" s="3" t="s">
        <v>2046</v>
      </c>
    </row>
    <row r="242" spans="1:20" x14ac:dyDescent="0.3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13">
        <v>419</v>
      </c>
      <c r="G242" s="13" t="s">
        <v>20</v>
      </c>
      <c r="H242" s="3">
        <v>1784</v>
      </c>
      <c r="I242" s="5">
        <f t="shared" si="9"/>
        <v>69.015695067264573</v>
      </c>
      <c r="J242" s="3" t="s">
        <v>21</v>
      </c>
      <c r="K242" s="3" t="s">
        <v>22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s="3" t="b">
        <v>0</v>
      </c>
      <c r="Q242" s="3" t="b">
        <v>0</v>
      </c>
      <c r="R242" s="3" t="s">
        <v>33</v>
      </c>
      <c r="S242" s="6" t="s">
        <v>2039</v>
      </c>
      <c r="T242" s="3" t="s">
        <v>2040</v>
      </c>
    </row>
    <row r="243" spans="1:20" x14ac:dyDescent="0.3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13">
        <v>102</v>
      </c>
      <c r="G243" s="13" t="s">
        <v>20</v>
      </c>
      <c r="H243" s="3">
        <v>1684</v>
      </c>
      <c r="I243" s="5">
        <f t="shared" si="9"/>
        <v>101.97684085510689</v>
      </c>
      <c r="J243" s="3" t="s">
        <v>26</v>
      </c>
      <c r="K243" s="3" t="s">
        <v>27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s="3" t="b">
        <v>0</v>
      </c>
      <c r="Q243" s="3" t="b">
        <v>1</v>
      </c>
      <c r="R243" s="3" t="s">
        <v>68</v>
      </c>
      <c r="S243" s="6" t="s">
        <v>2047</v>
      </c>
      <c r="T243" s="3" t="s">
        <v>2048</v>
      </c>
    </row>
    <row r="244" spans="1:20" x14ac:dyDescent="0.3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13">
        <v>128</v>
      </c>
      <c r="G244" s="13" t="s">
        <v>20</v>
      </c>
      <c r="H244" s="3">
        <v>250</v>
      </c>
      <c r="I244" s="5">
        <f t="shared" si="9"/>
        <v>42.915999999999997</v>
      </c>
      <c r="J244" s="3" t="s">
        <v>21</v>
      </c>
      <c r="K244" s="3" t="s">
        <v>22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s="3" t="b">
        <v>0</v>
      </c>
      <c r="Q244" s="3" t="b">
        <v>1</v>
      </c>
      <c r="R244" s="3" t="s">
        <v>23</v>
      </c>
      <c r="S244" s="6" t="s">
        <v>2035</v>
      </c>
      <c r="T244" s="3" t="s">
        <v>2036</v>
      </c>
    </row>
    <row r="245" spans="1:20" ht="31.2" x14ac:dyDescent="0.3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13">
        <v>445</v>
      </c>
      <c r="G245" s="13" t="s">
        <v>20</v>
      </c>
      <c r="H245" s="3">
        <v>238</v>
      </c>
      <c r="I245" s="5">
        <f t="shared" si="9"/>
        <v>43.025210084033617</v>
      </c>
      <c r="J245" s="3" t="s">
        <v>21</v>
      </c>
      <c r="K245" s="3" t="s">
        <v>22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s="3" t="b">
        <v>0</v>
      </c>
      <c r="Q245" s="3" t="b">
        <v>0</v>
      </c>
      <c r="R245" s="3" t="s">
        <v>33</v>
      </c>
      <c r="S245" s="6" t="s">
        <v>2039</v>
      </c>
      <c r="T245" s="3" t="s">
        <v>2040</v>
      </c>
    </row>
    <row r="246" spans="1:20" ht="31.2" x14ac:dyDescent="0.3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13">
        <v>570</v>
      </c>
      <c r="G246" s="13" t="s">
        <v>20</v>
      </c>
      <c r="H246" s="3">
        <v>53</v>
      </c>
      <c r="I246" s="5">
        <f t="shared" si="9"/>
        <v>75.245283018867923</v>
      </c>
      <c r="J246" s="3" t="s">
        <v>21</v>
      </c>
      <c r="K246" s="3" t="s">
        <v>22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s="3" t="b">
        <v>0</v>
      </c>
      <c r="Q246" s="3" t="b">
        <v>0</v>
      </c>
      <c r="R246" s="3" t="s">
        <v>33</v>
      </c>
      <c r="S246" s="6" t="s">
        <v>2039</v>
      </c>
      <c r="T246" s="3" t="s">
        <v>2040</v>
      </c>
    </row>
    <row r="247" spans="1:20" x14ac:dyDescent="0.3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13">
        <v>509</v>
      </c>
      <c r="G247" s="13" t="s">
        <v>20</v>
      </c>
      <c r="H247" s="3">
        <v>214</v>
      </c>
      <c r="I247" s="5">
        <f t="shared" si="9"/>
        <v>69.023364485981304</v>
      </c>
      <c r="J247" s="3" t="s">
        <v>21</v>
      </c>
      <c r="K247" s="3" t="s">
        <v>22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s="3" t="b">
        <v>0</v>
      </c>
      <c r="Q247" s="3" t="b">
        <v>0</v>
      </c>
      <c r="R247" s="3" t="s">
        <v>33</v>
      </c>
      <c r="S247" s="6" t="s">
        <v>2039</v>
      </c>
      <c r="T247" s="3" t="s">
        <v>2040</v>
      </c>
    </row>
    <row r="248" spans="1:20" x14ac:dyDescent="0.3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13">
        <v>326</v>
      </c>
      <c r="G248" s="13" t="s">
        <v>20</v>
      </c>
      <c r="H248" s="3">
        <v>222</v>
      </c>
      <c r="I248" s="5">
        <f t="shared" si="9"/>
        <v>65.986486486486484</v>
      </c>
      <c r="J248" s="3" t="s">
        <v>21</v>
      </c>
      <c r="K248" s="3" t="s">
        <v>22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s="3" t="b">
        <v>0</v>
      </c>
      <c r="Q248" s="3" t="b">
        <v>0</v>
      </c>
      <c r="R248" s="3" t="s">
        <v>28</v>
      </c>
      <c r="S248" s="6" t="s">
        <v>2037</v>
      </c>
      <c r="T248" s="3" t="s">
        <v>2038</v>
      </c>
    </row>
    <row r="249" spans="1:20" x14ac:dyDescent="0.3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13">
        <v>933</v>
      </c>
      <c r="G249" s="13" t="s">
        <v>20</v>
      </c>
      <c r="H249" s="3">
        <v>1884</v>
      </c>
      <c r="I249" s="5">
        <f t="shared" si="9"/>
        <v>98.013800424628457</v>
      </c>
      <c r="J249" s="3" t="s">
        <v>21</v>
      </c>
      <c r="K249" s="3" t="s">
        <v>22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s="3" t="b">
        <v>0</v>
      </c>
      <c r="Q249" s="3" t="b">
        <v>1</v>
      </c>
      <c r="R249" s="3" t="s">
        <v>119</v>
      </c>
      <c r="S249" s="6" t="s">
        <v>2047</v>
      </c>
      <c r="T249" s="3" t="s">
        <v>2053</v>
      </c>
    </row>
    <row r="250" spans="1:20" x14ac:dyDescent="0.3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13">
        <v>211</v>
      </c>
      <c r="G250" s="13" t="s">
        <v>20</v>
      </c>
      <c r="H250" s="3">
        <v>218</v>
      </c>
      <c r="I250" s="5">
        <f t="shared" si="9"/>
        <v>60.105504587155963</v>
      </c>
      <c r="J250" s="3" t="s">
        <v>26</v>
      </c>
      <c r="K250" s="3" t="s">
        <v>27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s="3" t="b">
        <v>0</v>
      </c>
      <c r="Q250" s="3" t="b">
        <v>0</v>
      </c>
      <c r="R250" s="3" t="s">
        <v>292</v>
      </c>
      <c r="S250" s="6" t="s">
        <v>2050</v>
      </c>
      <c r="T250" s="3" t="s">
        <v>2061</v>
      </c>
    </row>
    <row r="251" spans="1:20" x14ac:dyDescent="0.3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13">
        <v>273</v>
      </c>
      <c r="G251" s="13" t="s">
        <v>20</v>
      </c>
      <c r="H251" s="3">
        <v>6465</v>
      </c>
      <c r="I251" s="5">
        <f t="shared" si="9"/>
        <v>26.000773395204948</v>
      </c>
      <c r="J251" s="3" t="s">
        <v>21</v>
      </c>
      <c r="K251" s="3" t="s">
        <v>22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s="3" t="b">
        <v>0</v>
      </c>
      <c r="Q251" s="3" t="b">
        <v>0</v>
      </c>
      <c r="R251" s="3" t="s">
        <v>206</v>
      </c>
      <c r="S251" s="6" t="s">
        <v>2047</v>
      </c>
      <c r="T251" s="3" t="s">
        <v>2059</v>
      </c>
    </row>
    <row r="252" spans="1:20" x14ac:dyDescent="0.3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13">
        <v>3</v>
      </c>
      <c r="G252" s="13" t="s">
        <v>14</v>
      </c>
      <c r="H252" s="3">
        <v>1</v>
      </c>
      <c r="I252" s="5">
        <f t="shared" si="9"/>
        <v>3</v>
      </c>
      <c r="J252" s="3" t="s">
        <v>21</v>
      </c>
      <c r="K252" s="3" t="s">
        <v>22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s="3" t="b">
        <v>0</v>
      </c>
      <c r="Q252" s="3" t="b">
        <v>0</v>
      </c>
      <c r="R252" s="3" t="s">
        <v>23</v>
      </c>
      <c r="S252" s="6" t="s">
        <v>2035</v>
      </c>
      <c r="T252" s="3" t="s">
        <v>2036</v>
      </c>
    </row>
    <row r="253" spans="1:20" x14ac:dyDescent="0.3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13">
        <v>54</v>
      </c>
      <c r="G253" s="13" t="s">
        <v>14</v>
      </c>
      <c r="H253" s="3">
        <v>101</v>
      </c>
      <c r="I253" s="5">
        <f t="shared" si="9"/>
        <v>38.019801980198018</v>
      </c>
      <c r="J253" s="3" t="s">
        <v>21</v>
      </c>
      <c r="K253" s="3" t="s">
        <v>22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s="3" t="b">
        <v>0</v>
      </c>
      <c r="Q253" s="3" t="b">
        <v>0</v>
      </c>
      <c r="R253" s="3" t="s">
        <v>33</v>
      </c>
      <c r="S253" s="6" t="s">
        <v>2039</v>
      </c>
      <c r="T253" s="3" t="s">
        <v>2040</v>
      </c>
    </row>
    <row r="254" spans="1:20" ht="31.2" x14ac:dyDescent="0.3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13">
        <v>626</v>
      </c>
      <c r="G254" s="13" t="s">
        <v>20</v>
      </c>
      <c r="H254" s="3">
        <v>59</v>
      </c>
      <c r="I254" s="5">
        <f t="shared" si="9"/>
        <v>106.15254237288136</v>
      </c>
      <c r="J254" s="3" t="s">
        <v>21</v>
      </c>
      <c r="K254" s="3" t="s">
        <v>22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s="3" t="b">
        <v>0</v>
      </c>
      <c r="Q254" s="3" t="b">
        <v>0</v>
      </c>
      <c r="R254" s="3" t="s">
        <v>33</v>
      </c>
      <c r="S254" s="6" t="s">
        <v>2039</v>
      </c>
      <c r="T254" s="3" t="s">
        <v>2040</v>
      </c>
    </row>
    <row r="255" spans="1:20" x14ac:dyDescent="0.3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13">
        <v>89</v>
      </c>
      <c r="G255" s="13" t="s">
        <v>14</v>
      </c>
      <c r="H255" s="3">
        <v>1335</v>
      </c>
      <c r="I255" s="5">
        <f t="shared" si="9"/>
        <v>81.019475655430711</v>
      </c>
      <c r="J255" s="3" t="s">
        <v>15</v>
      </c>
      <c r="K255" s="3" t="s">
        <v>16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s="3" t="b">
        <v>0</v>
      </c>
      <c r="Q255" s="3" t="b">
        <v>0</v>
      </c>
      <c r="R255" s="3" t="s">
        <v>53</v>
      </c>
      <c r="S255" s="6" t="s">
        <v>2041</v>
      </c>
      <c r="T255" s="3" t="s">
        <v>2044</v>
      </c>
    </row>
    <row r="256" spans="1:20" ht="31.2" x14ac:dyDescent="0.3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13">
        <v>185</v>
      </c>
      <c r="G256" s="13" t="s">
        <v>20</v>
      </c>
      <c r="H256" s="3">
        <v>88</v>
      </c>
      <c r="I256" s="5">
        <f t="shared" si="9"/>
        <v>96.647727272727266</v>
      </c>
      <c r="J256" s="3" t="s">
        <v>21</v>
      </c>
      <c r="K256" s="3" t="s">
        <v>22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s="3" t="b">
        <v>0</v>
      </c>
      <c r="Q256" s="3" t="b">
        <v>0</v>
      </c>
      <c r="R256" s="3" t="s">
        <v>68</v>
      </c>
      <c r="S256" s="6" t="s">
        <v>2047</v>
      </c>
      <c r="T256" s="3" t="s">
        <v>2048</v>
      </c>
    </row>
    <row r="257" spans="1:20" ht="31.2" x14ac:dyDescent="0.3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13">
        <v>120</v>
      </c>
      <c r="G257" s="13" t="s">
        <v>20</v>
      </c>
      <c r="H257" s="3">
        <v>1697</v>
      </c>
      <c r="I257" s="5">
        <f t="shared" si="9"/>
        <v>57.003535651149086</v>
      </c>
      <c r="J257" s="3" t="s">
        <v>21</v>
      </c>
      <c r="K257" s="3" t="s">
        <v>22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s="3" t="b">
        <v>0</v>
      </c>
      <c r="Q257" s="3" t="b">
        <v>1</v>
      </c>
      <c r="R257" s="3" t="s">
        <v>23</v>
      </c>
      <c r="S257" s="6" t="s">
        <v>2035</v>
      </c>
      <c r="T257" s="3" t="s">
        <v>2036</v>
      </c>
    </row>
    <row r="258" spans="1:20" x14ac:dyDescent="0.3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13">
        <v>23</v>
      </c>
      <c r="G258" s="13" t="s">
        <v>14</v>
      </c>
      <c r="H258" s="3">
        <v>15</v>
      </c>
      <c r="I258" s="5">
        <f t="shared" si="9"/>
        <v>63.93333333333333</v>
      </c>
      <c r="J258" s="3" t="s">
        <v>40</v>
      </c>
      <c r="K258" s="3" t="s">
        <v>41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s="3" t="b">
        <v>0</v>
      </c>
      <c r="Q258" s="3" t="b">
        <v>0</v>
      </c>
      <c r="R258" s="3" t="s">
        <v>23</v>
      </c>
      <c r="S258" s="6" t="s">
        <v>2035</v>
      </c>
      <c r="T258" s="3" t="s">
        <v>2036</v>
      </c>
    </row>
    <row r="259" spans="1:20" x14ac:dyDescent="0.3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13">
        <v>146</v>
      </c>
      <c r="G259" s="13" t="s">
        <v>20</v>
      </c>
      <c r="H259" s="3">
        <v>92</v>
      </c>
      <c r="I259" s="5">
        <f t="shared" ref="I259:I322" si="12">E259/H259</f>
        <v>90.456521739130437</v>
      </c>
      <c r="J259" s="3" t="s">
        <v>21</v>
      </c>
      <c r="K259" s="3" t="s">
        <v>22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s="3" t="b">
        <v>0</v>
      </c>
      <c r="Q259" s="3" t="b">
        <v>0</v>
      </c>
      <c r="R259" s="3" t="s">
        <v>33</v>
      </c>
      <c r="S259" s="6" t="s">
        <v>2039</v>
      </c>
      <c r="T259" s="3" t="s">
        <v>2040</v>
      </c>
    </row>
    <row r="260" spans="1:20" x14ac:dyDescent="0.3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13">
        <v>268</v>
      </c>
      <c r="G260" s="13" t="s">
        <v>20</v>
      </c>
      <c r="H260" s="3">
        <v>186</v>
      </c>
      <c r="I260" s="5">
        <f t="shared" si="12"/>
        <v>72.172043010752688</v>
      </c>
      <c r="J260" s="3" t="s">
        <v>21</v>
      </c>
      <c r="K260" s="3" t="s">
        <v>22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s="3" t="b">
        <v>0</v>
      </c>
      <c r="Q260" s="3" t="b">
        <v>1</v>
      </c>
      <c r="R260" s="3" t="s">
        <v>33</v>
      </c>
      <c r="S260" s="6" t="s">
        <v>2039</v>
      </c>
      <c r="T260" s="3" t="s">
        <v>2040</v>
      </c>
    </row>
    <row r="261" spans="1:20" ht="31.2" x14ac:dyDescent="0.3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13">
        <v>598</v>
      </c>
      <c r="G261" s="13" t="s">
        <v>20</v>
      </c>
      <c r="H261" s="3">
        <v>138</v>
      </c>
      <c r="I261" s="5">
        <f t="shared" si="12"/>
        <v>77.934782608695656</v>
      </c>
      <c r="J261" s="3" t="s">
        <v>21</v>
      </c>
      <c r="K261" s="3" t="s">
        <v>22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s="3" t="b">
        <v>1</v>
      </c>
      <c r="Q261" s="3" t="b">
        <v>0</v>
      </c>
      <c r="R261" s="3" t="s">
        <v>122</v>
      </c>
      <c r="S261" s="6" t="s">
        <v>2054</v>
      </c>
      <c r="T261" s="3" t="s">
        <v>2055</v>
      </c>
    </row>
    <row r="262" spans="1:20" x14ac:dyDescent="0.3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13">
        <v>158</v>
      </c>
      <c r="G262" s="13" t="s">
        <v>20</v>
      </c>
      <c r="H262" s="3">
        <v>261</v>
      </c>
      <c r="I262" s="5">
        <f t="shared" si="12"/>
        <v>38.065134099616856</v>
      </c>
      <c r="J262" s="3" t="s">
        <v>21</v>
      </c>
      <c r="K262" s="3" t="s">
        <v>22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s="3" t="b">
        <v>0</v>
      </c>
      <c r="Q262" s="3" t="b">
        <v>0</v>
      </c>
      <c r="R262" s="3" t="s">
        <v>23</v>
      </c>
      <c r="S262" s="6" t="s">
        <v>2035</v>
      </c>
      <c r="T262" s="3" t="s">
        <v>2036</v>
      </c>
    </row>
    <row r="263" spans="1:20" x14ac:dyDescent="0.3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13">
        <v>31</v>
      </c>
      <c r="G263" s="13" t="s">
        <v>14</v>
      </c>
      <c r="H263" s="3">
        <v>454</v>
      </c>
      <c r="I263" s="5">
        <f t="shared" si="12"/>
        <v>57.936123348017624</v>
      </c>
      <c r="J263" s="3" t="s">
        <v>21</v>
      </c>
      <c r="K263" s="3" t="s">
        <v>22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s="3" t="b">
        <v>0</v>
      </c>
      <c r="Q263" s="3" t="b">
        <v>1</v>
      </c>
      <c r="R263" s="3" t="s">
        <v>23</v>
      </c>
      <c r="S263" s="6" t="s">
        <v>2035</v>
      </c>
      <c r="T263" s="3" t="s">
        <v>2036</v>
      </c>
    </row>
    <row r="264" spans="1:20" x14ac:dyDescent="0.3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13">
        <v>313</v>
      </c>
      <c r="G264" s="13" t="s">
        <v>20</v>
      </c>
      <c r="H264" s="3">
        <v>107</v>
      </c>
      <c r="I264" s="5">
        <f t="shared" si="12"/>
        <v>49.794392523364486</v>
      </c>
      <c r="J264" s="3" t="s">
        <v>21</v>
      </c>
      <c r="K264" s="3" t="s">
        <v>22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s="3" t="b">
        <v>0</v>
      </c>
      <c r="Q264" s="3" t="b">
        <v>1</v>
      </c>
      <c r="R264" s="3" t="s">
        <v>60</v>
      </c>
      <c r="S264" s="6" t="s">
        <v>2035</v>
      </c>
      <c r="T264" s="3" t="s">
        <v>2045</v>
      </c>
    </row>
    <row r="265" spans="1:20" x14ac:dyDescent="0.3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13">
        <v>371</v>
      </c>
      <c r="G265" s="13" t="s">
        <v>20</v>
      </c>
      <c r="H265" s="3">
        <v>199</v>
      </c>
      <c r="I265" s="5">
        <f t="shared" si="12"/>
        <v>54.050251256281406</v>
      </c>
      <c r="J265" s="3" t="s">
        <v>21</v>
      </c>
      <c r="K265" s="3" t="s">
        <v>22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s="3" t="b">
        <v>0</v>
      </c>
      <c r="Q265" s="3" t="b">
        <v>0</v>
      </c>
      <c r="R265" s="3" t="s">
        <v>122</v>
      </c>
      <c r="S265" s="6" t="s">
        <v>2054</v>
      </c>
      <c r="T265" s="3" t="s">
        <v>2055</v>
      </c>
    </row>
    <row r="266" spans="1:20" x14ac:dyDescent="0.3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13">
        <v>363</v>
      </c>
      <c r="G266" s="13" t="s">
        <v>20</v>
      </c>
      <c r="H266" s="3">
        <v>5512</v>
      </c>
      <c r="I266" s="5">
        <f t="shared" si="12"/>
        <v>30.002721335268504</v>
      </c>
      <c r="J266" s="3" t="s">
        <v>21</v>
      </c>
      <c r="K266" s="3" t="s">
        <v>22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s="3" t="b">
        <v>0</v>
      </c>
      <c r="Q266" s="3" t="b">
        <v>0</v>
      </c>
      <c r="R266" s="3" t="s">
        <v>33</v>
      </c>
      <c r="S266" s="6" t="s">
        <v>2039</v>
      </c>
      <c r="T266" s="3" t="s">
        <v>2040</v>
      </c>
    </row>
    <row r="267" spans="1:20" x14ac:dyDescent="0.3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13">
        <v>123</v>
      </c>
      <c r="G267" s="13" t="s">
        <v>20</v>
      </c>
      <c r="H267" s="3">
        <v>86</v>
      </c>
      <c r="I267" s="5">
        <f t="shared" si="12"/>
        <v>70.127906976744185</v>
      </c>
      <c r="J267" s="3" t="s">
        <v>21</v>
      </c>
      <c r="K267" s="3" t="s">
        <v>22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s="3" t="b">
        <v>0</v>
      </c>
      <c r="Q267" s="3" t="b">
        <v>0</v>
      </c>
      <c r="R267" s="3" t="s">
        <v>33</v>
      </c>
      <c r="S267" s="6" t="s">
        <v>2039</v>
      </c>
      <c r="T267" s="3" t="s">
        <v>2040</v>
      </c>
    </row>
    <row r="268" spans="1:20" x14ac:dyDescent="0.3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13">
        <v>77</v>
      </c>
      <c r="G268" s="13" t="s">
        <v>14</v>
      </c>
      <c r="H268" s="3">
        <v>3182</v>
      </c>
      <c r="I268" s="5">
        <f t="shared" si="12"/>
        <v>26.996228786926462</v>
      </c>
      <c r="J268" s="3" t="s">
        <v>107</v>
      </c>
      <c r="K268" s="3" t="s">
        <v>108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s="3" t="b">
        <v>0</v>
      </c>
      <c r="Q268" s="3" t="b">
        <v>1</v>
      </c>
      <c r="R268" s="3" t="s">
        <v>159</v>
      </c>
      <c r="S268" s="6" t="s">
        <v>2035</v>
      </c>
      <c r="T268" s="3" t="s">
        <v>2058</v>
      </c>
    </row>
    <row r="269" spans="1:20" x14ac:dyDescent="0.3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13">
        <v>234</v>
      </c>
      <c r="G269" s="13" t="s">
        <v>20</v>
      </c>
      <c r="H269" s="3">
        <v>2768</v>
      </c>
      <c r="I269" s="5">
        <f t="shared" si="12"/>
        <v>51.990606936416185</v>
      </c>
      <c r="J269" s="3" t="s">
        <v>26</v>
      </c>
      <c r="K269" s="3" t="s">
        <v>27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s="3" t="b">
        <v>0</v>
      </c>
      <c r="Q269" s="3" t="b">
        <v>0</v>
      </c>
      <c r="R269" s="3" t="s">
        <v>33</v>
      </c>
      <c r="S269" s="6" t="s">
        <v>2039</v>
      </c>
      <c r="T269" s="3" t="s">
        <v>2040</v>
      </c>
    </row>
    <row r="270" spans="1:20" x14ac:dyDescent="0.3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13">
        <v>181</v>
      </c>
      <c r="G270" s="13" t="s">
        <v>20</v>
      </c>
      <c r="H270" s="3">
        <v>48</v>
      </c>
      <c r="I270" s="5">
        <f t="shared" si="12"/>
        <v>56.416666666666664</v>
      </c>
      <c r="J270" s="3" t="s">
        <v>21</v>
      </c>
      <c r="K270" s="3" t="s">
        <v>22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s="3" t="b">
        <v>0</v>
      </c>
      <c r="Q270" s="3" t="b">
        <v>0</v>
      </c>
      <c r="R270" s="3" t="s">
        <v>42</v>
      </c>
      <c r="S270" s="6" t="s">
        <v>2041</v>
      </c>
      <c r="T270" s="3" t="s">
        <v>2042</v>
      </c>
    </row>
    <row r="271" spans="1:20" x14ac:dyDescent="0.3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13">
        <v>253</v>
      </c>
      <c r="G271" s="13" t="s">
        <v>20</v>
      </c>
      <c r="H271" s="3">
        <v>87</v>
      </c>
      <c r="I271" s="5">
        <f t="shared" si="12"/>
        <v>101.63218390804597</v>
      </c>
      <c r="J271" s="3" t="s">
        <v>21</v>
      </c>
      <c r="K271" s="3" t="s">
        <v>22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s="3" t="b">
        <v>0</v>
      </c>
      <c r="Q271" s="3" t="b">
        <v>0</v>
      </c>
      <c r="R271" s="3" t="s">
        <v>269</v>
      </c>
      <c r="S271" s="6" t="s">
        <v>2041</v>
      </c>
      <c r="T271" s="3" t="s">
        <v>2060</v>
      </c>
    </row>
    <row r="272" spans="1:20" x14ac:dyDescent="0.3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13">
        <v>27</v>
      </c>
      <c r="G272" s="13" t="s">
        <v>74</v>
      </c>
      <c r="H272" s="3">
        <v>1890</v>
      </c>
      <c r="I272" s="5">
        <f t="shared" si="12"/>
        <v>25.005291005291006</v>
      </c>
      <c r="J272" s="3" t="s">
        <v>21</v>
      </c>
      <c r="K272" s="3" t="s">
        <v>22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s="3" t="b">
        <v>0</v>
      </c>
      <c r="Q272" s="3" t="b">
        <v>0</v>
      </c>
      <c r="R272" s="3" t="s">
        <v>89</v>
      </c>
      <c r="S272" s="6" t="s">
        <v>2050</v>
      </c>
      <c r="T272" s="3" t="s">
        <v>2051</v>
      </c>
    </row>
    <row r="273" spans="1:20" ht="31.2" x14ac:dyDescent="0.3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13">
        <v>1</v>
      </c>
      <c r="G273" s="13" t="s">
        <v>47</v>
      </c>
      <c r="H273" s="3">
        <v>61</v>
      </c>
      <c r="I273" s="5">
        <f t="shared" si="12"/>
        <v>32.016393442622949</v>
      </c>
      <c r="J273" s="3" t="s">
        <v>21</v>
      </c>
      <c r="K273" s="3" t="s">
        <v>22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s="3" t="b">
        <v>0</v>
      </c>
      <c r="Q273" s="3" t="b">
        <v>0</v>
      </c>
      <c r="R273" s="3" t="s">
        <v>122</v>
      </c>
      <c r="S273" s="6" t="s">
        <v>2054</v>
      </c>
      <c r="T273" s="3" t="s">
        <v>2055</v>
      </c>
    </row>
    <row r="274" spans="1:20" x14ac:dyDescent="0.3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13">
        <v>304</v>
      </c>
      <c r="G274" s="13" t="s">
        <v>20</v>
      </c>
      <c r="H274" s="3">
        <v>1894</v>
      </c>
      <c r="I274" s="5">
        <f t="shared" si="12"/>
        <v>82.021647307286173</v>
      </c>
      <c r="J274" s="3" t="s">
        <v>21</v>
      </c>
      <c r="K274" s="3" t="s">
        <v>22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s="3" t="b">
        <v>0</v>
      </c>
      <c r="Q274" s="3" t="b">
        <v>1</v>
      </c>
      <c r="R274" s="3" t="s">
        <v>33</v>
      </c>
      <c r="S274" s="6" t="s">
        <v>2039</v>
      </c>
      <c r="T274" s="3" t="s">
        <v>2040</v>
      </c>
    </row>
    <row r="275" spans="1:20" x14ac:dyDescent="0.3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13">
        <v>137</v>
      </c>
      <c r="G275" s="13" t="s">
        <v>20</v>
      </c>
      <c r="H275" s="3">
        <v>282</v>
      </c>
      <c r="I275" s="5">
        <f t="shared" si="12"/>
        <v>37.957446808510639</v>
      </c>
      <c r="J275" s="3" t="s">
        <v>15</v>
      </c>
      <c r="K275" s="3" t="s">
        <v>16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s="3" t="b">
        <v>0</v>
      </c>
      <c r="Q275" s="3" t="b">
        <v>0</v>
      </c>
      <c r="R275" s="3" t="s">
        <v>33</v>
      </c>
      <c r="S275" s="6" t="s">
        <v>2039</v>
      </c>
      <c r="T275" s="3" t="s">
        <v>2040</v>
      </c>
    </row>
    <row r="276" spans="1:20" ht="31.2" x14ac:dyDescent="0.3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13">
        <v>32</v>
      </c>
      <c r="G276" s="13" t="s">
        <v>14</v>
      </c>
      <c r="H276" s="3">
        <v>15</v>
      </c>
      <c r="I276" s="5">
        <f t="shared" si="12"/>
        <v>51.533333333333331</v>
      </c>
      <c r="J276" s="3" t="s">
        <v>21</v>
      </c>
      <c r="K276" s="3" t="s">
        <v>22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s="3" t="b">
        <v>0</v>
      </c>
      <c r="Q276" s="3" t="b">
        <v>0</v>
      </c>
      <c r="R276" s="3" t="s">
        <v>33</v>
      </c>
      <c r="S276" s="6" t="s">
        <v>2039</v>
      </c>
      <c r="T276" s="3" t="s">
        <v>2040</v>
      </c>
    </row>
    <row r="277" spans="1:20" ht="31.2" x14ac:dyDescent="0.3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13">
        <v>242</v>
      </c>
      <c r="G277" s="13" t="s">
        <v>20</v>
      </c>
      <c r="H277" s="3">
        <v>116</v>
      </c>
      <c r="I277" s="5">
        <f t="shared" si="12"/>
        <v>81.198275862068968</v>
      </c>
      <c r="J277" s="3" t="s">
        <v>21</v>
      </c>
      <c r="K277" s="3" t="s">
        <v>22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s="3" t="b">
        <v>0</v>
      </c>
      <c r="Q277" s="3" t="b">
        <v>0</v>
      </c>
      <c r="R277" s="3" t="s">
        <v>206</v>
      </c>
      <c r="S277" s="6" t="s">
        <v>2047</v>
      </c>
      <c r="T277" s="3" t="s">
        <v>2059</v>
      </c>
    </row>
    <row r="278" spans="1:20" x14ac:dyDescent="0.3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13">
        <v>97</v>
      </c>
      <c r="G278" s="13" t="s">
        <v>14</v>
      </c>
      <c r="H278" s="3">
        <v>133</v>
      </c>
      <c r="I278" s="5">
        <f t="shared" si="12"/>
        <v>40.030075187969928</v>
      </c>
      <c r="J278" s="3" t="s">
        <v>21</v>
      </c>
      <c r="K278" s="3" t="s">
        <v>22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s="3" t="b">
        <v>0</v>
      </c>
      <c r="Q278" s="3" t="b">
        <v>1</v>
      </c>
      <c r="R278" s="3" t="s">
        <v>89</v>
      </c>
      <c r="S278" s="6" t="s">
        <v>2050</v>
      </c>
      <c r="T278" s="3" t="s">
        <v>2051</v>
      </c>
    </row>
    <row r="279" spans="1:20" ht="31.2" x14ac:dyDescent="0.3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13">
        <v>1066</v>
      </c>
      <c r="G279" s="13" t="s">
        <v>20</v>
      </c>
      <c r="H279" s="3">
        <v>83</v>
      </c>
      <c r="I279" s="5">
        <f t="shared" si="12"/>
        <v>89.939759036144579</v>
      </c>
      <c r="J279" s="3" t="s">
        <v>21</v>
      </c>
      <c r="K279" s="3" t="s">
        <v>22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s="3" t="b">
        <v>0</v>
      </c>
      <c r="Q279" s="3" t="b">
        <v>0</v>
      </c>
      <c r="R279" s="3" t="s">
        <v>33</v>
      </c>
      <c r="S279" s="6" t="s">
        <v>2039</v>
      </c>
      <c r="T279" s="3" t="s">
        <v>2040</v>
      </c>
    </row>
    <row r="280" spans="1:20" x14ac:dyDescent="0.3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13">
        <v>326</v>
      </c>
      <c r="G280" s="13" t="s">
        <v>20</v>
      </c>
      <c r="H280" s="3">
        <v>91</v>
      </c>
      <c r="I280" s="5">
        <f t="shared" si="12"/>
        <v>96.692307692307693</v>
      </c>
      <c r="J280" s="3" t="s">
        <v>21</v>
      </c>
      <c r="K280" s="3" t="s">
        <v>22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s="3" t="b">
        <v>0</v>
      </c>
      <c r="Q280" s="3" t="b">
        <v>0</v>
      </c>
      <c r="R280" s="3" t="s">
        <v>28</v>
      </c>
      <c r="S280" s="6" t="s">
        <v>2037</v>
      </c>
      <c r="T280" s="3" t="s">
        <v>2038</v>
      </c>
    </row>
    <row r="281" spans="1:20" x14ac:dyDescent="0.3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13">
        <v>171</v>
      </c>
      <c r="G281" s="13" t="s">
        <v>20</v>
      </c>
      <c r="H281" s="3">
        <v>546</v>
      </c>
      <c r="I281" s="5">
        <f t="shared" si="12"/>
        <v>25.010989010989011</v>
      </c>
      <c r="J281" s="3" t="s">
        <v>21</v>
      </c>
      <c r="K281" s="3" t="s">
        <v>22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s="3" t="b">
        <v>0</v>
      </c>
      <c r="Q281" s="3" t="b">
        <v>0</v>
      </c>
      <c r="R281" s="3" t="s">
        <v>33</v>
      </c>
      <c r="S281" s="6" t="s">
        <v>2039</v>
      </c>
      <c r="T281" s="3" t="s">
        <v>2040</v>
      </c>
    </row>
    <row r="282" spans="1:20" ht="31.2" x14ac:dyDescent="0.3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13">
        <v>581</v>
      </c>
      <c r="G282" s="13" t="s">
        <v>20</v>
      </c>
      <c r="H282" s="3">
        <v>393</v>
      </c>
      <c r="I282" s="5">
        <f t="shared" si="12"/>
        <v>36.987277353689571</v>
      </c>
      <c r="J282" s="3" t="s">
        <v>21</v>
      </c>
      <c r="K282" s="3" t="s">
        <v>22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s="3" t="b">
        <v>0</v>
      </c>
      <c r="Q282" s="3" t="b">
        <v>0</v>
      </c>
      <c r="R282" s="3" t="s">
        <v>71</v>
      </c>
      <c r="S282" s="6" t="s">
        <v>2041</v>
      </c>
      <c r="T282" s="3" t="s">
        <v>2049</v>
      </c>
    </row>
    <row r="283" spans="1:20" x14ac:dyDescent="0.3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13">
        <v>92</v>
      </c>
      <c r="G283" s="13" t="s">
        <v>14</v>
      </c>
      <c r="H283" s="3">
        <v>2062</v>
      </c>
      <c r="I283" s="5">
        <f t="shared" si="12"/>
        <v>73.012609117361791</v>
      </c>
      <c r="J283" s="3" t="s">
        <v>21</v>
      </c>
      <c r="K283" s="3" t="s">
        <v>22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s="3" t="b">
        <v>0</v>
      </c>
      <c r="Q283" s="3" t="b">
        <v>1</v>
      </c>
      <c r="R283" s="3" t="s">
        <v>33</v>
      </c>
      <c r="S283" s="6" t="s">
        <v>2039</v>
      </c>
      <c r="T283" s="3" t="s">
        <v>2040</v>
      </c>
    </row>
    <row r="284" spans="1:20" x14ac:dyDescent="0.3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13">
        <v>108</v>
      </c>
      <c r="G284" s="13" t="s">
        <v>20</v>
      </c>
      <c r="H284" s="3">
        <v>133</v>
      </c>
      <c r="I284" s="5">
        <f t="shared" si="12"/>
        <v>68.240601503759393</v>
      </c>
      <c r="J284" s="3" t="s">
        <v>21</v>
      </c>
      <c r="K284" s="3" t="s">
        <v>22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s="3" t="b">
        <v>0</v>
      </c>
      <c r="Q284" s="3" t="b">
        <v>1</v>
      </c>
      <c r="R284" s="3" t="s">
        <v>269</v>
      </c>
      <c r="S284" s="6" t="s">
        <v>2041</v>
      </c>
      <c r="T284" s="3" t="s">
        <v>2060</v>
      </c>
    </row>
    <row r="285" spans="1:20" ht="31.2" x14ac:dyDescent="0.3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13">
        <v>19</v>
      </c>
      <c r="G285" s="13" t="s">
        <v>14</v>
      </c>
      <c r="H285" s="3">
        <v>29</v>
      </c>
      <c r="I285" s="5">
        <f t="shared" si="12"/>
        <v>52.310344827586206</v>
      </c>
      <c r="J285" s="3" t="s">
        <v>36</v>
      </c>
      <c r="K285" s="3" t="s">
        <v>37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s="3" t="b">
        <v>0</v>
      </c>
      <c r="Q285" s="3" t="b">
        <v>0</v>
      </c>
      <c r="R285" s="3" t="s">
        <v>23</v>
      </c>
      <c r="S285" s="6" t="s">
        <v>2035</v>
      </c>
      <c r="T285" s="3" t="s">
        <v>2036</v>
      </c>
    </row>
    <row r="286" spans="1:20" x14ac:dyDescent="0.3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13">
        <v>83</v>
      </c>
      <c r="G286" s="13" t="s">
        <v>14</v>
      </c>
      <c r="H286" s="3">
        <v>132</v>
      </c>
      <c r="I286" s="5">
        <f t="shared" si="12"/>
        <v>61.765151515151516</v>
      </c>
      <c r="J286" s="3" t="s">
        <v>21</v>
      </c>
      <c r="K286" s="3" t="s">
        <v>22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s="3" t="b">
        <v>0</v>
      </c>
      <c r="Q286" s="3" t="b">
        <v>0</v>
      </c>
      <c r="R286" s="3" t="s">
        <v>28</v>
      </c>
      <c r="S286" s="6" t="s">
        <v>2037</v>
      </c>
      <c r="T286" s="3" t="s">
        <v>2038</v>
      </c>
    </row>
    <row r="287" spans="1:20" x14ac:dyDescent="0.3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13">
        <v>706</v>
      </c>
      <c r="G287" s="13" t="s">
        <v>20</v>
      </c>
      <c r="H287" s="3">
        <v>254</v>
      </c>
      <c r="I287" s="5">
        <f t="shared" si="12"/>
        <v>25.027559055118111</v>
      </c>
      <c r="J287" s="3" t="s">
        <v>21</v>
      </c>
      <c r="K287" s="3" t="s">
        <v>22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s="3" t="b">
        <v>0</v>
      </c>
      <c r="Q287" s="3" t="b">
        <v>0</v>
      </c>
      <c r="R287" s="3" t="s">
        <v>33</v>
      </c>
      <c r="S287" s="6" t="s">
        <v>2039</v>
      </c>
      <c r="T287" s="3" t="s">
        <v>2040</v>
      </c>
    </row>
    <row r="288" spans="1:20" x14ac:dyDescent="0.3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13">
        <v>17</v>
      </c>
      <c r="G288" s="13" t="s">
        <v>74</v>
      </c>
      <c r="H288" s="3">
        <v>184</v>
      </c>
      <c r="I288" s="5">
        <f t="shared" si="12"/>
        <v>106.28804347826087</v>
      </c>
      <c r="J288" s="3" t="s">
        <v>21</v>
      </c>
      <c r="K288" s="3" t="s">
        <v>22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s="3" t="b">
        <v>0</v>
      </c>
      <c r="Q288" s="3" t="b">
        <v>0</v>
      </c>
      <c r="R288" s="3" t="s">
        <v>33</v>
      </c>
      <c r="S288" s="6" t="s">
        <v>2039</v>
      </c>
      <c r="T288" s="3" t="s">
        <v>2040</v>
      </c>
    </row>
    <row r="289" spans="1:20" x14ac:dyDescent="0.3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13">
        <v>210</v>
      </c>
      <c r="G289" s="13" t="s">
        <v>20</v>
      </c>
      <c r="H289" s="3">
        <v>176</v>
      </c>
      <c r="I289" s="5">
        <f t="shared" si="12"/>
        <v>75.07386363636364</v>
      </c>
      <c r="J289" s="3" t="s">
        <v>21</v>
      </c>
      <c r="K289" s="3" t="s">
        <v>22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s="3" t="b">
        <v>0</v>
      </c>
      <c r="Q289" s="3" t="b">
        <v>0</v>
      </c>
      <c r="R289" s="3" t="s">
        <v>50</v>
      </c>
      <c r="S289" s="6" t="s">
        <v>2035</v>
      </c>
      <c r="T289" s="3" t="s">
        <v>2043</v>
      </c>
    </row>
    <row r="290" spans="1:20" x14ac:dyDescent="0.3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13">
        <v>98</v>
      </c>
      <c r="G290" s="13" t="s">
        <v>14</v>
      </c>
      <c r="H290" s="3">
        <v>137</v>
      </c>
      <c r="I290" s="5">
        <f t="shared" si="12"/>
        <v>39.970802919708028</v>
      </c>
      <c r="J290" s="3" t="s">
        <v>36</v>
      </c>
      <c r="K290" s="3" t="s">
        <v>37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s="3" t="b">
        <v>0</v>
      </c>
      <c r="Q290" s="3" t="b">
        <v>1</v>
      </c>
      <c r="R290" s="3" t="s">
        <v>148</v>
      </c>
      <c r="S290" s="6" t="s">
        <v>2035</v>
      </c>
      <c r="T290" s="3" t="s">
        <v>2057</v>
      </c>
    </row>
    <row r="291" spans="1:20" x14ac:dyDescent="0.3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13">
        <v>1684</v>
      </c>
      <c r="G291" s="13" t="s">
        <v>20</v>
      </c>
      <c r="H291" s="3">
        <v>337</v>
      </c>
      <c r="I291" s="5">
        <f t="shared" si="12"/>
        <v>39.982195845697326</v>
      </c>
      <c r="J291" s="3" t="s">
        <v>15</v>
      </c>
      <c r="K291" s="3" t="s">
        <v>16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s="3" t="b">
        <v>0</v>
      </c>
      <c r="Q291" s="3" t="b">
        <v>0</v>
      </c>
      <c r="R291" s="3" t="s">
        <v>33</v>
      </c>
      <c r="S291" s="6" t="s">
        <v>2039</v>
      </c>
      <c r="T291" s="3" t="s">
        <v>2040</v>
      </c>
    </row>
    <row r="292" spans="1:20" x14ac:dyDescent="0.3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13">
        <v>54</v>
      </c>
      <c r="G292" s="13" t="s">
        <v>14</v>
      </c>
      <c r="H292" s="3">
        <v>908</v>
      </c>
      <c r="I292" s="5">
        <f t="shared" si="12"/>
        <v>101.01541850220265</v>
      </c>
      <c r="J292" s="3" t="s">
        <v>21</v>
      </c>
      <c r="K292" s="3" t="s">
        <v>22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s="3" t="b">
        <v>0</v>
      </c>
      <c r="Q292" s="3" t="b">
        <v>1</v>
      </c>
      <c r="R292" s="3" t="s">
        <v>42</v>
      </c>
      <c r="S292" s="6" t="s">
        <v>2041</v>
      </c>
      <c r="T292" s="3" t="s">
        <v>2042</v>
      </c>
    </row>
    <row r="293" spans="1:20" x14ac:dyDescent="0.3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13">
        <v>457</v>
      </c>
      <c r="G293" s="13" t="s">
        <v>20</v>
      </c>
      <c r="H293" s="3">
        <v>107</v>
      </c>
      <c r="I293" s="5">
        <f t="shared" si="12"/>
        <v>76.813084112149539</v>
      </c>
      <c r="J293" s="3" t="s">
        <v>21</v>
      </c>
      <c r="K293" s="3" t="s">
        <v>22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s="3" t="b">
        <v>1</v>
      </c>
      <c r="Q293" s="3" t="b">
        <v>0</v>
      </c>
      <c r="R293" s="3" t="s">
        <v>28</v>
      </c>
      <c r="S293" s="6" t="s">
        <v>2037</v>
      </c>
      <c r="T293" s="3" t="s">
        <v>2038</v>
      </c>
    </row>
    <row r="294" spans="1:20" x14ac:dyDescent="0.3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13">
        <v>10</v>
      </c>
      <c r="G294" s="13" t="s">
        <v>14</v>
      </c>
      <c r="H294" s="3">
        <v>10</v>
      </c>
      <c r="I294" s="5">
        <f t="shared" si="12"/>
        <v>71.7</v>
      </c>
      <c r="J294" s="3" t="s">
        <v>21</v>
      </c>
      <c r="K294" s="3" t="s">
        <v>22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s="3" t="b">
        <v>0</v>
      </c>
      <c r="Q294" s="3" t="b">
        <v>0</v>
      </c>
      <c r="R294" s="3" t="s">
        <v>17</v>
      </c>
      <c r="S294" s="6" t="s">
        <v>2033</v>
      </c>
      <c r="T294" s="3" t="s">
        <v>2034</v>
      </c>
    </row>
    <row r="295" spans="1:20" x14ac:dyDescent="0.3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13">
        <v>16</v>
      </c>
      <c r="G295" s="13" t="s">
        <v>74</v>
      </c>
      <c r="H295" s="3">
        <v>32</v>
      </c>
      <c r="I295" s="5">
        <f t="shared" si="12"/>
        <v>33.28125</v>
      </c>
      <c r="J295" s="3" t="s">
        <v>107</v>
      </c>
      <c r="K295" s="3" t="s">
        <v>108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s="3" t="b">
        <v>0</v>
      </c>
      <c r="Q295" s="3" t="b">
        <v>0</v>
      </c>
      <c r="R295" s="3" t="s">
        <v>33</v>
      </c>
      <c r="S295" s="6" t="s">
        <v>2039</v>
      </c>
      <c r="T295" s="3" t="s">
        <v>2040</v>
      </c>
    </row>
    <row r="296" spans="1:20" x14ac:dyDescent="0.3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13">
        <v>1340</v>
      </c>
      <c r="G296" s="13" t="s">
        <v>20</v>
      </c>
      <c r="H296" s="3">
        <v>183</v>
      </c>
      <c r="I296" s="5">
        <f t="shared" si="12"/>
        <v>43.923497267759565</v>
      </c>
      <c r="J296" s="3" t="s">
        <v>21</v>
      </c>
      <c r="K296" s="3" t="s">
        <v>22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s="3" t="b">
        <v>0</v>
      </c>
      <c r="Q296" s="3" t="b">
        <v>0</v>
      </c>
      <c r="R296" s="3" t="s">
        <v>33</v>
      </c>
      <c r="S296" s="6" t="s">
        <v>2039</v>
      </c>
      <c r="T296" s="3" t="s">
        <v>2040</v>
      </c>
    </row>
    <row r="297" spans="1:20" ht="31.2" x14ac:dyDescent="0.3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13">
        <v>36</v>
      </c>
      <c r="G297" s="13" t="s">
        <v>14</v>
      </c>
      <c r="H297" s="3">
        <v>1910</v>
      </c>
      <c r="I297" s="5">
        <f t="shared" si="12"/>
        <v>36.004712041884815</v>
      </c>
      <c r="J297" s="3" t="s">
        <v>98</v>
      </c>
      <c r="K297" s="3" t="s">
        <v>99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s="3" t="b">
        <v>0</v>
      </c>
      <c r="Q297" s="3" t="b">
        <v>0</v>
      </c>
      <c r="R297" s="3" t="s">
        <v>33</v>
      </c>
      <c r="S297" s="6" t="s">
        <v>2039</v>
      </c>
      <c r="T297" s="3" t="s">
        <v>2040</v>
      </c>
    </row>
    <row r="298" spans="1:20" ht="31.2" x14ac:dyDescent="0.3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13">
        <v>55</v>
      </c>
      <c r="G298" s="13" t="s">
        <v>14</v>
      </c>
      <c r="H298" s="3">
        <v>38</v>
      </c>
      <c r="I298" s="5">
        <f t="shared" si="12"/>
        <v>88.21052631578948</v>
      </c>
      <c r="J298" s="3" t="s">
        <v>26</v>
      </c>
      <c r="K298" s="3" t="s">
        <v>27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s="3" t="b">
        <v>0</v>
      </c>
      <c r="Q298" s="3" t="b">
        <v>0</v>
      </c>
      <c r="R298" s="3" t="s">
        <v>33</v>
      </c>
      <c r="S298" s="6" t="s">
        <v>2039</v>
      </c>
      <c r="T298" s="3" t="s">
        <v>2040</v>
      </c>
    </row>
    <row r="299" spans="1:20" x14ac:dyDescent="0.3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13">
        <v>94</v>
      </c>
      <c r="G299" s="13" t="s">
        <v>14</v>
      </c>
      <c r="H299" s="3">
        <v>104</v>
      </c>
      <c r="I299" s="5">
        <f t="shared" si="12"/>
        <v>65.240384615384613</v>
      </c>
      <c r="J299" s="3" t="s">
        <v>26</v>
      </c>
      <c r="K299" s="3" t="s">
        <v>27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s="3" t="b">
        <v>0</v>
      </c>
      <c r="Q299" s="3" t="b">
        <v>1</v>
      </c>
      <c r="R299" s="3" t="s">
        <v>33</v>
      </c>
      <c r="S299" s="6" t="s">
        <v>2039</v>
      </c>
      <c r="T299" s="3" t="s">
        <v>2040</v>
      </c>
    </row>
    <row r="300" spans="1:20" x14ac:dyDescent="0.3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13">
        <v>144</v>
      </c>
      <c r="G300" s="13" t="s">
        <v>20</v>
      </c>
      <c r="H300" s="3">
        <v>72</v>
      </c>
      <c r="I300" s="5">
        <f t="shared" si="12"/>
        <v>69.958333333333329</v>
      </c>
      <c r="J300" s="3" t="s">
        <v>21</v>
      </c>
      <c r="K300" s="3" t="s">
        <v>22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s="3" t="b">
        <v>0</v>
      </c>
      <c r="Q300" s="3" t="b">
        <v>1</v>
      </c>
      <c r="R300" s="3" t="s">
        <v>23</v>
      </c>
      <c r="S300" s="6" t="s">
        <v>2035</v>
      </c>
      <c r="T300" s="3" t="s">
        <v>2036</v>
      </c>
    </row>
    <row r="301" spans="1:20" ht="31.2" x14ac:dyDescent="0.3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13">
        <v>51</v>
      </c>
      <c r="G301" s="13" t="s">
        <v>14</v>
      </c>
      <c r="H301" s="3">
        <v>49</v>
      </c>
      <c r="I301" s="5">
        <f t="shared" si="12"/>
        <v>39.877551020408163</v>
      </c>
      <c r="J301" s="3" t="s">
        <v>21</v>
      </c>
      <c r="K301" s="3" t="s">
        <v>22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s="3" t="b">
        <v>0</v>
      </c>
      <c r="Q301" s="3" t="b">
        <v>0</v>
      </c>
      <c r="R301" s="3" t="s">
        <v>17</v>
      </c>
      <c r="S301" s="6" t="s">
        <v>2033</v>
      </c>
      <c r="T301" s="3" t="s">
        <v>2034</v>
      </c>
    </row>
    <row r="302" spans="1:20" x14ac:dyDescent="0.3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13">
        <v>5</v>
      </c>
      <c r="G302" s="13" t="s">
        <v>14</v>
      </c>
      <c r="H302" s="3">
        <v>1</v>
      </c>
      <c r="I302" s="5">
        <f t="shared" si="12"/>
        <v>5</v>
      </c>
      <c r="J302" s="3" t="s">
        <v>36</v>
      </c>
      <c r="K302" s="3" t="s">
        <v>37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s="3" t="b">
        <v>0</v>
      </c>
      <c r="Q302" s="3" t="b">
        <v>1</v>
      </c>
      <c r="R302" s="3" t="s">
        <v>68</v>
      </c>
      <c r="S302" s="6" t="s">
        <v>2047</v>
      </c>
      <c r="T302" s="3" t="s">
        <v>2048</v>
      </c>
    </row>
    <row r="303" spans="1:20" x14ac:dyDescent="0.3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13">
        <v>1345</v>
      </c>
      <c r="G303" s="13" t="s">
        <v>20</v>
      </c>
      <c r="H303" s="3">
        <v>295</v>
      </c>
      <c r="I303" s="5">
        <f t="shared" si="12"/>
        <v>41.023728813559323</v>
      </c>
      <c r="J303" s="3" t="s">
        <v>21</v>
      </c>
      <c r="K303" s="3" t="s">
        <v>22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s="3" t="b">
        <v>0</v>
      </c>
      <c r="Q303" s="3" t="b">
        <v>0</v>
      </c>
      <c r="R303" s="3" t="s">
        <v>42</v>
      </c>
      <c r="S303" s="6" t="s">
        <v>2041</v>
      </c>
      <c r="T303" s="3" t="s">
        <v>2042</v>
      </c>
    </row>
    <row r="304" spans="1:20" x14ac:dyDescent="0.3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13">
        <v>32</v>
      </c>
      <c r="G304" s="13" t="s">
        <v>14</v>
      </c>
      <c r="H304" s="3">
        <v>245</v>
      </c>
      <c r="I304" s="5">
        <f t="shared" si="12"/>
        <v>98.914285714285711</v>
      </c>
      <c r="J304" s="3" t="s">
        <v>21</v>
      </c>
      <c r="K304" s="3" t="s">
        <v>22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s="3" t="b">
        <v>0</v>
      </c>
      <c r="Q304" s="3" t="b">
        <v>0</v>
      </c>
      <c r="R304" s="3" t="s">
        <v>33</v>
      </c>
      <c r="S304" s="6" t="s">
        <v>2039</v>
      </c>
      <c r="T304" s="3" t="s">
        <v>2040</v>
      </c>
    </row>
    <row r="305" spans="1:20" x14ac:dyDescent="0.3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13">
        <v>83</v>
      </c>
      <c r="G305" s="13" t="s">
        <v>14</v>
      </c>
      <c r="H305" s="3">
        <v>32</v>
      </c>
      <c r="I305" s="5">
        <f t="shared" si="12"/>
        <v>87.78125</v>
      </c>
      <c r="J305" s="3" t="s">
        <v>21</v>
      </c>
      <c r="K305" s="3" t="s">
        <v>22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s="3" t="b">
        <v>0</v>
      </c>
      <c r="Q305" s="3" t="b">
        <v>0</v>
      </c>
      <c r="R305" s="3" t="s">
        <v>60</v>
      </c>
      <c r="S305" s="6" t="s">
        <v>2035</v>
      </c>
      <c r="T305" s="3" t="s">
        <v>2045</v>
      </c>
    </row>
    <row r="306" spans="1:20" x14ac:dyDescent="0.3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13">
        <v>546</v>
      </c>
      <c r="G306" s="13" t="s">
        <v>20</v>
      </c>
      <c r="H306" s="3">
        <v>142</v>
      </c>
      <c r="I306" s="5">
        <f t="shared" si="12"/>
        <v>80.767605633802816</v>
      </c>
      <c r="J306" s="3" t="s">
        <v>21</v>
      </c>
      <c r="K306" s="3" t="s">
        <v>22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s="3" t="b">
        <v>0</v>
      </c>
      <c r="Q306" s="3" t="b">
        <v>0</v>
      </c>
      <c r="R306" s="3" t="s">
        <v>42</v>
      </c>
      <c r="S306" s="6" t="s">
        <v>2041</v>
      </c>
      <c r="T306" s="3" t="s">
        <v>2042</v>
      </c>
    </row>
    <row r="307" spans="1:20" x14ac:dyDescent="0.3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13">
        <v>286</v>
      </c>
      <c r="G307" s="13" t="s">
        <v>20</v>
      </c>
      <c r="H307" s="3">
        <v>85</v>
      </c>
      <c r="I307" s="5">
        <f t="shared" si="12"/>
        <v>94.28235294117647</v>
      </c>
      <c r="J307" s="3" t="s">
        <v>21</v>
      </c>
      <c r="K307" s="3" t="s">
        <v>22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s="3" t="b">
        <v>0</v>
      </c>
      <c r="Q307" s="3" t="b">
        <v>0</v>
      </c>
      <c r="R307" s="3" t="s">
        <v>33</v>
      </c>
      <c r="S307" s="6" t="s">
        <v>2039</v>
      </c>
      <c r="T307" s="3" t="s">
        <v>2040</v>
      </c>
    </row>
    <row r="308" spans="1:20" ht="31.2" x14ac:dyDescent="0.3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13">
        <v>8</v>
      </c>
      <c r="G308" s="13" t="s">
        <v>14</v>
      </c>
      <c r="H308" s="3">
        <v>7</v>
      </c>
      <c r="I308" s="5">
        <f t="shared" si="12"/>
        <v>73.428571428571431</v>
      </c>
      <c r="J308" s="3" t="s">
        <v>21</v>
      </c>
      <c r="K308" s="3" t="s">
        <v>22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s="3" t="b">
        <v>0</v>
      </c>
      <c r="Q308" s="3" t="b">
        <v>1</v>
      </c>
      <c r="R308" s="3" t="s">
        <v>33</v>
      </c>
      <c r="S308" s="6" t="s">
        <v>2039</v>
      </c>
      <c r="T308" s="3" t="s">
        <v>2040</v>
      </c>
    </row>
    <row r="309" spans="1:20" x14ac:dyDescent="0.3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13">
        <v>132</v>
      </c>
      <c r="G309" s="13" t="s">
        <v>20</v>
      </c>
      <c r="H309" s="3">
        <v>659</v>
      </c>
      <c r="I309" s="5">
        <f t="shared" si="12"/>
        <v>65.968133535660087</v>
      </c>
      <c r="J309" s="3" t="s">
        <v>36</v>
      </c>
      <c r="K309" s="3" t="s">
        <v>37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s="3" t="b">
        <v>0</v>
      </c>
      <c r="Q309" s="3" t="b">
        <v>1</v>
      </c>
      <c r="R309" s="3" t="s">
        <v>119</v>
      </c>
      <c r="S309" s="6" t="s">
        <v>2047</v>
      </c>
      <c r="T309" s="3" t="s">
        <v>2053</v>
      </c>
    </row>
    <row r="310" spans="1:20" x14ac:dyDescent="0.3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13">
        <v>74</v>
      </c>
      <c r="G310" s="13" t="s">
        <v>14</v>
      </c>
      <c r="H310" s="3">
        <v>803</v>
      </c>
      <c r="I310" s="5">
        <f t="shared" si="12"/>
        <v>109.04109589041096</v>
      </c>
      <c r="J310" s="3" t="s">
        <v>21</v>
      </c>
      <c r="K310" s="3" t="s">
        <v>22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s="3" t="b">
        <v>0</v>
      </c>
      <c r="Q310" s="3" t="b">
        <v>0</v>
      </c>
      <c r="R310" s="3" t="s">
        <v>33</v>
      </c>
      <c r="S310" s="6" t="s">
        <v>2039</v>
      </c>
      <c r="T310" s="3" t="s">
        <v>2040</v>
      </c>
    </row>
    <row r="311" spans="1:20" x14ac:dyDescent="0.3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13">
        <v>75</v>
      </c>
      <c r="G311" s="13" t="s">
        <v>74</v>
      </c>
      <c r="H311" s="3">
        <v>75</v>
      </c>
      <c r="I311" s="5">
        <f t="shared" si="12"/>
        <v>41.16</v>
      </c>
      <c r="J311" s="3" t="s">
        <v>21</v>
      </c>
      <c r="K311" s="3" t="s">
        <v>22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s="3" t="b">
        <v>0</v>
      </c>
      <c r="Q311" s="3" t="b">
        <v>1</v>
      </c>
      <c r="R311" s="3" t="s">
        <v>60</v>
      </c>
      <c r="S311" s="6" t="s">
        <v>2035</v>
      </c>
      <c r="T311" s="3" t="s">
        <v>2045</v>
      </c>
    </row>
    <row r="312" spans="1:20" x14ac:dyDescent="0.3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13">
        <v>20</v>
      </c>
      <c r="G312" s="13" t="s">
        <v>14</v>
      </c>
      <c r="H312" s="3">
        <v>16</v>
      </c>
      <c r="I312" s="5">
        <f t="shared" si="12"/>
        <v>99.125</v>
      </c>
      <c r="J312" s="3" t="s">
        <v>21</v>
      </c>
      <c r="K312" s="3" t="s">
        <v>22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s="3" t="b">
        <v>0</v>
      </c>
      <c r="Q312" s="3" t="b">
        <v>0</v>
      </c>
      <c r="R312" s="3" t="s">
        <v>89</v>
      </c>
      <c r="S312" s="6" t="s">
        <v>2050</v>
      </c>
      <c r="T312" s="3" t="s">
        <v>2051</v>
      </c>
    </row>
    <row r="313" spans="1:20" x14ac:dyDescent="0.3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13">
        <v>203</v>
      </c>
      <c r="G313" s="13" t="s">
        <v>20</v>
      </c>
      <c r="H313" s="3">
        <v>121</v>
      </c>
      <c r="I313" s="5">
        <f t="shared" si="12"/>
        <v>105.88429752066116</v>
      </c>
      <c r="J313" s="3" t="s">
        <v>21</v>
      </c>
      <c r="K313" s="3" t="s">
        <v>22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s="3" t="b">
        <v>0</v>
      </c>
      <c r="Q313" s="3" t="b">
        <v>0</v>
      </c>
      <c r="R313" s="3" t="s">
        <v>33</v>
      </c>
      <c r="S313" s="6" t="s">
        <v>2039</v>
      </c>
      <c r="T313" s="3" t="s">
        <v>2040</v>
      </c>
    </row>
    <row r="314" spans="1:20" x14ac:dyDescent="0.3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13">
        <v>310</v>
      </c>
      <c r="G314" s="13" t="s">
        <v>20</v>
      </c>
      <c r="H314" s="3">
        <v>3742</v>
      </c>
      <c r="I314" s="5">
        <f t="shared" si="12"/>
        <v>48.996525921966864</v>
      </c>
      <c r="J314" s="3" t="s">
        <v>21</v>
      </c>
      <c r="K314" s="3" t="s">
        <v>22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s="3" t="b">
        <v>0</v>
      </c>
      <c r="Q314" s="3" t="b">
        <v>0</v>
      </c>
      <c r="R314" s="3" t="s">
        <v>33</v>
      </c>
      <c r="S314" s="6" t="s">
        <v>2039</v>
      </c>
      <c r="T314" s="3" t="s">
        <v>2040</v>
      </c>
    </row>
    <row r="315" spans="1:20" x14ac:dyDescent="0.3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13">
        <v>395</v>
      </c>
      <c r="G315" s="13" t="s">
        <v>20</v>
      </c>
      <c r="H315" s="3">
        <v>223</v>
      </c>
      <c r="I315" s="5">
        <f t="shared" si="12"/>
        <v>39</v>
      </c>
      <c r="J315" s="3" t="s">
        <v>21</v>
      </c>
      <c r="K315" s="3" t="s">
        <v>22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s="3" t="b">
        <v>0</v>
      </c>
      <c r="Q315" s="3" t="b">
        <v>0</v>
      </c>
      <c r="R315" s="3" t="s">
        <v>23</v>
      </c>
      <c r="S315" s="6" t="s">
        <v>2035</v>
      </c>
      <c r="T315" s="3" t="s">
        <v>2036</v>
      </c>
    </row>
    <row r="316" spans="1:20" x14ac:dyDescent="0.3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13">
        <v>295</v>
      </c>
      <c r="G316" s="13" t="s">
        <v>20</v>
      </c>
      <c r="H316" s="3">
        <v>133</v>
      </c>
      <c r="I316" s="5">
        <f t="shared" si="12"/>
        <v>31.022556390977442</v>
      </c>
      <c r="J316" s="3" t="s">
        <v>21</v>
      </c>
      <c r="K316" s="3" t="s">
        <v>22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s="3" t="b">
        <v>0</v>
      </c>
      <c r="Q316" s="3" t="b">
        <v>1</v>
      </c>
      <c r="R316" s="3" t="s">
        <v>42</v>
      </c>
      <c r="S316" s="6" t="s">
        <v>2041</v>
      </c>
      <c r="T316" s="3" t="s">
        <v>2042</v>
      </c>
    </row>
    <row r="317" spans="1:20" ht="31.2" x14ac:dyDescent="0.3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13">
        <v>34</v>
      </c>
      <c r="G317" s="13" t="s">
        <v>14</v>
      </c>
      <c r="H317" s="3">
        <v>31</v>
      </c>
      <c r="I317" s="5">
        <f t="shared" si="12"/>
        <v>103.87096774193549</v>
      </c>
      <c r="J317" s="3" t="s">
        <v>21</v>
      </c>
      <c r="K317" s="3" t="s">
        <v>22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s="3" t="b">
        <v>0</v>
      </c>
      <c r="Q317" s="3" t="b">
        <v>0</v>
      </c>
      <c r="R317" s="3" t="s">
        <v>33</v>
      </c>
      <c r="S317" s="6" t="s">
        <v>2039</v>
      </c>
      <c r="T317" s="3" t="s">
        <v>2040</v>
      </c>
    </row>
    <row r="318" spans="1:20" x14ac:dyDescent="0.3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13">
        <v>67</v>
      </c>
      <c r="G318" s="13" t="s">
        <v>14</v>
      </c>
      <c r="H318" s="3">
        <v>108</v>
      </c>
      <c r="I318" s="5">
        <f t="shared" si="12"/>
        <v>59.268518518518519</v>
      </c>
      <c r="J318" s="3" t="s">
        <v>107</v>
      </c>
      <c r="K318" s="3" t="s">
        <v>108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s="3" t="b">
        <v>0</v>
      </c>
      <c r="Q318" s="3" t="b">
        <v>1</v>
      </c>
      <c r="R318" s="3" t="s">
        <v>17</v>
      </c>
      <c r="S318" s="6" t="s">
        <v>2033</v>
      </c>
      <c r="T318" s="3" t="s">
        <v>2034</v>
      </c>
    </row>
    <row r="319" spans="1:20" x14ac:dyDescent="0.3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13">
        <v>19</v>
      </c>
      <c r="G319" s="13" t="s">
        <v>14</v>
      </c>
      <c r="H319" s="3">
        <v>30</v>
      </c>
      <c r="I319" s="5">
        <f t="shared" si="12"/>
        <v>42.3</v>
      </c>
      <c r="J319" s="3" t="s">
        <v>21</v>
      </c>
      <c r="K319" s="3" t="s">
        <v>22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s="3" t="b">
        <v>0</v>
      </c>
      <c r="Q319" s="3" t="b">
        <v>0</v>
      </c>
      <c r="R319" s="3" t="s">
        <v>33</v>
      </c>
      <c r="S319" s="6" t="s">
        <v>2039</v>
      </c>
      <c r="T319" s="3" t="s">
        <v>2040</v>
      </c>
    </row>
    <row r="320" spans="1:20" ht="31.2" x14ac:dyDescent="0.3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13">
        <v>16</v>
      </c>
      <c r="G320" s="13" t="s">
        <v>14</v>
      </c>
      <c r="H320" s="3">
        <v>17</v>
      </c>
      <c r="I320" s="5">
        <f t="shared" si="12"/>
        <v>53.117647058823529</v>
      </c>
      <c r="J320" s="3" t="s">
        <v>21</v>
      </c>
      <c r="K320" s="3" t="s">
        <v>22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s="3" t="b">
        <v>0</v>
      </c>
      <c r="Q320" s="3" t="b">
        <v>0</v>
      </c>
      <c r="R320" s="3" t="s">
        <v>23</v>
      </c>
      <c r="S320" s="6" t="s">
        <v>2035</v>
      </c>
      <c r="T320" s="3" t="s">
        <v>2036</v>
      </c>
    </row>
    <row r="321" spans="1:20" x14ac:dyDescent="0.3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13">
        <v>39</v>
      </c>
      <c r="G321" s="13" t="s">
        <v>74</v>
      </c>
      <c r="H321" s="3">
        <v>64</v>
      </c>
      <c r="I321" s="5">
        <f t="shared" si="12"/>
        <v>50.796875</v>
      </c>
      <c r="J321" s="3" t="s">
        <v>21</v>
      </c>
      <c r="K321" s="3" t="s">
        <v>22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s="3" t="b">
        <v>0</v>
      </c>
      <c r="Q321" s="3" t="b">
        <v>0</v>
      </c>
      <c r="R321" s="3" t="s">
        <v>28</v>
      </c>
      <c r="S321" s="6" t="s">
        <v>2037</v>
      </c>
      <c r="T321" s="3" t="s">
        <v>2038</v>
      </c>
    </row>
    <row r="322" spans="1:20" x14ac:dyDescent="0.3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13">
        <v>10</v>
      </c>
      <c r="G322" s="13" t="s">
        <v>14</v>
      </c>
      <c r="H322" s="3">
        <v>80</v>
      </c>
      <c r="I322" s="5">
        <f t="shared" si="12"/>
        <v>101.15</v>
      </c>
      <c r="J322" s="3" t="s">
        <v>21</v>
      </c>
      <c r="K322" s="3" t="s">
        <v>22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s="3" t="b">
        <v>0</v>
      </c>
      <c r="Q322" s="3" t="b">
        <v>0</v>
      </c>
      <c r="R322" s="3" t="s">
        <v>119</v>
      </c>
      <c r="S322" s="6" t="s">
        <v>2047</v>
      </c>
      <c r="T322" s="3" t="s">
        <v>2053</v>
      </c>
    </row>
    <row r="323" spans="1:20" ht="31.2" x14ac:dyDescent="0.3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13">
        <v>94</v>
      </c>
      <c r="G323" s="13" t="s">
        <v>14</v>
      </c>
      <c r="H323" s="3">
        <v>2468</v>
      </c>
      <c r="I323" s="5">
        <f t="shared" ref="I323:I386" si="15">E323/H323</f>
        <v>65.000810372771468</v>
      </c>
      <c r="J323" s="3" t="s">
        <v>21</v>
      </c>
      <c r="K323" s="3" t="s">
        <v>22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s="3" t="b">
        <v>0</v>
      </c>
      <c r="Q323" s="3" t="b">
        <v>0</v>
      </c>
      <c r="R323" s="3" t="s">
        <v>100</v>
      </c>
      <c r="S323" s="6" t="s">
        <v>2041</v>
      </c>
      <c r="T323" s="3" t="s">
        <v>2052</v>
      </c>
    </row>
    <row r="324" spans="1:20" ht="31.2" x14ac:dyDescent="0.3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13">
        <v>167</v>
      </c>
      <c r="G324" s="13" t="s">
        <v>20</v>
      </c>
      <c r="H324" s="3">
        <v>5168</v>
      </c>
      <c r="I324" s="5">
        <f t="shared" si="15"/>
        <v>37.998645510835914</v>
      </c>
      <c r="J324" s="3" t="s">
        <v>21</v>
      </c>
      <c r="K324" s="3" t="s">
        <v>22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s="3" t="b">
        <v>0</v>
      </c>
      <c r="Q324" s="3" t="b">
        <v>0</v>
      </c>
      <c r="R324" s="3" t="s">
        <v>33</v>
      </c>
      <c r="S324" s="6" t="s">
        <v>2039</v>
      </c>
      <c r="T324" s="3" t="s">
        <v>2040</v>
      </c>
    </row>
    <row r="325" spans="1:20" x14ac:dyDescent="0.3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13">
        <v>24</v>
      </c>
      <c r="G325" s="13" t="s">
        <v>14</v>
      </c>
      <c r="H325" s="3">
        <v>26</v>
      </c>
      <c r="I325" s="5">
        <f t="shared" si="15"/>
        <v>82.615384615384613</v>
      </c>
      <c r="J325" s="3" t="s">
        <v>40</v>
      </c>
      <c r="K325" s="3" t="s">
        <v>41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s="3" t="b">
        <v>0</v>
      </c>
      <c r="Q325" s="3" t="b">
        <v>0</v>
      </c>
      <c r="R325" s="3" t="s">
        <v>42</v>
      </c>
      <c r="S325" s="6" t="s">
        <v>2041</v>
      </c>
      <c r="T325" s="3" t="s">
        <v>2042</v>
      </c>
    </row>
    <row r="326" spans="1:20" x14ac:dyDescent="0.3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13">
        <v>164</v>
      </c>
      <c r="G326" s="13" t="s">
        <v>20</v>
      </c>
      <c r="H326" s="3">
        <v>307</v>
      </c>
      <c r="I326" s="5">
        <f t="shared" si="15"/>
        <v>37.941368078175898</v>
      </c>
      <c r="J326" s="3" t="s">
        <v>21</v>
      </c>
      <c r="K326" s="3" t="s">
        <v>22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s="3" t="b">
        <v>0</v>
      </c>
      <c r="Q326" s="3" t="b">
        <v>1</v>
      </c>
      <c r="R326" s="3" t="s">
        <v>33</v>
      </c>
      <c r="S326" s="6" t="s">
        <v>2039</v>
      </c>
      <c r="T326" s="3" t="s">
        <v>2040</v>
      </c>
    </row>
    <row r="327" spans="1:20" ht="31.2" x14ac:dyDescent="0.3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13">
        <v>91</v>
      </c>
      <c r="G327" s="13" t="s">
        <v>14</v>
      </c>
      <c r="H327" s="3">
        <v>73</v>
      </c>
      <c r="I327" s="5">
        <f t="shared" si="15"/>
        <v>80.780821917808225</v>
      </c>
      <c r="J327" s="3" t="s">
        <v>21</v>
      </c>
      <c r="K327" s="3" t="s">
        <v>22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s="3" t="b">
        <v>0</v>
      </c>
      <c r="Q327" s="3" t="b">
        <v>1</v>
      </c>
      <c r="R327" s="3" t="s">
        <v>33</v>
      </c>
      <c r="S327" s="6" t="s">
        <v>2039</v>
      </c>
      <c r="T327" s="3" t="s">
        <v>2040</v>
      </c>
    </row>
    <row r="328" spans="1:20" ht="31.2" x14ac:dyDescent="0.3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13">
        <v>46</v>
      </c>
      <c r="G328" s="13" t="s">
        <v>14</v>
      </c>
      <c r="H328" s="3">
        <v>128</v>
      </c>
      <c r="I328" s="5">
        <f t="shared" si="15"/>
        <v>25.984375</v>
      </c>
      <c r="J328" s="3" t="s">
        <v>21</v>
      </c>
      <c r="K328" s="3" t="s">
        <v>22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s="3" t="b">
        <v>0</v>
      </c>
      <c r="Q328" s="3" t="b">
        <v>0</v>
      </c>
      <c r="R328" s="3" t="s">
        <v>71</v>
      </c>
      <c r="S328" s="6" t="s">
        <v>2041</v>
      </c>
      <c r="T328" s="3" t="s">
        <v>2049</v>
      </c>
    </row>
    <row r="329" spans="1:20" x14ac:dyDescent="0.3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13">
        <v>39</v>
      </c>
      <c r="G329" s="13" t="s">
        <v>14</v>
      </c>
      <c r="H329" s="3">
        <v>33</v>
      </c>
      <c r="I329" s="5">
        <f t="shared" si="15"/>
        <v>30.363636363636363</v>
      </c>
      <c r="J329" s="3" t="s">
        <v>21</v>
      </c>
      <c r="K329" s="3" t="s">
        <v>22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s="3" t="b">
        <v>0</v>
      </c>
      <c r="Q329" s="3" t="b">
        <v>1</v>
      </c>
      <c r="R329" s="3" t="s">
        <v>33</v>
      </c>
      <c r="S329" s="6" t="s">
        <v>2039</v>
      </c>
      <c r="T329" s="3" t="s">
        <v>2040</v>
      </c>
    </row>
    <row r="330" spans="1:20" ht="31.2" x14ac:dyDescent="0.3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13">
        <v>134</v>
      </c>
      <c r="G330" s="13" t="s">
        <v>20</v>
      </c>
      <c r="H330" s="3">
        <v>2441</v>
      </c>
      <c r="I330" s="5">
        <f t="shared" si="15"/>
        <v>54.004916018025398</v>
      </c>
      <c r="J330" s="3" t="s">
        <v>21</v>
      </c>
      <c r="K330" s="3" t="s">
        <v>22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s="3" t="b">
        <v>0</v>
      </c>
      <c r="Q330" s="3" t="b">
        <v>0</v>
      </c>
      <c r="R330" s="3" t="s">
        <v>23</v>
      </c>
      <c r="S330" s="6" t="s">
        <v>2035</v>
      </c>
      <c r="T330" s="3" t="s">
        <v>2036</v>
      </c>
    </row>
    <row r="331" spans="1:20" x14ac:dyDescent="0.3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13">
        <v>23</v>
      </c>
      <c r="G331" s="13" t="s">
        <v>47</v>
      </c>
      <c r="H331" s="3">
        <v>211</v>
      </c>
      <c r="I331" s="5">
        <f t="shared" si="15"/>
        <v>101.78672985781991</v>
      </c>
      <c r="J331" s="3" t="s">
        <v>21</v>
      </c>
      <c r="K331" s="3" t="s">
        <v>22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s="3" t="b">
        <v>0</v>
      </c>
      <c r="Q331" s="3" t="b">
        <v>0</v>
      </c>
      <c r="R331" s="3" t="s">
        <v>89</v>
      </c>
      <c r="S331" s="6" t="s">
        <v>2050</v>
      </c>
      <c r="T331" s="3" t="s">
        <v>2051</v>
      </c>
    </row>
    <row r="332" spans="1:20" ht="31.2" x14ac:dyDescent="0.3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13">
        <v>185</v>
      </c>
      <c r="G332" s="13" t="s">
        <v>20</v>
      </c>
      <c r="H332" s="3">
        <v>1385</v>
      </c>
      <c r="I332" s="5">
        <f t="shared" si="15"/>
        <v>45.003610108303249</v>
      </c>
      <c r="J332" s="3" t="s">
        <v>40</v>
      </c>
      <c r="K332" s="3" t="s">
        <v>41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s="3" t="b">
        <v>0</v>
      </c>
      <c r="Q332" s="3" t="b">
        <v>0</v>
      </c>
      <c r="R332" s="3" t="s">
        <v>42</v>
      </c>
      <c r="S332" s="6" t="s">
        <v>2041</v>
      </c>
      <c r="T332" s="3" t="s">
        <v>2042</v>
      </c>
    </row>
    <row r="333" spans="1:20" x14ac:dyDescent="0.3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13">
        <v>444</v>
      </c>
      <c r="G333" s="13" t="s">
        <v>20</v>
      </c>
      <c r="H333" s="3">
        <v>190</v>
      </c>
      <c r="I333" s="5">
        <f t="shared" si="15"/>
        <v>77.068421052631578</v>
      </c>
      <c r="J333" s="3" t="s">
        <v>21</v>
      </c>
      <c r="K333" s="3" t="s">
        <v>22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s="3" t="b">
        <v>0</v>
      </c>
      <c r="Q333" s="3" t="b">
        <v>0</v>
      </c>
      <c r="R333" s="3" t="s">
        <v>17</v>
      </c>
      <c r="S333" s="6" t="s">
        <v>2033</v>
      </c>
      <c r="T333" s="3" t="s">
        <v>2034</v>
      </c>
    </row>
    <row r="334" spans="1:20" ht="31.2" x14ac:dyDescent="0.3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13">
        <v>200</v>
      </c>
      <c r="G334" s="13" t="s">
        <v>20</v>
      </c>
      <c r="H334" s="3">
        <v>470</v>
      </c>
      <c r="I334" s="5">
        <f t="shared" si="15"/>
        <v>88.076595744680844</v>
      </c>
      <c r="J334" s="3" t="s">
        <v>21</v>
      </c>
      <c r="K334" s="3" t="s">
        <v>22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s="3" t="b">
        <v>0</v>
      </c>
      <c r="Q334" s="3" t="b">
        <v>0</v>
      </c>
      <c r="R334" s="3" t="s">
        <v>65</v>
      </c>
      <c r="S334" s="6" t="s">
        <v>2037</v>
      </c>
      <c r="T334" s="3" t="s">
        <v>2046</v>
      </c>
    </row>
    <row r="335" spans="1:20" x14ac:dyDescent="0.3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13">
        <v>124</v>
      </c>
      <c r="G335" s="13" t="s">
        <v>20</v>
      </c>
      <c r="H335" s="3">
        <v>253</v>
      </c>
      <c r="I335" s="5">
        <f t="shared" si="15"/>
        <v>47.035573122529641</v>
      </c>
      <c r="J335" s="3" t="s">
        <v>21</v>
      </c>
      <c r="K335" s="3" t="s">
        <v>22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s="3" t="b">
        <v>0</v>
      </c>
      <c r="Q335" s="3" t="b">
        <v>0</v>
      </c>
      <c r="R335" s="3" t="s">
        <v>33</v>
      </c>
      <c r="S335" s="6" t="s">
        <v>2039</v>
      </c>
      <c r="T335" s="3" t="s">
        <v>2040</v>
      </c>
    </row>
    <row r="336" spans="1:20" x14ac:dyDescent="0.3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13">
        <v>187</v>
      </c>
      <c r="G336" s="13" t="s">
        <v>20</v>
      </c>
      <c r="H336" s="3">
        <v>1113</v>
      </c>
      <c r="I336" s="5">
        <f t="shared" si="15"/>
        <v>110.99550763701707</v>
      </c>
      <c r="J336" s="3" t="s">
        <v>21</v>
      </c>
      <c r="K336" s="3" t="s">
        <v>22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s="3" t="b">
        <v>0</v>
      </c>
      <c r="Q336" s="3" t="b">
        <v>0</v>
      </c>
      <c r="R336" s="3" t="s">
        <v>23</v>
      </c>
      <c r="S336" s="6" t="s">
        <v>2035</v>
      </c>
      <c r="T336" s="3" t="s">
        <v>2036</v>
      </c>
    </row>
    <row r="337" spans="1:20" x14ac:dyDescent="0.3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13">
        <v>114</v>
      </c>
      <c r="G337" s="13" t="s">
        <v>20</v>
      </c>
      <c r="H337" s="3">
        <v>2283</v>
      </c>
      <c r="I337" s="5">
        <f t="shared" si="15"/>
        <v>87.003066141042481</v>
      </c>
      <c r="J337" s="3" t="s">
        <v>21</v>
      </c>
      <c r="K337" s="3" t="s">
        <v>22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s="3" t="b">
        <v>0</v>
      </c>
      <c r="Q337" s="3" t="b">
        <v>0</v>
      </c>
      <c r="R337" s="3" t="s">
        <v>23</v>
      </c>
      <c r="S337" s="6" t="s">
        <v>2035</v>
      </c>
      <c r="T337" s="3" t="s">
        <v>2036</v>
      </c>
    </row>
    <row r="338" spans="1:20" x14ac:dyDescent="0.3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13">
        <v>97</v>
      </c>
      <c r="G338" s="13" t="s">
        <v>14</v>
      </c>
      <c r="H338" s="3">
        <v>1072</v>
      </c>
      <c r="I338" s="5">
        <f t="shared" si="15"/>
        <v>63.994402985074629</v>
      </c>
      <c r="J338" s="3" t="s">
        <v>21</v>
      </c>
      <c r="K338" s="3" t="s">
        <v>22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s="3" t="b">
        <v>0</v>
      </c>
      <c r="Q338" s="3" t="b">
        <v>1</v>
      </c>
      <c r="R338" s="3" t="s">
        <v>23</v>
      </c>
      <c r="S338" s="6" t="s">
        <v>2035</v>
      </c>
      <c r="T338" s="3" t="s">
        <v>2036</v>
      </c>
    </row>
    <row r="339" spans="1:20" x14ac:dyDescent="0.3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13">
        <v>123</v>
      </c>
      <c r="G339" s="13" t="s">
        <v>20</v>
      </c>
      <c r="H339" s="3">
        <v>1095</v>
      </c>
      <c r="I339" s="5">
        <f t="shared" si="15"/>
        <v>105.9945205479452</v>
      </c>
      <c r="J339" s="3" t="s">
        <v>21</v>
      </c>
      <c r="K339" s="3" t="s">
        <v>22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s="3" t="b">
        <v>0</v>
      </c>
      <c r="Q339" s="3" t="b">
        <v>0</v>
      </c>
      <c r="R339" s="3" t="s">
        <v>33</v>
      </c>
      <c r="S339" s="6" t="s">
        <v>2039</v>
      </c>
      <c r="T339" s="3" t="s">
        <v>2040</v>
      </c>
    </row>
    <row r="340" spans="1:20" x14ac:dyDescent="0.3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13">
        <v>179</v>
      </c>
      <c r="G340" s="13" t="s">
        <v>20</v>
      </c>
      <c r="H340" s="3">
        <v>1690</v>
      </c>
      <c r="I340" s="5">
        <f t="shared" si="15"/>
        <v>73.989349112426041</v>
      </c>
      <c r="J340" s="3" t="s">
        <v>21</v>
      </c>
      <c r="K340" s="3" t="s">
        <v>22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s="3" t="b">
        <v>0</v>
      </c>
      <c r="Q340" s="3" t="b">
        <v>0</v>
      </c>
      <c r="R340" s="3" t="s">
        <v>33</v>
      </c>
      <c r="S340" s="6" t="s">
        <v>2039</v>
      </c>
      <c r="T340" s="3" t="s">
        <v>2040</v>
      </c>
    </row>
    <row r="341" spans="1:20" x14ac:dyDescent="0.3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13">
        <v>80</v>
      </c>
      <c r="G341" s="13" t="s">
        <v>74</v>
      </c>
      <c r="H341" s="3">
        <v>1297</v>
      </c>
      <c r="I341" s="5">
        <f t="shared" si="15"/>
        <v>84.02004626060139</v>
      </c>
      <c r="J341" s="3" t="s">
        <v>15</v>
      </c>
      <c r="K341" s="3" t="s">
        <v>16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s="3" t="b">
        <v>0</v>
      </c>
      <c r="Q341" s="3" t="b">
        <v>0</v>
      </c>
      <c r="R341" s="3" t="s">
        <v>33</v>
      </c>
      <c r="S341" s="6" t="s">
        <v>2039</v>
      </c>
      <c r="T341" s="3" t="s">
        <v>2040</v>
      </c>
    </row>
    <row r="342" spans="1:20" x14ac:dyDescent="0.3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13">
        <v>94</v>
      </c>
      <c r="G342" s="13" t="s">
        <v>14</v>
      </c>
      <c r="H342" s="3">
        <v>393</v>
      </c>
      <c r="I342" s="5">
        <f t="shared" si="15"/>
        <v>88.966921119592882</v>
      </c>
      <c r="J342" s="3" t="s">
        <v>21</v>
      </c>
      <c r="K342" s="3" t="s">
        <v>22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s="3" t="b">
        <v>0</v>
      </c>
      <c r="Q342" s="3" t="b">
        <v>0</v>
      </c>
      <c r="R342" s="3" t="s">
        <v>122</v>
      </c>
      <c r="S342" s="6" t="s">
        <v>2054</v>
      </c>
      <c r="T342" s="3" t="s">
        <v>2055</v>
      </c>
    </row>
    <row r="343" spans="1:20" x14ac:dyDescent="0.3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13">
        <v>85</v>
      </c>
      <c r="G343" s="13" t="s">
        <v>14</v>
      </c>
      <c r="H343" s="3">
        <v>1257</v>
      </c>
      <c r="I343" s="5">
        <f t="shared" si="15"/>
        <v>76.990453460620529</v>
      </c>
      <c r="J343" s="3" t="s">
        <v>21</v>
      </c>
      <c r="K343" s="3" t="s">
        <v>22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s="3" t="b">
        <v>0</v>
      </c>
      <c r="Q343" s="3" t="b">
        <v>0</v>
      </c>
      <c r="R343" s="3" t="s">
        <v>60</v>
      </c>
      <c r="S343" s="6" t="s">
        <v>2035</v>
      </c>
      <c r="T343" s="3" t="s">
        <v>2045</v>
      </c>
    </row>
    <row r="344" spans="1:20" x14ac:dyDescent="0.3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13">
        <v>67</v>
      </c>
      <c r="G344" s="13" t="s">
        <v>14</v>
      </c>
      <c r="H344" s="3">
        <v>328</v>
      </c>
      <c r="I344" s="5">
        <f t="shared" si="15"/>
        <v>97.146341463414629</v>
      </c>
      <c r="J344" s="3" t="s">
        <v>21</v>
      </c>
      <c r="K344" s="3" t="s">
        <v>22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s="3" t="b">
        <v>0</v>
      </c>
      <c r="Q344" s="3" t="b">
        <v>0</v>
      </c>
      <c r="R344" s="3" t="s">
        <v>33</v>
      </c>
      <c r="S344" s="6" t="s">
        <v>2039</v>
      </c>
      <c r="T344" s="3" t="s">
        <v>2040</v>
      </c>
    </row>
    <row r="345" spans="1:20" x14ac:dyDescent="0.3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13">
        <v>54</v>
      </c>
      <c r="G345" s="13" t="s">
        <v>14</v>
      </c>
      <c r="H345" s="3">
        <v>147</v>
      </c>
      <c r="I345" s="5">
        <f t="shared" si="15"/>
        <v>33.013605442176868</v>
      </c>
      <c r="J345" s="3" t="s">
        <v>21</v>
      </c>
      <c r="K345" s="3" t="s">
        <v>22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s="3" t="b">
        <v>0</v>
      </c>
      <c r="Q345" s="3" t="b">
        <v>0</v>
      </c>
      <c r="R345" s="3" t="s">
        <v>33</v>
      </c>
      <c r="S345" s="6" t="s">
        <v>2039</v>
      </c>
      <c r="T345" s="3" t="s">
        <v>2040</v>
      </c>
    </row>
    <row r="346" spans="1:20" x14ac:dyDescent="0.3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13">
        <v>42</v>
      </c>
      <c r="G346" s="13" t="s">
        <v>14</v>
      </c>
      <c r="H346" s="3">
        <v>830</v>
      </c>
      <c r="I346" s="5">
        <f t="shared" si="15"/>
        <v>99.950602409638549</v>
      </c>
      <c r="J346" s="3" t="s">
        <v>21</v>
      </c>
      <c r="K346" s="3" t="s">
        <v>22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s="3" t="b">
        <v>0</v>
      </c>
      <c r="Q346" s="3" t="b">
        <v>0</v>
      </c>
      <c r="R346" s="3" t="s">
        <v>89</v>
      </c>
      <c r="S346" s="6" t="s">
        <v>2050</v>
      </c>
      <c r="T346" s="3" t="s">
        <v>2051</v>
      </c>
    </row>
    <row r="347" spans="1:20" x14ac:dyDescent="0.3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13">
        <v>15</v>
      </c>
      <c r="G347" s="13" t="s">
        <v>14</v>
      </c>
      <c r="H347" s="3">
        <v>331</v>
      </c>
      <c r="I347" s="5">
        <f t="shared" si="15"/>
        <v>69.966767371601208</v>
      </c>
      <c r="J347" s="3" t="s">
        <v>40</v>
      </c>
      <c r="K347" s="3" t="s">
        <v>41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s="3" t="b">
        <v>0</v>
      </c>
      <c r="Q347" s="3" t="b">
        <v>0</v>
      </c>
      <c r="R347" s="3" t="s">
        <v>53</v>
      </c>
      <c r="S347" s="6" t="s">
        <v>2041</v>
      </c>
      <c r="T347" s="3" t="s">
        <v>2044</v>
      </c>
    </row>
    <row r="348" spans="1:20" x14ac:dyDescent="0.3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13">
        <v>34</v>
      </c>
      <c r="G348" s="13" t="s">
        <v>14</v>
      </c>
      <c r="H348" s="3">
        <v>25</v>
      </c>
      <c r="I348" s="5">
        <f t="shared" si="15"/>
        <v>110.32</v>
      </c>
      <c r="J348" s="3" t="s">
        <v>21</v>
      </c>
      <c r="K348" s="3" t="s">
        <v>22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s="3" t="b">
        <v>0</v>
      </c>
      <c r="Q348" s="3" t="b">
        <v>1</v>
      </c>
      <c r="R348" s="3" t="s">
        <v>60</v>
      </c>
      <c r="S348" s="6" t="s">
        <v>2035</v>
      </c>
      <c r="T348" s="3" t="s">
        <v>2045</v>
      </c>
    </row>
    <row r="349" spans="1:20" x14ac:dyDescent="0.3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13">
        <v>1401</v>
      </c>
      <c r="G349" s="13" t="s">
        <v>20</v>
      </c>
      <c r="H349" s="3">
        <v>191</v>
      </c>
      <c r="I349" s="5">
        <f t="shared" si="15"/>
        <v>66.005235602094245</v>
      </c>
      <c r="J349" s="3" t="s">
        <v>21</v>
      </c>
      <c r="K349" s="3" t="s">
        <v>22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s="3" t="b">
        <v>0</v>
      </c>
      <c r="Q349" s="3" t="b">
        <v>0</v>
      </c>
      <c r="R349" s="3" t="s">
        <v>28</v>
      </c>
      <c r="S349" s="6" t="s">
        <v>2037</v>
      </c>
      <c r="T349" s="3" t="s">
        <v>2038</v>
      </c>
    </row>
    <row r="350" spans="1:20" x14ac:dyDescent="0.3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13">
        <v>72</v>
      </c>
      <c r="G350" s="13" t="s">
        <v>14</v>
      </c>
      <c r="H350" s="3">
        <v>3483</v>
      </c>
      <c r="I350" s="5">
        <f t="shared" si="15"/>
        <v>41.005742176284812</v>
      </c>
      <c r="J350" s="3" t="s">
        <v>21</v>
      </c>
      <c r="K350" s="3" t="s">
        <v>22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s="3" t="b">
        <v>0</v>
      </c>
      <c r="Q350" s="3" t="b">
        <v>0</v>
      </c>
      <c r="R350" s="3" t="s">
        <v>17</v>
      </c>
      <c r="S350" s="6" t="s">
        <v>2033</v>
      </c>
      <c r="T350" s="3" t="s">
        <v>2034</v>
      </c>
    </row>
    <row r="351" spans="1:20" x14ac:dyDescent="0.3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13">
        <v>53</v>
      </c>
      <c r="G351" s="13" t="s">
        <v>14</v>
      </c>
      <c r="H351" s="3">
        <v>923</v>
      </c>
      <c r="I351" s="5">
        <f t="shared" si="15"/>
        <v>103.96316359696641</v>
      </c>
      <c r="J351" s="3" t="s">
        <v>21</v>
      </c>
      <c r="K351" s="3" t="s">
        <v>22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s="3" t="b">
        <v>0</v>
      </c>
      <c r="Q351" s="3" t="b">
        <v>0</v>
      </c>
      <c r="R351" s="3" t="s">
        <v>33</v>
      </c>
      <c r="S351" s="6" t="s">
        <v>2039</v>
      </c>
      <c r="T351" s="3" t="s">
        <v>2040</v>
      </c>
    </row>
    <row r="352" spans="1:20" x14ac:dyDescent="0.3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13">
        <v>5</v>
      </c>
      <c r="G352" s="13" t="s">
        <v>14</v>
      </c>
      <c r="H352" s="3">
        <v>1</v>
      </c>
      <c r="I352" s="5">
        <f t="shared" si="15"/>
        <v>5</v>
      </c>
      <c r="J352" s="3" t="s">
        <v>21</v>
      </c>
      <c r="K352" s="3" t="s">
        <v>22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s="3" t="b">
        <v>0</v>
      </c>
      <c r="Q352" s="3" t="b">
        <v>1</v>
      </c>
      <c r="R352" s="3" t="s">
        <v>159</v>
      </c>
      <c r="S352" s="6" t="s">
        <v>2035</v>
      </c>
      <c r="T352" s="3" t="s">
        <v>2058</v>
      </c>
    </row>
    <row r="353" spans="1:20" x14ac:dyDescent="0.3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13">
        <v>128</v>
      </c>
      <c r="G353" s="13" t="s">
        <v>20</v>
      </c>
      <c r="H353" s="3">
        <v>2013</v>
      </c>
      <c r="I353" s="5">
        <f t="shared" si="15"/>
        <v>47.009935419771487</v>
      </c>
      <c r="J353" s="3" t="s">
        <v>21</v>
      </c>
      <c r="K353" s="3" t="s">
        <v>22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s="3" t="b">
        <v>0</v>
      </c>
      <c r="Q353" s="3" t="b">
        <v>0</v>
      </c>
      <c r="R353" s="3" t="s">
        <v>23</v>
      </c>
      <c r="S353" s="6" t="s">
        <v>2035</v>
      </c>
      <c r="T353" s="3" t="s">
        <v>2036</v>
      </c>
    </row>
    <row r="354" spans="1:20" x14ac:dyDescent="0.3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13">
        <v>35</v>
      </c>
      <c r="G354" s="13" t="s">
        <v>14</v>
      </c>
      <c r="H354" s="3">
        <v>33</v>
      </c>
      <c r="I354" s="5">
        <f t="shared" si="15"/>
        <v>29.606060606060606</v>
      </c>
      <c r="J354" s="3" t="s">
        <v>15</v>
      </c>
      <c r="K354" s="3" t="s">
        <v>16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s="3" t="b">
        <v>0</v>
      </c>
      <c r="Q354" s="3" t="b">
        <v>0</v>
      </c>
      <c r="R354" s="3" t="s">
        <v>33</v>
      </c>
      <c r="S354" s="6" t="s">
        <v>2039</v>
      </c>
      <c r="T354" s="3" t="s">
        <v>2040</v>
      </c>
    </row>
    <row r="355" spans="1:20" x14ac:dyDescent="0.3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13">
        <v>411</v>
      </c>
      <c r="G355" s="13" t="s">
        <v>20</v>
      </c>
      <c r="H355" s="3">
        <v>1703</v>
      </c>
      <c r="I355" s="5">
        <f t="shared" si="15"/>
        <v>81.010569583088667</v>
      </c>
      <c r="J355" s="3" t="s">
        <v>21</v>
      </c>
      <c r="K355" s="3" t="s">
        <v>22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s="3" t="b">
        <v>0</v>
      </c>
      <c r="Q355" s="3" t="b">
        <v>0</v>
      </c>
      <c r="R355" s="3" t="s">
        <v>33</v>
      </c>
      <c r="S355" s="6" t="s">
        <v>2039</v>
      </c>
      <c r="T355" s="3" t="s">
        <v>2040</v>
      </c>
    </row>
    <row r="356" spans="1:20" x14ac:dyDescent="0.3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13">
        <v>124</v>
      </c>
      <c r="G356" s="13" t="s">
        <v>20</v>
      </c>
      <c r="H356" s="3">
        <v>80</v>
      </c>
      <c r="I356" s="5">
        <f t="shared" si="15"/>
        <v>94.35</v>
      </c>
      <c r="J356" s="3" t="s">
        <v>36</v>
      </c>
      <c r="K356" s="3" t="s">
        <v>37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s="3" t="b">
        <v>0</v>
      </c>
      <c r="Q356" s="3" t="b">
        <v>0</v>
      </c>
      <c r="R356" s="3" t="s">
        <v>42</v>
      </c>
      <c r="S356" s="6" t="s">
        <v>2041</v>
      </c>
      <c r="T356" s="3" t="s">
        <v>2042</v>
      </c>
    </row>
    <row r="357" spans="1:20" x14ac:dyDescent="0.3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13">
        <v>59</v>
      </c>
      <c r="G357" s="13" t="s">
        <v>47</v>
      </c>
      <c r="H357" s="3">
        <v>86</v>
      </c>
      <c r="I357" s="5">
        <f t="shared" si="15"/>
        <v>26.058139534883722</v>
      </c>
      <c r="J357" s="3" t="s">
        <v>21</v>
      </c>
      <c r="K357" s="3" t="s">
        <v>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s="3" t="b">
        <v>0</v>
      </c>
      <c r="Q357" s="3" t="b">
        <v>0</v>
      </c>
      <c r="R357" s="3" t="s">
        <v>65</v>
      </c>
      <c r="S357" s="6" t="s">
        <v>2037</v>
      </c>
      <c r="T357" s="3" t="s">
        <v>2046</v>
      </c>
    </row>
    <row r="358" spans="1:20" x14ac:dyDescent="0.3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13">
        <v>37</v>
      </c>
      <c r="G358" s="13" t="s">
        <v>14</v>
      </c>
      <c r="H358" s="3">
        <v>40</v>
      </c>
      <c r="I358" s="5">
        <f t="shared" si="15"/>
        <v>85.775000000000006</v>
      </c>
      <c r="J358" s="3" t="s">
        <v>107</v>
      </c>
      <c r="K358" s="3" t="s">
        <v>108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s="3" t="b">
        <v>0</v>
      </c>
      <c r="Q358" s="3" t="b">
        <v>0</v>
      </c>
      <c r="R358" s="3" t="s">
        <v>33</v>
      </c>
      <c r="S358" s="6" t="s">
        <v>2039</v>
      </c>
      <c r="T358" s="3" t="s">
        <v>2040</v>
      </c>
    </row>
    <row r="359" spans="1:20" x14ac:dyDescent="0.3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13">
        <v>185</v>
      </c>
      <c r="G359" s="13" t="s">
        <v>20</v>
      </c>
      <c r="H359" s="3">
        <v>41</v>
      </c>
      <c r="I359" s="5">
        <f t="shared" si="15"/>
        <v>103.73170731707317</v>
      </c>
      <c r="J359" s="3" t="s">
        <v>21</v>
      </c>
      <c r="K359" s="3" t="s">
        <v>22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s="3" t="b">
        <v>0</v>
      </c>
      <c r="Q359" s="3" t="b">
        <v>0</v>
      </c>
      <c r="R359" s="3" t="s">
        <v>89</v>
      </c>
      <c r="S359" s="6" t="s">
        <v>2050</v>
      </c>
      <c r="T359" s="3" t="s">
        <v>2051</v>
      </c>
    </row>
    <row r="360" spans="1:20" x14ac:dyDescent="0.3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13">
        <v>12</v>
      </c>
      <c r="G360" s="13" t="s">
        <v>14</v>
      </c>
      <c r="H360" s="3">
        <v>23</v>
      </c>
      <c r="I360" s="5">
        <f t="shared" si="15"/>
        <v>49.826086956521742</v>
      </c>
      <c r="J360" s="3" t="s">
        <v>15</v>
      </c>
      <c r="K360" s="3" t="s">
        <v>16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s="3" t="b">
        <v>1</v>
      </c>
      <c r="Q360" s="3" t="b">
        <v>0</v>
      </c>
      <c r="R360" s="3" t="s">
        <v>122</v>
      </c>
      <c r="S360" s="6" t="s">
        <v>2054</v>
      </c>
      <c r="T360" s="3" t="s">
        <v>2055</v>
      </c>
    </row>
    <row r="361" spans="1:20" x14ac:dyDescent="0.3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13">
        <v>299</v>
      </c>
      <c r="G361" s="13" t="s">
        <v>20</v>
      </c>
      <c r="H361" s="3">
        <v>187</v>
      </c>
      <c r="I361" s="5">
        <f t="shared" si="15"/>
        <v>63.893048128342244</v>
      </c>
      <c r="J361" s="3" t="s">
        <v>21</v>
      </c>
      <c r="K361" s="3" t="s">
        <v>22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s="3" t="b">
        <v>0</v>
      </c>
      <c r="Q361" s="3" t="b">
        <v>0</v>
      </c>
      <c r="R361" s="3" t="s">
        <v>71</v>
      </c>
      <c r="S361" s="6" t="s">
        <v>2041</v>
      </c>
      <c r="T361" s="3" t="s">
        <v>2049</v>
      </c>
    </row>
    <row r="362" spans="1:20" x14ac:dyDescent="0.3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13">
        <v>226</v>
      </c>
      <c r="G362" s="13" t="s">
        <v>20</v>
      </c>
      <c r="H362" s="3">
        <v>2875</v>
      </c>
      <c r="I362" s="5">
        <f t="shared" si="15"/>
        <v>47.002434782608695</v>
      </c>
      <c r="J362" s="3" t="s">
        <v>40</v>
      </c>
      <c r="K362" s="3" t="s">
        <v>41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s="3" t="b">
        <v>0</v>
      </c>
      <c r="Q362" s="3" t="b">
        <v>1</v>
      </c>
      <c r="R362" s="3" t="s">
        <v>33</v>
      </c>
      <c r="S362" s="6" t="s">
        <v>2039</v>
      </c>
      <c r="T362" s="3" t="s">
        <v>2040</v>
      </c>
    </row>
    <row r="363" spans="1:20" x14ac:dyDescent="0.3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13">
        <v>174</v>
      </c>
      <c r="G363" s="13" t="s">
        <v>20</v>
      </c>
      <c r="H363" s="3">
        <v>88</v>
      </c>
      <c r="I363" s="5">
        <f t="shared" si="15"/>
        <v>108.47727272727273</v>
      </c>
      <c r="J363" s="3" t="s">
        <v>21</v>
      </c>
      <c r="K363" s="3" t="s">
        <v>22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s="3" t="b">
        <v>0</v>
      </c>
      <c r="Q363" s="3" t="b">
        <v>0</v>
      </c>
      <c r="R363" s="3" t="s">
        <v>33</v>
      </c>
      <c r="S363" s="6" t="s">
        <v>2039</v>
      </c>
      <c r="T363" s="3" t="s">
        <v>2040</v>
      </c>
    </row>
    <row r="364" spans="1:20" x14ac:dyDescent="0.3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13">
        <v>372</v>
      </c>
      <c r="G364" s="13" t="s">
        <v>20</v>
      </c>
      <c r="H364" s="3">
        <v>191</v>
      </c>
      <c r="I364" s="5">
        <f t="shared" si="15"/>
        <v>72.015706806282722</v>
      </c>
      <c r="J364" s="3" t="s">
        <v>21</v>
      </c>
      <c r="K364" s="3" t="s">
        <v>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s="3" t="b">
        <v>0</v>
      </c>
      <c r="Q364" s="3" t="b">
        <v>0</v>
      </c>
      <c r="R364" s="3" t="s">
        <v>23</v>
      </c>
      <c r="S364" s="6" t="s">
        <v>2035</v>
      </c>
      <c r="T364" s="3" t="s">
        <v>2036</v>
      </c>
    </row>
    <row r="365" spans="1:20" x14ac:dyDescent="0.3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13">
        <v>160</v>
      </c>
      <c r="G365" s="13" t="s">
        <v>20</v>
      </c>
      <c r="H365" s="3">
        <v>139</v>
      </c>
      <c r="I365" s="5">
        <f t="shared" si="15"/>
        <v>59.928057553956833</v>
      </c>
      <c r="J365" s="3" t="s">
        <v>21</v>
      </c>
      <c r="K365" s="3" t="s">
        <v>22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s="3" t="b">
        <v>0</v>
      </c>
      <c r="Q365" s="3" t="b">
        <v>0</v>
      </c>
      <c r="R365" s="3" t="s">
        <v>23</v>
      </c>
      <c r="S365" s="6" t="s">
        <v>2035</v>
      </c>
      <c r="T365" s="3" t="s">
        <v>2036</v>
      </c>
    </row>
    <row r="366" spans="1:20" x14ac:dyDescent="0.3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13">
        <v>1616</v>
      </c>
      <c r="G366" s="13" t="s">
        <v>20</v>
      </c>
      <c r="H366" s="3">
        <v>186</v>
      </c>
      <c r="I366" s="5">
        <f t="shared" si="15"/>
        <v>78.209677419354833</v>
      </c>
      <c r="J366" s="3" t="s">
        <v>21</v>
      </c>
      <c r="K366" s="3" t="s">
        <v>22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s="3" t="b">
        <v>0</v>
      </c>
      <c r="Q366" s="3" t="b">
        <v>0</v>
      </c>
      <c r="R366" s="3" t="s">
        <v>60</v>
      </c>
      <c r="S366" s="6" t="s">
        <v>2035</v>
      </c>
      <c r="T366" s="3" t="s">
        <v>2045</v>
      </c>
    </row>
    <row r="367" spans="1:20" x14ac:dyDescent="0.3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13">
        <v>733</v>
      </c>
      <c r="G367" s="13" t="s">
        <v>20</v>
      </c>
      <c r="H367" s="3">
        <v>112</v>
      </c>
      <c r="I367" s="5">
        <f t="shared" si="15"/>
        <v>104.77678571428571</v>
      </c>
      <c r="J367" s="3" t="s">
        <v>26</v>
      </c>
      <c r="K367" s="3" t="s">
        <v>27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s="3" t="b">
        <v>0</v>
      </c>
      <c r="Q367" s="3" t="b">
        <v>0</v>
      </c>
      <c r="R367" s="3" t="s">
        <v>33</v>
      </c>
      <c r="S367" s="6" t="s">
        <v>2039</v>
      </c>
      <c r="T367" s="3" t="s">
        <v>2040</v>
      </c>
    </row>
    <row r="368" spans="1:20" x14ac:dyDescent="0.3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13">
        <v>592</v>
      </c>
      <c r="G368" s="13" t="s">
        <v>20</v>
      </c>
      <c r="H368" s="3">
        <v>101</v>
      </c>
      <c r="I368" s="5">
        <f t="shared" si="15"/>
        <v>105.52475247524752</v>
      </c>
      <c r="J368" s="3" t="s">
        <v>21</v>
      </c>
      <c r="K368" s="3" t="s">
        <v>22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s="3" t="b">
        <v>0</v>
      </c>
      <c r="Q368" s="3" t="b">
        <v>1</v>
      </c>
      <c r="R368" s="3" t="s">
        <v>33</v>
      </c>
      <c r="S368" s="6" t="s">
        <v>2039</v>
      </c>
      <c r="T368" s="3" t="s">
        <v>2040</v>
      </c>
    </row>
    <row r="369" spans="1:20" x14ac:dyDescent="0.3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13">
        <v>19</v>
      </c>
      <c r="G369" s="13" t="s">
        <v>14</v>
      </c>
      <c r="H369" s="3">
        <v>75</v>
      </c>
      <c r="I369" s="5">
        <f t="shared" si="15"/>
        <v>24.933333333333334</v>
      </c>
      <c r="J369" s="3" t="s">
        <v>21</v>
      </c>
      <c r="K369" s="3" t="s">
        <v>22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s="3" t="b">
        <v>0</v>
      </c>
      <c r="Q369" s="3" t="b">
        <v>1</v>
      </c>
      <c r="R369" s="3" t="s">
        <v>33</v>
      </c>
      <c r="S369" s="6" t="s">
        <v>2039</v>
      </c>
      <c r="T369" s="3" t="s">
        <v>2040</v>
      </c>
    </row>
    <row r="370" spans="1:20" x14ac:dyDescent="0.3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13">
        <v>277</v>
      </c>
      <c r="G370" s="13" t="s">
        <v>20</v>
      </c>
      <c r="H370" s="3">
        <v>206</v>
      </c>
      <c r="I370" s="5">
        <f t="shared" si="15"/>
        <v>69.873786407766985</v>
      </c>
      <c r="J370" s="3" t="s">
        <v>40</v>
      </c>
      <c r="K370" s="3" t="s">
        <v>41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s="3" t="b">
        <v>0</v>
      </c>
      <c r="Q370" s="3" t="b">
        <v>1</v>
      </c>
      <c r="R370" s="3" t="s">
        <v>42</v>
      </c>
      <c r="S370" s="6" t="s">
        <v>2041</v>
      </c>
      <c r="T370" s="3" t="s">
        <v>2042</v>
      </c>
    </row>
    <row r="371" spans="1:20" x14ac:dyDescent="0.3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13">
        <v>273</v>
      </c>
      <c r="G371" s="13" t="s">
        <v>20</v>
      </c>
      <c r="H371" s="3">
        <v>154</v>
      </c>
      <c r="I371" s="5">
        <f t="shared" si="15"/>
        <v>95.733766233766232</v>
      </c>
      <c r="J371" s="3" t="s">
        <v>21</v>
      </c>
      <c r="K371" s="3" t="s">
        <v>22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s="3" t="b">
        <v>0</v>
      </c>
      <c r="Q371" s="3" t="b">
        <v>1</v>
      </c>
      <c r="R371" s="3" t="s">
        <v>269</v>
      </c>
      <c r="S371" s="6" t="s">
        <v>2041</v>
      </c>
      <c r="T371" s="3" t="s">
        <v>2060</v>
      </c>
    </row>
    <row r="372" spans="1:20" x14ac:dyDescent="0.3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13">
        <v>159</v>
      </c>
      <c r="G372" s="13" t="s">
        <v>20</v>
      </c>
      <c r="H372" s="3">
        <v>5966</v>
      </c>
      <c r="I372" s="5">
        <f t="shared" si="15"/>
        <v>29.997485752598056</v>
      </c>
      <c r="J372" s="3" t="s">
        <v>21</v>
      </c>
      <c r="K372" s="3" t="s">
        <v>22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s="3" t="b">
        <v>0</v>
      </c>
      <c r="Q372" s="3" t="b">
        <v>0</v>
      </c>
      <c r="R372" s="3" t="s">
        <v>33</v>
      </c>
      <c r="S372" s="6" t="s">
        <v>2039</v>
      </c>
      <c r="T372" s="3" t="s">
        <v>2040</v>
      </c>
    </row>
    <row r="373" spans="1:20" x14ac:dyDescent="0.3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13">
        <v>68</v>
      </c>
      <c r="G373" s="13" t="s">
        <v>14</v>
      </c>
      <c r="H373" s="3">
        <v>2176</v>
      </c>
      <c r="I373" s="5">
        <f t="shared" si="15"/>
        <v>59.011948529411768</v>
      </c>
      <c r="J373" s="3" t="s">
        <v>21</v>
      </c>
      <c r="K373" s="3" t="s">
        <v>22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s="3" t="b">
        <v>0</v>
      </c>
      <c r="Q373" s="3" t="b">
        <v>0</v>
      </c>
      <c r="R373" s="3" t="s">
        <v>33</v>
      </c>
      <c r="S373" s="6" t="s">
        <v>2039</v>
      </c>
      <c r="T373" s="3" t="s">
        <v>2040</v>
      </c>
    </row>
    <row r="374" spans="1:20" ht="31.2" x14ac:dyDescent="0.3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13">
        <v>1592</v>
      </c>
      <c r="G374" s="13" t="s">
        <v>20</v>
      </c>
      <c r="H374" s="3">
        <v>169</v>
      </c>
      <c r="I374" s="5">
        <f t="shared" si="15"/>
        <v>84.757396449704146</v>
      </c>
      <c r="J374" s="3" t="s">
        <v>21</v>
      </c>
      <c r="K374" s="3" t="s">
        <v>22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s="3" t="b">
        <v>0</v>
      </c>
      <c r="Q374" s="3" t="b">
        <v>1</v>
      </c>
      <c r="R374" s="3" t="s">
        <v>42</v>
      </c>
      <c r="S374" s="6" t="s">
        <v>2041</v>
      </c>
      <c r="T374" s="3" t="s">
        <v>2042</v>
      </c>
    </row>
    <row r="375" spans="1:20" x14ac:dyDescent="0.3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13">
        <v>730</v>
      </c>
      <c r="G375" s="13" t="s">
        <v>20</v>
      </c>
      <c r="H375" s="3">
        <v>2106</v>
      </c>
      <c r="I375" s="5">
        <f t="shared" si="15"/>
        <v>78.010921177587846</v>
      </c>
      <c r="J375" s="3" t="s">
        <v>21</v>
      </c>
      <c r="K375" s="3" t="s">
        <v>22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s="3" t="b">
        <v>0</v>
      </c>
      <c r="Q375" s="3" t="b">
        <v>0</v>
      </c>
      <c r="R375" s="3" t="s">
        <v>33</v>
      </c>
      <c r="S375" s="6" t="s">
        <v>2039</v>
      </c>
      <c r="T375" s="3" t="s">
        <v>2040</v>
      </c>
    </row>
    <row r="376" spans="1:20" ht="31.2" x14ac:dyDescent="0.3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13">
        <v>13</v>
      </c>
      <c r="G376" s="13" t="s">
        <v>14</v>
      </c>
      <c r="H376" s="3">
        <v>441</v>
      </c>
      <c r="I376" s="5">
        <f t="shared" si="15"/>
        <v>50.05215419501134</v>
      </c>
      <c r="J376" s="3" t="s">
        <v>21</v>
      </c>
      <c r="K376" s="3" t="s">
        <v>22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s="3" t="b">
        <v>0</v>
      </c>
      <c r="Q376" s="3" t="b">
        <v>1</v>
      </c>
      <c r="R376" s="3" t="s">
        <v>42</v>
      </c>
      <c r="S376" s="6" t="s">
        <v>2041</v>
      </c>
      <c r="T376" s="3" t="s">
        <v>2042</v>
      </c>
    </row>
    <row r="377" spans="1:20" ht="31.2" x14ac:dyDescent="0.3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13">
        <v>55</v>
      </c>
      <c r="G377" s="13" t="s">
        <v>14</v>
      </c>
      <c r="H377" s="3">
        <v>25</v>
      </c>
      <c r="I377" s="5">
        <f t="shared" si="15"/>
        <v>59.16</v>
      </c>
      <c r="J377" s="3" t="s">
        <v>21</v>
      </c>
      <c r="K377" s="3" t="s">
        <v>22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s="3" t="b">
        <v>0</v>
      </c>
      <c r="Q377" s="3" t="b">
        <v>0</v>
      </c>
      <c r="R377" s="3" t="s">
        <v>60</v>
      </c>
      <c r="S377" s="6" t="s">
        <v>2035</v>
      </c>
      <c r="T377" s="3" t="s">
        <v>2045</v>
      </c>
    </row>
    <row r="378" spans="1:20" x14ac:dyDescent="0.3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13">
        <v>361</v>
      </c>
      <c r="G378" s="13" t="s">
        <v>20</v>
      </c>
      <c r="H378" s="3">
        <v>131</v>
      </c>
      <c r="I378" s="5">
        <f t="shared" si="15"/>
        <v>93.702290076335885</v>
      </c>
      <c r="J378" s="3" t="s">
        <v>21</v>
      </c>
      <c r="K378" s="3" t="s">
        <v>22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s="3" t="b">
        <v>0</v>
      </c>
      <c r="Q378" s="3" t="b">
        <v>0</v>
      </c>
      <c r="R378" s="3" t="s">
        <v>23</v>
      </c>
      <c r="S378" s="6" t="s">
        <v>2035</v>
      </c>
      <c r="T378" s="3" t="s">
        <v>2036</v>
      </c>
    </row>
    <row r="379" spans="1:20" x14ac:dyDescent="0.3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13">
        <v>10</v>
      </c>
      <c r="G379" s="13" t="s">
        <v>14</v>
      </c>
      <c r="H379" s="3">
        <v>127</v>
      </c>
      <c r="I379" s="5">
        <f t="shared" si="15"/>
        <v>40.14173228346457</v>
      </c>
      <c r="J379" s="3" t="s">
        <v>21</v>
      </c>
      <c r="K379" s="3" t="s">
        <v>22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s="3" t="b">
        <v>0</v>
      </c>
      <c r="Q379" s="3" t="b">
        <v>0</v>
      </c>
      <c r="R379" s="3" t="s">
        <v>33</v>
      </c>
      <c r="S379" s="6" t="s">
        <v>2039</v>
      </c>
      <c r="T379" s="3" t="s">
        <v>2040</v>
      </c>
    </row>
    <row r="380" spans="1:20" x14ac:dyDescent="0.3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13">
        <v>14</v>
      </c>
      <c r="G380" s="13" t="s">
        <v>14</v>
      </c>
      <c r="H380" s="3">
        <v>355</v>
      </c>
      <c r="I380" s="5">
        <f t="shared" si="15"/>
        <v>70.090140845070422</v>
      </c>
      <c r="J380" s="3" t="s">
        <v>21</v>
      </c>
      <c r="K380" s="3" t="s">
        <v>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s="3" t="b">
        <v>0</v>
      </c>
      <c r="Q380" s="3" t="b">
        <v>0</v>
      </c>
      <c r="R380" s="3" t="s">
        <v>42</v>
      </c>
      <c r="S380" s="6" t="s">
        <v>2041</v>
      </c>
      <c r="T380" s="3" t="s">
        <v>2042</v>
      </c>
    </row>
    <row r="381" spans="1:20" x14ac:dyDescent="0.3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13">
        <v>40</v>
      </c>
      <c r="G381" s="13" t="s">
        <v>14</v>
      </c>
      <c r="H381" s="3">
        <v>44</v>
      </c>
      <c r="I381" s="5">
        <f t="shared" si="15"/>
        <v>66.181818181818187</v>
      </c>
      <c r="J381" s="3" t="s">
        <v>40</v>
      </c>
      <c r="K381" s="3" t="s">
        <v>41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s="3" t="b">
        <v>0</v>
      </c>
      <c r="Q381" s="3" t="b">
        <v>0</v>
      </c>
      <c r="R381" s="3" t="s">
        <v>33</v>
      </c>
      <c r="S381" s="6" t="s">
        <v>2039</v>
      </c>
      <c r="T381" s="3" t="s">
        <v>2040</v>
      </c>
    </row>
    <row r="382" spans="1:20" ht="31.2" x14ac:dyDescent="0.3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13">
        <v>160</v>
      </c>
      <c r="G382" s="13" t="s">
        <v>20</v>
      </c>
      <c r="H382" s="3">
        <v>84</v>
      </c>
      <c r="I382" s="5">
        <f t="shared" si="15"/>
        <v>47.714285714285715</v>
      </c>
      <c r="J382" s="3" t="s">
        <v>21</v>
      </c>
      <c r="K382" s="3" t="s">
        <v>22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s="3" t="b">
        <v>0</v>
      </c>
      <c r="Q382" s="3" t="b">
        <v>0</v>
      </c>
      <c r="R382" s="3" t="s">
        <v>33</v>
      </c>
      <c r="S382" s="6" t="s">
        <v>2039</v>
      </c>
      <c r="T382" s="3" t="s">
        <v>2040</v>
      </c>
    </row>
    <row r="383" spans="1:20" x14ac:dyDescent="0.3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13">
        <v>184</v>
      </c>
      <c r="G383" s="13" t="s">
        <v>20</v>
      </c>
      <c r="H383" s="3">
        <v>155</v>
      </c>
      <c r="I383" s="5">
        <f t="shared" si="15"/>
        <v>62.896774193548389</v>
      </c>
      <c r="J383" s="3" t="s">
        <v>21</v>
      </c>
      <c r="K383" s="3" t="s">
        <v>22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s="3" t="b">
        <v>0</v>
      </c>
      <c r="Q383" s="3" t="b">
        <v>0</v>
      </c>
      <c r="R383" s="3" t="s">
        <v>33</v>
      </c>
      <c r="S383" s="6" t="s">
        <v>2039</v>
      </c>
      <c r="T383" s="3" t="s">
        <v>2040</v>
      </c>
    </row>
    <row r="384" spans="1:20" ht="31.2" x14ac:dyDescent="0.3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13">
        <v>64</v>
      </c>
      <c r="G384" s="13" t="s">
        <v>14</v>
      </c>
      <c r="H384" s="3">
        <v>67</v>
      </c>
      <c r="I384" s="5">
        <f t="shared" si="15"/>
        <v>86.611940298507463</v>
      </c>
      <c r="J384" s="3" t="s">
        <v>21</v>
      </c>
      <c r="K384" s="3" t="s">
        <v>22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s="3" t="b">
        <v>0</v>
      </c>
      <c r="Q384" s="3" t="b">
        <v>0</v>
      </c>
      <c r="R384" s="3" t="s">
        <v>122</v>
      </c>
      <c r="S384" s="6" t="s">
        <v>2054</v>
      </c>
      <c r="T384" s="3" t="s">
        <v>2055</v>
      </c>
    </row>
    <row r="385" spans="1:20" x14ac:dyDescent="0.3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13">
        <v>225</v>
      </c>
      <c r="G385" s="13" t="s">
        <v>20</v>
      </c>
      <c r="H385" s="3">
        <v>189</v>
      </c>
      <c r="I385" s="5">
        <f t="shared" si="15"/>
        <v>75.126984126984127</v>
      </c>
      <c r="J385" s="3" t="s">
        <v>21</v>
      </c>
      <c r="K385" s="3" t="s">
        <v>22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s="3" t="b">
        <v>0</v>
      </c>
      <c r="Q385" s="3" t="b">
        <v>1</v>
      </c>
      <c r="R385" s="3" t="s">
        <v>17</v>
      </c>
      <c r="S385" s="6" t="s">
        <v>2033</v>
      </c>
      <c r="T385" s="3" t="s">
        <v>2034</v>
      </c>
    </row>
    <row r="386" spans="1:20" x14ac:dyDescent="0.3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13">
        <v>172</v>
      </c>
      <c r="G386" s="13" t="s">
        <v>20</v>
      </c>
      <c r="H386" s="3">
        <v>4799</v>
      </c>
      <c r="I386" s="5">
        <f t="shared" si="15"/>
        <v>41.004167534903104</v>
      </c>
      <c r="J386" s="3" t="s">
        <v>21</v>
      </c>
      <c r="K386" s="3" t="s">
        <v>22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s="3" t="b">
        <v>1</v>
      </c>
      <c r="Q386" s="3" t="b">
        <v>1</v>
      </c>
      <c r="R386" s="3" t="s">
        <v>42</v>
      </c>
      <c r="S386" s="6" t="s">
        <v>2041</v>
      </c>
      <c r="T386" s="3" t="s">
        <v>2042</v>
      </c>
    </row>
    <row r="387" spans="1:20" ht="31.2" x14ac:dyDescent="0.3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13">
        <v>146</v>
      </c>
      <c r="G387" s="13" t="s">
        <v>20</v>
      </c>
      <c r="H387" s="3">
        <v>1137</v>
      </c>
      <c r="I387" s="5">
        <f t="shared" ref="I387:I450" si="18">E387/H387</f>
        <v>50.007915567282325</v>
      </c>
      <c r="J387" s="3" t="s">
        <v>21</v>
      </c>
      <c r="K387" s="3" t="s">
        <v>22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s="3" t="b">
        <v>0</v>
      </c>
      <c r="Q387" s="3" t="b">
        <v>0</v>
      </c>
      <c r="R387" s="3" t="s">
        <v>68</v>
      </c>
      <c r="S387" s="6" t="s">
        <v>2047</v>
      </c>
      <c r="T387" s="3" t="s">
        <v>2048</v>
      </c>
    </row>
    <row r="388" spans="1:20" ht="31.2" x14ac:dyDescent="0.3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13">
        <v>76</v>
      </c>
      <c r="G388" s="13" t="s">
        <v>14</v>
      </c>
      <c r="H388" s="3">
        <v>1068</v>
      </c>
      <c r="I388" s="5">
        <f t="shared" si="18"/>
        <v>96.960674157303373</v>
      </c>
      <c r="J388" s="3" t="s">
        <v>21</v>
      </c>
      <c r="K388" s="3" t="s">
        <v>22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s="3" t="b">
        <v>0</v>
      </c>
      <c r="Q388" s="3" t="b">
        <v>0</v>
      </c>
      <c r="R388" s="3" t="s">
        <v>33</v>
      </c>
      <c r="S388" s="6" t="s">
        <v>2039</v>
      </c>
      <c r="T388" s="3" t="s">
        <v>2040</v>
      </c>
    </row>
    <row r="389" spans="1:20" x14ac:dyDescent="0.3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13">
        <v>39</v>
      </c>
      <c r="G389" s="13" t="s">
        <v>14</v>
      </c>
      <c r="H389" s="3">
        <v>424</v>
      </c>
      <c r="I389" s="5">
        <f t="shared" si="18"/>
        <v>100.93160377358491</v>
      </c>
      <c r="J389" s="3" t="s">
        <v>21</v>
      </c>
      <c r="K389" s="3" t="s">
        <v>22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s="3" t="b">
        <v>0</v>
      </c>
      <c r="Q389" s="3" t="b">
        <v>0</v>
      </c>
      <c r="R389" s="3" t="s">
        <v>65</v>
      </c>
      <c r="S389" s="6" t="s">
        <v>2037</v>
      </c>
      <c r="T389" s="3" t="s">
        <v>2046</v>
      </c>
    </row>
    <row r="390" spans="1:20" x14ac:dyDescent="0.3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13">
        <v>11</v>
      </c>
      <c r="G390" s="13" t="s">
        <v>74</v>
      </c>
      <c r="H390" s="3">
        <v>145</v>
      </c>
      <c r="I390" s="5">
        <f t="shared" si="18"/>
        <v>89.227586206896547</v>
      </c>
      <c r="J390" s="3" t="s">
        <v>98</v>
      </c>
      <c r="K390" s="3" t="s">
        <v>99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s="3" t="b">
        <v>0</v>
      </c>
      <c r="Q390" s="3" t="b">
        <v>0</v>
      </c>
      <c r="R390" s="3" t="s">
        <v>60</v>
      </c>
      <c r="S390" s="6" t="s">
        <v>2035</v>
      </c>
      <c r="T390" s="3" t="s">
        <v>2045</v>
      </c>
    </row>
    <row r="391" spans="1:20" x14ac:dyDescent="0.3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13">
        <v>122</v>
      </c>
      <c r="G391" s="13" t="s">
        <v>20</v>
      </c>
      <c r="H391" s="3">
        <v>1152</v>
      </c>
      <c r="I391" s="5">
        <f t="shared" si="18"/>
        <v>87.979166666666671</v>
      </c>
      <c r="J391" s="3" t="s">
        <v>21</v>
      </c>
      <c r="K391" s="3" t="s">
        <v>22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s="3" t="b">
        <v>0</v>
      </c>
      <c r="Q391" s="3" t="b">
        <v>0</v>
      </c>
      <c r="R391" s="3" t="s">
        <v>33</v>
      </c>
      <c r="S391" s="6" t="s">
        <v>2039</v>
      </c>
      <c r="T391" s="3" t="s">
        <v>2040</v>
      </c>
    </row>
    <row r="392" spans="1:20" x14ac:dyDescent="0.3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13">
        <v>187</v>
      </c>
      <c r="G392" s="13" t="s">
        <v>20</v>
      </c>
      <c r="H392" s="3">
        <v>50</v>
      </c>
      <c r="I392" s="5">
        <f t="shared" si="18"/>
        <v>89.54</v>
      </c>
      <c r="J392" s="3" t="s">
        <v>21</v>
      </c>
      <c r="K392" s="3" t="s">
        <v>22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s="3" t="b">
        <v>0</v>
      </c>
      <c r="Q392" s="3" t="b">
        <v>0</v>
      </c>
      <c r="R392" s="3" t="s">
        <v>122</v>
      </c>
      <c r="S392" s="6" t="s">
        <v>2054</v>
      </c>
      <c r="T392" s="3" t="s">
        <v>2055</v>
      </c>
    </row>
    <row r="393" spans="1:20" x14ac:dyDescent="0.3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13">
        <v>7</v>
      </c>
      <c r="G393" s="13" t="s">
        <v>14</v>
      </c>
      <c r="H393" s="3">
        <v>151</v>
      </c>
      <c r="I393" s="5">
        <f t="shared" si="18"/>
        <v>29.09271523178808</v>
      </c>
      <c r="J393" s="3" t="s">
        <v>21</v>
      </c>
      <c r="K393" s="3" t="s">
        <v>22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s="3" t="b">
        <v>0</v>
      </c>
      <c r="Q393" s="3" t="b">
        <v>0</v>
      </c>
      <c r="R393" s="3" t="s">
        <v>68</v>
      </c>
      <c r="S393" s="6" t="s">
        <v>2047</v>
      </c>
      <c r="T393" s="3" t="s">
        <v>2048</v>
      </c>
    </row>
    <row r="394" spans="1:20" ht="31.2" x14ac:dyDescent="0.3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13">
        <v>66</v>
      </c>
      <c r="G394" s="13" t="s">
        <v>14</v>
      </c>
      <c r="H394" s="3">
        <v>1608</v>
      </c>
      <c r="I394" s="5">
        <f t="shared" si="18"/>
        <v>42.006218905472636</v>
      </c>
      <c r="J394" s="3" t="s">
        <v>21</v>
      </c>
      <c r="K394" s="3" t="s">
        <v>22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s="3" t="b">
        <v>0</v>
      </c>
      <c r="Q394" s="3" t="b">
        <v>0</v>
      </c>
      <c r="R394" s="3" t="s">
        <v>65</v>
      </c>
      <c r="S394" s="6" t="s">
        <v>2037</v>
      </c>
      <c r="T394" s="3" t="s">
        <v>2046</v>
      </c>
    </row>
    <row r="395" spans="1:20" x14ac:dyDescent="0.3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13">
        <v>229</v>
      </c>
      <c r="G395" s="13" t="s">
        <v>20</v>
      </c>
      <c r="H395" s="3">
        <v>3059</v>
      </c>
      <c r="I395" s="5">
        <f t="shared" si="18"/>
        <v>47.004903563255965</v>
      </c>
      <c r="J395" s="3" t="s">
        <v>15</v>
      </c>
      <c r="K395" s="3" t="s">
        <v>16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s="3" t="b">
        <v>0</v>
      </c>
      <c r="Q395" s="3" t="b">
        <v>0</v>
      </c>
      <c r="R395" s="3" t="s">
        <v>159</v>
      </c>
      <c r="S395" s="6" t="s">
        <v>2035</v>
      </c>
      <c r="T395" s="3" t="s">
        <v>2058</v>
      </c>
    </row>
    <row r="396" spans="1:20" x14ac:dyDescent="0.3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13">
        <v>469</v>
      </c>
      <c r="G396" s="13" t="s">
        <v>20</v>
      </c>
      <c r="H396" s="3">
        <v>34</v>
      </c>
      <c r="I396" s="5">
        <f t="shared" si="18"/>
        <v>110.44117647058823</v>
      </c>
      <c r="J396" s="3" t="s">
        <v>21</v>
      </c>
      <c r="K396" s="3" t="s">
        <v>22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s="3" t="b">
        <v>0</v>
      </c>
      <c r="Q396" s="3" t="b">
        <v>1</v>
      </c>
      <c r="R396" s="3" t="s">
        <v>42</v>
      </c>
      <c r="S396" s="6" t="s">
        <v>2041</v>
      </c>
      <c r="T396" s="3" t="s">
        <v>2042</v>
      </c>
    </row>
    <row r="397" spans="1:20" ht="31.2" x14ac:dyDescent="0.3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13">
        <v>130</v>
      </c>
      <c r="G397" s="13" t="s">
        <v>20</v>
      </c>
      <c r="H397" s="3">
        <v>220</v>
      </c>
      <c r="I397" s="5">
        <f t="shared" si="18"/>
        <v>41.990909090909092</v>
      </c>
      <c r="J397" s="3" t="s">
        <v>21</v>
      </c>
      <c r="K397" s="3" t="s">
        <v>22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s="3" t="b">
        <v>1</v>
      </c>
      <c r="Q397" s="3" t="b">
        <v>0</v>
      </c>
      <c r="R397" s="3" t="s">
        <v>33</v>
      </c>
      <c r="S397" s="6" t="s">
        <v>2039</v>
      </c>
      <c r="T397" s="3" t="s">
        <v>2040</v>
      </c>
    </row>
    <row r="398" spans="1:20" x14ac:dyDescent="0.3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13">
        <v>167</v>
      </c>
      <c r="G398" s="13" t="s">
        <v>20</v>
      </c>
      <c r="H398" s="3">
        <v>1604</v>
      </c>
      <c r="I398" s="5">
        <f t="shared" si="18"/>
        <v>48.012468827930178</v>
      </c>
      <c r="J398" s="3" t="s">
        <v>26</v>
      </c>
      <c r="K398" s="3" t="s">
        <v>27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s="3" t="b">
        <v>0</v>
      </c>
      <c r="Q398" s="3" t="b">
        <v>0</v>
      </c>
      <c r="R398" s="3" t="s">
        <v>53</v>
      </c>
      <c r="S398" s="6" t="s">
        <v>2041</v>
      </c>
      <c r="T398" s="3" t="s">
        <v>2044</v>
      </c>
    </row>
    <row r="399" spans="1:20" x14ac:dyDescent="0.3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13">
        <v>174</v>
      </c>
      <c r="G399" s="13" t="s">
        <v>20</v>
      </c>
      <c r="H399" s="3">
        <v>454</v>
      </c>
      <c r="I399" s="5">
        <f t="shared" si="18"/>
        <v>31.019823788546255</v>
      </c>
      <c r="J399" s="3" t="s">
        <v>21</v>
      </c>
      <c r="K399" s="3" t="s">
        <v>22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s="3" t="b">
        <v>0</v>
      </c>
      <c r="Q399" s="3" t="b">
        <v>0</v>
      </c>
      <c r="R399" s="3" t="s">
        <v>23</v>
      </c>
      <c r="S399" s="6" t="s">
        <v>2035</v>
      </c>
      <c r="T399" s="3" t="s">
        <v>2036</v>
      </c>
    </row>
    <row r="400" spans="1:20" x14ac:dyDescent="0.3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13">
        <v>718</v>
      </c>
      <c r="G400" s="13" t="s">
        <v>20</v>
      </c>
      <c r="H400" s="3">
        <v>123</v>
      </c>
      <c r="I400" s="5">
        <f t="shared" si="18"/>
        <v>99.203252032520325</v>
      </c>
      <c r="J400" s="3" t="s">
        <v>107</v>
      </c>
      <c r="K400" s="3" t="s">
        <v>108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s="3" t="b">
        <v>0</v>
      </c>
      <c r="Q400" s="3" t="b">
        <v>1</v>
      </c>
      <c r="R400" s="3" t="s">
        <v>71</v>
      </c>
      <c r="S400" s="6" t="s">
        <v>2041</v>
      </c>
      <c r="T400" s="3" t="s">
        <v>2049</v>
      </c>
    </row>
    <row r="401" spans="1:20" x14ac:dyDescent="0.3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13">
        <v>64</v>
      </c>
      <c r="G401" s="13" t="s">
        <v>14</v>
      </c>
      <c r="H401" s="3">
        <v>941</v>
      </c>
      <c r="I401" s="5">
        <f t="shared" si="18"/>
        <v>66.022316684378325</v>
      </c>
      <c r="J401" s="3" t="s">
        <v>21</v>
      </c>
      <c r="K401" s="3" t="s">
        <v>22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s="3" t="b">
        <v>0</v>
      </c>
      <c r="Q401" s="3" t="b">
        <v>0</v>
      </c>
      <c r="R401" s="3" t="s">
        <v>60</v>
      </c>
      <c r="S401" s="6" t="s">
        <v>2035</v>
      </c>
      <c r="T401" s="3" t="s">
        <v>2045</v>
      </c>
    </row>
    <row r="402" spans="1:20" ht="31.2" x14ac:dyDescent="0.3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13">
        <v>2</v>
      </c>
      <c r="G402" s="13" t="s">
        <v>14</v>
      </c>
      <c r="H402" s="3">
        <v>1</v>
      </c>
      <c r="I402" s="5">
        <f t="shared" si="18"/>
        <v>2</v>
      </c>
      <c r="J402" s="3" t="s">
        <v>21</v>
      </c>
      <c r="K402" s="3" t="s">
        <v>22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s="3" t="b">
        <v>0</v>
      </c>
      <c r="Q402" s="3" t="b">
        <v>1</v>
      </c>
      <c r="R402" s="3" t="s">
        <v>122</v>
      </c>
      <c r="S402" s="6" t="s">
        <v>2054</v>
      </c>
      <c r="T402" s="3" t="s">
        <v>2055</v>
      </c>
    </row>
    <row r="403" spans="1:20" x14ac:dyDescent="0.3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13">
        <v>1530</v>
      </c>
      <c r="G403" s="13" t="s">
        <v>20</v>
      </c>
      <c r="H403" s="3">
        <v>299</v>
      </c>
      <c r="I403" s="5">
        <f t="shared" si="18"/>
        <v>46.060200668896321</v>
      </c>
      <c r="J403" s="3" t="s">
        <v>21</v>
      </c>
      <c r="K403" s="3" t="s">
        <v>22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s="3" t="b">
        <v>0</v>
      </c>
      <c r="Q403" s="3" t="b">
        <v>0</v>
      </c>
      <c r="R403" s="3" t="s">
        <v>33</v>
      </c>
      <c r="S403" s="6" t="s">
        <v>2039</v>
      </c>
      <c r="T403" s="3" t="s">
        <v>2040</v>
      </c>
    </row>
    <row r="404" spans="1:20" x14ac:dyDescent="0.3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13">
        <v>40</v>
      </c>
      <c r="G404" s="13" t="s">
        <v>14</v>
      </c>
      <c r="H404" s="3">
        <v>40</v>
      </c>
      <c r="I404" s="5">
        <f t="shared" si="18"/>
        <v>73.650000000000006</v>
      </c>
      <c r="J404" s="3" t="s">
        <v>21</v>
      </c>
      <c r="K404" s="3" t="s">
        <v>22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s="3" t="b">
        <v>0</v>
      </c>
      <c r="Q404" s="3" t="b">
        <v>1</v>
      </c>
      <c r="R404" s="3" t="s">
        <v>100</v>
      </c>
      <c r="S404" s="6" t="s">
        <v>2041</v>
      </c>
      <c r="T404" s="3" t="s">
        <v>2052</v>
      </c>
    </row>
    <row r="405" spans="1:20" x14ac:dyDescent="0.3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13">
        <v>86</v>
      </c>
      <c r="G405" s="13" t="s">
        <v>14</v>
      </c>
      <c r="H405" s="3">
        <v>3015</v>
      </c>
      <c r="I405" s="5">
        <f t="shared" si="18"/>
        <v>55.99336650082919</v>
      </c>
      <c r="J405" s="3" t="s">
        <v>15</v>
      </c>
      <c r="K405" s="3" t="s">
        <v>16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s="3" t="b">
        <v>0</v>
      </c>
      <c r="Q405" s="3" t="b">
        <v>1</v>
      </c>
      <c r="R405" s="3" t="s">
        <v>33</v>
      </c>
      <c r="S405" s="6" t="s">
        <v>2039</v>
      </c>
      <c r="T405" s="3" t="s">
        <v>2040</v>
      </c>
    </row>
    <row r="406" spans="1:20" x14ac:dyDescent="0.3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13">
        <v>316</v>
      </c>
      <c r="G406" s="13" t="s">
        <v>20</v>
      </c>
      <c r="H406" s="3">
        <v>2237</v>
      </c>
      <c r="I406" s="5">
        <f t="shared" si="18"/>
        <v>68.985695127402778</v>
      </c>
      <c r="J406" s="3" t="s">
        <v>21</v>
      </c>
      <c r="K406" s="3" t="s">
        <v>22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s="3" t="b">
        <v>0</v>
      </c>
      <c r="Q406" s="3" t="b">
        <v>0</v>
      </c>
      <c r="R406" s="3" t="s">
        <v>33</v>
      </c>
      <c r="S406" s="6" t="s">
        <v>2039</v>
      </c>
      <c r="T406" s="3" t="s">
        <v>2040</v>
      </c>
    </row>
    <row r="407" spans="1:20" x14ac:dyDescent="0.3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13">
        <v>90</v>
      </c>
      <c r="G407" s="13" t="s">
        <v>14</v>
      </c>
      <c r="H407" s="3">
        <v>435</v>
      </c>
      <c r="I407" s="5">
        <f t="shared" si="18"/>
        <v>60.981609195402299</v>
      </c>
      <c r="J407" s="3" t="s">
        <v>21</v>
      </c>
      <c r="K407" s="3" t="s">
        <v>22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s="3" t="b">
        <v>0</v>
      </c>
      <c r="Q407" s="3" t="b">
        <v>0</v>
      </c>
      <c r="R407" s="3" t="s">
        <v>33</v>
      </c>
      <c r="S407" s="6" t="s">
        <v>2039</v>
      </c>
      <c r="T407" s="3" t="s">
        <v>2040</v>
      </c>
    </row>
    <row r="408" spans="1:20" x14ac:dyDescent="0.3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13">
        <v>182</v>
      </c>
      <c r="G408" s="13" t="s">
        <v>20</v>
      </c>
      <c r="H408" s="3">
        <v>645</v>
      </c>
      <c r="I408" s="5">
        <f t="shared" si="18"/>
        <v>110.98139534883721</v>
      </c>
      <c r="J408" s="3" t="s">
        <v>21</v>
      </c>
      <c r="K408" s="3" t="s">
        <v>22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s="3" t="b">
        <v>1</v>
      </c>
      <c r="Q408" s="3" t="b">
        <v>0</v>
      </c>
      <c r="R408" s="3" t="s">
        <v>42</v>
      </c>
      <c r="S408" s="6" t="s">
        <v>2041</v>
      </c>
      <c r="T408" s="3" t="s">
        <v>2042</v>
      </c>
    </row>
    <row r="409" spans="1:20" x14ac:dyDescent="0.3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13">
        <v>356</v>
      </c>
      <c r="G409" s="13" t="s">
        <v>20</v>
      </c>
      <c r="H409" s="3">
        <v>484</v>
      </c>
      <c r="I409" s="5">
        <f t="shared" si="18"/>
        <v>25</v>
      </c>
      <c r="J409" s="3" t="s">
        <v>36</v>
      </c>
      <c r="K409" s="3" t="s">
        <v>37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s="3" t="b">
        <v>0</v>
      </c>
      <c r="Q409" s="3" t="b">
        <v>0</v>
      </c>
      <c r="R409" s="3" t="s">
        <v>33</v>
      </c>
      <c r="S409" s="6" t="s">
        <v>2039</v>
      </c>
      <c r="T409" s="3" t="s">
        <v>2040</v>
      </c>
    </row>
    <row r="410" spans="1:20" x14ac:dyDescent="0.3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13">
        <v>132</v>
      </c>
      <c r="G410" s="13" t="s">
        <v>20</v>
      </c>
      <c r="H410" s="3">
        <v>154</v>
      </c>
      <c r="I410" s="5">
        <f t="shared" si="18"/>
        <v>78.759740259740255</v>
      </c>
      <c r="J410" s="3" t="s">
        <v>15</v>
      </c>
      <c r="K410" s="3" t="s">
        <v>16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s="3" t="b">
        <v>0</v>
      </c>
      <c r="Q410" s="3" t="b">
        <v>0</v>
      </c>
      <c r="R410" s="3" t="s">
        <v>42</v>
      </c>
      <c r="S410" s="6" t="s">
        <v>2041</v>
      </c>
      <c r="T410" s="3" t="s">
        <v>2042</v>
      </c>
    </row>
    <row r="411" spans="1:20" x14ac:dyDescent="0.3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13">
        <v>46</v>
      </c>
      <c r="G411" s="13" t="s">
        <v>14</v>
      </c>
      <c r="H411" s="3">
        <v>714</v>
      </c>
      <c r="I411" s="5">
        <f t="shared" si="18"/>
        <v>87.960784313725483</v>
      </c>
      <c r="J411" s="3" t="s">
        <v>21</v>
      </c>
      <c r="K411" s="3" t="s">
        <v>22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s="3" t="b">
        <v>0</v>
      </c>
      <c r="Q411" s="3" t="b">
        <v>0</v>
      </c>
      <c r="R411" s="3" t="s">
        <v>23</v>
      </c>
      <c r="S411" s="6" t="s">
        <v>2035</v>
      </c>
      <c r="T411" s="3" t="s">
        <v>2036</v>
      </c>
    </row>
    <row r="412" spans="1:20" x14ac:dyDescent="0.3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13">
        <v>36</v>
      </c>
      <c r="G412" s="13" t="s">
        <v>47</v>
      </c>
      <c r="H412" s="3">
        <v>1111</v>
      </c>
      <c r="I412" s="5">
        <f t="shared" si="18"/>
        <v>49.987398739873989</v>
      </c>
      <c r="J412" s="3" t="s">
        <v>21</v>
      </c>
      <c r="K412" s="3" t="s">
        <v>22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s="3" t="b">
        <v>0</v>
      </c>
      <c r="Q412" s="3" t="b">
        <v>0</v>
      </c>
      <c r="R412" s="3" t="s">
        <v>292</v>
      </c>
      <c r="S412" s="6" t="s">
        <v>2050</v>
      </c>
      <c r="T412" s="3" t="s">
        <v>2061</v>
      </c>
    </row>
    <row r="413" spans="1:20" x14ac:dyDescent="0.3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13">
        <v>105</v>
      </c>
      <c r="G413" s="13" t="s">
        <v>20</v>
      </c>
      <c r="H413" s="3">
        <v>82</v>
      </c>
      <c r="I413" s="5">
        <f t="shared" si="18"/>
        <v>99.524390243902445</v>
      </c>
      <c r="J413" s="3" t="s">
        <v>21</v>
      </c>
      <c r="K413" s="3" t="s">
        <v>22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s="3" t="b">
        <v>0</v>
      </c>
      <c r="Q413" s="3" t="b">
        <v>0</v>
      </c>
      <c r="R413" s="3" t="s">
        <v>33</v>
      </c>
      <c r="S413" s="6" t="s">
        <v>2039</v>
      </c>
      <c r="T413" s="3" t="s">
        <v>2040</v>
      </c>
    </row>
    <row r="414" spans="1:20" x14ac:dyDescent="0.3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13">
        <v>669</v>
      </c>
      <c r="G414" s="13" t="s">
        <v>20</v>
      </c>
      <c r="H414" s="3">
        <v>134</v>
      </c>
      <c r="I414" s="5">
        <f t="shared" si="18"/>
        <v>104.82089552238806</v>
      </c>
      <c r="J414" s="3" t="s">
        <v>21</v>
      </c>
      <c r="K414" s="3" t="s">
        <v>22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s="3" t="b">
        <v>0</v>
      </c>
      <c r="Q414" s="3" t="b">
        <v>0</v>
      </c>
      <c r="R414" s="3" t="s">
        <v>119</v>
      </c>
      <c r="S414" s="6" t="s">
        <v>2047</v>
      </c>
      <c r="T414" s="3" t="s">
        <v>2053</v>
      </c>
    </row>
    <row r="415" spans="1:20" x14ac:dyDescent="0.3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13">
        <v>62</v>
      </c>
      <c r="G415" s="13" t="s">
        <v>47</v>
      </c>
      <c r="H415" s="3">
        <v>1089</v>
      </c>
      <c r="I415" s="5">
        <f t="shared" si="18"/>
        <v>108.01469237832875</v>
      </c>
      <c r="J415" s="3" t="s">
        <v>21</v>
      </c>
      <c r="K415" s="3" t="s">
        <v>22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s="3" t="b">
        <v>0</v>
      </c>
      <c r="Q415" s="3" t="b">
        <v>0</v>
      </c>
      <c r="R415" s="3" t="s">
        <v>71</v>
      </c>
      <c r="S415" s="6" t="s">
        <v>2041</v>
      </c>
      <c r="T415" s="3" t="s">
        <v>2049</v>
      </c>
    </row>
    <row r="416" spans="1:20" x14ac:dyDescent="0.3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13">
        <v>85</v>
      </c>
      <c r="G416" s="13" t="s">
        <v>14</v>
      </c>
      <c r="H416" s="3">
        <v>5497</v>
      </c>
      <c r="I416" s="5">
        <f t="shared" si="18"/>
        <v>28.998544660724033</v>
      </c>
      <c r="J416" s="3" t="s">
        <v>21</v>
      </c>
      <c r="K416" s="3" t="s">
        <v>22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s="3" t="b">
        <v>0</v>
      </c>
      <c r="Q416" s="3" t="b">
        <v>1</v>
      </c>
      <c r="R416" s="3" t="s">
        <v>17</v>
      </c>
      <c r="S416" s="6" t="s">
        <v>2033</v>
      </c>
      <c r="T416" s="3" t="s">
        <v>2034</v>
      </c>
    </row>
    <row r="417" spans="1:20" x14ac:dyDescent="0.3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13">
        <v>11</v>
      </c>
      <c r="G417" s="13" t="s">
        <v>14</v>
      </c>
      <c r="H417" s="3">
        <v>418</v>
      </c>
      <c r="I417" s="5">
        <f t="shared" si="18"/>
        <v>30.028708133971293</v>
      </c>
      <c r="J417" s="3" t="s">
        <v>21</v>
      </c>
      <c r="K417" s="3" t="s">
        <v>22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s="3" t="b">
        <v>0</v>
      </c>
      <c r="Q417" s="3" t="b">
        <v>0</v>
      </c>
      <c r="R417" s="3" t="s">
        <v>33</v>
      </c>
      <c r="S417" s="6" t="s">
        <v>2039</v>
      </c>
      <c r="T417" s="3" t="s">
        <v>2040</v>
      </c>
    </row>
    <row r="418" spans="1:20" ht="31.2" x14ac:dyDescent="0.3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13">
        <v>44</v>
      </c>
      <c r="G418" s="13" t="s">
        <v>14</v>
      </c>
      <c r="H418" s="3">
        <v>1439</v>
      </c>
      <c r="I418" s="5">
        <f t="shared" si="18"/>
        <v>41.005559416261292</v>
      </c>
      <c r="J418" s="3" t="s">
        <v>21</v>
      </c>
      <c r="K418" s="3" t="s">
        <v>22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s="3" t="b">
        <v>0</v>
      </c>
      <c r="Q418" s="3" t="b">
        <v>1</v>
      </c>
      <c r="R418" s="3" t="s">
        <v>42</v>
      </c>
      <c r="S418" s="6" t="s">
        <v>2041</v>
      </c>
      <c r="T418" s="3" t="s">
        <v>2042</v>
      </c>
    </row>
    <row r="419" spans="1:20" x14ac:dyDescent="0.3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13">
        <v>55</v>
      </c>
      <c r="G419" s="13" t="s">
        <v>14</v>
      </c>
      <c r="H419" s="3">
        <v>15</v>
      </c>
      <c r="I419" s="5">
        <f t="shared" si="18"/>
        <v>62.866666666666667</v>
      </c>
      <c r="J419" s="3" t="s">
        <v>21</v>
      </c>
      <c r="K419" s="3" t="s">
        <v>22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s="3" t="b">
        <v>0</v>
      </c>
      <c r="Q419" s="3" t="b">
        <v>0</v>
      </c>
      <c r="R419" s="3" t="s">
        <v>33</v>
      </c>
      <c r="S419" s="6" t="s">
        <v>2039</v>
      </c>
      <c r="T419" s="3" t="s">
        <v>2040</v>
      </c>
    </row>
    <row r="420" spans="1:20" x14ac:dyDescent="0.3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13">
        <v>57</v>
      </c>
      <c r="G420" s="13" t="s">
        <v>14</v>
      </c>
      <c r="H420" s="3">
        <v>1999</v>
      </c>
      <c r="I420" s="5">
        <f t="shared" si="18"/>
        <v>47.005002501250623</v>
      </c>
      <c r="J420" s="3" t="s">
        <v>15</v>
      </c>
      <c r="K420" s="3" t="s">
        <v>16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s="3" t="b">
        <v>0</v>
      </c>
      <c r="Q420" s="3" t="b">
        <v>0</v>
      </c>
      <c r="R420" s="3" t="s">
        <v>42</v>
      </c>
      <c r="S420" s="6" t="s">
        <v>2041</v>
      </c>
      <c r="T420" s="3" t="s">
        <v>2042</v>
      </c>
    </row>
    <row r="421" spans="1:20" x14ac:dyDescent="0.3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13">
        <v>123</v>
      </c>
      <c r="G421" s="13" t="s">
        <v>20</v>
      </c>
      <c r="H421" s="3">
        <v>5203</v>
      </c>
      <c r="I421" s="5">
        <f t="shared" si="18"/>
        <v>26.997693638285604</v>
      </c>
      <c r="J421" s="3" t="s">
        <v>21</v>
      </c>
      <c r="K421" s="3" t="s">
        <v>22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s="3" t="b">
        <v>0</v>
      </c>
      <c r="Q421" s="3" t="b">
        <v>0</v>
      </c>
      <c r="R421" s="3" t="s">
        <v>28</v>
      </c>
      <c r="S421" s="6" t="s">
        <v>2037</v>
      </c>
      <c r="T421" s="3" t="s">
        <v>2038</v>
      </c>
    </row>
    <row r="422" spans="1:20" x14ac:dyDescent="0.3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13">
        <v>128</v>
      </c>
      <c r="G422" s="13" t="s">
        <v>20</v>
      </c>
      <c r="H422" s="3">
        <v>94</v>
      </c>
      <c r="I422" s="5">
        <f t="shared" si="18"/>
        <v>68.329787234042556</v>
      </c>
      <c r="J422" s="3" t="s">
        <v>21</v>
      </c>
      <c r="K422" s="3" t="s">
        <v>22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s="3" t="b">
        <v>0</v>
      </c>
      <c r="Q422" s="3" t="b">
        <v>0</v>
      </c>
      <c r="R422" s="3" t="s">
        <v>33</v>
      </c>
      <c r="S422" s="6" t="s">
        <v>2039</v>
      </c>
      <c r="T422" s="3" t="s">
        <v>2040</v>
      </c>
    </row>
    <row r="423" spans="1:20" x14ac:dyDescent="0.3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13">
        <v>64</v>
      </c>
      <c r="G423" s="13" t="s">
        <v>14</v>
      </c>
      <c r="H423" s="3">
        <v>118</v>
      </c>
      <c r="I423" s="5">
        <f t="shared" si="18"/>
        <v>50.974576271186443</v>
      </c>
      <c r="J423" s="3" t="s">
        <v>21</v>
      </c>
      <c r="K423" s="3" t="s">
        <v>22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s="3" t="b">
        <v>0</v>
      </c>
      <c r="Q423" s="3" t="b">
        <v>1</v>
      </c>
      <c r="R423" s="3" t="s">
        <v>65</v>
      </c>
      <c r="S423" s="6" t="s">
        <v>2037</v>
      </c>
      <c r="T423" s="3" t="s">
        <v>2046</v>
      </c>
    </row>
    <row r="424" spans="1:20" ht="31.2" x14ac:dyDescent="0.3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13">
        <v>127</v>
      </c>
      <c r="G424" s="13" t="s">
        <v>20</v>
      </c>
      <c r="H424" s="3">
        <v>205</v>
      </c>
      <c r="I424" s="5">
        <f t="shared" si="18"/>
        <v>54.024390243902438</v>
      </c>
      <c r="J424" s="3" t="s">
        <v>21</v>
      </c>
      <c r="K424" s="3" t="s">
        <v>22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s="3" t="b">
        <v>0</v>
      </c>
      <c r="Q424" s="3" t="b">
        <v>1</v>
      </c>
      <c r="R424" s="3" t="s">
        <v>33</v>
      </c>
      <c r="S424" s="6" t="s">
        <v>2039</v>
      </c>
      <c r="T424" s="3" t="s">
        <v>2040</v>
      </c>
    </row>
    <row r="425" spans="1:20" x14ac:dyDescent="0.3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13">
        <v>11</v>
      </c>
      <c r="G425" s="13" t="s">
        <v>14</v>
      </c>
      <c r="H425" s="3">
        <v>162</v>
      </c>
      <c r="I425" s="5">
        <f t="shared" si="18"/>
        <v>97.055555555555557</v>
      </c>
      <c r="J425" s="3" t="s">
        <v>21</v>
      </c>
      <c r="K425" s="3" t="s">
        <v>22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s="3" t="b">
        <v>0</v>
      </c>
      <c r="Q425" s="3" t="b">
        <v>1</v>
      </c>
      <c r="R425" s="3" t="s">
        <v>17</v>
      </c>
      <c r="S425" s="6" t="s">
        <v>2033</v>
      </c>
      <c r="T425" s="3" t="s">
        <v>2034</v>
      </c>
    </row>
    <row r="426" spans="1:20" x14ac:dyDescent="0.3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13">
        <v>40</v>
      </c>
      <c r="G426" s="13" t="s">
        <v>14</v>
      </c>
      <c r="H426" s="3">
        <v>83</v>
      </c>
      <c r="I426" s="5">
        <f t="shared" si="18"/>
        <v>24.867469879518072</v>
      </c>
      <c r="J426" s="3" t="s">
        <v>21</v>
      </c>
      <c r="K426" s="3" t="s">
        <v>22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s="3" t="b">
        <v>0</v>
      </c>
      <c r="Q426" s="3" t="b">
        <v>0</v>
      </c>
      <c r="R426" s="3" t="s">
        <v>60</v>
      </c>
      <c r="S426" s="6" t="s">
        <v>2035</v>
      </c>
      <c r="T426" s="3" t="s">
        <v>2045</v>
      </c>
    </row>
    <row r="427" spans="1:20" x14ac:dyDescent="0.3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13">
        <v>288</v>
      </c>
      <c r="G427" s="13" t="s">
        <v>20</v>
      </c>
      <c r="H427" s="3">
        <v>92</v>
      </c>
      <c r="I427" s="5">
        <f t="shared" si="18"/>
        <v>84.423913043478265</v>
      </c>
      <c r="J427" s="3" t="s">
        <v>21</v>
      </c>
      <c r="K427" s="3" t="s">
        <v>22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s="3" t="b">
        <v>0</v>
      </c>
      <c r="Q427" s="3" t="b">
        <v>0</v>
      </c>
      <c r="R427" s="3" t="s">
        <v>122</v>
      </c>
      <c r="S427" s="6" t="s">
        <v>2054</v>
      </c>
      <c r="T427" s="3" t="s">
        <v>2055</v>
      </c>
    </row>
    <row r="428" spans="1:20" x14ac:dyDescent="0.3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13">
        <v>573</v>
      </c>
      <c r="G428" s="13" t="s">
        <v>20</v>
      </c>
      <c r="H428" s="3">
        <v>219</v>
      </c>
      <c r="I428" s="5">
        <f t="shared" si="18"/>
        <v>47.091324200913242</v>
      </c>
      <c r="J428" s="3" t="s">
        <v>21</v>
      </c>
      <c r="K428" s="3" t="s">
        <v>22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s="3" t="b">
        <v>0</v>
      </c>
      <c r="Q428" s="3" t="b">
        <v>0</v>
      </c>
      <c r="R428" s="3" t="s">
        <v>33</v>
      </c>
      <c r="S428" s="6" t="s">
        <v>2039</v>
      </c>
      <c r="T428" s="3" t="s">
        <v>2040</v>
      </c>
    </row>
    <row r="429" spans="1:20" x14ac:dyDescent="0.3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13">
        <v>113</v>
      </c>
      <c r="G429" s="13" t="s">
        <v>20</v>
      </c>
      <c r="H429" s="3">
        <v>2526</v>
      </c>
      <c r="I429" s="5">
        <f t="shared" si="18"/>
        <v>77.996041171813147</v>
      </c>
      <c r="J429" s="3" t="s">
        <v>21</v>
      </c>
      <c r="K429" s="3" t="s">
        <v>22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s="3" t="b">
        <v>0</v>
      </c>
      <c r="Q429" s="3" t="b">
        <v>1</v>
      </c>
      <c r="R429" s="3" t="s">
        <v>33</v>
      </c>
      <c r="S429" s="6" t="s">
        <v>2039</v>
      </c>
      <c r="T429" s="3" t="s">
        <v>2040</v>
      </c>
    </row>
    <row r="430" spans="1:20" x14ac:dyDescent="0.3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13">
        <v>46</v>
      </c>
      <c r="G430" s="13" t="s">
        <v>14</v>
      </c>
      <c r="H430" s="3">
        <v>747</v>
      </c>
      <c r="I430" s="5">
        <f t="shared" si="18"/>
        <v>62.967871485943775</v>
      </c>
      <c r="J430" s="3" t="s">
        <v>21</v>
      </c>
      <c r="K430" s="3" t="s">
        <v>22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s="3" t="b">
        <v>0</v>
      </c>
      <c r="Q430" s="3" t="b">
        <v>0</v>
      </c>
      <c r="R430" s="3" t="s">
        <v>71</v>
      </c>
      <c r="S430" s="6" t="s">
        <v>2041</v>
      </c>
      <c r="T430" s="3" t="s">
        <v>2049</v>
      </c>
    </row>
    <row r="431" spans="1:20" x14ac:dyDescent="0.3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13">
        <v>91</v>
      </c>
      <c r="G431" s="13" t="s">
        <v>74</v>
      </c>
      <c r="H431" s="3">
        <v>2138</v>
      </c>
      <c r="I431" s="5">
        <f t="shared" si="18"/>
        <v>81.006080449017773</v>
      </c>
      <c r="J431" s="3" t="s">
        <v>21</v>
      </c>
      <c r="K431" s="3" t="s">
        <v>22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s="3" t="b">
        <v>0</v>
      </c>
      <c r="Q431" s="3" t="b">
        <v>1</v>
      </c>
      <c r="R431" s="3" t="s">
        <v>122</v>
      </c>
      <c r="S431" s="6" t="s">
        <v>2054</v>
      </c>
      <c r="T431" s="3" t="s">
        <v>2055</v>
      </c>
    </row>
    <row r="432" spans="1:20" x14ac:dyDescent="0.3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13">
        <v>68</v>
      </c>
      <c r="G432" s="13" t="s">
        <v>14</v>
      </c>
      <c r="H432" s="3">
        <v>84</v>
      </c>
      <c r="I432" s="5">
        <f t="shared" si="18"/>
        <v>65.321428571428569</v>
      </c>
      <c r="J432" s="3" t="s">
        <v>21</v>
      </c>
      <c r="K432" s="3" t="s">
        <v>22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s="3" t="b">
        <v>0</v>
      </c>
      <c r="Q432" s="3" t="b">
        <v>0</v>
      </c>
      <c r="R432" s="3" t="s">
        <v>33</v>
      </c>
      <c r="S432" s="6" t="s">
        <v>2039</v>
      </c>
      <c r="T432" s="3" t="s">
        <v>2040</v>
      </c>
    </row>
    <row r="433" spans="1:20" x14ac:dyDescent="0.3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13">
        <v>192</v>
      </c>
      <c r="G433" s="13" t="s">
        <v>20</v>
      </c>
      <c r="H433" s="3">
        <v>94</v>
      </c>
      <c r="I433" s="5">
        <f t="shared" si="18"/>
        <v>104.43617021276596</v>
      </c>
      <c r="J433" s="3" t="s">
        <v>21</v>
      </c>
      <c r="K433" s="3" t="s">
        <v>22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s="3" t="b">
        <v>1</v>
      </c>
      <c r="Q433" s="3" t="b">
        <v>0</v>
      </c>
      <c r="R433" s="3" t="s">
        <v>33</v>
      </c>
      <c r="S433" s="6" t="s">
        <v>2039</v>
      </c>
      <c r="T433" s="3" t="s">
        <v>2040</v>
      </c>
    </row>
    <row r="434" spans="1:20" x14ac:dyDescent="0.3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13">
        <v>83</v>
      </c>
      <c r="G434" s="13" t="s">
        <v>14</v>
      </c>
      <c r="H434" s="3">
        <v>91</v>
      </c>
      <c r="I434" s="5">
        <f t="shared" si="18"/>
        <v>69.989010989010993</v>
      </c>
      <c r="J434" s="3" t="s">
        <v>21</v>
      </c>
      <c r="K434" s="3" t="s">
        <v>22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s="3" t="b">
        <v>0</v>
      </c>
      <c r="Q434" s="3" t="b">
        <v>0</v>
      </c>
      <c r="R434" s="3" t="s">
        <v>33</v>
      </c>
      <c r="S434" s="6" t="s">
        <v>2039</v>
      </c>
      <c r="T434" s="3" t="s">
        <v>2040</v>
      </c>
    </row>
    <row r="435" spans="1:20" x14ac:dyDescent="0.3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13">
        <v>54</v>
      </c>
      <c r="G435" s="13" t="s">
        <v>14</v>
      </c>
      <c r="H435" s="3">
        <v>792</v>
      </c>
      <c r="I435" s="5">
        <f t="shared" si="18"/>
        <v>83.023989898989896</v>
      </c>
      <c r="J435" s="3" t="s">
        <v>21</v>
      </c>
      <c r="K435" s="3" t="s">
        <v>22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s="3" t="b">
        <v>0</v>
      </c>
      <c r="Q435" s="3" t="b">
        <v>1</v>
      </c>
      <c r="R435" s="3" t="s">
        <v>42</v>
      </c>
      <c r="S435" s="6" t="s">
        <v>2041</v>
      </c>
      <c r="T435" s="3" t="s">
        <v>2042</v>
      </c>
    </row>
    <row r="436" spans="1:20" x14ac:dyDescent="0.3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13">
        <v>17</v>
      </c>
      <c r="G436" s="13" t="s">
        <v>74</v>
      </c>
      <c r="H436" s="3">
        <v>10</v>
      </c>
      <c r="I436" s="5">
        <f t="shared" si="18"/>
        <v>90.3</v>
      </c>
      <c r="J436" s="3" t="s">
        <v>15</v>
      </c>
      <c r="K436" s="3" t="s">
        <v>16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s="3" t="b">
        <v>1</v>
      </c>
      <c r="Q436" s="3" t="b">
        <v>0</v>
      </c>
      <c r="R436" s="3" t="s">
        <v>33</v>
      </c>
      <c r="S436" s="6" t="s">
        <v>2039</v>
      </c>
      <c r="T436" s="3" t="s">
        <v>2040</v>
      </c>
    </row>
    <row r="437" spans="1:20" x14ac:dyDescent="0.3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13">
        <v>117</v>
      </c>
      <c r="G437" s="13" t="s">
        <v>20</v>
      </c>
      <c r="H437" s="3">
        <v>1713</v>
      </c>
      <c r="I437" s="5">
        <f t="shared" si="18"/>
        <v>103.98131932282546</v>
      </c>
      <c r="J437" s="3" t="s">
        <v>107</v>
      </c>
      <c r="K437" s="3" t="s">
        <v>108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s="3" t="b">
        <v>0</v>
      </c>
      <c r="Q437" s="3" t="b">
        <v>1</v>
      </c>
      <c r="R437" s="3" t="s">
        <v>33</v>
      </c>
      <c r="S437" s="6" t="s">
        <v>2039</v>
      </c>
      <c r="T437" s="3" t="s">
        <v>2040</v>
      </c>
    </row>
    <row r="438" spans="1:20" x14ac:dyDescent="0.3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13">
        <v>1052</v>
      </c>
      <c r="G438" s="13" t="s">
        <v>20</v>
      </c>
      <c r="H438" s="3">
        <v>249</v>
      </c>
      <c r="I438" s="5">
        <f t="shared" si="18"/>
        <v>54.931726907630519</v>
      </c>
      <c r="J438" s="3" t="s">
        <v>21</v>
      </c>
      <c r="K438" s="3" t="s">
        <v>22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s="3" t="b">
        <v>0</v>
      </c>
      <c r="Q438" s="3" t="b">
        <v>0</v>
      </c>
      <c r="R438" s="3" t="s">
        <v>159</v>
      </c>
      <c r="S438" s="6" t="s">
        <v>2035</v>
      </c>
      <c r="T438" s="3" t="s">
        <v>2058</v>
      </c>
    </row>
    <row r="439" spans="1:20" x14ac:dyDescent="0.3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13">
        <v>123</v>
      </c>
      <c r="G439" s="13" t="s">
        <v>20</v>
      </c>
      <c r="H439" s="3">
        <v>192</v>
      </c>
      <c r="I439" s="5">
        <f t="shared" si="18"/>
        <v>51.921875</v>
      </c>
      <c r="J439" s="3" t="s">
        <v>21</v>
      </c>
      <c r="K439" s="3" t="s">
        <v>22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s="3" t="b">
        <v>0</v>
      </c>
      <c r="Q439" s="3" t="b">
        <v>1</v>
      </c>
      <c r="R439" s="3" t="s">
        <v>71</v>
      </c>
      <c r="S439" s="6" t="s">
        <v>2041</v>
      </c>
      <c r="T439" s="3" t="s">
        <v>2049</v>
      </c>
    </row>
    <row r="440" spans="1:20" ht="31.2" x14ac:dyDescent="0.3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13">
        <v>179</v>
      </c>
      <c r="G440" s="13" t="s">
        <v>20</v>
      </c>
      <c r="H440" s="3">
        <v>247</v>
      </c>
      <c r="I440" s="5">
        <f t="shared" si="18"/>
        <v>60.02834008097166</v>
      </c>
      <c r="J440" s="3" t="s">
        <v>21</v>
      </c>
      <c r="K440" s="3" t="s">
        <v>22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s="3" t="b">
        <v>0</v>
      </c>
      <c r="Q440" s="3" t="b">
        <v>0</v>
      </c>
      <c r="R440" s="3" t="s">
        <v>33</v>
      </c>
      <c r="S440" s="6" t="s">
        <v>2039</v>
      </c>
      <c r="T440" s="3" t="s">
        <v>2040</v>
      </c>
    </row>
    <row r="441" spans="1:20" x14ac:dyDescent="0.3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13">
        <v>355</v>
      </c>
      <c r="G441" s="13" t="s">
        <v>20</v>
      </c>
      <c r="H441" s="3">
        <v>2293</v>
      </c>
      <c r="I441" s="5">
        <f t="shared" si="18"/>
        <v>44.003488879197555</v>
      </c>
      <c r="J441" s="3" t="s">
        <v>21</v>
      </c>
      <c r="K441" s="3" t="s">
        <v>22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s="3" t="b">
        <v>0</v>
      </c>
      <c r="Q441" s="3" t="b">
        <v>0</v>
      </c>
      <c r="R441" s="3" t="s">
        <v>474</v>
      </c>
      <c r="S441" s="6" t="s">
        <v>2041</v>
      </c>
      <c r="T441" s="3" t="s">
        <v>2063</v>
      </c>
    </row>
    <row r="442" spans="1:20" x14ac:dyDescent="0.3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13">
        <v>162</v>
      </c>
      <c r="G442" s="13" t="s">
        <v>20</v>
      </c>
      <c r="H442" s="3">
        <v>3131</v>
      </c>
      <c r="I442" s="5">
        <f t="shared" si="18"/>
        <v>53.003513254551258</v>
      </c>
      <c r="J442" s="3" t="s">
        <v>21</v>
      </c>
      <c r="K442" s="3" t="s">
        <v>22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s="3" t="b">
        <v>0</v>
      </c>
      <c r="Q442" s="3" t="b">
        <v>0</v>
      </c>
      <c r="R442" s="3" t="s">
        <v>269</v>
      </c>
      <c r="S442" s="6" t="s">
        <v>2041</v>
      </c>
      <c r="T442" s="3" t="s">
        <v>2060</v>
      </c>
    </row>
    <row r="443" spans="1:20" x14ac:dyDescent="0.3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13">
        <v>25</v>
      </c>
      <c r="G443" s="13" t="s">
        <v>14</v>
      </c>
      <c r="H443" s="3">
        <v>32</v>
      </c>
      <c r="I443" s="5">
        <f t="shared" si="18"/>
        <v>54.5</v>
      </c>
      <c r="J443" s="3" t="s">
        <v>21</v>
      </c>
      <c r="K443" s="3" t="s">
        <v>22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s="3" t="b">
        <v>0</v>
      </c>
      <c r="Q443" s="3" t="b">
        <v>0</v>
      </c>
      <c r="R443" s="3" t="s">
        <v>65</v>
      </c>
      <c r="S443" s="6" t="s">
        <v>2037</v>
      </c>
      <c r="T443" s="3" t="s">
        <v>2046</v>
      </c>
    </row>
    <row r="444" spans="1:20" x14ac:dyDescent="0.3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13">
        <v>199</v>
      </c>
      <c r="G444" s="13" t="s">
        <v>20</v>
      </c>
      <c r="H444" s="3">
        <v>143</v>
      </c>
      <c r="I444" s="5">
        <f t="shared" si="18"/>
        <v>75.04195804195804</v>
      </c>
      <c r="J444" s="3" t="s">
        <v>107</v>
      </c>
      <c r="K444" s="3" t="s">
        <v>108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s="3" t="b">
        <v>0</v>
      </c>
      <c r="Q444" s="3" t="b">
        <v>0</v>
      </c>
      <c r="R444" s="3" t="s">
        <v>33</v>
      </c>
      <c r="S444" s="6" t="s">
        <v>2039</v>
      </c>
      <c r="T444" s="3" t="s">
        <v>2040</v>
      </c>
    </row>
    <row r="445" spans="1:20" x14ac:dyDescent="0.3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13">
        <v>35</v>
      </c>
      <c r="G445" s="13" t="s">
        <v>74</v>
      </c>
      <c r="H445" s="3">
        <v>90</v>
      </c>
      <c r="I445" s="5">
        <f t="shared" si="18"/>
        <v>35.911111111111111</v>
      </c>
      <c r="J445" s="3" t="s">
        <v>21</v>
      </c>
      <c r="K445" s="3" t="s">
        <v>22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s="3" t="b">
        <v>0</v>
      </c>
      <c r="Q445" s="3" t="b">
        <v>0</v>
      </c>
      <c r="R445" s="3" t="s">
        <v>33</v>
      </c>
      <c r="S445" s="6" t="s">
        <v>2039</v>
      </c>
      <c r="T445" s="3" t="s">
        <v>2040</v>
      </c>
    </row>
    <row r="446" spans="1:20" x14ac:dyDescent="0.3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13">
        <v>176</v>
      </c>
      <c r="G446" s="13" t="s">
        <v>20</v>
      </c>
      <c r="H446" s="3">
        <v>296</v>
      </c>
      <c r="I446" s="5">
        <f t="shared" si="18"/>
        <v>36.952702702702702</v>
      </c>
      <c r="J446" s="3" t="s">
        <v>21</v>
      </c>
      <c r="K446" s="3" t="s">
        <v>22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s="3" t="b">
        <v>0</v>
      </c>
      <c r="Q446" s="3" t="b">
        <v>1</v>
      </c>
      <c r="R446" s="3" t="s">
        <v>60</v>
      </c>
      <c r="S446" s="6" t="s">
        <v>2035</v>
      </c>
      <c r="T446" s="3" t="s">
        <v>2045</v>
      </c>
    </row>
    <row r="447" spans="1:20" ht="31.2" x14ac:dyDescent="0.3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13">
        <v>511</v>
      </c>
      <c r="G447" s="13" t="s">
        <v>20</v>
      </c>
      <c r="H447" s="3">
        <v>170</v>
      </c>
      <c r="I447" s="5">
        <f t="shared" si="18"/>
        <v>63.170588235294119</v>
      </c>
      <c r="J447" s="3" t="s">
        <v>21</v>
      </c>
      <c r="K447" s="3" t="s">
        <v>22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s="3" t="b">
        <v>0</v>
      </c>
      <c r="Q447" s="3" t="b">
        <v>1</v>
      </c>
      <c r="R447" s="3" t="s">
        <v>33</v>
      </c>
      <c r="S447" s="6" t="s">
        <v>2039</v>
      </c>
      <c r="T447" s="3" t="s">
        <v>2040</v>
      </c>
    </row>
    <row r="448" spans="1:20" x14ac:dyDescent="0.3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13">
        <v>82</v>
      </c>
      <c r="G448" s="13" t="s">
        <v>14</v>
      </c>
      <c r="H448" s="3">
        <v>186</v>
      </c>
      <c r="I448" s="5">
        <f t="shared" si="18"/>
        <v>29.99462365591398</v>
      </c>
      <c r="J448" s="3" t="s">
        <v>21</v>
      </c>
      <c r="K448" s="3" t="s">
        <v>22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s="3" t="b">
        <v>0</v>
      </c>
      <c r="Q448" s="3" t="b">
        <v>0</v>
      </c>
      <c r="R448" s="3" t="s">
        <v>65</v>
      </c>
      <c r="S448" s="6" t="s">
        <v>2037</v>
      </c>
      <c r="T448" s="3" t="s">
        <v>2046</v>
      </c>
    </row>
    <row r="449" spans="1:20" ht="31.2" x14ac:dyDescent="0.3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13">
        <v>24</v>
      </c>
      <c r="G449" s="13" t="s">
        <v>74</v>
      </c>
      <c r="H449" s="3">
        <v>439</v>
      </c>
      <c r="I449" s="5">
        <f t="shared" si="18"/>
        <v>86</v>
      </c>
      <c r="J449" s="3" t="s">
        <v>40</v>
      </c>
      <c r="K449" s="3" t="s">
        <v>41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s="3" t="b">
        <v>0</v>
      </c>
      <c r="Q449" s="3" t="b">
        <v>0</v>
      </c>
      <c r="R449" s="3" t="s">
        <v>269</v>
      </c>
      <c r="S449" s="6" t="s">
        <v>2041</v>
      </c>
      <c r="T449" s="3" t="s">
        <v>2060</v>
      </c>
    </row>
    <row r="450" spans="1:20" x14ac:dyDescent="0.3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13">
        <v>50</v>
      </c>
      <c r="G450" s="13" t="s">
        <v>14</v>
      </c>
      <c r="H450" s="3">
        <v>605</v>
      </c>
      <c r="I450" s="5">
        <f t="shared" si="18"/>
        <v>75.014876033057845</v>
      </c>
      <c r="J450" s="3" t="s">
        <v>21</v>
      </c>
      <c r="K450" s="3" t="s">
        <v>22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s="3" t="b">
        <v>0</v>
      </c>
      <c r="Q450" s="3" t="b">
        <v>1</v>
      </c>
      <c r="R450" s="3" t="s">
        <v>89</v>
      </c>
      <c r="S450" s="6" t="s">
        <v>2050</v>
      </c>
      <c r="T450" s="3" t="s">
        <v>2051</v>
      </c>
    </row>
    <row r="451" spans="1:20" x14ac:dyDescent="0.3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13">
        <v>967</v>
      </c>
      <c r="G451" s="13" t="s">
        <v>20</v>
      </c>
      <c r="H451" s="3">
        <v>86</v>
      </c>
      <c r="I451" s="5">
        <f t="shared" ref="I451:I514" si="21">E451/H451</f>
        <v>101.19767441860465</v>
      </c>
      <c r="J451" s="3" t="s">
        <v>36</v>
      </c>
      <c r="K451" s="3" t="s">
        <v>37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s="3" t="b">
        <v>0</v>
      </c>
      <c r="Q451" s="3" t="b">
        <v>0</v>
      </c>
      <c r="R451" s="3" t="s">
        <v>89</v>
      </c>
      <c r="S451" s="6" t="s">
        <v>2050</v>
      </c>
      <c r="T451" s="3" t="s">
        <v>2051</v>
      </c>
    </row>
    <row r="452" spans="1:20" x14ac:dyDescent="0.3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13">
        <v>4</v>
      </c>
      <c r="G452" s="13" t="s">
        <v>14</v>
      </c>
      <c r="H452" s="3">
        <v>1</v>
      </c>
      <c r="I452" s="5">
        <f t="shared" si="21"/>
        <v>4</v>
      </c>
      <c r="J452" s="3" t="s">
        <v>15</v>
      </c>
      <c r="K452" s="3" t="s">
        <v>16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s="3" t="b">
        <v>0</v>
      </c>
      <c r="Q452" s="3" t="b">
        <v>0</v>
      </c>
      <c r="R452" s="3" t="s">
        <v>71</v>
      </c>
      <c r="S452" s="6" t="s">
        <v>2041</v>
      </c>
      <c r="T452" s="3" t="s">
        <v>2049</v>
      </c>
    </row>
    <row r="453" spans="1:20" x14ac:dyDescent="0.3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13">
        <v>123</v>
      </c>
      <c r="G453" s="13" t="s">
        <v>20</v>
      </c>
      <c r="H453" s="3">
        <v>6286</v>
      </c>
      <c r="I453" s="5">
        <f t="shared" si="21"/>
        <v>29.001272669424118</v>
      </c>
      <c r="J453" s="3" t="s">
        <v>21</v>
      </c>
      <c r="K453" s="3" t="s">
        <v>22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s="3" t="b">
        <v>0</v>
      </c>
      <c r="Q453" s="3" t="b">
        <v>0</v>
      </c>
      <c r="R453" s="3" t="s">
        <v>23</v>
      </c>
      <c r="S453" s="6" t="s">
        <v>2035</v>
      </c>
      <c r="T453" s="3" t="s">
        <v>2036</v>
      </c>
    </row>
    <row r="454" spans="1:20" x14ac:dyDescent="0.3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13">
        <v>63</v>
      </c>
      <c r="G454" s="13" t="s">
        <v>14</v>
      </c>
      <c r="H454" s="3">
        <v>31</v>
      </c>
      <c r="I454" s="5">
        <f t="shared" si="21"/>
        <v>98.225806451612897</v>
      </c>
      <c r="J454" s="3" t="s">
        <v>21</v>
      </c>
      <c r="K454" s="3" t="s">
        <v>22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s="3" t="b">
        <v>0</v>
      </c>
      <c r="Q454" s="3" t="b">
        <v>0</v>
      </c>
      <c r="R454" s="3" t="s">
        <v>53</v>
      </c>
      <c r="S454" s="6" t="s">
        <v>2041</v>
      </c>
      <c r="T454" s="3" t="s">
        <v>2044</v>
      </c>
    </row>
    <row r="455" spans="1:20" x14ac:dyDescent="0.3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13">
        <v>56</v>
      </c>
      <c r="G455" s="13" t="s">
        <v>14</v>
      </c>
      <c r="H455" s="3">
        <v>1181</v>
      </c>
      <c r="I455" s="5">
        <f t="shared" si="21"/>
        <v>87.001693480101608</v>
      </c>
      <c r="J455" s="3" t="s">
        <v>21</v>
      </c>
      <c r="K455" s="3" t="s">
        <v>22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s="3" t="b">
        <v>0</v>
      </c>
      <c r="Q455" s="3" t="b">
        <v>0</v>
      </c>
      <c r="R455" s="3" t="s">
        <v>474</v>
      </c>
      <c r="S455" s="6" t="s">
        <v>2041</v>
      </c>
      <c r="T455" s="3" t="s">
        <v>2063</v>
      </c>
    </row>
    <row r="456" spans="1:20" x14ac:dyDescent="0.3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13">
        <v>44</v>
      </c>
      <c r="G456" s="13" t="s">
        <v>14</v>
      </c>
      <c r="H456" s="3">
        <v>39</v>
      </c>
      <c r="I456" s="5">
        <f t="shared" si="21"/>
        <v>45.205128205128204</v>
      </c>
      <c r="J456" s="3" t="s">
        <v>21</v>
      </c>
      <c r="K456" s="3" t="s">
        <v>22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s="3" t="b">
        <v>0</v>
      </c>
      <c r="Q456" s="3" t="b">
        <v>1</v>
      </c>
      <c r="R456" s="3" t="s">
        <v>53</v>
      </c>
      <c r="S456" s="6" t="s">
        <v>2041</v>
      </c>
      <c r="T456" s="3" t="s">
        <v>2044</v>
      </c>
    </row>
    <row r="457" spans="1:20" x14ac:dyDescent="0.3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13">
        <v>118</v>
      </c>
      <c r="G457" s="13" t="s">
        <v>20</v>
      </c>
      <c r="H457" s="3">
        <v>3727</v>
      </c>
      <c r="I457" s="5">
        <f t="shared" si="21"/>
        <v>37.001341561577675</v>
      </c>
      <c r="J457" s="3" t="s">
        <v>21</v>
      </c>
      <c r="K457" s="3" t="s">
        <v>22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s="3" t="b">
        <v>0</v>
      </c>
      <c r="Q457" s="3" t="b">
        <v>0</v>
      </c>
      <c r="R457" s="3" t="s">
        <v>33</v>
      </c>
      <c r="S457" s="6" t="s">
        <v>2039</v>
      </c>
      <c r="T457" s="3" t="s">
        <v>2040</v>
      </c>
    </row>
    <row r="458" spans="1:20" ht="31.2" x14ac:dyDescent="0.3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13">
        <v>104</v>
      </c>
      <c r="G458" s="13" t="s">
        <v>20</v>
      </c>
      <c r="H458" s="3">
        <v>1605</v>
      </c>
      <c r="I458" s="5">
        <f t="shared" si="21"/>
        <v>94.976947040498445</v>
      </c>
      <c r="J458" s="3" t="s">
        <v>21</v>
      </c>
      <c r="K458" s="3" t="s">
        <v>22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s="3" t="b">
        <v>0</v>
      </c>
      <c r="Q458" s="3" t="b">
        <v>1</v>
      </c>
      <c r="R458" s="3" t="s">
        <v>60</v>
      </c>
      <c r="S458" s="6" t="s">
        <v>2035</v>
      </c>
      <c r="T458" s="3" t="s">
        <v>2045</v>
      </c>
    </row>
    <row r="459" spans="1:20" x14ac:dyDescent="0.3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13">
        <v>27</v>
      </c>
      <c r="G459" s="13" t="s">
        <v>14</v>
      </c>
      <c r="H459" s="3">
        <v>46</v>
      </c>
      <c r="I459" s="5">
        <f t="shared" si="21"/>
        <v>28.956521739130434</v>
      </c>
      <c r="J459" s="3" t="s">
        <v>21</v>
      </c>
      <c r="K459" s="3" t="s">
        <v>22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s="3" t="b">
        <v>0</v>
      </c>
      <c r="Q459" s="3" t="b">
        <v>0</v>
      </c>
      <c r="R459" s="3" t="s">
        <v>33</v>
      </c>
      <c r="S459" s="6" t="s">
        <v>2039</v>
      </c>
      <c r="T459" s="3" t="s">
        <v>2040</v>
      </c>
    </row>
    <row r="460" spans="1:20" x14ac:dyDescent="0.3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13">
        <v>351</v>
      </c>
      <c r="G460" s="13" t="s">
        <v>20</v>
      </c>
      <c r="H460" s="3">
        <v>2120</v>
      </c>
      <c r="I460" s="5">
        <f t="shared" si="21"/>
        <v>55.993396226415094</v>
      </c>
      <c r="J460" s="3" t="s">
        <v>21</v>
      </c>
      <c r="K460" s="3" t="s">
        <v>22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s="3" t="b">
        <v>0</v>
      </c>
      <c r="Q460" s="3" t="b">
        <v>0</v>
      </c>
      <c r="R460" s="3" t="s">
        <v>33</v>
      </c>
      <c r="S460" s="6" t="s">
        <v>2039</v>
      </c>
      <c r="T460" s="3" t="s">
        <v>2040</v>
      </c>
    </row>
    <row r="461" spans="1:20" x14ac:dyDescent="0.3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13">
        <v>90</v>
      </c>
      <c r="G461" s="13" t="s">
        <v>14</v>
      </c>
      <c r="H461" s="3">
        <v>105</v>
      </c>
      <c r="I461" s="5">
        <f t="shared" si="21"/>
        <v>54.038095238095238</v>
      </c>
      <c r="J461" s="3" t="s">
        <v>21</v>
      </c>
      <c r="K461" s="3" t="s">
        <v>22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s="3" t="b">
        <v>0</v>
      </c>
      <c r="Q461" s="3" t="b">
        <v>0</v>
      </c>
      <c r="R461" s="3" t="s">
        <v>42</v>
      </c>
      <c r="S461" s="6" t="s">
        <v>2041</v>
      </c>
      <c r="T461" s="3" t="s">
        <v>2042</v>
      </c>
    </row>
    <row r="462" spans="1:20" x14ac:dyDescent="0.3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13">
        <v>172</v>
      </c>
      <c r="G462" s="13" t="s">
        <v>20</v>
      </c>
      <c r="H462" s="3">
        <v>50</v>
      </c>
      <c r="I462" s="5">
        <f t="shared" si="21"/>
        <v>82.38</v>
      </c>
      <c r="J462" s="3" t="s">
        <v>21</v>
      </c>
      <c r="K462" s="3" t="s">
        <v>22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s="3" t="b">
        <v>0</v>
      </c>
      <c r="Q462" s="3" t="b">
        <v>0</v>
      </c>
      <c r="R462" s="3" t="s">
        <v>33</v>
      </c>
      <c r="S462" s="6" t="s">
        <v>2039</v>
      </c>
      <c r="T462" s="3" t="s">
        <v>2040</v>
      </c>
    </row>
    <row r="463" spans="1:20" x14ac:dyDescent="0.3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13">
        <v>141</v>
      </c>
      <c r="G463" s="13" t="s">
        <v>20</v>
      </c>
      <c r="H463" s="3">
        <v>2080</v>
      </c>
      <c r="I463" s="5">
        <f t="shared" si="21"/>
        <v>66.997115384615384</v>
      </c>
      <c r="J463" s="3" t="s">
        <v>21</v>
      </c>
      <c r="K463" s="3" t="s">
        <v>22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s="3" t="b">
        <v>0</v>
      </c>
      <c r="Q463" s="3" t="b">
        <v>0</v>
      </c>
      <c r="R463" s="3" t="s">
        <v>53</v>
      </c>
      <c r="S463" s="6" t="s">
        <v>2041</v>
      </c>
      <c r="T463" s="3" t="s">
        <v>2044</v>
      </c>
    </row>
    <row r="464" spans="1:20" x14ac:dyDescent="0.3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13">
        <v>31</v>
      </c>
      <c r="G464" s="13" t="s">
        <v>14</v>
      </c>
      <c r="H464" s="3">
        <v>535</v>
      </c>
      <c r="I464" s="5">
        <f t="shared" si="21"/>
        <v>107.91401869158878</v>
      </c>
      <c r="J464" s="3" t="s">
        <v>21</v>
      </c>
      <c r="K464" s="3" t="s">
        <v>22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s="3" t="b">
        <v>0</v>
      </c>
      <c r="Q464" s="3" t="b">
        <v>0</v>
      </c>
      <c r="R464" s="3" t="s">
        <v>292</v>
      </c>
      <c r="S464" s="6" t="s">
        <v>2050</v>
      </c>
      <c r="T464" s="3" t="s">
        <v>2061</v>
      </c>
    </row>
    <row r="465" spans="1:20" ht="31.2" x14ac:dyDescent="0.3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13">
        <v>108</v>
      </c>
      <c r="G465" s="13" t="s">
        <v>20</v>
      </c>
      <c r="H465" s="3">
        <v>2105</v>
      </c>
      <c r="I465" s="5">
        <f t="shared" si="21"/>
        <v>69.009501187648453</v>
      </c>
      <c r="J465" s="3" t="s">
        <v>21</v>
      </c>
      <c r="K465" s="3" t="s">
        <v>22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s="3" t="b">
        <v>0</v>
      </c>
      <c r="Q465" s="3" t="b">
        <v>0</v>
      </c>
      <c r="R465" s="3" t="s">
        <v>71</v>
      </c>
      <c r="S465" s="6" t="s">
        <v>2041</v>
      </c>
      <c r="T465" s="3" t="s">
        <v>2049</v>
      </c>
    </row>
    <row r="466" spans="1:20" x14ac:dyDescent="0.3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13">
        <v>133</v>
      </c>
      <c r="G466" s="13" t="s">
        <v>20</v>
      </c>
      <c r="H466" s="3">
        <v>2436</v>
      </c>
      <c r="I466" s="5">
        <f t="shared" si="21"/>
        <v>39.006568144499177</v>
      </c>
      <c r="J466" s="3" t="s">
        <v>21</v>
      </c>
      <c r="K466" s="3" t="s">
        <v>22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s="3" t="b">
        <v>0</v>
      </c>
      <c r="Q466" s="3" t="b">
        <v>0</v>
      </c>
      <c r="R466" s="3" t="s">
        <v>33</v>
      </c>
      <c r="S466" s="6" t="s">
        <v>2039</v>
      </c>
      <c r="T466" s="3" t="s">
        <v>2040</v>
      </c>
    </row>
    <row r="467" spans="1:20" x14ac:dyDescent="0.3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13">
        <v>188</v>
      </c>
      <c r="G467" s="13" t="s">
        <v>20</v>
      </c>
      <c r="H467" s="3">
        <v>80</v>
      </c>
      <c r="I467" s="5">
        <f t="shared" si="21"/>
        <v>110.3625</v>
      </c>
      <c r="J467" s="3" t="s">
        <v>21</v>
      </c>
      <c r="K467" s="3" t="s">
        <v>22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s="3" t="b">
        <v>0</v>
      </c>
      <c r="Q467" s="3" t="b">
        <v>0</v>
      </c>
      <c r="R467" s="3" t="s">
        <v>206</v>
      </c>
      <c r="S467" s="6" t="s">
        <v>2047</v>
      </c>
      <c r="T467" s="3" t="s">
        <v>2059</v>
      </c>
    </row>
    <row r="468" spans="1:20" x14ac:dyDescent="0.3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13">
        <v>332</v>
      </c>
      <c r="G468" s="13" t="s">
        <v>20</v>
      </c>
      <c r="H468" s="3">
        <v>42</v>
      </c>
      <c r="I468" s="5">
        <f t="shared" si="21"/>
        <v>94.857142857142861</v>
      </c>
      <c r="J468" s="3" t="s">
        <v>21</v>
      </c>
      <c r="K468" s="3" t="s">
        <v>22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s="3" t="b">
        <v>0</v>
      </c>
      <c r="Q468" s="3" t="b">
        <v>1</v>
      </c>
      <c r="R468" s="3" t="s">
        <v>65</v>
      </c>
      <c r="S468" s="6" t="s">
        <v>2037</v>
      </c>
      <c r="T468" s="3" t="s">
        <v>2046</v>
      </c>
    </row>
    <row r="469" spans="1:20" ht="31.2" x14ac:dyDescent="0.3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13">
        <v>575</v>
      </c>
      <c r="G469" s="13" t="s">
        <v>20</v>
      </c>
      <c r="H469" s="3">
        <v>139</v>
      </c>
      <c r="I469" s="5">
        <f t="shared" si="21"/>
        <v>57.935251798561154</v>
      </c>
      <c r="J469" s="3" t="s">
        <v>15</v>
      </c>
      <c r="K469" s="3" t="s">
        <v>16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s="3" t="b">
        <v>0</v>
      </c>
      <c r="Q469" s="3" t="b">
        <v>1</v>
      </c>
      <c r="R469" s="3" t="s">
        <v>28</v>
      </c>
      <c r="S469" s="6" t="s">
        <v>2037</v>
      </c>
      <c r="T469" s="3" t="s">
        <v>2038</v>
      </c>
    </row>
    <row r="470" spans="1:20" x14ac:dyDescent="0.3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13">
        <v>41</v>
      </c>
      <c r="G470" s="13" t="s">
        <v>14</v>
      </c>
      <c r="H470" s="3">
        <v>16</v>
      </c>
      <c r="I470" s="5">
        <f t="shared" si="21"/>
        <v>101.25</v>
      </c>
      <c r="J470" s="3" t="s">
        <v>21</v>
      </c>
      <c r="K470" s="3" t="s">
        <v>22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s="3" t="b">
        <v>0</v>
      </c>
      <c r="Q470" s="3" t="b">
        <v>0</v>
      </c>
      <c r="R470" s="3" t="s">
        <v>33</v>
      </c>
      <c r="S470" s="6" t="s">
        <v>2039</v>
      </c>
      <c r="T470" s="3" t="s">
        <v>2040</v>
      </c>
    </row>
    <row r="471" spans="1:20" x14ac:dyDescent="0.3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13">
        <v>184</v>
      </c>
      <c r="G471" s="13" t="s">
        <v>20</v>
      </c>
      <c r="H471" s="3">
        <v>159</v>
      </c>
      <c r="I471" s="5">
        <f t="shared" si="21"/>
        <v>64.95597484276729</v>
      </c>
      <c r="J471" s="3" t="s">
        <v>21</v>
      </c>
      <c r="K471" s="3" t="s">
        <v>22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s="3" t="b">
        <v>0</v>
      </c>
      <c r="Q471" s="3" t="b">
        <v>0</v>
      </c>
      <c r="R471" s="3" t="s">
        <v>53</v>
      </c>
      <c r="S471" s="6" t="s">
        <v>2041</v>
      </c>
      <c r="T471" s="3" t="s">
        <v>2044</v>
      </c>
    </row>
    <row r="472" spans="1:20" x14ac:dyDescent="0.3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13">
        <v>286</v>
      </c>
      <c r="G472" s="13" t="s">
        <v>20</v>
      </c>
      <c r="H472" s="3">
        <v>381</v>
      </c>
      <c r="I472" s="5">
        <f t="shared" si="21"/>
        <v>27.00524934383202</v>
      </c>
      <c r="J472" s="3" t="s">
        <v>21</v>
      </c>
      <c r="K472" s="3" t="s">
        <v>22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s="3" t="b">
        <v>0</v>
      </c>
      <c r="Q472" s="3" t="b">
        <v>0</v>
      </c>
      <c r="R472" s="3" t="s">
        <v>65</v>
      </c>
      <c r="S472" s="6" t="s">
        <v>2037</v>
      </c>
      <c r="T472" s="3" t="s">
        <v>2046</v>
      </c>
    </row>
    <row r="473" spans="1:20" x14ac:dyDescent="0.3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13">
        <v>319</v>
      </c>
      <c r="G473" s="13" t="s">
        <v>20</v>
      </c>
      <c r="H473" s="3">
        <v>194</v>
      </c>
      <c r="I473" s="5">
        <f t="shared" si="21"/>
        <v>50.97422680412371</v>
      </c>
      <c r="J473" s="3" t="s">
        <v>40</v>
      </c>
      <c r="K473" s="3" t="s">
        <v>41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s="3" t="b">
        <v>0</v>
      </c>
      <c r="Q473" s="3" t="b">
        <v>1</v>
      </c>
      <c r="R473" s="3" t="s">
        <v>17</v>
      </c>
      <c r="S473" s="6" t="s">
        <v>2033</v>
      </c>
      <c r="T473" s="3" t="s">
        <v>2034</v>
      </c>
    </row>
    <row r="474" spans="1:20" x14ac:dyDescent="0.3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13">
        <v>39</v>
      </c>
      <c r="G474" s="13" t="s">
        <v>14</v>
      </c>
      <c r="H474" s="3">
        <v>575</v>
      </c>
      <c r="I474" s="5">
        <f t="shared" si="21"/>
        <v>104.94260869565217</v>
      </c>
      <c r="J474" s="3" t="s">
        <v>21</v>
      </c>
      <c r="K474" s="3" t="s">
        <v>22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s="3" t="b">
        <v>0</v>
      </c>
      <c r="Q474" s="3" t="b">
        <v>0</v>
      </c>
      <c r="R474" s="3" t="s">
        <v>23</v>
      </c>
      <c r="S474" s="6" t="s">
        <v>2035</v>
      </c>
      <c r="T474" s="3" t="s">
        <v>2036</v>
      </c>
    </row>
    <row r="475" spans="1:20" x14ac:dyDescent="0.3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13">
        <v>178</v>
      </c>
      <c r="G475" s="13" t="s">
        <v>20</v>
      </c>
      <c r="H475" s="3">
        <v>106</v>
      </c>
      <c r="I475" s="5">
        <f t="shared" si="21"/>
        <v>84.028301886792448</v>
      </c>
      <c r="J475" s="3" t="s">
        <v>21</v>
      </c>
      <c r="K475" s="3" t="s">
        <v>22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s="3" t="b">
        <v>0</v>
      </c>
      <c r="Q475" s="3" t="b">
        <v>0</v>
      </c>
      <c r="R475" s="3" t="s">
        <v>50</v>
      </c>
      <c r="S475" s="6" t="s">
        <v>2035</v>
      </c>
      <c r="T475" s="3" t="s">
        <v>2043</v>
      </c>
    </row>
    <row r="476" spans="1:20" x14ac:dyDescent="0.3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13">
        <v>365</v>
      </c>
      <c r="G476" s="13" t="s">
        <v>20</v>
      </c>
      <c r="H476" s="3">
        <v>142</v>
      </c>
      <c r="I476" s="5">
        <f t="shared" si="21"/>
        <v>102.85915492957747</v>
      </c>
      <c r="J476" s="3" t="s">
        <v>21</v>
      </c>
      <c r="K476" s="3" t="s">
        <v>22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s="3" t="b">
        <v>0</v>
      </c>
      <c r="Q476" s="3" t="b">
        <v>0</v>
      </c>
      <c r="R476" s="3" t="s">
        <v>269</v>
      </c>
      <c r="S476" s="6" t="s">
        <v>2041</v>
      </c>
      <c r="T476" s="3" t="s">
        <v>2060</v>
      </c>
    </row>
    <row r="477" spans="1:20" ht="31.2" x14ac:dyDescent="0.3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13">
        <v>114</v>
      </c>
      <c r="G477" s="13" t="s">
        <v>20</v>
      </c>
      <c r="H477" s="3">
        <v>211</v>
      </c>
      <c r="I477" s="5">
        <f t="shared" si="21"/>
        <v>39.962085308056871</v>
      </c>
      <c r="J477" s="3" t="s">
        <v>21</v>
      </c>
      <c r="K477" s="3" t="s">
        <v>22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s="3" t="b">
        <v>0</v>
      </c>
      <c r="Q477" s="3" t="b">
        <v>1</v>
      </c>
      <c r="R477" s="3" t="s">
        <v>206</v>
      </c>
      <c r="S477" s="6" t="s">
        <v>2047</v>
      </c>
      <c r="T477" s="3" t="s">
        <v>2059</v>
      </c>
    </row>
    <row r="478" spans="1:20" ht="31.2" x14ac:dyDescent="0.3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13">
        <v>30</v>
      </c>
      <c r="G478" s="13" t="s">
        <v>14</v>
      </c>
      <c r="H478" s="3">
        <v>1120</v>
      </c>
      <c r="I478" s="5">
        <f t="shared" si="21"/>
        <v>51.001785714285717</v>
      </c>
      <c r="J478" s="3" t="s">
        <v>21</v>
      </c>
      <c r="K478" s="3" t="s">
        <v>22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s="3" t="b">
        <v>0</v>
      </c>
      <c r="Q478" s="3" t="b">
        <v>0</v>
      </c>
      <c r="R478" s="3" t="s">
        <v>119</v>
      </c>
      <c r="S478" s="6" t="s">
        <v>2047</v>
      </c>
      <c r="T478" s="3" t="s">
        <v>2053</v>
      </c>
    </row>
    <row r="479" spans="1:20" x14ac:dyDescent="0.3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13">
        <v>54</v>
      </c>
      <c r="G479" s="13" t="s">
        <v>14</v>
      </c>
      <c r="H479" s="3">
        <v>113</v>
      </c>
      <c r="I479" s="5">
        <f t="shared" si="21"/>
        <v>40.823008849557525</v>
      </c>
      <c r="J479" s="3" t="s">
        <v>21</v>
      </c>
      <c r="K479" s="3" t="s">
        <v>22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s="3" t="b">
        <v>0</v>
      </c>
      <c r="Q479" s="3" t="b">
        <v>0</v>
      </c>
      <c r="R479" s="3" t="s">
        <v>474</v>
      </c>
      <c r="S479" s="6" t="s">
        <v>2041</v>
      </c>
      <c r="T479" s="3" t="s">
        <v>2063</v>
      </c>
    </row>
    <row r="480" spans="1:20" x14ac:dyDescent="0.3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13">
        <v>236</v>
      </c>
      <c r="G480" s="13" t="s">
        <v>20</v>
      </c>
      <c r="H480" s="3">
        <v>2756</v>
      </c>
      <c r="I480" s="5">
        <f t="shared" si="21"/>
        <v>58.999637155297535</v>
      </c>
      <c r="J480" s="3" t="s">
        <v>21</v>
      </c>
      <c r="K480" s="3" t="s">
        <v>22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s="3" t="b">
        <v>0</v>
      </c>
      <c r="Q480" s="3" t="b">
        <v>0</v>
      </c>
      <c r="R480" s="3" t="s">
        <v>65</v>
      </c>
      <c r="S480" s="6" t="s">
        <v>2037</v>
      </c>
      <c r="T480" s="3" t="s">
        <v>2046</v>
      </c>
    </row>
    <row r="481" spans="1:20" x14ac:dyDescent="0.3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13">
        <v>513</v>
      </c>
      <c r="G481" s="13" t="s">
        <v>20</v>
      </c>
      <c r="H481" s="3">
        <v>173</v>
      </c>
      <c r="I481" s="5">
        <f t="shared" si="21"/>
        <v>71.156069364161851</v>
      </c>
      <c r="J481" s="3" t="s">
        <v>40</v>
      </c>
      <c r="K481" s="3" t="s">
        <v>41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s="3" t="b">
        <v>0</v>
      </c>
      <c r="Q481" s="3" t="b">
        <v>0</v>
      </c>
      <c r="R481" s="3" t="s">
        <v>17</v>
      </c>
      <c r="S481" s="6" t="s">
        <v>2033</v>
      </c>
      <c r="T481" s="3" t="s">
        <v>2034</v>
      </c>
    </row>
    <row r="482" spans="1:20" x14ac:dyDescent="0.3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13">
        <v>101</v>
      </c>
      <c r="G482" s="13" t="s">
        <v>20</v>
      </c>
      <c r="H482" s="3">
        <v>87</v>
      </c>
      <c r="I482" s="5">
        <f t="shared" si="21"/>
        <v>99.494252873563212</v>
      </c>
      <c r="J482" s="3" t="s">
        <v>21</v>
      </c>
      <c r="K482" s="3" t="s">
        <v>22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s="3" t="b">
        <v>0</v>
      </c>
      <c r="Q482" s="3" t="b">
        <v>1</v>
      </c>
      <c r="R482" s="3" t="s">
        <v>122</v>
      </c>
      <c r="S482" s="6" t="s">
        <v>2054</v>
      </c>
      <c r="T482" s="3" t="s">
        <v>2055</v>
      </c>
    </row>
    <row r="483" spans="1:20" ht="31.2" x14ac:dyDescent="0.3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13">
        <v>81</v>
      </c>
      <c r="G483" s="13" t="s">
        <v>14</v>
      </c>
      <c r="H483" s="3">
        <v>1538</v>
      </c>
      <c r="I483" s="5">
        <f t="shared" si="21"/>
        <v>103.98634590377114</v>
      </c>
      <c r="J483" s="3" t="s">
        <v>21</v>
      </c>
      <c r="K483" s="3" t="s">
        <v>22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s="3" t="b">
        <v>0</v>
      </c>
      <c r="Q483" s="3" t="b">
        <v>1</v>
      </c>
      <c r="R483" s="3" t="s">
        <v>33</v>
      </c>
      <c r="S483" s="6" t="s">
        <v>2039</v>
      </c>
      <c r="T483" s="3" t="s">
        <v>2040</v>
      </c>
    </row>
    <row r="484" spans="1:20" ht="31.2" x14ac:dyDescent="0.3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13">
        <v>16</v>
      </c>
      <c r="G484" s="13" t="s">
        <v>14</v>
      </c>
      <c r="H484" s="3">
        <v>9</v>
      </c>
      <c r="I484" s="5">
        <f t="shared" si="21"/>
        <v>76.555555555555557</v>
      </c>
      <c r="J484" s="3" t="s">
        <v>21</v>
      </c>
      <c r="K484" s="3" t="s">
        <v>22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s="3" t="b">
        <v>0</v>
      </c>
      <c r="Q484" s="3" t="b">
        <v>1</v>
      </c>
      <c r="R484" s="3" t="s">
        <v>119</v>
      </c>
      <c r="S484" s="6" t="s">
        <v>2047</v>
      </c>
      <c r="T484" s="3" t="s">
        <v>2053</v>
      </c>
    </row>
    <row r="485" spans="1:20" x14ac:dyDescent="0.3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13">
        <v>53</v>
      </c>
      <c r="G485" s="13" t="s">
        <v>14</v>
      </c>
      <c r="H485" s="3">
        <v>554</v>
      </c>
      <c r="I485" s="5">
        <f t="shared" si="21"/>
        <v>87.068592057761734</v>
      </c>
      <c r="J485" s="3" t="s">
        <v>21</v>
      </c>
      <c r="K485" s="3" t="s">
        <v>22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s="3" t="b">
        <v>0</v>
      </c>
      <c r="Q485" s="3" t="b">
        <v>0</v>
      </c>
      <c r="R485" s="3" t="s">
        <v>33</v>
      </c>
      <c r="S485" s="6" t="s">
        <v>2039</v>
      </c>
      <c r="T485" s="3" t="s">
        <v>2040</v>
      </c>
    </row>
    <row r="486" spans="1:20" x14ac:dyDescent="0.3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13">
        <v>260</v>
      </c>
      <c r="G486" s="13" t="s">
        <v>20</v>
      </c>
      <c r="H486" s="3">
        <v>1572</v>
      </c>
      <c r="I486" s="5">
        <f t="shared" si="21"/>
        <v>48.99554707379135</v>
      </c>
      <c r="J486" s="3" t="s">
        <v>40</v>
      </c>
      <c r="K486" s="3" t="s">
        <v>41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s="3" t="b">
        <v>0</v>
      </c>
      <c r="Q486" s="3" t="b">
        <v>1</v>
      </c>
      <c r="R486" s="3" t="s">
        <v>17</v>
      </c>
      <c r="S486" s="6" t="s">
        <v>2033</v>
      </c>
      <c r="T486" s="3" t="s">
        <v>2034</v>
      </c>
    </row>
    <row r="487" spans="1:20" ht="31.2" x14ac:dyDescent="0.3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13">
        <v>31</v>
      </c>
      <c r="G487" s="13" t="s">
        <v>14</v>
      </c>
      <c r="H487" s="3">
        <v>648</v>
      </c>
      <c r="I487" s="5">
        <f t="shared" si="21"/>
        <v>42.969135802469133</v>
      </c>
      <c r="J487" s="3" t="s">
        <v>40</v>
      </c>
      <c r="K487" s="3" t="s">
        <v>41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s="3" t="b">
        <v>0</v>
      </c>
      <c r="Q487" s="3" t="b">
        <v>0</v>
      </c>
      <c r="R487" s="3" t="s">
        <v>33</v>
      </c>
      <c r="S487" s="6" t="s">
        <v>2039</v>
      </c>
      <c r="T487" s="3" t="s">
        <v>2040</v>
      </c>
    </row>
    <row r="488" spans="1:20" ht="31.2" x14ac:dyDescent="0.3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13">
        <v>14</v>
      </c>
      <c r="G488" s="13" t="s">
        <v>14</v>
      </c>
      <c r="H488" s="3">
        <v>21</v>
      </c>
      <c r="I488" s="5">
        <f t="shared" si="21"/>
        <v>33.428571428571431</v>
      </c>
      <c r="J488" s="3" t="s">
        <v>40</v>
      </c>
      <c r="K488" s="3" t="s">
        <v>41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s="3" t="b">
        <v>0</v>
      </c>
      <c r="Q488" s="3" t="b">
        <v>1</v>
      </c>
      <c r="R488" s="3" t="s">
        <v>206</v>
      </c>
      <c r="S488" s="6" t="s">
        <v>2047</v>
      </c>
      <c r="T488" s="3" t="s">
        <v>2059</v>
      </c>
    </row>
    <row r="489" spans="1:20" x14ac:dyDescent="0.3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13">
        <v>179</v>
      </c>
      <c r="G489" s="13" t="s">
        <v>20</v>
      </c>
      <c r="H489" s="3">
        <v>2346</v>
      </c>
      <c r="I489" s="5">
        <f t="shared" si="21"/>
        <v>83.982949701619773</v>
      </c>
      <c r="J489" s="3" t="s">
        <v>21</v>
      </c>
      <c r="K489" s="3" t="s">
        <v>22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s="3" t="b">
        <v>0</v>
      </c>
      <c r="Q489" s="3" t="b">
        <v>0</v>
      </c>
      <c r="R489" s="3" t="s">
        <v>33</v>
      </c>
      <c r="S489" s="6" t="s">
        <v>2039</v>
      </c>
      <c r="T489" s="3" t="s">
        <v>2040</v>
      </c>
    </row>
    <row r="490" spans="1:20" x14ac:dyDescent="0.3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13">
        <v>220</v>
      </c>
      <c r="G490" s="13" t="s">
        <v>20</v>
      </c>
      <c r="H490" s="3">
        <v>115</v>
      </c>
      <c r="I490" s="5">
        <f t="shared" si="21"/>
        <v>101.41739130434783</v>
      </c>
      <c r="J490" s="3" t="s">
        <v>21</v>
      </c>
      <c r="K490" s="3" t="s">
        <v>22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s="3" t="b">
        <v>0</v>
      </c>
      <c r="Q490" s="3" t="b">
        <v>0</v>
      </c>
      <c r="R490" s="3" t="s">
        <v>33</v>
      </c>
      <c r="S490" s="6" t="s">
        <v>2039</v>
      </c>
      <c r="T490" s="3" t="s">
        <v>2040</v>
      </c>
    </row>
    <row r="491" spans="1:20" x14ac:dyDescent="0.3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13">
        <v>102</v>
      </c>
      <c r="G491" s="13" t="s">
        <v>20</v>
      </c>
      <c r="H491" s="3">
        <v>85</v>
      </c>
      <c r="I491" s="5">
        <f t="shared" si="21"/>
        <v>109.87058823529412</v>
      </c>
      <c r="J491" s="3" t="s">
        <v>107</v>
      </c>
      <c r="K491" s="3" t="s">
        <v>108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s="3" t="b">
        <v>0</v>
      </c>
      <c r="Q491" s="3" t="b">
        <v>0</v>
      </c>
      <c r="R491" s="3" t="s">
        <v>65</v>
      </c>
      <c r="S491" s="6" t="s">
        <v>2037</v>
      </c>
      <c r="T491" s="3" t="s">
        <v>2046</v>
      </c>
    </row>
    <row r="492" spans="1:20" x14ac:dyDescent="0.3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13">
        <v>192</v>
      </c>
      <c r="G492" s="13" t="s">
        <v>20</v>
      </c>
      <c r="H492" s="3">
        <v>144</v>
      </c>
      <c r="I492" s="5">
        <f t="shared" si="21"/>
        <v>31.916666666666668</v>
      </c>
      <c r="J492" s="3" t="s">
        <v>21</v>
      </c>
      <c r="K492" s="3" t="s">
        <v>22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s="3" t="b">
        <v>0</v>
      </c>
      <c r="Q492" s="3" t="b">
        <v>0</v>
      </c>
      <c r="R492" s="3" t="s">
        <v>1029</v>
      </c>
      <c r="S492" s="6" t="s">
        <v>2064</v>
      </c>
      <c r="T492" s="3" t="s">
        <v>2065</v>
      </c>
    </row>
    <row r="493" spans="1:20" ht="31.2" x14ac:dyDescent="0.3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13">
        <v>305</v>
      </c>
      <c r="G493" s="13" t="s">
        <v>20</v>
      </c>
      <c r="H493" s="3">
        <v>2443</v>
      </c>
      <c r="I493" s="5">
        <f t="shared" si="21"/>
        <v>70.993450675399103</v>
      </c>
      <c r="J493" s="3" t="s">
        <v>21</v>
      </c>
      <c r="K493" s="3" t="s">
        <v>22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s="3" t="b">
        <v>0</v>
      </c>
      <c r="Q493" s="3" t="b">
        <v>1</v>
      </c>
      <c r="R493" s="3" t="s">
        <v>17</v>
      </c>
      <c r="S493" s="6" t="s">
        <v>2033</v>
      </c>
      <c r="T493" s="3" t="s">
        <v>2034</v>
      </c>
    </row>
    <row r="494" spans="1:20" x14ac:dyDescent="0.3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13">
        <v>24</v>
      </c>
      <c r="G494" s="13" t="s">
        <v>74</v>
      </c>
      <c r="H494" s="3">
        <v>595</v>
      </c>
      <c r="I494" s="5">
        <f t="shared" si="21"/>
        <v>77.026890756302521</v>
      </c>
      <c r="J494" s="3" t="s">
        <v>21</v>
      </c>
      <c r="K494" s="3" t="s">
        <v>22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s="3" t="b">
        <v>1</v>
      </c>
      <c r="Q494" s="3" t="b">
        <v>1</v>
      </c>
      <c r="R494" s="3" t="s">
        <v>100</v>
      </c>
      <c r="S494" s="6" t="s">
        <v>2041</v>
      </c>
      <c r="T494" s="3" t="s">
        <v>2052</v>
      </c>
    </row>
    <row r="495" spans="1:20" x14ac:dyDescent="0.3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13">
        <v>724</v>
      </c>
      <c r="G495" s="13" t="s">
        <v>20</v>
      </c>
      <c r="H495" s="3">
        <v>64</v>
      </c>
      <c r="I495" s="5">
        <f t="shared" si="21"/>
        <v>101.78125</v>
      </c>
      <c r="J495" s="3" t="s">
        <v>21</v>
      </c>
      <c r="K495" s="3" t="s">
        <v>22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s="3" t="b">
        <v>0</v>
      </c>
      <c r="Q495" s="3" t="b">
        <v>0</v>
      </c>
      <c r="R495" s="3" t="s">
        <v>122</v>
      </c>
      <c r="S495" s="6" t="s">
        <v>2054</v>
      </c>
      <c r="T495" s="3" t="s">
        <v>2055</v>
      </c>
    </row>
    <row r="496" spans="1:20" x14ac:dyDescent="0.3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13">
        <v>547</v>
      </c>
      <c r="G496" s="13" t="s">
        <v>20</v>
      </c>
      <c r="H496" s="3">
        <v>268</v>
      </c>
      <c r="I496" s="5">
        <f t="shared" si="21"/>
        <v>51.059701492537314</v>
      </c>
      <c r="J496" s="3" t="s">
        <v>21</v>
      </c>
      <c r="K496" s="3" t="s">
        <v>22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s="3" t="b">
        <v>0</v>
      </c>
      <c r="Q496" s="3" t="b">
        <v>0</v>
      </c>
      <c r="R496" s="3" t="s">
        <v>65</v>
      </c>
      <c r="S496" s="6" t="s">
        <v>2037</v>
      </c>
      <c r="T496" s="3" t="s">
        <v>2046</v>
      </c>
    </row>
    <row r="497" spans="1:20" x14ac:dyDescent="0.3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13">
        <v>415</v>
      </c>
      <c r="G497" s="13" t="s">
        <v>20</v>
      </c>
      <c r="H497" s="3">
        <v>195</v>
      </c>
      <c r="I497" s="5">
        <f t="shared" si="21"/>
        <v>68.02051282051282</v>
      </c>
      <c r="J497" s="3" t="s">
        <v>36</v>
      </c>
      <c r="K497" s="3" t="s">
        <v>37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s="3" t="b">
        <v>0</v>
      </c>
      <c r="Q497" s="3" t="b">
        <v>0</v>
      </c>
      <c r="R497" s="3" t="s">
        <v>33</v>
      </c>
      <c r="S497" s="6" t="s">
        <v>2039</v>
      </c>
      <c r="T497" s="3" t="s">
        <v>2040</v>
      </c>
    </row>
    <row r="498" spans="1:20" x14ac:dyDescent="0.3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13">
        <v>1</v>
      </c>
      <c r="G498" s="13" t="s">
        <v>14</v>
      </c>
      <c r="H498" s="3">
        <v>54</v>
      </c>
      <c r="I498" s="5">
        <f t="shared" si="21"/>
        <v>30.87037037037037</v>
      </c>
      <c r="J498" s="3" t="s">
        <v>21</v>
      </c>
      <c r="K498" s="3" t="s">
        <v>22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s="3" t="b">
        <v>0</v>
      </c>
      <c r="Q498" s="3" t="b">
        <v>0</v>
      </c>
      <c r="R498" s="3" t="s">
        <v>71</v>
      </c>
      <c r="S498" s="6" t="s">
        <v>2041</v>
      </c>
      <c r="T498" s="3" t="s">
        <v>2049</v>
      </c>
    </row>
    <row r="499" spans="1:20" x14ac:dyDescent="0.3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13">
        <v>34</v>
      </c>
      <c r="G499" s="13" t="s">
        <v>14</v>
      </c>
      <c r="H499" s="3">
        <v>120</v>
      </c>
      <c r="I499" s="5">
        <f t="shared" si="21"/>
        <v>27.908333333333335</v>
      </c>
      <c r="J499" s="3" t="s">
        <v>21</v>
      </c>
      <c r="K499" s="3" t="s">
        <v>22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s="3" t="b">
        <v>0</v>
      </c>
      <c r="Q499" s="3" t="b">
        <v>1</v>
      </c>
      <c r="R499" s="3" t="s">
        <v>65</v>
      </c>
      <c r="S499" s="6" t="s">
        <v>2037</v>
      </c>
      <c r="T499" s="3" t="s">
        <v>2046</v>
      </c>
    </row>
    <row r="500" spans="1:20" x14ac:dyDescent="0.3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13">
        <v>24</v>
      </c>
      <c r="G500" s="13" t="s">
        <v>14</v>
      </c>
      <c r="H500" s="3">
        <v>579</v>
      </c>
      <c r="I500" s="5">
        <f t="shared" si="21"/>
        <v>79.994818652849744</v>
      </c>
      <c r="J500" s="3" t="s">
        <v>36</v>
      </c>
      <c r="K500" s="3" t="s">
        <v>37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s="3" t="b">
        <v>0</v>
      </c>
      <c r="Q500" s="3" t="b">
        <v>0</v>
      </c>
      <c r="R500" s="3" t="s">
        <v>28</v>
      </c>
      <c r="S500" s="6" t="s">
        <v>2037</v>
      </c>
      <c r="T500" s="3" t="s">
        <v>2038</v>
      </c>
    </row>
    <row r="501" spans="1:20" ht="31.2" x14ac:dyDescent="0.3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13">
        <v>48</v>
      </c>
      <c r="G501" s="13" t="s">
        <v>14</v>
      </c>
      <c r="H501" s="3">
        <v>2072</v>
      </c>
      <c r="I501" s="5">
        <f t="shared" si="21"/>
        <v>38.003378378378379</v>
      </c>
      <c r="J501" s="3" t="s">
        <v>21</v>
      </c>
      <c r="K501" s="3" t="s">
        <v>22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s="3" t="b">
        <v>0</v>
      </c>
      <c r="Q501" s="3" t="b">
        <v>1</v>
      </c>
      <c r="R501" s="3" t="s">
        <v>42</v>
      </c>
      <c r="S501" s="6" t="s">
        <v>2041</v>
      </c>
      <c r="T501" s="3" t="s">
        <v>2042</v>
      </c>
    </row>
    <row r="502" spans="1:20" x14ac:dyDescent="0.3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13">
        <v>0</v>
      </c>
      <c r="G502" s="13" t="s">
        <v>14</v>
      </c>
      <c r="H502" s="3">
        <v>0</v>
      </c>
      <c r="I502" s="5" t="e">
        <f t="shared" si="21"/>
        <v>#DIV/0!</v>
      </c>
      <c r="J502" s="3" t="s">
        <v>21</v>
      </c>
      <c r="K502" s="3" t="s">
        <v>22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s="3" t="b">
        <v>0</v>
      </c>
      <c r="Q502" s="3" t="b">
        <v>1</v>
      </c>
      <c r="R502" s="3" t="s">
        <v>33</v>
      </c>
      <c r="S502" s="6" t="s">
        <v>2039</v>
      </c>
      <c r="T502" s="3" t="s">
        <v>2040</v>
      </c>
    </row>
    <row r="503" spans="1:20" x14ac:dyDescent="0.3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13">
        <v>70</v>
      </c>
      <c r="G503" s="13" t="s">
        <v>14</v>
      </c>
      <c r="H503" s="3">
        <v>1796</v>
      </c>
      <c r="I503" s="5">
        <f t="shared" si="21"/>
        <v>59.990534521158132</v>
      </c>
      <c r="J503" s="3" t="s">
        <v>21</v>
      </c>
      <c r="K503" s="3" t="s">
        <v>22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s="3" t="b">
        <v>0</v>
      </c>
      <c r="Q503" s="3" t="b">
        <v>0</v>
      </c>
      <c r="R503" s="3" t="s">
        <v>42</v>
      </c>
      <c r="S503" s="6" t="s">
        <v>2041</v>
      </c>
      <c r="T503" s="3" t="s">
        <v>2042</v>
      </c>
    </row>
    <row r="504" spans="1:20" x14ac:dyDescent="0.3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13">
        <v>530</v>
      </c>
      <c r="G504" s="13" t="s">
        <v>20</v>
      </c>
      <c r="H504" s="3">
        <v>186</v>
      </c>
      <c r="I504" s="5">
        <f t="shared" si="21"/>
        <v>37.037634408602152</v>
      </c>
      <c r="J504" s="3" t="s">
        <v>26</v>
      </c>
      <c r="K504" s="3" t="s">
        <v>27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s="3" t="b">
        <v>0</v>
      </c>
      <c r="Q504" s="3" t="b">
        <v>1</v>
      </c>
      <c r="R504" s="3" t="s">
        <v>89</v>
      </c>
      <c r="S504" s="6" t="s">
        <v>2050</v>
      </c>
      <c r="T504" s="3" t="s">
        <v>2051</v>
      </c>
    </row>
    <row r="505" spans="1:20" ht="31.2" x14ac:dyDescent="0.3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13">
        <v>180</v>
      </c>
      <c r="G505" s="13" t="s">
        <v>20</v>
      </c>
      <c r="H505" s="3">
        <v>460</v>
      </c>
      <c r="I505" s="5">
        <f t="shared" si="21"/>
        <v>99.963043478260872</v>
      </c>
      <c r="J505" s="3" t="s">
        <v>21</v>
      </c>
      <c r="K505" s="3" t="s">
        <v>22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s="3" t="b">
        <v>0</v>
      </c>
      <c r="Q505" s="3" t="b">
        <v>0</v>
      </c>
      <c r="R505" s="3" t="s">
        <v>53</v>
      </c>
      <c r="S505" s="6" t="s">
        <v>2041</v>
      </c>
      <c r="T505" s="3" t="s">
        <v>2044</v>
      </c>
    </row>
    <row r="506" spans="1:20" x14ac:dyDescent="0.3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13">
        <v>92</v>
      </c>
      <c r="G506" s="13" t="s">
        <v>14</v>
      </c>
      <c r="H506" s="3">
        <v>62</v>
      </c>
      <c r="I506" s="5">
        <f t="shared" si="21"/>
        <v>111.6774193548387</v>
      </c>
      <c r="J506" s="3" t="s">
        <v>107</v>
      </c>
      <c r="K506" s="3" t="s">
        <v>108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s="3" t="b">
        <v>0</v>
      </c>
      <c r="Q506" s="3" t="b">
        <v>0</v>
      </c>
      <c r="R506" s="3" t="s">
        <v>23</v>
      </c>
      <c r="S506" s="6" t="s">
        <v>2035</v>
      </c>
      <c r="T506" s="3" t="s">
        <v>2036</v>
      </c>
    </row>
    <row r="507" spans="1:20" x14ac:dyDescent="0.3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13">
        <v>14</v>
      </c>
      <c r="G507" s="13" t="s">
        <v>14</v>
      </c>
      <c r="H507" s="3">
        <v>347</v>
      </c>
      <c r="I507" s="5">
        <f t="shared" si="21"/>
        <v>36.014409221902014</v>
      </c>
      <c r="J507" s="3" t="s">
        <v>21</v>
      </c>
      <c r="K507" s="3" t="s">
        <v>22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s="3" t="b">
        <v>0</v>
      </c>
      <c r="Q507" s="3" t="b">
        <v>1</v>
      </c>
      <c r="R507" s="3" t="s">
        <v>133</v>
      </c>
      <c r="S507" s="6" t="s">
        <v>2047</v>
      </c>
      <c r="T507" s="3" t="s">
        <v>2056</v>
      </c>
    </row>
    <row r="508" spans="1:20" x14ac:dyDescent="0.3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13">
        <v>927</v>
      </c>
      <c r="G508" s="13" t="s">
        <v>20</v>
      </c>
      <c r="H508" s="3">
        <v>2528</v>
      </c>
      <c r="I508" s="5">
        <f t="shared" si="21"/>
        <v>66.010284810126578</v>
      </c>
      <c r="J508" s="3" t="s">
        <v>21</v>
      </c>
      <c r="K508" s="3" t="s">
        <v>22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s="3" t="b">
        <v>0</v>
      </c>
      <c r="Q508" s="3" t="b">
        <v>1</v>
      </c>
      <c r="R508" s="3" t="s">
        <v>33</v>
      </c>
      <c r="S508" s="6" t="s">
        <v>2039</v>
      </c>
      <c r="T508" s="3" t="s">
        <v>2040</v>
      </c>
    </row>
    <row r="509" spans="1:20" ht="31.2" x14ac:dyDescent="0.3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13">
        <v>40</v>
      </c>
      <c r="G509" s="13" t="s">
        <v>14</v>
      </c>
      <c r="H509" s="3">
        <v>19</v>
      </c>
      <c r="I509" s="5">
        <f t="shared" si="21"/>
        <v>44.05263157894737</v>
      </c>
      <c r="J509" s="3" t="s">
        <v>21</v>
      </c>
      <c r="K509" s="3" t="s">
        <v>22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s="3" t="b">
        <v>0</v>
      </c>
      <c r="Q509" s="3" t="b">
        <v>1</v>
      </c>
      <c r="R509" s="3" t="s">
        <v>28</v>
      </c>
      <c r="S509" s="6" t="s">
        <v>2037</v>
      </c>
      <c r="T509" s="3" t="s">
        <v>2038</v>
      </c>
    </row>
    <row r="510" spans="1:20" x14ac:dyDescent="0.3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13">
        <v>112</v>
      </c>
      <c r="G510" s="13" t="s">
        <v>20</v>
      </c>
      <c r="H510" s="3">
        <v>3657</v>
      </c>
      <c r="I510" s="5">
        <f t="shared" si="21"/>
        <v>52.999726551818434</v>
      </c>
      <c r="J510" s="3" t="s">
        <v>21</v>
      </c>
      <c r="K510" s="3" t="s">
        <v>22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s="3" t="b">
        <v>0</v>
      </c>
      <c r="Q510" s="3" t="b">
        <v>0</v>
      </c>
      <c r="R510" s="3" t="s">
        <v>33</v>
      </c>
      <c r="S510" s="6" t="s">
        <v>2039</v>
      </c>
      <c r="T510" s="3" t="s">
        <v>2040</v>
      </c>
    </row>
    <row r="511" spans="1:20" x14ac:dyDescent="0.3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13">
        <v>71</v>
      </c>
      <c r="G511" s="13" t="s">
        <v>14</v>
      </c>
      <c r="H511" s="3">
        <v>1258</v>
      </c>
      <c r="I511" s="5">
        <f t="shared" si="21"/>
        <v>95</v>
      </c>
      <c r="J511" s="3" t="s">
        <v>21</v>
      </c>
      <c r="K511" s="3" t="s">
        <v>22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s="3" t="b">
        <v>0</v>
      </c>
      <c r="Q511" s="3" t="b">
        <v>0</v>
      </c>
      <c r="R511" s="3" t="s">
        <v>33</v>
      </c>
      <c r="S511" s="6" t="s">
        <v>2039</v>
      </c>
      <c r="T511" s="3" t="s">
        <v>2040</v>
      </c>
    </row>
    <row r="512" spans="1:20" x14ac:dyDescent="0.3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13">
        <v>119</v>
      </c>
      <c r="G512" s="13" t="s">
        <v>20</v>
      </c>
      <c r="H512" s="3">
        <v>131</v>
      </c>
      <c r="I512" s="5">
        <f t="shared" si="21"/>
        <v>70.908396946564892</v>
      </c>
      <c r="J512" s="3" t="s">
        <v>26</v>
      </c>
      <c r="K512" s="3" t="s">
        <v>27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s="3" t="b">
        <v>0</v>
      </c>
      <c r="Q512" s="3" t="b">
        <v>0</v>
      </c>
      <c r="R512" s="3" t="s">
        <v>53</v>
      </c>
      <c r="S512" s="6" t="s">
        <v>2041</v>
      </c>
      <c r="T512" s="3" t="s">
        <v>2044</v>
      </c>
    </row>
    <row r="513" spans="1:20" x14ac:dyDescent="0.3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13">
        <v>24</v>
      </c>
      <c r="G513" s="13" t="s">
        <v>14</v>
      </c>
      <c r="H513" s="3">
        <v>362</v>
      </c>
      <c r="I513" s="5">
        <f t="shared" si="21"/>
        <v>98.060773480662988</v>
      </c>
      <c r="J513" s="3" t="s">
        <v>21</v>
      </c>
      <c r="K513" s="3" t="s">
        <v>22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s="3" t="b">
        <v>0</v>
      </c>
      <c r="Q513" s="3" t="b">
        <v>0</v>
      </c>
      <c r="R513" s="3" t="s">
        <v>33</v>
      </c>
      <c r="S513" s="6" t="s">
        <v>2039</v>
      </c>
      <c r="T513" s="3" t="s">
        <v>2040</v>
      </c>
    </row>
    <row r="514" spans="1:20" x14ac:dyDescent="0.3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13">
        <v>139</v>
      </c>
      <c r="G514" s="13" t="s">
        <v>20</v>
      </c>
      <c r="H514" s="3">
        <v>239</v>
      </c>
      <c r="I514" s="5">
        <f t="shared" si="21"/>
        <v>53.046025104602514</v>
      </c>
      <c r="J514" s="3" t="s">
        <v>21</v>
      </c>
      <c r="K514" s="3" t="s">
        <v>22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s="3" t="b">
        <v>0</v>
      </c>
      <c r="Q514" s="3" t="b">
        <v>1</v>
      </c>
      <c r="R514" s="3" t="s">
        <v>89</v>
      </c>
      <c r="S514" s="6" t="s">
        <v>2050</v>
      </c>
      <c r="T514" s="3" t="s">
        <v>2051</v>
      </c>
    </row>
    <row r="515" spans="1:20" x14ac:dyDescent="0.3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13">
        <v>39</v>
      </c>
      <c r="G515" s="13" t="s">
        <v>74</v>
      </c>
      <c r="H515" s="3">
        <v>35</v>
      </c>
      <c r="I515" s="5">
        <f t="shared" ref="I515:I578" si="24">E515/H515</f>
        <v>93.142857142857139</v>
      </c>
      <c r="J515" s="3" t="s">
        <v>21</v>
      </c>
      <c r="K515" s="3" t="s">
        <v>22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s="3" t="b">
        <v>0</v>
      </c>
      <c r="Q515" s="3" t="b">
        <v>0</v>
      </c>
      <c r="R515" s="3" t="s">
        <v>269</v>
      </c>
      <c r="S515" s="6" t="s">
        <v>2041</v>
      </c>
      <c r="T515" s="3" t="s">
        <v>2060</v>
      </c>
    </row>
    <row r="516" spans="1:20" x14ac:dyDescent="0.3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13">
        <v>22</v>
      </c>
      <c r="G516" s="13" t="s">
        <v>74</v>
      </c>
      <c r="H516" s="3">
        <v>528</v>
      </c>
      <c r="I516" s="5">
        <f t="shared" si="24"/>
        <v>58.945075757575758</v>
      </c>
      <c r="J516" s="3" t="s">
        <v>98</v>
      </c>
      <c r="K516" s="3" t="s">
        <v>99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s="3" t="b">
        <v>0</v>
      </c>
      <c r="Q516" s="3" t="b">
        <v>1</v>
      </c>
      <c r="R516" s="3" t="s">
        <v>23</v>
      </c>
      <c r="S516" s="6" t="s">
        <v>2035</v>
      </c>
      <c r="T516" s="3" t="s">
        <v>2036</v>
      </c>
    </row>
    <row r="517" spans="1:20" x14ac:dyDescent="0.3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13">
        <v>56</v>
      </c>
      <c r="G517" s="13" t="s">
        <v>14</v>
      </c>
      <c r="H517" s="3">
        <v>133</v>
      </c>
      <c r="I517" s="5">
        <f t="shared" si="24"/>
        <v>36.067669172932334</v>
      </c>
      <c r="J517" s="3" t="s">
        <v>15</v>
      </c>
      <c r="K517" s="3" t="s">
        <v>16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s="3" t="b">
        <v>0</v>
      </c>
      <c r="Q517" s="3" t="b">
        <v>1</v>
      </c>
      <c r="R517" s="3" t="s">
        <v>33</v>
      </c>
      <c r="S517" s="6" t="s">
        <v>2039</v>
      </c>
      <c r="T517" s="3" t="s">
        <v>2040</v>
      </c>
    </row>
    <row r="518" spans="1:20" x14ac:dyDescent="0.3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13">
        <v>43</v>
      </c>
      <c r="G518" s="13" t="s">
        <v>14</v>
      </c>
      <c r="H518" s="3">
        <v>846</v>
      </c>
      <c r="I518" s="5">
        <f t="shared" si="24"/>
        <v>63.030732860520096</v>
      </c>
      <c r="J518" s="3" t="s">
        <v>21</v>
      </c>
      <c r="K518" s="3" t="s">
        <v>22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s="3" t="b">
        <v>0</v>
      </c>
      <c r="Q518" s="3" t="b">
        <v>0</v>
      </c>
      <c r="R518" s="3" t="s">
        <v>68</v>
      </c>
      <c r="S518" s="6" t="s">
        <v>2047</v>
      </c>
      <c r="T518" s="3" t="s">
        <v>2048</v>
      </c>
    </row>
    <row r="519" spans="1:20" x14ac:dyDescent="0.3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13">
        <v>112</v>
      </c>
      <c r="G519" s="13" t="s">
        <v>20</v>
      </c>
      <c r="H519" s="3">
        <v>78</v>
      </c>
      <c r="I519" s="5">
        <f t="shared" si="24"/>
        <v>84.717948717948715</v>
      </c>
      <c r="J519" s="3" t="s">
        <v>21</v>
      </c>
      <c r="K519" s="3" t="s">
        <v>22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s="3" t="b">
        <v>0</v>
      </c>
      <c r="Q519" s="3" t="b">
        <v>0</v>
      </c>
      <c r="R519" s="3" t="s">
        <v>17</v>
      </c>
      <c r="S519" s="6" t="s">
        <v>2033</v>
      </c>
      <c r="T519" s="3" t="s">
        <v>2034</v>
      </c>
    </row>
    <row r="520" spans="1:20" ht="31.2" x14ac:dyDescent="0.3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13">
        <v>7</v>
      </c>
      <c r="G520" s="13" t="s">
        <v>14</v>
      </c>
      <c r="H520" s="3">
        <v>10</v>
      </c>
      <c r="I520" s="5">
        <f t="shared" si="24"/>
        <v>62.2</v>
      </c>
      <c r="J520" s="3" t="s">
        <v>21</v>
      </c>
      <c r="K520" s="3" t="s">
        <v>22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s="3" t="b">
        <v>0</v>
      </c>
      <c r="Q520" s="3" t="b">
        <v>1</v>
      </c>
      <c r="R520" s="3" t="s">
        <v>71</v>
      </c>
      <c r="S520" s="6" t="s">
        <v>2041</v>
      </c>
      <c r="T520" s="3" t="s">
        <v>2049</v>
      </c>
    </row>
    <row r="521" spans="1:20" x14ac:dyDescent="0.3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13">
        <v>102</v>
      </c>
      <c r="G521" s="13" t="s">
        <v>20</v>
      </c>
      <c r="H521" s="3">
        <v>1773</v>
      </c>
      <c r="I521" s="5">
        <f t="shared" si="24"/>
        <v>101.97518330513255</v>
      </c>
      <c r="J521" s="3" t="s">
        <v>21</v>
      </c>
      <c r="K521" s="3" t="s">
        <v>22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s="3" t="b">
        <v>0</v>
      </c>
      <c r="Q521" s="3" t="b">
        <v>1</v>
      </c>
      <c r="R521" s="3" t="s">
        <v>23</v>
      </c>
      <c r="S521" s="6" t="s">
        <v>2035</v>
      </c>
      <c r="T521" s="3" t="s">
        <v>2036</v>
      </c>
    </row>
    <row r="522" spans="1:20" x14ac:dyDescent="0.3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13">
        <v>426</v>
      </c>
      <c r="G522" s="13" t="s">
        <v>20</v>
      </c>
      <c r="H522" s="3">
        <v>32</v>
      </c>
      <c r="I522" s="5">
        <f t="shared" si="24"/>
        <v>106.4375</v>
      </c>
      <c r="J522" s="3" t="s">
        <v>21</v>
      </c>
      <c r="K522" s="3" t="s">
        <v>22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s="3" t="b">
        <v>0</v>
      </c>
      <c r="Q522" s="3" t="b">
        <v>0</v>
      </c>
      <c r="R522" s="3" t="s">
        <v>33</v>
      </c>
      <c r="S522" s="6" t="s">
        <v>2039</v>
      </c>
      <c r="T522" s="3" t="s">
        <v>2040</v>
      </c>
    </row>
    <row r="523" spans="1:20" x14ac:dyDescent="0.3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13">
        <v>146</v>
      </c>
      <c r="G523" s="13" t="s">
        <v>20</v>
      </c>
      <c r="H523" s="3">
        <v>369</v>
      </c>
      <c r="I523" s="5">
        <f t="shared" si="24"/>
        <v>29.975609756097562</v>
      </c>
      <c r="J523" s="3" t="s">
        <v>21</v>
      </c>
      <c r="K523" s="3" t="s">
        <v>22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s="3" t="b">
        <v>0</v>
      </c>
      <c r="Q523" s="3" t="b">
        <v>1</v>
      </c>
      <c r="R523" s="3" t="s">
        <v>53</v>
      </c>
      <c r="S523" s="6" t="s">
        <v>2041</v>
      </c>
      <c r="T523" s="3" t="s">
        <v>2044</v>
      </c>
    </row>
    <row r="524" spans="1:20" ht="31.2" x14ac:dyDescent="0.3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13">
        <v>32</v>
      </c>
      <c r="G524" s="13" t="s">
        <v>14</v>
      </c>
      <c r="H524" s="3">
        <v>191</v>
      </c>
      <c r="I524" s="5">
        <f t="shared" si="24"/>
        <v>85.806282722513089</v>
      </c>
      <c r="J524" s="3" t="s">
        <v>21</v>
      </c>
      <c r="K524" s="3" t="s">
        <v>22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s="3" t="b">
        <v>0</v>
      </c>
      <c r="Q524" s="3" t="b">
        <v>0</v>
      </c>
      <c r="R524" s="3" t="s">
        <v>100</v>
      </c>
      <c r="S524" s="6" t="s">
        <v>2041</v>
      </c>
      <c r="T524" s="3" t="s">
        <v>2052</v>
      </c>
    </row>
    <row r="525" spans="1:20" x14ac:dyDescent="0.3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13">
        <v>700</v>
      </c>
      <c r="G525" s="13" t="s">
        <v>20</v>
      </c>
      <c r="H525" s="3">
        <v>89</v>
      </c>
      <c r="I525" s="5">
        <f t="shared" si="24"/>
        <v>70.82022471910112</v>
      </c>
      <c r="J525" s="3" t="s">
        <v>21</v>
      </c>
      <c r="K525" s="3" t="s">
        <v>22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s="3" t="b">
        <v>0</v>
      </c>
      <c r="Q525" s="3" t="b">
        <v>0</v>
      </c>
      <c r="R525" s="3" t="s">
        <v>100</v>
      </c>
      <c r="S525" s="6" t="s">
        <v>2041</v>
      </c>
      <c r="T525" s="3" t="s">
        <v>2052</v>
      </c>
    </row>
    <row r="526" spans="1:20" x14ac:dyDescent="0.3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13">
        <v>84</v>
      </c>
      <c r="G526" s="13" t="s">
        <v>14</v>
      </c>
      <c r="H526" s="3">
        <v>1979</v>
      </c>
      <c r="I526" s="5">
        <f t="shared" si="24"/>
        <v>40.998484082870135</v>
      </c>
      <c r="J526" s="3" t="s">
        <v>21</v>
      </c>
      <c r="K526" s="3" t="s">
        <v>22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s="3" t="b">
        <v>0</v>
      </c>
      <c r="Q526" s="3" t="b">
        <v>0</v>
      </c>
      <c r="R526" s="3" t="s">
        <v>33</v>
      </c>
      <c r="S526" s="6" t="s">
        <v>2039</v>
      </c>
      <c r="T526" s="3" t="s">
        <v>2040</v>
      </c>
    </row>
    <row r="527" spans="1:20" x14ac:dyDescent="0.3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13">
        <v>84</v>
      </c>
      <c r="G527" s="13" t="s">
        <v>14</v>
      </c>
      <c r="H527" s="3">
        <v>63</v>
      </c>
      <c r="I527" s="5">
        <f t="shared" si="24"/>
        <v>28.063492063492063</v>
      </c>
      <c r="J527" s="3" t="s">
        <v>21</v>
      </c>
      <c r="K527" s="3" t="s">
        <v>22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s="3" t="b">
        <v>0</v>
      </c>
      <c r="Q527" s="3" t="b">
        <v>0</v>
      </c>
      <c r="R527" s="3" t="s">
        <v>65</v>
      </c>
      <c r="S527" s="6" t="s">
        <v>2037</v>
      </c>
      <c r="T527" s="3" t="s">
        <v>2046</v>
      </c>
    </row>
    <row r="528" spans="1:20" ht="31.2" x14ac:dyDescent="0.3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13">
        <v>156</v>
      </c>
      <c r="G528" s="13" t="s">
        <v>20</v>
      </c>
      <c r="H528" s="3">
        <v>147</v>
      </c>
      <c r="I528" s="5">
        <f t="shared" si="24"/>
        <v>88.054421768707485</v>
      </c>
      <c r="J528" s="3" t="s">
        <v>21</v>
      </c>
      <c r="K528" s="3" t="s">
        <v>22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s="3" t="b">
        <v>0</v>
      </c>
      <c r="Q528" s="3" t="b">
        <v>1</v>
      </c>
      <c r="R528" s="3" t="s">
        <v>33</v>
      </c>
      <c r="S528" s="6" t="s">
        <v>2039</v>
      </c>
      <c r="T528" s="3" t="s">
        <v>2040</v>
      </c>
    </row>
    <row r="529" spans="1:20" x14ac:dyDescent="0.3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13">
        <v>100</v>
      </c>
      <c r="G529" s="13" t="s">
        <v>14</v>
      </c>
      <c r="H529" s="3">
        <v>6080</v>
      </c>
      <c r="I529" s="5">
        <f t="shared" si="24"/>
        <v>31</v>
      </c>
      <c r="J529" s="3" t="s">
        <v>15</v>
      </c>
      <c r="K529" s="3" t="s">
        <v>16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s="3" t="b">
        <v>0</v>
      </c>
      <c r="Q529" s="3" t="b">
        <v>0</v>
      </c>
      <c r="R529" s="3" t="s">
        <v>71</v>
      </c>
      <c r="S529" s="6" t="s">
        <v>2041</v>
      </c>
      <c r="T529" s="3" t="s">
        <v>2049</v>
      </c>
    </row>
    <row r="530" spans="1:20" x14ac:dyDescent="0.3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13">
        <v>80</v>
      </c>
      <c r="G530" s="13" t="s">
        <v>14</v>
      </c>
      <c r="H530" s="3">
        <v>80</v>
      </c>
      <c r="I530" s="5">
        <f t="shared" si="24"/>
        <v>90.337500000000006</v>
      </c>
      <c r="J530" s="3" t="s">
        <v>40</v>
      </c>
      <c r="K530" s="3" t="s">
        <v>41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s="3" t="b">
        <v>0</v>
      </c>
      <c r="Q530" s="3" t="b">
        <v>0</v>
      </c>
      <c r="R530" s="3" t="s">
        <v>60</v>
      </c>
      <c r="S530" s="6" t="s">
        <v>2035</v>
      </c>
      <c r="T530" s="3" t="s">
        <v>2045</v>
      </c>
    </row>
    <row r="531" spans="1:20" x14ac:dyDescent="0.3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13">
        <v>11</v>
      </c>
      <c r="G531" s="13" t="s">
        <v>14</v>
      </c>
      <c r="H531" s="3">
        <v>9</v>
      </c>
      <c r="I531" s="5">
        <f t="shared" si="24"/>
        <v>63.777777777777779</v>
      </c>
      <c r="J531" s="3" t="s">
        <v>21</v>
      </c>
      <c r="K531" s="3" t="s">
        <v>22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s="3" t="b">
        <v>0</v>
      </c>
      <c r="Q531" s="3" t="b">
        <v>0</v>
      </c>
      <c r="R531" s="3" t="s">
        <v>89</v>
      </c>
      <c r="S531" s="6" t="s">
        <v>2050</v>
      </c>
      <c r="T531" s="3" t="s">
        <v>2051</v>
      </c>
    </row>
    <row r="532" spans="1:20" ht="31.2" x14ac:dyDescent="0.3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13">
        <v>92</v>
      </c>
      <c r="G532" s="13" t="s">
        <v>14</v>
      </c>
      <c r="H532" s="3">
        <v>1784</v>
      </c>
      <c r="I532" s="5">
        <f t="shared" si="24"/>
        <v>53.995515695067262</v>
      </c>
      <c r="J532" s="3" t="s">
        <v>21</v>
      </c>
      <c r="K532" s="3" t="s">
        <v>22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s="3" t="b">
        <v>0</v>
      </c>
      <c r="Q532" s="3" t="b">
        <v>1</v>
      </c>
      <c r="R532" s="3" t="s">
        <v>119</v>
      </c>
      <c r="S532" s="6" t="s">
        <v>2047</v>
      </c>
      <c r="T532" s="3" t="s">
        <v>2053</v>
      </c>
    </row>
    <row r="533" spans="1:20" ht="31.2" x14ac:dyDescent="0.3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13">
        <v>96</v>
      </c>
      <c r="G533" s="13" t="s">
        <v>47</v>
      </c>
      <c r="H533" s="3">
        <v>3640</v>
      </c>
      <c r="I533" s="5">
        <f t="shared" si="24"/>
        <v>48.993956043956047</v>
      </c>
      <c r="J533" s="3" t="s">
        <v>98</v>
      </c>
      <c r="K533" s="3" t="s">
        <v>99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s="3" t="b">
        <v>0</v>
      </c>
      <c r="Q533" s="3" t="b">
        <v>0</v>
      </c>
      <c r="R533" s="3" t="s">
        <v>89</v>
      </c>
      <c r="S533" s="6" t="s">
        <v>2050</v>
      </c>
      <c r="T533" s="3" t="s">
        <v>2051</v>
      </c>
    </row>
    <row r="534" spans="1:20" x14ac:dyDescent="0.3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13">
        <v>503</v>
      </c>
      <c r="G534" s="13" t="s">
        <v>20</v>
      </c>
      <c r="H534" s="3">
        <v>126</v>
      </c>
      <c r="I534" s="5">
        <f t="shared" si="24"/>
        <v>63.857142857142854</v>
      </c>
      <c r="J534" s="3" t="s">
        <v>15</v>
      </c>
      <c r="K534" s="3" t="s">
        <v>16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s="3" t="b">
        <v>0</v>
      </c>
      <c r="Q534" s="3" t="b">
        <v>0</v>
      </c>
      <c r="R534" s="3" t="s">
        <v>33</v>
      </c>
      <c r="S534" s="6" t="s">
        <v>2039</v>
      </c>
      <c r="T534" s="3" t="s">
        <v>2040</v>
      </c>
    </row>
    <row r="535" spans="1:20" x14ac:dyDescent="0.3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13">
        <v>159</v>
      </c>
      <c r="G535" s="13" t="s">
        <v>20</v>
      </c>
      <c r="H535" s="3">
        <v>2218</v>
      </c>
      <c r="I535" s="5">
        <f t="shared" si="24"/>
        <v>82.996393146979258</v>
      </c>
      <c r="J535" s="3" t="s">
        <v>40</v>
      </c>
      <c r="K535" s="3" t="s">
        <v>41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s="3" t="b">
        <v>0</v>
      </c>
      <c r="Q535" s="3" t="b">
        <v>0</v>
      </c>
      <c r="R535" s="3" t="s">
        <v>60</v>
      </c>
      <c r="S535" s="6" t="s">
        <v>2035</v>
      </c>
      <c r="T535" s="3" t="s">
        <v>2045</v>
      </c>
    </row>
    <row r="536" spans="1:20" x14ac:dyDescent="0.3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13">
        <v>15</v>
      </c>
      <c r="G536" s="13" t="s">
        <v>14</v>
      </c>
      <c r="H536" s="3">
        <v>243</v>
      </c>
      <c r="I536" s="5">
        <f t="shared" si="24"/>
        <v>55.08230452674897</v>
      </c>
      <c r="J536" s="3" t="s">
        <v>21</v>
      </c>
      <c r="K536" s="3" t="s">
        <v>22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s="3" t="b">
        <v>0</v>
      </c>
      <c r="Q536" s="3" t="b">
        <v>1</v>
      </c>
      <c r="R536" s="3" t="s">
        <v>53</v>
      </c>
      <c r="S536" s="6" t="s">
        <v>2041</v>
      </c>
      <c r="T536" s="3" t="s">
        <v>2044</v>
      </c>
    </row>
    <row r="537" spans="1:20" x14ac:dyDescent="0.3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13">
        <v>482</v>
      </c>
      <c r="G537" s="13" t="s">
        <v>20</v>
      </c>
      <c r="H537" s="3">
        <v>202</v>
      </c>
      <c r="I537" s="5">
        <f t="shared" si="24"/>
        <v>62.044554455445542</v>
      </c>
      <c r="J537" s="3" t="s">
        <v>107</v>
      </c>
      <c r="K537" s="3" t="s">
        <v>108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s="3" t="b">
        <v>0</v>
      </c>
      <c r="Q537" s="3" t="b">
        <v>1</v>
      </c>
      <c r="R537" s="3" t="s">
        <v>33</v>
      </c>
      <c r="S537" s="6" t="s">
        <v>2039</v>
      </c>
      <c r="T537" s="3" t="s">
        <v>2040</v>
      </c>
    </row>
    <row r="538" spans="1:20" x14ac:dyDescent="0.3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13">
        <v>150</v>
      </c>
      <c r="G538" s="13" t="s">
        <v>20</v>
      </c>
      <c r="H538" s="3">
        <v>140</v>
      </c>
      <c r="I538" s="5">
        <f t="shared" si="24"/>
        <v>104.97857142857143</v>
      </c>
      <c r="J538" s="3" t="s">
        <v>107</v>
      </c>
      <c r="K538" s="3" t="s">
        <v>108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s="3" t="b">
        <v>0</v>
      </c>
      <c r="Q538" s="3" t="b">
        <v>0</v>
      </c>
      <c r="R538" s="3" t="s">
        <v>119</v>
      </c>
      <c r="S538" s="6" t="s">
        <v>2047</v>
      </c>
      <c r="T538" s="3" t="s">
        <v>2053</v>
      </c>
    </row>
    <row r="539" spans="1:20" x14ac:dyDescent="0.3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13">
        <v>117</v>
      </c>
      <c r="G539" s="13" t="s">
        <v>20</v>
      </c>
      <c r="H539" s="3">
        <v>1052</v>
      </c>
      <c r="I539" s="5">
        <f t="shared" si="24"/>
        <v>94.044676806083643</v>
      </c>
      <c r="J539" s="3" t="s">
        <v>36</v>
      </c>
      <c r="K539" s="3" t="s">
        <v>37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s="3" t="b">
        <v>1</v>
      </c>
      <c r="Q539" s="3" t="b">
        <v>1</v>
      </c>
      <c r="R539" s="3" t="s">
        <v>42</v>
      </c>
      <c r="S539" s="6" t="s">
        <v>2041</v>
      </c>
      <c r="T539" s="3" t="s">
        <v>2042</v>
      </c>
    </row>
    <row r="540" spans="1:20" x14ac:dyDescent="0.3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13">
        <v>38</v>
      </c>
      <c r="G540" s="13" t="s">
        <v>14</v>
      </c>
      <c r="H540" s="3">
        <v>1296</v>
      </c>
      <c r="I540" s="5">
        <f t="shared" si="24"/>
        <v>44.007716049382715</v>
      </c>
      <c r="J540" s="3" t="s">
        <v>21</v>
      </c>
      <c r="K540" s="3" t="s">
        <v>22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s="3" t="b">
        <v>0</v>
      </c>
      <c r="Q540" s="3" t="b">
        <v>0</v>
      </c>
      <c r="R540" s="3" t="s">
        <v>292</v>
      </c>
      <c r="S540" s="6" t="s">
        <v>2050</v>
      </c>
      <c r="T540" s="3" t="s">
        <v>2061</v>
      </c>
    </row>
    <row r="541" spans="1:20" x14ac:dyDescent="0.3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13">
        <v>73</v>
      </c>
      <c r="G541" s="13" t="s">
        <v>14</v>
      </c>
      <c r="H541" s="3">
        <v>77</v>
      </c>
      <c r="I541" s="5">
        <f t="shared" si="24"/>
        <v>92.467532467532465</v>
      </c>
      <c r="J541" s="3" t="s">
        <v>21</v>
      </c>
      <c r="K541" s="3" t="s">
        <v>22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s="3" t="b">
        <v>0</v>
      </c>
      <c r="Q541" s="3" t="b">
        <v>1</v>
      </c>
      <c r="R541" s="3" t="s">
        <v>17</v>
      </c>
      <c r="S541" s="6" t="s">
        <v>2033</v>
      </c>
      <c r="T541" s="3" t="s">
        <v>2034</v>
      </c>
    </row>
    <row r="542" spans="1:20" x14ac:dyDescent="0.3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13">
        <v>266</v>
      </c>
      <c r="G542" s="13" t="s">
        <v>20</v>
      </c>
      <c r="H542" s="3">
        <v>247</v>
      </c>
      <c r="I542" s="5">
        <f t="shared" si="24"/>
        <v>57.072874493927124</v>
      </c>
      <c r="J542" s="3" t="s">
        <v>21</v>
      </c>
      <c r="K542" s="3" t="s">
        <v>22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s="3" t="b">
        <v>0</v>
      </c>
      <c r="Q542" s="3" t="b">
        <v>0</v>
      </c>
      <c r="R542" s="3" t="s">
        <v>122</v>
      </c>
      <c r="S542" s="6" t="s">
        <v>2054</v>
      </c>
      <c r="T542" s="3" t="s">
        <v>2055</v>
      </c>
    </row>
    <row r="543" spans="1:20" x14ac:dyDescent="0.3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13">
        <v>24</v>
      </c>
      <c r="G543" s="13" t="s">
        <v>14</v>
      </c>
      <c r="H543" s="3">
        <v>395</v>
      </c>
      <c r="I543" s="5">
        <f t="shared" si="24"/>
        <v>109.07848101265823</v>
      </c>
      <c r="J543" s="3" t="s">
        <v>107</v>
      </c>
      <c r="K543" s="3" t="s">
        <v>108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s="3" t="b">
        <v>0</v>
      </c>
      <c r="Q543" s="3" t="b">
        <v>0</v>
      </c>
      <c r="R543" s="3" t="s">
        <v>292</v>
      </c>
      <c r="S543" s="6" t="s">
        <v>2050</v>
      </c>
      <c r="T543" s="3" t="s">
        <v>2061</v>
      </c>
    </row>
    <row r="544" spans="1:20" x14ac:dyDescent="0.3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13">
        <v>3</v>
      </c>
      <c r="G544" s="13" t="s">
        <v>14</v>
      </c>
      <c r="H544" s="3">
        <v>49</v>
      </c>
      <c r="I544" s="5">
        <f t="shared" si="24"/>
        <v>39.387755102040813</v>
      </c>
      <c r="J544" s="3" t="s">
        <v>40</v>
      </c>
      <c r="K544" s="3" t="s">
        <v>41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s="3" t="b">
        <v>0</v>
      </c>
      <c r="Q544" s="3" t="b">
        <v>0</v>
      </c>
      <c r="R544" s="3" t="s">
        <v>60</v>
      </c>
      <c r="S544" s="6" t="s">
        <v>2035</v>
      </c>
      <c r="T544" s="3" t="s">
        <v>2045</v>
      </c>
    </row>
    <row r="545" spans="1:20" x14ac:dyDescent="0.3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13">
        <v>16</v>
      </c>
      <c r="G545" s="13" t="s">
        <v>14</v>
      </c>
      <c r="H545" s="3">
        <v>180</v>
      </c>
      <c r="I545" s="5">
        <f t="shared" si="24"/>
        <v>77.022222222222226</v>
      </c>
      <c r="J545" s="3" t="s">
        <v>21</v>
      </c>
      <c r="K545" s="3" t="s">
        <v>22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s="3" t="b">
        <v>0</v>
      </c>
      <c r="Q545" s="3" t="b">
        <v>0</v>
      </c>
      <c r="R545" s="3" t="s">
        <v>89</v>
      </c>
      <c r="S545" s="6" t="s">
        <v>2050</v>
      </c>
      <c r="T545" s="3" t="s">
        <v>2051</v>
      </c>
    </row>
    <row r="546" spans="1:20" ht="31.2" x14ac:dyDescent="0.3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13">
        <v>277</v>
      </c>
      <c r="G546" s="13" t="s">
        <v>20</v>
      </c>
      <c r="H546" s="3">
        <v>84</v>
      </c>
      <c r="I546" s="5">
        <f t="shared" si="24"/>
        <v>92.166666666666671</v>
      </c>
      <c r="J546" s="3" t="s">
        <v>21</v>
      </c>
      <c r="K546" s="3" t="s">
        <v>22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s="3" t="b">
        <v>0</v>
      </c>
      <c r="Q546" s="3" t="b">
        <v>0</v>
      </c>
      <c r="R546" s="3" t="s">
        <v>23</v>
      </c>
      <c r="S546" s="6" t="s">
        <v>2035</v>
      </c>
      <c r="T546" s="3" t="s">
        <v>2036</v>
      </c>
    </row>
    <row r="547" spans="1:20" x14ac:dyDescent="0.3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13">
        <v>89</v>
      </c>
      <c r="G547" s="13" t="s">
        <v>14</v>
      </c>
      <c r="H547" s="3">
        <v>2690</v>
      </c>
      <c r="I547" s="5">
        <f t="shared" si="24"/>
        <v>61.007063197026021</v>
      </c>
      <c r="J547" s="3" t="s">
        <v>21</v>
      </c>
      <c r="K547" s="3" t="s">
        <v>22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s="3" t="b">
        <v>0</v>
      </c>
      <c r="Q547" s="3" t="b">
        <v>0</v>
      </c>
      <c r="R547" s="3" t="s">
        <v>33</v>
      </c>
      <c r="S547" s="6" t="s">
        <v>2039</v>
      </c>
      <c r="T547" s="3" t="s">
        <v>2040</v>
      </c>
    </row>
    <row r="548" spans="1:20" x14ac:dyDescent="0.3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13">
        <v>164</v>
      </c>
      <c r="G548" s="13" t="s">
        <v>20</v>
      </c>
      <c r="H548" s="3">
        <v>88</v>
      </c>
      <c r="I548" s="5">
        <f t="shared" si="24"/>
        <v>78.068181818181813</v>
      </c>
      <c r="J548" s="3" t="s">
        <v>21</v>
      </c>
      <c r="K548" s="3" t="s">
        <v>22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s="3" t="b">
        <v>0</v>
      </c>
      <c r="Q548" s="3" t="b">
        <v>1</v>
      </c>
      <c r="R548" s="3" t="s">
        <v>33</v>
      </c>
      <c r="S548" s="6" t="s">
        <v>2039</v>
      </c>
      <c r="T548" s="3" t="s">
        <v>2040</v>
      </c>
    </row>
    <row r="549" spans="1:20" x14ac:dyDescent="0.3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13">
        <v>969</v>
      </c>
      <c r="G549" s="13" t="s">
        <v>20</v>
      </c>
      <c r="H549" s="3">
        <v>156</v>
      </c>
      <c r="I549" s="5">
        <f t="shared" si="24"/>
        <v>80.75</v>
      </c>
      <c r="J549" s="3" t="s">
        <v>21</v>
      </c>
      <c r="K549" s="3" t="s">
        <v>22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s="3" t="b">
        <v>0</v>
      </c>
      <c r="Q549" s="3" t="b">
        <v>0</v>
      </c>
      <c r="R549" s="3" t="s">
        <v>53</v>
      </c>
      <c r="S549" s="6" t="s">
        <v>2041</v>
      </c>
      <c r="T549" s="3" t="s">
        <v>2044</v>
      </c>
    </row>
    <row r="550" spans="1:20" x14ac:dyDescent="0.3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13">
        <v>271</v>
      </c>
      <c r="G550" s="13" t="s">
        <v>20</v>
      </c>
      <c r="H550" s="3">
        <v>2985</v>
      </c>
      <c r="I550" s="5">
        <f t="shared" si="24"/>
        <v>59.991289782244557</v>
      </c>
      <c r="J550" s="3" t="s">
        <v>21</v>
      </c>
      <c r="K550" s="3" t="s">
        <v>22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s="3" t="b">
        <v>0</v>
      </c>
      <c r="Q550" s="3" t="b">
        <v>0</v>
      </c>
      <c r="R550" s="3" t="s">
        <v>33</v>
      </c>
      <c r="S550" s="6" t="s">
        <v>2039</v>
      </c>
      <c r="T550" s="3" t="s">
        <v>2040</v>
      </c>
    </row>
    <row r="551" spans="1:20" ht="31.2" x14ac:dyDescent="0.3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13">
        <v>284</v>
      </c>
      <c r="G551" s="13" t="s">
        <v>20</v>
      </c>
      <c r="H551" s="3">
        <v>762</v>
      </c>
      <c r="I551" s="5">
        <f t="shared" si="24"/>
        <v>110.03018372703411</v>
      </c>
      <c r="J551" s="3" t="s">
        <v>21</v>
      </c>
      <c r="K551" s="3" t="s">
        <v>22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s="3" t="b">
        <v>0</v>
      </c>
      <c r="Q551" s="3" t="b">
        <v>0</v>
      </c>
      <c r="R551" s="3" t="s">
        <v>65</v>
      </c>
      <c r="S551" s="6" t="s">
        <v>2037</v>
      </c>
      <c r="T551" s="3" t="s">
        <v>2046</v>
      </c>
    </row>
    <row r="552" spans="1:20" ht="31.2" x14ac:dyDescent="0.3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13">
        <v>4</v>
      </c>
      <c r="G552" s="13" t="s">
        <v>74</v>
      </c>
      <c r="H552" s="3">
        <v>1</v>
      </c>
      <c r="I552" s="5">
        <f t="shared" si="24"/>
        <v>4</v>
      </c>
      <c r="J552" s="3" t="s">
        <v>98</v>
      </c>
      <c r="K552" s="3" t="s">
        <v>99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s="3" t="b">
        <v>0</v>
      </c>
      <c r="Q552" s="3" t="b">
        <v>0</v>
      </c>
      <c r="R552" s="3" t="s">
        <v>60</v>
      </c>
      <c r="S552" s="6" t="s">
        <v>2035</v>
      </c>
      <c r="T552" s="3" t="s">
        <v>2045</v>
      </c>
    </row>
    <row r="553" spans="1:20" x14ac:dyDescent="0.3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13">
        <v>59</v>
      </c>
      <c r="G553" s="13" t="s">
        <v>14</v>
      </c>
      <c r="H553" s="3">
        <v>2779</v>
      </c>
      <c r="I553" s="5">
        <f t="shared" si="24"/>
        <v>37.99856063332134</v>
      </c>
      <c r="J553" s="3" t="s">
        <v>26</v>
      </c>
      <c r="K553" s="3" t="s">
        <v>27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s="3" t="b">
        <v>0</v>
      </c>
      <c r="Q553" s="3" t="b">
        <v>1</v>
      </c>
      <c r="R553" s="3" t="s">
        <v>28</v>
      </c>
      <c r="S553" s="6" t="s">
        <v>2037</v>
      </c>
      <c r="T553" s="3" t="s">
        <v>2038</v>
      </c>
    </row>
    <row r="554" spans="1:20" x14ac:dyDescent="0.3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13">
        <v>99</v>
      </c>
      <c r="G554" s="13" t="s">
        <v>14</v>
      </c>
      <c r="H554" s="3">
        <v>92</v>
      </c>
      <c r="I554" s="5">
        <f t="shared" si="24"/>
        <v>96.369565217391298</v>
      </c>
      <c r="J554" s="3" t="s">
        <v>21</v>
      </c>
      <c r="K554" s="3" t="s">
        <v>22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s="3" t="b">
        <v>0</v>
      </c>
      <c r="Q554" s="3" t="b">
        <v>0</v>
      </c>
      <c r="R554" s="3" t="s">
        <v>33</v>
      </c>
      <c r="S554" s="6" t="s">
        <v>2039</v>
      </c>
      <c r="T554" s="3" t="s">
        <v>2040</v>
      </c>
    </row>
    <row r="555" spans="1:20" ht="31.2" x14ac:dyDescent="0.3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13">
        <v>44</v>
      </c>
      <c r="G555" s="13" t="s">
        <v>14</v>
      </c>
      <c r="H555" s="3">
        <v>1028</v>
      </c>
      <c r="I555" s="5">
        <f t="shared" si="24"/>
        <v>72.978599221789878</v>
      </c>
      <c r="J555" s="3" t="s">
        <v>21</v>
      </c>
      <c r="K555" s="3" t="s">
        <v>22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s="3" t="b">
        <v>0</v>
      </c>
      <c r="Q555" s="3" t="b">
        <v>0</v>
      </c>
      <c r="R555" s="3" t="s">
        <v>23</v>
      </c>
      <c r="S555" s="6" t="s">
        <v>2035</v>
      </c>
      <c r="T555" s="3" t="s">
        <v>2036</v>
      </c>
    </row>
    <row r="556" spans="1:20" ht="31.2" x14ac:dyDescent="0.3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13">
        <v>152</v>
      </c>
      <c r="G556" s="13" t="s">
        <v>20</v>
      </c>
      <c r="H556" s="3">
        <v>554</v>
      </c>
      <c r="I556" s="5">
        <f t="shared" si="24"/>
        <v>26.007220216606498</v>
      </c>
      <c r="J556" s="3" t="s">
        <v>15</v>
      </c>
      <c r="K556" s="3" t="s">
        <v>16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s="3" t="b">
        <v>0</v>
      </c>
      <c r="Q556" s="3" t="b">
        <v>0</v>
      </c>
      <c r="R556" s="3" t="s">
        <v>60</v>
      </c>
      <c r="S556" s="6" t="s">
        <v>2035</v>
      </c>
      <c r="T556" s="3" t="s">
        <v>2045</v>
      </c>
    </row>
    <row r="557" spans="1:20" x14ac:dyDescent="0.3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13">
        <v>224</v>
      </c>
      <c r="G557" s="13" t="s">
        <v>20</v>
      </c>
      <c r="H557" s="3">
        <v>135</v>
      </c>
      <c r="I557" s="5">
        <f t="shared" si="24"/>
        <v>104.36296296296297</v>
      </c>
      <c r="J557" s="3" t="s">
        <v>36</v>
      </c>
      <c r="K557" s="3" t="s">
        <v>37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s="3" t="b">
        <v>0</v>
      </c>
      <c r="Q557" s="3" t="b">
        <v>0</v>
      </c>
      <c r="R557" s="3" t="s">
        <v>23</v>
      </c>
      <c r="S557" s="6" t="s">
        <v>2035</v>
      </c>
      <c r="T557" s="3" t="s">
        <v>2036</v>
      </c>
    </row>
    <row r="558" spans="1:20" x14ac:dyDescent="0.3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13">
        <v>240</v>
      </c>
      <c r="G558" s="13" t="s">
        <v>20</v>
      </c>
      <c r="H558" s="3">
        <v>122</v>
      </c>
      <c r="I558" s="5">
        <f t="shared" si="24"/>
        <v>102.18852459016394</v>
      </c>
      <c r="J558" s="3" t="s">
        <v>21</v>
      </c>
      <c r="K558" s="3" t="s">
        <v>22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s="3" t="b">
        <v>0</v>
      </c>
      <c r="Q558" s="3" t="b">
        <v>1</v>
      </c>
      <c r="R558" s="3" t="s">
        <v>206</v>
      </c>
      <c r="S558" s="6" t="s">
        <v>2047</v>
      </c>
      <c r="T558" s="3" t="s">
        <v>2059</v>
      </c>
    </row>
    <row r="559" spans="1:20" x14ac:dyDescent="0.3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13">
        <v>199</v>
      </c>
      <c r="G559" s="13" t="s">
        <v>20</v>
      </c>
      <c r="H559" s="3">
        <v>221</v>
      </c>
      <c r="I559" s="5">
        <f t="shared" si="24"/>
        <v>54.117647058823529</v>
      </c>
      <c r="J559" s="3" t="s">
        <v>21</v>
      </c>
      <c r="K559" s="3" t="s">
        <v>22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s="3" t="b">
        <v>0</v>
      </c>
      <c r="Q559" s="3" t="b">
        <v>1</v>
      </c>
      <c r="R559" s="3" t="s">
        <v>474</v>
      </c>
      <c r="S559" s="6" t="s">
        <v>2041</v>
      </c>
      <c r="T559" s="3" t="s">
        <v>2063</v>
      </c>
    </row>
    <row r="560" spans="1:20" x14ac:dyDescent="0.3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13">
        <v>137</v>
      </c>
      <c r="G560" s="13" t="s">
        <v>20</v>
      </c>
      <c r="H560" s="3">
        <v>126</v>
      </c>
      <c r="I560" s="5">
        <f t="shared" si="24"/>
        <v>63.222222222222221</v>
      </c>
      <c r="J560" s="3" t="s">
        <v>21</v>
      </c>
      <c r="K560" s="3" t="s">
        <v>22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s="3" t="b">
        <v>0</v>
      </c>
      <c r="Q560" s="3" t="b">
        <v>0</v>
      </c>
      <c r="R560" s="3" t="s">
        <v>33</v>
      </c>
      <c r="S560" s="6" t="s">
        <v>2039</v>
      </c>
      <c r="T560" s="3" t="s">
        <v>2040</v>
      </c>
    </row>
    <row r="561" spans="1:20" x14ac:dyDescent="0.3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13">
        <v>101</v>
      </c>
      <c r="G561" s="13" t="s">
        <v>20</v>
      </c>
      <c r="H561" s="3">
        <v>1022</v>
      </c>
      <c r="I561" s="5">
        <f t="shared" si="24"/>
        <v>104.03228962818004</v>
      </c>
      <c r="J561" s="3" t="s">
        <v>21</v>
      </c>
      <c r="K561" s="3" t="s">
        <v>22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s="3" t="b">
        <v>0</v>
      </c>
      <c r="Q561" s="3" t="b">
        <v>0</v>
      </c>
      <c r="R561" s="3" t="s">
        <v>33</v>
      </c>
      <c r="S561" s="6" t="s">
        <v>2039</v>
      </c>
      <c r="T561" s="3" t="s">
        <v>2040</v>
      </c>
    </row>
    <row r="562" spans="1:20" x14ac:dyDescent="0.3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13">
        <v>794</v>
      </c>
      <c r="G562" s="13" t="s">
        <v>20</v>
      </c>
      <c r="H562" s="3">
        <v>3177</v>
      </c>
      <c r="I562" s="5">
        <f t="shared" si="24"/>
        <v>49.994334277620396</v>
      </c>
      <c r="J562" s="3" t="s">
        <v>21</v>
      </c>
      <c r="K562" s="3" t="s">
        <v>22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s="3" t="b">
        <v>0</v>
      </c>
      <c r="Q562" s="3" t="b">
        <v>0</v>
      </c>
      <c r="R562" s="3" t="s">
        <v>71</v>
      </c>
      <c r="S562" s="6" t="s">
        <v>2041</v>
      </c>
      <c r="T562" s="3" t="s">
        <v>2049</v>
      </c>
    </row>
    <row r="563" spans="1:20" x14ac:dyDescent="0.3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13">
        <v>370</v>
      </c>
      <c r="G563" s="13" t="s">
        <v>20</v>
      </c>
      <c r="H563" s="3">
        <v>198</v>
      </c>
      <c r="I563" s="5">
        <f t="shared" si="24"/>
        <v>56.015151515151516</v>
      </c>
      <c r="J563" s="3" t="s">
        <v>98</v>
      </c>
      <c r="K563" s="3" t="s">
        <v>99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s="3" t="b">
        <v>0</v>
      </c>
      <c r="Q563" s="3" t="b">
        <v>0</v>
      </c>
      <c r="R563" s="3" t="s">
        <v>33</v>
      </c>
      <c r="S563" s="6" t="s">
        <v>2039</v>
      </c>
      <c r="T563" s="3" t="s">
        <v>2040</v>
      </c>
    </row>
    <row r="564" spans="1:20" ht="31.2" x14ac:dyDescent="0.3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13">
        <v>13</v>
      </c>
      <c r="G564" s="13" t="s">
        <v>14</v>
      </c>
      <c r="H564" s="3">
        <v>26</v>
      </c>
      <c r="I564" s="5">
        <f t="shared" si="24"/>
        <v>48.807692307692307</v>
      </c>
      <c r="J564" s="3" t="s">
        <v>98</v>
      </c>
      <c r="K564" s="3" t="s">
        <v>99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s="3" t="b">
        <v>0</v>
      </c>
      <c r="Q564" s="3" t="b">
        <v>0</v>
      </c>
      <c r="R564" s="3" t="s">
        <v>23</v>
      </c>
      <c r="S564" s="6" t="s">
        <v>2035</v>
      </c>
      <c r="T564" s="3" t="s">
        <v>2036</v>
      </c>
    </row>
    <row r="565" spans="1:20" x14ac:dyDescent="0.3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13">
        <v>138</v>
      </c>
      <c r="G565" s="13" t="s">
        <v>20</v>
      </c>
      <c r="H565" s="3">
        <v>85</v>
      </c>
      <c r="I565" s="5">
        <f t="shared" si="24"/>
        <v>60.082352941176474</v>
      </c>
      <c r="J565" s="3" t="s">
        <v>26</v>
      </c>
      <c r="K565" s="3" t="s">
        <v>27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s="3" t="b">
        <v>0</v>
      </c>
      <c r="Q565" s="3" t="b">
        <v>0</v>
      </c>
      <c r="R565" s="3" t="s">
        <v>42</v>
      </c>
      <c r="S565" s="6" t="s">
        <v>2041</v>
      </c>
      <c r="T565" s="3" t="s">
        <v>2042</v>
      </c>
    </row>
    <row r="566" spans="1:20" x14ac:dyDescent="0.3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13">
        <v>84</v>
      </c>
      <c r="G566" s="13" t="s">
        <v>14</v>
      </c>
      <c r="H566" s="3">
        <v>1790</v>
      </c>
      <c r="I566" s="5">
        <f t="shared" si="24"/>
        <v>78.990502793296088</v>
      </c>
      <c r="J566" s="3" t="s">
        <v>21</v>
      </c>
      <c r="K566" s="3" t="s">
        <v>22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s="3" t="b">
        <v>0</v>
      </c>
      <c r="Q566" s="3" t="b">
        <v>0</v>
      </c>
      <c r="R566" s="3" t="s">
        <v>33</v>
      </c>
      <c r="S566" s="6" t="s">
        <v>2039</v>
      </c>
      <c r="T566" s="3" t="s">
        <v>2040</v>
      </c>
    </row>
    <row r="567" spans="1:20" x14ac:dyDescent="0.3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13">
        <v>205</v>
      </c>
      <c r="G567" s="13" t="s">
        <v>20</v>
      </c>
      <c r="H567" s="3">
        <v>3596</v>
      </c>
      <c r="I567" s="5">
        <f t="shared" si="24"/>
        <v>53.99499443826474</v>
      </c>
      <c r="J567" s="3" t="s">
        <v>21</v>
      </c>
      <c r="K567" s="3" t="s">
        <v>22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s="3" t="b">
        <v>0</v>
      </c>
      <c r="Q567" s="3" t="b">
        <v>0</v>
      </c>
      <c r="R567" s="3" t="s">
        <v>33</v>
      </c>
      <c r="S567" s="6" t="s">
        <v>2039</v>
      </c>
      <c r="T567" s="3" t="s">
        <v>2040</v>
      </c>
    </row>
    <row r="568" spans="1:20" x14ac:dyDescent="0.3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13">
        <v>44</v>
      </c>
      <c r="G568" s="13" t="s">
        <v>14</v>
      </c>
      <c r="H568" s="3">
        <v>37</v>
      </c>
      <c r="I568" s="5">
        <f t="shared" si="24"/>
        <v>111.45945945945945</v>
      </c>
      <c r="J568" s="3" t="s">
        <v>21</v>
      </c>
      <c r="K568" s="3" t="s">
        <v>22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s="3" t="b">
        <v>0</v>
      </c>
      <c r="Q568" s="3" t="b">
        <v>1</v>
      </c>
      <c r="R568" s="3" t="s">
        <v>50</v>
      </c>
      <c r="S568" s="6" t="s">
        <v>2035</v>
      </c>
      <c r="T568" s="3" t="s">
        <v>2043</v>
      </c>
    </row>
    <row r="569" spans="1:20" x14ac:dyDescent="0.3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13">
        <v>219</v>
      </c>
      <c r="G569" s="13" t="s">
        <v>20</v>
      </c>
      <c r="H569" s="3">
        <v>244</v>
      </c>
      <c r="I569" s="5">
        <f t="shared" si="24"/>
        <v>60.922131147540981</v>
      </c>
      <c r="J569" s="3" t="s">
        <v>21</v>
      </c>
      <c r="K569" s="3" t="s">
        <v>22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s="3" t="b">
        <v>0</v>
      </c>
      <c r="Q569" s="3" t="b">
        <v>0</v>
      </c>
      <c r="R569" s="3" t="s">
        <v>23</v>
      </c>
      <c r="S569" s="6" t="s">
        <v>2035</v>
      </c>
      <c r="T569" s="3" t="s">
        <v>2036</v>
      </c>
    </row>
    <row r="570" spans="1:20" x14ac:dyDescent="0.3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13">
        <v>186</v>
      </c>
      <c r="G570" s="13" t="s">
        <v>20</v>
      </c>
      <c r="H570" s="3">
        <v>5180</v>
      </c>
      <c r="I570" s="5">
        <f t="shared" si="24"/>
        <v>26.0015444015444</v>
      </c>
      <c r="J570" s="3" t="s">
        <v>21</v>
      </c>
      <c r="K570" s="3" t="s">
        <v>22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s="3" t="b">
        <v>0</v>
      </c>
      <c r="Q570" s="3" t="b">
        <v>0</v>
      </c>
      <c r="R570" s="3" t="s">
        <v>33</v>
      </c>
      <c r="S570" s="6" t="s">
        <v>2039</v>
      </c>
      <c r="T570" s="3" t="s">
        <v>2040</v>
      </c>
    </row>
    <row r="571" spans="1:20" x14ac:dyDescent="0.3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13">
        <v>237</v>
      </c>
      <c r="G571" s="13" t="s">
        <v>20</v>
      </c>
      <c r="H571" s="3">
        <v>589</v>
      </c>
      <c r="I571" s="5">
        <f t="shared" si="24"/>
        <v>80.993208828522924</v>
      </c>
      <c r="J571" s="3" t="s">
        <v>107</v>
      </c>
      <c r="K571" s="3" t="s">
        <v>108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s="3" t="b">
        <v>0</v>
      </c>
      <c r="Q571" s="3" t="b">
        <v>0</v>
      </c>
      <c r="R571" s="3" t="s">
        <v>71</v>
      </c>
      <c r="S571" s="6" t="s">
        <v>2041</v>
      </c>
      <c r="T571" s="3" t="s">
        <v>2049</v>
      </c>
    </row>
    <row r="572" spans="1:20" x14ac:dyDescent="0.3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13">
        <v>306</v>
      </c>
      <c r="G572" s="13" t="s">
        <v>20</v>
      </c>
      <c r="H572" s="3">
        <v>2725</v>
      </c>
      <c r="I572" s="5">
        <f t="shared" si="24"/>
        <v>34.995963302752294</v>
      </c>
      <c r="J572" s="3" t="s">
        <v>21</v>
      </c>
      <c r="K572" s="3" t="s">
        <v>22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s="3" t="b">
        <v>0</v>
      </c>
      <c r="Q572" s="3" t="b">
        <v>1</v>
      </c>
      <c r="R572" s="3" t="s">
        <v>23</v>
      </c>
      <c r="S572" s="6" t="s">
        <v>2035</v>
      </c>
      <c r="T572" s="3" t="s">
        <v>2036</v>
      </c>
    </row>
    <row r="573" spans="1:20" x14ac:dyDescent="0.3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13">
        <v>94</v>
      </c>
      <c r="G573" s="13" t="s">
        <v>14</v>
      </c>
      <c r="H573" s="3">
        <v>35</v>
      </c>
      <c r="I573" s="5">
        <f t="shared" si="24"/>
        <v>94.142857142857139</v>
      </c>
      <c r="J573" s="3" t="s">
        <v>107</v>
      </c>
      <c r="K573" s="3" t="s">
        <v>108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s="3" t="b">
        <v>0</v>
      </c>
      <c r="Q573" s="3" t="b">
        <v>0</v>
      </c>
      <c r="R573" s="3" t="s">
        <v>100</v>
      </c>
      <c r="S573" s="6" t="s">
        <v>2041</v>
      </c>
      <c r="T573" s="3" t="s">
        <v>2052</v>
      </c>
    </row>
    <row r="574" spans="1:20" x14ac:dyDescent="0.3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13">
        <v>54</v>
      </c>
      <c r="G574" s="13" t="s">
        <v>74</v>
      </c>
      <c r="H574" s="3">
        <v>94</v>
      </c>
      <c r="I574" s="5">
        <f t="shared" si="24"/>
        <v>52.085106382978722</v>
      </c>
      <c r="J574" s="3" t="s">
        <v>21</v>
      </c>
      <c r="K574" s="3" t="s">
        <v>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s="3" t="b">
        <v>0</v>
      </c>
      <c r="Q574" s="3" t="b">
        <v>1</v>
      </c>
      <c r="R574" s="3" t="s">
        <v>23</v>
      </c>
      <c r="S574" s="6" t="s">
        <v>2035</v>
      </c>
      <c r="T574" s="3" t="s">
        <v>2036</v>
      </c>
    </row>
    <row r="575" spans="1:20" x14ac:dyDescent="0.3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13">
        <v>112</v>
      </c>
      <c r="G575" s="13" t="s">
        <v>20</v>
      </c>
      <c r="H575" s="3">
        <v>300</v>
      </c>
      <c r="I575" s="5">
        <f t="shared" si="24"/>
        <v>24.986666666666668</v>
      </c>
      <c r="J575" s="3" t="s">
        <v>21</v>
      </c>
      <c r="K575" s="3" t="s">
        <v>22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s="3" t="b">
        <v>0</v>
      </c>
      <c r="Q575" s="3" t="b">
        <v>0</v>
      </c>
      <c r="R575" s="3" t="s">
        <v>1029</v>
      </c>
      <c r="S575" s="6" t="s">
        <v>2064</v>
      </c>
      <c r="T575" s="3" t="s">
        <v>2065</v>
      </c>
    </row>
    <row r="576" spans="1:20" x14ac:dyDescent="0.3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13">
        <v>369</v>
      </c>
      <c r="G576" s="13" t="s">
        <v>20</v>
      </c>
      <c r="H576" s="3">
        <v>144</v>
      </c>
      <c r="I576" s="5">
        <f t="shared" si="24"/>
        <v>69.215277777777771</v>
      </c>
      <c r="J576" s="3" t="s">
        <v>21</v>
      </c>
      <c r="K576" s="3" t="s">
        <v>22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s="3" t="b">
        <v>0</v>
      </c>
      <c r="Q576" s="3" t="b">
        <v>1</v>
      </c>
      <c r="R576" s="3" t="s">
        <v>17</v>
      </c>
      <c r="S576" s="6" t="s">
        <v>2033</v>
      </c>
      <c r="T576" s="3" t="s">
        <v>2034</v>
      </c>
    </row>
    <row r="577" spans="1:20" x14ac:dyDescent="0.3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13">
        <v>63</v>
      </c>
      <c r="G577" s="13" t="s">
        <v>14</v>
      </c>
      <c r="H577" s="3">
        <v>558</v>
      </c>
      <c r="I577" s="5">
        <f t="shared" si="24"/>
        <v>93.944444444444443</v>
      </c>
      <c r="J577" s="3" t="s">
        <v>21</v>
      </c>
      <c r="K577" s="3" t="s">
        <v>22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s="3" t="b">
        <v>0</v>
      </c>
      <c r="Q577" s="3" t="b">
        <v>1</v>
      </c>
      <c r="R577" s="3" t="s">
        <v>33</v>
      </c>
      <c r="S577" s="6" t="s">
        <v>2039</v>
      </c>
      <c r="T577" s="3" t="s">
        <v>2040</v>
      </c>
    </row>
    <row r="578" spans="1:20" ht="31.2" x14ac:dyDescent="0.3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13">
        <v>65</v>
      </c>
      <c r="G578" s="13" t="s">
        <v>14</v>
      </c>
      <c r="H578" s="3">
        <v>64</v>
      </c>
      <c r="I578" s="5">
        <f t="shared" si="24"/>
        <v>98.40625</v>
      </c>
      <c r="J578" s="3" t="s">
        <v>21</v>
      </c>
      <c r="K578" s="3" t="s">
        <v>22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s="3" t="b">
        <v>0</v>
      </c>
      <c r="Q578" s="3" t="b">
        <v>0</v>
      </c>
      <c r="R578" s="3" t="s">
        <v>33</v>
      </c>
      <c r="S578" s="6" t="s">
        <v>2039</v>
      </c>
      <c r="T578" s="3" t="s">
        <v>2040</v>
      </c>
    </row>
    <row r="579" spans="1:20" x14ac:dyDescent="0.3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13">
        <v>19</v>
      </c>
      <c r="G579" s="13" t="s">
        <v>74</v>
      </c>
      <c r="H579" s="3">
        <v>37</v>
      </c>
      <c r="I579" s="5">
        <f t="shared" ref="I579:I642" si="27">E579/H579</f>
        <v>41.783783783783782</v>
      </c>
      <c r="J579" s="3" t="s">
        <v>21</v>
      </c>
      <c r="K579" s="3" t="s">
        <v>22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s="3" t="b">
        <v>0</v>
      </c>
      <c r="Q579" s="3" t="b">
        <v>0</v>
      </c>
      <c r="R579" s="3" t="s">
        <v>159</v>
      </c>
      <c r="S579" s="6" t="s">
        <v>2035</v>
      </c>
      <c r="T579" s="3" t="s">
        <v>2058</v>
      </c>
    </row>
    <row r="580" spans="1:20" x14ac:dyDescent="0.3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13">
        <v>17</v>
      </c>
      <c r="G580" s="13" t="s">
        <v>14</v>
      </c>
      <c r="H580" s="3">
        <v>245</v>
      </c>
      <c r="I580" s="5">
        <f t="shared" si="27"/>
        <v>65.991836734693877</v>
      </c>
      <c r="J580" s="3" t="s">
        <v>21</v>
      </c>
      <c r="K580" s="3" t="s">
        <v>22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s="3" t="b">
        <v>0</v>
      </c>
      <c r="Q580" s="3" t="b">
        <v>0</v>
      </c>
      <c r="R580" s="3" t="s">
        <v>474</v>
      </c>
      <c r="S580" s="6" t="s">
        <v>2041</v>
      </c>
      <c r="T580" s="3" t="s">
        <v>2063</v>
      </c>
    </row>
    <row r="581" spans="1:20" x14ac:dyDescent="0.3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13">
        <v>101</v>
      </c>
      <c r="G581" s="13" t="s">
        <v>20</v>
      </c>
      <c r="H581" s="3">
        <v>87</v>
      </c>
      <c r="I581" s="5">
        <f t="shared" si="27"/>
        <v>72.05747126436782</v>
      </c>
      <c r="J581" s="3" t="s">
        <v>21</v>
      </c>
      <c r="K581" s="3" t="s">
        <v>22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s="3" t="b">
        <v>0</v>
      </c>
      <c r="Q581" s="3" t="b">
        <v>0</v>
      </c>
      <c r="R581" s="3" t="s">
        <v>159</v>
      </c>
      <c r="S581" s="6" t="s">
        <v>2035</v>
      </c>
      <c r="T581" s="3" t="s">
        <v>2058</v>
      </c>
    </row>
    <row r="582" spans="1:20" x14ac:dyDescent="0.3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13">
        <v>342</v>
      </c>
      <c r="G582" s="13" t="s">
        <v>20</v>
      </c>
      <c r="H582" s="3">
        <v>3116</v>
      </c>
      <c r="I582" s="5">
        <f t="shared" si="27"/>
        <v>48.003209242618745</v>
      </c>
      <c r="J582" s="3" t="s">
        <v>21</v>
      </c>
      <c r="K582" s="3" t="s">
        <v>22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s="3" t="b">
        <v>0</v>
      </c>
      <c r="Q582" s="3" t="b">
        <v>0</v>
      </c>
      <c r="R582" s="3" t="s">
        <v>33</v>
      </c>
      <c r="S582" s="6" t="s">
        <v>2039</v>
      </c>
      <c r="T582" s="3" t="s">
        <v>2040</v>
      </c>
    </row>
    <row r="583" spans="1:20" x14ac:dyDescent="0.3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13">
        <v>64</v>
      </c>
      <c r="G583" s="13" t="s">
        <v>14</v>
      </c>
      <c r="H583" s="3">
        <v>71</v>
      </c>
      <c r="I583" s="5">
        <f t="shared" si="27"/>
        <v>54.098591549295776</v>
      </c>
      <c r="J583" s="3" t="s">
        <v>21</v>
      </c>
      <c r="K583" s="3" t="s">
        <v>22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s="3" t="b">
        <v>0</v>
      </c>
      <c r="Q583" s="3" t="b">
        <v>0</v>
      </c>
      <c r="R583" s="3" t="s">
        <v>28</v>
      </c>
      <c r="S583" s="6" t="s">
        <v>2037</v>
      </c>
      <c r="T583" s="3" t="s">
        <v>2038</v>
      </c>
    </row>
    <row r="584" spans="1:20" x14ac:dyDescent="0.3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13">
        <v>52</v>
      </c>
      <c r="G584" s="13" t="s">
        <v>14</v>
      </c>
      <c r="H584" s="3">
        <v>42</v>
      </c>
      <c r="I584" s="5">
        <f t="shared" si="27"/>
        <v>107.88095238095238</v>
      </c>
      <c r="J584" s="3" t="s">
        <v>21</v>
      </c>
      <c r="K584" s="3" t="s">
        <v>22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s="3" t="b">
        <v>0</v>
      </c>
      <c r="Q584" s="3" t="b">
        <v>1</v>
      </c>
      <c r="R584" s="3" t="s">
        <v>89</v>
      </c>
      <c r="S584" s="6" t="s">
        <v>2050</v>
      </c>
      <c r="T584" s="3" t="s">
        <v>2051</v>
      </c>
    </row>
    <row r="585" spans="1:20" ht="31.2" x14ac:dyDescent="0.3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13">
        <v>322</v>
      </c>
      <c r="G585" s="13" t="s">
        <v>20</v>
      </c>
      <c r="H585" s="3">
        <v>909</v>
      </c>
      <c r="I585" s="5">
        <f t="shared" si="27"/>
        <v>67.034103410341032</v>
      </c>
      <c r="J585" s="3" t="s">
        <v>21</v>
      </c>
      <c r="K585" s="3" t="s">
        <v>22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s="3" t="b">
        <v>0</v>
      </c>
      <c r="Q585" s="3" t="b">
        <v>0</v>
      </c>
      <c r="R585" s="3" t="s">
        <v>42</v>
      </c>
      <c r="S585" s="6" t="s">
        <v>2041</v>
      </c>
      <c r="T585" s="3" t="s">
        <v>2042</v>
      </c>
    </row>
    <row r="586" spans="1:20" x14ac:dyDescent="0.3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13">
        <v>120</v>
      </c>
      <c r="G586" s="13" t="s">
        <v>20</v>
      </c>
      <c r="H586" s="3">
        <v>1613</v>
      </c>
      <c r="I586" s="5">
        <f t="shared" si="27"/>
        <v>64.01425914445133</v>
      </c>
      <c r="J586" s="3" t="s">
        <v>21</v>
      </c>
      <c r="K586" s="3" t="s">
        <v>22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s="3" t="b">
        <v>0</v>
      </c>
      <c r="Q586" s="3" t="b">
        <v>0</v>
      </c>
      <c r="R586" s="3" t="s">
        <v>28</v>
      </c>
      <c r="S586" s="6" t="s">
        <v>2037</v>
      </c>
      <c r="T586" s="3" t="s">
        <v>2038</v>
      </c>
    </row>
    <row r="587" spans="1:20" x14ac:dyDescent="0.3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13">
        <v>147</v>
      </c>
      <c r="G587" s="13" t="s">
        <v>20</v>
      </c>
      <c r="H587" s="3">
        <v>136</v>
      </c>
      <c r="I587" s="5">
        <f t="shared" si="27"/>
        <v>96.066176470588232</v>
      </c>
      <c r="J587" s="3" t="s">
        <v>21</v>
      </c>
      <c r="K587" s="3" t="s">
        <v>22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s="3" t="b">
        <v>0</v>
      </c>
      <c r="Q587" s="3" t="b">
        <v>0</v>
      </c>
      <c r="R587" s="3" t="s">
        <v>206</v>
      </c>
      <c r="S587" s="6" t="s">
        <v>2047</v>
      </c>
      <c r="T587" s="3" t="s">
        <v>2059</v>
      </c>
    </row>
    <row r="588" spans="1:20" x14ac:dyDescent="0.3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13">
        <v>951</v>
      </c>
      <c r="G588" s="13" t="s">
        <v>20</v>
      </c>
      <c r="H588" s="3">
        <v>130</v>
      </c>
      <c r="I588" s="5">
        <f t="shared" si="27"/>
        <v>51.184615384615384</v>
      </c>
      <c r="J588" s="3" t="s">
        <v>21</v>
      </c>
      <c r="K588" s="3" t="s">
        <v>22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s="3" t="b">
        <v>0</v>
      </c>
      <c r="Q588" s="3" t="b">
        <v>0</v>
      </c>
      <c r="R588" s="3" t="s">
        <v>23</v>
      </c>
      <c r="S588" s="6" t="s">
        <v>2035</v>
      </c>
      <c r="T588" s="3" t="s">
        <v>2036</v>
      </c>
    </row>
    <row r="589" spans="1:20" x14ac:dyDescent="0.3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13">
        <v>73</v>
      </c>
      <c r="G589" s="13" t="s">
        <v>14</v>
      </c>
      <c r="H589" s="3">
        <v>156</v>
      </c>
      <c r="I589" s="5">
        <f t="shared" si="27"/>
        <v>43.92307692307692</v>
      </c>
      <c r="J589" s="3" t="s">
        <v>15</v>
      </c>
      <c r="K589" s="3" t="s">
        <v>16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s="3" t="b">
        <v>0</v>
      </c>
      <c r="Q589" s="3" t="b">
        <v>1</v>
      </c>
      <c r="R589" s="3" t="s">
        <v>17</v>
      </c>
      <c r="S589" s="6" t="s">
        <v>2033</v>
      </c>
      <c r="T589" s="3" t="s">
        <v>2034</v>
      </c>
    </row>
    <row r="590" spans="1:20" x14ac:dyDescent="0.3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13">
        <v>79</v>
      </c>
      <c r="G590" s="13" t="s">
        <v>14</v>
      </c>
      <c r="H590" s="3">
        <v>1368</v>
      </c>
      <c r="I590" s="5">
        <f t="shared" si="27"/>
        <v>91.021198830409361</v>
      </c>
      <c r="J590" s="3" t="s">
        <v>40</v>
      </c>
      <c r="K590" s="3" t="s">
        <v>41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s="3" t="b">
        <v>0</v>
      </c>
      <c r="Q590" s="3" t="b">
        <v>0</v>
      </c>
      <c r="R590" s="3" t="s">
        <v>33</v>
      </c>
      <c r="S590" s="6" t="s">
        <v>2039</v>
      </c>
      <c r="T590" s="3" t="s">
        <v>2040</v>
      </c>
    </row>
    <row r="591" spans="1:20" x14ac:dyDescent="0.3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13">
        <v>65</v>
      </c>
      <c r="G591" s="13" t="s">
        <v>14</v>
      </c>
      <c r="H591" s="3">
        <v>102</v>
      </c>
      <c r="I591" s="5">
        <f t="shared" si="27"/>
        <v>50.127450980392155</v>
      </c>
      <c r="J591" s="3" t="s">
        <v>21</v>
      </c>
      <c r="K591" s="3" t="s">
        <v>22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s="3" t="b">
        <v>0</v>
      </c>
      <c r="Q591" s="3" t="b">
        <v>0</v>
      </c>
      <c r="R591" s="3" t="s">
        <v>42</v>
      </c>
      <c r="S591" s="6" t="s">
        <v>2041</v>
      </c>
      <c r="T591" s="3" t="s">
        <v>2042</v>
      </c>
    </row>
    <row r="592" spans="1:20" ht="31.2" x14ac:dyDescent="0.3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13">
        <v>82</v>
      </c>
      <c r="G592" s="13" t="s">
        <v>14</v>
      </c>
      <c r="H592" s="3">
        <v>86</v>
      </c>
      <c r="I592" s="5">
        <f t="shared" si="27"/>
        <v>67.720930232558146</v>
      </c>
      <c r="J592" s="3" t="s">
        <v>26</v>
      </c>
      <c r="K592" s="3" t="s">
        <v>27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s="3" t="b">
        <v>0</v>
      </c>
      <c r="Q592" s="3" t="b">
        <v>0</v>
      </c>
      <c r="R592" s="3" t="s">
        <v>133</v>
      </c>
      <c r="S592" s="6" t="s">
        <v>2047</v>
      </c>
      <c r="T592" s="3" t="s">
        <v>2056</v>
      </c>
    </row>
    <row r="593" spans="1:20" x14ac:dyDescent="0.3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13">
        <v>1038</v>
      </c>
      <c r="G593" s="13" t="s">
        <v>20</v>
      </c>
      <c r="H593" s="3">
        <v>102</v>
      </c>
      <c r="I593" s="5">
        <f t="shared" si="27"/>
        <v>61.03921568627451</v>
      </c>
      <c r="J593" s="3" t="s">
        <v>21</v>
      </c>
      <c r="K593" s="3" t="s">
        <v>22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s="3" t="b">
        <v>0</v>
      </c>
      <c r="Q593" s="3" t="b">
        <v>0</v>
      </c>
      <c r="R593" s="3" t="s">
        <v>89</v>
      </c>
      <c r="S593" s="6" t="s">
        <v>2050</v>
      </c>
      <c r="T593" s="3" t="s">
        <v>2051</v>
      </c>
    </row>
    <row r="594" spans="1:20" ht="31.2" x14ac:dyDescent="0.3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13">
        <v>13</v>
      </c>
      <c r="G594" s="13" t="s">
        <v>14</v>
      </c>
      <c r="H594" s="3">
        <v>253</v>
      </c>
      <c r="I594" s="5">
        <f t="shared" si="27"/>
        <v>80.011857707509876</v>
      </c>
      <c r="J594" s="3" t="s">
        <v>21</v>
      </c>
      <c r="K594" s="3" t="s">
        <v>22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s="3" t="b">
        <v>0</v>
      </c>
      <c r="Q594" s="3" t="b">
        <v>0</v>
      </c>
      <c r="R594" s="3" t="s">
        <v>33</v>
      </c>
      <c r="S594" s="6" t="s">
        <v>2039</v>
      </c>
      <c r="T594" s="3" t="s">
        <v>2040</v>
      </c>
    </row>
    <row r="595" spans="1:20" x14ac:dyDescent="0.3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13">
        <v>155</v>
      </c>
      <c r="G595" s="13" t="s">
        <v>20</v>
      </c>
      <c r="H595" s="3">
        <v>4006</v>
      </c>
      <c r="I595" s="5">
        <f t="shared" si="27"/>
        <v>47.001497753369947</v>
      </c>
      <c r="J595" s="3" t="s">
        <v>21</v>
      </c>
      <c r="K595" s="3" t="s">
        <v>22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s="3" t="b">
        <v>0</v>
      </c>
      <c r="Q595" s="3" t="b">
        <v>0</v>
      </c>
      <c r="R595" s="3" t="s">
        <v>71</v>
      </c>
      <c r="S595" s="6" t="s">
        <v>2041</v>
      </c>
      <c r="T595" s="3" t="s">
        <v>2049</v>
      </c>
    </row>
    <row r="596" spans="1:20" ht="31.2" x14ac:dyDescent="0.3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13">
        <v>7</v>
      </c>
      <c r="G596" s="13" t="s">
        <v>14</v>
      </c>
      <c r="H596" s="3">
        <v>157</v>
      </c>
      <c r="I596" s="5">
        <f t="shared" si="27"/>
        <v>71.127388535031841</v>
      </c>
      <c r="J596" s="3" t="s">
        <v>21</v>
      </c>
      <c r="K596" s="3" t="s">
        <v>22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s="3" t="b">
        <v>0</v>
      </c>
      <c r="Q596" s="3" t="b">
        <v>1</v>
      </c>
      <c r="R596" s="3" t="s">
        <v>33</v>
      </c>
      <c r="S596" s="6" t="s">
        <v>2039</v>
      </c>
      <c r="T596" s="3" t="s">
        <v>2040</v>
      </c>
    </row>
    <row r="597" spans="1:20" ht="31.2" x14ac:dyDescent="0.3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13">
        <v>209</v>
      </c>
      <c r="G597" s="13" t="s">
        <v>20</v>
      </c>
      <c r="H597" s="3">
        <v>1629</v>
      </c>
      <c r="I597" s="5">
        <f t="shared" si="27"/>
        <v>89.99079189686924</v>
      </c>
      <c r="J597" s="3" t="s">
        <v>21</v>
      </c>
      <c r="K597" s="3" t="s">
        <v>22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s="3" t="b">
        <v>0</v>
      </c>
      <c r="Q597" s="3" t="b">
        <v>1</v>
      </c>
      <c r="R597" s="3" t="s">
        <v>33</v>
      </c>
      <c r="S597" s="6" t="s">
        <v>2039</v>
      </c>
      <c r="T597" s="3" t="s">
        <v>2040</v>
      </c>
    </row>
    <row r="598" spans="1:20" x14ac:dyDescent="0.3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13">
        <v>100</v>
      </c>
      <c r="G598" s="13" t="s">
        <v>14</v>
      </c>
      <c r="H598" s="3">
        <v>183</v>
      </c>
      <c r="I598" s="5">
        <f t="shared" si="27"/>
        <v>43.032786885245905</v>
      </c>
      <c r="J598" s="3" t="s">
        <v>21</v>
      </c>
      <c r="K598" s="3" t="s">
        <v>22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s="3" t="b">
        <v>0</v>
      </c>
      <c r="Q598" s="3" t="b">
        <v>1</v>
      </c>
      <c r="R598" s="3" t="s">
        <v>53</v>
      </c>
      <c r="S598" s="6" t="s">
        <v>2041</v>
      </c>
      <c r="T598" s="3" t="s">
        <v>2044</v>
      </c>
    </row>
    <row r="599" spans="1:20" x14ac:dyDescent="0.3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13">
        <v>202</v>
      </c>
      <c r="G599" s="13" t="s">
        <v>20</v>
      </c>
      <c r="H599" s="3">
        <v>2188</v>
      </c>
      <c r="I599" s="5">
        <f t="shared" si="27"/>
        <v>67.997714808043881</v>
      </c>
      <c r="J599" s="3" t="s">
        <v>21</v>
      </c>
      <c r="K599" s="3" t="s">
        <v>22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s="3" t="b">
        <v>0</v>
      </c>
      <c r="Q599" s="3" t="b">
        <v>0</v>
      </c>
      <c r="R599" s="3" t="s">
        <v>33</v>
      </c>
      <c r="S599" s="6" t="s">
        <v>2039</v>
      </c>
      <c r="T599" s="3" t="s">
        <v>2040</v>
      </c>
    </row>
    <row r="600" spans="1:20" x14ac:dyDescent="0.3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13">
        <v>162</v>
      </c>
      <c r="G600" s="13" t="s">
        <v>20</v>
      </c>
      <c r="H600" s="3">
        <v>2409</v>
      </c>
      <c r="I600" s="5">
        <f t="shared" si="27"/>
        <v>73.004566210045667</v>
      </c>
      <c r="J600" s="3" t="s">
        <v>107</v>
      </c>
      <c r="K600" s="3" t="s">
        <v>108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s="3" t="b">
        <v>0</v>
      </c>
      <c r="Q600" s="3" t="b">
        <v>0</v>
      </c>
      <c r="R600" s="3" t="s">
        <v>23</v>
      </c>
      <c r="S600" s="6" t="s">
        <v>2035</v>
      </c>
      <c r="T600" s="3" t="s">
        <v>2036</v>
      </c>
    </row>
    <row r="601" spans="1:20" ht="31.2" x14ac:dyDescent="0.3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13">
        <v>4</v>
      </c>
      <c r="G601" s="13" t="s">
        <v>14</v>
      </c>
      <c r="H601" s="3">
        <v>82</v>
      </c>
      <c r="I601" s="5">
        <f t="shared" si="27"/>
        <v>62.341463414634148</v>
      </c>
      <c r="J601" s="3" t="s">
        <v>36</v>
      </c>
      <c r="K601" s="3" t="s">
        <v>37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s="3" t="b">
        <v>0</v>
      </c>
      <c r="Q601" s="3" t="b">
        <v>0</v>
      </c>
      <c r="R601" s="3" t="s">
        <v>42</v>
      </c>
      <c r="S601" s="6" t="s">
        <v>2041</v>
      </c>
      <c r="T601" s="3" t="s">
        <v>2042</v>
      </c>
    </row>
    <row r="602" spans="1:20" x14ac:dyDescent="0.3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13">
        <v>5</v>
      </c>
      <c r="G602" s="13" t="s">
        <v>14</v>
      </c>
      <c r="H602" s="3">
        <v>1</v>
      </c>
      <c r="I602" s="5">
        <f t="shared" si="27"/>
        <v>5</v>
      </c>
      <c r="J602" s="3" t="s">
        <v>40</v>
      </c>
      <c r="K602" s="3" t="s">
        <v>41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s="3" t="b">
        <v>0</v>
      </c>
      <c r="Q602" s="3" t="b">
        <v>0</v>
      </c>
      <c r="R602" s="3" t="s">
        <v>17</v>
      </c>
      <c r="S602" s="6" t="s">
        <v>2033</v>
      </c>
      <c r="T602" s="3" t="s">
        <v>2034</v>
      </c>
    </row>
    <row r="603" spans="1:20" x14ac:dyDescent="0.3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13">
        <v>207</v>
      </c>
      <c r="G603" s="13" t="s">
        <v>20</v>
      </c>
      <c r="H603" s="3">
        <v>194</v>
      </c>
      <c r="I603" s="5">
        <f t="shared" si="27"/>
        <v>67.103092783505161</v>
      </c>
      <c r="J603" s="3" t="s">
        <v>21</v>
      </c>
      <c r="K603" s="3" t="s">
        <v>22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s="3" t="b">
        <v>1</v>
      </c>
      <c r="Q603" s="3" t="b">
        <v>0</v>
      </c>
      <c r="R603" s="3" t="s">
        <v>65</v>
      </c>
      <c r="S603" s="6" t="s">
        <v>2037</v>
      </c>
      <c r="T603" s="3" t="s">
        <v>2046</v>
      </c>
    </row>
    <row r="604" spans="1:20" ht="31.2" x14ac:dyDescent="0.3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13">
        <v>128</v>
      </c>
      <c r="G604" s="13" t="s">
        <v>20</v>
      </c>
      <c r="H604" s="3">
        <v>1140</v>
      </c>
      <c r="I604" s="5">
        <f t="shared" si="27"/>
        <v>79.978947368421046</v>
      </c>
      <c r="J604" s="3" t="s">
        <v>21</v>
      </c>
      <c r="K604" s="3" t="s">
        <v>22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s="3" t="b">
        <v>0</v>
      </c>
      <c r="Q604" s="3" t="b">
        <v>0</v>
      </c>
      <c r="R604" s="3" t="s">
        <v>33</v>
      </c>
      <c r="S604" s="6" t="s">
        <v>2039</v>
      </c>
      <c r="T604" s="3" t="s">
        <v>2040</v>
      </c>
    </row>
    <row r="605" spans="1:20" x14ac:dyDescent="0.3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13">
        <v>120</v>
      </c>
      <c r="G605" s="13" t="s">
        <v>20</v>
      </c>
      <c r="H605" s="3">
        <v>102</v>
      </c>
      <c r="I605" s="5">
        <f t="shared" si="27"/>
        <v>62.176470588235297</v>
      </c>
      <c r="J605" s="3" t="s">
        <v>21</v>
      </c>
      <c r="K605" s="3" t="s">
        <v>22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s="3" t="b">
        <v>0</v>
      </c>
      <c r="Q605" s="3" t="b">
        <v>0</v>
      </c>
      <c r="R605" s="3" t="s">
        <v>33</v>
      </c>
      <c r="S605" s="6" t="s">
        <v>2039</v>
      </c>
      <c r="T605" s="3" t="s">
        <v>2040</v>
      </c>
    </row>
    <row r="606" spans="1:20" x14ac:dyDescent="0.3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13">
        <v>171</v>
      </c>
      <c r="G606" s="13" t="s">
        <v>20</v>
      </c>
      <c r="H606" s="3">
        <v>2857</v>
      </c>
      <c r="I606" s="5">
        <f t="shared" si="27"/>
        <v>53.005950297514879</v>
      </c>
      <c r="J606" s="3" t="s">
        <v>21</v>
      </c>
      <c r="K606" s="3" t="s">
        <v>22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s="3" t="b">
        <v>0</v>
      </c>
      <c r="Q606" s="3" t="b">
        <v>0</v>
      </c>
      <c r="R606" s="3" t="s">
        <v>33</v>
      </c>
      <c r="S606" s="6" t="s">
        <v>2039</v>
      </c>
      <c r="T606" s="3" t="s">
        <v>2040</v>
      </c>
    </row>
    <row r="607" spans="1:20" x14ac:dyDescent="0.3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13">
        <v>187</v>
      </c>
      <c r="G607" s="13" t="s">
        <v>20</v>
      </c>
      <c r="H607" s="3">
        <v>107</v>
      </c>
      <c r="I607" s="5">
        <f t="shared" si="27"/>
        <v>57.738317757009348</v>
      </c>
      <c r="J607" s="3" t="s">
        <v>21</v>
      </c>
      <c r="K607" s="3" t="s">
        <v>22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s="3" t="b">
        <v>0</v>
      </c>
      <c r="Q607" s="3" t="b">
        <v>0</v>
      </c>
      <c r="R607" s="3" t="s">
        <v>68</v>
      </c>
      <c r="S607" s="6" t="s">
        <v>2047</v>
      </c>
      <c r="T607" s="3" t="s">
        <v>2048</v>
      </c>
    </row>
    <row r="608" spans="1:20" x14ac:dyDescent="0.3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13">
        <v>188</v>
      </c>
      <c r="G608" s="13" t="s">
        <v>20</v>
      </c>
      <c r="H608" s="3">
        <v>160</v>
      </c>
      <c r="I608" s="5">
        <f t="shared" si="27"/>
        <v>40.03125</v>
      </c>
      <c r="J608" s="3" t="s">
        <v>40</v>
      </c>
      <c r="K608" s="3" t="s">
        <v>41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s="3" t="b">
        <v>0</v>
      </c>
      <c r="Q608" s="3" t="b">
        <v>0</v>
      </c>
      <c r="R608" s="3" t="s">
        <v>23</v>
      </c>
      <c r="S608" s="6" t="s">
        <v>2035</v>
      </c>
      <c r="T608" s="3" t="s">
        <v>2036</v>
      </c>
    </row>
    <row r="609" spans="1:20" x14ac:dyDescent="0.3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13">
        <v>131</v>
      </c>
      <c r="G609" s="13" t="s">
        <v>20</v>
      </c>
      <c r="H609" s="3">
        <v>2230</v>
      </c>
      <c r="I609" s="5">
        <f t="shared" si="27"/>
        <v>81.016591928251117</v>
      </c>
      <c r="J609" s="3" t="s">
        <v>21</v>
      </c>
      <c r="K609" s="3" t="s">
        <v>22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s="3" t="b">
        <v>0</v>
      </c>
      <c r="Q609" s="3" t="b">
        <v>0</v>
      </c>
      <c r="R609" s="3" t="s">
        <v>17</v>
      </c>
      <c r="S609" s="6" t="s">
        <v>2033</v>
      </c>
      <c r="T609" s="3" t="s">
        <v>2034</v>
      </c>
    </row>
    <row r="610" spans="1:20" x14ac:dyDescent="0.3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13">
        <v>284</v>
      </c>
      <c r="G610" s="13" t="s">
        <v>20</v>
      </c>
      <c r="H610" s="3">
        <v>316</v>
      </c>
      <c r="I610" s="5">
        <f t="shared" si="27"/>
        <v>35.047468354430379</v>
      </c>
      <c r="J610" s="3" t="s">
        <v>21</v>
      </c>
      <c r="K610" s="3" t="s">
        <v>22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s="3" t="b">
        <v>0</v>
      </c>
      <c r="Q610" s="3" t="b">
        <v>1</v>
      </c>
      <c r="R610" s="3" t="s">
        <v>159</v>
      </c>
      <c r="S610" s="6" t="s">
        <v>2035</v>
      </c>
      <c r="T610" s="3" t="s">
        <v>2058</v>
      </c>
    </row>
    <row r="611" spans="1:20" x14ac:dyDescent="0.3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13">
        <v>120</v>
      </c>
      <c r="G611" s="13" t="s">
        <v>20</v>
      </c>
      <c r="H611" s="3">
        <v>117</v>
      </c>
      <c r="I611" s="5">
        <f t="shared" si="27"/>
        <v>102.92307692307692</v>
      </c>
      <c r="J611" s="3" t="s">
        <v>21</v>
      </c>
      <c r="K611" s="3" t="s">
        <v>22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s="3" t="b">
        <v>0</v>
      </c>
      <c r="Q611" s="3" t="b">
        <v>0</v>
      </c>
      <c r="R611" s="3" t="s">
        <v>474</v>
      </c>
      <c r="S611" s="6" t="s">
        <v>2041</v>
      </c>
      <c r="T611" s="3" t="s">
        <v>2063</v>
      </c>
    </row>
    <row r="612" spans="1:20" ht="31.2" x14ac:dyDescent="0.3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13">
        <v>419</v>
      </c>
      <c r="G612" s="13" t="s">
        <v>20</v>
      </c>
      <c r="H612" s="3">
        <v>6406</v>
      </c>
      <c r="I612" s="5">
        <f t="shared" si="27"/>
        <v>27.998126756166094</v>
      </c>
      <c r="J612" s="3" t="s">
        <v>21</v>
      </c>
      <c r="K612" s="3" t="s">
        <v>22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s="3" t="b">
        <v>0</v>
      </c>
      <c r="Q612" s="3" t="b">
        <v>0</v>
      </c>
      <c r="R612" s="3" t="s">
        <v>33</v>
      </c>
      <c r="S612" s="6" t="s">
        <v>2039</v>
      </c>
      <c r="T612" s="3" t="s">
        <v>2040</v>
      </c>
    </row>
    <row r="613" spans="1:20" x14ac:dyDescent="0.3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13">
        <v>14</v>
      </c>
      <c r="G613" s="13" t="s">
        <v>74</v>
      </c>
      <c r="H613" s="3">
        <v>15</v>
      </c>
      <c r="I613" s="5">
        <f t="shared" si="27"/>
        <v>75.733333333333334</v>
      </c>
      <c r="J613" s="3" t="s">
        <v>21</v>
      </c>
      <c r="K613" s="3" t="s">
        <v>22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s="3" t="b">
        <v>0</v>
      </c>
      <c r="Q613" s="3" t="b">
        <v>0</v>
      </c>
      <c r="R613" s="3" t="s">
        <v>33</v>
      </c>
      <c r="S613" s="6" t="s">
        <v>2039</v>
      </c>
      <c r="T613" s="3" t="s">
        <v>2040</v>
      </c>
    </row>
    <row r="614" spans="1:20" x14ac:dyDescent="0.3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13">
        <v>139</v>
      </c>
      <c r="G614" s="13" t="s">
        <v>20</v>
      </c>
      <c r="H614" s="3">
        <v>192</v>
      </c>
      <c r="I614" s="5">
        <f t="shared" si="27"/>
        <v>45.026041666666664</v>
      </c>
      <c r="J614" s="3" t="s">
        <v>21</v>
      </c>
      <c r="K614" s="3" t="s">
        <v>22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s="3" t="b">
        <v>0</v>
      </c>
      <c r="Q614" s="3" t="b">
        <v>0</v>
      </c>
      <c r="R614" s="3" t="s">
        <v>50</v>
      </c>
      <c r="S614" s="6" t="s">
        <v>2035</v>
      </c>
      <c r="T614" s="3" t="s">
        <v>2043</v>
      </c>
    </row>
    <row r="615" spans="1:20" x14ac:dyDescent="0.3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13">
        <v>174</v>
      </c>
      <c r="G615" s="13" t="s">
        <v>20</v>
      </c>
      <c r="H615" s="3">
        <v>26</v>
      </c>
      <c r="I615" s="5">
        <f t="shared" si="27"/>
        <v>73.615384615384613</v>
      </c>
      <c r="J615" s="3" t="s">
        <v>15</v>
      </c>
      <c r="K615" s="3" t="s">
        <v>16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s="3" t="b">
        <v>0</v>
      </c>
      <c r="Q615" s="3" t="b">
        <v>0</v>
      </c>
      <c r="R615" s="3" t="s">
        <v>33</v>
      </c>
      <c r="S615" s="6" t="s">
        <v>2039</v>
      </c>
      <c r="T615" s="3" t="s">
        <v>2040</v>
      </c>
    </row>
    <row r="616" spans="1:20" ht="31.2" x14ac:dyDescent="0.3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13">
        <v>155</v>
      </c>
      <c r="G616" s="13" t="s">
        <v>20</v>
      </c>
      <c r="H616" s="3">
        <v>723</v>
      </c>
      <c r="I616" s="5">
        <f t="shared" si="27"/>
        <v>56.991701244813278</v>
      </c>
      <c r="J616" s="3" t="s">
        <v>21</v>
      </c>
      <c r="K616" s="3" t="s">
        <v>22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s="3" t="b">
        <v>0</v>
      </c>
      <c r="Q616" s="3" t="b">
        <v>0</v>
      </c>
      <c r="R616" s="3" t="s">
        <v>33</v>
      </c>
      <c r="S616" s="6" t="s">
        <v>2039</v>
      </c>
      <c r="T616" s="3" t="s">
        <v>2040</v>
      </c>
    </row>
    <row r="617" spans="1:20" x14ac:dyDescent="0.3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13">
        <v>170</v>
      </c>
      <c r="G617" s="13" t="s">
        <v>20</v>
      </c>
      <c r="H617" s="3">
        <v>170</v>
      </c>
      <c r="I617" s="5">
        <f t="shared" si="27"/>
        <v>85.223529411764702</v>
      </c>
      <c r="J617" s="3" t="s">
        <v>107</v>
      </c>
      <c r="K617" s="3" t="s">
        <v>108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s="3" t="b">
        <v>0</v>
      </c>
      <c r="Q617" s="3" t="b">
        <v>0</v>
      </c>
      <c r="R617" s="3" t="s">
        <v>33</v>
      </c>
      <c r="S617" s="6" t="s">
        <v>2039</v>
      </c>
      <c r="T617" s="3" t="s">
        <v>2040</v>
      </c>
    </row>
    <row r="618" spans="1:20" x14ac:dyDescent="0.3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13">
        <v>190</v>
      </c>
      <c r="G618" s="13" t="s">
        <v>20</v>
      </c>
      <c r="H618" s="3">
        <v>238</v>
      </c>
      <c r="I618" s="5">
        <f t="shared" si="27"/>
        <v>50.962184873949582</v>
      </c>
      <c r="J618" s="3" t="s">
        <v>40</v>
      </c>
      <c r="K618" s="3" t="s">
        <v>41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s="3" t="b">
        <v>0</v>
      </c>
      <c r="Q618" s="3" t="b">
        <v>1</v>
      </c>
      <c r="R618" s="3" t="s">
        <v>60</v>
      </c>
      <c r="S618" s="6" t="s">
        <v>2035</v>
      </c>
      <c r="T618" s="3" t="s">
        <v>2045</v>
      </c>
    </row>
    <row r="619" spans="1:20" x14ac:dyDescent="0.3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13">
        <v>250</v>
      </c>
      <c r="G619" s="13" t="s">
        <v>20</v>
      </c>
      <c r="H619" s="3">
        <v>55</v>
      </c>
      <c r="I619" s="5">
        <f t="shared" si="27"/>
        <v>63.563636363636363</v>
      </c>
      <c r="J619" s="3" t="s">
        <v>21</v>
      </c>
      <c r="K619" s="3" t="s">
        <v>22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s="3" t="b">
        <v>0</v>
      </c>
      <c r="Q619" s="3" t="b">
        <v>0</v>
      </c>
      <c r="R619" s="3" t="s">
        <v>33</v>
      </c>
      <c r="S619" s="6" t="s">
        <v>2039</v>
      </c>
      <c r="T619" s="3" t="s">
        <v>2040</v>
      </c>
    </row>
    <row r="620" spans="1:20" x14ac:dyDescent="0.3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13">
        <v>49</v>
      </c>
      <c r="G620" s="13" t="s">
        <v>14</v>
      </c>
      <c r="H620" s="3">
        <v>1198</v>
      </c>
      <c r="I620" s="5">
        <f t="shared" si="27"/>
        <v>80.999165275459092</v>
      </c>
      <c r="J620" s="3" t="s">
        <v>21</v>
      </c>
      <c r="K620" s="3" t="s">
        <v>22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s="3" t="b">
        <v>0</v>
      </c>
      <c r="Q620" s="3" t="b">
        <v>0</v>
      </c>
      <c r="R620" s="3" t="s">
        <v>68</v>
      </c>
      <c r="S620" s="6" t="s">
        <v>2047</v>
      </c>
      <c r="T620" s="3" t="s">
        <v>2048</v>
      </c>
    </row>
    <row r="621" spans="1:20" x14ac:dyDescent="0.3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13">
        <v>28</v>
      </c>
      <c r="G621" s="13" t="s">
        <v>14</v>
      </c>
      <c r="H621" s="3">
        <v>648</v>
      </c>
      <c r="I621" s="5">
        <f t="shared" si="27"/>
        <v>86.044753086419746</v>
      </c>
      <c r="J621" s="3" t="s">
        <v>21</v>
      </c>
      <c r="K621" s="3" t="s">
        <v>22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s="3" t="b">
        <v>1</v>
      </c>
      <c r="Q621" s="3" t="b">
        <v>1</v>
      </c>
      <c r="R621" s="3" t="s">
        <v>33</v>
      </c>
      <c r="S621" s="6" t="s">
        <v>2039</v>
      </c>
      <c r="T621" s="3" t="s">
        <v>2040</v>
      </c>
    </row>
    <row r="622" spans="1:20" x14ac:dyDescent="0.3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13">
        <v>268</v>
      </c>
      <c r="G622" s="13" t="s">
        <v>20</v>
      </c>
      <c r="H622" s="3">
        <v>128</v>
      </c>
      <c r="I622" s="5">
        <f t="shared" si="27"/>
        <v>90.0390625</v>
      </c>
      <c r="J622" s="3" t="s">
        <v>26</v>
      </c>
      <c r="K622" s="3" t="s">
        <v>27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s="3" t="b">
        <v>0</v>
      </c>
      <c r="Q622" s="3" t="b">
        <v>0</v>
      </c>
      <c r="R622" s="3" t="s">
        <v>122</v>
      </c>
      <c r="S622" s="6" t="s">
        <v>2054</v>
      </c>
      <c r="T622" s="3" t="s">
        <v>2055</v>
      </c>
    </row>
    <row r="623" spans="1:20" x14ac:dyDescent="0.3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13">
        <v>620</v>
      </c>
      <c r="G623" s="13" t="s">
        <v>20</v>
      </c>
      <c r="H623" s="3">
        <v>2144</v>
      </c>
      <c r="I623" s="5">
        <f t="shared" si="27"/>
        <v>74.006063432835816</v>
      </c>
      <c r="J623" s="3" t="s">
        <v>21</v>
      </c>
      <c r="K623" s="3" t="s">
        <v>22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s="3" t="b">
        <v>0</v>
      </c>
      <c r="Q623" s="3" t="b">
        <v>0</v>
      </c>
      <c r="R623" s="3" t="s">
        <v>33</v>
      </c>
      <c r="S623" s="6" t="s">
        <v>2039</v>
      </c>
      <c r="T623" s="3" t="s">
        <v>2040</v>
      </c>
    </row>
    <row r="624" spans="1:20" x14ac:dyDescent="0.3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13">
        <v>3</v>
      </c>
      <c r="G624" s="13" t="s">
        <v>14</v>
      </c>
      <c r="H624" s="3">
        <v>64</v>
      </c>
      <c r="I624" s="5">
        <f t="shared" si="27"/>
        <v>92.4375</v>
      </c>
      <c r="J624" s="3" t="s">
        <v>21</v>
      </c>
      <c r="K624" s="3" t="s">
        <v>22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s="3" t="b">
        <v>0</v>
      </c>
      <c r="Q624" s="3" t="b">
        <v>0</v>
      </c>
      <c r="R624" s="3" t="s">
        <v>60</v>
      </c>
      <c r="S624" s="6" t="s">
        <v>2035</v>
      </c>
      <c r="T624" s="3" t="s">
        <v>2045</v>
      </c>
    </row>
    <row r="625" spans="1:20" x14ac:dyDescent="0.3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13">
        <v>160</v>
      </c>
      <c r="G625" s="13" t="s">
        <v>20</v>
      </c>
      <c r="H625" s="3">
        <v>2693</v>
      </c>
      <c r="I625" s="5">
        <f t="shared" si="27"/>
        <v>55.999257333828446</v>
      </c>
      <c r="J625" s="3" t="s">
        <v>40</v>
      </c>
      <c r="K625" s="3" t="s">
        <v>41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s="3" t="b">
        <v>0</v>
      </c>
      <c r="Q625" s="3" t="b">
        <v>0</v>
      </c>
      <c r="R625" s="3" t="s">
        <v>33</v>
      </c>
      <c r="S625" s="6" t="s">
        <v>2039</v>
      </c>
      <c r="T625" s="3" t="s">
        <v>2040</v>
      </c>
    </row>
    <row r="626" spans="1:20" x14ac:dyDescent="0.3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13">
        <v>279</v>
      </c>
      <c r="G626" s="13" t="s">
        <v>20</v>
      </c>
      <c r="H626" s="3">
        <v>432</v>
      </c>
      <c r="I626" s="5">
        <f t="shared" si="27"/>
        <v>32.983796296296298</v>
      </c>
      <c r="J626" s="3" t="s">
        <v>21</v>
      </c>
      <c r="K626" s="3" t="s">
        <v>22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s="3" t="b">
        <v>0</v>
      </c>
      <c r="Q626" s="3" t="b">
        <v>0</v>
      </c>
      <c r="R626" s="3" t="s">
        <v>122</v>
      </c>
      <c r="S626" s="6" t="s">
        <v>2054</v>
      </c>
      <c r="T626" s="3" t="s">
        <v>2055</v>
      </c>
    </row>
    <row r="627" spans="1:20" ht="31.2" x14ac:dyDescent="0.3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13">
        <v>77</v>
      </c>
      <c r="G627" s="13" t="s">
        <v>14</v>
      </c>
      <c r="H627" s="3">
        <v>62</v>
      </c>
      <c r="I627" s="5">
        <f t="shared" si="27"/>
        <v>93.596774193548384</v>
      </c>
      <c r="J627" s="3" t="s">
        <v>21</v>
      </c>
      <c r="K627" s="3" t="s">
        <v>22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s="3" t="b">
        <v>0</v>
      </c>
      <c r="Q627" s="3" t="b">
        <v>0</v>
      </c>
      <c r="R627" s="3" t="s">
        <v>33</v>
      </c>
      <c r="S627" s="6" t="s">
        <v>2039</v>
      </c>
      <c r="T627" s="3" t="s">
        <v>2040</v>
      </c>
    </row>
    <row r="628" spans="1:20" ht="31.2" x14ac:dyDescent="0.3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13">
        <v>206</v>
      </c>
      <c r="G628" s="13" t="s">
        <v>20</v>
      </c>
      <c r="H628" s="3">
        <v>189</v>
      </c>
      <c r="I628" s="5">
        <f t="shared" si="27"/>
        <v>69.867724867724874</v>
      </c>
      <c r="J628" s="3" t="s">
        <v>21</v>
      </c>
      <c r="K628" s="3" t="s">
        <v>22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s="3" t="b">
        <v>0</v>
      </c>
      <c r="Q628" s="3" t="b">
        <v>1</v>
      </c>
      <c r="R628" s="3" t="s">
        <v>33</v>
      </c>
      <c r="S628" s="6" t="s">
        <v>2039</v>
      </c>
      <c r="T628" s="3" t="s">
        <v>2040</v>
      </c>
    </row>
    <row r="629" spans="1:20" x14ac:dyDescent="0.3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13">
        <v>694</v>
      </c>
      <c r="G629" s="13" t="s">
        <v>20</v>
      </c>
      <c r="H629" s="3">
        <v>154</v>
      </c>
      <c r="I629" s="5">
        <f t="shared" si="27"/>
        <v>72.129870129870127</v>
      </c>
      <c r="J629" s="3" t="s">
        <v>40</v>
      </c>
      <c r="K629" s="3" t="s">
        <v>41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s="3" t="b">
        <v>1</v>
      </c>
      <c r="Q629" s="3" t="b">
        <v>0</v>
      </c>
      <c r="R629" s="3" t="s">
        <v>17</v>
      </c>
      <c r="S629" s="6" t="s">
        <v>2033</v>
      </c>
      <c r="T629" s="3" t="s">
        <v>2034</v>
      </c>
    </row>
    <row r="630" spans="1:20" x14ac:dyDescent="0.3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13">
        <v>152</v>
      </c>
      <c r="G630" s="13" t="s">
        <v>20</v>
      </c>
      <c r="H630" s="3">
        <v>96</v>
      </c>
      <c r="I630" s="5">
        <f t="shared" si="27"/>
        <v>30.041666666666668</v>
      </c>
      <c r="J630" s="3" t="s">
        <v>21</v>
      </c>
      <c r="K630" s="3" t="s">
        <v>22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s="3" t="b">
        <v>0</v>
      </c>
      <c r="Q630" s="3" t="b">
        <v>0</v>
      </c>
      <c r="R630" s="3" t="s">
        <v>60</v>
      </c>
      <c r="S630" s="6" t="s">
        <v>2035</v>
      </c>
      <c r="T630" s="3" t="s">
        <v>2045</v>
      </c>
    </row>
    <row r="631" spans="1:20" x14ac:dyDescent="0.3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13">
        <v>65</v>
      </c>
      <c r="G631" s="13" t="s">
        <v>14</v>
      </c>
      <c r="H631" s="3">
        <v>750</v>
      </c>
      <c r="I631" s="5">
        <f t="shared" si="27"/>
        <v>73.968000000000004</v>
      </c>
      <c r="J631" s="3" t="s">
        <v>21</v>
      </c>
      <c r="K631" s="3" t="s">
        <v>22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s="3" t="b">
        <v>0</v>
      </c>
      <c r="Q631" s="3" t="b">
        <v>1</v>
      </c>
      <c r="R631" s="3" t="s">
        <v>33</v>
      </c>
      <c r="S631" s="6" t="s">
        <v>2039</v>
      </c>
      <c r="T631" s="3" t="s">
        <v>2040</v>
      </c>
    </row>
    <row r="632" spans="1:20" x14ac:dyDescent="0.3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13">
        <v>63</v>
      </c>
      <c r="G632" s="13" t="s">
        <v>74</v>
      </c>
      <c r="H632" s="3">
        <v>87</v>
      </c>
      <c r="I632" s="5">
        <f t="shared" si="27"/>
        <v>68.65517241379311</v>
      </c>
      <c r="J632" s="3" t="s">
        <v>21</v>
      </c>
      <c r="K632" s="3" t="s">
        <v>22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s="3" t="b">
        <v>0</v>
      </c>
      <c r="Q632" s="3" t="b">
        <v>1</v>
      </c>
      <c r="R632" s="3" t="s">
        <v>33</v>
      </c>
      <c r="S632" s="6" t="s">
        <v>2039</v>
      </c>
      <c r="T632" s="3" t="s">
        <v>2040</v>
      </c>
    </row>
    <row r="633" spans="1:20" x14ac:dyDescent="0.3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13">
        <v>310</v>
      </c>
      <c r="G633" s="13" t="s">
        <v>20</v>
      </c>
      <c r="H633" s="3">
        <v>3063</v>
      </c>
      <c r="I633" s="5">
        <f t="shared" si="27"/>
        <v>59.992164544564154</v>
      </c>
      <c r="J633" s="3" t="s">
        <v>21</v>
      </c>
      <c r="K633" s="3" t="s">
        <v>22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s="3" t="b">
        <v>0</v>
      </c>
      <c r="Q633" s="3" t="b">
        <v>0</v>
      </c>
      <c r="R633" s="3" t="s">
        <v>33</v>
      </c>
      <c r="S633" s="6" t="s">
        <v>2039</v>
      </c>
      <c r="T633" s="3" t="s">
        <v>2040</v>
      </c>
    </row>
    <row r="634" spans="1:20" x14ac:dyDescent="0.3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13">
        <v>43</v>
      </c>
      <c r="G634" s="13" t="s">
        <v>47</v>
      </c>
      <c r="H634" s="3">
        <v>278</v>
      </c>
      <c r="I634" s="5">
        <f t="shared" si="27"/>
        <v>111.15827338129496</v>
      </c>
      <c r="J634" s="3" t="s">
        <v>21</v>
      </c>
      <c r="K634" s="3" t="s">
        <v>22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s="3" t="b">
        <v>0</v>
      </c>
      <c r="Q634" s="3" t="b">
        <v>0</v>
      </c>
      <c r="R634" s="3" t="s">
        <v>33</v>
      </c>
      <c r="S634" s="6" t="s">
        <v>2039</v>
      </c>
      <c r="T634" s="3" t="s">
        <v>2040</v>
      </c>
    </row>
    <row r="635" spans="1:20" x14ac:dyDescent="0.3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13">
        <v>83</v>
      </c>
      <c r="G635" s="13" t="s">
        <v>14</v>
      </c>
      <c r="H635" s="3">
        <v>105</v>
      </c>
      <c r="I635" s="5">
        <f t="shared" si="27"/>
        <v>53.038095238095238</v>
      </c>
      <c r="J635" s="3" t="s">
        <v>21</v>
      </c>
      <c r="K635" s="3" t="s">
        <v>22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s="3" t="b">
        <v>0</v>
      </c>
      <c r="Q635" s="3" t="b">
        <v>0</v>
      </c>
      <c r="R635" s="3" t="s">
        <v>71</v>
      </c>
      <c r="S635" s="6" t="s">
        <v>2041</v>
      </c>
      <c r="T635" s="3" t="s">
        <v>2049</v>
      </c>
    </row>
    <row r="636" spans="1:20" x14ac:dyDescent="0.3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13">
        <v>79</v>
      </c>
      <c r="G636" s="13" t="s">
        <v>74</v>
      </c>
      <c r="H636" s="3">
        <v>1658</v>
      </c>
      <c r="I636" s="5">
        <f t="shared" si="27"/>
        <v>55.985524728588658</v>
      </c>
      <c r="J636" s="3" t="s">
        <v>21</v>
      </c>
      <c r="K636" s="3" t="s">
        <v>22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s="3" t="b">
        <v>0</v>
      </c>
      <c r="Q636" s="3" t="b">
        <v>0</v>
      </c>
      <c r="R636" s="3" t="s">
        <v>269</v>
      </c>
      <c r="S636" s="6" t="s">
        <v>2041</v>
      </c>
      <c r="T636" s="3" t="s">
        <v>2060</v>
      </c>
    </row>
    <row r="637" spans="1:20" x14ac:dyDescent="0.3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13">
        <v>114</v>
      </c>
      <c r="G637" s="13" t="s">
        <v>20</v>
      </c>
      <c r="H637" s="3">
        <v>2266</v>
      </c>
      <c r="I637" s="5">
        <f t="shared" si="27"/>
        <v>69.986760812003524</v>
      </c>
      <c r="J637" s="3" t="s">
        <v>21</v>
      </c>
      <c r="K637" s="3" t="s">
        <v>22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s="3" t="b">
        <v>0</v>
      </c>
      <c r="Q637" s="3" t="b">
        <v>0</v>
      </c>
      <c r="R637" s="3" t="s">
        <v>269</v>
      </c>
      <c r="S637" s="6" t="s">
        <v>2041</v>
      </c>
      <c r="T637" s="3" t="s">
        <v>2060</v>
      </c>
    </row>
    <row r="638" spans="1:20" x14ac:dyDescent="0.3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13">
        <v>65</v>
      </c>
      <c r="G638" s="13" t="s">
        <v>14</v>
      </c>
      <c r="H638" s="3">
        <v>2604</v>
      </c>
      <c r="I638" s="5">
        <f t="shared" si="27"/>
        <v>48.998079877112133</v>
      </c>
      <c r="J638" s="3" t="s">
        <v>36</v>
      </c>
      <c r="K638" s="3" t="s">
        <v>37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s="3" t="b">
        <v>0</v>
      </c>
      <c r="Q638" s="3" t="b">
        <v>1</v>
      </c>
      <c r="R638" s="3" t="s">
        <v>71</v>
      </c>
      <c r="S638" s="6" t="s">
        <v>2041</v>
      </c>
      <c r="T638" s="3" t="s">
        <v>2049</v>
      </c>
    </row>
    <row r="639" spans="1:20" x14ac:dyDescent="0.3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13">
        <v>79</v>
      </c>
      <c r="G639" s="13" t="s">
        <v>14</v>
      </c>
      <c r="H639" s="3">
        <v>65</v>
      </c>
      <c r="I639" s="5">
        <f t="shared" si="27"/>
        <v>103.84615384615384</v>
      </c>
      <c r="J639" s="3" t="s">
        <v>21</v>
      </c>
      <c r="K639" s="3" t="s">
        <v>22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s="3" t="b">
        <v>0</v>
      </c>
      <c r="Q639" s="3" t="b">
        <v>0</v>
      </c>
      <c r="R639" s="3" t="s">
        <v>33</v>
      </c>
      <c r="S639" s="6" t="s">
        <v>2039</v>
      </c>
      <c r="T639" s="3" t="s">
        <v>2040</v>
      </c>
    </row>
    <row r="640" spans="1:20" x14ac:dyDescent="0.3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13">
        <v>11</v>
      </c>
      <c r="G640" s="13" t="s">
        <v>14</v>
      </c>
      <c r="H640" s="3">
        <v>94</v>
      </c>
      <c r="I640" s="5">
        <f t="shared" si="27"/>
        <v>99.127659574468083</v>
      </c>
      <c r="J640" s="3" t="s">
        <v>21</v>
      </c>
      <c r="K640" s="3" t="s">
        <v>22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s="3" t="b">
        <v>0</v>
      </c>
      <c r="Q640" s="3" t="b">
        <v>1</v>
      </c>
      <c r="R640" s="3" t="s">
        <v>33</v>
      </c>
      <c r="S640" s="6" t="s">
        <v>2039</v>
      </c>
      <c r="T640" s="3" t="s">
        <v>2040</v>
      </c>
    </row>
    <row r="641" spans="1:20" x14ac:dyDescent="0.3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13">
        <v>56</v>
      </c>
      <c r="G641" s="13" t="s">
        <v>47</v>
      </c>
      <c r="H641" s="3">
        <v>45</v>
      </c>
      <c r="I641" s="5">
        <f t="shared" si="27"/>
        <v>107.37777777777778</v>
      </c>
      <c r="J641" s="3" t="s">
        <v>21</v>
      </c>
      <c r="K641" s="3" t="s">
        <v>22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s="3" t="b">
        <v>0</v>
      </c>
      <c r="Q641" s="3" t="b">
        <v>1</v>
      </c>
      <c r="R641" s="3" t="s">
        <v>53</v>
      </c>
      <c r="S641" s="6" t="s">
        <v>2041</v>
      </c>
      <c r="T641" s="3" t="s">
        <v>2044</v>
      </c>
    </row>
    <row r="642" spans="1:20" x14ac:dyDescent="0.3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13">
        <v>17</v>
      </c>
      <c r="G642" s="13" t="s">
        <v>14</v>
      </c>
      <c r="H642" s="3">
        <v>257</v>
      </c>
      <c r="I642" s="5">
        <f t="shared" si="27"/>
        <v>76.922178988326849</v>
      </c>
      <c r="J642" s="3" t="s">
        <v>21</v>
      </c>
      <c r="K642" s="3" t="s">
        <v>22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s="3" t="b">
        <v>0</v>
      </c>
      <c r="Q642" s="3" t="b">
        <v>0</v>
      </c>
      <c r="R642" s="3" t="s">
        <v>33</v>
      </c>
      <c r="S642" s="6" t="s">
        <v>2039</v>
      </c>
      <c r="T642" s="3" t="s">
        <v>2040</v>
      </c>
    </row>
    <row r="643" spans="1:20" ht="31.2" x14ac:dyDescent="0.3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13">
        <v>120</v>
      </c>
      <c r="G643" s="13" t="s">
        <v>20</v>
      </c>
      <c r="H643" s="3">
        <v>194</v>
      </c>
      <c r="I643" s="5">
        <f t="shared" ref="I643:I706" si="30">E643/H643</f>
        <v>58.128865979381445</v>
      </c>
      <c r="J643" s="3" t="s">
        <v>98</v>
      </c>
      <c r="K643" s="3" t="s">
        <v>99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s="3" t="b">
        <v>0</v>
      </c>
      <c r="Q643" s="3" t="b">
        <v>0</v>
      </c>
      <c r="R643" s="3" t="s">
        <v>33</v>
      </c>
      <c r="S643" s="6" t="s">
        <v>2039</v>
      </c>
      <c r="T643" s="3" t="s">
        <v>2040</v>
      </c>
    </row>
    <row r="644" spans="1:20" x14ac:dyDescent="0.3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13">
        <v>145</v>
      </c>
      <c r="G644" s="13" t="s">
        <v>20</v>
      </c>
      <c r="H644" s="3">
        <v>129</v>
      </c>
      <c r="I644" s="5">
        <f t="shared" si="30"/>
        <v>103.73643410852713</v>
      </c>
      <c r="J644" s="3" t="s">
        <v>15</v>
      </c>
      <c r="K644" s="3" t="s">
        <v>16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s="3" t="b">
        <v>0</v>
      </c>
      <c r="Q644" s="3" t="b">
        <v>0</v>
      </c>
      <c r="R644" s="3" t="s">
        <v>65</v>
      </c>
      <c r="S644" s="6" t="s">
        <v>2037</v>
      </c>
      <c r="T644" s="3" t="s">
        <v>2046</v>
      </c>
    </row>
    <row r="645" spans="1:20" x14ac:dyDescent="0.3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13">
        <v>221</v>
      </c>
      <c r="G645" s="13" t="s">
        <v>20</v>
      </c>
      <c r="H645" s="3">
        <v>375</v>
      </c>
      <c r="I645" s="5">
        <f t="shared" si="30"/>
        <v>87.962666666666664</v>
      </c>
      <c r="J645" s="3" t="s">
        <v>21</v>
      </c>
      <c r="K645" s="3" t="s">
        <v>22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s="3" t="b">
        <v>0</v>
      </c>
      <c r="Q645" s="3" t="b">
        <v>0</v>
      </c>
      <c r="R645" s="3" t="s">
        <v>33</v>
      </c>
      <c r="S645" s="6" t="s">
        <v>2039</v>
      </c>
      <c r="T645" s="3" t="s">
        <v>2040</v>
      </c>
    </row>
    <row r="646" spans="1:20" x14ac:dyDescent="0.3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13">
        <v>48</v>
      </c>
      <c r="G646" s="13" t="s">
        <v>14</v>
      </c>
      <c r="H646" s="3">
        <v>2928</v>
      </c>
      <c r="I646" s="5">
        <f t="shared" si="30"/>
        <v>28</v>
      </c>
      <c r="J646" s="3" t="s">
        <v>15</v>
      </c>
      <c r="K646" s="3" t="s">
        <v>16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s="3" t="b">
        <v>0</v>
      </c>
      <c r="Q646" s="3" t="b">
        <v>0</v>
      </c>
      <c r="R646" s="3" t="s">
        <v>33</v>
      </c>
      <c r="S646" s="6" t="s">
        <v>2039</v>
      </c>
      <c r="T646" s="3" t="s">
        <v>2040</v>
      </c>
    </row>
    <row r="647" spans="1:20" x14ac:dyDescent="0.3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13">
        <v>93</v>
      </c>
      <c r="G647" s="13" t="s">
        <v>14</v>
      </c>
      <c r="H647" s="3">
        <v>4697</v>
      </c>
      <c r="I647" s="5">
        <f t="shared" si="30"/>
        <v>37.999361294443261</v>
      </c>
      <c r="J647" s="3" t="s">
        <v>21</v>
      </c>
      <c r="K647" s="3" t="s">
        <v>22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s="3" t="b">
        <v>0</v>
      </c>
      <c r="Q647" s="3" t="b">
        <v>1</v>
      </c>
      <c r="R647" s="3" t="s">
        <v>23</v>
      </c>
      <c r="S647" s="6" t="s">
        <v>2035</v>
      </c>
      <c r="T647" s="3" t="s">
        <v>2036</v>
      </c>
    </row>
    <row r="648" spans="1:20" x14ac:dyDescent="0.3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13">
        <v>89</v>
      </c>
      <c r="G648" s="13" t="s">
        <v>14</v>
      </c>
      <c r="H648" s="3">
        <v>2915</v>
      </c>
      <c r="I648" s="5">
        <f t="shared" si="30"/>
        <v>29.999313893653515</v>
      </c>
      <c r="J648" s="3" t="s">
        <v>21</v>
      </c>
      <c r="K648" s="3" t="s">
        <v>22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s="3" t="b">
        <v>0</v>
      </c>
      <c r="Q648" s="3" t="b">
        <v>0</v>
      </c>
      <c r="R648" s="3" t="s">
        <v>89</v>
      </c>
      <c r="S648" s="6" t="s">
        <v>2050</v>
      </c>
      <c r="T648" s="3" t="s">
        <v>2051</v>
      </c>
    </row>
    <row r="649" spans="1:20" x14ac:dyDescent="0.3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13">
        <v>41</v>
      </c>
      <c r="G649" s="13" t="s">
        <v>14</v>
      </c>
      <c r="H649" s="3">
        <v>18</v>
      </c>
      <c r="I649" s="5">
        <f t="shared" si="30"/>
        <v>103.5</v>
      </c>
      <c r="J649" s="3" t="s">
        <v>21</v>
      </c>
      <c r="K649" s="3" t="s">
        <v>22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s="3" t="b">
        <v>0</v>
      </c>
      <c r="Q649" s="3" t="b">
        <v>0</v>
      </c>
      <c r="R649" s="3" t="s">
        <v>206</v>
      </c>
      <c r="S649" s="6" t="s">
        <v>2047</v>
      </c>
      <c r="T649" s="3" t="s">
        <v>2059</v>
      </c>
    </row>
    <row r="650" spans="1:20" x14ac:dyDescent="0.3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13">
        <v>63</v>
      </c>
      <c r="G650" s="13" t="s">
        <v>74</v>
      </c>
      <c r="H650" s="3">
        <v>723</v>
      </c>
      <c r="I650" s="5">
        <f t="shared" si="30"/>
        <v>85.994467496542185</v>
      </c>
      <c r="J650" s="3" t="s">
        <v>21</v>
      </c>
      <c r="K650" s="3" t="s">
        <v>22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s="3" t="b">
        <v>1</v>
      </c>
      <c r="Q650" s="3" t="b">
        <v>0</v>
      </c>
      <c r="R650" s="3" t="s">
        <v>17</v>
      </c>
      <c r="S650" s="6" t="s">
        <v>2033</v>
      </c>
      <c r="T650" s="3" t="s">
        <v>2034</v>
      </c>
    </row>
    <row r="651" spans="1:20" x14ac:dyDescent="0.3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13">
        <v>48</v>
      </c>
      <c r="G651" s="13" t="s">
        <v>14</v>
      </c>
      <c r="H651" s="3">
        <v>602</v>
      </c>
      <c r="I651" s="5">
        <f t="shared" si="30"/>
        <v>98.011627906976742</v>
      </c>
      <c r="J651" s="3" t="s">
        <v>98</v>
      </c>
      <c r="K651" s="3" t="s">
        <v>99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s="3" t="b">
        <v>1</v>
      </c>
      <c r="Q651" s="3" t="b">
        <v>1</v>
      </c>
      <c r="R651" s="3" t="s">
        <v>33</v>
      </c>
      <c r="S651" s="6" t="s">
        <v>2039</v>
      </c>
      <c r="T651" s="3" t="s">
        <v>2040</v>
      </c>
    </row>
    <row r="652" spans="1:20" x14ac:dyDescent="0.3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13">
        <v>2</v>
      </c>
      <c r="G652" s="13" t="s">
        <v>14</v>
      </c>
      <c r="H652" s="3">
        <v>1</v>
      </c>
      <c r="I652" s="5">
        <f t="shared" si="30"/>
        <v>2</v>
      </c>
      <c r="J652" s="3" t="s">
        <v>21</v>
      </c>
      <c r="K652" s="3" t="s">
        <v>22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s="3" t="b">
        <v>0</v>
      </c>
      <c r="Q652" s="3" t="b">
        <v>0</v>
      </c>
      <c r="R652" s="3" t="s">
        <v>159</v>
      </c>
      <c r="S652" s="6" t="s">
        <v>2035</v>
      </c>
      <c r="T652" s="3" t="s">
        <v>2058</v>
      </c>
    </row>
    <row r="653" spans="1:20" x14ac:dyDescent="0.3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13">
        <v>88</v>
      </c>
      <c r="G653" s="13" t="s">
        <v>14</v>
      </c>
      <c r="H653" s="3">
        <v>3868</v>
      </c>
      <c r="I653" s="5">
        <f t="shared" si="30"/>
        <v>44.994570837642193</v>
      </c>
      <c r="J653" s="3" t="s">
        <v>107</v>
      </c>
      <c r="K653" s="3" t="s">
        <v>108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s="3" t="b">
        <v>0</v>
      </c>
      <c r="Q653" s="3" t="b">
        <v>0</v>
      </c>
      <c r="R653" s="3" t="s">
        <v>100</v>
      </c>
      <c r="S653" s="6" t="s">
        <v>2041</v>
      </c>
      <c r="T653" s="3" t="s">
        <v>2052</v>
      </c>
    </row>
    <row r="654" spans="1:20" x14ac:dyDescent="0.3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13">
        <v>127</v>
      </c>
      <c r="G654" s="13" t="s">
        <v>20</v>
      </c>
      <c r="H654" s="3">
        <v>409</v>
      </c>
      <c r="I654" s="5">
        <f t="shared" si="30"/>
        <v>31.012224938875306</v>
      </c>
      <c r="J654" s="3" t="s">
        <v>21</v>
      </c>
      <c r="K654" s="3" t="s">
        <v>22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s="3" t="b">
        <v>0</v>
      </c>
      <c r="Q654" s="3" t="b">
        <v>0</v>
      </c>
      <c r="R654" s="3" t="s">
        <v>28</v>
      </c>
      <c r="S654" s="6" t="s">
        <v>2037</v>
      </c>
      <c r="T654" s="3" t="s">
        <v>2038</v>
      </c>
    </row>
    <row r="655" spans="1:20" x14ac:dyDescent="0.3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13">
        <v>2339</v>
      </c>
      <c r="G655" s="13" t="s">
        <v>20</v>
      </c>
      <c r="H655" s="3">
        <v>234</v>
      </c>
      <c r="I655" s="5">
        <f t="shared" si="30"/>
        <v>59.970085470085472</v>
      </c>
      <c r="J655" s="3" t="s">
        <v>21</v>
      </c>
      <c r="K655" s="3" t="s">
        <v>22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s="3" t="b">
        <v>0</v>
      </c>
      <c r="Q655" s="3" t="b">
        <v>0</v>
      </c>
      <c r="R655" s="3" t="s">
        <v>28</v>
      </c>
      <c r="S655" s="6" t="s">
        <v>2037</v>
      </c>
      <c r="T655" s="3" t="s">
        <v>2038</v>
      </c>
    </row>
    <row r="656" spans="1:20" x14ac:dyDescent="0.3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13">
        <v>508</v>
      </c>
      <c r="G656" s="13" t="s">
        <v>20</v>
      </c>
      <c r="H656" s="3">
        <v>3016</v>
      </c>
      <c r="I656" s="5">
        <f t="shared" si="30"/>
        <v>58.9973474801061</v>
      </c>
      <c r="J656" s="3" t="s">
        <v>21</v>
      </c>
      <c r="K656" s="3" t="s">
        <v>22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s="3" t="b">
        <v>0</v>
      </c>
      <c r="Q656" s="3" t="b">
        <v>0</v>
      </c>
      <c r="R656" s="3" t="s">
        <v>148</v>
      </c>
      <c r="S656" s="6" t="s">
        <v>2035</v>
      </c>
      <c r="T656" s="3" t="s">
        <v>2057</v>
      </c>
    </row>
    <row r="657" spans="1:20" x14ac:dyDescent="0.3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13">
        <v>191</v>
      </c>
      <c r="G657" s="13" t="s">
        <v>20</v>
      </c>
      <c r="H657" s="3">
        <v>264</v>
      </c>
      <c r="I657" s="5">
        <f t="shared" si="30"/>
        <v>50.045454545454547</v>
      </c>
      <c r="J657" s="3" t="s">
        <v>21</v>
      </c>
      <c r="K657" s="3" t="s">
        <v>22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s="3" t="b">
        <v>1</v>
      </c>
      <c r="Q657" s="3" t="b">
        <v>0</v>
      </c>
      <c r="R657" s="3" t="s">
        <v>122</v>
      </c>
      <c r="S657" s="6" t="s">
        <v>2054</v>
      </c>
      <c r="T657" s="3" t="s">
        <v>2055</v>
      </c>
    </row>
    <row r="658" spans="1:20" ht="31.2" x14ac:dyDescent="0.3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13">
        <v>42</v>
      </c>
      <c r="G658" s="13" t="s">
        <v>14</v>
      </c>
      <c r="H658" s="3">
        <v>504</v>
      </c>
      <c r="I658" s="5">
        <f t="shared" si="30"/>
        <v>98.966269841269835</v>
      </c>
      <c r="J658" s="3" t="s">
        <v>26</v>
      </c>
      <c r="K658" s="3" t="s">
        <v>27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s="3" t="b">
        <v>0</v>
      </c>
      <c r="Q658" s="3" t="b">
        <v>0</v>
      </c>
      <c r="R658" s="3" t="s">
        <v>17</v>
      </c>
      <c r="S658" s="6" t="s">
        <v>2033</v>
      </c>
      <c r="T658" s="3" t="s">
        <v>2034</v>
      </c>
    </row>
    <row r="659" spans="1:20" x14ac:dyDescent="0.3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13">
        <v>8</v>
      </c>
      <c r="G659" s="13" t="s">
        <v>14</v>
      </c>
      <c r="H659" s="3">
        <v>14</v>
      </c>
      <c r="I659" s="5">
        <f t="shared" si="30"/>
        <v>58.857142857142854</v>
      </c>
      <c r="J659" s="3" t="s">
        <v>21</v>
      </c>
      <c r="K659" s="3" t="s">
        <v>22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s="3" t="b">
        <v>0</v>
      </c>
      <c r="Q659" s="3" t="b">
        <v>0</v>
      </c>
      <c r="R659" s="3" t="s">
        <v>474</v>
      </c>
      <c r="S659" s="6" t="s">
        <v>2041</v>
      </c>
      <c r="T659" s="3" t="s">
        <v>2063</v>
      </c>
    </row>
    <row r="660" spans="1:20" x14ac:dyDescent="0.3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13">
        <v>60</v>
      </c>
      <c r="G660" s="13" t="s">
        <v>74</v>
      </c>
      <c r="H660" s="3">
        <v>390</v>
      </c>
      <c r="I660" s="5">
        <f t="shared" si="30"/>
        <v>81.010256410256417</v>
      </c>
      <c r="J660" s="3" t="s">
        <v>21</v>
      </c>
      <c r="K660" s="3" t="s">
        <v>22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s="3" t="b">
        <v>0</v>
      </c>
      <c r="Q660" s="3" t="b">
        <v>0</v>
      </c>
      <c r="R660" s="3" t="s">
        <v>23</v>
      </c>
      <c r="S660" s="6" t="s">
        <v>2035</v>
      </c>
      <c r="T660" s="3" t="s">
        <v>2036</v>
      </c>
    </row>
    <row r="661" spans="1:20" x14ac:dyDescent="0.3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13">
        <v>47</v>
      </c>
      <c r="G661" s="13" t="s">
        <v>14</v>
      </c>
      <c r="H661" s="3">
        <v>750</v>
      </c>
      <c r="I661" s="5">
        <f t="shared" si="30"/>
        <v>76.013333333333335</v>
      </c>
      <c r="J661" s="3" t="s">
        <v>40</v>
      </c>
      <c r="K661" s="3" t="s">
        <v>41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s="3" t="b">
        <v>0</v>
      </c>
      <c r="Q661" s="3" t="b">
        <v>0</v>
      </c>
      <c r="R661" s="3" t="s">
        <v>42</v>
      </c>
      <c r="S661" s="6" t="s">
        <v>2041</v>
      </c>
      <c r="T661" s="3" t="s">
        <v>2042</v>
      </c>
    </row>
    <row r="662" spans="1:20" x14ac:dyDescent="0.3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13">
        <v>82</v>
      </c>
      <c r="G662" s="13" t="s">
        <v>14</v>
      </c>
      <c r="H662" s="3">
        <v>77</v>
      </c>
      <c r="I662" s="5">
        <f t="shared" si="30"/>
        <v>96.597402597402592</v>
      </c>
      <c r="J662" s="3" t="s">
        <v>21</v>
      </c>
      <c r="K662" s="3" t="s">
        <v>22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s="3" t="b">
        <v>1</v>
      </c>
      <c r="Q662" s="3" t="b">
        <v>0</v>
      </c>
      <c r="R662" s="3" t="s">
        <v>33</v>
      </c>
      <c r="S662" s="6" t="s">
        <v>2039</v>
      </c>
      <c r="T662" s="3" t="s">
        <v>2040</v>
      </c>
    </row>
    <row r="663" spans="1:20" x14ac:dyDescent="0.3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13">
        <v>54</v>
      </c>
      <c r="G663" s="13" t="s">
        <v>14</v>
      </c>
      <c r="H663" s="3">
        <v>752</v>
      </c>
      <c r="I663" s="5">
        <f t="shared" si="30"/>
        <v>76.957446808510639</v>
      </c>
      <c r="J663" s="3" t="s">
        <v>36</v>
      </c>
      <c r="K663" s="3" t="s">
        <v>37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s="3" t="b">
        <v>0</v>
      </c>
      <c r="Q663" s="3" t="b">
        <v>0</v>
      </c>
      <c r="R663" s="3" t="s">
        <v>159</v>
      </c>
      <c r="S663" s="6" t="s">
        <v>2035</v>
      </c>
      <c r="T663" s="3" t="s">
        <v>2058</v>
      </c>
    </row>
    <row r="664" spans="1:20" x14ac:dyDescent="0.3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13">
        <v>98</v>
      </c>
      <c r="G664" s="13" t="s">
        <v>14</v>
      </c>
      <c r="H664" s="3">
        <v>131</v>
      </c>
      <c r="I664" s="5">
        <f t="shared" si="30"/>
        <v>67.984732824427482</v>
      </c>
      <c r="J664" s="3" t="s">
        <v>21</v>
      </c>
      <c r="K664" s="3" t="s">
        <v>22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s="3" t="b">
        <v>0</v>
      </c>
      <c r="Q664" s="3" t="b">
        <v>0</v>
      </c>
      <c r="R664" s="3" t="s">
        <v>33</v>
      </c>
      <c r="S664" s="6" t="s">
        <v>2039</v>
      </c>
      <c r="T664" s="3" t="s">
        <v>2040</v>
      </c>
    </row>
    <row r="665" spans="1:20" x14ac:dyDescent="0.3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13">
        <v>77</v>
      </c>
      <c r="G665" s="13" t="s">
        <v>14</v>
      </c>
      <c r="H665" s="3">
        <v>87</v>
      </c>
      <c r="I665" s="5">
        <f t="shared" si="30"/>
        <v>88.781609195402297</v>
      </c>
      <c r="J665" s="3" t="s">
        <v>21</v>
      </c>
      <c r="K665" s="3" t="s">
        <v>22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s="3" t="b">
        <v>0</v>
      </c>
      <c r="Q665" s="3" t="b">
        <v>0</v>
      </c>
      <c r="R665" s="3" t="s">
        <v>33</v>
      </c>
      <c r="S665" s="6" t="s">
        <v>2039</v>
      </c>
      <c r="T665" s="3" t="s">
        <v>2040</v>
      </c>
    </row>
    <row r="666" spans="1:20" x14ac:dyDescent="0.3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13">
        <v>33</v>
      </c>
      <c r="G666" s="13" t="s">
        <v>14</v>
      </c>
      <c r="H666" s="3">
        <v>1063</v>
      </c>
      <c r="I666" s="5">
        <f t="shared" si="30"/>
        <v>24.99623706491063</v>
      </c>
      <c r="J666" s="3" t="s">
        <v>21</v>
      </c>
      <c r="K666" s="3" t="s">
        <v>22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s="3" t="b">
        <v>0</v>
      </c>
      <c r="Q666" s="3" t="b">
        <v>0</v>
      </c>
      <c r="R666" s="3" t="s">
        <v>159</v>
      </c>
      <c r="S666" s="6" t="s">
        <v>2035</v>
      </c>
      <c r="T666" s="3" t="s">
        <v>2058</v>
      </c>
    </row>
    <row r="667" spans="1:20" x14ac:dyDescent="0.3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13">
        <v>240</v>
      </c>
      <c r="G667" s="13" t="s">
        <v>20</v>
      </c>
      <c r="H667" s="3">
        <v>272</v>
      </c>
      <c r="I667" s="5">
        <f t="shared" si="30"/>
        <v>44.922794117647058</v>
      </c>
      <c r="J667" s="3" t="s">
        <v>21</v>
      </c>
      <c r="K667" s="3" t="s">
        <v>22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s="3" t="b">
        <v>0</v>
      </c>
      <c r="Q667" s="3" t="b">
        <v>1</v>
      </c>
      <c r="R667" s="3" t="s">
        <v>42</v>
      </c>
      <c r="S667" s="6" t="s">
        <v>2041</v>
      </c>
      <c r="T667" s="3" t="s">
        <v>2042</v>
      </c>
    </row>
    <row r="668" spans="1:20" x14ac:dyDescent="0.3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13">
        <v>64</v>
      </c>
      <c r="G668" s="13" t="s">
        <v>74</v>
      </c>
      <c r="H668" s="3">
        <v>25</v>
      </c>
      <c r="I668" s="5">
        <f t="shared" si="30"/>
        <v>79.400000000000006</v>
      </c>
      <c r="J668" s="3" t="s">
        <v>21</v>
      </c>
      <c r="K668" s="3" t="s">
        <v>22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s="3" t="b">
        <v>0</v>
      </c>
      <c r="Q668" s="3" t="b">
        <v>1</v>
      </c>
      <c r="R668" s="3" t="s">
        <v>33</v>
      </c>
      <c r="S668" s="6" t="s">
        <v>2039</v>
      </c>
      <c r="T668" s="3" t="s">
        <v>2040</v>
      </c>
    </row>
    <row r="669" spans="1:20" ht="31.2" x14ac:dyDescent="0.3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13">
        <v>176</v>
      </c>
      <c r="G669" s="13" t="s">
        <v>20</v>
      </c>
      <c r="H669" s="3">
        <v>419</v>
      </c>
      <c r="I669" s="5">
        <f t="shared" si="30"/>
        <v>29.009546539379475</v>
      </c>
      <c r="J669" s="3" t="s">
        <v>21</v>
      </c>
      <c r="K669" s="3" t="s">
        <v>22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s="3" t="b">
        <v>0</v>
      </c>
      <c r="Q669" s="3" t="b">
        <v>0</v>
      </c>
      <c r="R669" s="3" t="s">
        <v>1029</v>
      </c>
      <c r="S669" s="6" t="s">
        <v>2064</v>
      </c>
      <c r="T669" s="3" t="s">
        <v>2065</v>
      </c>
    </row>
    <row r="670" spans="1:20" ht="31.2" x14ac:dyDescent="0.3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13">
        <v>20</v>
      </c>
      <c r="G670" s="13" t="s">
        <v>14</v>
      </c>
      <c r="H670" s="3">
        <v>76</v>
      </c>
      <c r="I670" s="5">
        <f t="shared" si="30"/>
        <v>73.59210526315789</v>
      </c>
      <c r="J670" s="3" t="s">
        <v>21</v>
      </c>
      <c r="K670" s="3" t="s">
        <v>22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s="3" t="b">
        <v>0</v>
      </c>
      <c r="Q670" s="3" t="b">
        <v>0</v>
      </c>
      <c r="R670" s="3" t="s">
        <v>33</v>
      </c>
      <c r="S670" s="6" t="s">
        <v>2039</v>
      </c>
      <c r="T670" s="3" t="s">
        <v>2040</v>
      </c>
    </row>
    <row r="671" spans="1:20" x14ac:dyDescent="0.3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13">
        <v>359</v>
      </c>
      <c r="G671" s="13" t="s">
        <v>20</v>
      </c>
      <c r="H671" s="3">
        <v>1621</v>
      </c>
      <c r="I671" s="5">
        <f t="shared" si="30"/>
        <v>107.97038864898211</v>
      </c>
      <c r="J671" s="3" t="s">
        <v>107</v>
      </c>
      <c r="K671" s="3" t="s">
        <v>108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s="3" t="b">
        <v>0</v>
      </c>
      <c r="Q671" s="3" t="b">
        <v>0</v>
      </c>
      <c r="R671" s="3" t="s">
        <v>33</v>
      </c>
      <c r="S671" s="6" t="s">
        <v>2039</v>
      </c>
      <c r="T671" s="3" t="s">
        <v>2040</v>
      </c>
    </row>
    <row r="672" spans="1:20" ht="31.2" x14ac:dyDescent="0.3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13">
        <v>469</v>
      </c>
      <c r="G672" s="13" t="s">
        <v>20</v>
      </c>
      <c r="H672" s="3">
        <v>1101</v>
      </c>
      <c r="I672" s="5">
        <f t="shared" si="30"/>
        <v>68.987284287011803</v>
      </c>
      <c r="J672" s="3" t="s">
        <v>21</v>
      </c>
      <c r="K672" s="3" t="s">
        <v>22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s="3" t="b">
        <v>0</v>
      </c>
      <c r="Q672" s="3" t="b">
        <v>0</v>
      </c>
      <c r="R672" s="3" t="s">
        <v>60</v>
      </c>
      <c r="S672" s="6" t="s">
        <v>2035</v>
      </c>
      <c r="T672" s="3" t="s">
        <v>2045</v>
      </c>
    </row>
    <row r="673" spans="1:20" ht="31.2" x14ac:dyDescent="0.3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13">
        <v>122</v>
      </c>
      <c r="G673" s="13" t="s">
        <v>20</v>
      </c>
      <c r="H673" s="3">
        <v>1073</v>
      </c>
      <c r="I673" s="5">
        <f t="shared" si="30"/>
        <v>111.02236719478098</v>
      </c>
      <c r="J673" s="3" t="s">
        <v>21</v>
      </c>
      <c r="K673" s="3" t="s">
        <v>22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s="3" t="b">
        <v>0</v>
      </c>
      <c r="Q673" s="3" t="b">
        <v>1</v>
      </c>
      <c r="R673" s="3" t="s">
        <v>33</v>
      </c>
      <c r="S673" s="6" t="s">
        <v>2039</v>
      </c>
      <c r="T673" s="3" t="s">
        <v>2040</v>
      </c>
    </row>
    <row r="674" spans="1:20" x14ac:dyDescent="0.3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13">
        <v>56</v>
      </c>
      <c r="G674" s="13" t="s">
        <v>14</v>
      </c>
      <c r="H674" s="3">
        <v>4428</v>
      </c>
      <c r="I674" s="5">
        <f t="shared" si="30"/>
        <v>24.997515808491418</v>
      </c>
      <c r="J674" s="3" t="s">
        <v>26</v>
      </c>
      <c r="K674" s="3" t="s">
        <v>27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s="3" t="b">
        <v>0</v>
      </c>
      <c r="Q674" s="3" t="b">
        <v>0</v>
      </c>
      <c r="R674" s="3" t="s">
        <v>33</v>
      </c>
      <c r="S674" s="6" t="s">
        <v>2039</v>
      </c>
      <c r="T674" s="3" t="s">
        <v>2040</v>
      </c>
    </row>
    <row r="675" spans="1:20" x14ac:dyDescent="0.3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13">
        <v>44</v>
      </c>
      <c r="G675" s="13" t="s">
        <v>14</v>
      </c>
      <c r="H675" s="3">
        <v>58</v>
      </c>
      <c r="I675" s="5">
        <f t="shared" si="30"/>
        <v>42.155172413793103</v>
      </c>
      <c r="J675" s="3" t="s">
        <v>107</v>
      </c>
      <c r="K675" s="3" t="s">
        <v>108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s="3" t="b">
        <v>0</v>
      </c>
      <c r="Q675" s="3" t="b">
        <v>0</v>
      </c>
      <c r="R675" s="3" t="s">
        <v>60</v>
      </c>
      <c r="S675" s="6" t="s">
        <v>2035</v>
      </c>
      <c r="T675" s="3" t="s">
        <v>2045</v>
      </c>
    </row>
    <row r="676" spans="1:20" x14ac:dyDescent="0.3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13">
        <v>34</v>
      </c>
      <c r="G676" s="13" t="s">
        <v>74</v>
      </c>
      <c r="H676" s="3">
        <v>1218</v>
      </c>
      <c r="I676" s="5">
        <f t="shared" si="30"/>
        <v>47.003284072249592</v>
      </c>
      <c r="J676" s="3" t="s">
        <v>21</v>
      </c>
      <c r="K676" s="3" t="s">
        <v>22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s="3" t="b">
        <v>0</v>
      </c>
      <c r="Q676" s="3" t="b">
        <v>0</v>
      </c>
      <c r="R676" s="3" t="s">
        <v>122</v>
      </c>
      <c r="S676" s="6" t="s">
        <v>2054</v>
      </c>
      <c r="T676" s="3" t="s">
        <v>2055</v>
      </c>
    </row>
    <row r="677" spans="1:20" x14ac:dyDescent="0.3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13">
        <v>123</v>
      </c>
      <c r="G677" s="13" t="s">
        <v>20</v>
      </c>
      <c r="H677" s="3">
        <v>331</v>
      </c>
      <c r="I677" s="5">
        <f t="shared" si="30"/>
        <v>36.0392749244713</v>
      </c>
      <c r="J677" s="3" t="s">
        <v>21</v>
      </c>
      <c r="K677" s="3" t="s">
        <v>22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s="3" t="b">
        <v>0</v>
      </c>
      <c r="Q677" s="3" t="b">
        <v>0</v>
      </c>
      <c r="R677" s="3" t="s">
        <v>1029</v>
      </c>
      <c r="S677" s="6" t="s">
        <v>2064</v>
      </c>
      <c r="T677" s="3" t="s">
        <v>2065</v>
      </c>
    </row>
    <row r="678" spans="1:20" x14ac:dyDescent="0.3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13">
        <v>190</v>
      </c>
      <c r="G678" s="13" t="s">
        <v>20</v>
      </c>
      <c r="H678" s="3">
        <v>1170</v>
      </c>
      <c r="I678" s="5">
        <f t="shared" si="30"/>
        <v>101.03760683760684</v>
      </c>
      <c r="J678" s="3" t="s">
        <v>21</v>
      </c>
      <c r="K678" s="3" t="s">
        <v>22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s="3" t="b">
        <v>0</v>
      </c>
      <c r="Q678" s="3" t="b">
        <v>0</v>
      </c>
      <c r="R678" s="3" t="s">
        <v>122</v>
      </c>
      <c r="S678" s="6" t="s">
        <v>2054</v>
      </c>
      <c r="T678" s="3" t="s">
        <v>2055</v>
      </c>
    </row>
    <row r="679" spans="1:20" x14ac:dyDescent="0.3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13">
        <v>84</v>
      </c>
      <c r="G679" s="13" t="s">
        <v>14</v>
      </c>
      <c r="H679" s="3">
        <v>111</v>
      </c>
      <c r="I679" s="5">
        <f t="shared" si="30"/>
        <v>39.927927927927925</v>
      </c>
      <c r="J679" s="3" t="s">
        <v>21</v>
      </c>
      <c r="K679" s="3" t="s">
        <v>22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s="3" t="b">
        <v>0</v>
      </c>
      <c r="Q679" s="3" t="b">
        <v>0</v>
      </c>
      <c r="R679" s="3" t="s">
        <v>119</v>
      </c>
      <c r="S679" s="6" t="s">
        <v>2047</v>
      </c>
      <c r="T679" s="3" t="s">
        <v>2053</v>
      </c>
    </row>
    <row r="680" spans="1:20" x14ac:dyDescent="0.3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13">
        <v>18</v>
      </c>
      <c r="G680" s="13" t="s">
        <v>74</v>
      </c>
      <c r="H680" s="3">
        <v>215</v>
      </c>
      <c r="I680" s="5">
        <f t="shared" si="30"/>
        <v>83.158139534883716</v>
      </c>
      <c r="J680" s="3" t="s">
        <v>21</v>
      </c>
      <c r="K680" s="3" t="s">
        <v>22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s="3" t="b">
        <v>0</v>
      </c>
      <c r="Q680" s="3" t="b">
        <v>0</v>
      </c>
      <c r="R680" s="3" t="s">
        <v>53</v>
      </c>
      <c r="S680" s="6" t="s">
        <v>2041</v>
      </c>
      <c r="T680" s="3" t="s">
        <v>2044</v>
      </c>
    </row>
    <row r="681" spans="1:20" x14ac:dyDescent="0.3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13">
        <v>1037</v>
      </c>
      <c r="G681" s="13" t="s">
        <v>20</v>
      </c>
      <c r="H681" s="3">
        <v>363</v>
      </c>
      <c r="I681" s="5">
        <f t="shared" si="30"/>
        <v>39.97520661157025</v>
      </c>
      <c r="J681" s="3" t="s">
        <v>21</v>
      </c>
      <c r="K681" s="3" t="s">
        <v>22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s="3" t="b">
        <v>0</v>
      </c>
      <c r="Q681" s="3" t="b">
        <v>1</v>
      </c>
      <c r="R681" s="3" t="s">
        <v>17</v>
      </c>
      <c r="S681" s="6" t="s">
        <v>2033</v>
      </c>
      <c r="T681" s="3" t="s">
        <v>2034</v>
      </c>
    </row>
    <row r="682" spans="1:20" ht="31.2" x14ac:dyDescent="0.3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13">
        <v>97</v>
      </c>
      <c r="G682" s="13" t="s">
        <v>14</v>
      </c>
      <c r="H682" s="3">
        <v>2955</v>
      </c>
      <c r="I682" s="5">
        <f t="shared" si="30"/>
        <v>47.993908629441627</v>
      </c>
      <c r="J682" s="3" t="s">
        <v>21</v>
      </c>
      <c r="K682" s="3" t="s">
        <v>22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s="3" t="b">
        <v>0</v>
      </c>
      <c r="Q682" s="3" t="b">
        <v>1</v>
      </c>
      <c r="R682" s="3" t="s">
        <v>292</v>
      </c>
      <c r="S682" s="6" t="s">
        <v>2050</v>
      </c>
      <c r="T682" s="3" t="s">
        <v>2061</v>
      </c>
    </row>
    <row r="683" spans="1:20" ht="31.2" x14ac:dyDescent="0.3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13">
        <v>86</v>
      </c>
      <c r="G683" s="13" t="s">
        <v>14</v>
      </c>
      <c r="H683" s="3">
        <v>1657</v>
      </c>
      <c r="I683" s="5">
        <f t="shared" si="30"/>
        <v>95.978877489438744</v>
      </c>
      <c r="J683" s="3" t="s">
        <v>21</v>
      </c>
      <c r="K683" s="3" t="s">
        <v>22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s="3" t="b">
        <v>0</v>
      </c>
      <c r="Q683" s="3" t="b">
        <v>0</v>
      </c>
      <c r="R683" s="3" t="s">
        <v>33</v>
      </c>
      <c r="S683" s="6" t="s">
        <v>2039</v>
      </c>
      <c r="T683" s="3" t="s">
        <v>2040</v>
      </c>
    </row>
    <row r="684" spans="1:20" x14ac:dyDescent="0.3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13">
        <v>150</v>
      </c>
      <c r="G684" s="13" t="s">
        <v>20</v>
      </c>
      <c r="H684" s="3">
        <v>103</v>
      </c>
      <c r="I684" s="5">
        <f t="shared" si="30"/>
        <v>78.728155339805824</v>
      </c>
      <c r="J684" s="3" t="s">
        <v>21</v>
      </c>
      <c r="K684" s="3" t="s">
        <v>22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s="3" t="b">
        <v>0</v>
      </c>
      <c r="Q684" s="3" t="b">
        <v>0</v>
      </c>
      <c r="R684" s="3" t="s">
        <v>33</v>
      </c>
      <c r="S684" s="6" t="s">
        <v>2039</v>
      </c>
      <c r="T684" s="3" t="s">
        <v>2040</v>
      </c>
    </row>
    <row r="685" spans="1:20" x14ac:dyDescent="0.3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13">
        <v>358</v>
      </c>
      <c r="G685" s="13" t="s">
        <v>20</v>
      </c>
      <c r="H685" s="3">
        <v>147</v>
      </c>
      <c r="I685" s="5">
        <f t="shared" si="30"/>
        <v>56.081632653061227</v>
      </c>
      <c r="J685" s="3" t="s">
        <v>21</v>
      </c>
      <c r="K685" s="3" t="s">
        <v>22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s="3" t="b">
        <v>0</v>
      </c>
      <c r="Q685" s="3" t="b">
        <v>0</v>
      </c>
      <c r="R685" s="3" t="s">
        <v>33</v>
      </c>
      <c r="S685" s="6" t="s">
        <v>2039</v>
      </c>
      <c r="T685" s="3" t="s">
        <v>2040</v>
      </c>
    </row>
    <row r="686" spans="1:20" x14ac:dyDescent="0.3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13">
        <v>543</v>
      </c>
      <c r="G686" s="13" t="s">
        <v>20</v>
      </c>
      <c r="H686" s="3">
        <v>110</v>
      </c>
      <c r="I686" s="5">
        <f t="shared" si="30"/>
        <v>69.090909090909093</v>
      </c>
      <c r="J686" s="3" t="s">
        <v>15</v>
      </c>
      <c r="K686" s="3" t="s">
        <v>16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s="3" t="b">
        <v>0</v>
      </c>
      <c r="Q686" s="3" t="b">
        <v>0</v>
      </c>
      <c r="R686" s="3" t="s">
        <v>68</v>
      </c>
      <c r="S686" s="6" t="s">
        <v>2047</v>
      </c>
      <c r="T686" s="3" t="s">
        <v>2048</v>
      </c>
    </row>
    <row r="687" spans="1:20" x14ac:dyDescent="0.3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13">
        <v>68</v>
      </c>
      <c r="G687" s="13" t="s">
        <v>14</v>
      </c>
      <c r="H687" s="3">
        <v>926</v>
      </c>
      <c r="I687" s="5">
        <f t="shared" si="30"/>
        <v>102.05291576673866</v>
      </c>
      <c r="J687" s="3" t="s">
        <v>15</v>
      </c>
      <c r="K687" s="3" t="s">
        <v>16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s="3" t="b">
        <v>0</v>
      </c>
      <c r="Q687" s="3" t="b">
        <v>0</v>
      </c>
      <c r="R687" s="3" t="s">
        <v>33</v>
      </c>
      <c r="S687" s="6" t="s">
        <v>2039</v>
      </c>
      <c r="T687" s="3" t="s">
        <v>2040</v>
      </c>
    </row>
    <row r="688" spans="1:20" x14ac:dyDescent="0.3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13">
        <v>192</v>
      </c>
      <c r="G688" s="13" t="s">
        <v>20</v>
      </c>
      <c r="H688" s="3">
        <v>134</v>
      </c>
      <c r="I688" s="5">
        <f t="shared" si="30"/>
        <v>107.32089552238806</v>
      </c>
      <c r="J688" s="3" t="s">
        <v>21</v>
      </c>
      <c r="K688" s="3" t="s">
        <v>22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s="3" t="b">
        <v>0</v>
      </c>
      <c r="Q688" s="3" t="b">
        <v>0</v>
      </c>
      <c r="R688" s="3" t="s">
        <v>65</v>
      </c>
      <c r="S688" s="6" t="s">
        <v>2037</v>
      </c>
      <c r="T688" s="3" t="s">
        <v>2046</v>
      </c>
    </row>
    <row r="689" spans="1:20" x14ac:dyDescent="0.3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13">
        <v>932</v>
      </c>
      <c r="G689" s="13" t="s">
        <v>20</v>
      </c>
      <c r="H689" s="3">
        <v>269</v>
      </c>
      <c r="I689" s="5">
        <f t="shared" si="30"/>
        <v>51.970260223048328</v>
      </c>
      <c r="J689" s="3" t="s">
        <v>21</v>
      </c>
      <c r="K689" s="3" t="s">
        <v>22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s="3" t="b">
        <v>0</v>
      </c>
      <c r="Q689" s="3" t="b">
        <v>0</v>
      </c>
      <c r="R689" s="3" t="s">
        <v>33</v>
      </c>
      <c r="S689" s="6" t="s">
        <v>2039</v>
      </c>
      <c r="T689" s="3" t="s">
        <v>2040</v>
      </c>
    </row>
    <row r="690" spans="1:20" x14ac:dyDescent="0.3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13">
        <v>429</v>
      </c>
      <c r="G690" s="13" t="s">
        <v>20</v>
      </c>
      <c r="H690" s="3">
        <v>175</v>
      </c>
      <c r="I690" s="5">
        <f t="shared" si="30"/>
        <v>71.137142857142862</v>
      </c>
      <c r="J690" s="3" t="s">
        <v>21</v>
      </c>
      <c r="K690" s="3" t="s">
        <v>22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s="3" t="b">
        <v>0</v>
      </c>
      <c r="Q690" s="3" t="b">
        <v>1</v>
      </c>
      <c r="R690" s="3" t="s">
        <v>269</v>
      </c>
      <c r="S690" s="6" t="s">
        <v>2041</v>
      </c>
      <c r="T690" s="3" t="s">
        <v>2060</v>
      </c>
    </row>
    <row r="691" spans="1:20" x14ac:dyDescent="0.3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13">
        <v>101</v>
      </c>
      <c r="G691" s="13" t="s">
        <v>20</v>
      </c>
      <c r="H691" s="3">
        <v>69</v>
      </c>
      <c r="I691" s="5">
        <f t="shared" si="30"/>
        <v>106.49275362318841</v>
      </c>
      <c r="J691" s="3" t="s">
        <v>21</v>
      </c>
      <c r="K691" s="3" t="s">
        <v>22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s="3" t="b">
        <v>0</v>
      </c>
      <c r="Q691" s="3" t="b">
        <v>0</v>
      </c>
      <c r="R691" s="3" t="s">
        <v>28</v>
      </c>
      <c r="S691" s="6" t="s">
        <v>2037</v>
      </c>
      <c r="T691" s="3" t="s">
        <v>2038</v>
      </c>
    </row>
    <row r="692" spans="1:20" x14ac:dyDescent="0.3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13">
        <v>227</v>
      </c>
      <c r="G692" s="13" t="s">
        <v>20</v>
      </c>
      <c r="H692" s="3">
        <v>190</v>
      </c>
      <c r="I692" s="5">
        <f t="shared" si="30"/>
        <v>42.93684210526316</v>
      </c>
      <c r="J692" s="3" t="s">
        <v>21</v>
      </c>
      <c r="K692" s="3" t="s">
        <v>22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s="3" t="b">
        <v>0</v>
      </c>
      <c r="Q692" s="3" t="b">
        <v>1</v>
      </c>
      <c r="R692" s="3" t="s">
        <v>42</v>
      </c>
      <c r="S692" s="6" t="s">
        <v>2041</v>
      </c>
      <c r="T692" s="3" t="s">
        <v>2042</v>
      </c>
    </row>
    <row r="693" spans="1:20" x14ac:dyDescent="0.3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13">
        <v>142</v>
      </c>
      <c r="G693" s="13" t="s">
        <v>20</v>
      </c>
      <c r="H693" s="3">
        <v>237</v>
      </c>
      <c r="I693" s="5">
        <f t="shared" si="30"/>
        <v>30.037974683544302</v>
      </c>
      <c r="J693" s="3" t="s">
        <v>21</v>
      </c>
      <c r="K693" s="3" t="s">
        <v>22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s="3" t="b">
        <v>1</v>
      </c>
      <c r="Q693" s="3" t="b">
        <v>1</v>
      </c>
      <c r="R693" s="3" t="s">
        <v>42</v>
      </c>
      <c r="S693" s="6" t="s">
        <v>2041</v>
      </c>
      <c r="T693" s="3" t="s">
        <v>2042</v>
      </c>
    </row>
    <row r="694" spans="1:20" x14ac:dyDescent="0.3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13">
        <v>91</v>
      </c>
      <c r="G694" s="13" t="s">
        <v>14</v>
      </c>
      <c r="H694" s="3">
        <v>77</v>
      </c>
      <c r="I694" s="5">
        <f t="shared" si="30"/>
        <v>70.623376623376629</v>
      </c>
      <c r="J694" s="3" t="s">
        <v>40</v>
      </c>
      <c r="K694" s="3" t="s">
        <v>41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s="3" t="b">
        <v>0</v>
      </c>
      <c r="Q694" s="3" t="b">
        <v>0</v>
      </c>
      <c r="R694" s="3" t="s">
        <v>23</v>
      </c>
      <c r="S694" s="6" t="s">
        <v>2035</v>
      </c>
      <c r="T694" s="3" t="s">
        <v>2036</v>
      </c>
    </row>
    <row r="695" spans="1:20" ht="31.2" x14ac:dyDescent="0.3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13">
        <v>64</v>
      </c>
      <c r="G695" s="13" t="s">
        <v>14</v>
      </c>
      <c r="H695" s="3">
        <v>1748</v>
      </c>
      <c r="I695" s="5">
        <f t="shared" si="30"/>
        <v>66.016018306636155</v>
      </c>
      <c r="J695" s="3" t="s">
        <v>21</v>
      </c>
      <c r="K695" s="3" t="s">
        <v>22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s="3" t="b">
        <v>0</v>
      </c>
      <c r="Q695" s="3" t="b">
        <v>0</v>
      </c>
      <c r="R695" s="3" t="s">
        <v>33</v>
      </c>
      <c r="S695" s="6" t="s">
        <v>2039</v>
      </c>
      <c r="T695" s="3" t="s">
        <v>2040</v>
      </c>
    </row>
    <row r="696" spans="1:20" x14ac:dyDescent="0.3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13">
        <v>84</v>
      </c>
      <c r="G696" s="13" t="s">
        <v>14</v>
      </c>
      <c r="H696" s="3">
        <v>79</v>
      </c>
      <c r="I696" s="5">
        <f t="shared" si="30"/>
        <v>96.911392405063296</v>
      </c>
      <c r="J696" s="3" t="s">
        <v>21</v>
      </c>
      <c r="K696" s="3" t="s">
        <v>22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s="3" t="b">
        <v>0</v>
      </c>
      <c r="Q696" s="3" t="b">
        <v>0</v>
      </c>
      <c r="R696" s="3" t="s">
        <v>33</v>
      </c>
      <c r="S696" s="6" t="s">
        <v>2039</v>
      </c>
      <c r="T696" s="3" t="s">
        <v>2040</v>
      </c>
    </row>
    <row r="697" spans="1:20" x14ac:dyDescent="0.3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13">
        <v>134</v>
      </c>
      <c r="G697" s="13" t="s">
        <v>20</v>
      </c>
      <c r="H697" s="3">
        <v>196</v>
      </c>
      <c r="I697" s="5">
        <f t="shared" si="30"/>
        <v>62.867346938775512</v>
      </c>
      <c r="J697" s="3" t="s">
        <v>107</v>
      </c>
      <c r="K697" s="3" t="s">
        <v>108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s="3" t="b">
        <v>1</v>
      </c>
      <c r="Q697" s="3" t="b">
        <v>0</v>
      </c>
      <c r="R697" s="3" t="s">
        <v>23</v>
      </c>
      <c r="S697" s="6" t="s">
        <v>2035</v>
      </c>
      <c r="T697" s="3" t="s">
        <v>2036</v>
      </c>
    </row>
    <row r="698" spans="1:20" x14ac:dyDescent="0.3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13">
        <v>59</v>
      </c>
      <c r="G698" s="13" t="s">
        <v>14</v>
      </c>
      <c r="H698" s="3">
        <v>889</v>
      </c>
      <c r="I698" s="5">
        <f t="shared" si="30"/>
        <v>108.98537682789652</v>
      </c>
      <c r="J698" s="3" t="s">
        <v>21</v>
      </c>
      <c r="K698" s="3" t="s">
        <v>22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s="3" t="b">
        <v>0</v>
      </c>
      <c r="Q698" s="3" t="b">
        <v>1</v>
      </c>
      <c r="R698" s="3" t="s">
        <v>33</v>
      </c>
      <c r="S698" s="6" t="s">
        <v>2039</v>
      </c>
      <c r="T698" s="3" t="s">
        <v>2040</v>
      </c>
    </row>
    <row r="699" spans="1:20" x14ac:dyDescent="0.3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13">
        <v>153</v>
      </c>
      <c r="G699" s="13" t="s">
        <v>20</v>
      </c>
      <c r="H699" s="3">
        <v>7295</v>
      </c>
      <c r="I699" s="5">
        <f t="shared" si="30"/>
        <v>26.999314599040439</v>
      </c>
      <c r="J699" s="3" t="s">
        <v>21</v>
      </c>
      <c r="K699" s="3" t="s">
        <v>22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s="3" t="b">
        <v>0</v>
      </c>
      <c r="Q699" s="3" t="b">
        <v>0</v>
      </c>
      <c r="R699" s="3" t="s">
        <v>50</v>
      </c>
      <c r="S699" s="6" t="s">
        <v>2035</v>
      </c>
      <c r="T699" s="3" t="s">
        <v>2043</v>
      </c>
    </row>
    <row r="700" spans="1:20" x14ac:dyDescent="0.3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13">
        <v>447</v>
      </c>
      <c r="G700" s="13" t="s">
        <v>20</v>
      </c>
      <c r="H700" s="3">
        <v>2893</v>
      </c>
      <c r="I700" s="5">
        <f t="shared" si="30"/>
        <v>65.004147943311438</v>
      </c>
      <c r="J700" s="3" t="s">
        <v>15</v>
      </c>
      <c r="K700" s="3" t="s">
        <v>16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s="3" t="b">
        <v>0</v>
      </c>
      <c r="Q700" s="3" t="b">
        <v>0</v>
      </c>
      <c r="R700" s="3" t="s">
        <v>65</v>
      </c>
      <c r="S700" s="6" t="s">
        <v>2037</v>
      </c>
      <c r="T700" s="3" t="s">
        <v>2046</v>
      </c>
    </row>
    <row r="701" spans="1:20" x14ac:dyDescent="0.3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13">
        <v>84</v>
      </c>
      <c r="G701" s="13" t="s">
        <v>14</v>
      </c>
      <c r="H701" s="3">
        <v>56</v>
      </c>
      <c r="I701" s="5">
        <f t="shared" si="30"/>
        <v>111.51785714285714</v>
      </c>
      <c r="J701" s="3" t="s">
        <v>21</v>
      </c>
      <c r="K701" s="3" t="s">
        <v>22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s="3" t="b">
        <v>0</v>
      </c>
      <c r="Q701" s="3" t="b">
        <v>0</v>
      </c>
      <c r="R701" s="3" t="s">
        <v>53</v>
      </c>
      <c r="S701" s="6" t="s">
        <v>2041</v>
      </c>
      <c r="T701" s="3" t="s">
        <v>2044</v>
      </c>
    </row>
    <row r="702" spans="1:20" ht="31.2" x14ac:dyDescent="0.3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13">
        <v>3</v>
      </c>
      <c r="G702" s="13" t="s">
        <v>14</v>
      </c>
      <c r="H702" s="3">
        <v>1</v>
      </c>
      <c r="I702" s="5">
        <f t="shared" si="30"/>
        <v>3</v>
      </c>
      <c r="J702" s="3" t="s">
        <v>21</v>
      </c>
      <c r="K702" s="3" t="s">
        <v>22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s="3" t="b">
        <v>0</v>
      </c>
      <c r="Q702" s="3" t="b">
        <v>0</v>
      </c>
      <c r="R702" s="3" t="s">
        <v>65</v>
      </c>
      <c r="S702" s="6" t="s">
        <v>2037</v>
      </c>
      <c r="T702" s="3" t="s">
        <v>2046</v>
      </c>
    </row>
    <row r="703" spans="1:20" ht="31.2" x14ac:dyDescent="0.3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13">
        <v>175</v>
      </c>
      <c r="G703" s="13" t="s">
        <v>20</v>
      </c>
      <c r="H703" s="3">
        <v>820</v>
      </c>
      <c r="I703" s="5">
        <f t="shared" si="30"/>
        <v>110.99268292682927</v>
      </c>
      <c r="J703" s="3" t="s">
        <v>21</v>
      </c>
      <c r="K703" s="3" t="s">
        <v>22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s="3" t="b">
        <v>1</v>
      </c>
      <c r="Q703" s="3" t="b">
        <v>0</v>
      </c>
      <c r="R703" s="3" t="s">
        <v>33</v>
      </c>
      <c r="S703" s="6" t="s">
        <v>2039</v>
      </c>
      <c r="T703" s="3" t="s">
        <v>2040</v>
      </c>
    </row>
    <row r="704" spans="1:20" ht="31.2" x14ac:dyDescent="0.3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13">
        <v>54</v>
      </c>
      <c r="G704" s="13" t="s">
        <v>14</v>
      </c>
      <c r="H704" s="3">
        <v>83</v>
      </c>
      <c r="I704" s="5">
        <f t="shared" si="30"/>
        <v>56.746987951807228</v>
      </c>
      <c r="J704" s="3" t="s">
        <v>21</v>
      </c>
      <c r="K704" s="3" t="s">
        <v>22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s="3" t="b">
        <v>0</v>
      </c>
      <c r="Q704" s="3" t="b">
        <v>0</v>
      </c>
      <c r="R704" s="3" t="s">
        <v>65</v>
      </c>
      <c r="S704" s="6" t="s">
        <v>2037</v>
      </c>
      <c r="T704" s="3" t="s">
        <v>2046</v>
      </c>
    </row>
    <row r="705" spans="1:20" x14ac:dyDescent="0.3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13">
        <v>312</v>
      </c>
      <c r="G705" s="13" t="s">
        <v>20</v>
      </c>
      <c r="H705" s="3">
        <v>2038</v>
      </c>
      <c r="I705" s="5">
        <f t="shared" si="30"/>
        <v>97.020608439646708</v>
      </c>
      <c r="J705" s="3" t="s">
        <v>21</v>
      </c>
      <c r="K705" s="3" t="s">
        <v>22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s="3" t="b">
        <v>1</v>
      </c>
      <c r="Q705" s="3" t="b">
        <v>1</v>
      </c>
      <c r="R705" s="3" t="s">
        <v>206</v>
      </c>
      <c r="S705" s="6" t="s">
        <v>2047</v>
      </c>
      <c r="T705" s="3" t="s">
        <v>2059</v>
      </c>
    </row>
    <row r="706" spans="1:20" ht="31.2" x14ac:dyDescent="0.3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13">
        <v>123</v>
      </c>
      <c r="G706" s="13" t="s">
        <v>20</v>
      </c>
      <c r="H706" s="3">
        <v>116</v>
      </c>
      <c r="I706" s="5">
        <f t="shared" si="30"/>
        <v>92.08620689655173</v>
      </c>
      <c r="J706" s="3" t="s">
        <v>21</v>
      </c>
      <c r="K706" s="3" t="s">
        <v>22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s="3" t="b">
        <v>0</v>
      </c>
      <c r="Q706" s="3" t="b">
        <v>0</v>
      </c>
      <c r="R706" s="3" t="s">
        <v>71</v>
      </c>
      <c r="S706" s="6" t="s">
        <v>2041</v>
      </c>
      <c r="T706" s="3" t="s">
        <v>2049</v>
      </c>
    </row>
    <row r="707" spans="1:20" x14ac:dyDescent="0.3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13">
        <v>99</v>
      </c>
      <c r="G707" s="13" t="s">
        <v>14</v>
      </c>
      <c r="H707" s="3">
        <v>2025</v>
      </c>
      <c r="I707" s="5">
        <f t="shared" ref="I707:I770" si="33">E707/H707</f>
        <v>82.986666666666665</v>
      </c>
      <c r="J707" s="3" t="s">
        <v>40</v>
      </c>
      <c r="K707" s="3" t="s">
        <v>41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s="3" t="b">
        <v>0</v>
      </c>
      <c r="Q707" s="3" t="b">
        <v>0</v>
      </c>
      <c r="R707" s="3" t="s">
        <v>68</v>
      </c>
      <c r="S707" s="6" t="s">
        <v>2047</v>
      </c>
      <c r="T707" s="3" t="s">
        <v>2048</v>
      </c>
    </row>
    <row r="708" spans="1:20" ht="31.2" x14ac:dyDescent="0.3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13">
        <v>128</v>
      </c>
      <c r="G708" s="13" t="s">
        <v>20</v>
      </c>
      <c r="H708" s="3">
        <v>1345</v>
      </c>
      <c r="I708" s="5">
        <f t="shared" si="33"/>
        <v>103.03791821561339</v>
      </c>
      <c r="J708" s="3" t="s">
        <v>26</v>
      </c>
      <c r="K708" s="3" t="s">
        <v>27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s="3" t="b">
        <v>0</v>
      </c>
      <c r="Q708" s="3" t="b">
        <v>1</v>
      </c>
      <c r="R708" s="3" t="s">
        <v>28</v>
      </c>
      <c r="S708" s="6" t="s">
        <v>2037</v>
      </c>
      <c r="T708" s="3" t="s">
        <v>2038</v>
      </c>
    </row>
    <row r="709" spans="1:20" ht="31.2" x14ac:dyDescent="0.3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13">
        <v>159</v>
      </c>
      <c r="G709" s="13" t="s">
        <v>20</v>
      </c>
      <c r="H709" s="3">
        <v>168</v>
      </c>
      <c r="I709" s="5">
        <f t="shared" si="33"/>
        <v>68.922619047619051</v>
      </c>
      <c r="J709" s="3" t="s">
        <v>21</v>
      </c>
      <c r="K709" s="3" t="s">
        <v>22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s="3" t="b">
        <v>0</v>
      </c>
      <c r="Q709" s="3" t="b">
        <v>0</v>
      </c>
      <c r="R709" s="3" t="s">
        <v>53</v>
      </c>
      <c r="S709" s="6" t="s">
        <v>2041</v>
      </c>
      <c r="T709" s="3" t="s">
        <v>2044</v>
      </c>
    </row>
    <row r="710" spans="1:20" x14ac:dyDescent="0.3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13">
        <v>707</v>
      </c>
      <c r="G710" s="13" t="s">
        <v>20</v>
      </c>
      <c r="H710" s="3">
        <v>137</v>
      </c>
      <c r="I710" s="5">
        <f t="shared" si="33"/>
        <v>87.737226277372258</v>
      </c>
      <c r="J710" s="3" t="s">
        <v>98</v>
      </c>
      <c r="K710" s="3" t="s">
        <v>99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s="3" t="b">
        <v>0</v>
      </c>
      <c r="Q710" s="3" t="b">
        <v>0</v>
      </c>
      <c r="R710" s="3" t="s">
        <v>33</v>
      </c>
      <c r="S710" s="6" t="s">
        <v>2039</v>
      </c>
      <c r="T710" s="3" t="s">
        <v>2040</v>
      </c>
    </row>
    <row r="711" spans="1:20" x14ac:dyDescent="0.3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13">
        <v>142</v>
      </c>
      <c r="G711" s="13" t="s">
        <v>20</v>
      </c>
      <c r="H711" s="3">
        <v>186</v>
      </c>
      <c r="I711" s="5">
        <f t="shared" si="33"/>
        <v>75.021505376344081</v>
      </c>
      <c r="J711" s="3" t="s">
        <v>107</v>
      </c>
      <c r="K711" s="3" t="s">
        <v>108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s="3" t="b">
        <v>0</v>
      </c>
      <c r="Q711" s="3" t="b">
        <v>0</v>
      </c>
      <c r="R711" s="3" t="s">
        <v>33</v>
      </c>
      <c r="S711" s="6" t="s">
        <v>2039</v>
      </c>
      <c r="T711" s="3" t="s">
        <v>2040</v>
      </c>
    </row>
    <row r="712" spans="1:20" ht="31.2" x14ac:dyDescent="0.3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13">
        <v>148</v>
      </c>
      <c r="G712" s="13" t="s">
        <v>20</v>
      </c>
      <c r="H712" s="3">
        <v>125</v>
      </c>
      <c r="I712" s="5">
        <f t="shared" si="33"/>
        <v>50.863999999999997</v>
      </c>
      <c r="J712" s="3" t="s">
        <v>21</v>
      </c>
      <c r="K712" s="3" t="s">
        <v>22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s="3" t="b">
        <v>0</v>
      </c>
      <c r="Q712" s="3" t="b">
        <v>1</v>
      </c>
      <c r="R712" s="3" t="s">
        <v>33</v>
      </c>
      <c r="S712" s="6" t="s">
        <v>2039</v>
      </c>
      <c r="T712" s="3" t="s">
        <v>2040</v>
      </c>
    </row>
    <row r="713" spans="1:20" ht="31.2" x14ac:dyDescent="0.3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13">
        <v>20</v>
      </c>
      <c r="G713" s="13" t="s">
        <v>14</v>
      </c>
      <c r="H713" s="3">
        <v>14</v>
      </c>
      <c r="I713" s="5">
        <f t="shared" si="33"/>
        <v>90</v>
      </c>
      <c r="J713" s="3" t="s">
        <v>107</v>
      </c>
      <c r="K713" s="3" t="s">
        <v>108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s="3" t="b">
        <v>1</v>
      </c>
      <c r="Q713" s="3" t="b">
        <v>1</v>
      </c>
      <c r="R713" s="3" t="s">
        <v>33</v>
      </c>
      <c r="S713" s="6" t="s">
        <v>2039</v>
      </c>
      <c r="T713" s="3" t="s">
        <v>2040</v>
      </c>
    </row>
    <row r="714" spans="1:20" ht="31.2" x14ac:dyDescent="0.3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13">
        <v>1841</v>
      </c>
      <c r="G714" s="13" t="s">
        <v>20</v>
      </c>
      <c r="H714" s="3">
        <v>202</v>
      </c>
      <c r="I714" s="5">
        <f t="shared" si="33"/>
        <v>72.896039603960389</v>
      </c>
      <c r="J714" s="3" t="s">
        <v>21</v>
      </c>
      <c r="K714" s="3" t="s">
        <v>22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s="3" t="b">
        <v>0</v>
      </c>
      <c r="Q714" s="3" t="b">
        <v>0</v>
      </c>
      <c r="R714" s="3" t="s">
        <v>33</v>
      </c>
      <c r="S714" s="6" t="s">
        <v>2039</v>
      </c>
      <c r="T714" s="3" t="s">
        <v>2040</v>
      </c>
    </row>
    <row r="715" spans="1:20" x14ac:dyDescent="0.3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13">
        <v>162</v>
      </c>
      <c r="G715" s="13" t="s">
        <v>20</v>
      </c>
      <c r="H715" s="3">
        <v>103</v>
      </c>
      <c r="I715" s="5">
        <f t="shared" si="33"/>
        <v>108.48543689320388</v>
      </c>
      <c r="J715" s="3" t="s">
        <v>21</v>
      </c>
      <c r="K715" s="3" t="s">
        <v>22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s="3" t="b">
        <v>0</v>
      </c>
      <c r="Q715" s="3" t="b">
        <v>0</v>
      </c>
      <c r="R715" s="3" t="s">
        <v>133</v>
      </c>
      <c r="S715" s="6" t="s">
        <v>2047</v>
      </c>
      <c r="T715" s="3" t="s">
        <v>2056</v>
      </c>
    </row>
    <row r="716" spans="1:20" x14ac:dyDescent="0.3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13">
        <v>473</v>
      </c>
      <c r="G716" s="13" t="s">
        <v>20</v>
      </c>
      <c r="H716" s="3">
        <v>1785</v>
      </c>
      <c r="I716" s="5">
        <f t="shared" si="33"/>
        <v>101.98095238095237</v>
      </c>
      <c r="J716" s="3" t="s">
        <v>21</v>
      </c>
      <c r="K716" s="3" t="s">
        <v>22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s="3" t="b">
        <v>0</v>
      </c>
      <c r="Q716" s="3" t="b">
        <v>0</v>
      </c>
      <c r="R716" s="3" t="s">
        <v>23</v>
      </c>
      <c r="S716" s="6" t="s">
        <v>2035</v>
      </c>
      <c r="T716" s="3" t="s">
        <v>2036</v>
      </c>
    </row>
    <row r="717" spans="1:20" x14ac:dyDescent="0.3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13">
        <v>24</v>
      </c>
      <c r="G717" s="13" t="s">
        <v>14</v>
      </c>
      <c r="H717" s="3">
        <v>656</v>
      </c>
      <c r="I717" s="5">
        <f t="shared" si="33"/>
        <v>44.009146341463413</v>
      </c>
      <c r="J717" s="3" t="s">
        <v>21</v>
      </c>
      <c r="K717" s="3" t="s">
        <v>22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s="3" t="b">
        <v>0</v>
      </c>
      <c r="Q717" s="3" t="b">
        <v>0</v>
      </c>
      <c r="R717" s="3" t="s">
        <v>292</v>
      </c>
      <c r="S717" s="6" t="s">
        <v>2050</v>
      </c>
      <c r="T717" s="3" t="s">
        <v>2061</v>
      </c>
    </row>
    <row r="718" spans="1:20" x14ac:dyDescent="0.3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13">
        <v>518</v>
      </c>
      <c r="G718" s="13" t="s">
        <v>20</v>
      </c>
      <c r="H718" s="3">
        <v>157</v>
      </c>
      <c r="I718" s="5">
        <f t="shared" si="33"/>
        <v>65.942675159235662</v>
      </c>
      <c r="J718" s="3" t="s">
        <v>21</v>
      </c>
      <c r="K718" s="3" t="s">
        <v>22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s="3" t="b">
        <v>0</v>
      </c>
      <c r="Q718" s="3" t="b">
        <v>1</v>
      </c>
      <c r="R718" s="3" t="s">
        <v>33</v>
      </c>
      <c r="S718" s="6" t="s">
        <v>2039</v>
      </c>
      <c r="T718" s="3" t="s">
        <v>2040</v>
      </c>
    </row>
    <row r="719" spans="1:20" ht="31.2" x14ac:dyDescent="0.3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13">
        <v>248</v>
      </c>
      <c r="G719" s="13" t="s">
        <v>20</v>
      </c>
      <c r="H719" s="3">
        <v>555</v>
      </c>
      <c r="I719" s="5">
        <f t="shared" si="33"/>
        <v>24.987387387387386</v>
      </c>
      <c r="J719" s="3" t="s">
        <v>21</v>
      </c>
      <c r="K719" s="3" t="s">
        <v>22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s="3" t="b">
        <v>0</v>
      </c>
      <c r="Q719" s="3" t="b">
        <v>0</v>
      </c>
      <c r="R719" s="3" t="s">
        <v>42</v>
      </c>
      <c r="S719" s="6" t="s">
        <v>2041</v>
      </c>
      <c r="T719" s="3" t="s">
        <v>2042</v>
      </c>
    </row>
    <row r="720" spans="1:20" x14ac:dyDescent="0.3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13">
        <v>100</v>
      </c>
      <c r="G720" s="13" t="s">
        <v>20</v>
      </c>
      <c r="H720" s="3">
        <v>297</v>
      </c>
      <c r="I720" s="5">
        <f t="shared" si="33"/>
        <v>28.003367003367003</v>
      </c>
      <c r="J720" s="3" t="s">
        <v>21</v>
      </c>
      <c r="K720" s="3" t="s">
        <v>22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s="3" t="b">
        <v>0</v>
      </c>
      <c r="Q720" s="3" t="b">
        <v>0</v>
      </c>
      <c r="R720" s="3" t="s">
        <v>65</v>
      </c>
      <c r="S720" s="6" t="s">
        <v>2037</v>
      </c>
      <c r="T720" s="3" t="s">
        <v>2046</v>
      </c>
    </row>
    <row r="721" spans="1:20" x14ac:dyDescent="0.3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13">
        <v>153</v>
      </c>
      <c r="G721" s="13" t="s">
        <v>20</v>
      </c>
      <c r="H721" s="3">
        <v>123</v>
      </c>
      <c r="I721" s="5">
        <f t="shared" si="33"/>
        <v>85.829268292682926</v>
      </c>
      <c r="J721" s="3" t="s">
        <v>21</v>
      </c>
      <c r="K721" s="3" t="s">
        <v>22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s="3" t="b">
        <v>0</v>
      </c>
      <c r="Q721" s="3" t="b">
        <v>0</v>
      </c>
      <c r="R721" s="3" t="s">
        <v>119</v>
      </c>
      <c r="S721" s="6" t="s">
        <v>2047</v>
      </c>
      <c r="T721" s="3" t="s">
        <v>2053</v>
      </c>
    </row>
    <row r="722" spans="1:20" ht="31.2" x14ac:dyDescent="0.3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13">
        <v>37</v>
      </c>
      <c r="G722" s="13" t="s">
        <v>74</v>
      </c>
      <c r="H722" s="3">
        <v>38</v>
      </c>
      <c r="I722" s="5">
        <f t="shared" si="33"/>
        <v>84.921052631578945</v>
      </c>
      <c r="J722" s="3" t="s">
        <v>36</v>
      </c>
      <c r="K722" s="3" t="s">
        <v>37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s="3" t="b">
        <v>0</v>
      </c>
      <c r="Q722" s="3" t="b">
        <v>1</v>
      </c>
      <c r="R722" s="3" t="s">
        <v>33</v>
      </c>
      <c r="S722" s="6" t="s">
        <v>2039</v>
      </c>
      <c r="T722" s="3" t="s">
        <v>2040</v>
      </c>
    </row>
    <row r="723" spans="1:20" x14ac:dyDescent="0.3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13">
        <v>4</v>
      </c>
      <c r="G723" s="13" t="s">
        <v>74</v>
      </c>
      <c r="H723" s="3">
        <v>60</v>
      </c>
      <c r="I723" s="5">
        <f t="shared" si="33"/>
        <v>90.483333333333334</v>
      </c>
      <c r="J723" s="3" t="s">
        <v>21</v>
      </c>
      <c r="K723" s="3" t="s">
        <v>22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s="3" t="b">
        <v>0</v>
      </c>
      <c r="Q723" s="3" t="b">
        <v>0</v>
      </c>
      <c r="R723" s="3" t="s">
        <v>23</v>
      </c>
      <c r="S723" s="6" t="s">
        <v>2035</v>
      </c>
      <c r="T723" s="3" t="s">
        <v>2036</v>
      </c>
    </row>
    <row r="724" spans="1:20" x14ac:dyDescent="0.3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13">
        <v>157</v>
      </c>
      <c r="G724" s="13" t="s">
        <v>20</v>
      </c>
      <c r="H724" s="3">
        <v>3036</v>
      </c>
      <c r="I724" s="5">
        <f t="shared" si="33"/>
        <v>25.00197628458498</v>
      </c>
      <c r="J724" s="3" t="s">
        <v>21</v>
      </c>
      <c r="K724" s="3" t="s">
        <v>22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s="3" t="b">
        <v>0</v>
      </c>
      <c r="Q724" s="3" t="b">
        <v>0</v>
      </c>
      <c r="R724" s="3" t="s">
        <v>42</v>
      </c>
      <c r="S724" s="6" t="s">
        <v>2041</v>
      </c>
      <c r="T724" s="3" t="s">
        <v>2042</v>
      </c>
    </row>
    <row r="725" spans="1:20" x14ac:dyDescent="0.3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13">
        <v>270</v>
      </c>
      <c r="G725" s="13" t="s">
        <v>20</v>
      </c>
      <c r="H725" s="3">
        <v>144</v>
      </c>
      <c r="I725" s="5">
        <f t="shared" si="33"/>
        <v>92.013888888888886</v>
      </c>
      <c r="J725" s="3" t="s">
        <v>26</v>
      </c>
      <c r="K725" s="3" t="s">
        <v>27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s="3" t="b">
        <v>0</v>
      </c>
      <c r="Q725" s="3" t="b">
        <v>0</v>
      </c>
      <c r="R725" s="3" t="s">
        <v>33</v>
      </c>
      <c r="S725" s="6" t="s">
        <v>2039</v>
      </c>
      <c r="T725" s="3" t="s">
        <v>2040</v>
      </c>
    </row>
    <row r="726" spans="1:20" ht="31.2" x14ac:dyDescent="0.3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13">
        <v>134</v>
      </c>
      <c r="G726" s="13" t="s">
        <v>20</v>
      </c>
      <c r="H726" s="3">
        <v>121</v>
      </c>
      <c r="I726" s="5">
        <f t="shared" si="33"/>
        <v>93.066115702479337</v>
      </c>
      <c r="J726" s="3" t="s">
        <v>40</v>
      </c>
      <c r="K726" s="3" t="s">
        <v>41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s="3" t="b">
        <v>0</v>
      </c>
      <c r="Q726" s="3" t="b">
        <v>1</v>
      </c>
      <c r="R726" s="3" t="s">
        <v>33</v>
      </c>
      <c r="S726" s="6" t="s">
        <v>2039</v>
      </c>
      <c r="T726" s="3" t="s">
        <v>2040</v>
      </c>
    </row>
    <row r="727" spans="1:20" x14ac:dyDescent="0.3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13">
        <v>50</v>
      </c>
      <c r="G727" s="13" t="s">
        <v>14</v>
      </c>
      <c r="H727" s="3">
        <v>1596</v>
      </c>
      <c r="I727" s="5">
        <f t="shared" si="33"/>
        <v>61.008145363408524</v>
      </c>
      <c r="J727" s="3" t="s">
        <v>21</v>
      </c>
      <c r="K727" s="3" t="s">
        <v>22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s="3" t="b">
        <v>0</v>
      </c>
      <c r="Q727" s="3" t="b">
        <v>0</v>
      </c>
      <c r="R727" s="3" t="s">
        <v>292</v>
      </c>
      <c r="S727" s="6" t="s">
        <v>2050</v>
      </c>
      <c r="T727" s="3" t="s">
        <v>2061</v>
      </c>
    </row>
    <row r="728" spans="1:20" x14ac:dyDescent="0.3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13">
        <v>89</v>
      </c>
      <c r="G728" s="13" t="s">
        <v>74</v>
      </c>
      <c r="H728" s="3">
        <v>524</v>
      </c>
      <c r="I728" s="5">
        <f t="shared" si="33"/>
        <v>92.036259541984734</v>
      </c>
      <c r="J728" s="3" t="s">
        <v>21</v>
      </c>
      <c r="K728" s="3" t="s">
        <v>22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s="3" t="b">
        <v>0</v>
      </c>
      <c r="Q728" s="3" t="b">
        <v>1</v>
      </c>
      <c r="R728" s="3" t="s">
        <v>33</v>
      </c>
      <c r="S728" s="6" t="s">
        <v>2039</v>
      </c>
      <c r="T728" s="3" t="s">
        <v>2040</v>
      </c>
    </row>
    <row r="729" spans="1:20" x14ac:dyDescent="0.3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13">
        <v>165</v>
      </c>
      <c r="G729" s="13" t="s">
        <v>20</v>
      </c>
      <c r="H729" s="3">
        <v>181</v>
      </c>
      <c r="I729" s="5">
        <f t="shared" si="33"/>
        <v>81.132596685082873</v>
      </c>
      <c r="J729" s="3" t="s">
        <v>21</v>
      </c>
      <c r="K729" s="3" t="s">
        <v>22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s="3" t="b">
        <v>0</v>
      </c>
      <c r="Q729" s="3" t="b">
        <v>0</v>
      </c>
      <c r="R729" s="3" t="s">
        <v>28</v>
      </c>
      <c r="S729" s="6" t="s">
        <v>2037</v>
      </c>
      <c r="T729" s="3" t="s">
        <v>2038</v>
      </c>
    </row>
    <row r="730" spans="1:20" ht="31.2" x14ac:dyDescent="0.3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13">
        <v>18</v>
      </c>
      <c r="G730" s="13" t="s">
        <v>14</v>
      </c>
      <c r="H730" s="3">
        <v>10</v>
      </c>
      <c r="I730" s="5">
        <f t="shared" si="33"/>
        <v>73.5</v>
      </c>
      <c r="J730" s="3" t="s">
        <v>21</v>
      </c>
      <c r="K730" s="3" t="s">
        <v>22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s="3" t="b">
        <v>0</v>
      </c>
      <c r="Q730" s="3" t="b">
        <v>0</v>
      </c>
      <c r="R730" s="3" t="s">
        <v>33</v>
      </c>
      <c r="S730" s="6" t="s">
        <v>2039</v>
      </c>
      <c r="T730" s="3" t="s">
        <v>2040</v>
      </c>
    </row>
    <row r="731" spans="1:20" ht="31.2" x14ac:dyDescent="0.3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13">
        <v>186</v>
      </c>
      <c r="G731" s="13" t="s">
        <v>20</v>
      </c>
      <c r="H731" s="3">
        <v>122</v>
      </c>
      <c r="I731" s="5">
        <f t="shared" si="33"/>
        <v>85.221311475409834</v>
      </c>
      <c r="J731" s="3" t="s">
        <v>21</v>
      </c>
      <c r="K731" s="3" t="s">
        <v>22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s="3" t="b">
        <v>0</v>
      </c>
      <c r="Q731" s="3" t="b">
        <v>0</v>
      </c>
      <c r="R731" s="3" t="s">
        <v>53</v>
      </c>
      <c r="S731" s="6" t="s">
        <v>2041</v>
      </c>
      <c r="T731" s="3" t="s">
        <v>2044</v>
      </c>
    </row>
    <row r="732" spans="1:20" x14ac:dyDescent="0.3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13">
        <v>413</v>
      </c>
      <c r="G732" s="13" t="s">
        <v>20</v>
      </c>
      <c r="H732" s="3">
        <v>1071</v>
      </c>
      <c r="I732" s="5">
        <f t="shared" si="33"/>
        <v>110.96825396825396</v>
      </c>
      <c r="J732" s="3" t="s">
        <v>15</v>
      </c>
      <c r="K732" s="3" t="s">
        <v>16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s="3" t="b">
        <v>0</v>
      </c>
      <c r="Q732" s="3" t="b">
        <v>0</v>
      </c>
      <c r="R732" s="3" t="s">
        <v>65</v>
      </c>
      <c r="S732" s="6" t="s">
        <v>2037</v>
      </c>
      <c r="T732" s="3" t="s">
        <v>2046</v>
      </c>
    </row>
    <row r="733" spans="1:20" x14ac:dyDescent="0.3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13">
        <v>90</v>
      </c>
      <c r="G733" s="13" t="s">
        <v>74</v>
      </c>
      <c r="H733" s="3">
        <v>219</v>
      </c>
      <c r="I733" s="5">
        <f t="shared" si="33"/>
        <v>32.968036529680369</v>
      </c>
      <c r="J733" s="3" t="s">
        <v>21</v>
      </c>
      <c r="K733" s="3" t="s">
        <v>22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s="3" t="b">
        <v>0</v>
      </c>
      <c r="Q733" s="3" t="b">
        <v>0</v>
      </c>
      <c r="R733" s="3" t="s">
        <v>28</v>
      </c>
      <c r="S733" s="6" t="s">
        <v>2037</v>
      </c>
      <c r="T733" s="3" t="s">
        <v>2038</v>
      </c>
    </row>
    <row r="734" spans="1:20" x14ac:dyDescent="0.3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13">
        <v>92</v>
      </c>
      <c r="G734" s="13" t="s">
        <v>14</v>
      </c>
      <c r="H734" s="3">
        <v>1121</v>
      </c>
      <c r="I734" s="5">
        <f t="shared" si="33"/>
        <v>96.005352363960753</v>
      </c>
      <c r="J734" s="3" t="s">
        <v>21</v>
      </c>
      <c r="K734" s="3" t="s">
        <v>22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s="3" t="b">
        <v>0</v>
      </c>
      <c r="Q734" s="3" t="b">
        <v>1</v>
      </c>
      <c r="R734" s="3" t="s">
        <v>23</v>
      </c>
      <c r="S734" s="6" t="s">
        <v>2035</v>
      </c>
      <c r="T734" s="3" t="s">
        <v>2036</v>
      </c>
    </row>
    <row r="735" spans="1:20" x14ac:dyDescent="0.3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13">
        <v>527</v>
      </c>
      <c r="G735" s="13" t="s">
        <v>20</v>
      </c>
      <c r="H735" s="3">
        <v>980</v>
      </c>
      <c r="I735" s="5">
        <f t="shared" si="33"/>
        <v>84.96632653061225</v>
      </c>
      <c r="J735" s="3" t="s">
        <v>21</v>
      </c>
      <c r="K735" s="3" t="s">
        <v>22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s="3" t="b">
        <v>0</v>
      </c>
      <c r="Q735" s="3" t="b">
        <v>0</v>
      </c>
      <c r="R735" s="3" t="s">
        <v>148</v>
      </c>
      <c r="S735" s="6" t="s">
        <v>2035</v>
      </c>
      <c r="T735" s="3" t="s">
        <v>2057</v>
      </c>
    </row>
    <row r="736" spans="1:20" x14ac:dyDescent="0.3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13">
        <v>319</v>
      </c>
      <c r="G736" s="13" t="s">
        <v>20</v>
      </c>
      <c r="H736" s="3">
        <v>536</v>
      </c>
      <c r="I736" s="5">
        <f t="shared" si="33"/>
        <v>25.007462686567163</v>
      </c>
      <c r="J736" s="3" t="s">
        <v>21</v>
      </c>
      <c r="K736" s="3" t="s">
        <v>22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s="3" t="b">
        <v>0</v>
      </c>
      <c r="Q736" s="3" t="b">
        <v>1</v>
      </c>
      <c r="R736" s="3" t="s">
        <v>33</v>
      </c>
      <c r="S736" s="6" t="s">
        <v>2039</v>
      </c>
      <c r="T736" s="3" t="s">
        <v>2040</v>
      </c>
    </row>
    <row r="737" spans="1:20" x14ac:dyDescent="0.3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13">
        <v>354</v>
      </c>
      <c r="G737" s="13" t="s">
        <v>20</v>
      </c>
      <c r="H737" s="3">
        <v>1991</v>
      </c>
      <c r="I737" s="5">
        <f t="shared" si="33"/>
        <v>65.998995479658461</v>
      </c>
      <c r="J737" s="3" t="s">
        <v>21</v>
      </c>
      <c r="K737" s="3" t="s">
        <v>22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s="3" t="b">
        <v>0</v>
      </c>
      <c r="Q737" s="3" t="b">
        <v>0</v>
      </c>
      <c r="R737" s="3" t="s">
        <v>122</v>
      </c>
      <c r="S737" s="6" t="s">
        <v>2054</v>
      </c>
      <c r="T737" s="3" t="s">
        <v>2055</v>
      </c>
    </row>
    <row r="738" spans="1:20" x14ac:dyDescent="0.3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13">
        <v>33</v>
      </c>
      <c r="G738" s="13" t="s">
        <v>74</v>
      </c>
      <c r="H738" s="3">
        <v>29</v>
      </c>
      <c r="I738" s="5">
        <f t="shared" si="33"/>
        <v>87.34482758620689</v>
      </c>
      <c r="J738" s="3" t="s">
        <v>21</v>
      </c>
      <c r="K738" s="3" t="s">
        <v>22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s="3" t="b">
        <v>0</v>
      </c>
      <c r="Q738" s="3" t="b">
        <v>0</v>
      </c>
      <c r="R738" s="3" t="s">
        <v>68</v>
      </c>
      <c r="S738" s="6" t="s">
        <v>2047</v>
      </c>
      <c r="T738" s="3" t="s">
        <v>2048</v>
      </c>
    </row>
    <row r="739" spans="1:20" ht="31.2" x14ac:dyDescent="0.3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13">
        <v>136</v>
      </c>
      <c r="G739" s="13" t="s">
        <v>20</v>
      </c>
      <c r="H739" s="3">
        <v>180</v>
      </c>
      <c r="I739" s="5">
        <f t="shared" si="33"/>
        <v>27.933333333333334</v>
      </c>
      <c r="J739" s="3" t="s">
        <v>21</v>
      </c>
      <c r="K739" s="3" t="s">
        <v>22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s="3" t="b">
        <v>0</v>
      </c>
      <c r="Q739" s="3" t="b">
        <v>0</v>
      </c>
      <c r="R739" s="3" t="s">
        <v>60</v>
      </c>
      <c r="S739" s="6" t="s">
        <v>2035</v>
      </c>
      <c r="T739" s="3" t="s">
        <v>2045</v>
      </c>
    </row>
    <row r="740" spans="1:20" x14ac:dyDescent="0.3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13">
        <v>2</v>
      </c>
      <c r="G740" s="13" t="s">
        <v>14</v>
      </c>
      <c r="H740" s="3">
        <v>15</v>
      </c>
      <c r="I740" s="5">
        <f t="shared" si="33"/>
        <v>103.8</v>
      </c>
      <c r="J740" s="3" t="s">
        <v>21</v>
      </c>
      <c r="K740" s="3" t="s">
        <v>22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s="3" t="b">
        <v>0</v>
      </c>
      <c r="Q740" s="3" t="b">
        <v>1</v>
      </c>
      <c r="R740" s="3" t="s">
        <v>33</v>
      </c>
      <c r="S740" s="6" t="s">
        <v>2039</v>
      </c>
      <c r="T740" s="3" t="s">
        <v>2040</v>
      </c>
    </row>
    <row r="741" spans="1:20" x14ac:dyDescent="0.3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13">
        <v>61</v>
      </c>
      <c r="G741" s="13" t="s">
        <v>14</v>
      </c>
      <c r="H741" s="3">
        <v>191</v>
      </c>
      <c r="I741" s="5">
        <f t="shared" si="33"/>
        <v>31.937172774869111</v>
      </c>
      <c r="J741" s="3" t="s">
        <v>21</v>
      </c>
      <c r="K741" s="3" t="s">
        <v>22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s="3" t="b">
        <v>0</v>
      </c>
      <c r="Q741" s="3" t="b">
        <v>0</v>
      </c>
      <c r="R741" s="3" t="s">
        <v>60</v>
      </c>
      <c r="S741" s="6" t="s">
        <v>2035</v>
      </c>
      <c r="T741" s="3" t="s">
        <v>2045</v>
      </c>
    </row>
    <row r="742" spans="1:20" x14ac:dyDescent="0.3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13">
        <v>30</v>
      </c>
      <c r="G742" s="13" t="s">
        <v>14</v>
      </c>
      <c r="H742" s="3">
        <v>16</v>
      </c>
      <c r="I742" s="5">
        <f t="shared" si="33"/>
        <v>99.5</v>
      </c>
      <c r="J742" s="3" t="s">
        <v>21</v>
      </c>
      <c r="K742" s="3" t="s">
        <v>22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s="3" t="b">
        <v>0</v>
      </c>
      <c r="Q742" s="3" t="b">
        <v>0</v>
      </c>
      <c r="R742" s="3" t="s">
        <v>33</v>
      </c>
      <c r="S742" s="6" t="s">
        <v>2039</v>
      </c>
      <c r="T742" s="3" t="s">
        <v>2040</v>
      </c>
    </row>
    <row r="743" spans="1:20" x14ac:dyDescent="0.3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13">
        <v>1179</v>
      </c>
      <c r="G743" s="13" t="s">
        <v>20</v>
      </c>
      <c r="H743" s="3">
        <v>130</v>
      </c>
      <c r="I743" s="5">
        <f t="shared" si="33"/>
        <v>108.84615384615384</v>
      </c>
      <c r="J743" s="3" t="s">
        <v>21</v>
      </c>
      <c r="K743" s="3" t="s">
        <v>22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s="3" t="b">
        <v>0</v>
      </c>
      <c r="Q743" s="3" t="b">
        <v>0</v>
      </c>
      <c r="R743" s="3" t="s">
        <v>33</v>
      </c>
      <c r="S743" s="6" t="s">
        <v>2039</v>
      </c>
      <c r="T743" s="3" t="s">
        <v>2040</v>
      </c>
    </row>
    <row r="744" spans="1:20" x14ac:dyDescent="0.3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13">
        <v>1126</v>
      </c>
      <c r="G744" s="13" t="s">
        <v>20</v>
      </c>
      <c r="H744" s="3">
        <v>122</v>
      </c>
      <c r="I744" s="5">
        <f t="shared" si="33"/>
        <v>110.76229508196721</v>
      </c>
      <c r="J744" s="3" t="s">
        <v>21</v>
      </c>
      <c r="K744" s="3" t="s">
        <v>22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s="3" t="b">
        <v>0</v>
      </c>
      <c r="Q744" s="3" t="b">
        <v>0</v>
      </c>
      <c r="R744" s="3" t="s">
        <v>50</v>
      </c>
      <c r="S744" s="6" t="s">
        <v>2035</v>
      </c>
      <c r="T744" s="3" t="s">
        <v>2043</v>
      </c>
    </row>
    <row r="745" spans="1:20" ht="31.2" x14ac:dyDescent="0.3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13">
        <v>13</v>
      </c>
      <c r="G745" s="13" t="s">
        <v>14</v>
      </c>
      <c r="H745" s="3">
        <v>17</v>
      </c>
      <c r="I745" s="5">
        <f t="shared" si="33"/>
        <v>29.647058823529413</v>
      </c>
      <c r="J745" s="3" t="s">
        <v>21</v>
      </c>
      <c r="K745" s="3" t="s">
        <v>22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s="3" t="b">
        <v>0</v>
      </c>
      <c r="Q745" s="3" t="b">
        <v>1</v>
      </c>
      <c r="R745" s="3" t="s">
        <v>33</v>
      </c>
      <c r="S745" s="6" t="s">
        <v>2039</v>
      </c>
      <c r="T745" s="3" t="s">
        <v>2040</v>
      </c>
    </row>
    <row r="746" spans="1:20" x14ac:dyDescent="0.3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13">
        <v>712</v>
      </c>
      <c r="G746" s="13" t="s">
        <v>20</v>
      </c>
      <c r="H746" s="3">
        <v>140</v>
      </c>
      <c r="I746" s="5">
        <f t="shared" si="33"/>
        <v>101.71428571428571</v>
      </c>
      <c r="J746" s="3" t="s">
        <v>21</v>
      </c>
      <c r="K746" s="3" t="s">
        <v>22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s="3" t="b">
        <v>0</v>
      </c>
      <c r="Q746" s="3" t="b">
        <v>1</v>
      </c>
      <c r="R746" s="3" t="s">
        <v>33</v>
      </c>
      <c r="S746" s="6" t="s">
        <v>2039</v>
      </c>
      <c r="T746" s="3" t="s">
        <v>2040</v>
      </c>
    </row>
    <row r="747" spans="1:20" ht="31.2" x14ac:dyDescent="0.3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13">
        <v>30</v>
      </c>
      <c r="G747" s="13" t="s">
        <v>14</v>
      </c>
      <c r="H747" s="3">
        <v>34</v>
      </c>
      <c r="I747" s="5">
        <f t="shared" si="33"/>
        <v>61.5</v>
      </c>
      <c r="J747" s="3" t="s">
        <v>21</v>
      </c>
      <c r="K747" s="3" t="s">
        <v>22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s="3" t="b">
        <v>0</v>
      </c>
      <c r="Q747" s="3" t="b">
        <v>0</v>
      </c>
      <c r="R747" s="3" t="s">
        <v>65</v>
      </c>
      <c r="S747" s="6" t="s">
        <v>2037</v>
      </c>
      <c r="T747" s="3" t="s">
        <v>2046</v>
      </c>
    </row>
    <row r="748" spans="1:20" x14ac:dyDescent="0.3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13">
        <v>213</v>
      </c>
      <c r="G748" s="13" t="s">
        <v>20</v>
      </c>
      <c r="H748" s="3">
        <v>3388</v>
      </c>
      <c r="I748" s="5">
        <f t="shared" si="33"/>
        <v>35</v>
      </c>
      <c r="J748" s="3" t="s">
        <v>21</v>
      </c>
      <c r="K748" s="3" t="s">
        <v>22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s="3" t="b">
        <v>0</v>
      </c>
      <c r="Q748" s="3" t="b">
        <v>0</v>
      </c>
      <c r="R748" s="3" t="s">
        <v>28</v>
      </c>
      <c r="S748" s="6" t="s">
        <v>2037</v>
      </c>
      <c r="T748" s="3" t="s">
        <v>2038</v>
      </c>
    </row>
    <row r="749" spans="1:20" x14ac:dyDescent="0.3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13">
        <v>229</v>
      </c>
      <c r="G749" s="13" t="s">
        <v>20</v>
      </c>
      <c r="H749" s="3">
        <v>280</v>
      </c>
      <c r="I749" s="5">
        <f t="shared" si="33"/>
        <v>40.049999999999997</v>
      </c>
      <c r="J749" s="3" t="s">
        <v>21</v>
      </c>
      <c r="K749" s="3" t="s">
        <v>22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s="3" t="b">
        <v>0</v>
      </c>
      <c r="Q749" s="3" t="b">
        <v>0</v>
      </c>
      <c r="R749" s="3" t="s">
        <v>33</v>
      </c>
      <c r="S749" s="6" t="s">
        <v>2039</v>
      </c>
      <c r="T749" s="3" t="s">
        <v>2040</v>
      </c>
    </row>
    <row r="750" spans="1:20" x14ac:dyDescent="0.3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13">
        <v>35</v>
      </c>
      <c r="G750" s="13" t="s">
        <v>74</v>
      </c>
      <c r="H750" s="3">
        <v>614</v>
      </c>
      <c r="I750" s="5">
        <f t="shared" si="33"/>
        <v>110.97231270358306</v>
      </c>
      <c r="J750" s="3" t="s">
        <v>21</v>
      </c>
      <c r="K750" s="3" t="s">
        <v>22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s="3" t="b">
        <v>0</v>
      </c>
      <c r="Q750" s="3" t="b">
        <v>1</v>
      </c>
      <c r="R750" s="3" t="s">
        <v>71</v>
      </c>
      <c r="S750" s="6" t="s">
        <v>2041</v>
      </c>
      <c r="T750" s="3" t="s">
        <v>2049</v>
      </c>
    </row>
    <row r="751" spans="1:20" x14ac:dyDescent="0.3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13">
        <v>157</v>
      </c>
      <c r="G751" s="13" t="s">
        <v>20</v>
      </c>
      <c r="H751" s="3">
        <v>366</v>
      </c>
      <c r="I751" s="5">
        <f t="shared" si="33"/>
        <v>36.959016393442624</v>
      </c>
      <c r="J751" s="3" t="s">
        <v>107</v>
      </c>
      <c r="K751" s="3" t="s">
        <v>108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s="3" t="b">
        <v>0</v>
      </c>
      <c r="Q751" s="3" t="b">
        <v>1</v>
      </c>
      <c r="R751" s="3" t="s">
        <v>65</v>
      </c>
      <c r="S751" s="6" t="s">
        <v>2037</v>
      </c>
      <c r="T751" s="3" t="s">
        <v>2046</v>
      </c>
    </row>
    <row r="752" spans="1:20" x14ac:dyDescent="0.3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13">
        <v>1</v>
      </c>
      <c r="G752" s="13" t="s">
        <v>14</v>
      </c>
      <c r="H752" s="3">
        <v>1</v>
      </c>
      <c r="I752" s="5">
        <f t="shared" si="33"/>
        <v>1</v>
      </c>
      <c r="J752" s="3" t="s">
        <v>40</v>
      </c>
      <c r="K752" s="3" t="s">
        <v>41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s="3" t="b">
        <v>0</v>
      </c>
      <c r="Q752" s="3" t="b">
        <v>0</v>
      </c>
      <c r="R752" s="3" t="s">
        <v>50</v>
      </c>
      <c r="S752" s="6" t="s">
        <v>2035</v>
      </c>
      <c r="T752" s="3" t="s">
        <v>2043</v>
      </c>
    </row>
    <row r="753" spans="1:20" x14ac:dyDescent="0.3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13">
        <v>232</v>
      </c>
      <c r="G753" s="13" t="s">
        <v>20</v>
      </c>
      <c r="H753" s="3">
        <v>270</v>
      </c>
      <c r="I753" s="5">
        <f t="shared" si="33"/>
        <v>30.974074074074075</v>
      </c>
      <c r="J753" s="3" t="s">
        <v>21</v>
      </c>
      <c r="K753" s="3" t="s">
        <v>22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s="3" t="b">
        <v>1</v>
      </c>
      <c r="Q753" s="3" t="b">
        <v>1</v>
      </c>
      <c r="R753" s="3" t="s">
        <v>68</v>
      </c>
      <c r="S753" s="6" t="s">
        <v>2047</v>
      </c>
      <c r="T753" s="3" t="s">
        <v>2048</v>
      </c>
    </row>
    <row r="754" spans="1:20" x14ac:dyDescent="0.3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13">
        <v>92</v>
      </c>
      <c r="G754" s="13" t="s">
        <v>74</v>
      </c>
      <c r="H754" s="3">
        <v>114</v>
      </c>
      <c r="I754" s="5">
        <f t="shared" si="33"/>
        <v>47.035087719298247</v>
      </c>
      <c r="J754" s="3" t="s">
        <v>21</v>
      </c>
      <c r="K754" s="3" t="s">
        <v>22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s="3" t="b">
        <v>0</v>
      </c>
      <c r="Q754" s="3" t="b">
        <v>1</v>
      </c>
      <c r="R754" s="3" t="s">
        <v>33</v>
      </c>
      <c r="S754" s="6" t="s">
        <v>2039</v>
      </c>
      <c r="T754" s="3" t="s">
        <v>2040</v>
      </c>
    </row>
    <row r="755" spans="1:20" x14ac:dyDescent="0.3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13">
        <v>257</v>
      </c>
      <c r="G755" s="13" t="s">
        <v>20</v>
      </c>
      <c r="H755" s="3">
        <v>137</v>
      </c>
      <c r="I755" s="5">
        <f t="shared" si="33"/>
        <v>88.065693430656935</v>
      </c>
      <c r="J755" s="3" t="s">
        <v>21</v>
      </c>
      <c r="K755" s="3" t="s">
        <v>22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s="3" t="b">
        <v>0</v>
      </c>
      <c r="Q755" s="3" t="b">
        <v>0</v>
      </c>
      <c r="R755" s="3" t="s">
        <v>122</v>
      </c>
      <c r="S755" s="6" t="s">
        <v>2054</v>
      </c>
      <c r="T755" s="3" t="s">
        <v>2055</v>
      </c>
    </row>
    <row r="756" spans="1:20" x14ac:dyDescent="0.3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13">
        <v>168</v>
      </c>
      <c r="G756" s="13" t="s">
        <v>20</v>
      </c>
      <c r="H756" s="3">
        <v>3205</v>
      </c>
      <c r="I756" s="5">
        <f t="shared" si="33"/>
        <v>37.005616224648989</v>
      </c>
      <c r="J756" s="3" t="s">
        <v>21</v>
      </c>
      <c r="K756" s="3" t="s">
        <v>22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s="3" t="b">
        <v>0</v>
      </c>
      <c r="Q756" s="3" t="b">
        <v>0</v>
      </c>
      <c r="R756" s="3" t="s">
        <v>33</v>
      </c>
      <c r="S756" s="6" t="s">
        <v>2039</v>
      </c>
      <c r="T756" s="3" t="s">
        <v>2040</v>
      </c>
    </row>
    <row r="757" spans="1:20" x14ac:dyDescent="0.3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13">
        <v>167</v>
      </c>
      <c r="G757" s="13" t="s">
        <v>20</v>
      </c>
      <c r="H757" s="3">
        <v>288</v>
      </c>
      <c r="I757" s="5">
        <f t="shared" si="33"/>
        <v>26.027777777777779</v>
      </c>
      <c r="J757" s="3" t="s">
        <v>36</v>
      </c>
      <c r="K757" s="3" t="s">
        <v>37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s="3" t="b">
        <v>0</v>
      </c>
      <c r="Q757" s="3" t="b">
        <v>1</v>
      </c>
      <c r="R757" s="3" t="s">
        <v>33</v>
      </c>
      <c r="S757" s="6" t="s">
        <v>2039</v>
      </c>
      <c r="T757" s="3" t="s">
        <v>2040</v>
      </c>
    </row>
    <row r="758" spans="1:20" x14ac:dyDescent="0.3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13">
        <v>772</v>
      </c>
      <c r="G758" s="13" t="s">
        <v>20</v>
      </c>
      <c r="H758" s="3">
        <v>148</v>
      </c>
      <c r="I758" s="5">
        <f t="shared" si="33"/>
        <v>67.817567567567565</v>
      </c>
      <c r="J758" s="3" t="s">
        <v>21</v>
      </c>
      <c r="K758" s="3" t="s">
        <v>22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s="3" t="b">
        <v>0</v>
      </c>
      <c r="Q758" s="3" t="b">
        <v>0</v>
      </c>
      <c r="R758" s="3" t="s">
        <v>33</v>
      </c>
      <c r="S758" s="6" t="s">
        <v>2039</v>
      </c>
      <c r="T758" s="3" t="s">
        <v>2040</v>
      </c>
    </row>
    <row r="759" spans="1:20" x14ac:dyDescent="0.3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13">
        <v>407</v>
      </c>
      <c r="G759" s="13" t="s">
        <v>20</v>
      </c>
      <c r="H759" s="3">
        <v>114</v>
      </c>
      <c r="I759" s="5">
        <f t="shared" si="33"/>
        <v>49.964912280701753</v>
      </c>
      <c r="J759" s="3" t="s">
        <v>21</v>
      </c>
      <c r="K759" s="3" t="s">
        <v>22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s="3" t="b">
        <v>0</v>
      </c>
      <c r="Q759" s="3" t="b">
        <v>0</v>
      </c>
      <c r="R759" s="3" t="s">
        <v>53</v>
      </c>
      <c r="S759" s="6" t="s">
        <v>2041</v>
      </c>
      <c r="T759" s="3" t="s">
        <v>2044</v>
      </c>
    </row>
    <row r="760" spans="1:20" x14ac:dyDescent="0.3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13">
        <v>564</v>
      </c>
      <c r="G760" s="13" t="s">
        <v>20</v>
      </c>
      <c r="H760" s="3">
        <v>1518</v>
      </c>
      <c r="I760" s="5">
        <f t="shared" si="33"/>
        <v>110.01646903820817</v>
      </c>
      <c r="J760" s="3" t="s">
        <v>15</v>
      </c>
      <c r="K760" s="3" t="s">
        <v>16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s="3" t="b">
        <v>0</v>
      </c>
      <c r="Q760" s="3" t="b">
        <v>0</v>
      </c>
      <c r="R760" s="3" t="s">
        <v>23</v>
      </c>
      <c r="S760" s="6" t="s">
        <v>2035</v>
      </c>
      <c r="T760" s="3" t="s">
        <v>2036</v>
      </c>
    </row>
    <row r="761" spans="1:20" ht="31.2" x14ac:dyDescent="0.3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13">
        <v>68</v>
      </c>
      <c r="G761" s="13" t="s">
        <v>14</v>
      </c>
      <c r="H761" s="3">
        <v>1274</v>
      </c>
      <c r="I761" s="5">
        <f t="shared" si="33"/>
        <v>89.964678178963894</v>
      </c>
      <c r="J761" s="3" t="s">
        <v>21</v>
      </c>
      <c r="K761" s="3" t="s">
        <v>22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s="3" t="b">
        <v>0</v>
      </c>
      <c r="Q761" s="3" t="b">
        <v>0</v>
      </c>
      <c r="R761" s="3" t="s">
        <v>50</v>
      </c>
      <c r="S761" s="6" t="s">
        <v>2035</v>
      </c>
      <c r="T761" s="3" t="s">
        <v>2043</v>
      </c>
    </row>
    <row r="762" spans="1:20" x14ac:dyDescent="0.3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13">
        <v>34</v>
      </c>
      <c r="G762" s="13" t="s">
        <v>14</v>
      </c>
      <c r="H762" s="3">
        <v>210</v>
      </c>
      <c r="I762" s="5">
        <f t="shared" si="33"/>
        <v>79.009523809523813</v>
      </c>
      <c r="J762" s="3" t="s">
        <v>107</v>
      </c>
      <c r="K762" s="3" t="s">
        <v>108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s="3" t="b">
        <v>0</v>
      </c>
      <c r="Q762" s="3" t="b">
        <v>1</v>
      </c>
      <c r="R762" s="3" t="s">
        <v>89</v>
      </c>
      <c r="S762" s="6" t="s">
        <v>2050</v>
      </c>
      <c r="T762" s="3" t="s">
        <v>2051</v>
      </c>
    </row>
    <row r="763" spans="1:20" x14ac:dyDescent="0.3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13">
        <v>655</v>
      </c>
      <c r="G763" s="13" t="s">
        <v>20</v>
      </c>
      <c r="H763" s="3">
        <v>166</v>
      </c>
      <c r="I763" s="5">
        <f t="shared" si="33"/>
        <v>86.867469879518069</v>
      </c>
      <c r="J763" s="3" t="s">
        <v>21</v>
      </c>
      <c r="K763" s="3" t="s">
        <v>22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s="3" t="b">
        <v>0</v>
      </c>
      <c r="Q763" s="3" t="b">
        <v>0</v>
      </c>
      <c r="R763" s="3" t="s">
        <v>23</v>
      </c>
      <c r="S763" s="6" t="s">
        <v>2035</v>
      </c>
      <c r="T763" s="3" t="s">
        <v>2036</v>
      </c>
    </row>
    <row r="764" spans="1:20" x14ac:dyDescent="0.3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13">
        <v>177</v>
      </c>
      <c r="G764" s="13" t="s">
        <v>20</v>
      </c>
      <c r="H764" s="3">
        <v>100</v>
      </c>
      <c r="I764" s="5">
        <f t="shared" si="33"/>
        <v>62.04</v>
      </c>
      <c r="J764" s="3" t="s">
        <v>26</v>
      </c>
      <c r="K764" s="3" t="s">
        <v>27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s="3" t="b">
        <v>0</v>
      </c>
      <c r="Q764" s="3" t="b">
        <v>0</v>
      </c>
      <c r="R764" s="3" t="s">
        <v>159</v>
      </c>
      <c r="S764" s="6" t="s">
        <v>2035</v>
      </c>
      <c r="T764" s="3" t="s">
        <v>2058</v>
      </c>
    </row>
    <row r="765" spans="1:20" x14ac:dyDescent="0.3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13">
        <v>113</v>
      </c>
      <c r="G765" s="13" t="s">
        <v>20</v>
      </c>
      <c r="H765" s="3">
        <v>235</v>
      </c>
      <c r="I765" s="5">
        <f t="shared" si="33"/>
        <v>26.970212765957445</v>
      </c>
      <c r="J765" s="3" t="s">
        <v>21</v>
      </c>
      <c r="K765" s="3" t="s">
        <v>22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s="3" t="b">
        <v>0</v>
      </c>
      <c r="Q765" s="3" t="b">
        <v>1</v>
      </c>
      <c r="R765" s="3" t="s">
        <v>33</v>
      </c>
      <c r="S765" s="6" t="s">
        <v>2039</v>
      </c>
      <c r="T765" s="3" t="s">
        <v>2040</v>
      </c>
    </row>
    <row r="766" spans="1:20" ht="31.2" x14ac:dyDescent="0.3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13">
        <v>728</v>
      </c>
      <c r="G766" s="13" t="s">
        <v>20</v>
      </c>
      <c r="H766" s="3">
        <v>148</v>
      </c>
      <c r="I766" s="5">
        <f t="shared" si="33"/>
        <v>54.121621621621621</v>
      </c>
      <c r="J766" s="3" t="s">
        <v>21</v>
      </c>
      <c r="K766" s="3" t="s">
        <v>22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s="3" t="b">
        <v>0</v>
      </c>
      <c r="Q766" s="3" t="b">
        <v>0</v>
      </c>
      <c r="R766" s="3" t="s">
        <v>23</v>
      </c>
      <c r="S766" s="6" t="s">
        <v>2035</v>
      </c>
      <c r="T766" s="3" t="s">
        <v>2036</v>
      </c>
    </row>
    <row r="767" spans="1:20" x14ac:dyDescent="0.3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13">
        <v>208</v>
      </c>
      <c r="G767" s="13" t="s">
        <v>20</v>
      </c>
      <c r="H767" s="3">
        <v>198</v>
      </c>
      <c r="I767" s="5">
        <f t="shared" si="33"/>
        <v>41.035353535353536</v>
      </c>
      <c r="J767" s="3" t="s">
        <v>21</v>
      </c>
      <c r="K767" s="3" t="s">
        <v>22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s="3" t="b">
        <v>1</v>
      </c>
      <c r="Q767" s="3" t="b">
        <v>1</v>
      </c>
      <c r="R767" s="3" t="s">
        <v>60</v>
      </c>
      <c r="S767" s="6" t="s">
        <v>2035</v>
      </c>
      <c r="T767" s="3" t="s">
        <v>2045</v>
      </c>
    </row>
    <row r="768" spans="1:20" ht="31.2" x14ac:dyDescent="0.3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13">
        <v>31</v>
      </c>
      <c r="G768" s="13" t="s">
        <v>14</v>
      </c>
      <c r="H768" s="3">
        <v>248</v>
      </c>
      <c r="I768" s="5">
        <f t="shared" si="33"/>
        <v>55.052419354838712</v>
      </c>
      <c r="J768" s="3" t="s">
        <v>26</v>
      </c>
      <c r="K768" s="3" t="s">
        <v>27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s="3" t="b">
        <v>0</v>
      </c>
      <c r="Q768" s="3" t="b">
        <v>0</v>
      </c>
      <c r="R768" s="3" t="s">
        <v>474</v>
      </c>
      <c r="S768" s="6" t="s">
        <v>2041</v>
      </c>
      <c r="T768" s="3" t="s">
        <v>2063</v>
      </c>
    </row>
    <row r="769" spans="1:20" x14ac:dyDescent="0.3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13">
        <v>57</v>
      </c>
      <c r="G769" s="13" t="s">
        <v>14</v>
      </c>
      <c r="H769" s="3">
        <v>513</v>
      </c>
      <c r="I769" s="5">
        <f t="shared" si="33"/>
        <v>107.93762183235867</v>
      </c>
      <c r="J769" s="3" t="s">
        <v>21</v>
      </c>
      <c r="K769" s="3" t="s">
        <v>22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s="3" t="b">
        <v>0</v>
      </c>
      <c r="Q769" s="3" t="b">
        <v>0</v>
      </c>
      <c r="R769" s="3" t="s">
        <v>206</v>
      </c>
      <c r="S769" s="6" t="s">
        <v>2047</v>
      </c>
      <c r="T769" s="3" t="s">
        <v>2059</v>
      </c>
    </row>
    <row r="770" spans="1:20" x14ac:dyDescent="0.3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13">
        <v>231</v>
      </c>
      <c r="G770" s="13" t="s">
        <v>20</v>
      </c>
      <c r="H770" s="3">
        <v>150</v>
      </c>
      <c r="I770" s="5">
        <f t="shared" si="33"/>
        <v>73.92</v>
      </c>
      <c r="J770" s="3" t="s">
        <v>21</v>
      </c>
      <c r="K770" s="3" t="s">
        <v>22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s="3" t="b">
        <v>0</v>
      </c>
      <c r="Q770" s="3" t="b">
        <v>0</v>
      </c>
      <c r="R770" s="3" t="s">
        <v>33</v>
      </c>
      <c r="S770" s="6" t="s">
        <v>2039</v>
      </c>
      <c r="T770" s="3" t="s">
        <v>2040</v>
      </c>
    </row>
    <row r="771" spans="1:20" x14ac:dyDescent="0.3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13">
        <v>87</v>
      </c>
      <c r="G771" s="13" t="s">
        <v>14</v>
      </c>
      <c r="H771" s="3">
        <v>3410</v>
      </c>
      <c r="I771" s="5">
        <f t="shared" ref="I771:I834" si="36">E771/H771</f>
        <v>31.995894428152493</v>
      </c>
      <c r="J771" s="3" t="s">
        <v>21</v>
      </c>
      <c r="K771" s="3" t="s">
        <v>22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s="3" t="b">
        <v>0</v>
      </c>
      <c r="Q771" s="3" t="b">
        <v>0</v>
      </c>
      <c r="R771" s="3" t="s">
        <v>89</v>
      </c>
      <c r="S771" s="6" t="s">
        <v>2050</v>
      </c>
      <c r="T771" s="3" t="s">
        <v>2051</v>
      </c>
    </row>
    <row r="772" spans="1:20" x14ac:dyDescent="0.3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13">
        <v>271</v>
      </c>
      <c r="G772" s="13" t="s">
        <v>20</v>
      </c>
      <c r="H772" s="3">
        <v>216</v>
      </c>
      <c r="I772" s="5">
        <f t="shared" si="36"/>
        <v>53.898148148148145</v>
      </c>
      <c r="J772" s="3" t="s">
        <v>107</v>
      </c>
      <c r="K772" s="3" t="s">
        <v>108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s="3" t="b">
        <v>0</v>
      </c>
      <c r="Q772" s="3" t="b">
        <v>1</v>
      </c>
      <c r="R772" s="3" t="s">
        <v>33</v>
      </c>
      <c r="S772" s="6" t="s">
        <v>2039</v>
      </c>
      <c r="T772" s="3" t="s">
        <v>2040</v>
      </c>
    </row>
    <row r="773" spans="1:20" x14ac:dyDescent="0.3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13">
        <v>49</v>
      </c>
      <c r="G773" s="13" t="s">
        <v>74</v>
      </c>
      <c r="H773" s="3">
        <v>26</v>
      </c>
      <c r="I773" s="5">
        <f t="shared" si="36"/>
        <v>106.5</v>
      </c>
      <c r="J773" s="3" t="s">
        <v>21</v>
      </c>
      <c r="K773" s="3" t="s">
        <v>22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s="3" t="b">
        <v>0</v>
      </c>
      <c r="Q773" s="3" t="b">
        <v>0</v>
      </c>
      <c r="R773" s="3" t="s">
        <v>33</v>
      </c>
      <c r="S773" s="6" t="s">
        <v>2039</v>
      </c>
      <c r="T773" s="3" t="s">
        <v>2040</v>
      </c>
    </row>
    <row r="774" spans="1:20" x14ac:dyDescent="0.3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13">
        <v>113</v>
      </c>
      <c r="G774" s="13" t="s">
        <v>20</v>
      </c>
      <c r="H774" s="3">
        <v>5139</v>
      </c>
      <c r="I774" s="5">
        <f t="shared" si="36"/>
        <v>32.999805409612762</v>
      </c>
      <c r="J774" s="3" t="s">
        <v>21</v>
      </c>
      <c r="K774" s="3" t="s">
        <v>22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s="3" t="b">
        <v>0</v>
      </c>
      <c r="Q774" s="3" t="b">
        <v>0</v>
      </c>
      <c r="R774" s="3" t="s">
        <v>60</v>
      </c>
      <c r="S774" s="6" t="s">
        <v>2035</v>
      </c>
      <c r="T774" s="3" t="s">
        <v>2045</v>
      </c>
    </row>
    <row r="775" spans="1:20" x14ac:dyDescent="0.3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13">
        <v>191</v>
      </c>
      <c r="G775" s="13" t="s">
        <v>20</v>
      </c>
      <c r="H775" s="3">
        <v>2353</v>
      </c>
      <c r="I775" s="5">
        <f t="shared" si="36"/>
        <v>43.00254993625159</v>
      </c>
      <c r="J775" s="3" t="s">
        <v>21</v>
      </c>
      <c r="K775" s="3" t="s">
        <v>22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s="3" t="b">
        <v>0</v>
      </c>
      <c r="Q775" s="3" t="b">
        <v>0</v>
      </c>
      <c r="R775" s="3" t="s">
        <v>33</v>
      </c>
      <c r="S775" s="6" t="s">
        <v>2039</v>
      </c>
      <c r="T775" s="3" t="s">
        <v>2040</v>
      </c>
    </row>
    <row r="776" spans="1:20" x14ac:dyDescent="0.3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13">
        <v>136</v>
      </c>
      <c r="G776" s="13" t="s">
        <v>20</v>
      </c>
      <c r="H776" s="3">
        <v>78</v>
      </c>
      <c r="I776" s="5">
        <f t="shared" si="36"/>
        <v>86.858974358974365</v>
      </c>
      <c r="J776" s="3" t="s">
        <v>107</v>
      </c>
      <c r="K776" s="3" t="s">
        <v>108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s="3" t="b">
        <v>0</v>
      </c>
      <c r="Q776" s="3" t="b">
        <v>0</v>
      </c>
      <c r="R776" s="3" t="s">
        <v>28</v>
      </c>
      <c r="S776" s="6" t="s">
        <v>2037</v>
      </c>
      <c r="T776" s="3" t="s">
        <v>2038</v>
      </c>
    </row>
    <row r="777" spans="1:20" ht="31.2" x14ac:dyDescent="0.3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13">
        <v>10</v>
      </c>
      <c r="G777" s="13" t="s">
        <v>14</v>
      </c>
      <c r="H777" s="3">
        <v>10</v>
      </c>
      <c r="I777" s="5">
        <f t="shared" si="36"/>
        <v>96.8</v>
      </c>
      <c r="J777" s="3" t="s">
        <v>21</v>
      </c>
      <c r="K777" s="3" t="s">
        <v>22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s="3" t="b">
        <v>0</v>
      </c>
      <c r="Q777" s="3" t="b">
        <v>0</v>
      </c>
      <c r="R777" s="3" t="s">
        <v>23</v>
      </c>
      <c r="S777" s="6" t="s">
        <v>2035</v>
      </c>
      <c r="T777" s="3" t="s">
        <v>2036</v>
      </c>
    </row>
    <row r="778" spans="1:20" x14ac:dyDescent="0.3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13">
        <v>66</v>
      </c>
      <c r="G778" s="13" t="s">
        <v>14</v>
      </c>
      <c r="H778" s="3">
        <v>2201</v>
      </c>
      <c r="I778" s="5">
        <f t="shared" si="36"/>
        <v>32.995456610631528</v>
      </c>
      <c r="J778" s="3" t="s">
        <v>21</v>
      </c>
      <c r="K778" s="3" t="s">
        <v>22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s="3" t="b">
        <v>0</v>
      </c>
      <c r="Q778" s="3" t="b">
        <v>0</v>
      </c>
      <c r="R778" s="3" t="s">
        <v>33</v>
      </c>
      <c r="S778" s="6" t="s">
        <v>2039</v>
      </c>
      <c r="T778" s="3" t="s">
        <v>2040</v>
      </c>
    </row>
    <row r="779" spans="1:20" x14ac:dyDescent="0.3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13">
        <v>49</v>
      </c>
      <c r="G779" s="13" t="s">
        <v>14</v>
      </c>
      <c r="H779" s="3">
        <v>676</v>
      </c>
      <c r="I779" s="5">
        <f t="shared" si="36"/>
        <v>68.028106508875737</v>
      </c>
      <c r="J779" s="3" t="s">
        <v>21</v>
      </c>
      <c r="K779" s="3" t="s">
        <v>22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s="3" t="b">
        <v>0</v>
      </c>
      <c r="Q779" s="3" t="b">
        <v>0</v>
      </c>
      <c r="R779" s="3" t="s">
        <v>33</v>
      </c>
      <c r="S779" s="6" t="s">
        <v>2039</v>
      </c>
      <c r="T779" s="3" t="s">
        <v>2040</v>
      </c>
    </row>
    <row r="780" spans="1:20" x14ac:dyDescent="0.3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13">
        <v>788</v>
      </c>
      <c r="G780" s="13" t="s">
        <v>20</v>
      </c>
      <c r="H780" s="3">
        <v>174</v>
      </c>
      <c r="I780" s="5">
        <f t="shared" si="36"/>
        <v>58.867816091954026</v>
      </c>
      <c r="J780" s="3" t="s">
        <v>98</v>
      </c>
      <c r="K780" s="3" t="s">
        <v>99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s="3" t="b">
        <v>0</v>
      </c>
      <c r="Q780" s="3" t="b">
        <v>0</v>
      </c>
      <c r="R780" s="3" t="s">
        <v>71</v>
      </c>
      <c r="S780" s="6" t="s">
        <v>2041</v>
      </c>
      <c r="T780" s="3" t="s">
        <v>2049</v>
      </c>
    </row>
    <row r="781" spans="1:20" x14ac:dyDescent="0.3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13">
        <v>80</v>
      </c>
      <c r="G781" s="13" t="s">
        <v>14</v>
      </c>
      <c r="H781" s="3">
        <v>831</v>
      </c>
      <c r="I781" s="5">
        <f t="shared" si="36"/>
        <v>105.04572803850782</v>
      </c>
      <c r="J781" s="3" t="s">
        <v>21</v>
      </c>
      <c r="K781" s="3" t="s">
        <v>22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s="3" t="b">
        <v>0</v>
      </c>
      <c r="Q781" s="3" t="b">
        <v>1</v>
      </c>
      <c r="R781" s="3" t="s">
        <v>33</v>
      </c>
      <c r="S781" s="6" t="s">
        <v>2039</v>
      </c>
      <c r="T781" s="3" t="s">
        <v>2040</v>
      </c>
    </row>
    <row r="782" spans="1:20" x14ac:dyDescent="0.3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13">
        <v>106</v>
      </c>
      <c r="G782" s="13" t="s">
        <v>20</v>
      </c>
      <c r="H782" s="3">
        <v>164</v>
      </c>
      <c r="I782" s="5">
        <f t="shared" si="36"/>
        <v>33.054878048780488</v>
      </c>
      <c r="J782" s="3" t="s">
        <v>21</v>
      </c>
      <c r="K782" s="3" t="s">
        <v>22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s="3" t="b">
        <v>0</v>
      </c>
      <c r="Q782" s="3" t="b">
        <v>1</v>
      </c>
      <c r="R782" s="3" t="s">
        <v>53</v>
      </c>
      <c r="S782" s="6" t="s">
        <v>2041</v>
      </c>
      <c r="T782" s="3" t="s">
        <v>2044</v>
      </c>
    </row>
    <row r="783" spans="1:20" x14ac:dyDescent="0.3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13">
        <v>51</v>
      </c>
      <c r="G783" s="13" t="s">
        <v>74</v>
      </c>
      <c r="H783" s="3">
        <v>56</v>
      </c>
      <c r="I783" s="5">
        <f t="shared" si="36"/>
        <v>78.821428571428569</v>
      </c>
      <c r="J783" s="3" t="s">
        <v>98</v>
      </c>
      <c r="K783" s="3" t="s">
        <v>99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s="3" t="b">
        <v>0</v>
      </c>
      <c r="Q783" s="3" t="b">
        <v>0</v>
      </c>
      <c r="R783" s="3" t="s">
        <v>33</v>
      </c>
      <c r="S783" s="6" t="s">
        <v>2039</v>
      </c>
      <c r="T783" s="3" t="s">
        <v>2040</v>
      </c>
    </row>
    <row r="784" spans="1:20" x14ac:dyDescent="0.3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13">
        <v>215</v>
      </c>
      <c r="G784" s="13" t="s">
        <v>20</v>
      </c>
      <c r="H784" s="3">
        <v>161</v>
      </c>
      <c r="I784" s="5">
        <f t="shared" si="36"/>
        <v>68.204968944099377</v>
      </c>
      <c r="J784" s="3" t="s">
        <v>21</v>
      </c>
      <c r="K784" s="3" t="s">
        <v>22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s="3" t="b">
        <v>0</v>
      </c>
      <c r="Q784" s="3" t="b">
        <v>1</v>
      </c>
      <c r="R784" s="3" t="s">
        <v>71</v>
      </c>
      <c r="S784" s="6" t="s">
        <v>2041</v>
      </c>
      <c r="T784" s="3" t="s">
        <v>2049</v>
      </c>
    </row>
    <row r="785" spans="1:20" x14ac:dyDescent="0.3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13">
        <v>141</v>
      </c>
      <c r="G785" s="13" t="s">
        <v>20</v>
      </c>
      <c r="H785" s="3">
        <v>138</v>
      </c>
      <c r="I785" s="5">
        <f t="shared" si="36"/>
        <v>75.731884057971016</v>
      </c>
      <c r="J785" s="3" t="s">
        <v>21</v>
      </c>
      <c r="K785" s="3" t="s">
        <v>22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s="3" t="b">
        <v>0</v>
      </c>
      <c r="Q785" s="3" t="b">
        <v>0</v>
      </c>
      <c r="R785" s="3" t="s">
        <v>23</v>
      </c>
      <c r="S785" s="6" t="s">
        <v>2035</v>
      </c>
      <c r="T785" s="3" t="s">
        <v>2036</v>
      </c>
    </row>
    <row r="786" spans="1:20" x14ac:dyDescent="0.3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13">
        <v>115</v>
      </c>
      <c r="G786" s="13" t="s">
        <v>20</v>
      </c>
      <c r="H786" s="3">
        <v>3308</v>
      </c>
      <c r="I786" s="5">
        <f t="shared" si="36"/>
        <v>30.996070133010882</v>
      </c>
      <c r="J786" s="3" t="s">
        <v>21</v>
      </c>
      <c r="K786" s="3" t="s">
        <v>22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s="3" t="b">
        <v>0</v>
      </c>
      <c r="Q786" s="3" t="b">
        <v>0</v>
      </c>
      <c r="R786" s="3" t="s">
        <v>28</v>
      </c>
      <c r="S786" s="6" t="s">
        <v>2037</v>
      </c>
      <c r="T786" s="3" t="s">
        <v>2038</v>
      </c>
    </row>
    <row r="787" spans="1:20" ht="31.2" x14ac:dyDescent="0.3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13">
        <v>193</v>
      </c>
      <c r="G787" s="13" t="s">
        <v>20</v>
      </c>
      <c r="H787" s="3">
        <v>127</v>
      </c>
      <c r="I787" s="5">
        <f t="shared" si="36"/>
        <v>101.88188976377953</v>
      </c>
      <c r="J787" s="3" t="s">
        <v>26</v>
      </c>
      <c r="K787" s="3" t="s">
        <v>27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s="3" t="b">
        <v>0</v>
      </c>
      <c r="Q787" s="3" t="b">
        <v>1</v>
      </c>
      <c r="R787" s="3" t="s">
        <v>71</v>
      </c>
      <c r="S787" s="6" t="s">
        <v>2041</v>
      </c>
      <c r="T787" s="3" t="s">
        <v>2049</v>
      </c>
    </row>
    <row r="788" spans="1:20" x14ac:dyDescent="0.3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13">
        <v>730</v>
      </c>
      <c r="G788" s="13" t="s">
        <v>20</v>
      </c>
      <c r="H788" s="3">
        <v>207</v>
      </c>
      <c r="I788" s="5">
        <f t="shared" si="36"/>
        <v>52.879227053140099</v>
      </c>
      <c r="J788" s="3" t="s">
        <v>107</v>
      </c>
      <c r="K788" s="3" t="s">
        <v>108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s="3" t="b">
        <v>0</v>
      </c>
      <c r="Q788" s="3" t="b">
        <v>1</v>
      </c>
      <c r="R788" s="3" t="s">
        <v>159</v>
      </c>
      <c r="S788" s="6" t="s">
        <v>2035</v>
      </c>
      <c r="T788" s="3" t="s">
        <v>2058</v>
      </c>
    </row>
    <row r="789" spans="1:20" x14ac:dyDescent="0.3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13">
        <v>100</v>
      </c>
      <c r="G789" s="13" t="s">
        <v>14</v>
      </c>
      <c r="H789" s="3">
        <v>859</v>
      </c>
      <c r="I789" s="5">
        <f t="shared" si="36"/>
        <v>71.005820721769496</v>
      </c>
      <c r="J789" s="3" t="s">
        <v>15</v>
      </c>
      <c r="K789" s="3" t="s">
        <v>16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s="3" t="b">
        <v>0</v>
      </c>
      <c r="Q789" s="3" t="b">
        <v>0</v>
      </c>
      <c r="R789" s="3" t="s">
        <v>23</v>
      </c>
      <c r="S789" s="6" t="s">
        <v>2035</v>
      </c>
      <c r="T789" s="3" t="s">
        <v>2036</v>
      </c>
    </row>
    <row r="790" spans="1:20" x14ac:dyDescent="0.3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13">
        <v>88</v>
      </c>
      <c r="G790" s="13" t="s">
        <v>47</v>
      </c>
      <c r="H790" s="3">
        <v>31</v>
      </c>
      <c r="I790" s="5">
        <f t="shared" si="36"/>
        <v>102.38709677419355</v>
      </c>
      <c r="J790" s="3" t="s">
        <v>21</v>
      </c>
      <c r="K790" s="3" t="s">
        <v>22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s="3" t="b">
        <v>0</v>
      </c>
      <c r="Q790" s="3" t="b">
        <v>0</v>
      </c>
      <c r="R790" s="3" t="s">
        <v>71</v>
      </c>
      <c r="S790" s="6" t="s">
        <v>2041</v>
      </c>
      <c r="T790" s="3" t="s">
        <v>2049</v>
      </c>
    </row>
    <row r="791" spans="1:20" x14ac:dyDescent="0.3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13">
        <v>37</v>
      </c>
      <c r="G791" s="13" t="s">
        <v>14</v>
      </c>
      <c r="H791" s="3">
        <v>45</v>
      </c>
      <c r="I791" s="5">
        <f t="shared" si="36"/>
        <v>74.466666666666669</v>
      </c>
      <c r="J791" s="3" t="s">
        <v>21</v>
      </c>
      <c r="K791" s="3" t="s">
        <v>22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s="3" t="b">
        <v>0</v>
      </c>
      <c r="Q791" s="3" t="b">
        <v>0</v>
      </c>
      <c r="R791" s="3" t="s">
        <v>33</v>
      </c>
      <c r="S791" s="6" t="s">
        <v>2039</v>
      </c>
      <c r="T791" s="3" t="s">
        <v>2040</v>
      </c>
    </row>
    <row r="792" spans="1:20" x14ac:dyDescent="0.3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13">
        <v>31</v>
      </c>
      <c r="G792" s="13" t="s">
        <v>74</v>
      </c>
      <c r="H792" s="3">
        <v>1113</v>
      </c>
      <c r="I792" s="5">
        <f t="shared" si="36"/>
        <v>51.009883198562441</v>
      </c>
      <c r="J792" s="3" t="s">
        <v>21</v>
      </c>
      <c r="K792" s="3" t="s">
        <v>22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s="3" t="b">
        <v>0</v>
      </c>
      <c r="Q792" s="3" t="b">
        <v>0</v>
      </c>
      <c r="R792" s="3" t="s">
        <v>33</v>
      </c>
      <c r="S792" s="6" t="s">
        <v>2039</v>
      </c>
      <c r="T792" s="3" t="s">
        <v>2040</v>
      </c>
    </row>
    <row r="793" spans="1:20" x14ac:dyDescent="0.3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13">
        <v>26</v>
      </c>
      <c r="G793" s="13" t="s">
        <v>14</v>
      </c>
      <c r="H793" s="3">
        <v>6</v>
      </c>
      <c r="I793" s="5">
        <f t="shared" si="36"/>
        <v>90</v>
      </c>
      <c r="J793" s="3" t="s">
        <v>21</v>
      </c>
      <c r="K793" s="3" t="s">
        <v>22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s="3" t="b">
        <v>0</v>
      </c>
      <c r="Q793" s="3" t="b">
        <v>0</v>
      </c>
      <c r="R793" s="3" t="s">
        <v>17</v>
      </c>
      <c r="S793" s="6" t="s">
        <v>2033</v>
      </c>
      <c r="T793" s="3" t="s">
        <v>2034</v>
      </c>
    </row>
    <row r="794" spans="1:20" x14ac:dyDescent="0.3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13">
        <v>34</v>
      </c>
      <c r="G794" s="13" t="s">
        <v>14</v>
      </c>
      <c r="H794" s="3">
        <v>7</v>
      </c>
      <c r="I794" s="5">
        <f t="shared" si="36"/>
        <v>97.142857142857139</v>
      </c>
      <c r="J794" s="3" t="s">
        <v>21</v>
      </c>
      <c r="K794" s="3" t="s">
        <v>22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s="3" t="b">
        <v>0</v>
      </c>
      <c r="Q794" s="3" t="b">
        <v>1</v>
      </c>
      <c r="R794" s="3" t="s">
        <v>33</v>
      </c>
      <c r="S794" s="6" t="s">
        <v>2039</v>
      </c>
      <c r="T794" s="3" t="s">
        <v>2040</v>
      </c>
    </row>
    <row r="795" spans="1:20" x14ac:dyDescent="0.3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13">
        <v>1186</v>
      </c>
      <c r="G795" s="13" t="s">
        <v>20</v>
      </c>
      <c r="H795" s="3">
        <v>181</v>
      </c>
      <c r="I795" s="5">
        <f t="shared" si="36"/>
        <v>72.071823204419886</v>
      </c>
      <c r="J795" s="3" t="s">
        <v>98</v>
      </c>
      <c r="K795" s="3" t="s">
        <v>99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s="3" t="b">
        <v>0</v>
      </c>
      <c r="Q795" s="3" t="b">
        <v>0</v>
      </c>
      <c r="R795" s="3" t="s">
        <v>68</v>
      </c>
      <c r="S795" s="6" t="s">
        <v>2047</v>
      </c>
      <c r="T795" s="3" t="s">
        <v>2048</v>
      </c>
    </row>
    <row r="796" spans="1:20" x14ac:dyDescent="0.3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13">
        <v>125</v>
      </c>
      <c r="G796" s="13" t="s">
        <v>20</v>
      </c>
      <c r="H796" s="3">
        <v>110</v>
      </c>
      <c r="I796" s="5">
        <f t="shared" si="36"/>
        <v>75.236363636363635</v>
      </c>
      <c r="J796" s="3" t="s">
        <v>21</v>
      </c>
      <c r="K796" s="3" t="s">
        <v>22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s="3" t="b">
        <v>0</v>
      </c>
      <c r="Q796" s="3" t="b">
        <v>0</v>
      </c>
      <c r="R796" s="3" t="s">
        <v>23</v>
      </c>
      <c r="S796" s="6" t="s">
        <v>2035</v>
      </c>
      <c r="T796" s="3" t="s">
        <v>2036</v>
      </c>
    </row>
    <row r="797" spans="1:20" ht="31.2" x14ac:dyDescent="0.3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13">
        <v>14</v>
      </c>
      <c r="G797" s="13" t="s">
        <v>14</v>
      </c>
      <c r="H797" s="3">
        <v>31</v>
      </c>
      <c r="I797" s="5">
        <f t="shared" si="36"/>
        <v>32.967741935483872</v>
      </c>
      <c r="J797" s="3" t="s">
        <v>21</v>
      </c>
      <c r="K797" s="3" t="s">
        <v>22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s="3" t="b">
        <v>0</v>
      </c>
      <c r="Q797" s="3" t="b">
        <v>0</v>
      </c>
      <c r="R797" s="3" t="s">
        <v>53</v>
      </c>
      <c r="S797" s="6" t="s">
        <v>2041</v>
      </c>
      <c r="T797" s="3" t="s">
        <v>2044</v>
      </c>
    </row>
    <row r="798" spans="1:20" x14ac:dyDescent="0.3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13">
        <v>55</v>
      </c>
      <c r="G798" s="13" t="s">
        <v>14</v>
      </c>
      <c r="H798" s="3">
        <v>78</v>
      </c>
      <c r="I798" s="5">
        <f t="shared" si="36"/>
        <v>54.807692307692307</v>
      </c>
      <c r="J798" s="3" t="s">
        <v>21</v>
      </c>
      <c r="K798" s="3" t="s">
        <v>22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s="3" t="b">
        <v>0</v>
      </c>
      <c r="Q798" s="3" t="b">
        <v>1</v>
      </c>
      <c r="R798" s="3" t="s">
        <v>292</v>
      </c>
      <c r="S798" s="6" t="s">
        <v>2050</v>
      </c>
      <c r="T798" s="3" t="s">
        <v>2061</v>
      </c>
    </row>
    <row r="799" spans="1:20" x14ac:dyDescent="0.3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13">
        <v>110</v>
      </c>
      <c r="G799" s="13" t="s">
        <v>20</v>
      </c>
      <c r="H799" s="3">
        <v>185</v>
      </c>
      <c r="I799" s="5">
        <f t="shared" si="36"/>
        <v>45.037837837837834</v>
      </c>
      <c r="J799" s="3" t="s">
        <v>21</v>
      </c>
      <c r="K799" s="3" t="s">
        <v>22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s="3" t="b">
        <v>0</v>
      </c>
      <c r="Q799" s="3" t="b">
        <v>0</v>
      </c>
      <c r="R799" s="3" t="s">
        <v>28</v>
      </c>
      <c r="S799" s="6" t="s">
        <v>2037</v>
      </c>
      <c r="T799" s="3" t="s">
        <v>2038</v>
      </c>
    </row>
    <row r="800" spans="1:20" x14ac:dyDescent="0.3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13">
        <v>188</v>
      </c>
      <c r="G800" s="13" t="s">
        <v>20</v>
      </c>
      <c r="H800" s="3">
        <v>121</v>
      </c>
      <c r="I800" s="5">
        <f t="shared" si="36"/>
        <v>52.958677685950413</v>
      </c>
      <c r="J800" s="3" t="s">
        <v>21</v>
      </c>
      <c r="K800" s="3" t="s">
        <v>22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s="3" t="b">
        <v>0</v>
      </c>
      <c r="Q800" s="3" t="b">
        <v>1</v>
      </c>
      <c r="R800" s="3" t="s">
        <v>33</v>
      </c>
      <c r="S800" s="6" t="s">
        <v>2039</v>
      </c>
      <c r="T800" s="3" t="s">
        <v>2040</v>
      </c>
    </row>
    <row r="801" spans="1:20" x14ac:dyDescent="0.3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13">
        <v>87</v>
      </c>
      <c r="G801" s="13" t="s">
        <v>14</v>
      </c>
      <c r="H801" s="3">
        <v>1225</v>
      </c>
      <c r="I801" s="5">
        <f t="shared" si="36"/>
        <v>60.017959183673469</v>
      </c>
      <c r="J801" s="3" t="s">
        <v>40</v>
      </c>
      <c r="K801" s="3" t="s">
        <v>41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s="3" t="b">
        <v>0</v>
      </c>
      <c r="Q801" s="3" t="b">
        <v>0</v>
      </c>
      <c r="R801" s="3" t="s">
        <v>33</v>
      </c>
      <c r="S801" s="6" t="s">
        <v>2039</v>
      </c>
      <c r="T801" s="3" t="s">
        <v>2040</v>
      </c>
    </row>
    <row r="802" spans="1:20" x14ac:dyDescent="0.3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13">
        <v>1</v>
      </c>
      <c r="G802" s="13" t="s">
        <v>14</v>
      </c>
      <c r="H802" s="3">
        <v>1</v>
      </c>
      <c r="I802" s="5">
        <f t="shared" si="36"/>
        <v>1</v>
      </c>
      <c r="J802" s="3" t="s">
        <v>98</v>
      </c>
      <c r="K802" s="3" t="s">
        <v>99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s="3" t="b">
        <v>0</v>
      </c>
      <c r="Q802" s="3" t="b">
        <v>0</v>
      </c>
      <c r="R802" s="3" t="s">
        <v>23</v>
      </c>
      <c r="S802" s="6" t="s">
        <v>2035</v>
      </c>
      <c r="T802" s="3" t="s">
        <v>2036</v>
      </c>
    </row>
    <row r="803" spans="1:20" x14ac:dyDescent="0.3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13">
        <v>203</v>
      </c>
      <c r="G803" s="13" t="s">
        <v>20</v>
      </c>
      <c r="H803" s="3">
        <v>106</v>
      </c>
      <c r="I803" s="5">
        <f t="shared" si="36"/>
        <v>44.028301886792455</v>
      </c>
      <c r="J803" s="3" t="s">
        <v>21</v>
      </c>
      <c r="K803" s="3" t="s">
        <v>22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s="3" t="b">
        <v>0</v>
      </c>
      <c r="Q803" s="3" t="b">
        <v>1</v>
      </c>
      <c r="R803" s="3" t="s">
        <v>122</v>
      </c>
      <c r="S803" s="6" t="s">
        <v>2054</v>
      </c>
      <c r="T803" s="3" t="s">
        <v>2055</v>
      </c>
    </row>
    <row r="804" spans="1:20" ht="31.2" x14ac:dyDescent="0.3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13">
        <v>197</v>
      </c>
      <c r="G804" s="13" t="s">
        <v>20</v>
      </c>
      <c r="H804" s="3">
        <v>142</v>
      </c>
      <c r="I804" s="5">
        <f t="shared" si="36"/>
        <v>86.028169014084511</v>
      </c>
      <c r="J804" s="3" t="s">
        <v>21</v>
      </c>
      <c r="K804" s="3" t="s">
        <v>22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s="3" t="b">
        <v>0</v>
      </c>
      <c r="Q804" s="3" t="b">
        <v>0</v>
      </c>
      <c r="R804" s="3" t="s">
        <v>122</v>
      </c>
      <c r="S804" s="6" t="s">
        <v>2054</v>
      </c>
      <c r="T804" s="3" t="s">
        <v>2055</v>
      </c>
    </row>
    <row r="805" spans="1:20" ht="31.2" x14ac:dyDescent="0.3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13">
        <v>107</v>
      </c>
      <c r="G805" s="13" t="s">
        <v>20</v>
      </c>
      <c r="H805" s="3">
        <v>233</v>
      </c>
      <c r="I805" s="5">
        <f t="shared" si="36"/>
        <v>28.012875536480685</v>
      </c>
      <c r="J805" s="3" t="s">
        <v>21</v>
      </c>
      <c r="K805" s="3" t="s">
        <v>22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s="3" t="b">
        <v>0</v>
      </c>
      <c r="Q805" s="3" t="b">
        <v>0</v>
      </c>
      <c r="R805" s="3" t="s">
        <v>33</v>
      </c>
      <c r="S805" s="6" t="s">
        <v>2039</v>
      </c>
      <c r="T805" s="3" t="s">
        <v>2040</v>
      </c>
    </row>
    <row r="806" spans="1:20" x14ac:dyDescent="0.3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13">
        <v>269</v>
      </c>
      <c r="G806" s="13" t="s">
        <v>20</v>
      </c>
      <c r="H806" s="3">
        <v>218</v>
      </c>
      <c r="I806" s="5">
        <f t="shared" si="36"/>
        <v>32.050458715596328</v>
      </c>
      <c r="J806" s="3" t="s">
        <v>21</v>
      </c>
      <c r="K806" s="3" t="s">
        <v>22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s="3" t="b">
        <v>0</v>
      </c>
      <c r="Q806" s="3" t="b">
        <v>0</v>
      </c>
      <c r="R806" s="3" t="s">
        <v>23</v>
      </c>
      <c r="S806" s="6" t="s">
        <v>2035</v>
      </c>
      <c r="T806" s="3" t="s">
        <v>2036</v>
      </c>
    </row>
    <row r="807" spans="1:20" ht="31.2" x14ac:dyDescent="0.3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13">
        <v>51</v>
      </c>
      <c r="G807" s="13" t="s">
        <v>14</v>
      </c>
      <c r="H807" s="3">
        <v>67</v>
      </c>
      <c r="I807" s="5">
        <f t="shared" si="36"/>
        <v>73.611940298507463</v>
      </c>
      <c r="J807" s="3" t="s">
        <v>26</v>
      </c>
      <c r="K807" s="3" t="s">
        <v>27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s="3" t="b">
        <v>0</v>
      </c>
      <c r="Q807" s="3" t="b">
        <v>0</v>
      </c>
      <c r="R807" s="3" t="s">
        <v>42</v>
      </c>
      <c r="S807" s="6" t="s">
        <v>2041</v>
      </c>
      <c r="T807" s="3" t="s">
        <v>2042</v>
      </c>
    </row>
    <row r="808" spans="1:20" x14ac:dyDescent="0.3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13">
        <v>1180</v>
      </c>
      <c r="G808" s="13" t="s">
        <v>20</v>
      </c>
      <c r="H808" s="3">
        <v>76</v>
      </c>
      <c r="I808" s="5">
        <f t="shared" si="36"/>
        <v>108.71052631578948</v>
      </c>
      <c r="J808" s="3" t="s">
        <v>21</v>
      </c>
      <c r="K808" s="3" t="s">
        <v>22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s="3" t="b">
        <v>0</v>
      </c>
      <c r="Q808" s="3" t="b">
        <v>1</v>
      </c>
      <c r="R808" s="3" t="s">
        <v>53</v>
      </c>
      <c r="S808" s="6" t="s">
        <v>2041</v>
      </c>
      <c r="T808" s="3" t="s">
        <v>2044</v>
      </c>
    </row>
    <row r="809" spans="1:20" x14ac:dyDescent="0.3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13">
        <v>264</v>
      </c>
      <c r="G809" s="13" t="s">
        <v>20</v>
      </c>
      <c r="H809" s="3">
        <v>43</v>
      </c>
      <c r="I809" s="5">
        <f t="shared" si="36"/>
        <v>42.97674418604651</v>
      </c>
      <c r="J809" s="3" t="s">
        <v>21</v>
      </c>
      <c r="K809" s="3" t="s">
        <v>22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s="3" t="b">
        <v>0</v>
      </c>
      <c r="Q809" s="3" t="b">
        <v>1</v>
      </c>
      <c r="R809" s="3" t="s">
        <v>33</v>
      </c>
      <c r="S809" s="6" t="s">
        <v>2039</v>
      </c>
      <c r="T809" s="3" t="s">
        <v>2040</v>
      </c>
    </row>
    <row r="810" spans="1:20" x14ac:dyDescent="0.3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13">
        <v>30</v>
      </c>
      <c r="G810" s="13" t="s">
        <v>14</v>
      </c>
      <c r="H810" s="3">
        <v>19</v>
      </c>
      <c r="I810" s="5">
        <f t="shared" si="36"/>
        <v>83.315789473684205</v>
      </c>
      <c r="J810" s="3" t="s">
        <v>21</v>
      </c>
      <c r="K810" s="3" t="s">
        <v>22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s="3" t="b">
        <v>0</v>
      </c>
      <c r="Q810" s="3" t="b">
        <v>0</v>
      </c>
      <c r="R810" s="3" t="s">
        <v>17</v>
      </c>
      <c r="S810" s="6" t="s">
        <v>2033</v>
      </c>
      <c r="T810" s="3" t="s">
        <v>2034</v>
      </c>
    </row>
    <row r="811" spans="1:20" x14ac:dyDescent="0.3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13">
        <v>63</v>
      </c>
      <c r="G811" s="13" t="s">
        <v>14</v>
      </c>
      <c r="H811" s="3">
        <v>2108</v>
      </c>
      <c r="I811" s="5">
        <f t="shared" si="36"/>
        <v>42</v>
      </c>
      <c r="J811" s="3" t="s">
        <v>98</v>
      </c>
      <c r="K811" s="3" t="s">
        <v>99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s="3" t="b">
        <v>0</v>
      </c>
      <c r="Q811" s="3" t="b">
        <v>0</v>
      </c>
      <c r="R811" s="3" t="s">
        <v>42</v>
      </c>
      <c r="S811" s="6" t="s">
        <v>2041</v>
      </c>
      <c r="T811" s="3" t="s">
        <v>2042</v>
      </c>
    </row>
    <row r="812" spans="1:20" x14ac:dyDescent="0.3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13">
        <v>193</v>
      </c>
      <c r="G812" s="13" t="s">
        <v>20</v>
      </c>
      <c r="H812" s="3">
        <v>221</v>
      </c>
      <c r="I812" s="5">
        <f t="shared" si="36"/>
        <v>55.927601809954751</v>
      </c>
      <c r="J812" s="3" t="s">
        <v>21</v>
      </c>
      <c r="K812" s="3" t="s">
        <v>22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s="3" t="b">
        <v>0</v>
      </c>
      <c r="Q812" s="3" t="b">
        <v>1</v>
      </c>
      <c r="R812" s="3" t="s">
        <v>33</v>
      </c>
      <c r="S812" s="6" t="s">
        <v>2039</v>
      </c>
      <c r="T812" s="3" t="s">
        <v>2040</v>
      </c>
    </row>
    <row r="813" spans="1:20" x14ac:dyDescent="0.3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13">
        <v>77</v>
      </c>
      <c r="G813" s="13" t="s">
        <v>14</v>
      </c>
      <c r="H813" s="3">
        <v>679</v>
      </c>
      <c r="I813" s="5">
        <f t="shared" si="36"/>
        <v>105.03681885125184</v>
      </c>
      <c r="J813" s="3" t="s">
        <v>21</v>
      </c>
      <c r="K813" s="3" t="s">
        <v>22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s="3" t="b">
        <v>0</v>
      </c>
      <c r="Q813" s="3" t="b">
        <v>1</v>
      </c>
      <c r="R813" s="3" t="s">
        <v>89</v>
      </c>
      <c r="S813" s="6" t="s">
        <v>2050</v>
      </c>
      <c r="T813" s="3" t="s">
        <v>2051</v>
      </c>
    </row>
    <row r="814" spans="1:20" x14ac:dyDescent="0.3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13">
        <v>226</v>
      </c>
      <c r="G814" s="13" t="s">
        <v>20</v>
      </c>
      <c r="H814" s="3">
        <v>2805</v>
      </c>
      <c r="I814" s="5">
        <f t="shared" si="36"/>
        <v>48</v>
      </c>
      <c r="J814" s="3" t="s">
        <v>15</v>
      </c>
      <c r="K814" s="3" t="s">
        <v>16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s="3" t="b">
        <v>0</v>
      </c>
      <c r="Q814" s="3" t="b">
        <v>0</v>
      </c>
      <c r="R814" s="3" t="s">
        <v>68</v>
      </c>
      <c r="S814" s="6" t="s">
        <v>2047</v>
      </c>
      <c r="T814" s="3" t="s">
        <v>2048</v>
      </c>
    </row>
    <row r="815" spans="1:20" x14ac:dyDescent="0.3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13">
        <v>239</v>
      </c>
      <c r="G815" s="13" t="s">
        <v>20</v>
      </c>
      <c r="H815" s="3">
        <v>68</v>
      </c>
      <c r="I815" s="5">
        <f t="shared" si="36"/>
        <v>112.66176470588235</v>
      </c>
      <c r="J815" s="3" t="s">
        <v>21</v>
      </c>
      <c r="K815" s="3" t="s">
        <v>22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s="3" t="b">
        <v>0</v>
      </c>
      <c r="Q815" s="3" t="b">
        <v>0</v>
      </c>
      <c r="R815" s="3" t="s">
        <v>89</v>
      </c>
      <c r="S815" s="6" t="s">
        <v>2050</v>
      </c>
      <c r="T815" s="3" t="s">
        <v>2051</v>
      </c>
    </row>
    <row r="816" spans="1:20" x14ac:dyDescent="0.3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13">
        <v>92</v>
      </c>
      <c r="G816" s="13" t="s">
        <v>14</v>
      </c>
      <c r="H816" s="3">
        <v>36</v>
      </c>
      <c r="I816" s="5">
        <f t="shared" si="36"/>
        <v>81.944444444444443</v>
      </c>
      <c r="J816" s="3" t="s">
        <v>36</v>
      </c>
      <c r="K816" s="3" t="s">
        <v>37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s="3" t="b">
        <v>0</v>
      </c>
      <c r="Q816" s="3" t="b">
        <v>1</v>
      </c>
      <c r="R816" s="3" t="s">
        <v>23</v>
      </c>
      <c r="S816" s="6" t="s">
        <v>2035</v>
      </c>
      <c r="T816" s="3" t="s">
        <v>2036</v>
      </c>
    </row>
    <row r="817" spans="1:20" ht="31.2" x14ac:dyDescent="0.3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13">
        <v>130</v>
      </c>
      <c r="G817" s="13" t="s">
        <v>20</v>
      </c>
      <c r="H817" s="3">
        <v>183</v>
      </c>
      <c r="I817" s="5">
        <f t="shared" si="36"/>
        <v>64.049180327868854</v>
      </c>
      <c r="J817" s="3" t="s">
        <v>15</v>
      </c>
      <c r="K817" s="3" t="s">
        <v>16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s="3" t="b">
        <v>0</v>
      </c>
      <c r="Q817" s="3" t="b">
        <v>0</v>
      </c>
      <c r="R817" s="3" t="s">
        <v>23</v>
      </c>
      <c r="S817" s="6" t="s">
        <v>2035</v>
      </c>
      <c r="T817" s="3" t="s">
        <v>2036</v>
      </c>
    </row>
    <row r="818" spans="1:20" x14ac:dyDescent="0.3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13">
        <v>615</v>
      </c>
      <c r="G818" s="13" t="s">
        <v>20</v>
      </c>
      <c r="H818" s="3">
        <v>133</v>
      </c>
      <c r="I818" s="5">
        <f t="shared" si="36"/>
        <v>106.39097744360902</v>
      </c>
      <c r="J818" s="3" t="s">
        <v>21</v>
      </c>
      <c r="K818" s="3" t="s">
        <v>22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s="3" t="b">
        <v>1</v>
      </c>
      <c r="Q818" s="3" t="b">
        <v>1</v>
      </c>
      <c r="R818" s="3" t="s">
        <v>33</v>
      </c>
      <c r="S818" s="6" t="s">
        <v>2039</v>
      </c>
      <c r="T818" s="3" t="s">
        <v>2040</v>
      </c>
    </row>
    <row r="819" spans="1:20" x14ac:dyDescent="0.3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13">
        <v>369</v>
      </c>
      <c r="G819" s="13" t="s">
        <v>20</v>
      </c>
      <c r="H819" s="3">
        <v>2489</v>
      </c>
      <c r="I819" s="5">
        <f t="shared" si="36"/>
        <v>76.011249497790274</v>
      </c>
      <c r="J819" s="3" t="s">
        <v>107</v>
      </c>
      <c r="K819" s="3" t="s">
        <v>108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s="3" t="b">
        <v>0</v>
      </c>
      <c r="Q819" s="3" t="b">
        <v>1</v>
      </c>
      <c r="R819" s="3" t="s">
        <v>68</v>
      </c>
      <c r="S819" s="6" t="s">
        <v>2047</v>
      </c>
      <c r="T819" s="3" t="s">
        <v>2048</v>
      </c>
    </row>
    <row r="820" spans="1:20" x14ac:dyDescent="0.3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13">
        <v>1095</v>
      </c>
      <c r="G820" s="13" t="s">
        <v>20</v>
      </c>
      <c r="H820" s="3">
        <v>69</v>
      </c>
      <c r="I820" s="5">
        <f t="shared" si="36"/>
        <v>111.07246376811594</v>
      </c>
      <c r="J820" s="3" t="s">
        <v>21</v>
      </c>
      <c r="K820" s="3" t="s">
        <v>22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s="3" t="b">
        <v>0</v>
      </c>
      <c r="Q820" s="3" t="b">
        <v>1</v>
      </c>
      <c r="R820" s="3" t="s">
        <v>33</v>
      </c>
      <c r="S820" s="6" t="s">
        <v>2039</v>
      </c>
      <c r="T820" s="3" t="s">
        <v>2040</v>
      </c>
    </row>
    <row r="821" spans="1:20" ht="31.2" x14ac:dyDescent="0.3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13">
        <v>51</v>
      </c>
      <c r="G821" s="13" t="s">
        <v>14</v>
      </c>
      <c r="H821" s="3">
        <v>47</v>
      </c>
      <c r="I821" s="5">
        <f t="shared" si="36"/>
        <v>95.936170212765958</v>
      </c>
      <c r="J821" s="3" t="s">
        <v>21</v>
      </c>
      <c r="K821" s="3" t="s">
        <v>22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s="3" t="b">
        <v>1</v>
      </c>
      <c r="Q821" s="3" t="b">
        <v>0</v>
      </c>
      <c r="R821" s="3" t="s">
        <v>89</v>
      </c>
      <c r="S821" s="6" t="s">
        <v>2050</v>
      </c>
      <c r="T821" s="3" t="s">
        <v>2051</v>
      </c>
    </row>
    <row r="822" spans="1:20" x14ac:dyDescent="0.3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13">
        <v>801</v>
      </c>
      <c r="G822" s="13" t="s">
        <v>20</v>
      </c>
      <c r="H822" s="3">
        <v>279</v>
      </c>
      <c r="I822" s="5">
        <f t="shared" si="36"/>
        <v>43.043010752688176</v>
      </c>
      <c r="J822" s="3" t="s">
        <v>40</v>
      </c>
      <c r="K822" s="3" t="s">
        <v>41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s="3" t="b">
        <v>0</v>
      </c>
      <c r="Q822" s="3" t="b">
        <v>1</v>
      </c>
      <c r="R822" s="3" t="s">
        <v>23</v>
      </c>
      <c r="S822" s="6" t="s">
        <v>2035</v>
      </c>
      <c r="T822" s="3" t="s">
        <v>2036</v>
      </c>
    </row>
    <row r="823" spans="1:20" x14ac:dyDescent="0.3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13">
        <v>291</v>
      </c>
      <c r="G823" s="13" t="s">
        <v>20</v>
      </c>
      <c r="H823" s="3">
        <v>210</v>
      </c>
      <c r="I823" s="5">
        <f t="shared" si="36"/>
        <v>67.966666666666669</v>
      </c>
      <c r="J823" s="3" t="s">
        <v>21</v>
      </c>
      <c r="K823" s="3" t="s">
        <v>22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s="3" t="b">
        <v>0</v>
      </c>
      <c r="Q823" s="3" t="b">
        <v>0</v>
      </c>
      <c r="R823" s="3" t="s">
        <v>42</v>
      </c>
      <c r="S823" s="6" t="s">
        <v>2041</v>
      </c>
      <c r="T823" s="3" t="s">
        <v>2042</v>
      </c>
    </row>
    <row r="824" spans="1:20" x14ac:dyDescent="0.3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13">
        <v>350</v>
      </c>
      <c r="G824" s="13" t="s">
        <v>20</v>
      </c>
      <c r="H824" s="3">
        <v>2100</v>
      </c>
      <c r="I824" s="5">
        <f t="shared" si="36"/>
        <v>89.991428571428571</v>
      </c>
      <c r="J824" s="3" t="s">
        <v>21</v>
      </c>
      <c r="K824" s="3" t="s">
        <v>22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s="3" t="b">
        <v>0</v>
      </c>
      <c r="Q824" s="3" t="b">
        <v>0</v>
      </c>
      <c r="R824" s="3" t="s">
        <v>23</v>
      </c>
      <c r="S824" s="6" t="s">
        <v>2035</v>
      </c>
      <c r="T824" s="3" t="s">
        <v>2036</v>
      </c>
    </row>
    <row r="825" spans="1:20" x14ac:dyDescent="0.3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13">
        <v>357</v>
      </c>
      <c r="G825" s="13" t="s">
        <v>20</v>
      </c>
      <c r="H825" s="3">
        <v>252</v>
      </c>
      <c r="I825" s="5">
        <f t="shared" si="36"/>
        <v>58.095238095238095</v>
      </c>
      <c r="J825" s="3" t="s">
        <v>21</v>
      </c>
      <c r="K825" s="3" t="s">
        <v>22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s="3" t="b">
        <v>1</v>
      </c>
      <c r="Q825" s="3" t="b">
        <v>1</v>
      </c>
      <c r="R825" s="3" t="s">
        <v>23</v>
      </c>
      <c r="S825" s="6" t="s">
        <v>2035</v>
      </c>
      <c r="T825" s="3" t="s">
        <v>2036</v>
      </c>
    </row>
    <row r="826" spans="1:20" x14ac:dyDescent="0.3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13">
        <v>126</v>
      </c>
      <c r="G826" s="13" t="s">
        <v>20</v>
      </c>
      <c r="H826" s="3">
        <v>1280</v>
      </c>
      <c r="I826" s="5">
        <f t="shared" si="36"/>
        <v>83.996875000000003</v>
      </c>
      <c r="J826" s="3" t="s">
        <v>21</v>
      </c>
      <c r="K826" s="3" t="s">
        <v>22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s="3" t="b">
        <v>0</v>
      </c>
      <c r="Q826" s="3" t="b">
        <v>1</v>
      </c>
      <c r="R826" s="3" t="s">
        <v>68</v>
      </c>
      <c r="S826" s="6" t="s">
        <v>2047</v>
      </c>
      <c r="T826" s="3" t="s">
        <v>2048</v>
      </c>
    </row>
    <row r="827" spans="1:20" x14ac:dyDescent="0.3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13">
        <v>388</v>
      </c>
      <c r="G827" s="13" t="s">
        <v>20</v>
      </c>
      <c r="H827" s="3">
        <v>157</v>
      </c>
      <c r="I827" s="5">
        <f t="shared" si="36"/>
        <v>88.853503184713375</v>
      </c>
      <c r="J827" s="3" t="s">
        <v>40</v>
      </c>
      <c r="K827" s="3" t="s">
        <v>41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s="3" t="b">
        <v>0</v>
      </c>
      <c r="Q827" s="3" t="b">
        <v>0</v>
      </c>
      <c r="R827" s="3" t="s">
        <v>100</v>
      </c>
      <c r="S827" s="6" t="s">
        <v>2041</v>
      </c>
      <c r="T827" s="3" t="s">
        <v>2052</v>
      </c>
    </row>
    <row r="828" spans="1:20" ht="31.2" x14ac:dyDescent="0.3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13">
        <v>457</v>
      </c>
      <c r="G828" s="13" t="s">
        <v>20</v>
      </c>
      <c r="H828" s="3">
        <v>194</v>
      </c>
      <c r="I828" s="5">
        <f t="shared" si="36"/>
        <v>65.963917525773198</v>
      </c>
      <c r="J828" s="3" t="s">
        <v>21</v>
      </c>
      <c r="K828" s="3" t="s">
        <v>22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s="3" t="b">
        <v>0</v>
      </c>
      <c r="Q828" s="3" t="b">
        <v>1</v>
      </c>
      <c r="R828" s="3" t="s">
        <v>33</v>
      </c>
      <c r="S828" s="6" t="s">
        <v>2039</v>
      </c>
      <c r="T828" s="3" t="s">
        <v>2040</v>
      </c>
    </row>
    <row r="829" spans="1:20" ht="31.2" x14ac:dyDescent="0.3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13">
        <v>267</v>
      </c>
      <c r="G829" s="13" t="s">
        <v>20</v>
      </c>
      <c r="H829" s="3">
        <v>82</v>
      </c>
      <c r="I829" s="5">
        <f t="shared" si="36"/>
        <v>74.804878048780495</v>
      </c>
      <c r="J829" s="3" t="s">
        <v>26</v>
      </c>
      <c r="K829" s="3" t="s">
        <v>27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s="3" t="b">
        <v>0</v>
      </c>
      <c r="Q829" s="3" t="b">
        <v>1</v>
      </c>
      <c r="R829" s="3" t="s">
        <v>53</v>
      </c>
      <c r="S829" s="6" t="s">
        <v>2041</v>
      </c>
      <c r="T829" s="3" t="s">
        <v>2044</v>
      </c>
    </row>
    <row r="830" spans="1:20" ht="31.2" x14ac:dyDescent="0.3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13">
        <v>69</v>
      </c>
      <c r="G830" s="13" t="s">
        <v>14</v>
      </c>
      <c r="H830" s="3">
        <v>70</v>
      </c>
      <c r="I830" s="5">
        <f t="shared" si="36"/>
        <v>69.98571428571428</v>
      </c>
      <c r="J830" s="3" t="s">
        <v>21</v>
      </c>
      <c r="K830" s="3" t="s">
        <v>22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s="3" t="b">
        <v>0</v>
      </c>
      <c r="Q830" s="3" t="b">
        <v>0</v>
      </c>
      <c r="R830" s="3" t="s">
        <v>33</v>
      </c>
      <c r="S830" s="6" t="s">
        <v>2039</v>
      </c>
      <c r="T830" s="3" t="s">
        <v>2040</v>
      </c>
    </row>
    <row r="831" spans="1:20" x14ac:dyDescent="0.3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13">
        <v>51</v>
      </c>
      <c r="G831" s="13" t="s">
        <v>14</v>
      </c>
      <c r="H831" s="3">
        <v>154</v>
      </c>
      <c r="I831" s="5">
        <f t="shared" si="36"/>
        <v>32.006493506493506</v>
      </c>
      <c r="J831" s="3" t="s">
        <v>21</v>
      </c>
      <c r="K831" s="3" t="s">
        <v>22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s="3" t="b">
        <v>0</v>
      </c>
      <c r="Q831" s="3" t="b">
        <v>0</v>
      </c>
      <c r="R831" s="3" t="s">
        <v>33</v>
      </c>
      <c r="S831" s="6" t="s">
        <v>2039</v>
      </c>
      <c r="T831" s="3" t="s">
        <v>2040</v>
      </c>
    </row>
    <row r="832" spans="1:20" ht="31.2" x14ac:dyDescent="0.3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13">
        <v>1</v>
      </c>
      <c r="G832" s="13" t="s">
        <v>14</v>
      </c>
      <c r="H832" s="3">
        <v>22</v>
      </c>
      <c r="I832" s="5">
        <f t="shared" si="36"/>
        <v>64.727272727272734</v>
      </c>
      <c r="J832" s="3" t="s">
        <v>21</v>
      </c>
      <c r="K832" s="3" t="s">
        <v>22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s="3" t="b">
        <v>0</v>
      </c>
      <c r="Q832" s="3" t="b">
        <v>0</v>
      </c>
      <c r="R832" s="3" t="s">
        <v>33</v>
      </c>
      <c r="S832" s="6" t="s">
        <v>2039</v>
      </c>
      <c r="T832" s="3" t="s">
        <v>2040</v>
      </c>
    </row>
    <row r="833" spans="1:20" ht="31.2" x14ac:dyDescent="0.3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13">
        <v>109</v>
      </c>
      <c r="G833" s="13" t="s">
        <v>20</v>
      </c>
      <c r="H833" s="3">
        <v>4233</v>
      </c>
      <c r="I833" s="5">
        <f t="shared" si="36"/>
        <v>24.998110087408456</v>
      </c>
      <c r="J833" s="3" t="s">
        <v>21</v>
      </c>
      <c r="K833" s="3" t="s">
        <v>22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s="3" t="b">
        <v>0</v>
      </c>
      <c r="Q833" s="3" t="b">
        <v>0</v>
      </c>
      <c r="R833" s="3" t="s">
        <v>122</v>
      </c>
      <c r="S833" s="6" t="s">
        <v>2054</v>
      </c>
      <c r="T833" s="3" t="s">
        <v>2055</v>
      </c>
    </row>
    <row r="834" spans="1:20" x14ac:dyDescent="0.3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13">
        <v>315</v>
      </c>
      <c r="G834" s="13" t="s">
        <v>20</v>
      </c>
      <c r="H834" s="3">
        <v>1297</v>
      </c>
      <c r="I834" s="5">
        <f t="shared" si="36"/>
        <v>104.97764070932922</v>
      </c>
      <c r="J834" s="3" t="s">
        <v>36</v>
      </c>
      <c r="K834" s="3" t="s">
        <v>37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s="3" t="b">
        <v>1</v>
      </c>
      <c r="Q834" s="3" t="b">
        <v>0</v>
      </c>
      <c r="R834" s="3" t="s">
        <v>206</v>
      </c>
      <c r="S834" s="6" t="s">
        <v>2047</v>
      </c>
      <c r="T834" s="3" t="s">
        <v>2059</v>
      </c>
    </row>
    <row r="835" spans="1:20" x14ac:dyDescent="0.3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13">
        <v>158</v>
      </c>
      <c r="G835" s="13" t="s">
        <v>20</v>
      </c>
      <c r="H835" s="3">
        <v>165</v>
      </c>
      <c r="I835" s="5">
        <f t="shared" ref="I835:I898" si="39">E835/H835</f>
        <v>64.987878787878785</v>
      </c>
      <c r="J835" s="3" t="s">
        <v>36</v>
      </c>
      <c r="K835" s="3" t="s">
        <v>37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s="3" t="b">
        <v>0</v>
      </c>
      <c r="Q835" s="3" t="b">
        <v>0</v>
      </c>
      <c r="R835" s="3" t="s">
        <v>206</v>
      </c>
      <c r="S835" s="6" t="s">
        <v>2047</v>
      </c>
      <c r="T835" s="3" t="s">
        <v>2059</v>
      </c>
    </row>
    <row r="836" spans="1:20" x14ac:dyDescent="0.3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13">
        <v>154</v>
      </c>
      <c r="G836" s="13" t="s">
        <v>20</v>
      </c>
      <c r="H836" s="3">
        <v>119</v>
      </c>
      <c r="I836" s="5">
        <f t="shared" si="39"/>
        <v>94.352941176470594</v>
      </c>
      <c r="J836" s="3" t="s">
        <v>21</v>
      </c>
      <c r="K836" s="3" t="s">
        <v>22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s="3" t="b">
        <v>0</v>
      </c>
      <c r="Q836" s="3" t="b">
        <v>0</v>
      </c>
      <c r="R836" s="3" t="s">
        <v>33</v>
      </c>
      <c r="S836" s="6" t="s">
        <v>2039</v>
      </c>
      <c r="T836" s="3" t="s">
        <v>2040</v>
      </c>
    </row>
    <row r="837" spans="1:20" x14ac:dyDescent="0.3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13">
        <v>90</v>
      </c>
      <c r="G837" s="13" t="s">
        <v>14</v>
      </c>
      <c r="H837" s="3">
        <v>1758</v>
      </c>
      <c r="I837" s="5">
        <f t="shared" si="39"/>
        <v>44.001706484641637</v>
      </c>
      <c r="J837" s="3" t="s">
        <v>21</v>
      </c>
      <c r="K837" s="3" t="s">
        <v>22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s="3" t="b">
        <v>0</v>
      </c>
      <c r="Q837" s="3" t="b">
        <v>0</v>
      </c>
      <c r="R837" s="3" t="s">
        <v>28</v>
      </c>
      <c r="S837" s="6" t="s">
        <v>2037</v>
      </c>
      <c r="T837" s="3" t="s">
        <v>2038</v>
      </c>
    </row>
    <row r="838" spans="1:20" x14ac:dyDescent="0.3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13">
        <v>75</v>
      </c>
      <c r="G838" s="13" t="s">
        <v>14</v>
      </c>
      <c r="H838" s="3">
        <v>94</v>
      </c>
      <c r="I838" s="5">
        <f t="shared" si="39"/>
        <v>64.744680851063833</v>
      </c>
      <c r="J838" s="3" t="s">
        <v>21</v>
      </c>
      <c r="K838" s="3" t="s">
        <v>22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s="3" t="b">
        <v>0</v>
      </c>
      <c r="Q838" s="3" t="b">
        <v>0</v>
      </c>
      <c r="R838" s="3" t="s">
        <v>60</v>
      </c>
      <c r="S838" s="6" t="s">
        <v>2035</v>
      </c>
      <c r="T838" s="3" t="s">
        <v>2045</v>
      </c>
    </row>
    <row r="839" spans="1:20" x14ac:dyDescent="0.3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13">
        <v>853</v>
      </c>
      <c r="G839" s="13" t="s">
        <v>20</v>
      </c>
      <c r="H839" s="3">
        <v>1797</v>
      </c>
      <c r="I839" s="5">
        <f t="shared" si="39"/>
        <v>84.00667779632721</v>
      </c>
      <c r="J839" s="3" t="s">
        <v>21</v>
      </c>
      <c r="K839" s="3" t="s">
        <v>22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s="3" t="b">
        <v>0</v>
      </c>
      <c r="Q839" s="3" t="b">
        <v>0</v>
      </c>
      <c r="R839" s="3" t="s">
        <v>159</v>
      </c>
      <c r="S839" s="6" t="s">
        <v>2035</v>
      </c>
      <c r="T839" s="3" t="s">
        <v>2058</v>
      </c>
    </row>
    <row r="840" spans="1:20" x14ac:dyDescent="0.3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13">
        <v>139</v>
      </c>
      <c r="G840" s="13" t="s">
        <v>20</v>
      </c>
      <c r="H840" s="3">
        <v>261</v>
      </c>
      <c r="I840" s="5">
        <f t="shared" si="39"/>
        <v>34.061302681992338</v>
      </c>
      <c r="J840" s="3" t="s">
        <v>21</v>
      </c>
      <c r="K840" s="3" t="s">
        <v>22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s="3" t="b">
        <v>0</v>
      </c>
      <c r="Q840" s="3" t="b">
        <v>0</v>
      </c>
      <c r="R840" s="3" t="s">
        <v>33</v>
      </c>
      <c r="S840" s="6" t="s">
        <v>2039</v>
      </c>
      <c r="T840" s="3" t="s">
        <v>2040</v>
      </c>
    </row>
    <row r="841" spans="1:20" x14ac:dyDescent="0.3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13">
        <v>190</v>
      </c>
      <c r="G841" s="13" t="s">
        <v>20</v>
      </c>
      <c r="H841" s="3">
        <v>157</v>
      </c>
      <c r="I841" s="5">
        <f t="shared" si="39"/>
        <v>93.273885350318466</v>
      </c>
      <c r="J841" s="3" t="s">
        <v>21</v>
      </c>
      <c r="K841" s="3" t="s">
        <v>22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s="3" t="b">
        <v>0</v>
      </c>
      <c r="Q841" s="3" t="b">
        <v>1</v>
      </c>
      <c r="R841" s="3" t="s">
        <v>42</v>
      </c>
      <c r="S841" s="6" t="s">
        <v>2041</v>
      </c>
      <c r="T841" s="3" t="s">
        <v>2042</v>
      </c>
    </row>
    <row r="842" spans="1:20" x14ac:dyDescent="0.3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13">
        <v>100</v>
      </c>
      <c r="G842" s="13" t="s">
        <v>20</v>
      </c>
      <c r="H842" s="3">
        <v>3533</v>
      </c>
      <c r="I842" s="5">
        <f t="shared" si="39"/>
        <v>32.998301726577978</v>
      </c>
      <c r="J842" s="3" t="s">
        <v>21</v>
      </c>
      <c r="K842" s="3" t="s">
        <v>22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s="3" t="b">
        <v>0</v>
      </c>
      <c r="Q842" s="3" t="b">
        <v>1</v>
      </c>
      <c r="R842" s="3" t="s">
        <v>33</v>
      </c>
      <c r="S842" s="6" t="s">
        <v>2039</v>
      </c>
      <c r="T842" s="3" t="s">
        <v>2040</v>
      </c>
    </row>
    <row r="843" spans="1:20" x14ac:dyDescent="0.3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13">
        <v>143</v>
      </c>
      <c r="G843" s="13" t="s">
        <v>20</v>
      </c>
      <c r="H843" s="3">
        <v>155</v>
      </c>
      <c r="I843" s="5">
        <f t="shared" si="39"/>
        <v>83.812903225806451</v>
      </c>
      <c r="J843" s="3" t="s">
        <v>21</v>
      </c>
      <c r="K843" s="3" t="s">
        <v>22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s="3" t="b">
        <v>0</v>
      </c>
      <c r="Q843" s="3" t="b">
        <v>0</v>
      </c>
      <c r="R843" s="3" t="s">
        <v>28</v>
      </c>
      <c r="S843" s="6" t="s">
        <v>2037</v>
      </c>
      <c r="T843" s="3" t="s">
        <v>2038</v>
      </c>
    </row>
    <row r="844" spans="1:20" ht="31.2" x14ac:dyDescent="0.3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13">
        <v>563</v>
      </c>
      <c r="G844" s="13" t="s">
        <v>20</v>
      </c>
      <c r="H844" s="3">
        <v>132</v>
      </c>
      <c r="I844" s="5">
        <f t="shared" si="39"/>
        <v>63.992424242424242</v>
      </c>
      <c r="J844" s="3" t="s">
        <v>107</v>
      </c>
      <c r="K844" s="3" t="s">
        <v>108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s="3" t="b">
        <v>0</v>
      </c>
      <c r="Q844" s="3" t="b">
        <v>0</v>
      </c>
      <c r="R844" s="3" t="s">
        <v>65</v>
      </c>
      <c r="S844" s="6" t="s">
        <v>2037</v>
      </c>
      <c r="T844" s="3" t="s">
        <v>2046</v>
      </c>
    </row>
    <row r="845" spans="1:20" ht="31.2" x14ac:dyDescent="0.3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13">
        <v>31</v>
      </c>
      <c r="G845" s="13" t="s">
        <v>14</v>
      </c>
      <c r="H845" s="3">
        <v>33</v>
      </c>
      <c r="I845" s="5">
        <f t="shared" si="39"/>
        <v>81.909090909090907</v>
      </c>
      <c r="J845" s="3" t="s">
        <v>21</v>
      </c>
      <c r="K845" s="3" t="s">
        <v>22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s="3" t="b">
        <v>0</v>
      </c>
      <c r="Q845" s="3" t="b">
        <v>0</v>
      </c>
      <c r="R845" s="3" t="s">
        <v>122</v>
      </c>
      <c r="S845" s="6" t="s">
        <v>2054</v>
      </c>
      <c r="T845" s="3" t="s">
        <v>2055</v>
      </c>
    </row>
    <row r="846" spans="1:20" x14ac:dyDescent="0.3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13">
        <v>99</v>
      </c>
      <c r="G846" s="13" t="s">
        <v>74</v>
      </c>
      <c r="H846" s="3">
        <v>94</v>
      </c>
      <c r="I846" s="5">
        <f t="shared" si="39"/>
        <v>93.053191489361708</v>
      </c>
      <c r="J846" s="3" t="s">
        <v>21</v>
      </c>
      <c r="K846" s="3" t="s">
        <v>22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s="3" t="b">
        <v>0</v>
      </c>
      <c r="Q846" s="3" t="b">
        <v>0</v>
      </c>
      <c r="R846" s="3" t="s">
        <v>42</v>
      </c>
      <c r="S846" s="6" t="s">
        <v>2041</v>
      </c>
      <c r="T846" s="3" t="s">
        <v>2042</v>
      </c>
    </row>
    <row r="847" spans="1:20" x14ac:dyDescent="0.3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13">
        <v>198</v>
      </c>
      <c r="G847" s="13" t="s">
        <v>20</v>
      </c>
      <c r="H847" s="3">
        <v>1354</v>
      </c>
      <c r="I847" s="5">
        <f t="shared" si="39"/>
        <v>101.98449039881831</v>
      </c>
      <c r="J847" s="3" t="s">
        <v>40</v>
      </c>
      <c r="K847" s="3" t="s">
        <v>41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s="3" t="b">
        <v>0</v>
      </c>
      <c r="Q847" s="3" t="b">
        <v>0</v>
      </c>
      <c r="R847" s="3" t="s">
        <v>28</v>
      </c>
      <c r="S847" s="6" t="s">
        <v>2037</v>
      </c>
      <c r="T847" s="3" t="s">
        <v>2038</v>
      </c>
    </row>
    <row r="848" spans="1:20" x14ac:dyDescent="0.3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13">
        <v>509</v>
      </c>
      <c r="G848" s="13" t="s">
        <v>20</v>
      </c>
      <c r="H848" s="3">
        <v>48</v>
      </c>
      <c r="I848" s="5">
        <f t="shared" si="39"/>
        <v>105.9375</v>
      </c>
      <c r="J848" s="3" t="s">
        <v>21</v>
      </c>
      <c r="K848" s="3" t="s">
        <v>22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s="3" t="b">
        <v>1</v>
      </c>
      <c r="Q848" s="3" t="b">
        <v>1</v>
      </c>
      <c r="R848" s="3" t="s">
        <v>28</v>
      </c>
      <c r="S848" s="6" t="s">
        <v>2037</v>
      </c>
      <c r="T848" s="3" t="s">
        <v>2038</v>
      </c>
    </row>
    <row r="849" spans="1:20" x14ac:dyDescent="0.3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13">
        <v>238</v>
      </c>
      <c r="G849" s="13" t="s">
        <v>20</v>
      </c>
      <c r="H849" s="3">
        <v>110</v>
      </c>
      <c r="I849" s="5">
        <f t="shared" si="39"/>
        <v>101.58181818181818</v>
      </c>
      <c r="J849" s="3" t="s">
        <v>21</v>
      </c>
      <c r="K849" s="3" t="s">
        <v>22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s="3" t="b">
        <v>0</v>
      </c>
      <c r="Q849" s="3" t="b">
        <v>0</v>
      </c>
      <c r="R849" s="3" t="s">
        <v>17</v>
      </c>
      <c r="S849" s="6" t="s">
        <v>2033</v>
      </c>
      <c r="T849" s="3" t="s">
        <v>2034</v>
      </c>
    </row>
    <row r="850" spans="1:20" x14ac:dyDescent="0.3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13">
        <v>338</v>
      </c>
      <c r="G850" s="13" t="s">
        <v>20</v>
      </c>
      <c r="H850" s="3">
        <v>172</v>
      </c>
      <c r="I850" s="5">
        <f t="shared" si="39"/>
        <v>62.970930232558139</v>
      </c>
      <c r="J850" s="3" t="s">
        <v>21</v>
      </c>
      <c r="K850" s="3" t="s">
        <v>22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s="3" t="b">
        <v>0</v>
      </c>
      <c r="Q850" s="3" t="b">
        <v>0</v>
      </c>
      <c r="R850" s="3" t="s">
        <v>53</v>
      </c>
      <c r="S850" s="6" t="s">
        <v>2041</v>
      </c>
      <c r="T850" s="3" t="s">
        <v>2044</v>
      </c>
    </row>
    <row r="851" spans="1:20" x14ac:dyDescent="0.3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13">
        <v>133</v>
      </c>
      <c r="G851" s="13" t="s">
        <v>20</v>
      </c>
      <c r="H851" s="3">
        <v>307</v>
      </c>
      <c r="I851" s="5">
        <f t="shared" si="39"/>
        <v>29.045602605863191</v>
      </c>
      <c r="J851" s="3" t="s">
        <v>21</v>
      </c>
      <c r="K851" s="3" t="s">
        <v>22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s="3" t="b">
        <v>0</v>
      </c>
      <c r="Q851" s="3" t="b">
        <v>1</v>
      </c>
      <c r="R851" s="3" t="s">
        <v>60</v>
      </c>
      <c r="S851" s="6" t="s">
        <v>2035</v>
      </c>
      <c r="T851" s="3" t="s">
        <v>2045</v>
      </c>
    </row>
    <row r="852" spans="1:20" ht="31.2" x14ac:dyDescent="0.3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13">
        <v>1</v>
      </c>
      <c r="G852" s="13" t="s">
        <v>14</v>
      </c>
      <c r="H852" s="3">
        <v>1</v>
      </c>
      <c r="I852" s="5">
        <f t="shared" si="39"/>
        <v>1</v>
      </c>
      <c r="J852" s="3" t="s">
        <v>21</v>
      </c>
      <c r="K852" s="3" t="s">
        <v>22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s="3" t="b">
        <v>1</v>
      </c>
      <c r="Q852" s="3" t="b">
        <v>0</v>
      </c>
      <c r="R852" s="3" t="s">
        <v>23</v>
      </c>
      <c r="S852" s="6" t="s">
        <v>2035</v>
      </c>
      <c r="T852" s="3" t="s">
        <v>2036</v>
      </c>
    </row>
    <row r="853" spans="1:20" ht="31.2" x14ac:dyDescent="0.3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13">
        <v>208</v>
      </c>
      <c r="G853" s="13" t="s">
        <v>20</v>
      </c>
      <c r="H853" s="3">
        <v>160</v>
      </c>
      <c r="I853" s="5">
        <f t="shared" si="39"/>
        <v>77.924999999999997</v>
      </c>
      <c r="J853" s="3" t="s">
        <v>21</v>
      </c>
      <c r="K853" s="3" t="s">
        <v>22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s="3" t="b">
        <v>0</v>
      </c>
      <c r="Q853" s="3" t="b">
        <v>0</v>
      </c>
      <c r="R853" s="3" t="s">
        <v>50</v>
      </c>
      <c r="S853" s="6" t="s">
        <v>2035</v>
      </c>
      <c r="T853" s="3" t="s">
        <v>2043</v>
      </c>
    </row>
    <row r="854" spans="1:20" x14ac:dyDescent="0.3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13">
        <v>51</v>
      </c>
      <c r="G854" s="13" t="s">
        <v>14</v>
      </c>
      <c r="H854" s="3">
        <v>31</v>
      </c>
      <c r="I854" s="5">
        <f t="shared" si="39"/>
        <v>80.806451612903231</v>
      </c>
      <c r="J854" s="3" t="s">
        <v>21</v>
      </c>
      <c r="K854" s="3" t="s">
        <v>22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s="3" t="b">
        <v>0</v>
      </c>
      <c r="Q854" s="3" t="b">
        <v>1</v>
      </c>
      <c r="R854" s="3" t="s">
        <v>89</v>
      </c>
      <c r="S854" s="6" t="s">
        <v>2050</v>
      </c>
      <c r="T854" s="3" t="s">
        <v>2051</v>
      </c>
    </row>
    <row r="855" spans="1:20" x14ac:dyDescent="0.3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13">
        <v>652</v>
      </c>
      <c r="G855" s="13" t="s">
        <v>20</v>
      </c>
      <c r="H855" s="3">
        <v>1467</v>
      </c>
      <c r="I855" s="5">
        <f t="shared" si="39"/>
        <v>76.006816632583508</v>
      </c>
      <c r="J855" s="3" t="s">
        <v>15</v>
      </c>
      <c r="K855" s="3" t="s">
        <v>16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s="3" t="b">
        <v>0</v>
      </c>
      <c r="Q855" s="3" t="b">
        <v>1</v>
      </c>
      <c r="R855" s="3" t="s">
        <v>60</v>
      </c>
      <c r="S855" s="6" t="s">
        <v>2035</v>
      </c>
      <c r="T855" s="3" t="s">
        <v>2045</v>
      </c>
    </row>
    <row r="856" spans="1:20" x14ac:dyDescent="0.3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13">
        <v>114</v>
      </c>
      <c r="G856" s="13" t="s">
        <v>20</v>
      </c>
      <c r="H856" s="3">
        <v>2662</v>
      </c>
      <c r="I856" s="5">
        <f t="shared" si="39"/>
        <v>72.993613824192337</v>
      </c>
      <c r="J856" s="3" t="s">
        <v>15</v>
      </c>
      <c r="K856" s="3" t="s">
        <v>16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s="3" t="b">
        <v>0</v>
      </c>
      <c r="Q856" s="3" t="b">
        <v>0</v>
      </c>
      <c r="R856" s="3" t="s">
        <v>119</v>
      </c>
      <c r="S856" s="6" t="s">
        <v>2047</v>
      </c>
      <c r="T856" s="3" t="s">
        <v>2053</v>
      </c>
    </row>
    <row r="857" spans="1:20" x14ac:dyDescent="0.3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13">
        <v>102</v>
      </c>
      <c r="G857" s="13" t="s">
        <v>20</v>
      </c>
      <c r="H857" s="3">
        <v>452</v>
      </c>
      <c r="I857" s="5">
        <f t="shared" si="39"/>
        <v>53</v>
      </c>
      <c r="J857" s="3" t="s">
        <v>26</v>
      </c>
      <c r="K857" s="3" t="s">
        <v>27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s="3" t="b">
        <v>0</v>
      </c>
      <c r="Q857" s="3" t="b">
        <v>0</v>
      </c>
      <c r="R857" s="3" t="s">
        <v>33</v>
      </c>
      <c r="S857" s="6" t="s">
        <v>2039</v>
      </c>
      <c r="T857" s="3" t="s">
        <v>2040</v>
      </c>
    </row>
    <row r="858" spans="1:20" x14ac:dyDescent="0.3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13">
        <v>357</v>
      </c>
      <c r="G858" s="13" t="s">
        <v>20</v>
      </c>
      <c r="H858" s="3">
        <v>158</v>
      </c>
      <c r="I858" s="5">
        <f t="shared" si="39"/>
        <v>54.164556962025316</v>
      </c>
      <c r="J858" s="3" t="s">
        <v>21</v>
      </c>
      <c r="K858" s="3" t="s">
        <v>22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s="3" t="b">
        <v>0</v>
      </c>
      <c r="Q858" s="3" t="b">
        <v>0</v>
      </c>
      <c r="R858" s="3" t="s">
        <v>17</v>
      </c>
      <c r="S858" s="6" t="s">
        <v>2033</v>
      </c>
      <c r="T858" s="3" t="s">
        <v>2034</v>
      </c>
    </row>
    <row r="859" spans="1:20" ht="31.2" x14ac:dyDescent="0.3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13">
        <v>140</v>
      </c>
      <c r="G859" s="13" t="s">
        <v>20</v>
      </c>
      <c r="H859" s="3">
        <v>225</v>
      </c>
      <c r="I859" s="5">
        <f t="shared" si="39"/>
        <v>32.946666666666665</v>
      </c>
      <c r="J859" s="3" t="s">
        <v>98</v>
      </c>
      <c r="K859" s="3" t="s">
        <v>99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s="3" t="b">
        <v>1</v>
      </c>
      <c r="Q859" s="3" t="b">
        <v>0</v>
      </c>
      <c r="R859" s="3" t="s">
        <v>100</v>
      </c>
      <c r="S859" s="6" t="s">
        <v>2041</v>
      </c>
      <c r="T859" s="3" t="s">
        <v>2052</v>
      </c>
    </row>
    <row r="860" spans="1:20" ht="31.2" x14ac:dyDescent="0.3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13">
        <v>69</v>
      </c>
      <c r="G860" s="13" t="s">
        <v>14</v>
      </c>
      <c r="H860" s="3">
        <v>35</v>
      </c>
      <c r="I860" s="5">
        <f t="shared" si="39"/>
        <v>79.371428571428567</v>
      </c>
      <c r="J860" s="3" t="s">
        <v>21</v>
      </c>
      <c r="K860" s="3" t="s">
        <v>22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s="3" t="b">
        <v>1</v>
      </c>
      <c r="Q860" s="3" t="b">
        <v>0</v>
      </c>
      <c r="R860" s="3" t="s">
        <v>17</v>
      </c>
      <c r="S860" s="6" t="s">
        <v>2033</v>
      </c>
      <c r="T860" s="3" t="s">
        <v>2034</v>
      </c>
    </row>
    <row r="861" spans="1:20" ht="31.2" x14ac:dyDescent="0.3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13">
        <v>36</v>
      </c>
      <c r="G861" s="13" t="s">
        <v>14</v>
      </c>
      <c r="H861" s="3">
        <v>63</v>
      </c>
      <c r="I861" s="5">
        <f t="shared" si="39"/>
        <v>41.174603174603178</v>
      </c>
      <c r="J861" s="3" t="s">
        <v>21</v>
      </c>
      <c r="K861" s="3" t="s">
        <v>22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s="3" t="b">
        <v>0</v>
      </c>
      <c r="Q861" s="3" t="b">
        <v>1</v>
      </c>
      <c r="R861" s="3" t="s">
        <v>33</v>
      </c>
      <c r="S861" s="6" t="s">
        <v>2039</v>
      </c>
      <c r="T861" s="3" t="s">
        <v>2040</v>
      </c>
    </row>
    <row r="862" spans="1:20" ht="31.2" x14ac:dyDescent="0.3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13">
        <v>252</v>
      </c>
      <c r="G862" s="13" t="s">
        <v>20</v>
      </c>
      <c r="H862" s="3">
        <v>65</v>
      </c>
      <c r="I862" s="5">
        <f t="shared" si="39"/>
        <v>77.430769230769229</v>
      </c>
      <c r="J862" s="3" t="s">
        <v>21</v>
      </c>
      <c r="K862" s="3" t="s">
        <v>22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s="3" t="b">
        <v>0</v>
      </c>
      <c r="Q862" s="3" t="b">
        <v>1</v>
      </c>
      <c r="R862" s="3" t="s">
        <v>65</v>
      </c>
      <c r="S862" s="6" t="s">
        <v>2037</v>
      </c>
      <c r="T862" s="3" t="s">
        <v>2046</v>
      </c>
    </row>
    <row r="863" spans="1:20" x14ac:dyDescent="0.3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13">
        <v>106</v>
      </c>
      <c r="G863" s="13" t="s">
        <v>20</v>
      </c>
      <c r="H863" s="3">
        <v>163</v>
      </c>
      <c r="I863" s="5">
        <f t="shared" si="39"/>
        <v>57.159509202453989</v>
      </c>
      <c r="J863" s="3" t="s">
        <v>21</v>
      </c>
      <c r="K863" s="3" t="s">
        <v>22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s="3" t="b">
        <v>0</v>
      </c>
      <c r="Q863" s="3" t="b">
        <v>0</v>
      </c>
      <c r="R863" s="3" t="s">
        <v>33</v>
      </c>
      <c r="S863" s="6" t="s">
        <v>2039</v>
      </c>
      <c r="T863" s="3" t="s">
        <v>2040</v>
      </c>
    </row>
    <row r="864" spans="1:20" x14ac:dyDescent="0.3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13">
        <v>187</v>
      </c>
      <c r="G864" s="13" t="s">
        <v>20</v>
      </c>
      <c r="H864" s="3">
        <v>85</v>
      </c>
      <c r="I864" s="5">
        <f t="shared" si="39"/>
        <v>77.17647058823529</v>
      </c>
      <c r="J864" s="3" t="s">
        <v>21</v>
      </c>
      <c r="K864" s="3" t="s">
        <v>22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s="3" t="b">
        <v>0</v>
      </c>
      <c r="Q864" s="3" t="b">
        <v>0</v>
      </c>
      <c r="R864" s="3" t="s">
        <v>33</v>
      </c>
      <c r="S864" s="6" t="s">
        <v>2039</v>
      </c>
      <c r="T864" s="3" t="s">
        <v>2040</v>
      </c>
    </row>
    <row r="865" spans="1:20" x14ac:dyDescent="0.3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13">
        <v>387</v>
      </c>
      <c r="G865" s="13" t="s">
        <v>20</v>
      </c>
      <c r="H865" s="3">
        <v>217</v>
      </c>
      <c r="I865" s="5">
        <f t="shared" si="39"/>
        <v>24.953917050691246</v>
      </c>
      <c r="J865" s="3" t="s">
        <v>21</v>
      </c>
      <c r="K865" s="3" t="s">
        <v>22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s="3" t="b">
        <v>0</v>
      </c>
      <c r="Q865" s="3" t="b">
        <v>1</v>
      </c>
      <c r="R865" s="3" t="s">
        <v>269</v>
      </c>
      <c r="S865" s="6" t="s">
        <v>2041</v>
      </c>
      <c r="T865" s="3" t="s">
        <v>2060</v>
      </c>
    </row>
    <row r="866" spans="1:20" x14ac:dyDescent="0.3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13">
        <v>347</v>
      </c>
      <c r="G866" s="13" t="s">
        <v>20</v>
      </c>
      <c r="H866" s="3">
        <v>150</v>
      </c>
      <c r="I866" s="5">
        <f t="shared" si="39"/>
        <v>97.18</v>
      </c>
      <c r="J866" s="3" t="s">
        <v>21</v>
      </c>
      <c r="K866" s="3" t="s">
        <v>22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s="3" t="b">
        <v>0</v>
      </c>
      <c r="Q866" s="3" t="b">
        <v>0</v>
      </c>
      <c r="R866" s="3" t="s">
        <v>100</v>
      </c>
      <c r="S866" s="6" t="s">
        <v>2041</v>
      </c>
      <c r="T866" s="3" t="s">
        <v>2052</v>
      </c>
    </row>
    <row r="867" spans="1:20" x14ac:dyDescent="0.3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13">
        <v>186</v>
      </c>
      <c r="G867" s="13" t="s">
        <v>20</v>
      </c>
      <c r="H867" s="3">
        <v>3272</v>
      </c>
      <c r="I867" s="5">
        <f t="shared" si="39"/>
        <v>46.000916870415651</v>
      </c>
      <c r="J867" s="3" t="s">
        <v>21</v>
      </c>
      <c r="K867" s="3" t="s">
        <v>22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s="3" t="b">
        <v>0</v>
      </c>
      <c r="Q867" s="3" t="b">
        <v>0</v>
      </c>
      <c r="R867" s="3" t="s">
        <v>33</v>
      </c>
      <c r="S867" s="6" t="s">
        <v>2039</v>
      </c>
      <c r="T867" s="3" t="s">
        <v>2040</v>
      </c>
    </row>
    <row r="868" spans="1:20" x14ac:dyDescent="0.3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13">
        <v>43</v>
      </c>
      <c r="G868" s="13" t="s">
        <v>74</v>
      </c>
      <c r="H868" s="3">
        <v>898</v>
      </c>
      <c r="I868" s="5">
        <f t="shared" si="39"/>
        <v>88.023385300668153</v>
      </c>
      <c r="J868" s="3" t="s">
        <v>21</v>
      </c>
      <c r="K868" s="3" t="s">
        <v>22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s="3" t="b">
        <v>0</v>
      </c>
      <c r="Q868" s="3" t="b">
        <v>0</v>
      </c>
      <c r="R868" s="3" t="s">
        <v>122</v>
      </c>
      <c r="S868" s="6" t="s">
        <v>2054</v>
      </c>
      <c r="T868" s="3" t="s">
        <v>2055</v>
      </c>
    </row>
    <row r="869" spans="1:20" ht="31.2" x14ac:dyDescent="0.3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13">
        <v>162</v>
      </c>
      <c r="G869" s="13" t="s">
        <v>20</v>
      </c>
      <c r="H869" s="3">
        <v>300</v>
      </c>
      <c r="I869" s="5">
        <f t="shared" si="39"/>
        <v>25.99</v>
      </c>
      <c r="J869" s="3" t="s">
        <v>21</v>
      </c>
      <c r="K869" s="3" t="s">
        <v>22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s="3" t="b">
        <v>0</v>
      </c>
      <c r="Q869" s="3" t="b">
        <v>0</v>
      </c>
      <c r="R869" s="3" t="s">
        <v>17</v>
      </c>
      <c r="S869" s="6" t="s">
        <v>2033</v>
      </c>
      <c r="T869" s="3" t="s">
        <v>2034</v>
      </c>
    </row>
    <row r="870" spans="1:20" x14ac:dyDescent="0.3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13">
        <v>185</v>
      </c>
      <c r="G870" s="13" t="s">
        <v>20</v>
      </c>
      <c r="H870" s="3">
        <v>126</v>
      </c>
      <c r="I870" s="5">
        <f t="shared" si="39"/>
        <v>102.69047619047619</v>
      </c>
      <c r="J870" s="3" t="s">
        <v>21</v>
      </c>
      <c r="K870" s="3" t="s">
        <v>22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s="3" t="b">
        <v>0</v>
      </c>
      <c r="Q870" s="3" t="b">
        <v>0</v>
      </c>
      <c r="R870" s="3" t="s">
        <v>33</v>
      </c>
      <c r="S870" s="6" t="s">
        <v>2039</v>
      </c>
      <c r="T870" s="3" t="s">
        <v>2040</v>
      </c>
    </row>
    <row r="871" spans="1:20" x14ac:dyDescent="0.3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13">
        <v>24</v>
      </c>
      <c r="G871" s="13" t="s">
        <v>14</v>
      </c>
      <c r="H871" s="3">
        <v>526</v>
      </c>
      <c r="I871" s="5">
        <f t="shared" si="39"/>
        <v>72.958174904942965</v>
      </c>
      <c r="J871" s="3" t="s">
        <v>21</v>
      </c>
      <c r="K871" s="3" t="s">
        <v>22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s="3" t="b">
        <v>0</v>
      </c>
      <c r="Q871" s="3" t="b">
        <v>0</v>
      </c>
      <c r="R871" s="3" t="s">
        <v>53</v>
      </c>
      <c r="S871" s="6" t="s">
        <v>2041</v>
      </c>
      <c r="T871" s="3" t="s">
        <v>2044</v>
      </c>
    </row>
    <row r="872" spans="1:20" x14ac:dyDescent="0.3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13">
        <v>90</v>
      </c>
      <c r="G872" s="13" t="s">
        <v>14</v>
      </c>
      <c r="H872" s="3">
        <v>121</v>
      </c>
      <c r="I872" s="5">
        <f t="shared" si="39"/>
        <v>57.190082644628099</v>
      </c>
      <c r="J872" s="3" t="s">
        <v>21</v>
      </c>
      <c r="K872" s="3" t="s">
        <v>22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s="3" t="b">
        <v>0</v>
      </c>
      <c r="Q872" s="3" t="b">
        <v>0</v>
      </c>
      <c r="R872" s="3" t="s">
        <v>33</v>
      </c>
      <c r="S872" s="6" t="s">
        <v>2039</v>
      </c>
      <c r="T872" s="3" t="s">
        <v>2040</v>
      </c>
    </row>
    <row r="873" spans="1:20" ht="31.2" x14ac:dyDescent="0.3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13">
        <v>273</v>
      </c>
      <c r="G873" s="13" t="s">
        <v>20</v>
      </c>
      <c r="H873" s="3">
        <v>2320</v>
      </c>
      <c r="I873" s="5">
        <f t="shared" si="39"/>
        <v>84.013793103448279</v>
      </c>
      <c r="J873" s="3" t="s">
        <v>21</v>
      </c>
      <c r="K873" s="3" t="s">
        <v>22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s="3" t="b">
        <v>0</v>
      </c>
      <c r="Q873" s="3" t="b">
        <v>1</v>
      </c>
      <c r="R873" s="3" t="s">
        <v>33</v>
      </c>
      <c r="S873" s="6" t="s">
        <v>2039</v>
      </c>
      <c r="T873" s="3" t="s">
        <v>2040</v>
      </c>
    </row>
    <row r="874" spans="1:20" x14ac:dyDescent="0.3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13">
        <v>170</v>
      </c>
      <c r="G874" s="13" t="s">
        <v>20</v>
      </c>
      <c r="H874" s="3">
        <v>81</v>
      </c>
      <c r="I874" s="5">
        <f t="shared" si="39"/>
        <v>98.666666666666671</v>
      </c>
      <c r="J874" s="3" t="s">
        <v>26</v>
      </c>
      <c r="K874" s="3" t="s">
        <v>27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s="3" t="b">
        <v>0</v>
      </c>
      <c r="Q874" s="3" t="b">
        <v>0</v>
      </c>
      <c r="R874" s="3" t="s">
        <v>474</v>
      </c>
      <c r="S874" s="6" t="s">
        <v>2041</v>
      </c>
      <c r="T874" s="3" t="s">
        <v>2063</v>
      </c>
    </row>
    <row r="875" spans="1:20" x14ac:dyDescent="0.3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13">
        <v>188</v>
      </c>
      <c r="G875" s="13" t="s">
        <v>20</v>
      </c>
      <c r="H875" s="3">
        <v>1887</v>
      </c>
      <c r="I875" s="5">
        <f t="shared" si="39"/>
        <v>42.007419183889773</v>
      </c>
      <c r="J875" s="3" t="s">
        <v>21</v>
      </c>
      <c r="K875" s="3" t="s">
        <v>22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s="3" t="b">
        <v>0</v>
      </c>
      <c r="Q875" s="3" t="b">
        <v>0</v>
      </c>
      <c r="R875" s="3" t="s">
        <v>122</v>
      </c>
      <c r="S875" s="6" t="s">
        <v>2054</v>
      </c>
      <c r="T875" s="3" t="s">
        <v>2055</v>
      </c>
    </row>
    <row r="876" spans="1:20" x14ac:dyDescent="0.3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13">
        <v>347</v>
      </c>
      <c r="G876" s="13" t="s">
        <v>20</v>
      </c>
      <c r="H876" s="3">
        <v>4358</v>
      </c>
      <c r="I876" s="5">
        <f t="shared" si="39"/>
        <v>32.002753556677376</v>
      </c>
      <c r="J876" s="3" t="s">
        <v>21</v>
      </c>
      <c r="K876" s="3" t="s">
        <v>22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s="3" t="b">
        <v>0</v>
      </c>
      <c r="Q876" s="3" t="b">
        <v>1</v>
      </c>
      <c r="R876" s="3" t="s">
        <v>122</v>
      </c>
      <c r="S876" s="6" t="s">
        <v>2054</v>
      </c>
      <c r="T876" s="3" t="s">
        <v>2055</v>
      </c>
    </row>
    <row r="877" spans="1:20" x14ac:dyDescent="0.3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13">
        <v>69</v>
      </c>
      <c r="G877" s="13" t="s">
        <v>14</v>
      </c>
      <c r="H877" s="3">
        <v>67</v>
      </c>
      <c r="I877" s="5">
        <f t="shared" si="39"/>
        <v>81.567164179104481</v>
      </c>
      <c r="J877" s="3" t="s">
        <v>21</v>
      </c>
      <c r="K877" s="3" t="s">
        <v>22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s="3" t="b">
        <v>0</v>
      </c>
      <c r="Q877" s="3" t="b">
        <v>0</v>
      </c>
      <c r="R877" s="3" t="s">
        <v>23</v>
      </c>
      <c r="S877" s="6" t="s">
        <v>2035</v>
      </c>
      <c r="T877" s="3" t="s">
        <v>2036</v>
      </c>
    </row>
    <row r="878" spans="1:20" ht="31.2" x14ac:dyDescent="0.3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13">
        <v>25</v>
      </c>
      <c r="G878" s="13" t="s">
        <v>14</v>
      </c>
      <c r="H878" s="3">
        <v>57</v>
      </c>
      <c r="I878" s="5">
        <f t="shared" si="39"/>
        <v>37.035087719298247</v>
      </c>
      <c r="J878" s="3" t="s">
        <v>15</v>
      </c>
      <c r="K878" s="3" t="s">
        <v>16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s="3" t="b">
        <v>0</v>
      </c>
      <c r="Q878" s="3" t="b">
        <v>0</v>
      </c>
      <c r="R878" s="3" t="s">
        <v>122</v>
      </c>
      <c r="S878" s="6" t="s">
        <v>2054</v>
      </c>
      <c r="T878" s="3" t="s">
        <v>2055</v>
      </c>
    </row>
    <row r="879" spans="1:20" x14ac:dyDescent="0.3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13">
        <v>77</v>
      </c>
      <c r="G879" s="13" t="s">
        <v>14</v>
      </c>
      <c r="H879" s="3">
        <v>1229</v>
      </c>
      <c r="I879" s="5">
        <f t="shared" si="39"/>
        <v>103.033360455655</v>
      </c>
      <c r="J879" s="3" t="s">
        <v>21</v>
      </c>
      <c r="K879" s="3" t="s">
        <v>22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s="3" t="b">
        <v>0</v>
      </c>
      <c r="Q879" s="3" t="b">
        <v>0</v>
      </c>
      <c r="R879" s="3" t="s">
        <v>17</v>
      </c>
      <c r="S879" s="6" t="s">
        <v>2033</v>
      </c>
      <c r="T879" s="3" t="s">
        <v>2034</v>
      </c>
    </row>
    <row r="880" spans="1:20" x14ac:dyDescent="0.3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13">
        <v>37</v>
      </c>
      <c r="G880" s="13" t="s">
        <v>14</v>
      </c>
      <c r="H880" s="3">
        <v>12</v>
      </c>
      <c r="I880" s="5">
        <f t="shared" si="39"/>
        <v>84.333333333333329</v>
      </c>
      <c r="J880" s="3" t="s">
        <v>107</v>
      </c>
      <c r="K880" s="3" t="s">
        <v>108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s="3" t="b">
        <v>0</v>
      </c>
      <c r="Q880" s="3" t="b">
        <v>0</v>
      </c>
      <c r="R880" s="3" t="s">
        <v>148</v>
      </c>
      <c r="S880" s="6" t="s">
        <v>2035</v>
      </c>
      <c r="T880" s="3" t="s">
        <v>2057</v>
      </c>
    </row>
    <row r="881" spans="1:20" x14ac:dyDescent="0.3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13">
        <v>544</v>
      </c>
      <c r="G881" s="13" t="s">
        <v>20</v>
      </c>
      <c r="H881" s="3">
        <v>53</v>
      </c>
      <c r="I881" s="5">
        <f t="shared" si="39"/>
        <v>102.60377358490567</v>
      </c>
      <c r="J881" s="3" t="s">
        <v>21</v>
      </c>
      <c r="K881" s="3" t="s">
        <v>22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s="3" t="b">
        <v>0</v>
      </c>
      <c r="Q881" s="3" t="b">
        <v>0</v>
      </c>
      <c r="R881" s="3" t="s">
        <v>68</v>
      </c>
      <c r="S881" s="6" t="s">
        <v>2047</v>
      </c>
      <c r="T881" s="3" t="s">
        <v>2048</v>
      </c>
    </row>
    <row r="882" spans="1:20" x14ac:dyDescent="0.3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13">
        <v>229</v>
      </c>
      <c r="G882" s="13" t="s">
        <v>20</v>
      </c>
      <c r="H882" s="3">
        <v>2414</v>
      </c>
      <c r="I882" s="5">
        <f t="shared" si="39"/>
        <v>79.992129246064621</v>
      </c>
      <c r="J882" s="3" t="s">
        <v>21</v>
      </c>
      <c r="K882" s="3" t="s">
        <v>22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s="3" t="b">
        <v>0</v>
      </c>
      <c r="Q882" s="3" t="b">
        <v>0</v>
      </c>
      <c r="R882" s="3" t="s">
        <v>50</v>
      </c>
      <c r="S882" s="6" t="s">
        <v>2035</v>
      </c>
      <c r="T882" s="3" t="s">
        <v>2043</v>
      </c>
    </row>
    <row r="883" spans="1:20" x14ac:dyDescent="0.3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13">
        <v>39</v>
      </c>
      <c r="G883" s="13" t="s">
        <v>14</v>
      </c>
      <c r="H883" s="3">
        <v>452</v>
      </c>
      <c r="I883" s="5">
        <f t="shared" si="39"/>
        <v>70.055309734513273</v>
      </c>
      <c r="J883" s="3" t="s">
        <v>21</v>
      </c>
      <c r="K883" s="3" t="s">
        <v>22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s="3" t="b">
        <v>0</v>
      </c>
      <c r="Q883" s="3" t="b">
        <v>1</v>
      </c>
      <c r="R883" s="3" t="s">
        <v>33</v>
      </c>
      <c r="S883" s="6" t="s">
        <v>2039</v>
      </c>
      <c r="T883" s="3" t="s">
        <v>2040</v>
      </c>
    </row>
    <row r="884" spans="1:20" x14ac:dyDescent="0.3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13">
        <v>370</v>
      </c>
      <c r="G884" s="13" t="s">
        <v>20</v>
      </c>
      <c r="H884" s="3">
        <v>80</v>
      </c>
      <c r="I884" s="5">
        <f t="shared" si="39"/>
        <v>37</v>
      </c>
      <c r="J884" s="3" t="s">
        <v>21</v>
      </c>
      <c r="K884" s="3" t="s">
        <v>22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s="3" t="b">
        <v>0</v>
      </c>
      <c r="Q884" s="3" t="b">
        <v>0</v>
      </c>
      <c r="R884" s="3" t="s">
        <v>33</v>
      </c>
      <c r="S884" s="6" t="s">
        <v>2039</v>
      </c>
      <c r="T884" s="3" t="s">
        <v>2040</v>
      </c>
    </row>
    <row r="885" spans="1:20" ht="31.2" x14ac:dyDescent="0.3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13">
        <v>238</v>
      </c>
      <c r="G885" s="13" t="s">
        <v>20</v>
      </c>
      <c r="H885" s="3">
        <v>193</v>
      </c>
      <c r="I885" s="5">
        <f t="shared" si="39"/>
        <v>41.911917098445599</v>
      </c>
      <c r="J885" s="3" t="s">
        <v>21</v>
      </c>
      <c r="K885" s="3" t="s">
        <v>22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s="3" t="b">
        <v>0</v>
      </c>
      <c r="Q885" s="3" t="b">
        <v>0</v>
      </c>
      <c r="R885" s="3" t="s">
        <v>100</v>
      </c>
      <c r="S885" s="6" t="s">
        <v>2041</v>
      </c>
      <c r="T885" s="3" t="s">
        <v>2052</v>
      </c>
    </row>
    <row r="886" spans="1:20" x14ac:dyDescent="0.3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13">
        <v>64</v>
      </c>
      <c r="G886" s="13" t="s">
        <v>14</v>
      </c>
      <c r="H886" s="3">
        <v>1886</v>
      </c>
      <c r="I886" s="5">
        <f t="shared" si="39"/>
        <v>57.992576882290564</v>
      </c>
      <c r="J886" s="3" t="s">
        <v>21</v>
      </c>
      <c r="K886" s="3" t="s">
        <v>22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s="3" t="b">
        <v>0</v>
      </c>
      <c r="Q886" s="3" t="b">
        <v>1</v>
      </c>
      <c r="R886" s="3" t="s">
        <v>33</v>
      </c>
      <c r="S886" s="6" t="s">
        <v>2039</v>
      </c>
      <c r="T886" s="3" t="s">
        <v>2040</v>
      </c>
    </row>
    <row r="887" spans="1:20" x14ac:dyDescent="0.3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13">
        <v>118</v>
      </c>
      <c r="G887" s="13" t="s">
        <v>20</v>
      </c>
      <c r="H887" s="3">
        <v>52</v>
      </c>
      <c r="I887" s="5">
        <f t="shared" si="39"/>
        <v>40.942307692307693</v>
      </c>
      <c r="J887" s="3" t="s">
        <v>21</v>
      </c>
      <c r="K887" s="3" t="s">
        <v>22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s="3" t="b">
        <v>0</v>
      </c>
      <c r="Q887" s="3" t="b">
        <v>0</v>
      </c>
      <c r="R887" s="3" t="s">
        <v>33</v>
      </c>
      <c r="S887" s="6" t="s">
        <v>2039</v>
      </c>
      <c r="T887" s="3" t="s">
        <v>2040</v>
      </c>
    </row>
    <row r="888" spans="1:20" x14ac:dyDescent="0.3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13">
        <v>85</v>
      </c>
      <c r="G888" s="13" t="s">
        <v>14</v>
      </c>
      <c r="H888" s="3">
        <v>1825</v>
      </c>
      <c r="I888" s="5">
        <f t="shared" si="39"/>
        <v>69.9972602739726</v>
      </c>
      <c r="J888" s="3" t="s">
        <v>21</v>
      </c>
      <c r="K888" s="3" t="s">
        <v>22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s="3" t="b">
        <v>0</v>
      </c>
      <c r="Q888" s="3" t="b">
        <v>0</v>
      </c>
      <c r="R888" s="3" t="s">
        <v>60</v>
      </c>
      <c r="S888" s="6" t="s">
        <v>2035</v>
      </c>
      <c r="T888" s="3" t="s">
        <v>2045</v>
      </c>
    </row>
    <row r="889" spans="1:20" ht="31.2" x14ac:dyDescent="0.3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13">
        <v>29</v>
      </c>
      <c r="G889" s="13" t="s">
        <v>14</v>
      </c>
      <c r="H889" s="3">
        <v>31</v>
      </c>
      <c r="I889" s="5">
        <f t="shared" si="39"/>
        <v>73.838709677419359</v>
      </c>
      <c r="J889" s="3" t="s">
        <v>21</v>
      </c>
      <c r="K889" s="3" t="s">
        <v>22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s="3" t="b">
        <v>0</v>
      </c>
      <c r="Q889" s="3" t="b">
        <v>1</v>
      </c>
      <c r="R889" s="3" t="s">
        <v>33</v>
      </c>
      <c r="S889" s="6" t="s">
        <v>2039</v>
      </c>
      <c r="T889" s="3" t="s">
        <v>2040</v>
      </c>
    </row>
    <row r="890" spans="1:20" ht="31.2" x14ac:dyDescent="0.3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13">
        <v>210</v>
      </c>
      <c r="G890" s="13" t="s">
        <v>20</v>
      </c>
      <c r="H890" s="3">
        <v>290</v>
      </c>
      <c r="I890" s="5">
        <f t="shared" si="39"/>
        <v>41.979310344827589</v>
      </c>
      <c r="J890" s="3" t="s">
        <v>21</v>
      </c>
      <c r="K890" s="3" t="s">
        <v>22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s="3" t="b">
        <v>0</v>
      </c>
      <c r="Q890" s="3" t="b">
        <v>0</v>
      </c>
      <c r="R890" s="3" t="s">
        <v>33</v>
      </c>
      <c r="S890" s="6" t="s">
        <v>2039</v>
      </c>
      <c r="T890" s="3" t="s">
        <v>2040</v>
      </c>
    </row>
    <row r="891" spans="1:20" x14ac:dyDescent="0.3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13">
        <v>170</v>
      </c>
      <c r="G891" s="13" t="s">
        <v>20</v>
      </c>
      <c r="H891" s="3">
        <v>122</v>
      </c>
      <c r="I891" s="5">
        <f t="shared" si="39"/>
        <v>77.93442622950819</v>
      </c>
      <c r="J891" s="3" t="s">
        <v>21</v>
      </c>
      <c r="K891" s="3" t="s">
        <v>22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s="3" t="b">
        <v>0</v>
      </c>
      <c r="Q891" s="3" t="b">
        <v>1</v>
      </c>
      <c r="R891" s="3" t="s">
        <v>50</v>
      </c>
      <c r="S891" s="6" t="s">
        <v>2035</v>
      </c>
      <c r="T891" s="3" t="s">
        <v>2043</v>
      </c>
    </row>
    <row r="892" spans="1:20" x14ac:dyDescent="0.3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13">
        <v>116</v>
      </c>
      <c r="G892" s="13" t="s">
        <v>20</v>
      </c>
      <c r="H892" s="3">
        <v>1470</v>
      </c>
      <c r="I892" s="5">
        <f t="shared" si="39"/>
        <v>106.01972789115646</v>
      </c>
      <c r="J892" s="3" t="s">
        <v>21</v>
      </c>
      <c r="K892" s="3" t="s">
        <v>22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s="3" t="b">
        <v>0</v>
      </c>
      <c r="Q892" s="3" t="b">
        <v>0</v>
      </c>
      <c r="R892" s="3" t="s">
        <v>60</v>
      </c>
      <c r="S892" s="6" t="s">
        <v>2035</v>
      </c>
      <c r="T892" s="3" t="s">
        <v>2045</v>
      </c>
    </row>
    <row r="893" spans="1:20" ht="31.2" x14ac:dyDescent="0.3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13">
        <v>259</v>
      </c>
      <c r="G893" s="13" t="s">
        <v>20</v>
      </c>
      <c r="H893" s="3">
        <v>165</v>
      </c>
      <c r="I893" s="5">
        <f t="shared" si="39"/>
        <v>47.018181818181816</v>
      </c>
      <c r="J893" s="3" t="s">
        <v>15</v>
      </c>
      <c r="K893" s="3" t="s">
        <v>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s="3" t="b">
        <v>0</v>
      </c>
      <c r="Q893" s="3" t="b">
        <v>0</v>
      </c>
      <c r="R893" s="3" t="s">
        <v>42</v>
      </c>
      <c r="S893" s="6" t="s">
        <v>2041</v>
      </c>
      <c r="T893" s="3" t="s">
        <v>2042</v>
      </c>
    </row>
    <row r="894" spans="1:20" x14ac:dyDescent="0.3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13">
        <v>231</v>
      </c>
      <c r="G894" s="13" t="s">
        <v>20</v>
      </c>
      <c r="H894" s="3">
        <v>182</v>
      </c>
      <c r="I894" s="5">
        <f t="shared" si="39"/>
        <v>76.016483516483518</v>
      </c>
      <c r="J894" s="3" t="s">
        <v>21</v>
      </c>
      <c r="K894" s="3" t="s">
        <v>22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s="3" t="b">
        <v>0</v>
      </c>
      <c r="Q894" s="3" t="b">
        <v>0</v>
      </c>
      <c r="R894" s="3" t="s">
        <v>206</v>
      </c>
      <c r="S894" s="6" t="s">
        <v>2047</v>
      </c>
      <c r="T894" s="3" t="s">
        <v>2059</v>
      </c>
    </row>
    <row r="895" spans="1:20" x14ac:dyDescent="0.3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13">
        <v>128</v>
      </c>
      <c r="G895" s="13" t="s">
        <v>20</v>
      </c>
      <c r="H895" s="3">
        <v>199</v>
      </c>
      <c r="I895" s="5">
        <f t="shared" si="39"/>
        <v>54.120603015075375</v>
      </c>
      <c r="J895" s="3" t="s">
        <v>107</v>
      </c>
      <c r="K895" s="3" t="s">
        <v>108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s="3" t="b">
        <v>0</v>
      </c>
      <c r="Q895" s="3" t="b">
        <v>1</v>
      </c>
      <c r="R895" s="3" t="s">
        <v>42</v>
      </c>
      <c r="S895" s="6" t="s">
        <v>2041</v>
      </c>
      <c r="T895" s="3" t="s">
        <v>2042</v>
      </c>
    </row>
    <row r="896" spans="1:20" x14ac:dyDescent="0.3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13">
        <v>189</v>
      </c>
      <c r="G896" s="13" t="s">
        <v>20</v>
      </c>
      <c r="H896" s="3">
        <v>56</v>
      </c>
      <c r="I896" s="5">
        <f t="shared" si="39"/>
        <v>57.285714285714285</v>
      </c>
      <c r="J896" s="3" t="s">
        <v>40</v>
      </c>
      <c r="K896" s="3" t="s">
        <v>41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s="3" t="b">
        <v>0</v>
      </c>
      <c r="Q896" s="3" t="b">
        <v>1</v>
      </c>
      <c r="R896" s="3" t="s">
        <v>269</v>
      </c>
      <c r="S896" s="6" t="s">
        <v>2041</v>
      </c>
      <c r="T896" s="3" t="s">
        <v>2060</v>
      </c>
    </row>
    <row r="897" spans="1:20" ht="31.2" x14ac:dyDescent="0.3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13">
        <v>7</v>
      </c>
      <c r="G897" s="13" t="s">
        <v>14</v>
      </c>
      <c r="H897" s="3">
        <v>107</v>
      </c>
      <c r="I897" s="5">
        <f t="shared" si="39"/>
        <v>103.81308411214954</v>
      </c>
      <c r="J897" s="3" t="s">
        <v>21</v>
      </c>
      <c r="K897" s="3" t="s">
        <v>22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s="3" t="b">
        <v>0</v>
      </c>
      <c r="Q897" s="3" t="b">
        <v>0</v>
      </c>
      <c r="R897" s="3" t="s">
        <v>33</v>
      </c>
      <c r="S897" s="6" t="s">
        <v>2039</v>
      </c>
      <c r="T897" s="3" t="s">
        <v>2040</v>
      </c>
    </row>
    <row r="898" spans="1:20" ht="31.2" x14ac:dyDescent="0.3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13">
        <v>774</v>
      </c>
      <c r="G898" s="13" t="s">
        <v>20</v>
      </c>
      <c r="H898" s="3">
        <v>1460</v>
      </c>
      <c r="I898" s="5">
        <f t="shared" si="39"/>
        <v>105.02602739726028</v>
      </c>
      <c r="J898" s="3" t="s">
        <v>26</v>
      </c>
      <c r="K898" s="3" t="s">
        <v>27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s="3" t="b">
        <v>0</v>
      </c>
      <c r="Q898" s="3" t="b">
        <v>1</v>
      </c>
      <c r="R898" s="3" t="s">
        <v>17</v>
      </c>
      <c r="S898" s="6" t="s">
        <v>2033</v>
      </c>
      <c r="T898" s="3" t="s">
        <v>2034</v>
      </c>
    </row>
    <row r="899" spans="1:20" x14ac:dyDescent="0.3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13">
        <v>28</v>
      </c>
      <c r="G899" s="13" t="s">
        <v>14</v>
      </c>
      <c r="H899" s="3">
        <v>27</v>
      </c>
      <c r="I899" s="5">
        <f t="shared" ref="I899:I962" si="42">E899/H899</f>
        <v>90.259259259259252</v>
      </c>
      <c r="J899" s="3" t="s">
        <v>21</v>
      </c>
      <c r="K899" s="3" t="s">
        <v>22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s="3" t="b">
        <v>0</v>
      </c>
      <c r="Q899" s="3" t="b">
        <v>0</v>
      </c>
      <c r="R899" s="3" t="s">
        <v>33</v>
      </c>
      <c r="S899" s="6" t="s">
        <v>2039</v>
      </c>
      <c r="T899" s="3" t="s">
        <v>2040</v>
      </c>
    </row>
    <row r="900" spans="1:20" x14ac:dyDescent="0.3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13">
        <v>52</v>
      </c>
      <c r="G900" s="13" t="s">
        <v>14</v>
      </c>
      <c r="H900" s="3">
        <v>1221</v>
      </c>
      <c r="I900" s="5">
        <f t="shared" si="42"/>
        <v>76.978705978705975</v>
      </c>
      <c r="J900" s="3" t="s">
        <v>21</v>
      </c>
      <c r="K900" s="3" t="s">
        <v>22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s="3" t="b">
        <v>0</v>
      </c>
      <c r="Q900" s="3" t="b">
        <v>0</v>
      </c>
      <c r="R900" s="3" t="s">
        <v>42</v>
      </c>
      <c r="S900" s="6" t="s">
        <v>2041</v>
      </c>
      <c r="T900" s="3" t="s">
        <v>2042</v>
      </c>
    </row>
    <row r="901" spans="1:20" x14ac:dyDescent="0.3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13">
        <v>407</v>
      </c>
      <c r="G901" s="13" t="s">
        <v>20</v>
      </c>
      <c r="H901" s="3">
        <v>123</v>
      </c>
      <c r="I901" s="5">
        <f t="shared" si="42"/>
        <v>102.60162601626017</v>
      </c>
      <c r="J901" s="3" t="s">
        <v>98</v>
      </c>
      <c r="K901" s="3" t="s">
        <v>99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s="3" t="b">
        <v>0</v>
      </c>
      <c r="Q901" s="3" t="b">
        <v>0</v>
      </c>
      <c r="R901" s="3" t="s">
        <v>159</v>
      </c>
      <c r="S901" s="6" t="s">
        <v>2035</v>
      </c>
      <c r="T901" s="3" t="s">
        <v>2058</v>
      </c>
    </row>
    <row r="902" spans="1:20" x14ac:dyDescent="0.3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13">
        <v>2</v>
      </c>
      <c r="G902" s="13" t="s">
        <v>14</v>
      </c>
      <c r="H902" s="3">
        <v>1</v>
      </c>
      <c r="I902" s="5">
        <f t="shared" si="42"/>
        <v>2</v>
      </c>
      <c r="J902" s="3" t="s">
        <v>21</v>
      </c>
      <c r="K902" s="3" t="s">
        <v>22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s="3" t="b">
        <v>0</v>
      </c>
      <c r="Q902" s="3" t="b">
        <v>1</v>
      </c>
      <c r="R902" s="3" t="s">
        <v>28</v>
      </c>
      <c r="S902" s="6" t="s">
        <v>2037</v>
      </c>
      <c r="T902" s="3" t="s">
        <v>2038</v>
      </c>
    </row>
    <row r="903" spans="1:20" x14ac:dyDescent="0.3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13">
        <v>156</v>
      </c>
      <c r="G903" s="13" t="s">
        <v>20</v>
      </c>
      <c r="H903" s="3">
        <v>159</v>
      </c>
      <c r="I903" s="5">
        <f t="shared" si="42"/>
        <v>55.0062893081761</v>
      </c>
      <c r="J903" s="3" t="s">
        <v>21</v>
      </c>
      <c r="K903" s="3" t="s">
        <v>22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s="3" t="b">
        <v>0</v>
      </c>
      <c r="Q903" s="3" t="b">
        <v>1</v>
      </c>
      <c r="R903" s="3" t="s">
        <v>23</v>
      </c>
      <c r="S903" s="6" t="s">
        <v>2035</v>
      </c>
      <c r="T903" s="3" t="s">
        <v>2036</v>
      </c>
    </row>
    <row r="904" spans="1:20" x14ac:dyDescent="0.3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13">
        <v>252</v>
      </c>
      <c r="G904" s="13" t="s">
        <v>20</v>
      </c>
      <c r="H904" s="3">
        <v>110</v>
      </c>
      <c r="I904" s="5">
        <f t="shared" si="42"/>
        <v>32.127272727272725</v>
      </c>
      <c r="J904" s="3" t="s">
        <v>21</v>
      </c>
      <c r="K904" s="3" t="s">
        <v>22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s="3" t="b">
        <v>0</v>
      </c>
      <c r="Q904" s="3" t="b">
        <v>0</v>
      </c>
      <c r="R904" s="3" t="s">
        <v>28</v>
      </c>
      <c r="S904" s="6" t="s">
        <v>2037</v>
      </c>
      <c r="T904" s="3" t="s">
        <v>2038</v>
      </c>
    </row>
    <row r="905" spans="1:20" ht="31.2" x14ac:dyDescent="0.3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13">
        <v>2</v>
      </c>
      <c r="G905" s="13" t="s">
        <v>47</v>
      </c>
      <c r="H905" s="3">
        <v>14</v>
      </c>
      <c r="I905" s="5">
        <f t="shared" si="42"/>
        <v>50.642857142857146</v>
      </c>
      <c r="J905" s="3" t="s">
        <v>21</v>
      </c>
      <c r="K905" s="3" t="s">
        <v>22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s="3" t="b">
        <v>0</v>
      </c>
      <c r="Q905" s="3" t="b">
        <v>1</v>
      </c>
      <c r="R905" s="3" t="s">
        <v>68</v>
      </c>
      <c r="S905" s="6" t="s">
        <v>2047</v>
      </c>
      <c r="T905" s="3" t="s">
        <v>2048</v>
      </c>
    </row>
    <row r="906" spans="1:20" x14ac:dyDescent="0.3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13">
        <v>12</v>
      </c>
      <c r="G906" s="13" t="s">
        <v>14</v>
      </c>
      <c r="H906" s="3">
        <v>16</v>
      </c>
      <c r="I906" s="5">
        <f t="shared" si="42"/>
        <v>49.6875</v>
      </c>
      <c r="J906" s="3" t="s">
        <v>21</v>
      </c>
      <c r="K906" s="3" t="s">
        <v>22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s="3" t="b">
        <v>0</v>
      </c>
      <c r="Q906" s="3" t="b">
        <v>0</v>
      </c>
      <c r="R906" s="3" t="s">
        <v>133</v>
      </c>
      <c r="S906" s="6" t="s">
        <v>2047</v>
      </c>
      <c r="T906" s="3" t="s">
        <v>2056</v>
      </c>
    </row>
    <row r="907" spans="1:20" x14ac:dyDescent="0.3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13">
        <v>164</v>
      </c>
      <c r="G907" s="13" t="s">
        <v>20</v>
      </c>
      <c r="H907" s="3">
        <v>236</v>
      </c>
      <c r="I907" s="5">
        <f t="shared" si="42"/>
        <v>54.894067796610166</v>
      </c>
      <c r="J907" s="3" t="s">
        <v>21</v>
      </c>
      <c r="K907" s="3" t="s">
        <v>22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s="3" t="b">
        <v>0</v>
      </c>
      <c r="Q907" s="3" t="b">
        <v>0</v>
      </c>
      <c r="R907" s="3" t="s">
        <v>33</v>
      </c>
      <c r="S907" s="6" t="s">
        <v>2039</v>
      </c>
      <c r="T907" s="3" t="s">
        <v>2040</v>
      </c>
    </row>
    <row r="908" spans="1:20" ht="31.2" x14ac:dyDescent="0.3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13">
        <v>163</v>
      </c>
      <c r="G908" s="13" t="s">
        <v>20</v>
      </c>
      <c r="H908" s="3">
        <v>191</v>
      </c>
      <c r="I908" s="5">
        <f t="shared" si="42"/>
        <v>46.931937172774866</v>
      </c>
      <c r="J908" s="3" t="s">
        <v>21</v>
      </c>
      <c r="K908" s="3" t="s">
        <v>22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s="3" t="b">
        <v>1</v>
      </c>
      <c r="Q908" s="3" t="b">
        <v>1</v>
      </c>
      <c r="R908" s="3" t="s">
        <v>42</v>
      </c>
      <c r="S908" s="6" t="s">
        <v>2041</v>
      </c>
      <c r="T908" s="3" t="s">
        <v>2042</v>
      </c>
    </row>
    <row r="909" spans="1:20" x14ac:dyDescent="0.3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13">
        <v>20</v>
      </c>
      <c r="G909" s="13" t="s">
        <v>14</v>
      </c>
      <c r="H909" s="3">
        <v>41</v>
      </c>
      <c r="I909" s="5">
        <f t="shared" si="42"/>
        <v>44.951219512195124</v>
      </c>
      <c r="J909" s="3" t="s">
        <v>21</v>
      </c>
      <c r="K909" s="3" t="s">
        <v>22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s="3" t="b">
        <v>0</v>
      </c>
      <c r="Q909" s="3" t="b">
        <v>0</v>
      </c>
      <c r="R909" s="3" t="s">
        <v>33</v>
      </c>
      <c r="S909" s="6" t="s">
        <v>2039</v>
      </c>
      <c r="T909" s="3" t="s">
        <v>2040</v>
      </c>
    </row>
    <row r="910" spans="1:20" x14ac:dyDescent="0.3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13">
        <v>319</v>
      </c>
      <c r="G910" s="13" t="s">
        <v>20</v>
      </c>
      <c r="H910" s="3">
        <v>3934</v>
      </c>
      <c r="I910" s="5">
        <f t="shared" si="42"/>
        <v>30.99898322318251</v>
      </c>
      <c r="J910" s="3" t="s">
        <v>21</v>
      </c>
      <c r="K910" s="3" t="s">
        <v>22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s="3" t="b">
        <v>0</v>
      </c>
      <c r="Q910" s="3" t="b">
        <v>0</v>
      </c>
      <c r="R910" s="3" t="s">
        <v>89</v>
      </c>
      <c r="S910" s="6" t="s">
        <v>2050</v>
      </c>
      <c r="T910" s="3" t="s">
        <v>2051</v>
      </c>
    </row>
    <row r="911" spans="1:20" x14ac:dyDescent="0.3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13">
        <v>479</v>
      </c>
      <c r="G911" s="13" t="s">
        <v>20</v>
      </c>
      <c r="H911" s="3">
        <v>80</v>
      </c>
      <c r="I911" s="5">
        <f t="shared" si="42"/>
        <v>107.7625</v>
      </c>
      <c r="J911" s="3" t="s">
        <v>15</v>
      </c>
      <c r="K911" s="3" t="s">
        <v>16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s="3" t="b">
        <v>0</v>
      </c>
      <c r="Q911" s="3" t="b">
        <v>1</v>
      </c>
      <c r="R911" s="3" t="s">
        <v>33</v>
      </c>
      <c r="S911" s="6" t="s">
        <v>2039</v>
      </c>
      <c r="T911" s="3" t="s">
        <v>2040</v>
      </c>
    </row>
    <row r="912" spans="1:20" x14ac:dyDescent="0.3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13">
        <v>20</v>
      </c>
      <c r="G912" s="13" t="s">
        <v>74</v>
      </c>
      <c r="H912" s="3">
        <v>296</v>
      </c>
      <c r="I912" s="5">
        <f t="shared" si="42"/>
        <v>102.07770270270271</v>
      </c>
      <c r="J912" s="3" t="s">
        <v>21</v>
      </c>
      <c r="K912" s="3" t="s">
        <v>22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s="3" t="b">
        <v>0</v>
      </c>
      <c r="Q912" s="3" t="b">
        <v>0</v>
      </c>
      <c r="R912" s="3" t="s">
        <v>33</v>
      </c>
      <c r="S912" s="6" t="s">
        <v>2039</v>
      </c>
      <c r="T912" s="3" t="s">
        <v>2040</v>
      </c>
    </row>
    <row r="913" spans="1:20" x14ac:dyDescent="0.3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13">
        <v>199</v>
      </c>
      <c r="G913" s="13" t="s">
        <v>20</v>
      </c>
      <c r="H913" s="3">
        <v>462</v>
      </c>
      <c r="I913" s="5">
        <f t="shared" si="42"/>
        <v>24.976190476190474</v>
      </c>
      <c r="J913" s="3" t="s">
        <v>21</v>
      </c>
      <c r="K913" s="3" t="s">
        <v>22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s="3" t="b">
        <v>1</v>
      </c>
      <c r="Q913" s="3" t="b">
        <v>0</v>
      </c>
      <c r="R913" s="3" t="s">
        <v>28</v>
      </c>
      <c r="S913" s="6" t="s">
        <v>2037</v>
      </c>
      <c r="T913" s="3" t="s">
        <v>2038</v>
      </c>
    </row>
    <row r="914" spans="1:20" x14ac:dyDescent="0.3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13">
        <v>795</v>
      </c>
      <c r="G914" s="13" t="s">
        <v>20</v>
      </c>
      <c r="H914" s="3">
        <v>179</v>
      </c>
      <c r="I914" s="5">
        <f t="shared" si="42"/>
        <v>79.944134078212286</v>
      </c>
      <c r="J914" s="3" t="s">
        <v>21</v>
      </c>
      <c r="K914" s="3" t="s">
        <v>22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s="3" t="b">
        <v>1</v>
      </c>
      <c r="Q914" s="3" t="b">
        <v>0</v>
      </c>
      <c r="R914" s="3" t="s">
        <v>53</v>
      </c>
      <c r="S914" s="6" t="s">
        <v>2041</v>
      </c>
      <c r="T914" s="3" t="s">
        <v>2044</v>
      </c>
    </row>
    <row r="915" spans="1:20" x14ac:dyDescent="0.3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13">
        <v>51</v>
      </c>
      <c r="G915" s="13" t="s">
        <v>14</v>
      </c>
      <c r="H915" s="3">
        <v>523</v>
      </c>
      <c r="I915" s="5">
        <f t="shared" si="42"/>
        <v>67.946462715105156</v>
      </c>
      <c r="J915" s="3" t="s">
        <v>26</v>
      </c>
      <c r="K915" s="3" t="s">
        <v>27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s="3" t="b">
        <v>0</v>
      </c>
      <c r="Q915" s="3" t="b">
        <v>0</v>
      </c>
      <c r="R915" s="3" t="s">
        <v>53</v>
      </c>
      <c r="S915" s="6" t="s">
        <v>2041</v>
      </c>
      <c r="T915" s="3" t="s">
        <v>2044</v>
      </c>
    </row>
    <row r="916" spans="1:20" x14ac:dyDescent="0.3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13">
        <v>57</v>
      </c>
      <c r="G916" s="13" t="s">
        <v>14</v>
      </c>
      <c r="H916" s="3">
        <v>141</v>
      </c>
      <c r="I916" s="5">
        <f t="shared" si="42"/>
        <v>26.070921985815602</v>
      </c>
      <c r="J916" s="3" t="s">
        <v>40</v>
      </c>
      <c r="K916" s="3" t="s">
        <v>41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s="3" t="b">
        <v>0</v>
      </c>
      <c r="Q916" s="3" t="b">
        <v>0</v>
      </c>
      <c r="R916" s="3" t="s">
        <v>33</v>
      </c>
      <c r="S916" s="6" t="s">
        <v>2039</v>
      </c>
      <c r="T916" s="3" t="s">
        <v>2040</v>
      </c>
    </row>
    <row r="917" spans="1:20" x14ac:dyDescent="0.3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13">
        <v>156</v>
      </c>
      <c r="G917" s="13" t="s">
        <v>20</v>
      </c>
      <c r="H917" s="3">
        <v>1866</v>
      </c>
      <c r="I917" s="5">
        <f t="shared" si="42"/>
        <v>105.0032154340836</v>
      </c>
      <c r="J917" s="3" t="s">
        <v>40</v>
      </c>
      <c r="K917" s="3" t="s">
        <v>41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s="3" t="b">
        <v>0</v>
      </c>
      <c r="Q917" s="3" t="b">
        <v>0</v>
      </c>
      <c r="R917" s="3" t="s">
        <v>269</v>
      </c>
      <c r="S917" s="6" t="s">
        <v>2041</v>
      </c>
      <c r="T917" s="3" t="s">
        <v>2060</v>
      </c>
    </row>
    <row r="918" spans="1:20" ht="31.2" x14ac:dyDescent="0.3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13">
        <v>36</v>
      </c>
      <c r="G918" s="13" t="s">
        <v>14</v>
      </c>
      <c r="H918" s="3">
        <v>52</v>
      </c>
      <c r="I918" s="5">
        <f t="shared" si="42"/>
        <v>25.826923076923077</v>
      </c>
      <c r="J918" s="3" t="s">
        <v>21</v>
      </c>
      <c r="K918" s="3" t="s">
        <v>22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s="3" t="b">
        <v>0</v>
      </c>
      <c r="Q918" s="3" t="b">
        <v>0</v>
      </c>
      <c r="R918" s="3" t="s">
        <v>122</v>
      </c>
      <c r="S918" s="6" t="s">
        <v>2054</v>
      </c>
      <c r="T918" s="3" t="s">
        <v>2055</v>
      </c>
    </row>
    <row r="919" spans="1:20" x14ac:dyDescent="0.3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13">
        <v>58</v>
      </c>
      <c r="G919" s="13" t="s">
        <v>47</v>
      </c>
      <c r="H919" s="3">
        <v>27</v>
      </c>
      <c r="I919" s="5">
        <f t="shared" si="42"/>
        <v>77.666666666666671</v>
      </c>
      <c r="J919" s="3" t="s">
        <v>40</v>
      </c>
      <c r="K919" s="3" t="s">
        <v>41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s="3" t="b">
        <v>0</v>
      </c>
      <c r="Q919" s="3" t="b">
        <v>1</v>
      </c>
      <c r="R919" s="3" t="s">
        <v>100</v>
      </c>
      <c r="S919" s="6" t="s">
        <v>2041</v>
      </c>
      <c r="T919" s="3" t="s">
        <v>2052</v>
      </c>
    </row>
    <row r="920" spans="1:20" x14ac:dyDescent="0.3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13">
        <v>237</v>
      </c>
      <c r="G920" s="13" t="s">
        <v>20</v>
      </c>
      <c r="H920" s="3">
        <v>156</v>
      </c>
      <c r="I920" s="5">
        <f t="shared" si="42"/>
        <v>57.82692307692308</v>
      </c>
      <c r="J920" s="3" t="s">
        <v>98</v>
      </c>
      <c r="K920" s="3" t="s">
        <v>99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s="3" t="b">
        <v>0</v>
      </c>
      <c r="Q920" s="3" t="b">
        <v>0</v>
      </c>
      <c r="R920" s="3" t="s">
        <v>133</v>
      </c>
      <c r="S920" s="6" t="s">
        <v>2047</v>
      </c>
      <c r="T920" s="3" t="s">
        <v>2056</v>
      </c>
    </row>
    <row r="921" spans="1:20" x14ac:dyDescent="0.3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13">
        <v>59</v>
      </c>
      <c r="G921" s="13" t="s">
        <v>14</v>
      </c>
      <c r="H921" s="3">
        <v>225</v>
      </c>
      <c r="I921" s="5">
        <f t="shared" si="42"/>
        <v>92.955555555555549</v>
      </c>
      <c r="J921" s="3" t="s">
        <v>26</v>
      </c>
      <c r="K921" s="3" t="s">
        <v>27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s="3" t="b">
        <v>0</v>
      </c>
      <c r="Q921" s="3" t="b">
        <v>1</v>
      </c>
      <c r="R921" s="3" t="s">
        <v>33</v>
      </c>
      <c r="S921" s="6" t="s">
        <v>2039</v>
      </c>
      <c r="T921" s="3" t="s">
        <v>2040</v>
      </c>
    </row>
    <row r="922" spans="1:20" x14ac:dyDescent="0.3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13">
        <v>183</v>
      </c>
      <c r="G922" s="13" t="s">
        <v>20</v>
      </c>
      <c r="H922" s="3">
        <v>255</v>
      </c>
      <c r="I922" s="5">
        <f t="shared" si="42"/>
        <v>37.945098039215686</v>
      </c>
      <c r="J922" s="3" t="s">
        <v>21</v>
      </c>
      <c r="K922" s="3" t="s">
        <v>22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s="3" t="b">
        <v>1</v>
      </c>
      <c r="Q922" s="3" t="b">
        <v>0</v>
      </c>
      <c r="R922" s="3" t="s">
        <v>71</v>
      </c>
      <c r="S922" s="6" t="s">
        <v>2041</v>
      </c>
      <c r="T922" s="3" t="s">
        <v>2049</v>
      </c>
    </row>
    <row r="923" spans="1:20" x14ac:dyDescent="0.3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13">
        <v>1</v>
      </c>
      <c r="G923" s="13" t="s">
        <v>14</v>
      </c>
      <c r="H923" s="3">
        <v>38</v>
      </c>
      <c r="I923" s="5">
        <f t="shared" si="42"/>
        <v>31.842105263157894</v>
      </c>
      <c r="J923" s="3" t="s">
        <v>21</v>
      </c>
      <c r="K923" s="3" t="s">
        <v>22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s="3" t="b">
        <v>0</v>
      </c>
      <c r="Q923" s="3" t="b">
        <v>0</v>
      </c>
      <c r="R923" s="3" t="s">
        <v>28</v>
      </c>
      <c r="S923" s="6" t="s">
        <v>2037</v>
      </c>
      <c r="T923" s="3" t="s">
        <v>2038</v>
      </c>
    </row>
    <row r="924" spans="1:20" x14ac:dyDescent="0.3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13">
        <v>176</v>
      </c>
      <c r="G924" s="13" t="s">
        <v>20</v>
      </c>
      <c r="H924" s="3">
        <v>2261</v>
      </c>
      <c r="I924" s="5">
        <f t="shared" si="42"/>
        <v>40</v>
      </c>
      <c r="J924" s="3" t="s">
        <v>21</v>
      </c>
      <c r="K924" s="3" t="s">
        <v>22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s="3" t="b">
        <v>0</v>
      </c>
      <c r="Q924" s="3" t="b">
        <v>1</v>
      </c>
      <c r="R924" s="3" t="s">
        <v>319</v>
      </c>
      <c r="S924" s="6" t="s">
        <v>2035</v>
      </c>
      <c r="T924" s="3" t="s">
        <v>2062</v>
      </c>
    </row>
    <row r="925" spans="1:20" x14ac:dyDescent="0.3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13">
        <v>238</v>
      </c>
      <c r="G925" s="13" t="s">
        <v>20</v>
      </c>
      <c r="H925" s="3">
        <v>40</v>
      </c>
      <c r="I925" s="5">
        <f t="shared" si="42"/>
        <v>101.1</v>
      </c>
      <c r="J925" s="3" t="s">
        <v>21</v>
      </c>
      <c r="K925" s="3" t="s">
        <v>22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s="3" t="b">
        <v>0</v>
      </c>
      <c r="Q925" s="3" t="b">
        <v>0</v>
      </c>
      <c r="R925" s="3" t="s">
        <v>33</v>
      </c>
      <c r="S925" s="6" t="s">
        <v>2039</v>
      </c>
      <c r="T925" s="3" t="s">
        <v>2040</v>
      </c>
    </row>
    <row r="926" spans="1:20" x14ac:dyDescent="0.3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13">
        <v>488</v>
      </c>
      <c r="G926" s="13" t="s">
        <v>20</v>
      </c>
      <c r="H926" s="3">
        <v>2289</v>
      </c>
      <c r="I926" s="5">
        <f t="shared" si="42"/>
        <v>84.006989951944078</v>
      </c>
      <c r="J926" s="3" t="s">
        <v>107</v>
      </c>
      <c r="K926" s="3" t="s">
        <v>108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s="3" t="b">
        <v>0</v>
      </c>
      <c r="Q926" s="3" t="b">
        <v>0</v>
      </c>
      <c r="R926" s="3" t="s">
        <v>33</v>
      </c>
      <c r="S926" s="6" t="s">
        <v>2039</v>
      </c>
      <c r="T926" s="3" t="s">
        <v>2040</v>
      </c>
    </row>
    <row r="927" spans="1:20" ht="31.2" x14ac:dyDescent="0.3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13">
        <v>224</v>
      </c>
      <c r="G927" s="13" t="s">
        <v>20</v>
      </c>
      <c r="H927" s="3">
        <v>65</v>
      </c>
      <c r="I927" s="5">
        <f t="shared" si="42"/>
        <v>103.41538461538461</v>
      </c>
      <c r="J927" s="3" t="s">
        <v>21</v>
      </c>
      <c r="K927" s="3" t="s">
        <v>22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s="3" t="b">
        <v>0</v>
      </c>
      <c r="Q927" s="3" t="b">
        <v>0</v>
      </c>
      <c r="R927" s="3" t="s">
        <v>33</v>
      </c>
      <c r="S927" s="6" t="s">
        <v>2039</v>
      </c>
      <c r="T927" s="3" t="s">
        <v>2040</v>
      </c>
    </row>
    <row r="928" spans="1:20" x14ac:dyDescent="0.3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13">
        <v>18</v>
      </c>
      <c r="G928" s="13" t="s">
        <v>14</v>
      </c>
      <c r="H928" s="3">
        <v>15</v>
      </c>
      <c r="I928" s="5">
        <f t="shared" si="42"/>
        <v>105.13333333333334</v>
      </c>
      <c r="J928" s="3" t="s">
        <v>21</v>
      </c>
      <c r="K928" s="3" t="s">
        <v>22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s="3" t="b">
        <v>0</v>
      </c>
      <c r="Q928" s="3" t="b">
        <v>0</v>
      </c>
      <c r="R928" s="3" t="s">
        <v>17</v>
      </c>
      <c r="S928" s="6" t="s">
        <v>2033</v>
      </c>
      <c r="T928" s="3" t="s">
        <v>2034</v>
      </c>
    </row>
    <row r="929" spans="1:20" x14ac:dyDescent="0.3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13">
        <v>46</v>
      </c>
      <c r="G929" s="13" t="s">
        <v>14</v>
      </c>
      <c r="H929" s="3">
        <v>37</v>
      </c>
      <c r="I929" s="5">
        <f t="shared" si="42"/>
        <v>89.21621621621621</v>
      </c>
      <c r="J929" s="3" t="s">
        <v>21</v>
      </c>
      <c r="K929" s="3" t="s">
        <v>22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s="3" t="b">
        <v>0</v>
      </c>
      <c r="Q929" s="3" t="b">
        <v>0</v>
      </c>
      <c r="R929" s="3" t="s">
        <v>33</v>
      </c>
      <c r="S929" s="6" t="s">
        <v>2039</v>
      </c>
      <c r="T929" s="3" t="s">
        <v>2040</v>
      </c>
    </row>
    <row r="930" spans="1:20" x14ac:dyDescent="0.3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13">
        <v>117</v>
      </c>
      <c r="G930" s="13" t="s">
        <v>20</v>
      </c>
      <c r="H930" s="3">
        <v>3777</v>
      </c>
      <c r="I930" s="5">
        <f t="shared" si="42"/>
        <v>51.995234312946785</v>
      </c>
      <c r="J930" s="3" t="s">
        <v>107</v>
      </c>
      <c r="K930" s="3" t="s">
        <v>108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s="3" t="b">
        <v>0</v>
      </c>
      <c r="Q930" s="3" t="b">
        <v>0</v>
      </c>
      <c r="R930" s="3" t="s">
        <v>28</v>
      </c>
      <c r="S930" s="6" t="s">
        <v>2037</v>
      </c>
      <c r="T930" s="3" t="s">
        <v>2038</v>
      </c>
    </row>
    <row r="931" spans="1:20" x14ac:dyDescent="0.3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13">
        <v>217</v>
      </c>
      <c r="G931" s="13" t="s">
        <v>20</v>
      </c>
      <c r="H931" s="3">
        <v>184</v>
      </c>
      <c r="I931" s="5">
        <f t="shared" si="42"/>
        <v>64.956521739130437</v>
      </c>
      <c r="J931" s="3" t="s">
        <v>40</v>
      </c>
      <c r="K931" s="3" t="s">
        <v>41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s="3" t="b">
        <v>0</v>
      </c>
      <c r="Q931" s="3" t="b">
        <v>0</v>
      </c>
      <c r="R931" s="3" t="s">
        <v>33</v>
      </c>
      <c r="S931" s="6" t="s">
        <v>2039</v>
      </c>
      <c r="T931" s="3" t="s">
        <v>2040</v>
      </c>
    </row>
    <row r="932" spans="1:20" x14ac:dyDescent="0.3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13">
        <v>112</v>
      </c>
      <c r="G932" s="13" t="s">
        <v>20</v>
      </c>
      <c r="H932" s="3">
        <v>85</v>
      </c>
      <c r="I932" s="5">
        <f t="shared" si="42"/>
        <v>46.235294117647058</v>
      </c>
      <c r="J932" s="3" t="s">
        <v>21</v>
      </c>
      <c r="K932" s="3" t="s">
        <v>22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s="3" t="b">
        <v>0</v>
      </c>
      <c r="Q932" s="3" t="b">
        <v>1</v>
      </c>
      <c r="R932" s="3" t="s">
        <v>33</v>
      </c>
      <c r="S932" s="6" t="s">
        <v>2039</v>
      </c>
      <c r="T932" s="3" t="s">
        <v>2040</v>
      </c>
    </row>
    <row r="933" spans="1:20" x14ac:dyDescent="0.3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13">
        <v>73</v>
      </c>
      <c r="G933" s="13" t="s">
        <v>14</v>
      </c>
      <c r="H933" s="3">
        <v>112</v>
      </c>
      <c r="I933" s="5">
        <f t="shared" si="42"/>
        <v>51.151785714285715</v>
      </c>
      <c r="J933" s="3" t="s">
        <v>21</v>
      </c>
      <c r="K933" s="3" t="s">
        <v>22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s="3" t="b">
        <v>0</v>
      </c>
      <c r="Q933" s="3" t="b">
        <v>1</v>
      </c>
      <c r="R933" s="3" t="s">
        <v>33</v>
      </c>
      <c r="S933" s="6" t="s">
        <v>2039</v>
      </c>
      <c r="T933" s="3" t="s">
        <v>2040</v>
      </c>
    </row>
    <row r="934" spans="1:20" x14ac:dyDescent="0.3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13">
        <v>212</v>
      </c>
      <c r="G934" s="13" t="s">
        <v>20</v>
      </c>
      <c r="H934" s="3">
        <v>144</v>
      </c>
      <c r="I934" s="5">
        <f t="shared" si="42"/>
        <v>33.909722222222221</v>
      </c>
      <c r="J934" s="3" t="s">
        <v>21</v>
      </c>
      <c r="K934" s="3" t="s">
        <v>22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s="3" t="b">
        <v>0</v>
      </c>
      <c r="Q934" s="3" t="b">
        <v>0</v>
      </c>
      <c r="R934" s="3" t="s">
        <v>23</v>
      </c>
      <c r="S934" s="6" t="s">
        <v>2035</v>
      </c>
      <c r="T934" s="3" t="s">
        <v>2036</v>
      </c>
    </row>
    <row r="935" spans="1:20" x14ac:dyDescent="0.3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13">
        <v>240</v>
      </c>
      <c r="G935" s="13" t="s">
        <v>20</v>
      </c>
      <c r="H935" s="3">
        <v>1902</v>
      </c>
      <c r="I935" s="5">
        <f t="shared" si="42"/>
        <v>92.016298633017882</v>
      </c>
      <c r="J935" s="3" t="s">
        <v>21</v>
      </c>
      <c r="K935" s="3" t="s">
        <v>22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s="3" t="b">
        <v>0</v>
      </c>
      <c r="Q935" s="3" t="b">
        <v>0</v>
      </c>
      <c r="R935" s="3" t="s">
        <v>33</v>
      </c>
      <c r="S935" s="6" t="s">
        <v>2039</v>
      </c>
      <c r="T935" s="3" t="s">
        <v>2040</v>
      </c>
    </row>
    <row r="936" spans="1:20" x14ac:dyDescent="0.3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13">
        <v>182</v>
      </c>
      <c r="G936" s="13" t="s">
        <v>20</v>
      </c>
      <c r="H936" s="3">
        <v>105</v>
      </c>
      <c r="I936" s="5">
        <f t="shared" si="42"/>
        <v>107.42857142857143</v>
      </c>
      <c r="J936" s="3" t="s">
        <v>21</v>
      </c>
      <c r="K936" s="3" t="s">
        <v>22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s="3" t="b">
        <v>0</v>
      </c>
      <c r="Q936" s="3" t="b">
        <v>0</v>
      </c>
      <c r="R936" s="3" t="s">
        <v>33</v>
      </c>
      <c r="S936" s="6" t="s">
        <v>2039</v>
      </c>
      <c r="T936" s="3" t="s">
        <v>2040</v>
      </c>
    </row>
    <row r="937" spans="1:20" ht="31.2" x14ac:dyDescent="0.3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13">
        <v>164</v>
      </c>
      <c r="G937" s="13" t="s">
        <v>20</v>
      </c>
      <c r="H937" s="3">
        <v>132</v>
      </c>
      <c r="I937" s="5">
        <f t="shared" si="42"/>
        <v>75.848484848484844</v>
      </c>
      <c r="J937" s="3" t="s">
        <v>21</v>
      </c>
      <c r="K937" s="3" t="s">
        <v>22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s="3" t="b">
        <v>0</v>
      </c>
      <c r="Q937" s="3" t="b">
        <v>0</v>
      </c>
      <c r="R937" s="3" t="s">
        <v>33</v>
      </c>
      <c r="S937" s="6" t="s">
        <v>2039</v>
      </c>
      <c r="T937" s="3" t="s">
        <v>2040</v>
      </c>
    </row>
    <row r="938" spans="1:20" x14ac:dyDescent="0.3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13">
        <v>2</v>
      </c>
      <c r="G938" s="13" t="s">
        <v>14</v>
      </c>
      <c r="H938" s="3">
        <v>21</v>
      </c>
      <c r="I938" s="5">
        <f t="shared" si="42"/>
        <v>80.476190476190482</v>
      </c>
      <c r="J938" s="3" t="s">
        <v>21</v>
      </c>
      <c r="K938" s="3" t="s">
        <v>22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s="3" t="b">
        <v>1</v>
      </c>
      <c r="Q938" s="3" t="b">
        <v>0</v>
      </c>
      <c r="R938" s="3" t="s">
        <v>33</v>
      </c>
      <c r="S938" s="6" t="s">
        <v>2039</v>
      </c>
      <c r="T938" s="3" t="s">
        <v>2040</v>
      </c>
    </row>
    <row r="939" spans="1:20" x14ac:dyDescent="0.3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13">
        <v>50</v>
      </c>
      <c r="G939" s="13" t="s">
        <v>74</v>
      </c>
      <c r="H939" s="3">
        <v>976</v>
      </c>
      <c r="I939" s="5">
        <f t="shared" si="42"/>
        <v>86.978483606557376</v>
      </c>
      <c r="J939" s="3" t="s">
        <v>21</v>
      </c>
      <c r="K939" s="3" t="s">
        <v>22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s="3" t="b">
        <v>0</v>
      </c>
      <c r="Q939" s="3" t="b">
        <v>0</v>
      </c>
      <c r="R939" s="3" t="s">
        <v>42</v>
      </c>
      <c r="S939" s="6" t="s">
        <v>2041</v>
      </c>
      <c r="T939" s="3" t="s">
        <v>2042</v>
      </c>
    </row>
    <row r="940" spans="1:20" x14ac:dyDescent="0.3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13">
        <v>110</v>
      </c>
      <c r="G940" s="13" t="s">
        <v>20</v>
      </c>
      <c r="H940" s="3">
        <v>96</v>
      </c>
      <c r="I940" s="5">
        <f t="shared" si="42"/>
        <v>105.13541666666667</v>
      </c>
      <c r="J940" s="3" t="s">
        <v>21</v>
      </c>
      <c r="K940" s="3" t="s">
        <v>22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s="3" t="b">
        <v>0</v>
      </c>
      <c r="Q940" s="3" t="b">
        <v>1</v>
      </c>
      <c r="R940" s="3" t="s">
        <v>119</v>
      </c>
      <c r="S940" s="6" t="s">
        <v>2047</v>
      </c>
      <c r="T940" s="3" t="s">
        <v>2053</v>
      </c>
    </row>
    <row r="941" spans="1:20" ht="31.2" x14ac:dyDescent="0.3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13">
        <v>49</v>
      </c>
      <c r="G941" s="13" t="s">
        <v>14</v>
      </c>
      <c r="H941" s="3">
        <v>67</v>
      </c>
      <c r="I941" s="5">
        <f t="shared" si="42"/>
        <v>57.298507462686565</v>
      </c>
      <c r="J941" s="3" t="s">
        <v>21</v>
      </c>
      <c r="K941" s="3" t="s">
        <v>22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s="3" t="b">
        <v>0</v>
      </c>
      <c r="Q941" s="3" t="b">
        <v>1</v>
      </c>
      <c r="R941" s="3" t="s">
        <v>89</v>
      </c>
      <c r="S941" s="6" t="s">
        <v>2050</v>
      </c>
      <c r="T941" s="3" t="s">
        <v>2051</v>
      </c>
    </row>
    <row r="942" spans="1:20" x14ac:dyDescent="0.3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13">
        <v>62</v>
      </c>
      <c r="G942" s="13" t="s">
        <v>47</v>
      </c>
      <c r="H942" s="3">
        <v>66</v>
      </c>
      <c r="I942" s="5">
        <f t="shared" si="42"/>
        <v>93.348484848484844</v>
      </c>
      <c r="J942" s="3" t="s">
        <v>15</v>
      </c>
      <c r="K942" s="3" t="s">
        <v>16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s="3" t="b">
        <v>0</v>
      </c>
      <c r="Q942" s="3" t="b">
        <v>0</v>
      </c>
      <c r="R942" s="3" t="s">
        <v>28</v>
      </c>
      <c r="S942" s="6" t="s">
        <v>2037</v>
      </c>
      <c r="T942" s="3" t="s">
        <v>2038</v>
      </c>
    </row>
    <row r="943" spans="1:20" x14ac:dyDescent="0.3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13">
        <v>13</v>
      </c>
      <c r="G943" s="13" t="s">
        <v>14</v>
      </c>
      <c r="H943" s="3">
        <v>78</v>
      </c>
      <c r="I943" s="5">
        <f t="shared" si="42"/>
        <v>71.987179487179489</v>
      </c>
      <c r="J943" s="3" t="s">
        <v>21</v>
      </c>
      <c r="K943" s="3" t="s">
        <v>22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s="3" t="b">
        <v>1</v>
      </c>
      <c r="Q943" s="3" t="b">
        <v>0</v>
      </c>
      <c r="R943" s="3" t="s">
        <v>33</v>
      </c>
      <c r="S943" s="6" t="s">
        <v>2039</v>
      </c>
      <c r="T943" s="3" t="s">
        <v>2040</v>
      </c>
    </row>
    <row r="944" spans="1:20" x14ac:dyDescent="0.3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13">
        <v>65</v>
      </c>
      <c r="G944" s="13" t="s">
        <v>14</v>
      </c>
      <c r="H944" s="3">
        <v>67</v>
      </c>
      <c r="I944" s="5">
        <f t="shared" si="42"/>
        <v>92.611940298507463</v>
      </c>
      <c r="J944" s="3" t="s">
        <v>26</v>
      </c>
      <c r="K944" s="3" t="s">
        <v>27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s="3" t="b">
        <v>0</v>
      </c>
      <c r="Q944" s="3" t="b">
        <v>0</v>
      </c>
      <c r="R944" s="3" t="s">
        <v>33</v>
      </c>
      <c r="S944" s="6" t="s">
        <v>2039</v>
      </c>
      <c r="T944" s="3" t="s">
        <v>2040</v>
      </c>
    </row>
    <row r="945" spans="1:20" x14ac:dyDescent="0.3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13">
        <v>160</v>
      </c>
      <c r="G945" s="13" t="s">
        <v>20</v>
      </c>
      <c r="H945" s="3">
        <v>114</v>
      </c>
      <c r="I945" s="5">
        <f t="shared" si="42"/>
        <v>104.99122807017544</v>
      </c>
      <c r="J945" s="3" t="s">
        <v>21</v>
      </c>
      <c r="K945" s="3" t="s">
        <v>22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s="3" t="b">
        <v>0</v>
      </c>
      <c r="Q945" s="3" t="b">
        <v>0</v>
      </c>
      <c r="R945" s="3" t="s">
        <v>17</v>
      </c>
      <c r="S945" s="6" t="s">
        <v>2033</v>
      </c>
      <c r="T945" s="3" t="s">
        <v>2034</v>
      </c>
    </row>
    <row r="946" spans="1:20" x14ac:dyDescent="0.3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13">
        <v>81</v>
      </c>
      <c r="G946" s="13" t="s">
        <v>14</v>
      </c>
      <c r="H946" s="3">
        <v>263</v>
      </c>
      <c r="I946" s="5">
        <f t="shared" si="42"/>
        <v>30.958174904942965</v>
      </c>
      <c r="J946" s="3" t="s">
        <v>26</v>
      </c>
      <c r="K946" s="3" t="s">
        <v>27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s="3" t="b">
        <v>0</v>
      </c>
      <c r="Q946" s="3" t="b">
        <v>0</v>
      </c>
      <c r="R946" s="3" t="s">
        <v>122</v>
      </c>
      <c r="S946" s="6" t="s">
        <v>2054</v>
      </c>
      <c r="T946" s="3" t="s">
        <v>2055</v>
      </c>
    </row>
    <row r="947" spans="1:20" x14ac:dyDescent="0.3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13">
        <v>32</v>
      </c>
      <c r="G947" s="13" t="s">
        <v>14</v>
      </c>
      <c r="H947" s="3">
        <v>1691</v>
      </c>
      <c r="I947" s="5">
        <f t="shared" si="42"/>
        <v>33.001182732111175</v>
      </c>
      <c r="J947" s="3" t="s">
        <v>21</v>
      </c>
      <c r="K947" s="3" t="s">
        <v>22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s="3" t="b">
        <v>1</v>
      </c>
      <c r="Q947" s="3" t="b">
        <v>0</v>
      </c>
      <c r="R947" s="3" t="s">
        <v>122</v>
      </c>
      <c r="S947" s="6" t="s">
        <v>2054</v>
      </c>
      <c r="T947" s="3" t="s">
        <v>2055</v>
      </c>
    </row>
    <row r="948" spans="1:20" ht="31.2" x14ac:dyDescent="0.3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13">
        <v>10</v>
      </c>
      <c r="G948" s="13" t="s">
        <v>14</v>
      </c>
      <c r="H948" s="3">
        <v>181</v>
      </c>
      <c r="I948" s="5">
        <f t="shared" si="42"/>
        <v>84.187845303867405</v>
      </c>
      <c r="J948" s="3" t="s">
        <v>21</v>
      </c>
      <c r="K948" s="3" t="s">
        <v>22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s="3" t="b">
        <v>0</v>
      </c>
      <c r="Q948" s="3" t="b">
        <v>0</v>
      </c>
      <c r="R948" s="3" t="s">
        <v>33</v>
      </c>
      <c r="S948" s="6" t="s">
        <v>2039</v>
      </c>
      <c r="T948" s="3" t="s">
        <v>2040</v>
      </c>
    </row>
    <row r="949" spans="1:20" x14ac:dyDescent="0.3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13">
        <v>27</v>
      </c>
      <c r="G949" s="13" t="s">
        <v>14</v>
      </c>
      <c r="H949" s="3">
        <v>13</v>
      </c>
      <c r="I949" s="5">
        <f t="shared" si="42"/>
        <v>73.92307692307692</v>
      </c>
      <c r="J949" s="3" t="s">
        <v>21</v>
      </c>
      <c r="K949" s="3" t="s">
        <v>22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s="3" t="b">
        <v>0</v>
      </c>
      <c r="Q949" s="3" t="b">
        <v>0</v>
      </c>
      <c r="R949" s="3" t="s">
        <v>33</v>
      </c>
      <c r="S949" s="6" t="s">
        <v>2039</v>
      </c>
      <c r="T949" s="3" t="s">
        <v>2040</v>
      </c>
    </row>
    <row r="950" spans="1:20" x14ac:dyDescent="0.3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13">
        <v>63</v>
      </c>
      <c r="G950" s="13" t="s">
        <v>74</v>
      </c>
      <c r="H950" s="3">
        <v>160</v>
      </c>
      <c r="I950" s="5">
        <f t="shared" si="42"/>
        <v>36.987499999999997</v>
      </c>
      <c r="J950" s="3" t="s">
        <v>21</v>
      </c>
      <c r="K950" s="3" t="s">
        <v>22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s="3" t="b">
        <v>1</v>
      </c>
      <c r="Q950" s="3" t="b">
        <v>1</v>
      </c>
      <c r="R950" s="3" t="s">
        <v>42</v>
      </c>
      <c r="S950" s="6" t="s">
        <v>2041</v>
      </c>
      <c r="T950" s="3" t="s">
        <v>2042</v>
      </c>
    </row>
    <row r="951" spans="1:20" ht="31.2" x14ac:dyDescent="0.3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13">
        <v>161</v>
      </c>
      <c r="G951" s="13" t="s">
        <v>20</v>
      </c>
      <c r="H951" s="3">
        <v>203</v>
      </c>
      <c r="I951" s="5">
        <f t="shared" si="42"/>
        <v>46.896551724137929</v>
      </c>
      <c r="J951" s="3" t="s">
        <v>21</v>
      </c>
      <c r="K951" s="3" t="s">
        <v>22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s="3" t="b">
        <v>0</v>
      </c>
      <c r="Q951" s="3" t="b">
        <v>0</v>
      </c>
      <c r="R951" s="3" t="s">
        <v>28</v>
      </c>
      <c r="S951" s="6" t="s">
        <v>2037</v>
      </c>
      <c r="T951" s="3" t="s">
        <v>2038</v>
      </c>
    </row>
    <row r="952" spans="1:20" x14ac:dyDescent="0.3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13">
        <v>5</v>
      </c>
      <c r="G952" s="13" t="s">
        <v>14</v>
      </c>
      <c r="H952" s="3">
        <v>1</v>
      </c>
      <c r="I952" s="5">
        <f t="shared" si="42"/>
        <v>5</v>
      </c>
      <c r="J952" s="3" t="s">
        <v>21</v>
      </c>
      <c r="K952" s="3" t="s">
        <v>22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s="3" t="b">
        <v>0</v>
      </c>
      <c r="Q952" s="3" t="b">
        <v>1</v>
      </c>
      <c r="R952" s="3" t="s">
        <v>33</v>
      </c>
      <c r="S952" s="6" t="s">
        <v>2039</v>
      </c>
      <c r="T952" s="3" t="s">
        <v>2040</v>
      </c>
    </row>
    <row r="953" spans="1:20" x14ac:dyDescent="0.3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13">
        <v>1097</v>
      </c>
      <c r="G953" s="13" t="s">
        <v>20</v>
      </c>
      <c r="H953" s="3">
        <v>1559</v>
      </c>
      <c r="I953" s="5">
        <f t="shared" si="42"/>
        <v>102.02437459910199</v>
      </c>
      <c r="J953" s="3" t="s">
        <v>21</v>
      </c>
      <c r="K953" s="3" t="s">
        <v>22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s="3" t="b">
        <v>0</v>
      </c>
      <c r="Q953" s="3" t="b">
        <v>1</v>
      </c>
      <c r="R953" s="3" t="s">
        <v>23</v>
      </c>
      <c r="S953" s="6" t="s">
        <v>2035</v>
      </c>
      <c r="T953" s="3" t="s">
        <v>2036</v>
      </c>
    </row>
    <row r="954" spans="1:20" x14ac:dyDescent="0.3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13">
        <v>70</v>
      </c>
      <c r="G954" s="13" t="s">
        <v>74</v>
      </c>
      <c r="H954" s="3">
        <v>2266</v>
      </c>
      <c r="I954" s="5">
        <f t="shared" si="42"/>
        <v>45.007502206531335</v>
      </c>
      <c r="J954" s="3" t="s">
        <v>21</v>
      </c>
      <c r="K954" s="3" t="s">
        <v>22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s="3" t="b">
        <v>0</v>
      </c>
      <c r="Q954" s="3" t="b">
        <v>0</v>
      </c>
      <c r="R954" s="3" t="s">
        <v>42</v>
      </c>
      <c r="S954" s="6" t="s">
        <v>2041</v>
      </c>
      <c r="T954" s="3" t="s">
        <v>2042</v>
      </c>
    </row>
    <row r="955" spans="1:20" ht="31.2" x14ac:dyDescent="0.3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13">
        <v>60</v>
      </c>
      <c r="G955" s="13" t="s">
        <v>14</v>
      </c>
      <c r="H955" s="3">
        <v>21</v>
      </c>
      <c r="I955" s="5">
        <f t="shared" si="42"/>
        <v>94.285714285714292</v>
      </c>
      <c r="J955" s="3" t="s">
        <v>21</v>
      </c>
      <c r="K955" s="3" t="s">
        <v>22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s="3" t="b">
        <v>0</v>
      </c>
      <c r="Q955" s="3" t="b">
        <v>1</v>
      </c>
      <c r="R955" s="3" t="s">
        <v>474</v>
      </c>
      <c r="S955" s="6" t="s">
        <v>2041</v>
      </c>
      <c r="T955" s="3" t="s">
        <v>2063</v>
      </c>
    </row>
    <row r="956" spans="1:20" x14ac:dyDescent="0.3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13">
        <v>367</v>
      </c>
      <c r="G956" s="13" t="s">
        <v>20</v>
      </c>
      <c r="H956" s="3">
        <v>1548</v>
      </c>
      <c r="I956" s="5">
        <f t="shared" si="42"/>
        <v>101.02325581395348</v>
      </c>
      <c r="J956" s="3" t="s">
        <v>26</v>
      </c>
      <c r="K956" s="3" t="s">
        <v>27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s="3" t="b">
        <v>0</v>
      </c>
      <c r="Q956" s="3" t="b">
        <v>0</v>
      </c>
      <c r="R956" s="3" t="s">
        <v>28</v>
      </c>
      <c r="S956" s="6" t="s">
        <v>2037</v>
      </c>
      <c r="T956" s="3" t="s">
        <v>2038</v>
      </c>
    </row>
    <row r="957" spans="1:20" ht="31.2" x14ac:dyDescent="0.3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13">
        <v>1109</v>
      </c>
      <c r="G957" s="13" t="s">
        <v>20</v>
      </c>
      <c r="H957" s="3">
        <v>80</v>
      </c>
      <c r="I957" s="5">
        <f t="shared" si="42"/>
        <v>97.037499999999994</v>
      </c>
      <c r="J957" s="3" t="s">
        <v>21</v>
      </c>
      <c r="K957" s="3" t="s">
        <v>22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s="3" t="b">
        <v>0</v>
      </c>
      <c r="Q957" s="3" t="b">
        <v>0</v>
      </c>
      <c r="R957" s="3" t="s">
        <v>33</v>
      </c>
      <c r="S957" s="6" t="s">
        <v>2039</v>
      </c>
      <c r="T957" s="3" t="s">
        <v>2040</v>
      </c>
    </row>
    <row r="958" spans="1:20" x14ac:dyDescent="0.3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13">
        <v>19</v>
      </c>
      <c r="G958" s="13" t="s">
        <v>14</v>
      </c>
      <c r="H958" s="3">
        <v>830</v>
      </c>
      <c r="I958" s="5">
        <f t="shared" si="42"/>
        <v>43.00963855421687</v>
      </c>
      <c r="J958" s="3" t="s">
        <v>21</v>
      </c>
      <c r="K958" s="3" t="s">
        <v>22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s="3" t="b">
        <v>0</v>
      </c>
      <c r="Q958" s="3" t="b">
        <v>0</v>
      </c>
      <c r="R958" s="3" t="s">
        <v>474</v>
      </c>
      <c r="S958" s="6" t="s">
        <v>2041</v>
      </c>
      <c r="T958" s="3" t="s">
        <v>2063</v>
      </c>
    </row>
    <row r="959" spans="1:20" x14ac:dyDescent="0.3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13">
        <v>127</v>
      </c>
      <c r="G959" s="13" t="s">
        <v>20</v>
      </c>
      <c r="H959" s="3">
        <v>131</v>
      </c>
      <c r="I959" s="5">
        <f t="shared" si="42"/>
        <v>94.916030534351151</v>
      </c>
      <c r="J959" s="3" t="s">
        <v>21</v>
      </c>
      <c r="K959" s="3" t="s">
        <v>22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s="3" t="b">
        <v>0</v>
      </c>
      <c r="Q959" s="3" t="b">
        <v>0</v>
      </c>
      <c r="R959" s="3" t="s">
        <v>33</v>
      </c>
      <c r="S959" s="6" t="s">
        <v>2039</v>
      </c>
      <c r="T959" s="3" t="s">
        <v>2040</v>
      </c>
    </row>
    <row r="960" spans="1:20" ht="31.2" x14ac:dyDescent="0.3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13">
        <v>735</v>
      </c>
      <c r="G960" s="13" t="s">
        <v>20</v>
      </c>
      <c r="H960" s="3">
        <v>112</v>
      </c>
      <c r="I960" s="5">
        <f t="shared" si="42"/>
        <v>72.151785714285708</v>
      </c>
      <c r="J960" s="3" t="s">
        <v>21</v>
      </c>
      <c r="K960" s="3" t="s">
        <v>22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s="3" t="b">
        <v>0</v>
      </c>
      <c r="Q960" s="3" t="b">
        <v>0</v>
      </c>
      <c r="R960" s="3" t="s">
        <v>71</v>
      </c>
      <c r="S960" s="6" t="s">
        <v>2041</v>
      </c>
      <c r="T960" s="3" t="s">
        <v>2049</v>
      </c>
    </row>
    <row r="961" spans="1:20" x14ac:dyDescent="0.3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13">
        <v>5</v>
      </c>
      <c r="G961" s="13" t="s">
        <v>14</v>
      </c>
      <c r="H961" s="3">
        <v>130</v>
      </c>
      <c r="I961" s="5">
        <f t="shared" si="42"/>
        <v>51.007692307692309</v>
      </c>
      <c r="J961" s="3" t="s">
        <v>21</v>
      </c>
      <c r="K961" s="3" t="s">
        <v>22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s="3" t="b">
        <v>0</v>
      </c>
      <c r="Q961" s="3" t="b">
        <v>0</v>
      </c>
      <c r="R961" s="3" t="s">
        <v>206</v>
      </c>
      <c r="S961" s="6" t="s">
        <v>2047</v>
      </c>
      <c r="T961" s="3" t="s">
        <v>2059</v>
      </c>
    </row>
    <row r="962" spans="1:20" x14ac:dyDescent="0.3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13">
        <v>85</v>
      </c>
      <c r="G962" s="13" t="s">
        <v>14</v>
      </c>
      <c r="H962" s="3">
        <v>55</v>
      </c>
      <c r="I962" s="5">
        <f t="shared" si="42"/>
        <v>85.054545454545448</v>
      </c>
      <c r="J962" s="3" t="s">
        <v>21</v>
      </c>
      <c r="K962" s="3" t="s">
        <v>22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s="3" t="b">
        <v>0</v>
      </c>
      <c r="Q962" s="3" t="b">
        <v>0</v>
      </c>
      <c r="R962" s="3" t="s">
        <v>28</v>
      </c>
      <c r="S962" s="6" t="s">
        <v>2037</v>
      </c>
      <c r="T962" s="3" t="s">
        <v>2038</v>
      </c>
    </row>
    <row r="963" spans="1:20" x14ac:dyDescent="0.3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13">
        <v>119</v>
      </c>
      <c r="G963" s="13" t="s">
        <v>20</v>
      </c>
      <c r="H963" s="3">
        <v>155</v>
      </c>
      <c r="I963" s="5">
        <f t="shared" ref="I963:I1001" si="45">E963/H963</f>
        <v>43.87096774193548</v>
      </c>
      <c r="J963" s="3" t="s">
        <v>21</v>
      </c>
      <c r="K963" s="3" t="s">
        <v>22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s="3" t="b">
        <v>0</v>
      </c>
      <c r="Q963" s="3" t="b">
        <v>0</v>
      </c>
      <c r="R963" s="3" t="s">
        <v>206</v>
      </c>
      <c r="S963" s="6" t="s">
        <v>2047</v>
      </c>
      <c r="T963" s="3" t="s">
        <v>2059</v>
      </c>
    </row>
    <row r="964" spans="1:20" x14ac:dyDescent="0.3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13">
        <v>296</v>
      </c>
      <c r="G964" s="13" t="s">
        <v>20</v>
      </c>
      <c r="H964" s="3">
        <v>266</v>
      </c>
      <c r="I964" s="5">
        <f t="shared" si="45"/>
        <v>40.063909774436091</v>
      </c>
      <c r="J964" s="3" t="s">
        <v>21</v>
      </c>
      <c r="K964" s="3" t="s">
        <v>22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s="3" t="b">
        <v>0</v>
      </c>
      <c r="Q964" s="3" t="b">
        <v>0</v>
      </c>
      <c r="R964" s="3" t="s">
        <v>17</v>
      </c>
      <c r="S964" s="6" t="s">
        <v>2033</v>
      </c>
      <c r="T964" s="3" t="s">
        <v>2034</v>
      </c>
    </row>
    <row r="965" spans="1:20" x14ac:dyDescent="0.3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13">
        <v>85</v>
      </c>
      <c r="G965" s="13" t="s">
        <v>14</v>
      </c>
      <c r="H965" s="3">
        <v>114</v>
      </c>
      <c r="I965" s="5">
        <f t="shared" si="45"/>
        <v>43.833333333333336</v>
      </c>
      <c r="J965" s="3" t="s">
        <v>107</v>
      </c>
      <c r="K965" s="3" t="s">
        <v>108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s="3" t="b">
        <v>0</v>
      </c>
      <c r="Q965" s="3" t="b">
        <v>1</v>
      </c>
      <c r="R965" s="3" t="s">
        <v>122</v>
      </c>
      <c r="S965" s="6" t="s">
        <v>2054</v>
      </c>
      <c r="T965" s="3" t="s">
        <v>2055</v>
      </c>
    </row>
    <row r="966" spans="1:20" x14ac:dyDescent="0.3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13">
        <v>356</v>
      </c>
      <c r="G966" s="13" t="s">
        <v>20</v>
      </c>
      <c r="H966" s="3">
        <v>155</v>
      </c>
      <c r="I966" s="5">
        <f t="shared" si="45"/>
        <v>84.92903225806451</v>
      </c>
      <c r="J966" s="3" t="s">
        <v>21</v>
      </c>
      <c r="K966" s="3" t="s">
        <v>22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s="3" t="b">
        <v>0</v>
      </c>
      <c r="Q966" s="3" t="b">
        <v>0</v>
      </c>
      <c r="R966" s="3" t="s">
        <v>33</v>
      </c>
      <c r="S966" s="6" t="s">
        <v>2039</v>
      </c>
      <c r="T966" s="3" t="s">
        <v>2040</v>
      </c>
    </row>
    <row r="967" spans="1:20" x14ac:dyDescent="0.3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13">
        <v>386</v>
      </c>
      <c r="G967" s="13" t="s">
        <v>20</v>
      </c>
      <c r="H967" s="3">
        <v>207</v>
      </c>
      <c r="I967" s="5">
        <f t="shared" si="45"/>
        <v>41.067632850241544</v>
      </c>
      <c r="J967" s="3" t="s">
        <v>40</v>
      </c>
      <c r="K967" s="3" t="s">
        <v>41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s="3" t="b">
        <v>0</v>
      </c>
      <c r="Q967" s="3" t="b">
        <v>0</v>
      </c>
      <c r="R967" s="3" t="s">
        <v>23</v>
      </c>
      <c r="S967" s="6" t="s">
        <v>2035</v>
      </c>
      <c r="T967" s="3" t="s">
        <v>2036</v>
      </c>
    </row>
    <row r="968" spans="1:20" x14ac:dyDescent="0.3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13">
        <v>792</v>
      </c>
      <c r="G968" s="13" t="s">
        <v>20</v>
      </c>
      <c r="H968" s="3">
        <v>245</v>
      </c>
      <c r="I968" s="5">
        <f t="shared" si="45"/>
        <v>54.971428571428568</v>
      </c>
      <c r="J968" s="3" t="s">
        <v>21</v>
      </c>
      <c r="K968" s="3" t="s">
        <v>22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s="3" t="b">
        <v>0</v>
      </c>
      <c r="Q968" s="3" t="b">
        <v>0</v>
      </c>
      <c r="R968" s="3" t="s">
        <v>33</v>
      </c>
      <c r="S968" s="6" t="s">
        <v>2039</v>
      </c>
      <c r="T968" s="3" t="s">
        <v>2040</v>
      </c>
    </row>
    <row r="969" spans="1:20" x14ac:dyDescent="0.3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13">
        <v>137</v>
      </c>
      <c r="G969" s="13" t="s">
        <v>20</v>
      </c>
      <c r="H969" s="3">
        <v>1573</v>
      </c>
      <c r="I969" s="5">
        <f t="shared" si="45"/>
        <v>77.010807374443743</v>
      </c>
      <c r="J969" s="3" t="s">
        <v>21</v>
      </c>
      <c r="K969" s="3" t="s">
        <v>22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s="3" t="b">
        <v>0</v>
      </c>
      <c r="Q969" s="3" t="b">
        <v>0</v>
      </c>
      <c r="R969" s="3" t="s">
        <v>319</v>
      </c>
      <c r="S969" s="6" t="s">
        <v>2035</v>
      </c>
      <c r="T969" s="3" t="s">
        <v>2062</v>
      </c>
    </row>
    <row r="970" spans="1:20" ht="31.2" x14ac:dyDescent="0.3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13">
        <v>338</v>
      </c>
      <c r="G970" s="13" t="s">
        <v>20</v>
      </c>
      <c r="H970" s="3">
        <v>114</v>
      </c>
      <c r="I970" s="5">
        <f t="shared" si="45"/>
        <v>71.201754385964918</v>
      </c>
      <c r="J970" s="3" t="s">
        <v>21</v>
      </c>
      <c r="K970" s="3" t="s">
        <v>22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s="3" t="b">
        <v>0</v>
      </c>
      <c r="Q970" s="3" t="b">
        <v>0</v>
      </c>
      <c r="R970" s="3" t="s">
        <v>17</v>
      </c>
      <c r="S970" s="6" t="s">
        <v>2033</v>
      </c>
      <c r="T970" s="3" t="s">
        <v>2034</v>
      </c>
    </row>
    <row r="971" spans="1:20" x14ac:dyDescent="0.3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13">
        <v>108</v>
      </c>
      <c r="G971" s="13" t="s">
        <v>20</v>
      </c>
      <c r="H971" s="3">
        <v>93</v>
      </c>
      <c r="I971" s="5">
        <f t="shared" si="45"/>
        <v>91.935483870967744</v>
      </c>
      <c r="J971" s="3" t="s">
        <v>21</v>
      </c>
      <c r="K971" s="3" t="s">
        <v>22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s="3" t="b">
        <v>0</v>
      </c>
      <c r="Q971" s="3" t="b">
        <v>0</v>
      </c>
      <c r="R971" s="3" t="s">
        <v>33</v>
      </c>
      <c r="S971" s="6" t="s">
        <v>2039</v>
      </c>
      <c r="T971" s="3" t="s">
        <v>2040</v>
      </c>
    </row>
    <row r="972" spans="1:20" ht="31.2" x14ac:dyDescent="0.3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13">
        <v>61</v>
      </c>
      <c r="G972" s="13" t="s">
        <v>14</v>
      </c>
      <c r="H972" s="3">
        <v>594</v>
      </c>
      <c r="I972" s="5">
        <f t="shared" si="45"/>
        <v>97.069023569023571</v>
      </c>
      <c r="J972" s="3" t="s">
        <v>21</v>
      </c>
      <c r="K972" s="3" t="s">
        <v>22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s="3" t="b">
        <v>0</v>
      </c>
      <c r="Q972" s="3" t="b">
        <v>0</v>
      </c>
      <c r="R972" s="3" t="s">
        <v>33</v>
      </c>
      <c r="S972" s="6" t="s">
        <v>2039</v>
      </c>
      <c r="T972" s="3" t="s">
        <v>2040</v>
      </c>
    </row>
    <row r="973" spans="1:20" x14ac:dyDescent="0.3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13">
        <v>28</v>
      </c>
      <c r="G973" s="13" t="s">
        <v>14</v>
      </c>
      <c r="H973" s="3">
        <v>24</v>
      </c>
      <c r="I973" s="5">
        <f t="shared" si="45"/>
        <v>58.916666666666664</v>
      </c>
      <c r="J973" s="3" t="s">
        <v>21</v>
      </c>
      <c r="K973" s="3" t="s">
        <v>22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s="3" t="b">
        <v>0</v>
      </c>
      <c r="Q973" s="3" t="b">
        <v>0</v>
      </c>
      <c r="R973" s="3" t="s">
        <v>269</v>
      </c>
      <c r="S973" s="6" t="s">
        <v>2041</v>
      </c>
      <c r="T973" s="3" t="s">
        <v>2060</v>
      </c>
    </row>
    <row r="974" spans="1:20" x14ac:dyDescent="0.3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13">
        <v>228</v>
      </c>
      <c r="G974" s="13" t="s">
        <v>20</v>
      </c>
      <c r="H974" s="3">
        <v>1681</v>
      </c>
      <c r="I974" s="5">
        <f t="shared" si="45"/>
        <v>58.015466983938133</v>
      </c>
      <c r="J974" s="3" t="s">
        <v>21</v>
      </c>
      <c r="K974" s="3" t="s">
        <v>22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s="3" t="b">
        <v>0</v>
      </c>
      <c r="Q974" s="3" t="b">
        <v>1</v>
      </c>
      <c r="R974" s="3" t="s">
        <v>28</v>
      </c>
      <c r="S974" s="6" t="s">
        <v>2037</v>
      </c>
      <c r="T974" s="3" t="s">
        <v>2038</v>
      </c>
    </row>
    <row r="975" spans="1:20" x14ac:dyDescent="0.3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13">
        <v>22</v>
      </c>
      <c r="G975" s="13" t="s">
        <v>14</v>
      </c>
      <c r="H975" s="3">
        <v>252</v>
      </c>
      <c r="I975" s="5">
        <f t="shared" si="45"/>
        <v>103.87301587301587</v>
      </c>
      <c r="J975" s="3" t="s">
        <v>21</v>
      </c>
      <c r="K975" s="3" t="s">
        <v>22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s="3" t="b">
        <v>0</v>
      </c>
      <c r="Q975" s="3" t="b">
        <v>1</v>
      </c>
      <c r="R975" s="3" t="s">
        <v>33</v>
      </c>
      <c r="S975" s="6" t="s">
        <v>2039</v>
      </c>
      <c r="T975" s="3" t="s">
        <v>2040</v>
      </c>
    </row>
    <row r="976" spans="1:20" x14ac:dyDescent="0.3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13">
        <v>374</v>
      </c>
      <c r="G976" s="13" t="s">
        <v>20</v>
      </c>
      <c r="H976" s="3">
        <v>32</v>
      </c>
      <c r="I976" s="5">
        <f t="shared" si="45"/>
        <v>93.46875</v>
      </c>
      <c r="J976" s="3" t="s">
        <v>21</v>
      </c>
      <c r="K976" s="3" t="s">
        <v>22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s="3" t="b">
        <v>0</v>
      </c>
      <c r="Q976" s="3" t="b">
        <v>0</v>
      </c>
      <c r="R976" s="3" t="s">
        <v>60</v>
      </c>
      <c r="S976" s="6" t="s">
        <v>2035</v>
      </c>
      <c r="T976" s="3" t="s">
        <v>2045</v>
      </c>
    </row>
    <row r="977" spans="1:20" x14ac:dyDescent="0.3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13">
        <v>155</v>
      </c>
      <c r="G977" s="13" t="s">
        <v>20</v>
      </c>
      <c r="H977" s="3">
        <v>135</v>
      </c>
      <c r="I977" s="5">
        <f t="shared" si="45"/>
        <v>61.970370370370368</v>
      </c>
      <c r="J977" s="3" t="s">
        <v>21</v>
      </c>
      <c r="K977" s="3" t="s">
        <v>22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s="3" t="b">
        <v>0</v>
      </c>
      <c r="Q977" s="3" t="b">
        <v>1</v>
      </c>
      <c r="R977" s="3" t="s">
        <v>33</v>
      </c>
      <c r="S977" s="6" t="s">
        <v>2039</v>
      </c>
      <c r="T977" s="3" t="s">
        <v>2040</v>
      </c>
    </row>
    <row r="978" spans="1:20" ht="31.2" x14ac:dyDescent="0.3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13">
        <v>322</v>
      </c>
      <c r="G978" s="13" t="s">
        <v>20</v>
      </c>
      <c r="H978" s="3">
        <v>140</v>
      </c>
      <c r="I978" s="5">
        <f t="shared" si="45"/>
        <v>92.042857142857144</v>
      </c>
      <c r="J978" s="3" t="s">
        <v>21</v>
      </c>
      <c r="K978" s="3" t="s">
        <v>22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s="3" t="b">
        <v>0</v>
      </c>
      <c r="Q978" s="3" t="b">
        <v>1</v>
      </c>
      <c r="R978" s="3" t="s">
        <v>33</v>
      </c>
      <c r="S978" s="6" t="s">
        <v>2039</v>
      </c>
      <c r="T978" s="3" t="s">
        <v>2040</v>
      </c>
    </row>
    <row r="979" spans="1:20" x14ac:dyDescent="0.3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13">
        <v>74</v>
      </c>
      <c r="G979" s="13" t="s">
        <v>14</v>
      </c>
      <c r="H979" s="3">
        <v>67</v>
      </c>
      <c r="I979" s="5">
        <f t="shared" si="45"/>
        <v>77.268656716417908</v>
      </c>
      <c r="J979" s="3" t="s">
        <v>21</v>
      </c>
      <c r="K979" s="3" t="s">
        <v>22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s="3" t="b">
        <v>0</v>
      </c>
      <c r="Q979" s="3" t="b">
        <v>0</v>
      </c>
      <c r="R979" s="3" t="s">
        <v>17</v>
      </c>
      <c r="S979" s="6" t="s">
        <v>2033</v>
      </c>
      <c r="T979" s="3" t="s">
        <v>2034</v>
      </c>
    </row>
    <row r="980" spans="1:20" x14ac:dyDescent="0.3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13">
        <v>864</v>
      </c>
      <c r="G980" s="13" t="s">
        <v>20</v>
      </c>
      <c r="H980" s="3">
        <v>92</v>
      </c>
      <c r="I980" s="5">
        <f t="shared" si="45"/>
        <v>93.923913043478265</v>
      </c>
      <c r="J980" s="3" t="s">
        <v>21</v>
      </c>
      <c r="K980" s="3" t="s">
        <v>22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s="3" t="b">
        <v>0</v>
      </c>
      <c r="Q980" s="3" t="b">
        <v>0</v>
      </c>
      <c r="R980" s="3" t="s">
        <v>89</v>
      </c>
      <c r="S980" s="6" t="s">
        <v>2050</v>
      </c>
      <c r="T980" s="3" t="s">
        <v>2051</v>
      </c>
    </row>
    <row r="981" spans="1:20" x14ac:dyDescent="0.3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13">
        <v>143</v>
      </c>
      <c r="G981" s="13" t="s">
        <v>20</v>
      </c>
      <c r="H981" s="3">
        <v>1015</v>
      </c>
      <c r="I981" s="5">
        <f t="shared" si="45"/>
        <v>84.969458128078813</v>
      </c>
      <c r="J981" s="3" t="s">
        <v>40</v>
      </c>
      <c r="K981" s="3" t="s">
        <v>41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s="3" t="b">
        <v>0</v>
      </c>
      <c r="Q981" s="3" t="b">
        <v>0</v>
      </c>
      <c r="R981" s="3" t="s">
        <v>33</v>
      </c>
      <c r="S981" s="6" t="s">
        <v>2039</v>
      </c>
      <c r="T981" s="3" t="s">
        <v>2040</v>
      </c>
    </row>
    <row r="982" spans="1:20" x14ac:dyDescent="0.3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13">
        <v>40</v>
      </c>
      <c r="G982" s="13" t="s">
        <v>14</v>
      </c>
      <c r="H982" s="3">
        <v>742</v>
      </c>
      <c r="I982" s="5">
        <f t="shared" si="45"/>
        <v>105.97035040431267</v>
      </c>
      <c r="J982" s="3" t="s">
        <v>21</v>
      </c>
      <c r="K982" s="3" t="s">
        <v>22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s="3" t="b">
        <v>1</v>
      </c>
      <c r="Q982" s="3" t="b">
        <v>0</v>
      </c>
      <c r="R982" s="3" t="s">
        <v>68</v>
      </c>
      <c r="S982" s="6" t="s">
        <v>2047</v>
      </c>
      <c r="T982" s="3" t="s">
        <v>2048</v>
      </c>
    </row>
    <row r="983" spans="1:20" x14ac:dyDescent="0.3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13">
        <v>178</v>
      </c>
      <c r="G983" s="13" t="s">
        <v>20</v>
      </c>
      <c r="H983" s="3">
        <v>323</v>
      </c>
      <c r="I983" s="5">
        <f t="shared" si="45"/>
        <v>36.969040247678016</v>
      </c>
      <c r="J983" s="3" t="s">
        <v>21</v>
      </c>
      <c r="K983" s="3" t="s">
        <v>22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s="3" t="b">
        <v>0</v>
      </c>
      <c r="Q983" s="3" t="b">
        <v>0</v>
      </c>
      <c r="R983" s="3" t="s">
        <v>28</v>
      </c>
      <c r="S983" s="6" t="s">
        <v>2037</v>
      </c>
      <c r="T983" s="3" t="s">
        <v>2038</v>
      </c>
    </row>
    <row r="984" spans="1:20" x14ac:dyDescent="0.3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13">
        <v>85</v>
      </c>
      <c r="G984" s="13" t="s">
        <v>14</v>
      </c>
      <c r="H984" s="3">
        <v>75</v>
      </c>
      <c r="I984" s="5">
        <f t="shared" si="45"/>
        <v>81.533333333333331</v>
      </c>
      <c r="J984" s="3" t="s">
        <v>21</v>
      </c>
      <c r="K984" s="3" t="s">
        <v>22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s="3" t="b">
        <v>0</v>
      </c>
      <c r="Q984" s="3" t="b">
        <v>1</v>
      </c>
      <c r="R984" s="3" t="s">
        <v>42</v>
      </c>
      <c r="S984" s="6" t="s">
        <v>2041</v>
      </c>
      <c r="T984" s="3" t="s">
        <v>2042</v>
      </c>
    </row>
    <row r="985" spans="1:20" x14ac:dyDescent="0.3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13">
        <v>146</v>
      </c>
      <c r="G985" s="13" t="s">
        <v>20</v>
      </c>
      <c r="H985" s="3">
        <v>2326</v>
      </c>
      <c r="I985" s="5">
        <f t="shared" si="45"/>
        <v>80.999140154772135</v>
      </c>
      <c r="J985" s="3" t="s">
        <v>21</v>
      </c>
      <c r="K985" s="3" t="s">
        <v>22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s="3" t="b">
        <v>0</v>
      </c>
      <c r="Q985" s="3" t="b">
        <v>0</v>
      </c>
      <c r="R985" s="3" t="s">
        <v>42</v>
      </c>
      <c r="S985" s="6" t="s">
        <v>2041</v>
      </c>
      <c r="T985" s="3" t="s">
        <v>2042</v>
      </c>
    </row>
    <row r="986" spans="1:20" ht="31.2" x14ac:dyDescent="0.3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13">
        <v>152</v>
      </c>
      <c r="G986" s="13" t="s">
        <v>20</v>
      </c>
      <c r="H986" s="3">
        <v>381</v>
      </c>
      <c r="I986" s="5">
        <f t="shared" si="45"/>
        <v>26.010498687664043</v>
      </c>
      <c r="J986" s="3" t="s">
        <v>21</v>
      </c>
      <c r="K986" s="3" t="s">
        <v>22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s="3" t="b">
        <v>0</v>
      </c>
      <c r="Q986" s="3" t="b">
        <v>0</v>
      </c>
      <c r="R986" s="3" t="s">
        <v>33</v>
      </c>
      <c r="S986" s="6" t="s">
        <v>2039</v>
      </c>
      <c r="T986" s="3" t="s">
        <v>2040</v>
      </c>
    </row>
    <row r="987" spans="1:20" x14ac:dyDescent="0.3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13">
        <v>67</v>
      </c>
      <c r="G987" s="13" t="s">
        <v>14</v>
      </c>
      <c r="H987" s="3">
        <v>4405</v>
      </c>
      <c r="I987" s="5">
        <f t="shared" si="45"/>
        <v>25.998410896708286</v>
      </c>
      <c r="J987" s="3" t="s">
        <v>21</v>
      </c>
      <c r="K987" s="3" t="s">
        <v>22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s="3" t="b">
        <v>0</v>
      </c>
      <c r="Q987" s="3" t="b">
        <v>1</v>
      </c>
      <c r="R987" s="3" t="s">
        <v>23</v>
      </c>
      <c r="S987" s="6" t="s">
        <v>2035</v>
      </c>
      <c r="T987" s="3" t="s">
        <v>2036</v>
      </c>
    </row>
    <row r="988" spans="1:20" x14ac:dyDescent="0.3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13">
        <v>40</v>
      </c>
      <c r="G988" s="13" t="s">
        <v>14</v>
      </c>
      <c r="H988" s="3">
        <v>92</v>
      </c>
      <c r="I988" s="5">
        <f t="shared" si="45"/>
        <v>34.173913043478258</v>
      </c>
      <c r="J988" s="3" t="s">
        <v>21</v>
      </c>
      <c r="K988" s="3" t="s">
        <v>22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s="3" t="b">
        <v>0</v>
      </c>
      <c r="Q988" s="3" t="b">
        <v>0</v>
      </c>
      <c r="R988" s="3" t="s">
        <v>23</v>
      </c>
      <c r="S988" s="6" t="s">
        <v>2035</v>
      </c>
      <c r="T988" s="3" t="s">
        <v>2036</v>
      </c>
    </row>
    <row r="989" spans="1:20" x14ac:dyDescent="0.3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13">
        <v>217</v>
      </c>
      <c r="G989" s="13" t="s">
        <v>20</v>
      </c>
      <c r="H989" s="3">
        <v>480</v>
      </c>
      <c r="I989" s="5">
        <f t="shared" si="45"/>
        <v>28.002083333333335</v>
      </c>
      <c r="J989" s="3" t="s">
        <v>21</v>
      </c>
      <c r="K989" s="3" t="s">
        <v>22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s="3" t="b">
        <v>0</v>
      </c>
      <c r="Q989" s="3" t="b">
        <v>0</v>
      </c>
      <c r="R989" s="3" t="s">
        <v>42</v>
      </c>
      <c r="S989" s="6" t="s">
        <v>2041</v>
      </c>
      <c r="T989" s="3" t="s">
        <v>2042</v>
      </c>
    </row>
    <row r="990" spans="1:20" x14ac:dyDescent="0.3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13">
        <v>52</v>
      </c>
      <c r="G990" s="13" t="s">
        <v>14</v>
      </c>
      <c r="H990" s="3">
        <v>64</v>
      </c>
      <c r="I990" s="5">
        <f t="shared" si="45"/>
        <v>76.546875</v>
      </c>
      <c r="J990" s="3" t="s">
        <v>21</v>
      </c>
      <c r="K990" s="3" t="s">
        <v>22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s="3" t="b">
        <v>0</v>
      </c>
      <c r="Q990" s="3" t="b">
        <v>0</v>
      </c>
      <c r="R990" s="3" t="s">
        <v>133</v>
      </c>
      <c r="S990" s="6" t="s">
        <v>2047</v>
      </c>
      <c r="T990" s="3" t="s">
        <v>2056</v>
      </c>
    </row>
    <row r="991" spans="1:20" x14ac:dyDescent="0.3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13">
        <v>500</v>
      </c>
      <c r="G991" s="13" t="s">
        <v>20</v>
      </c>
      <c r="H991" s="3">
        <v>226</v>
      </c>
      <c r="I991" s="5">
        <f t="shared" si="45"/>
        <v>53.053097345132741</v>
      </c>
      <c r="J991" s="3" t="s">
        <v>21</v>
      </c>
      <c r="K991" s="3" t="s">
        <v>22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s="3" t="b">
        <v>0</v>
      </c>
      <c r="Q991" s="3" t="b">
        <v>0</v>
      </c>
      <c r="R991" s="3" t="s">
        <v>206</v>
      </c>
      <c r="S991" s="6" t="s">
        <v>2047</v>
      </c>
      <c r="T991" s="3" t="s">
        <v>2059</v>
      </c>
    </row>
    <row r="992" spans="1:20" x14ac:dyDescent="0.3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13">
        <v>88</v>
      </c>
      <c r="G992" s="13" t="s">
        <v>14</v>
      </c>
      <c r="H992" s="3">
        <v>64</v>
      </c>
      <c r="I992" s="5">
        <f t="shared" si="45"/>
        <v>106.859375</v>
      </c>
      <c r="J992" s="3" t="s">
        <v>21</v>
      </c>
      <c r="K992" s="3" t="s">
        <v>22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s="3" t="b">
        <v>0</v>
      </c>
      <c r="Q992" s="3" t="b">
        <v>1</v>
      </c>
      <c r="R992" s="3" t="s">
        <v>53</v>
      </c>
      <c r="S992" s="6" t="s">
        <v>2041</v>
      </c>
      <c r="T992" s="3" t="s">
        <v>2044</v>
      </c>
    </row>
    <row r="993" spans="1:20" x14ac:dyDescent="0.3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13">
        <v>113</v>
      </c>
      <c r="G993" s="13" t="s">
        <v>20</v>
      </c>
      <c r="H993" s="3">
        <v>241</v>
      </c>
      <c r="I993" s="5">
        <f t="shared" si="45"/>
        <v>46.020746887966808</v>
      </c>
      <c r="J993" s="3" t="s">
        <v>21</v>
      </c>
      <c r="K993" s="3" t="s">
        <v>22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s="3" t="b">
        <v>0</v>
      </c>
      <c r="Q993" s="3" t="b">
        <v>1</v>
      </c>
      <c r="R993" s="3" t="s">
        <v>23</v>
      </c>
      <c r="S993" s="6" t="s">
        <v>2035</v>
      </c>
      <c r="T993" s="3" t="s">
        <v>2036</v>
      </c>
    </row>
    <row r="994" spans="1:20" x14ac:dyDescent="0.3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13">
        <v>427</v>
      </c>
      <c r="G994" s="13" t="s">
        <v>20</v>
      </c>
      <c r="H994" s="3">
        <v>132</v>
      </c>
      <c r="I994" s="5">
        <f t="shared" si="45"/>
        <v>100.17424242424242</v>
      </c>
      <c r="J994" s="3" t="s">
        <v>21</v>
      </c>
      <c r="K994" s="3" t="s">
        <v>22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s="3" t="b">
        <v>0</v>
      </c>
      <c r="Q994" s="3" t="b">
        <v>1</v>
      </c>
      <c r="R994" s="3" t="s">
        <v>53</v>
      </c>
      <c r="S994" s="6" t="s">
        <v>2041</v>
      </c>
      <c r="T994" s="3" t="s">
        <v>2044</v>
      </c>
    </row>
    <row r="995" spans="1:20" x14ac:dyDescent="0.3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13">
        <v>78</v>
      </c>
      <c r="G995" s="13" t="s">
        <v>74</v>
      </c>
      <c r="H995" s="3">
        <v>75</v>
      </c>
      <c r="I995" s="5">
        <f t="shared" si="45"/>
        <v>101.44</v>
      </c>
      <c r="J995" s="3" t="s">
        <v>107</v>
      </c>
      <c r="K995" s="3" t="s">
        <v>108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s="3" t="b">
        <v>0</v>
      </c>
      <c r="Q995" s="3" t="b">
        <v>1</v>
      </c>
      <c r="R995" s="3" t="s">
        <v>122</v>
      </c>
      <c r="S995" s="6" t="s">
        <v>2054</v>
      </c>
      <c r="T995" s="3" t="s">
        <v>2055</v>
      </c>
    </row>
    <row r="996" spans="1:20" x14ac:dyDescent="0.3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13">
        <v>52</v>
      </c>
      <c r="G996" s="13" t="s">
        <v>14</v>
      </c>
      <c r="H996" s="3">
        <v>842</v>
      </c>
      <c r="I996" s="5">
        <f t="shared" si="45"/>
        <v>87.972684085510693</v>
      </c>
      <c r="J996" s="3" t="s">
        <v>21</v>
      </c>
      <c r="K996" s="3" t="s">
        <v>22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s="3" t="b">
        <v>0</v>
      </c>
      <c r="Q996" s="3" t="b">
        <v>1</v>
      </c>
      <c r="R996" s="3" t="s">
        <v>206</v>
      </c>
      <c r="S996" s="6" t="s">
        <v>2047</v>
      </c>
      <c r="T996" s="3" t="s">
        <v>2059</v>
      </c>
    </row>
    <row r="997" spans="1:20" x14ac:dyDescent="0.3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13">
        <v>157</v>
      </c>
      <c r="G997" s="13" t="s">
        <v>20</v>
      </c>
      <c r="H997" s="3">
        <v>2043</v>
      </c>
      <c r="I997" s="5">
        <f t="shared" si="45"/>
        <v>74.995594713656388</v>
      </c>
      <c r="J997" s="3" t="s">
        <v>21</v>
      </c>
      <c r="K997" s="3" t="s">
        <v>22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s="3" t="b">
        <v>0</v>
      </c>
      <c r="Q997" s="3" t="b">
        <v>1</v>
      </c>
      <c r="R997" s="3" t="s">
        <v>17</v>
      </c>
      <c r="S997" s="6" t="s">
        <v>2033</v>
      </c>
      <c r="T997" s="3" t="s">
        <v>2034</v>
      </c>
    </row>
    <row r="998" spans="1:20" ht="31.2" x14ac:dyDescent="0.3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13">
        <v>73</v>
      </c>
      <c r="G998" s="13" t="s">
        <v>14</v>
      </c>
      <c r="H998" s="3">
        <v>112</v>
      </c>
      <c r="I998" s="5">
        <f t="shared" si="45"/>
        <v>42.982142857142854</v>
      </c>
      <c r="J998" s="3" t="s">
        <v>21</v>
      </c>
      <c r="K998" s="3" t="s">
        <v>22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s="3" t="b">
        <v>0</v>
      </c>
      <c r="Q998" s="3" t="b">
        <v>0</v>
      </c>
      <c r="R998" s="3" t="s">
        <v>33</v>
      </c>
      <c r="S998" s="6" t="s">
        <v>2039</v>
      </c>
      <c r="T998" s="3" t="s">
        <v>2040</v>
      </c>
    </row>
    <row r="999" spans="1:20" x14ac:dyDescent="0.3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13">
        <v>61</v>
      </c>
      <c r="G999" s="13" t="s">
        <v>74</v>
      </c>
      <c r="H999" s="3">
        <v>139</v>
      </c>
      <c r="I999" s="5">
        <f t="shared" si="45"/>
        <v>33.115107913669064</v>
      </c>
      <c r="J999" s="3" t="s">
        <v>107</v>
      </c>
      <c r="K999" s="3" t="s">
        <v>108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s="3" t="b">
        <v>0</v>
      </c>
      <c r="Q999" s="3" t="b">
        <v>0</v>
      </c>
      <c r="R999" s="3" t="s">
        <v>33</v>
      </c>
      <c r="S999" s="6" t="s">
        <v>2039</v>
      </c>
      <c r="T999" s="3" t="s">
        <v>2040</v>
      </c>
    </row>
    <row r="1000" spans="1:20" x14ac:dyDescent="0.3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13">
        <v>57</v>
      </c>
      <c r="G1000" s="13" t="s">
        <v>14</v>
      </c>
      <c r="H1000" s="3">
        <v>374</v>
      </c>
      <c r="I1000" s="5">
        <f t="shared" si="45"/>
        <v>101.13101604278074</v>
      </c>
      <c r="J1000" s="3" t="s">
        <v>21</v>
      </c>
      <c r="K1000" s="3" t="s">
        <v>22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s="3" t="b">
        <v>0</v>
      </c>
      <c r="Q1000" s="3" t="b">
        <v>1</v>
      </c>
      <c r="R1000" s="3" t="s">
        <v>60</v>
      </c>
      <c r="S1000" s="6" t="s">
        <v>2035</v>
      </c>
      <c r="T1000" s="3" t="s">
        <v>2045</v>
      </c>
    </row>
    <row r="1001" spans="1:20" x14ac:dyDescent="0.3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13">
        <v>57</v>
      </c>
      <c r="G1001" s="13" t="s">
        <v>74</v>
      </c>
      <c r="H1001" s="3">
        <v>1122</v>
      </c>
      <c r="I1001" s="5">
        <f t="shared" si="45"/>
        <v>55.98841354723708</v>
      </c>
      <c r="J1001" s="3" t="s">
        <v>21</v>
      </c>
      <c r="K1001" s="3" t="s">
        <v>22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s="3" t="b">
        <v>0</v>
      </c>
      <c r="Q1001" s="3" t="b">
        <v>0</v>
      </c>
      <c r="R1001" s="3" t="s">
        <v>17</v>
      </c>
      <c r="S1001" s="6" t="s">
        <v>2033</v>
      </c>
      <c r="T1001" s="3" t="s">
        <v>2034</v>
      </c>
    </row>
  </sheetData>
  <phoneticPr fontId="18" type="noConversion"/>
  <conditionalFormatting sqref="F1:F1048576">
    <cfRule type="colorScale" priority="5">
      <colorScale>
        <cfvo type="num" val="0"/>
        <cfvo type="num" val="100"/>
        <cfvo type="num" val="200"/>
        <color rgb="FFFF5050"/>
        <color rgb="FF70AD47"/>
        <color rgb="FF0066CC"/>
      </colorScale>
    </cfRule>
  </conditionalFormatting>
  <conditionalFormatting sqref="G1:G1048576">
    <cfRule type="containsText" dxfId="4" priority="1" operator="containsText" text="canceled">
      <formula>NOT(ISERROR(SEARCH("canceled",G1)))</formula>
    </cfRule>
    <cfRule type="containsText" dxfId="3" priority="3" operator="containsText" text="successful">
      <formula>NOT(ISERROR(SEARCH("successful",G1)))</formula>
    </cfRule>
    <cfRule type="containsText" dxfId="2" priority="4" operator="containsText" text="failed">
      <formula>NOT(ISERROR(SEARCH("failed",G1)))</formula>
    </cfRule>
  </conditionalFormatting>
  <conditionalFormatting sqref="G10">
    <cfRule type="containsText" dxfId="1" priority="2" operator="containsText" text="live">
      <formula>NOT(ISERROR(SEARCH("live",G10)))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73A3-2B6B-4EAC-B12E-56CE3B5AC0E2}">
  <dimension ref="A1:F14"/>
  <sheetViews>
    <sheetView topLeftCell="A14" workbookViewId="0">
      <selection activeCell="B27" sqref="B27"/>
    </sheetView>
  </sheetViews>
  <sheetFormatPr defaultRowHeight="15.6" x14ac:dyDescent="0.3"/>
  <cols>
    <col min="1" max="1" width="14.90625" bestFit="1" customWidth="1"/>
    <col min="2" max="2" width="8.54296875" bestFit="1" customWidth="1"/>
    <col min="3" max="3" width="5.81640625" bestFit="1" customWidth="1"/>
    <col min="4" max="4" width="4.08984375" bestFit="1" customWidth="1"/>
    <col min="5" max="5" width="9.6328125" bestFit="1" customWidth="1"/>
    <col min="6" max="7" width="5.26953125" bestFit="1" customWidth="1"/>
  </cols>
  <sheetData>
    <row r="1" spans="1:6" x14ac:dyDescent="0.3">
      <c r="A1" s="7" t="s">
        <v>6</v>
      </c>
      <c r="B1" t="s">
        <v>2066</v>
      </c>
    </row>
    <row r="3" spans="1:6" x14ac:dyDescent="0.3">
      <c r="A3" s="7" t="s">
        <v>2070</v>
      </c>
      <c r="B3" s="7" t="s">
        <v>2069</v>
      </c>
    </row>
    <row r="4" spans="1:6" x14ac:dyDescent="0.3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2064</v>
      </c>
      <c r="E8">
        <v>4</v>
      </c>
      <c r="F8">
        <v>4</v>
      </c>
    </row>
    <row r="9" spans="1:6" x14ac:dyDescent="0.3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839B-55D5-423A-9807-B78A1E8FEB3D}">
  <dimension ref="A1:F30"/>
  <sheetViews>
    <sheetView zoomScaleNormal="100" workbookViewId="0">
      <selection activeCell="J24" sqref="J24"/>
    </sheetView>
  </sheetViews>
  <sheetFormatPr defaultRowHeight="15.6" x14ac:dyDescent="0.3"/>
  <cols>
    <col min="1" max="1" width="16.7265625" bestFit="1" customWidth="1"/>
    <col min="2" max="2" width="8.54296875" bestFit="1" customWidth="1"/>
    <col min="3" max="3" width="5.81640625" bestFit="1" customWidth="1"/>
    <col min="4" max="4" width="4.08984375" bestFit="1" customWidth="1"/>
    <col min="5" max="5" width="9.6328125" bestFit="1" customWidth="1"/>
    <col min="6" max="7" width="5.26953125" bestFit="1" customWidth="1"/>
  </cols>
  <sheetData>
    <row r="1" spans="1:6" x14ac:dyDescent="0.3">
      <c r="A1" s="7" t="s">
        <v>2031</v>
      </c>
      <c r="B1" t="s">
        <v>2066</v>
      </c>
    </row>
    <row r="2" spans="1:6" x14ac:dyDescent="0.3">
      <c r="A2" s="7" t="s">
        <v>6</v>
      </c>
      <c r="B2" t="s">
        <v>2066</v>
      </c>
    </row>
    <row r="4" spans="1:6" x14ac:dyDescent="0.3">
      <c r="A4" s="7" t="s">
        <v>2070</v>
      </c>
      <c r="B4" s="7" t="s">
        <v>2069</v>
      </c>
    </row>
    <row r="5" spans="1:6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2065</v>
      </c>
      <c r="E7">
        <v>4</v>
      </c>
      <c r="F7">
        <v>4</v>
      </c>
    </row>
    <row r="8" spans="1:6" x14ac:dyDescent="0.3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2043</v>
      </c>
      <c r="C10">
        <v>8</v>
      </c>
      <c r="E10">
        <v>10</v>
      </c>
      <c r="F10">
        <v>18</v>
      </c>
    </row>
    <row r="11" spans="1:6" x14ac:dyDescent="0.3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2057</v>
      </c>
      <c r="C15">
        <v>3</v>
      </c>
      <c r="E15">
        <v>4</v>
      </c>
      <c r="F15">
        <v>7</v>
      </c>
    </row>
    <row r="16" spans="1:6" x14ac:dyDescent="0.3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2056</v>
      </c>
      <c r="C20">
        <v>4</v>
      </c>
      <c r="E20">
        <v>4</v>
      </c>
      <c r="F20">
        <v>8</v>
      </c>
    </row>
    <row r="21" spans="1:6" x14ac:dyDescent="0.3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2059</v>
      </c>
      <c r="C25">
        <v>7</v>
      </c>
      <c r="E25">
        <v>14</v>
      </c>
      <c r="F25">
        <v>21</v>
      </c>
    </row>
    <row r="26" spans="1:6" x14ac:dyDescent="0.3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2062</v>
      </c>
      <c r="E29">
        <v>3</v>
      </c>
      <c r="F29">
        <v>3</v>
      </c>
    </row>
    <row r="30" spans="1:6" x14ac:dyDescent="0.3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A8E1-E006-4F25-BFD9-46797E9908F8}">
  <dimension ref="A1:E18"/>
  <sheetViews>
    <sheetView tabSelected="1" workbookViewId="0">
      <selection activeCell="E23" sqref="E23"/>
    </sheetView>
  </sheetViews>
  <sheetFormatPr defaultRowHeight="15.6" x14ac:dyDescent="0.3"/>
  <cols>
    <col min="1" max="1" width="14.90625" bestFit="1" customWidth="1"/>
    <col min="2" max="2" width="8.54296875" bestFit="1" customWidth="1"/>
    <col min="3" max="3" width="5.81640625" bestFit="1" customWidth="1"/>
    <col min="4" max="4" width="9.6328125" bestFit="1" customWidth="1"/>
    <col min="5" max="5" width="4.90625" bestFit="1" customWidth="1"/>
    <col min="6" max="6" width="5.26953125" bestFit="1" customWidth="1"/>
  </cols>
  <sheetData>
    <row r="1" spans="1:5" x14ac:dyDescent="0.3">
      <c r="A1" s="7" t="s">
        <v>2031</v>
      </c>
      <c r="B1" t="s">
        <v>2066</v>
      </c>
    </row>
    <row r="2" spans="1:5" x14ac:dyDescent="0.3">
      <c r="A2" s="7" t="s">
        <v>2085</v>
      </c>
      <c r="B2" t="s">
        <v>2066</v>
      </c>
    </row>
    <row r="4" spans="1:5" x14ac:dyDescent="0.3">
      <c r="A4" s="7" t="s">
        <v>2070</v>
      </c>
      <c r="B4" s="7" t="s">
        <v>2069</v>
      </c>
    </row>
    <row r="5" spans="1:5" x14ac:dyDescent="0.3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2068</v>
      </c>
      <c r="B18">
        <v>57</v>
      </c>
      <c r="C18">
        <v>364</v>
      </c>
      <c r="D18">
        <v>565</v>
      </c>
      <c r="E18">
        <v>986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D024-D2F7-471D-BDB3-858CF90098C7}">
  <dimension ref="A1:L13"/>
  <sheetViews>
    <sheetView workbookViewId="0">
      <selection activeCell="I15" sqref="I15"/>
    </sheetView>
  </sheetViews>
  <sheetFormatPr defaultRowHeight="15.6" x14ac:dyDescent="0.3"/>
  <cols>
    <col min="1" max="1" width="27" style="3" customWidth="1"/>
    <col min="2" max="2" width="24.36328125" style="3" customWidth="1"/>
    <col min="3" max="3" width="14.81640625" style="3" customWidth="1"/>
    <col min="4" max="4" width="17.6328125" style="3" customWidth="1"/>
    <col min="5" max="5" width="13.08984375" style="3" customWidth="1"/>
    <col min="6" max="6" width="18.1796875" style="3" customWidth="1"/>
    <col min="7" max="7" width="16.7265625" style="3" customWidth="1"/>
    <col min="8" max="8" width="17.26953125" style="3" customWidth="1"/>
    <col min="9" max="12" width="8.7265625" style="3"/>
  </cols>
  <sheetData>
    <row r="1" spans="1:8" x14ac:dyDescent="0.3">
      <c r="A1" s="3" t="s">
        <v>2086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3" t="s">
        <v>2092</v>
      </c>
      <c r="H1" s="3" t="s">
        <v>2093</v>
      </c>
    </row>
    <row r="2" spans="1:8" x14ac:dyDescent="0.3">
      <c r="A2" s="3" t="s">
        <v>2094</v>
      </c>
      <c r="B2" s="3">
        <f>COUNTIFS(Crowdfunding!D:D,"&lt;1000",Crowdfunding!G:G,"successful")</f>
        <v>30</v>
      </c>
      <c r="C2" s="3">
        <f>COUNTIFS(Crowdfunding!D:D,"&lt;1000",Crowdfunding!G:G,"failed")</f>
        <v>20</v>
      </c>
      <c r="D2" s="3">
        <f>COUNTIFS(Crowdfunding!D:D,"&lt;1000",Crowdfunding!G:G,"canceled")</f>
        <v>1</v>
      </c>
      <c r="E2" s="3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s="3" t="s">
        <v>2095</v>
      </c>
      <c r="B3" s="3">
        <f>COUNTIFS(Crowdfunding!D:D,"&gt;=1000", Crowdfunding!D:D,"&lt;=4999",Crowdfunding!G:G,"successful")</f>
        <v>191</v>
      </c>
      <c r="C3" s="3">
        <f>COUNTIFS(Crowdfunding!D:D,"&gt;=1000", Crowdfunding!D:D,"&lt;=4999",Crowdfunding!G:G,"failed")</f>
        <v>38</v>
      </c>
      <c r="D3" s="3">
        <f>COUNTIFS(goal,"&gt;=1000", goal,"&lt;=4999", outcome,"canceled")</f>
        <v>2</v>
      </c>
      <c r="E3" s="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s="3" t="s">
        <v>2096</v>
      </c>
      <c r="B4" s="3">
        <f>COUNTIFS(Crowdfunding!D:D,"&gt;=5000", Crowdfunding!D:D,"&lt;=9999",Crowdfunding!G:G,"successful")</f>
        <v>164</v>
      </c>
      <c r="C4" s="3">
        <f>COUNTIFS(Crowdfunding!D:D,"&gt;=5000", Crowdfunding!D:D,"&lt;=9999",Crowdfunding!G:G,"failed")</f>
        <v>126</v>
      </c>
      <c r="D4" s="3">
        <f>COUNTIFS(goal,"&gt;=5000", goal,"&lt;=9999", outcome,"canceled")</f>
        <v>25</v>
      </c>
      <c r="E4" s="3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s="3" t="s">
        <v>2097</v>
      </c>
      <c r="B5" s="3">
        <f>COUNTIFS(Crowdfunding!D:D,"&gt;=10000", Crowdfunding!D:D,"&lt;=14999",Crowdfunding!G:G,"successful")</f>
        <v>4</v>
      </c>
      <c r="C5" s="3">
        <f>COUNTIFS(Crowdfunding!D:D,"&gt;=10000", Crowdfunding!D:D,"&lt;=14999",Crowdfunding!G:G,"failed")</f>
        <v>5</v>
      </c>
      <c r="D5" s="3">
        <f>COUNTIFS(goal,"&gt;=10000", goal,"&lt;=14999", outcome,"canceled")</f>
        <v>0</v>
      </c>
      <c r="E5" s="3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s="3" t="s">
        <v>2098</v>
      </c>
      <c r="B6" s="3">
        <f>COUNTIFS(Crowdfunding!D:D,"&gt;=15000", Crowdfunding!D:D,"&lt;=19999",Crowdfunding!G:G,"successful")</f>
        <v>10</v>
      </c>
      <c r="C6" s="3">
        <f>COUNTIFS(Crowdfunding!D:D,"&gt;=15000", Crowdfunding!D:D,"&lt;=19999",Crowdfunding!G:G,"failed")</f>
        <v>0</v>
      </c>
      <c r="D6" s="3">
        <f>COUNTIFS(goal,"&gt;=15000", goal,"&lt;=19999", outcome,"canceled")</f>
        <v>0</v>
      </c>
      <c r="E6" s="3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s="3" t="s">
        <v>2099</v>
      </c>
      <c r="B7" s="3">
        <f>COUNTIFS(Crowdfunding!D:D,"&gt;=20000", Crowdfunding!D:D,"&lt;=24999",Crowdfunding!G:G,"successful")</f>
        <v>7</v>
      </c>
      <c r="C7" s="3">
        <f>COUNTIFS(Crowdfunding!D:D,"&gt;=20000", Crowdfunding!D:D,"&lt;=24999",Crowdfunding!G:G,"failed")</f>
        <v>0</v>
      </c>
      <c r="D7" s="3">
        <f>COUNTIFS(goal,"&gt;=20000", goal,"&lt;=24999", outcome,"canceled")</f>
        <v>0</v>
      </c>
      <c r="E7" s="3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s="3" t="s">
        <v>2100</v>
      </c>
      <c r="B8" s="3">
        <f>COUNTIFS(Crowdfunding!D:D,"&gt;=25000", Crowdfunding!D:D,"&lt;=29999",Crowdfunding!G:G,"successful")</f>
        <v>11</v>
      </c>
      <c r="C8" s="3">
        <f>COUNTIFS(Crowdfunding!D:D,"&gt;=25000", Crowdfunding!D:D,"&lt;=29999",Crowdfunding!G:G,"failed")</f>
        <v>3</v>
      </c>
      <c r="D8" s="3">
        <f>COUNTIFS(goal,"&gt;=25000", goal,"&lt;=29999", outcome,"canceled")</f>
        <v>0</v>
      </c>
      <c r="E8" s="3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s="3" t="s">
        <v>2101</v>
      </c>
      <c r="B9" s="3">
        <f>COUNTIFS(Crowdfunding!D:D,"&gt;=30000", Crowdfunding!D:D,"&lt;=34999",Crowdfunding!G:G,"successful")</f>
        <v>7</v>
      </c>
      <c r="C9" s="3">
        <f>COUNTIFS(Crowdfunding!D:D,"&gt;=30000", Crowdfunding!D:D,"&lt;=34999",Crowdfunding!G:G,"failed")</f>
        <v>0</v>
      </c>
      <c r="D9" s="3">
        <f>COUNTIFS(goal,"&gt;=30000", goal,"&lt;=34999", outcome,"canceled")</f>
        <v>0</v>
      </c>
      <c r="E9" s="3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s="3" t="s">
        <v>2102</v>
      </c>
      <c r="B10" s="3">
        <f>COUNTIFS(Crowdfunding!D:D,"&gt;=35000", Crowdfunding!D:D,"&lt;=39999",Crowdfunding!G:G,"successful")</f>
        <v>8</v>
      </c>
      <c r="C10" s="3">
        <f>COUNTIFS(Crowdfunding!D:D,"&gt;=35000", Crowdfunding!D:D,"&lt;=39999",Crowdfunding!G:G,"failed")</f>
        <v>3</v>
      </c>
      <c r="D10" s="3">
        <f>COUNTIFS(goal,"&gt;=35000", goal,"&lt;=39999", outcome,"canceled")</f>
        <v>1</v>
      </c>
      <c r="E10" s="3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s="3" t="s">
        <v>2103</v>
      </c>
      <c r="B11" s="3">
        <f>COUNTIFS(Crowdfunding!D:D,"&gt;=40000", Crowdfunding!D:D,"&lt;=44999",Crowdfunding!G:G,"successful")</f>
        <v>11</v>
      </c>
      <c r="C11" s="3">
        <f>COUNTIFS(Crowdfunding!D:D,"&gt;=40000", Crowdfunding!D:D,"&lt;=44999",Crowdfunding!G:G,"failed")</f>
        <v>3</v>
      </c>
      <c r="D11" s="3">
        <f>COUNTIFS(goal,"&gt;=40000", goal,"&lt;=44999", outcome,"canceled")</f>
        <v>0</v>
      </c>
      <c r="E11" s="3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s="3" t="s">
        <v>2104</v>
      </c>
      <c r="B12" s="3">
        <f>COUNTIFS(Crowdfunding!D:D,"&gt;=45000", Crowdfunding!D:D,"&lt;=49999",Crowdfunding!G:G,"successful")</f>
        <v>8</v>
      </c>
      <c r="C12" s="3">
        <f>COUNTIFS(Crowdfunding!D:D,"&gt;=45000", Crowdfunding!D:D,"&lt;=49999",Crowdfunding!G:G,"failed")</f>
        <v>3</v>
      </c>
      <c r="D12" s="3">
        <f>COUNTIFS(goal,"&gt;=45000", goal,"&lt;=49999", outcome,"canceled")</f>
        <v>0</v>
      </c>
      <c r="E12" s="3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s="3" t="s">
        <v>2105</v>
      </c>
      <c r="B13" s="3">
        <f>COUNTIFS(Crowdfunding!D:D,"&gt;=50000",Crowdfunding!G:G,"successful")</f>
        <v>114</v>
      </c>
      <c r="C13" s="3">
        <f>COUNTIFS(Crowdfunding!D:D,"&gt;=50000",Crowdfunding!G:G,"failed")</f>
        <v>163</v>
      </c>
      <c r="D13" s="3">
        <f>COUNTIFS(Crowdfunding!D:D,"&gt;=50000",Crowdfunding!G:G,"canceled")</f>
        <v>28</v>
      </c>
      <c r="E13" s="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5161-0A7A-42A8-A6BC-3C3C78494BF1}">
  <dimension ref="A1:K566"/>
  <sheetViews>
    <sheetView workbookViewId="0">
      <selection activeCell="G17" sqref="G17"/>
    </sheetView>
  </sheetViews>
  <sheetFormatPr defaultRowHeight="15.6" x14ac:dyDescent="0.3"/>
  <cols>
    <col min="1" max="2" width="8.7265625" style="13"/>
    <col min="3" max="3" width="8.7265625" style="3"/>
    <col min="4" max="5" width="8.7265625" style="13"/>
    <col min="7" max="7" width="21.54296875" style="3" customWidth="1"/>
    <col min="8" max="8" width="10.1796875" style="3" customWidth="1"/>
    <col min="9" max="9" width="4.1796875" style="3" customWidth="1"/>
    <col min="10" max="10" width="18.1796875" style="3" customWidth="1"/>
    <col min="11" max="11" width="11.1796875" style="3" customWidth="1"/>
  </cols>
  <sheetData>
    <row r="1" spans="1:11" s="1" customFormat="1" x14ac:dyDescent="0.3">
      <c r="A1" s="14" t="s">
        <v>4</v>
      </c>
      <c r="B1" s="12" t="s">
        <v>5</v>
      </c>
      <c r="D1" s="14" t="s">
        <v>4</v>
      </c>
      <c r="E1" s="12" t="s">
        <v>5</v>
      </c>
    </row>
    <row r="2" spans="1:11" x14ac:dyDescent="0.3">
      <c r="A2" s="16" t="s">
        <v>20</v>
      </c>
      <c r="B2" s="13">
        <v>158</v>
      </c>
      <c r="D2" s="15" t="s">
        <v>14</v>
      </c>
      <c r="E2" s="13">
        <v>0</v>
      </c>
    </row>
    <row r="3" spans="1:11" x14ac:dyDescent="0.3">
      <c r="A3" s="16" t="s">
        <v>20</v>
      </c>
      <c r="B3" s="13">
        <v>1425</v>
      </c>
      <c r="D3" s="15" t="s">
        <v>14</v>
      </c>
      <c r="E3" s="13">
        <v>24</v>
      </c>
    </row>
    <row r="4" spans="1:11" x14ac:dyDescent="0.3">
      <c r="A4" s="16" t="s">
        <v>20</v>
      </c>
      <c r="B4" s="13">
        <v>174</v>
      </c>
      <c r="D4" s="15" t="s">
        <v>14</v>
      </c>
      <c r="E4" s="13">
        <v>53</v>
      </c>
      <c r="G4" s="1" t="s">
        <v>2106</v>
      </c>
      <c r="J4" s="1" t="s">
        <v>2113</v>
      </c>
    </row>
    <row r="5" spans="1:11" x14ac:dyDescent="0.3">
      <c r="A5" s="16" t="s">
        <v>20</v>
      </c>
      <c r="B5" s="13">
        <v>227</v>
      </c>
      <c r="D5" s="15" t="s">
        <v>14</v>
      </c>
      <c r="E5" s="13">
        <v>18</v>
      </c>
      <c r="G5" s="3" t="s">
        <v>2107</v>
      </c>
      <c r="H5" s="3">
        <f>AVERAGE(B:B)</f>
        <v>851.14690265486729</v>
      </c>
      <c r="J5" s="3" t="s">
        <v>2107</v>
      </c>
      <c r="K5" s="3">
        <f>AVERAGE(E:E)</f>
        <v>585.61538461538464</v>
      </c>
    </row>
    <row r="6" spans="1:11" x14ac:dyDescent="0.3">
      <c r="A6" s="16" t="s">
        <v>20</v>
      </c>
      <c r="B6" s="13">
        <v>220</v>
      </c>
      <c r="D6" s="15" t="s">
        <v>14</v>
      </c>
      <c r="E6" s="13">
        <v>44</v>
      </c>
      <c r="G6" s="3" t="s">
        <v>2108</v>
      </c>
      <c r="H6" s="3">
        <f>MEDIAN(B:B)</f>
        <v>201</v>
      </c>
      <c r="J6" s="3" t="s">
        <v>2108</v>
      </c>
      <c r="K6" s="3">
        <f>MEDIAN(E:E)</f>
        <v>114.5</v>
      </c>
    </row>
    <row r="7" spans="1:11" x14ac:dyDescent="0.3">
      <c r="A7" s="16" t="s">
        <v>20</v>
      </c>
      <c r="B7" s="13">
        <v>98</v>
      </c>
      <c r="D7" s="15" t="s">
        <v>14</v>
      </c>
      <c r="E7" s="13">
        <v>27</v>
      </c>
      <c r="G7" s="3" t="s">
        <v>2109</v>
      </c>
      <c r="H7" s="3">
        <f>MIN(B:B)</f>
        <v>16</v>
      </c>
      <c r="J7" s="3" t="s">
        <v>2109</v>
      </c>
      <c r="K7" s="3">
        <f>MIN(E:E)</f>
        <v>0</v>
      </c>
    </row>
    <row r="8" spans="1:11" x14ac:dyDescent="0.3">
      <c r="A8" s="16" t="s">
        <v>20</v>
      </c>
      <c r="B8" s="13">
        <v>100</v>
      </c>
      <c r="D8" s="15" t="s">
        <v>14</v>
      </c>
      <c r="E8" s="13">
        <v>55</v>
      </c>
      <c r="G8" s="3" t="s">
        <v>2110</v>
      </c>
      <c r="H8" s="3">
        <f>MAX(B:B)</f>
        <v>7295</v>
      </c>
      <c r="J8" s="3" t="s">
        <v>2110</v>
      </c>
      <c r="K8" s="3">
        <f>MAX(E:E)</f>
        <v>6080</v>
      </c>
    </row>
    <row r="9" spans="1:11" x14ac:dyDescent="0.3">
      <c r="A9" s="16" t="s">
        <v>20</v>
      </c>
      <c r="B9" s="13">
        <v>1249</v>
      </c>
      <c r="D9" s="15" t="s">
        <v>14</v>
      </c>
      <c r="E9" s="13">
        <v>200</v>
      </c>
      <c r="G9" s="3" t="s">
        <v>2111</v>
      </c>
      <c r="H9" s="3">
        <f>_xlfn.VAR.S(B:B)</f>
        <v>1606216.5936295739</v>
      </c>
      <c r="J9" s="3" t="s">
        <v>2111</v>
      </c>
      <c r="K9" s="3">
        <f>_xlfn.VAR.S(E:E)</f>
        <v>924113.45496927318</v>
      </c>
    </row>
    <row r="10" spans="1:11" x14ac:dyDescent="0.3">
      <c r="A10" s="16" t="s">
        <v>20</v>
      </c>
      <c r="B10" s="13">
        <v>1396</v>
      </c>
      <c r="D10" s="15" t="s">
        <v>14</v>
      </c>
      <c r="E10" s="13">
        <v>452</v>
      </c>
      <c r="G10" s="3" t="s">
        <v>2112</v>
      </c>
      <c r="H10" s="3">
        <f>_xlfn.STDEV.S(B:B)</f>
        <v>1267.366006183523</v>
      </c>
      <c r="J10" s="3" t="s">
        <v>2112</v>
      </c>
      <c r="K10" s="3">
        <f>_xlfn.STDEV.S(E:E)</f>
        <v>961.30819978260524</v>
      </c>
    </row>
    <row r="11" spans="1:11" x14ac:dyDescent="0.3">
      <c r="A11" s="16" t="s">
        <v>20</v>
      </c>
      <c r="B11" s="13">
        <v>890</v>
      </c>
      <c r="D11" s="15" t="s">
        <v>14</v>
      </c>
      <c r="E11" s="13">
        <v>674</v>
      </c>
    </row>
    <row r="12" spans="1:11" x14ac:dyDescent="0.3">
      <c r="A12" s="16" t="s">
        <v>20</v>
      </c>
      <c r="B12" s="13">
        <v>142</v>
      </c>
      <c r="D12" s="15" t="s">
        <v>14</v>
      </c>
      <c r="E12" s="13">
        <v>558</v>
      </c>
      <c r="G12" s="8"/>
    </row>
    <row r="13" spans="1:11" x14ac:dyDescent="0.3">
      <c r="A13" s="16" t="s">
        <v>20</v>
      </c>
      <c r="B13" s="13">
        <v>2673</v>
      </c>
      <c r="D13" s="15" t="s">
        <v>14</v>
      </c>
      <c r="E13" s="13">
        <v>15</v>
      </c>
      <c r="G13" s="8"/>
    </row>
    <row r="14" spans="1:11" x14ac:dyDescent="0.3">
      <c r="A14" s="16" t="s">
        <v>20</v>
      </c>
      <c r="B14" s="13">
        <v>163</v>
      </c>
      <c r="D14" s="15" t="s">
        <v>14</v>
      </c>
      <c r="E14" s="13">
        <v>2307</v>
      </c>
    </row>
    <row r="15" spans="1:11" x14ac:dyDescent="0.3">
      <c r="A15" s="16" t="s">
        <v>20</v>
      </c>
      <c r="B15" s="13">
        <v>2220</v>
      </c>
      <c r="D15" s="15" t="s">
        <v>14</v>
      </c>
      <c r="E15" s="13">
        <v>88</v>
      </c>
    </row>
    <row r="16" spans="1:11" x14ac:dyDescent="0.3">
      <c r="A16" s="16" t="s">
        <v>20</v>
      </c>
      <c r="B16" s="13">
        <v>1606</v>
      </c>
      <c r="D16" s="15" t="s">
        <v>14</v>
      </c>
      <c r="E16" s="13">
        <v>48</v>
      </c>
    </row>
    <row r="17" spans="1:5" x14ac:dyDescent="0.3">
      <c r="A17" s="16" t="s">
        <v>20</v>
      </c>
      <c r="B17" s="13">
        <v>129</v>
      </c>
      <c r="D17" s="15" t="s">
        <v>14</v>
      </c>
      <c r="E17" s="13">
        <v>1</v>
      </c>
    </row>
    <row r="18" spans="1:5" x14ac:dyDescent="0.3">
      <c r="A18" s="16" t="s">
        <v>20</v>
      </c>
      <c r="B18" s="13">
        <v>226</v>
      </c>
      <c r="D18" s="15" t="s">
        <v>14</v>
      </c>
      <c r="E18" s="13">
        <v>1467</v>
      </c>
    </row>
    <row r="19" spans="1:5" x14ac:dyDescent="0.3">
      <c r="A19" s="16" t="s">
        <v>20</v>
      </c>
      <c r="B19" s="13">
        <v>5419</v>
      </c>
      <c r="D19" s="15" t="s">
        <v>14</v>
      </c>
      <c r="E19" s="13">
        <v>75</v>
      </c>
    </row>
    <row r="20" spans="1:5" x14ac:dyDescent="0.3">
      <c r="A20" s="16" t="s">
        <v>20</v>
      </c>
      <c r="B20" s="13">
        <v>165</v>
      </c>
      <c r="D20" s="15" t="s">
        <v>14</v>
      </c>
      <c r="E20" s="13">
        <v>120</v>
      </c>
    </row>
    <row r="21" spans="1:5" x14ac:dyDescent="0.3">
      <c r="A21" s="16" t="s">
        <v>20</v>
      </c>
      <c r="B21" s="13">
        <v>1965</v>
      </c>
      <c r="D21" s="15" t="s">
        <v>14</v>
      </c>
      <c r="E21" s="13">
        <v>2253</v>
      </c>
    </row>
    <row r="22" spans="1:5" x14ac:dyDescent="0.3">
      <c r="A22" s="16" t="s">
        <v>20</v>
      </c>
      <c r="B22" s="13">
        <v>16</v>
      </c>
      <c r="D22" s="15" t="s">
        <v>14</v>
      </c>
      <c r="E22" s="13">
        <v>5</v>
      </c>
    </row>
    <row r="23" spans="1:5" x14ac:dyDescent="0.3">
      <c r="A23" s="16" t="s">
        <v>20</v>
      </c>
      <c r="B23" s="13">
        <v>107</v>
      </c>
      <c r="D23" s="15" t="s">
        <v>14</v>
      </c>
      <c r="E23" s="13">
        <v>38</v>
      </c>
    </row>
    <row r="24" spans="1:5" x14ac:dyDescent="0.3">
      <c r="A24" s="16" t="s">
        <v>20</v>
      </c>
      <c r="B24" s="13">
        <v>134</v>
      </c>
      <c r="D24" s="15" t="s">
        <v>14</v>
      </c>
      <c r="E24" s="13">
        <v>12</v>
      </c>
    </row>
    <row r="25" spans="1:5" x14ac:dyDescent="0.3">
      <c r="A25" s="16" t="s">
        <v>20</v>
      </c>
      <c r="B25" s="13">
        <v>198</v>
      </c>
      <c r="D25" s="15" t="s">
        <v>14</v>
      </c>
      <c r="E25" s="13">
        <v>1684</v>
      </c>
    </row>
    <row r="26" spans="1:5" x14ac:dyDescent="0.3">
      <c r="A26" s="16" t="s">
        <v>20</v>
      </c>
      <c r="B26" s="13">
        <v>111</v>
      </c>
      <c r="D26" s="15" t="s">
        <v>14</v>
      </c>
      <c r="E26" s="13">
        <v>56</v>
      </c>
    </row>
    <row r="27" spans="1:5" x14ac:dyDescent="0.3">
      <c r="A27" s="16" t="s">
        <v>20</v>
      </c>
      <c r="B27" s="13">
        <v>222</v>
      </c>
      <c r="D27" s="15" t="s">
        <v>14</v>
      </c>
      <c r="E27" s="13">
        <v>838</v>
      </c>
    </row>
    <row r="28" spans="1:5" x14ac:dyDescent="0.3">
      <c r="A28" s="16" t="s">
        <v>20</v>
      </c>
      <c r="B28" s="13">
        <v>6212</v>
      </c>
      <c r="D28" s="15" t="s">
        <v>14</v>
      </c>
      <c r="E28" s="13">
        <v>1000</v>
      </c>
    </row>
    <row r="29" spans="1:5" x14ac:dyDescent="0.3">
      <c r="A29" s="16" t="s">
        <v>20</v>
      </c>
      <c r="B29" s="13">
        <v>98</v>
      </c>
      <c r="D29" s="15" t="s">
        <v>14</v>
      </c>
      <c r="E29" s="13">
        <v>1482</v>
      </c>
    </row>
    <row r="30" spans="1:5" x14ac:dyDescent="0.3">
      <c r="A30" s="16" t="s">
        <v>20</v>
      </c>
      <c r="B30" s="13">
        <v>92</v>
      </c>
      <c r="D30" s="15" t="s">
        <v>14</v>
      </c>
      <c r="E30" s="13">
        <v>106</v>
      </c>
    </row>
    <row r="31" spans="1:5" x14ac:dyDescent="0.3">
      <c r="A31" s="16" t="s">
        <v>20</v>
      </c>
      <c r="B31" s="13">
        <v>149</v>
      </c>
      <c r="D31" s="15" t="s">
        <v>14</v>
      </c>
      <c r="E31" s="13">
        <v>679</v>
      </c>
    </row>
    <row r="32" spans="1:5" x14ac:dyDescent="0.3">
      <c r="A32" s="16" t="s">
        <v>20</v>
      </c>
      <c r="B32" s="13">
        <v>2431</v>
      </c>
      <c r="D32" s="15" t="s">
        <v>14</v>
      </c>
      <c r="E32" s="13">
        <v>1220</v>
      </c>
    </row>
    <row r="33" spans="1:5" x14ac:dyDescent="0.3">
      <c r="A33" s="16" t="s">
        <v>20</v>
      </c>
      <c r="B33" s="13">
        <v>303</v>
      </c>
      <c r="D33" s="15" t="s">
        <v>14</v>
      </c>
      <c r="E33" s="13">
        <v>1</v>
      </c>
    </row>
    <row r="34" spans="1:5" x14ac:dyDescent="0.3">
      <c r="A34" s="16" t="s">
        <v>20</v>
      </c>
      <c r="B34" s="13">
        <v>209</v>
      </c>
      <c r="D34" s="15" t="s">
        <v>14</v>
      </c>
      <c r="E34" s="13">
        <v>37</v>
      </c>
    </row>
    <row r="35" spans="1:5" x14ac:dyDescent="0.3">
      <c r="A35" s="16" t="s">
        <v>20</v>
      </c>
      <c r="B35" s="13">
        <v>131</v>
      </c>
      <c r="D35" s="15" t="s">
        <v>14</v>
      </c>
      <c r="E35" s="13">
        <v>60</v>
      </c>
    </row>
    <row r="36" spans="1:5" x14ac:dyDescent="0.3">
      <c r="A36" s="16" t="s">
        <v>20</v>
      </c>
      <c r="B36" s="13">
        <v>164</v>
      </c>
      <c r="D36" s="15" t="s">
        <v>14</v>
      </c>
      <c r="E36" s="13">
        <v>296</v>
      </c>
    </row>
    <row r="37" spans="1:5" x14ac:dyDescent="0.3">
      <c r="A37" s="16" t="s">
        <v>20</v>
      </c>
      <c r="B37" s="13">
        <v>201</v>
      </c>
      <c r="D37" s="15" t="s">
        <v>14</v>
      </c>
      <c r="E37" s="13">
        <v>3304</v>
      </c>
    </row>
    <row r="38" spans="1:5" x14ac:dyDescent="0.3">
      <c r="A38" s="16" t="s">
        <v>20</v>
      </c>
      <c r="B38" s="13">
        <v>211</v>
      </c>
      <c r="D38" s="15" t="s">
        <v>14</v>
      </c>
      <c r="E38" s="13">
        <v>73</v>
      </c>
    </row>
    <row r="39" spans="1:5" x14ac:dyDescent="0.3">
      <c r="A39" s="16" t="s">
        <v>20</v>
      </c>
      <c r="B39" s="13">
        <v>128</v>
      </c>
      <c r="D39" s="15" t="s">
        <v>14</v>
      </c>
      <c r="E39" s="13">
        <v>3387</v>
      </c>
    </row>
    <row r="40" spans="1:5" x14ac:dyDescent="0.3">
      <c r="A40" s="16" t="s">
        <v>20</v>
      </c>
      <c r="B40" s="13">
        <v>1600</v>
      </c>
      <c r="D40" s="15" t="s">
        <v>14</v>
      </c>
      <c r="E40" s="13">
        <v>662</v>
      </c>
    </row>
    <row r="41" spans="1:5" x14ac:dyDescent="0.3">
      <c r="A41" s="16" t="s">
        <v>20</v>
      </c>
      <c r="B41" s="13">
        <v>249</v>
      </c>
      <c r="D41" s="15" t="s">
        <v>14</v>
      </c>
      <c r="E41" s="13">
        <v>774</v>
      </c>
    </row>
    <row r="42" spans="1:5" x14ac:dyDescent="0.3">
      <c r="A42" s="16" t="s">
        <v>20</v>
      </c>
      <c r="B42" s="13">
        <v>236</v>
      </c>
      <c r="D42" s="15" t="s">
        <v>14</v>
      </c>
      <c r="E42" s="13">
        <v>672</v>
      </c>
    </row>
    <row r="43" spans="1:5" x14ac:dyDescent="0.3">
      <c r="A43" s="16" t="s">
        <v>20</v>
      </c>
      <c r="B43" s="13">
        <v>4065</v>
      </c>
      <c r="D43" s="15" t="s">
        <v>14</v>
      </c>
      <c r="E43" s="13">
        <v>940</v>
      </c>
    </row>
    <row r="44" spans="1:5" x14ac:dyDescent="0.3">
      <c r="A44" s="16" t="s">
        <v>20</v>
      </c>
      <c r="B44" s="13">
        <v>246</v>
      </c>
      <c r="D44" s="15" t="s">
        <v>14</v>
      </c>
      <c r="E44" s="13">
        <v>117</v>
      </c>
    </row>
    <row r="45" spans="1:5" x14ac:dyDescent="0.3">
      <c r="A45" s="16" t="s">
        <v>20</v>
      </c>
      <c r="B45" s="13">
        <v>2475</v>
      </c>
      <c r="D45" s="15" t="s">
        <v>14</v>
      </c>
      <c r="E45" s="13">
        <v>115</v>
      </c>
    </row>
    <row r="46" spans="1:5" x14ac:dyDescent="0.3">
      <c r="A46" s="16" t="s">
        <v>20</v>
      </c>
      <c r="B46" s="13">
        <v>76</v>
      </c>
      <c r="D46" s="15" t="s">
        <v>14</v>
      </c>
      <c r="E46" s="13">
        <v>326</v>
      </c>
    </row>
    <row r="47" spans="1:5" x14ac:dyDescent="0.3">
      <c r="A47" s="16" t="s">
        <v>20</v>
      </c>
      <c r="B47" s="13">
        <v>54</v>
      </c>
      <c r="D47" s="15" t="s">
        <v>14</v>
      </c>
      <c r="E47" s="13">
        <v>1</v>
      </c>
    </row>
    <row r="48" spans="1:5" x14ac:dyDescent="0.3">
      <c r="A48" s="16" t="s">
        <v>20</v>
      </c>
      <c r="B48" s="13">
        <v>88</v>
      </c>
      <c r="D48" s="15" t="s">
        <v>14</v>
      </c>
      <c r="E48" s="13">
        <v>1467</v>
      </c>
    </row>
    <row r="49" spans="1:5" x14ac:dyDescent="0.3">
      <c r="A49" s="16" t="s">
        <v>20</v>
      </c>
      <c r="B49" s="13">
        <v>85</v>
      </c>
      <c r="D49" s="15" t="s">
        <v>14</v>
      </c>
      <c r="E49" s="13">
        <v>5681</v>
      </c>
    </row>
    <row r="50" spans="1:5" x14ac:dyDescent="0.3">
      <c r="A50" s="16" t="s">
        <v>20</v>
      </c>
      <c r="B50" s="13">
        <v>170</v>
      </c>
      <c r="D50" s="15" t="s">
        <v>14</v>
      </c>
      <c r="E50" s="13">
        <v>1059</v>
      </c>
    </row>
    <row r="51" spans="1:5" x14ac:dyDescent="0.3">
      <c r="A51" s="16" t="s">
        <v>20</v>
      </c>
      <c r="B51" s="13">
        <v>330</v>
      </c>
      <c r="D51" s="15" t="s">
        <v>14</v>
      </c>
      <c r="E51" s="13">
        <v>1194</v>
      </c>
    </row>
    <row r="52" spans="1:5" x14ac:dyDescent="0.3">
      <c r="A52" s="16" t="s">
        <v>20</v>
      </c>
      <c r="B52" s="13">
        <v>127</v>
      </c>
      <c r="D52" s="15" t="s">
        <v>14</v>
      </c>
      <c r="E52" s="13">
        <v>30</v>
      </c>
    </row>
    <row r="53" spans="1:5" x14ac:dyDescent="0.3">
      <c r="A53" s="16" t="s">
        <v>20</v>
      </c>
      <c r="B53" s="13">
        <v>411</v>
      </c>
      <c r="D53" s="15" t="s">
        <v>14</v>
      </c>
      <c r="E53" s="13">
        <v>75</v>
      </c>
    </row>
    <row r="54" spans="1:5" x14ac:dyDescent="0.3">
      <c r="A54" s="16" t="s">
        <v>20</v>
      </c>
      <c r="B54" s="13">
        <v>180</v>
      </c>
      <c r="D54" s="15" t="s">
        <v>14</v>
      </c>
      <c r="E54" s="13">
        <v>955</v>
      </c>
    </row>
    <row r="55" spans="1:5" x14ac:dyDescent="0.3">
      <c r="A55" s="16" t="s">
        <v>20</v>
      </c>
      <c r="B55" s="13">
        <v>374</v>
      </c>
      <c r="D55" s="15" t="s">
        <v>14</v>
      </c>
      <c r="E55" s="13">
        <v>67</v>
      </c>
    </row>
    <row r="56" spans="1:5" x14ac:dyDescent="0.3">
      <c r="A56" s="16" t="s">
        <v>20</v>
      </c>
      <c r="B56" s="13">
        <v>71</v>
      </c>
      <c r="D56" s="15" t="s">
        <v>14</v>
      </c>
      <c r="E56" s="13">
        <v>5</v>
      </c>
    </row>
    <row r="57" spans="1:5" x14ac:dyDescent="0.3">
      <c r="A57" s="16" t="s">
        <v>20</v>
      </c>
      <c r="B57" s="13">
        <v>203</v>
      </c>
      <c r="D57" s="15" t="s">
        <v>14</v>
      </c>
      <c r="E57" s="13">
        <v>26</v>
      </c>
    </row>
    <row r="58" spans="1:5" x14ac:dyDescent="0.3">
      <c r="A58" s="16" t="s">
        <v>20</v>
      </c>
      <c r="B58" s="13">
        <v>113</v>
      </c>
      <c r="D58" s="15" t="s">
        <v>14</v>
      </c>
      <c r="E58" s="13">
        <v>1130</v>
      </c>
    </row>
    <row r="59" spans="1:5" x14ac:dyDescent="0.3">
      <c r="A59" s="16" t="s">
        <v>20</v>
      </c>
      <c r="B59" s="13">
        <v>96</v>
      </c>
      <c r="D59" s="15" t="s">
        <v>14</v>
      </c>
      <c r="E59" s="13">
        <v>782</v>
      </c>
    </row>
    <row r="60" spans="1:5" x14ac:dyDescent="0.3">
      <c r="A60" s="16" t="s">
        <v>20</v>
      </c>
      <c r="B60" s="13">
        <v>498</v>
      </c>
      <c r="D60" s="15" t="s">
        <v>14</v>
      </c>
      <c r="E60" s="13">
        <v>210</v>
      </c>
    </row>
    <row r="61" spans="1:5" x14ac:dyDescent="0.3">
      <c r="A61" s="16" t="s">
        <v>20</v>
      </c>
      <c r="B61" s="13">
        <v>180</v>
      </c>
      <c r="D61" s="15" t="s">
        <v>14</v>
      </c>
      <c r="E61" s="13">
        <v>136</v>
      </c>
    </row>
    <row r="62" spans="1:5" x14ac:dyDescent="0.3">
      <c r="A62" s="16" t="s">
        <v>20</v>
      </c>
      <c r="B62" s="13">
        <v>27</v>
      </c>
      <c r="D62" s="15" t="s">
        <v>14</v>
      </c>
      <c r="E62" s="13">
        <v>86</v>
      </c>
    </row>
    <row r="63" spans="1:5" x14ac:dyDescent="0.3">
      <c r="A63" s="16" t="s">
        <v>20</v>
      </c>
      <c r="B63" s="13">
        <v>2331</v>
      </c>
      <c r="D63" s="15" t="s">
        <v>14</v>
      </c>
      <c r="E63" s="13">
        <v>19</v>
      </c>
    </row>
    <row r="64" spans="1:5" x14ac:dyDescent="0.3">
      <c r="A64" s="16" t="s">
        <v>20</v>
      </c>
      <c r="B64" s="13">
        <v>113</v>
      </c>
      <c r="D64" s="15" t="s">
        <v>14</v>
      </c>
      <c r="E64" s="13">
        <v>886</v>
      </c>
    </row>
    <row r="65" spans="1:5" x14ac:dyDescent="0.3">
      <c r="A65" s="16" t="s">
        <v>20</v>
      </c>
      <c r="B65" s="13">
        <v>164</v>
      </c>
      <c r="D65" s="15" t="s">
        <v>14</v>
      </c>
      <c r="E65" s="13">
        <v>35</v>
      </c>
    </row>
    <row r="66" spans="1:5" x14ac:dyDescent="0.3">
      <c r="A66" s="16" t="s">
        <v>20</v>
      </c>
      <c r="B66" s="13">
        <v>164</v>
      </c>
      <c r="D66" s="15" t="s">
        <v>14</v>
      </c>
      <c r="E66" s="13">
        <v>24</v>
      </c>
    </row>
    <row r="67" spans="1:5" x14ac:dyDescent="0.3">
      <c r="A67" s="16" t="s">
        <v>20</v>
      </c>
      <c r="B67" s="13">
        <v>336</v>
      </c>
      <c r="D67" s="15" t="s">
        <v>14</v>
      </c>
      <c r="E67" s="13">
        <v>86</v>
      </c>
    </row>
    <row r="68" spans="1:5" x14ac:dyDescent="0.3">
      <c r="A68" s="16" t="s">
        <v>20</v>
      </c>
      <c r="B68" s="13">
        <v>1917</v>
      </c>
      <c r="D68" s="15" t="s">
        <v>14</v>
      </c>
      <c r="E68" s="13">
        <v>243</v>
      </c>
    </row>
    <row r="69" spans="1:5" x14ac:dyDescent="0.3">
      <c r="A69" s="16" t="s">
        <v>20</v>
      </c>
      <c r="B69" s="13">
        <v>95</v>
      </c>
      <c r="D69" s="15" t="s">
        <v>14</v>
      </c>
      <c r="E69" s="13">
        <v>65</v>
      </c>
    </row>
    <row r="70" spans="1:5" x14ac:dyDescent="0.3">
      <c r="A70" s="16" t="s">
        <v>20</v>
      </c>
      <c r="B70" s="13">
        <v>147</v>
      </c>
      <c r="D70" s="15" t="s">
        <v>14</v>
      </c>
      <c r="E70" s="13">
        <v>100</v>
      </c>
    </row>
    <row r="71" spans="1:5" x14ac:dyDescent="0.3">
      <c r="A71" s="16" t="s">
        <v>20</v>
      </c>
      <c r="B71" s="13">
        <v>86</v>
      </c>
      <c r="D71" s="15" t="s">
        <v>14</v>
      </c>
      <c r="E71" s="13">
        <v>168</v>
      </c>
    </row>
    <row r="72" spans="1:5" x14ac:dyDescent="0.3">
      <c r="A72" s="16" t="s">
        <v>20</v>
      </c>
      <c r="B72" s="13">
        <v>83</v>
      </c>
      <c r="D72" s="15" t="s">
        <v>14</v>
      </c>
      <c r="E72" s="13">
        <v>13</v>
      </c>
    </row>
    <row r="73" spans="1:5" x14ac:dyDescent="0.3">
      <c r="A73" s="16" t="s">
        <v>20</v>
      </c>
      <c r="B73" s="13">
        <v>676</v>
      </c>
      <c r="D73" s="15" t="s">
        <v>14</v>
      </c>
      <c r="E73" s="13">
        <v>1</v>
      </c>
    </row>
    <row r="74" spans="1:5" x14ac:dyDescent="0.3">
      <c r="A74" s="16" t="s">
        <v>20</v>
      </c>
      <c r="B74" s="13">
        <v>361</v>
      </c>
      <c r="D74" s="15" t="s">
        <v>14</v>
      </c>
      <c r="E74" s="13">
        <v>40</v>
      </c>
    </row>
    <row r="75" spans="1:5" x14ac:dyDescent="0.3">
      <c r="A75" s="16" t="s">
        <v>20</v>
      </c>
      <c r="B75" s="13">
        <v>131</v>
      </c>
      <c r="D75" s="15" t="s">
        <v>14</v>
      </c>
      <c r="E75" s="13">
        <v>226</v>
      </c>
    </row>
    <row r="76" spans="1:5" x14ac:dyDescent="0.3">
      <c r="A76" s="16" t="s">
        <v>20</v>
      </c>
      <c r="B76" s="13">
        <v>126</v>
      </c>
      <c r="D76" s="15" t="s">
        <v>14</v>
      </c>
      <c r="E76" s="13">
        <v>1625</v>
      </c>
    </row>
    <row r="77" spans="1:5" x14ac:dyDescent="0.3">
      <c r="A77" s="16" t="s">
        <v>20</v>
      </c>
      <c r="B77" s="13">
        <v>275</v>
      </c>
      <c r="D77" s="15" t="s">
        <v>14</v>
      </c>
      <c r="E77" s="13">
        <v>143</v>
      </c>
    </row>
    <row r="78" spans="1:5" x14ac:dyDescent="0.3">
      <c r="A78" s="16" t="s">
        <v>20</v>
      </c>
      <c r="B78" s="13">
        <v>67</v>
      </c>
      <c r="D78" s="15" t="s">
        <v>14</v>
      </c>
      <c r="E78" s="13">
        <v>934</v>
      </c>
    </row>
    <row r="79" spans="1:5" x14ac:dyDescent="0.3">
      <c r="A79" s="16" t="s">
        <v>20</v>
      </c>
      <c r="B79" s="13">
        <v>154</v>
      </c>
      <c r="D79" s="15" t="s">
        <v>14</v>
      </c>
      <c r="E79" s="13">
        <v>17</v>
      </c>
    </row>
    <row r="80" spans="1:5" x14ac:dyDescent="0.3">
      <c r="A80" s="16" t="s">
        <v>20</v>
      </c>
      <c r="B80" s="13">
        <v>1782</v>
      </c>
      <c r="D80" s="15" t="s">
        <v>14</v>
      </c>
      <c r="E80" s="13">
        <v>2179</v>
      </c>
    </row>
    <row r="81" spans="1:5" x14ac:dyDescent="0.3">
      <c r="A81" s="16" t="s">
        <v>20</v>
      </c>
      <c r="B81" s="13">
        <v>903</v>
      </c>
      <c r="D81" s="15" t="s">
        <v>14</v>
      </c>
      <c r="E81" s="13">
        <v>931</v>
      </c>
    </row>
    <row r="82" spans="1:5" x14ac:dyDescent="0.3">
      <c r="A82" s="16" t="s">
        <v>20</v>
      </c>
      <c r="B82" s="13">
        <v>94</v>
      </c>
      <c r="D82" s="15" t="s">
        <v>14</v>
      </c>
      <c r="E82" s="13">
        <v>92</v>
      </c>
    </row>
    <row r="83" spans="1:5" x14ac:dyDescent="0.3">
      <c r="A83" s="16" t="s">
        <v>20</v>
      </c>
      <c r="B83" s="13">
        <v>180</v>
      </c>
      <c r="D83" s="15" t="s">
        <v>14</v>
      </c>
      <c r="E83" s="13">
        <v>57</v>
      </c>
    </row>
    <row r="84" spans="1:5" x14ac:dyDescent="0.3">
      <c r="A84" s="16" t="s">
        <v>20</v>
      </c>
      <c r="B84" s="13">
        <v>533</v>
      </c>
      <c r="D84" s="15" t="s">
        <v>14</v>
      </c>
      <c r="E84" s="13">
        <v>41</v>
      </c>
    </row>
    <row r="85" spans="1:5" x14ac:dyDescent="0.3">
      <c r="A85" s="16" t="s">
        <v>20</v>
      </c>
      <c r="B85" s="13">
        <v>2443</v>
      </c>
      <c r="D85" s="15" t="s">
        <v>14</v>
      </c>
      <c r="E85" s="13">
        <v>1</v>
      </c>
    </row>
    <row r="86" spans="1:5" x14ac:dyDescent="0.3">
      <c r="A86" s="16" t="s">
        <v>20</v>
      </c>
      <c r="B86" s="13">
        <v>89</v>
      </c>
      <c r="D86" s="15" t="s">
        <v>14</v>
      </c>
      <c r="E86" s="13">
        <v>101</v>
      </c>
    </row>
    <row r="87" spans="1:5" x14ac:dyDescent="0.3">
      <c r="A87" s="16" t="s">
        <v>20</v>
      </c>
      <c r="B87" s="13">
        <v>159</v>
      </c>
      <c r="D87" s="15" t="s">
        <v>14</v>
      </c>
      <c r="E87" s="13">
        <v>1335</v>
      </c>
    </row>
    <row r="88" spans="1:5" x14ac:dyDescent="0.3">
      <c r="A88" s="16" t="s">
        <v>20</v>
      </c>
      <c r="B88" s="13">
        <v>50</v>
      </c>
      <c r="D88" s="15" t="s">
        <v>14</v>
      </c>
      <c r="E88" s="13">
        <v>15</v>
      </c>
    </row>
    <row r="89" spans="1:5" x14ac:dyDescent="0.3">
      <c r="A89" s="16" t="s">
        <v>20</v>
      </c>
      <c r="B89" s="13">
        <v>186</v>
      </c>
      <c r="D89" s="15" t="s">
        <v>14</v>
      </c>
      <c r="E89" s="13">
        <v>454</v>
      </c>
    </row>
    <row r="90" spans="1:5" x14ac:dyDescent="0.3">
      <c r="A90" s="16" t="s">
        <v>20</v>
      </c>
      <c r="B90" s="13">
        <v>1071</v>
      </c>
      <c r="D90" s="15" t="s">
        <v>14</v>
      </c>
      <c r="E90" s="13">
        <v>3182</v>
      </c>
    </row>
    <row r="91" spans="1:5" x14ac:dyDescent="0.3">
      <c r="A91" s="16" t="s">
        <v>20</v>
      </c>
      <c r="B91" s="13">
        <v>117</v>
      </c>
      <c r="D91" s="15" t="s">
        <v>14</v>
      </c>
      <c r="E91" s="13">
        <v>15</v>
      </c>
    </row>
    <row r="92" spans="1:5" x14ac:dyDescent="0.3">
      <c r="A92" s="16" t="s">
        <v>20</v>
      </c>
      <c r="B92" s="13">
        <v>70</v>
      </c>
      <c r="D92" s="15" t="s">
        <v>14</v>
      </c>
      <c r="E92" s="13">
        <v>133</v>
      </c>
    </row>
    <row r="93" spans="1:5" x14ac:dyDescent="0.3">
      <c r="A93" s="16" t="s">
        <v>20</v>
      </c>
      <c r="B93" s="13">
        <v>135</v>
      </c>
      <c r="D93" s="15" t="s">
        <v>14</v>
      </c>
      <c r="E93" s="13">
        <v>2062</v>
      </c>
    </row>
    <row r="94" spans="1:5" x14ac:dyDescent="0.3">
      <c r="A94" s="16" t="s">
        <v>20</v>
      </c>
      <c r="B94" s="13">
        <v>768</v>
      </c>
      <c r="D94" s="15" t="s">
        <v>14</v>
      </c>
      <c r="E94" s="13">
        <v>29</v>
      </c>
    </row>
    <row r="95" spans="1:5" x14ac:dyDescent="0.3">
      <c r="A95" s="16" t="s">
        <v>20</v>
      </c>
      <c r="B95" s="13">
        <v>199</v>
      </c>
      <c r="D95" s="15" t="s">
        <v>14</v>
      </c>
      <c r="E95" s="13">
        <v>132</v>
      </c>
    </row>
    <row r="96" spans="1:5" x14ac:dyDescent="0.3">
      <c r="A96" s="16" t="s">
        <v>20</v>
      </c>
      <c r="B96" s="13">
        <v>107</v>
      </c>
      <c r="D96" s="15" t="s">
        <v>14</v>
      </c>
      <c r="E96" s="13">
        <v>137</v>
      </c>
    </row>
    <row r="97" spans="1:5" x14ac:dyDescent="0.3">
      <c r="A97" s="16" t="s">
        <v>20</v>
      </c>
      <c r="B97" s="13">
        <v>195</v>
      </c>
      <c r="D97" s="15" t="s">
        <v>14</v>
      </c>
      <c r="E97" s="13">
        <v>908</v>
      </c>
    </row>
    <row r="98" spans="1:5" x14ac:dyDescent="0.3">
      <c r="A98" s="16" t="s">
        <v>20</v>
      </c>
      <c r="B98" s="13">
        <v>3376</v>
      </c>
      <c r="D98" s="15" t="s">
        <v>14</v>
      </c>
      <c r="E98" s="13">
        <v>10</v>
      </c>
    </row>
    <row r="99" spans="1:5" x14ac:dyDescent="0.3">
      <c r="A99" s="16" t="s">
        <v>20</v>
      </c>
      <c r="B99" s="13">
        <v>41</v>
      </c>
      <c r="D99" s="15" t="s">
        <v>14</v>
      </c>
      <c r="E99" s="13">
        <v>1910</v>
      </c>
    </row>
    <row r="100" spans="1:5" x14ac:dyDescent="0.3">
      <c r="A100" s="16" t="s">
        <v>20</v>
      </c>
      <c r="B100" s="13">
        <v>1821</v>
      </c>
      <c r="D100" s="15" t="s">
        <v>14</v>
      </c>
      <c r="E100" s="13">
        <v>38</v>
      </c>
    </row>
    <row r="101" spans="1:5" x14ac:dyDescent="0.3">
      <c r="A101" s="16" t="s">
        <v>20</v>
      </c>
      <c r="B101" s="13">
        <v>164</v>
      </c>
      <c r="D101" s="15" t="s">
        <v>14</v>
      </c>
      <c r="E101" s="13">
        <v>104</v>
      </c>
    </row>
    <row r="102" spans="1:5" x14ac:dyDescent="0.3">
      <c r="A102" s="16" t="s">
        <v>20</v>
      </c>
      <c r="B102" s="13">
        <v>157</v>
      </c>
      <c r="D102" s="15" t="s">
        <v>14</v>
      </c>
      <c r="E102" s="13">
        <v>49</v>
      </c>
    </row>
    <row r="103" spans="1:5" x14ac:dyDescent="0.3">
      <c r="A103" s="16" t="s">
        <v>20</v>
      </c>
      <c r="B103" s="13">
        <v>246</v>
      </c>
      <c r="D103" s="15" t="s">
        <v>14</v>
      </c>
      <c r="E103" s="13">
        <v>1</v>
      </c>
    </row>
    <row r="104" spans="1:5" x14ac:dyDescent="0.3">
      <c r="A104" s="16" t="s">
        <v>20</v>
      </c>
      <c r="B104" s="13">
        <v>1396</v>
      </c>
      <c r="D104" s="15" t="s">
        <v>14</v>
      </c>
      <c r="E104" s="13">
        <v>245</v>
      </c>
    </row>
    <row r="105" spans="1:5" x14ac:dyDescent="0.3">
      <c r="A105" s="16" t="s">
        <v>20</v>
      </c>
      <c r="B105" s="13">
        <v>2506</v>
      </c>
      <c r="D105" s="15" t="s">
        <v>14</v>
      </c>
      <c r="E105" s="13">
        <v>32</v>
      </c>
    </row>
    <row r="106" spans="1:5" x14ac:dyDescent="0.3">
      <c r="A106" s="16" t="s">
        <v>20</v>
      </c>
      <c r="B106" s="13">
        <v>244</v>
      </c>
      <c r="D106" s="15" t="s">
        <v>14</v>
      </c>
      <c r="E106" s="13">
        <v>7</v>
      </c>
    </row>
    <row r="107" spans="1:5" x14ac:dyDescent="0.3">
      <c r="A107" s="16" t="s">
        <v>20</v>
      </c>
      <c r="B107" s="13">
        <v>146</v>
      </c>
      <c r="D107" s="15" t="s">
        <v>14</v>
      </c>
      <c r="E107" s="13">
        <v>803</v>
      </c>
    </row>
    <row r="108" spans="1:5" x14ac:dyDescent="0.3">
      <c r="A108" s="16" t="s">
        <v>20</v>
      </c>
      <c r="B108" s="13">
        <v>1267</v>
      </c>
      <c r="D108" s="15" t="s">
        <v>14</v>
      </c>
      <c r="E108" s="13">
        <v>16</v>
      </c>
    </row>
    <row r="109" spans="1:5" x14ac:dyDescent="0.3">
      <c r="A109" s="16" t="s">
        <v>20</v>
      </c>
      <c r="B109" s="13">
        <v>1561</v>
      </c>
      <c r="D109" s="15" t="s">
        <v>14</v>
      </c>
      <c r="E109" s="13">
        <v>31</v>
      </c>
    </row>
    <row r="110" spans="1:5" x14ac:dyDescent="0.3">
      <c r="A110" s="16" t="s">
        <v>20</v>
      </c>
      <c r="B110" s="13">
        <v>48</v>
      </c>
      <c r="D110" s="15" t="s">
        <v>14</v>
      </c>
      <c r="E110" s="13">
        <v>108</v>
      </c>
    </row>
    <row r="111" spans="1:5" x14ac:dyDescent="0.3">
      <c r="A111" s="16" t="s">
        <v>20</v>
      </c>
      <c r="B111" s="13">
        <v>2739</v>
      </c>
      <c r="D111" s="15" t="s">
        <v>14</v>
      </c>
      <c r="E111" s="13">
        <v>30</v>
      </c>
    </row>
    <row r="112" spans="1:5" x14ac:dyDescent="0.3">
      <c r="A112" s="16" t="s">
        <v>20</v>
      </c>
      <c r="B112" s="13">
        <v>3537</v>
      </c>
      <c r="D112" s="15" t="s">
        <v>14</v>
      </c>
      <c r="E112" s="13">
        <v>17</v>
      </c>
    </row>
    <row r="113" spans="1:5" x14ac:dyDescent="0.3">
      <c r="A113" s="16" t="s">
        <v>20</v>
      </c>
      <c r="B113" s="13">
        <v>2107</v>
      </c>
      <c r="D113" s="15" t="s">
        <v>14</v>
      </c>
      <c r="E113" s="13">
        <v>80</v>
      </c>
    </row>
    <row r="114" spans="1:5" x14ac:dyDescent="0.3">
      <c r="A114" s="16" t="s">
        <v>20</v>
      </c>
      <c r="B114" s="13">
        <v>3318</v>
      </c>
      <c r="D114" s="15" t="s">
        <v>14</v>
      </c>
      <c r="E114" s="13">
        <v>2468</v>
      </c>
    </row>
    <row r="115" spans="1:5" x14ac:dyDescent="0.3">
      <c r="A115" s="16" t="s">
        <v>20</v>
      </c>
      <c r="B115" s="13">
        <v>340</v>
      </c>
      <c r="D115" s="15" t="s">
        <v>14</v>
      </c>
      <c r="E115" s="13">
        <v>26</v>
      </c>
    </row>
    <row r="116" spans="1:5" x14ac:dyDescent="0.3">
      <c r="A116" s="16" t="s">
        <v>20</v>
      </c>
      <c r="B116" s="13">
        <v>1442</v>
      </c>
      <c r="D116" s="15" t="s">
        <v>14</v>
      </c>
      <c r="E116" s="13">
        <v>73</v>
      </c>
    </row>
    <row r="117" spans="1:5" x14ac:dyDescent="0.3">
      <c r="A117" s="16" t="s">
        <v>20</v>
      </c>
      <c r="B117" s="13">
        <v>126</v>
      </c>
      <c r="D117" s="15" t="s">
        <v>14</v>
      </c>
      <c r="E117" s="13">
        <v>128</v>
      </c>
    </row>
    <row r="118" spans="1:5" x14ac:dyDescent="0.3">
      <c r="A118" s="16" t="s">
        <v>20</v>
      </c>
      <c r="B118" s="13">
        <v>524</v>
      </c>
      <c r="D118" s="15" t="s">
        <v>14</v>
      </c>
      <c r="E118" s="13">
        <v>33</v>
      </c>
    </row>
    <row r="119" spans="1:5" x14ac:dyDescent="0.3">
      <c r="A119" s="16" t="s">
        <v>20</v>
      </c>
      <c r="B119" s="13">
        <v>1989</v>
      </c>
      <c r="D119" s="15" t="s">
        <v>14</v>
      </c>
      <c r="E119" s="13">
        <v>1072</v>
      </c>
    </row>
    <row r="120" spans="1:5" x14ac:dyDescent="0.3">
      <c r="A120" s="16" t="s">
        <v>20</v>
      </c>
      <c r="B120" s="13">
        <v>157</v>
      </c>
      <c r="D120" s="15" t="s">
        <v>14</v>
      </c>
      <c r="E120" s="13">
        <v>393</v>
      </c>
    </row>
    <row r="121" spans="1:5" x14ac:dyDescent="0.3">
      <c r="A121" s="16" t="s">
        <v>20</v>
      </c>
      <c r="B121" s="13">
        <v>4498</v>
      </c>
      <c r="D121" s="15" t="s">
        <v>14</v>
      </c>
      <c r="E121" s="13">
        <v>1257</v>
      </c>
    </row>
    <row r="122" spans="1:5" x14ac:dyDescent="0.3">
      <c r="A122" s="16" t="s">
        <v>20</v>
      </c>
      <c r="B122" s="13">
        <v>80</v>
      </c>
      <c r="D122" s="15" t="s">
        <v>14</v>
      </c>
      <c r="E122" s="13">
        <v>328</v>
      </c>
    </row>
    <row r="123" spans="1:5" x14ac:dyDescent="0.3">
      <c r="A123" s="16" t="s">
        <v>20</v>
      </c>
      <c r="B123" s="13">
        <v>43</v>
      </c>
      <c r="D123" s="15" t="s">
        <v>14</v>
      </c>
      <c r="E123" s="13">
        <v>147</v>
      </c>
    </row>
    <row r="124" spans="1:5" x14ac:dyDescent="0.3">
      <c r="A124" s="16" t="s">
        <v>20</v>
      </c>
      <c r="B124" s="13">
        <v>2053</v>
      </c>
      <c r="D124" s="15" t="s">
        <v>14</v>
      </c>
      <c r="E124" s="13">
        <v>830</v>
      </c>
    </row>
    <row r="125" spans="1:5" x14ac:dyDescent="0.3">
      <c r="A125" s="16" t="s">
        <v>20</v>
      </c>
      <c r="B125" s="13">
        <v>168</v>
      </c>
      <c r="D125" s="15" t="s">
        <v>14</v>
      </c>
      <c r="E125" s="13">
        <v>331</v>
      </c>
    </row>
    <row r="126" spans="1:5" x14ac:dyDescent="0.3">
      <c r="A126" s="16" t="s">
        <v>20</v>
      </c>
      <c r="B126" s="13">
        <v>4289</v>
      </c>
      <c r="D126" s="15" t="s">
        <v>14</v>
      </c>
      <c r="E126" s="13">
        <v>25</v>
      </c>
    </row>
    <row r="127" spans="1:5" x14ac:dyDescent="0.3">
      <c r="A127" s="16" t="s">
        <v>20</v>
      </c>
      <c r="B127" s="13">
        <v>165</v>
      </c>
      <c r="D127" s="15" t="s">
        <v>14</v>
      </c>
      <c r="E127" s="13">
        <v>3483</v>
      </c>
    </row>
    <row r="128" spans="1:5" x14ac:dyDescent="0.3">
      <c r="A128" s="16" t="s">
        <v>20</v>
      </c>
      <c r="B128" s="13">
        <v>1815</v>
      </c>
      <c r="D128" s="15" t="s">
        <v>14</v>
      </c>
      <c r="E128" s="13">
        <v>923</v>
      </c>
    </row>
    <row r="129" spans="1:5" x14ac:dyDescent="0.3">
      <c r="A129" s="16" t="s">
        <v>20</v>
      </c>
      <c r="B129" s="13">
        <v>397</v>
      </c>
      <c r="D129" s="15" t="s">
        <v>14</v>
      </c>
      <c r="E129" s="13">
        <v>1</v>
      </c>
    </row>
    <row r="130" spans="1:5" x14ac:dyDescent="0.3">
      <c r="A130" s="16" t="s">
        <v>20</v>
      </c>
      <c r="B130" s="13">
        <v>1539</v>
      </c>
      <c r="D130" s="15" t="s">
        <v>14</v>
      </c>
      <c r="E130" s="13">
        <v>33</v>
      </c>
    </row>
    <row r="131" spans="1:5" x14ac:dyDescent="0.3">
      <c r="A131" s="16" t="s">
        <v>20</v>
      </c>
      <c r="B131" s="13">
        <v>138</v>
      </c>
      <c r="D131" s="15" t="s">
        <v>14</v>
      </c>
      <c r="E131" s="13">
        <v>40</v>
      </c>
    </row>
    <row r="132" spans="1:5" x14ac:dyDescent="0.3">
      <c r="A132" s="16" t="s">
        <v>20</v>
      </c>
      <c r="B132" s="13">
        <v>3594</v>
      </c>
      <c r="D132" s="15" t="s">
        <v>14</v>
      </c>
      <c r="E132" s="13">
        <v>23</v>
      </c>
    </row>
    <row r="133" spans="1:5" x14ac:dyDescent="0.3">
      <c r="A133" s="16" t="s">
        <v>20</v>
      </c>
      <c r="B133" s="13">
        <v>5880</v>
      </c>
      <c r="D133" s="15" t="s">
        <v>14</v>
      </c>
      <c r="E133" s="13">
        <v>75</v>
      </c>
    </row>
    <row r="134" spans="1:5" x14ac:dyDescent="0.3">
      <c r="A134" s="16" t="s">
        <v>20</v>
      </c>
      <c r="B134" s="13">
        <v>112</v>
      </c>
      <c r="D134" s="15" t="s">
        <v>14</v>
      </c>
      <c r="E134" s="13">
        <v>2176</v>
      </c>
    </row>
    <row r="135" spans="1:5" x14ac:dyDescent="0.3">
      <c r="A135" s="16" t="s">
        <v>20</v>
      </c>
      <c r="B135" s="13">
        <v>943</v>
      </c>
      <c r="D135" s="15" t="s">
        <v>14</v>
      </c>
      <c r="E135" s="13">
        <v>441</v>
      </c>
    </row>
    <row r="136" spans="1:5" x14ac:dyDescent="0.3">
      <c r="A136" s="16" t="s">
        <v>20</v>
      </c>
      <c r="B136" s="13">
        <v>2468</v>
      </c>
      <c r="D136" s="15" t="s">
        <v>14</v>
      </c>
      <c r="E136" s="13">
        <v>25</v>
      </c>
    </row>
    <row r="137" spans="1:5" x14ac:dyDescent="0.3">
      <c r="A137" s="16" t="s">
        <v>20</v>
      </c>
      <c r="B137" s="13">
        <v>2551</v>
      </c>
      <c r="D137" s="15" t="s">
        <v>14</v>
      </c>
      <c r="E137" s="13">
        <v>127</v>
      </c>
    </row>
    <row r="138" spans="1:5" x14ac:dyDescent="0.3">
      <c r="A138" s="16" t="s">
        <v>20</v>
      </c>
      <c r="B138" s="13">
        <v>101</v>
      </c>
      <c r="D138" s="15" t="s">
        <v>14</v>
      </c>
      <c r="E138" s="13">
        <v>355</v>
      </c>
    </row>
    <row r="139" spans="1:5" x14ac:dyDescent="0.3">
      <c r="A139" s="16" t="s">
        <v>20</v>
      </c>
      <c r="B139" s="13">
        <v>92</v>
      </c>
      <c r="D139" s="15" t="s">
        <v>14</v>
      </c>
      <c r="E139" s="13">
        <v>44</v>
      </c>
    </row>
    <row r="140" spans="1:5" x14ac:dyDescent="0.3">
      <c r="A140" s="16" t="s">
        <v>20</v>
      </c>
      <c r="B140" s="13">
        <v>62</v>
      </c>
      <c r="D140" s="15" t="s">
        <v>14</v>
      </c>
      <c r="E140" s="13">
        <v>67</v>
      </c>
    </row>
    <row r="141" spans="1:5" x14ac:dyDescent="0.3">
      <c r="A141" s="16" t="s">
        <v>20</v>
      </c>
      <c r="B141" s="13">
        <v>149</v>
      </c>
      <c r="D141" s="15" t="s">
        <v>14</v>
      </c>
      <c r="E141" s="13">
        <v>1068</v>
      </c>
    </row>
    <row r="142" spans="1:5" x14ac:dyDescent="0.3">
      <c r="A142" s="16" t="s">
        <v>20</v>
      </c>
      <c r="B142" s="13">
        <v>329</v>
      </c>
      <c r="D142" s="15" t="s">
        <v>14</v>
      </c>
      <c r="E142" s="13">
        <v>424</v>
      </c>
    </row>
    <row r="143" spans="1:5" x14ac:dyDescent="0.3">
      <c r="A143" s="16" t="s">
        <v>20</v>
      </c>
      <c r="B143" s="13">
        <v>97</v>
      </c>
      <c r="D143" s="15" t="s">
        <v>14</v>
      </c>
      <c r="E143" s="13">
        <v>151</v>
      </c>
    </row>
    <row r="144" spans="1:5" x14ac:dyDescent="0.3">
      <c r="A144" s="16" t="s">
        <v>20</v>
      </c>
      <c r="B144" s="13">
        <v>1784</v>
      </c>
      <c r="D144" s="15" t="s">
        <v>14</v>
      </c>
      <c r="E144" s="13">
        <v>1608</v>
      </c>
    </row>
    <row r="145" spans="1:5" x14ac:dyDescent="0.3">
      <c r="A145" s="16" t="s">
        <v>20</v>
      </c>
      <c r="B145" s="13">
        <v>1684</v>
      </c>
      <c r="D145" s="15" t="s">
        <v>14</v>
      </c>
      <c r="E145" s="13">
        <v>941</v>
      </c>
    </row>
    <row r="146" spans="1:5" x14ac:dyDescent="0.3">
      <c r="A146" s="16" t="s">
        <v>20</v>
      </c>
      <c r="B146" s="13">
        <v>250</v>
      </c>
      <c r="D146" s="15" t="s">
        <v>14</v>
      </c>
      <c r="E146" s="13">
        <v>1</v>
      </c>
    </row>
    <row r="147" spans="1:5" x14ac:dyDescent="0.3">
      <c r="A147" s="16" t="s">
        <v>20</v>
      </c>
      <c r="B147" s="13">
        <v>238</v>
      </c>
      <c r="D147" s="15" t="s">
        <v>14</v>
      </c>
      <c r="E147" s="13">
        <v>40</v>
      </c>
    </row>
    <row r="148" spans="1:5" x14ac:dyDescent="0.3">
      <c r="A148" s="16" t="s">
        <v>20</v>
      </c>
      <c r="B148" s="13">
        <v>53</v>
      </c>
      <c r="D148" s="15" t="s">
        <v>14</v>
      </c>
      <c r="E148" s="13">
        <v>3015</v>
      </c>
    </row>
    <row r="149" spans="1:5" x14ac:dyDescent="0.3">
      <c r="A149" s="16" t="s">
        <v>20</v>
      </c>
      <c r="B149" s="13">
        <v>214</v>
      </c>
      <c r="D149" s="15" t="s">
        <v>14</v>
      </c>
      <c r="E149" s="13">
        <v>435</v>
      </c>
    </row>
    <row r="150" spans="1:5" x14ac:dyDescent="0.3">
      <c r="A150" s="16" t="s">
        <v>20</v>
      </c>
      <c r="B150" s="13">
        <v>222</v>
      </c>
      <c r="D150" s="15" t="s">
        <v>14</v>
      </c>
      <c r="E150" s="13">
        <v>714</v>
      </c>
    </row>
    <row r="151" spans="1:5" x14ac:dyDescent="0.3">
      <c r="A151" s="16" t="s">
        <v>20</v>
      </c>
      <c r="B151" s="13">
        <v>1884</v>
      </c>
      <c r="D151" s="15" t="s">
        <v>14</v>
      </c>
      <c r="E151" s="13">
        <v>5497</v>
      </c>
    </row>
    <row r="152" spans="1:5" x14ac:dyDescent="0.3">
      <c r="A152" s="16" t="s">
        <v>20</v>
      </c>
      <c r="B152" s="13">
        <v>218</v>
      </c>
      <c r="D152" s="15" t="s">
        <v>14</v>
      </c>
      <c r="E152" s="13">
        <v>418</v>
      </c>
    </row>
    <row r="153" spans="1:5" x14ac:dyDescent="0.3">
      <c r="A153" s="16" t="s">
        <v>20</v>
      </c>
      <c r="B153" s="13">
        <v>6465</v>
      </c>
      <c r="D153" s="15" t="s">
        <v>14</v>
      </c>
      <c r="E153" s="13">
        <v>1439</v>
      </c>
    </row>
    <row r="154" spans="1:5" x14ac:dyDescent="0.3">
      <c r="A154" s="16" t="s">
        <v>20</v>
      </c>
      <c r="B154" s="13">
        <v>59</v>
      </c>
      <c r="D154" s="15" t="s">
        <v>14</v>
      </c>
      <c r="E154" s="13">
        <v>15</v>
      </c>
    </row>
    <row r="155" spans="1:5" x14ac:dyDescent="0.3">
      <c r="A155" s="16" t="s">
        <v>20</v>
      </c>
      <c r="B155" s="13">
        <v>88</v>
      </c>
      <c r="D155" s="15" t="s">
        <v>14</v>
      </c>
      <c r="E155" s="13">
        <v>1999</v>
      </c>
    </row>
    <row r="156" spans="1:5" x14ac:dyDescent="0.3">
      <c r="A156" s="16" t="s">
        <v>20</v>
      </c>
      <c r="B156" s="13">
        <v>1697</v>
      </c>
      <c r="D156" s="15" t="s">
        <v>14</v>
      </c>
      <c r="E156" s="13">
        <v>118</v>
      </c>
    </row>
    <row r="157" spans="1:5" x14ac:dyDescent="0.3">
      <c r="A157" s="16" t="s">
        <v>20</v>
      </c>
      <c r="B157" s="13">
        <v>92</v>
      </c>
      <c r="D157" s="15" t="s">
        <v>14</v>
      </c>
      <c r="E157" s="13">
        <v>162</v>
      </c>
    </row>
    <row r="158" spans="1:5" x14ac:dyDescent="0.3">
      <c r="A158" s="16" t="s">
        <v>20</v>
      </c>
      <c r="B158" s="13">
        <v>186</v>
      </c>
      <c r="D158" s="15" t="s">
        <v>14</v>
      </c>
      <c r="E158" s="13">
        <v>83</v>
      </c>
    </row>
    <row r="159" spans="1:5" x14ac:dyDescent="0.3">
      <c r="A159" s="16" t="s">
        <v>20</v>
      </c>
      <c r="B159" s="13">
        <v>138</v>
      </c>
      <c r="D159" s="15" t="s">
        <v>14</v>
      </c>
      <c r="E159" s="13">
        <v>747</v>
      </c>
    </row>
    <row r="160" spans="1:5" x14ac:dyDescent="0.3">
      <c r="A160" s="16" t="s">
        <v>20</v>
      </c>
      <c r="B160" s="13">
        <v>261</v>
      </c>
      <c r="D160" s="15" t="s">
        <v>14</v>
      </c>
      <c r="E160" s="13">
        <v>84</v>
      </c>
    </row>
    <row r="161" spans="1:5" x14ac:dyDescent="0.3">
      <c r="A161" s="16" t="s">
        <v>20</v>
      </c>
      <c r="B161" s="13">
        <v>107</v>
      </c>
      <c r="D161" s="15" t="s">
        <v>14</v>
      </c>
      <c r="E161" s="13">
        <v>91</v>
      </c>
    </row>
    <row r="162" spans="1:5" x14ac:dyDescent="0.3">
      <c r="A162" s="16" t="s">
        <v>20</v>
      </c>
      <c r="B162" s="13">
        <v>199</v>
      </c>
      <c r="D162" s="15" t="s">
        <v>14</v>
      </c>
      <c r="E162" s="13">
        <v>792</v>
      </c>
    </row>
    <row r="163" spans="1:5" x14ac:dyDescent="0.3">
      <c r="A163" s="16" t="s">
        <v>20</v>
      </c>
      <c r="B163" s="13">
        <v>5512</v>
      </c>
      <c r="D163" s="15" t="s">
        <v>14</v>
      </c>
      <c r="E163" s="13">
        <v>32</v>
      </c>
    </row>
    <row r="164" spans="1:5" x14ac:dyDescent="0.3">
      <c r="A164" s="16" t="s">
        <v>20</v>
      </c>
      <c r="B164" s="13">
        <v>86</v>
      </c>
      <c r="D164" s="15" t="s">
        <v>14</v>
      </c>
      <c r="E164" s="13">
        <v>186</v>
      </c>
    </row>
    <row r="165" spans="1:5" x14ac:dyDescent="0.3">
      <c r="A165" s="16" t="s">
        <v>20</v>
      </c>
      <c r="B165" s="13">
        <v>2768</v>
      </c>
      <c r="D165" s="15" t="s">
        <v>14</v>
      </c>
      <c r="E165" s="13">
        <v>605</v>
      </c>
    </row>
    <row r="166" spans="1:5" x14ac:dyDescent="0.3">
      <c r="A166" s="16" t="s">
        <v>20</v>
      </c>
      <c r="B166" s="13">
        <v>48</v>
      </c>
      <c r="D166" s="15" t="s">
        <v>14</v>
      </c>
      <c r="E166" s="13">
        <v>1</v>
      </c>
    </row>
    <row r="167" spans="1:5" x14ac:dyDescent="0.3">
      <c r="A167" s="16" t="s">
        <v>20</v>
      </c>
      <c r="B167" s="13">
        <v>87</v>
      </c>
      <c r="D167" s="15" t="s">
        <v>14</v>
      </c>
      <c r="E167" s="13">
        <v>31</v>
      </c>
    </row>
    <row r="168" spans="1:5" x14ac:dyDescent="0.3">
      <c r="A168" s="16" t="s">
        <v>20</v>
      </c>
      <c r="B168" s="13">
        <v>1894</v>
      </c>
      <c r="D168" s="15" t="s">
        <v>14</v>
      </c>
      <c r="E168" s="13">
        <v>1181</v>
      </c>
    </row>
    <row r="169" spans="1:5" x14ac:dyDescent="0.3">
      <c r="A169" s="16" t="s">
        <v>20</v>
      </c>
      <c r="B169" s="13">
        <v>282</v>
      </c>
      <c r="D169" s="15" t="s">
        <v>14</v>
      </c>
      <c r="E169" s="13">
        <v>39</v>
      </c>
    </row>
    <row r="170" spans="1:5" x14ac:dyDescent="0.3">
      <c r="A170" s="16" t="s">
        <v>20</v>
      </c>
      <c r="B170" s="13">
        <v>116</v>
      </c>
      <c r="D170" s="15" t="s">
        <v>14</v>
      </c>
      <c r="E170" s="13">
        <v>46</v>
      </c>
    </row>
    <row r="171" spans="1:5" x14ac:dyDescent="0.3">
      <c r="A171" s="16" t="s">
        <v>20</v>
      </c>
      <c r="B171" s="13">
        <v>83</v>
      </c>
      <c r="D171" s="15" t="s">
        <v>14</v>
      </c>
      <c r="E171" s="13">
        <v>105</v>
      </c>
    </row>
    <row r="172" spans="1:5" x14ac:dyDescent="0.3">
      <c r="A172" s="16" t="s">
        <v>20</v>
      </c>
      <c r="B172" s="13">
        <v>91</v>
      </c>
      <c r="D172" s="15" t="s">
        <v>14</v>
      </c>
      <c r="E172" s="13">
        <v>535</v>
      </c>
    </row>
    <row r="173" spans="1:5" x14ac:dyDescent="0.3">
      <c r="A173" s="16" t="s">
        <v>20</v>
      </c>
      <c r="B173" s="13">
        <v>546</v>
      </c>
      <c r="D173" s="15" t="s">
        <v>14</v>
      </c>
      <c r="E173" s="13">
        <v>16</v>
      </c>
    </row>
    <row r="174" spans="1:5" x14ac:dyDescent="0.3">
      <c r="A174" s="16" t="s">
        <v>20</v>
      </c>
      <c r="B174" s="13">
        <v>393</v>
      </c>
      <c r="D174" s="15" t="s">
        <v>14</v>
      </c>
      <c r="E174" s="13">
        <v>575</v>
      </c>
    </row>
    <row r="175" spans="1:5" x14ac:dyDescent="0.3">
      <c r="A175" s="16" t="s">
        <v>20</v>
      </c>
      <c r="B175" s="13">
        <v>133</v>
      </c>
      <c r="D175" s="15" t="s">
        <v>14</v>
      </c>
      <c r="E175" s="13">
        <v>1120</v>
      </c>
    </row>
    <row r="176" spans="1:5" x14ac:dyDescent="0.3">
      <c r="A176" s="16" t="s">
        <v>20</v>
      </c>
      <c r="B176" s="13">
        <v>254</v>
      </c>
      <c r="D176" s="15" t="s">
        <v>14</v>
      </c>
      <c r="E176" s="13">
        <v>113</v>
      </c>
    </row>
    <row r="177" spans="1:5" x14ac:dyDescent="0.3">
      <c r="A177" s="16" t="s">
        <v>20</v>
      </c>
      <c r="B177" s="13">
        <v>176</v>
      </c>
      <c r="D177" s="15" t="s">
        <v>14</v>
      </c>
      <c r="E177" s="13">
        <v>1538</v>
      </c>
    </row>
    <row r="178" spans="1:5" x14ac:dyDescent="0.3">
      <c r="A178" s="16" t="s">
        <v>20</v>
      </c>
      <c r="B178" s="13">
        <v>337</v>
      </c>
      <c r="D178" s="15" t="s">
        <v>14</v>
      </c>
      <c r="E178" s="13">
        <v>9</v>
      </c>
    </row>
    <row r="179" spans="1:5" x14ac:dyDescent="0.3">
      <c r="A179" s="16" t="s">
        <v>20</v>
      </c>
      <c r="B179" s="13">
        <v>107</v>
      </c>
      <c r="D179" s="15" t="s">
        <v>14</v>
      </c>
      <c r="E179" s="13">
        <v>554</v>
      </c>
    </row>
    <row r="180" spans="1:5" x14ac:dyDescent="0.3">
      <c r="A180" s="16" t="s">
        <v>20</v>
      </c>
      <c r="B180" s="13">
        <v>183</v>
      </c>
      <c r="D180" s="15" t="s">
        <v>14</v>
      </c>
      <c r="E180" s="13">
        <v>648</v>
      </c>
    </row>
    <row r="181" spans="1:5" x14ac:dyDescent="0.3">
      <c r="A181" s="16" t="s">
        <v>20</v>
      </c>
      <c r="B181" s="13">
        <v>72</v>
      </c>
      <c r="D181" s="15" t="s">
        <v>14</v>
      </c>
      <c r="E181" s="13">
        <v>21</v>
      </c>
    </row>
    <row r="182" spans="1:5" x14ac:dyDescent="0.3">
      <c r="A182" s="16" t="s">
        <v>20</v>
      </c>
      <c r="B182" s="13">
        <v>295</v>
      </c>
      <c r="D182" s="15" t="s">
        <v>14</v>
      </c>
      <c r="E182" s="13">
        <v>54</v>
      </c>
    </row>
    <row r="183" spans="1:5" x14ac:dyDescent="0.3">
      <c r="A183" s="16" t="s">
        <v>20</v>
      </c>
      <c r="B183" s="13">
        <v>142</v>
      </c>
      <c r="D183" s="15" t="s">
        <v>14</v>
      </c>
      <c r="E183" s="13">
        <v>120</v>
      </c>
    </row>
    <row r="184" spans="1:5" x14ac:dyDescent="0.3">
      <c r="A184" s="16" t="s">
        <v>20</v>
      </c>
      <c r="B184" s="13">
        <v>85</v>
      </c>
      <c r="D184" s="15" t="s">
        <v>14</v>
      </c>
      <c r="E184" s="13">
        <v>579</v>
      </c>
    </row>
    <row r="185" spans="1:5" x14ac:dyDescent="0.3">
      <c r="A185" s="16" t="s">
        <v>20</v>
      </c>
      <c r="B185" s="13">
        <v>659</v>
      </c>
      <c r="D185" s="15" t="s">
        <v>14</v>
      </c>
      <c r="E185" s="13">
        <v>2072</v>
      </c>
    </row>
    <row r="186" spans="1:5" x14ac:dyDescent="0.3">
      <c r="A186" s="16" t="s">
        <v>20</v>
      </c>
      <c r="B186" s="13">
        <v>121</v>
      </c>
      <c r="D186" s="15" t="s">
        <v>14</v>
      </c>
      <c r="E186" s="13">
        <v>0</v>
      </c>
    </row>
    <row r="187" spans="1:5" x14ac:dyDescent="0.3">
      <c r="A187" s="16" t="s">
        <v>20</v>
      </c>
      <c r="B187" s="13">
        <v>3742</v>
      </c>
      <c r="D187" s="15" t="s">
        <v>14</v>
      </c>
      <c r="E187" s="13">
        <v>1796</v>
      </c>
    </row>
    <row r="188" spans="1:5" x14ac:dyDescent="0.3">
      <c r="A188" s="16" t="s">
        <v>20</v>
      </c>
      <c r="B188" s="13">
        <v>223</v>
      </c>
      <c r="D188" s="15" t="s">
        <v>14</v>
      </c>
      <c r="E188" s="13">
        <v>62</v>
      </c>
    </row>
    <row r="189" spans="1:5" x14ac:dyDescent="0.3">
      <c r="A189" s="16" t="s">
        <v>20</v>
      </c>
      <c r="B189" s="13">
        <v>133</v>
      </c>
      <c r="D189" s="15" t="s">
        <v>14</v>
      </c>
      <c r="E189" s="13">
        <v>347</v>
      </c>
    </row>
    <row r="190" spans="1:5" x14ac:dyDescent="0.3">
      <c r="A190" s="16" t="s">
        <v>20</v>
      </c>
      <c r="B190" s="13">
        <v>5168</v>
      </c>
      <c r="D190" s="15" t="s">
        <v>14</v>
      </c>
      <c r="E190" s="13">
        <v>19</v>
      </c>
    </row>
    <row r="191" spans="1:5" x14ac:dyDescent="0.3">
      <c r="A191" s="16" t="s">
        <v>20</v>
      </c>
      <c r="B191" s="13">
        <v>307</v>
      </c>
      <c r="D191" s="15" t="s">
        <v>14</v>
      </c>
      <c r="E191" s="13">
        <v>1258</v>
      </c>
    </row>
    <row r="192" spans="1:5" x14ac:dyDescent="0.3">
      <c r="A192" s="16" t="s">
        <v>20</v>
      </c>
      <c r="B192" s="13">
        <v>2441</v>
      </c>
      <c r="D192" s="15" t="s">
        <v>14</v>
      </c>
      <c r="E192" s="13">
        <v>362</v>
      </c>
    </row>
    <row r="193" spans="1:5" x14ac:dyDescent="0.3">
      <c r="A193" s="16" t="s">
        <v>20</v>
      </c>
      <c r="B193" s="13">
        <v>1385</v>
      </c>
      <c r="D193" s="15" t="s">
        <v>14</v>
      </c>
      <c r="E193" s="13">
        <v>133</v>
      </c>
    </row>
    <row r="194" spans="1:5" x14ac:dyDescent="0.3">
      <c r="A194" s="16" t="s">
        <v>20</v>
      </c>
      <c r="B194" s="13">
        <v>190</v>
      </c>
      <c r="D194" s="15" t="s">
        <v>14</v>
      </c>
      <c r="E194" s="13">
        <v>846</v>
      </c>
    </row>
    <row r="195" spans="1:5" x14ac:dyDescent="0.3">
      <c r="A195" s="16" t="s">
        <v>20</v>
      </c>
      <c r="B195" s="13">
        <v>470</v>
      </c>
      <c r="D195" s="15" t="s">
        <v>14</v>
      </c>
      <c r="E195" s="13">
        <v>10</v>
      </c>
    </row>
    <row r="196" spans="1:5" x14ac:dyDescent="0.3">
      <c r="A196" s="16" t="s">
        <v>20</v>
      </c>
      <c r="B196" s="13">
        <v>253</v>
      </c>
      <c r="D196" s="15" t="s">
        <v>14</v>
      </c>
      <c r="E196" s="13">
        <v>191</v>
      </c>
    </row>
    <row r="197" spans="1:5" x14ac:dyDescent="0.3">
      <c r="A197" s="16" t="s">
        <v>20</v>
      </c>
      <c r="B197" s="13">
        <v>1113</v>
      </c>
      <c r="D197" s="15" t="s">
        <v>14</v>
      </c>
      <c r="E197" s="13">
        <v>1979</v>
      </c>
    </row>
    <row r="198" spans="1:5" x14ac:dyDescent="0.3">
      <c r="A198" s="16" t="s">
        <v>20</v>
      </c>
      <c r="B198" s="13">
        <v>2283</v>
      </c>
      <c r="D198" s="15" t="s">
        <v>14</v>
      </c>
      <c r="E198" s="13">
        <v>63</v>
      </c>
    </row>
    <row r="199" spans="1:5" x14ac:dyDescent="0.3">
      <c r="A199" s="16" t="s">
        <v>20</v>
      </c>
      <c r="B199" s="13">
        <v>1095</v>
      </c>
      <c r="D199" s="15" t="s">
        <v>14</v>
      </c>
      <c r="E199" s="13">
        <v>6080</v>
      </c>
    </row>
    <row r="200" spans="1:5" x14ac:dyDescent="0.3">
      <c r="A200" s="16" t="s">
        <v>20</v>
      </c>
      <c r="B200" s="13">
        <v>1690</v>
      </c>
      <c r="D200" s="15" t="s">
        <v>14</v>
      </c>
      <c r="E200" s="13">
        <v>80</v>
      </c>
    </row>
    <row r="201" spans="1:5" x14ac:dyDescent="0.3">
      <c r="A201" s="16" t="s">
        <v>20</v>
      </c>
      <c r="B201" s="13">
        <v>191</v>
      </c>
      <c r="D201" s="15" t="s">
        <v>14</v>
      </c>
      <c r="E201" s="13">
        <v>9</v>
      </c>
    </row>
    <row r="202" spans="1:5" x14ac:dyDescent="0.3">
      <c r="A202" s="16" t="s">
        <v>20</v>
      </c>
      <c r="B202" s="13">
        <v>2013</v>
      </c>
      <c r="D202" s="15" t="s">
        <v>14</v>
      </c>
      <c r="E202" s="13">
        <v>1784</v>
      </c>
    </row>
    <row r="203" spans="1:5" x14ac:dyDescent="0.3">
      <c r="A203" s="16" t="s">
        <v>20</v>
      </c>
      <c r="B203" s="13">
        <v>1703</v>
      </c>
      <c r="D203" s="15" t="s">
        <v>14</v>
      </c>
      <c r="E203" s="13">
        <v>243</v>
      </c>
    </row>
    <row r="204" spans="1:5" x14ac:dyDescent="0.3">
      <c r="A204" s="16" t="s">
        <v>20</v>
      </c>
      <c r="B204" s="13">
        <v>80</v>
      </c>
      <c r="D204" s="15" t="s">
        <v>14</v>
      </c>
      <c r="E204" s="13">
        <v>1296</v>
      </c>
    </row>
    <row r="205" spans="1:5" x14ac:dyDescent="0.3">
      <c r="A205" s="16" t="s">
        <v>20</v>
      </c>
      <c r="B205" s="13">
        <v>41</v>
      </c>
      <c r="D205" s="15" t="s">
        <v>14</v>
      </c>
      <c r="E205" s="13">
        <v>77</v>
      </c>
    </row>
    <row r="206" spans="1:5" x14ac:dyDescent="0.3">
      <c r="A206" s="16" t="s">
        <v>20</v>
      </c>
      <c r="B206" s="13">
        <v>187</v>
      </c>
      <c r="D206" s="15" t="s">
        <v>14</v>
      </c>
      <c r="E206" s="13">
        <v>395</v>
      </c>
    </row>
    <row r="207" spans="1:5" x14ac:dyDescent="0.3">
      <c r="A207" s="16" t="s">
        <v>20</v>
      </c>
      <c r="B207" s="13">
        <v>2875</v>
      </c>
      <c r="D207" s="15" t="s">
        <v>14</v>
      </c>
      <c r="E207" s="13">
        <v>49</v>
      </c>
    </row>
    <row r="208" spans="1:5" x14ac:dyDescent="0.3">
      <c r="A208" s="16" t="s">
        <v>20</v>
      </c>
      <c r="B208" s="13">
        <v>88</v>
      </c>
      <c r="D208" s="15" t="s">
        <v>14</v>
      </c>
      <c r="E208" s="13">
        <v>180</v>
      </c>
    </row>
    <row r="209" spans="1:5" x14ac:dyDescent="0.3">
      <c r="A209" s="16" t="s">
        <v>20</v>
      </c>
      <c r="B209" s="13">
        <v>191</v>
      </c>
      <c r="D209" s="15" t="s">
        <v>14</v>
      </c>
      <c r="E209" s="13">
        <v>2690</v>
      </c>
    </row>
    <row r="210" spans="1:5" x14ac:dyDescent="0.3">
      <c r="A210" s="16" t="s">
        <v>20</v>
      </c>
      <c r="B210" s="13">
        <v>139</v>
      </c>
      <c r="D210" s="15" t="s">
        <v>14</v>
      </c>
      <c r="E210" s="13">
        <v>2779</v>
      </c>
    </row>
    <row r="211" spans="1:5" x14ac:dyDescent="0.3">
      <c r="A211" s="16" t="s">
        <v>20</v>
      </c>
      <c r="B211" s="13">
        <v>186</v>
      </c>
      <c r="D211" s="15" t="s">
        <v>14</v>
      </c>
      <c r="E211" s="13">
        <v>92</v>
      </c>
    </row>
    <row r="212" spans="1:5" x14ac:dyDescent="0.3">
      <c r="A212" s="16" t="s">
        <v>20</v>
      </c>
      <c r="B212" s="13">
        <v>112</v>
      </c>
      <c r="D212" s="15" t="s">
        <v>14</v>
      </c>
      <c r="E212" s="13">
        <v>1028</v>
      </c>
    </row>
    <row r="213" spans="1:5" x14ac:dyDescent="0.3">
      <c r="A213" s="16" t="s">
        <v>20</v>
      </c>
      <c r="B213" s="13">
        <v>101</v>
      </c>
      <c r="D213" s="15" t="s">
        <v>14</v>
      </c>
      <c r="E213" s="13">
        <v>26</v>
      </c>
    </row>
    <row r="214" spans="1:5" x14ac:dyDescent="0.3">
      <c r="A214" s="16" t="s">
        <v>20</v>
      </c>
      <c r="B214" s="13">
        <v>206</v>
      </c>
      <c r="D214" s="15" t="s">
        <v>14</v>
      </c>
      <c r="E214" s="13">
        <v>1790</v>
      </c>
    </row>
    <row r="215" spans="1:5" x14ac:dyDescent="0.3">
      <c r="A215" s="16" t="s">
        <v>20</v>
      </c>
      <c r="B215" s="13">
        <v>154</v>
      </c>
      <c r="D215" s="15" t="s">
        <v>14</v>
      </c>
      <c r="E215" s="13">
        <v>37</v>
      </c>
    </row>
    <row r="216" spans="1:5" x14ac:dyDescent="0.3">
      <c r="A216" s="16" t="s">
        <v>20</v>
      </c>
      <c r="B216" s="13">
        <v>5966</v>
      </c>
      <c r="D216" s="15" t="s">
        <v>14</v>
      </c>
      <c r="E216" s="13">
        <v>35</v>
      </c>
    </row>
    <row r="217" spans="1:5" x14ac:dyDescent="0.3">
      <c r="A217" s="16" t="s">
        <v>20</v>
      </c>
      <c r="B217" s="13">
        <v>169</v>
      </c>
      <c r="D217" s="15" t="s">
        <v>14</v>
      </c>
      <c r="E217" s="13">
        <v>558</v>
      </c>
    </row>
    <row r="218" spans="1:5" x14ac:dyDescent="0.3">
      <c r="A218" s="16" t="s">
        <v>20</v>
      </c>
      <c r="B218" s="13">
        <v>2106</v>
      </c>
      <c r="D218" s="15" t="s">
        <v>14</v>
      </c>
      <c r="E218" s="13">
        <v>64</v>
      </c>
    </row>
    <row r="219" spans="1:5" x14ac:dyDescent="0.3">
      <c r="A219" s="16" t="s">
        <v>20</v>
      </c>
      <c r="B219" s="13">
        <v>131</v>
      </c>
      <c r="D219" s="15" t="s">
        <v>14</v>
      </c>
      <c r="E219" s="13">
        <v>245</v>
      </c>
    </row>
    <row r="220" spans="1:5" x14ac:dyDescent="0.3">
      <c r="A220" s="16" t="s">
        <v>20</v>
      </c>
      <c r="B220" s="13">
        <v>84</v>
      </c>
      <c r="D220" s="15" t="s">
        <v>14</v>
      </c>
      <c r="E220" s="13">
        <v>71</v>
      </c>
    </row>
    <row r="221" spans="1:5" x14ac:dyDescent="0.3">
      <c r="A221" s="16" t="s">
        <v>20</v>
      </c>
      <c r="B221" s="13">
        <v>155</v>
      </c>
      <c r="D221" s="15" t="s">
        <v>14</v>
      </c>
      <c r="E221" s="13">
        <v>42</v>
      </c>
    </row>
    <row r="222" spans="1:5" x14ac:dyDescent="0.3">
      <c r="A222" s="16" t="s">
        <v>20</v>
      </c>
      <c r="B222" s="13">
        <v>189</v>
      </c>
      <c r="D222" s="15" t="s">
        <v>14</v>
      </c>
      <c r="E222" s="13">
        <v>156</v>
      </c>
    </row>
    <row r="223" spans="1:5" x14ac:dyDescent="0.3">
      <c r="A223" s="16" t="s">
        <v>20</v>
      </c>
      <c r="B223" s="13">
        <v>4799</v>
      </c>
      <c r="D223" s="15" t="s">
        <v>14</v>
      </c>
      <c r="E223" s="13">
        <v>1368</v>
      </c>
    </row>
    <row r="224" spans="1:5" x14ac:dyDescent="0.3">
      <c r="A224" s="16" t="s">
        <v>20</v>
      </c>
      <c r="B224" s="13">
        <v>1137</v>
      </c>
      <c r="D224" s="15" t="s">
        <v>14</v>
      </c>
      <c r="E224" s="13">
        <v>102</v>
      </c>
    </row>
    <row r="225" spans="1:5" x14ac:dyDescent="0.3">
      <c r="A225" s="16" t="s">
        <v>20</v>
      </c>
      <c r="B225" s="13">
        <v>1152</v>
      </c>
      <c r="D225" s="15" t="s">
        <v>14</v>
      </c>
      <c r="E225" s="13">
        <v>86</v>
      </c>
    </row>
    <row r="226" spans="1:5" x14ac:dyDescent="0.3">
      <c r="A226" s="16" t="s">
        <v>20</v>
      </c>
      <c r="B226" s="13">
        <v>50</v>
      </c>
      <c r="D226" s="15" t="s">
        <v>14</v>
      </c>
      <c r="E226" s="13">
        <v>253</v>
      </c>
    </row>
    <row r="227" spans="1:5" x14ac:dyDescent="0.3">
      <c r="A227" s="16" t="s">
        <v>20</v>
      </c>
      <c r="B227" s="13">
        <v>3059</v>
      </c>
      <c r="D227" s="15" t="s">
        <v>14</v>
      </c>
      <c r="E227" s="13">
        <v>157</v>
      </c>
    </row>
    <row r="228" spans="1:5" x14ac:dyDescent="0.3">
      <c r="A228" s="16" t="s">
        <v>20</v>
      </c>
      <c r="B228" s="13">
        <v>34</v>
      </c>
      <c r="D228" s="15" t="s">
        <v>14</v>
      </c>
      <c r="E228" s="13">
        <v>183</v>
      </c>
    </row>
    <row r="229" spans="1:5" x14ac:dyDescent="0.3">
      <c r="A229" s="16" t="s">
        <v>20</v>
      </c>
      <c r="B229" s="13">
        <v>220</v>
      </c>
      <c r="D229" s="15" t="s">
        <v>14</v>
      </c>
      <c r="E229" s="13">
        <v>82</v>
      </c>
    </row>
    <row r="230" spans="1:5" x14ac:dyDescent="0.3">
      <c r="A230" s="16" t="s">
        <v>20</v>
      </c>
      <c r="B230" s="13">
        <v>1604</v>
      </c>
      <c r="D230" s="15" t="s">
        <v>14</v>
      </c>
      <c r="E230" s="13">
        <v>1</v>
      </c>
    </row>
    <row r="231" spans="1:5" x14ac:dyDescent="0.3">
      <c r="A231" s="16" t="s">
        <v>20</v>
      </c>
      <c r="B231" s="13">
        <v>454</v>
      </c>
      <c r="D231" s="15" t="s">
        <v>14</v>
      </c>
      <c r="E231" s="13">
        <v>1198</v>
      </c>
    </row>
    <row r="232" spans="1:5" x14ac:dyDescent="0.3">
      <c r="A232" s="16" t="s">
        <v>20</v>
      </c>
      <c r="B232" s="13">
        <v>123</v>
      </c>
      <c r="D232" s="15" t="s">
        <v>14</v>
      </c>
      <c r="E232" s="13">
        <v>648</v>
      </c>
    </row>
    <row r="233" spans="1:5" x14ac:dyDescent="0.3">
      <c r="A233" s="16" t="s">
        <v>20</v>
      </c>
      <c r="B233" s="13">
        <v>299</v>
      </c>
      <c r="D233" s="15" t="s">
        <v>14</v>
      </c>
      <c r="E233" s="13">
        <v>64</v>
      </c>
    </row>
    <row r="234" spans="1:5" x14ac:dyDescent="0.3">
      <c r="A234" s="16" t="s">
        <v>20</v>
      </c>
      <c r="B234" s="13">
        <v>2237</v>
      </c>
      <c r="D234" s="15" t="s">
        <v>14</v>
      </c>
      <c r="E234" s="13">
        <v>62</v>
      </c>
    </row>
    <row r="235" spans="1:5" x14ac:dyDescent="0.3">
      <c r="A235" s="16" t="s">
        <v>20</v>
      </c>
      <c r="B235" s="13">
        <v>645</v>
      </c>
      <c r="D235" s="15" t="s">
        <v>14</v>
      </c>
      <c r="E235" s="13">
        <v>750</v>
      </c>
    </row>
    <row r="236" spans="1:5" x14ac:dyDescent="0.3">
      <c r="A236" s="16" t="s">
        <v>20</v>
      </c>
      <c r="B236" s="13">
        <v>484</v>
      </c>
      <c r="D236" s="15" t="s">
        <v>14</v>
      </c>
      <c r="E236" s="13">
        <v>105</v>
      </c>
    </row>
    <row r="237" spans="1:5" x14ac:dyDescent="0.3">
      <c r="A237" s="16" t="s">
        <v>20</v>
      </c>
      <c r="B237" s="13">
        <v>154</v>
      </c>
      <c r="D237" s="15" t="s">
        <v>14</v>
      </c>
      <c r="E237" s="13">
        <v>2604</v>
      </c>
    </row>
    <row r="238" spans="1:5" x14ac:dyDescent="0.3">
      <c r="A238" s="16" t="s">
        <v>20</v>
      </c>
      <c r="B238" s="13">
        <v>82</v>
      </c>
      <c r="D238" s="15" t="s">
        <v>14</v>
      </c>
      <c r="E238" s="13">
        <v>65</v>
      </c>
    </row>
    <row r="239" spans="1:5" x14ac:dyDescent="0.3">
      <c r="A239" s="16" t="s">
        <v>20</v>
      </c>
      <c r="B239" s="13">
        <v>134</v>
      </c>
      <c r="D239" s="15" t="s">
        <v>14</v>
      </c>
      <c r="E239" s="13">
        <v>94</v>
      </c>
    </row>
    <row r="240" spans="1:5" x14ac:dyDescent="0.3">
      <c r="A240" s="16" t="s">
        <v>20</v>
      </c>
      <c r="B240" s="13">
        <v>5203</v>
      </c>
      <c r="D240" s="15" t="s">
        <v>14</v>
      </c>
      <c r="E240" s="13">
        <v>257</v>
      </c>
    </row>
    <row r="241" spans="1:5" x14ac:dyDescent="0.3">
      <c r="A241" s="16" t="s">
        <v>20</v>
      </c>
      <c r="B241" s="13">
        <v>94</v>
      </c>
      <c r="D241" s="15" t="s">
        <v>14</v>
      </c>
      <c r="E241" s="13">
        <v>2928</v>
      </c>
    </row>
    <row r="242" spans="1:5" x14ac:dyDescent="0.3">
      <c r="A242" s="16" t="s">
        <v>20</v>
      </c>
      <c r="B242" s="13">
        <v>205</v>
      </c>
      <c r="D242" s="15" t="s">
        <v>14</v>
      </c>
      <c r="E242" s="13">
        <v>4697</v>
      </c>
    </row>
    <row r="243" spans="1:5" x14ac:dyDescent="0.3">
      <c r="A243" s="16" t="s">
        <v>20</v>
      </c>
      <c r="B243" s="13">
        <v>92</v>
      </c>
      <c r="D243" s="15" t="s">
        <v>14</v>
      </c>
      <c r="E243" s="13">
        <v>2915</v>
      </c>
    </row>
    <row r="244" spans="1:5" x14ac:dyDescent="0.3">
      <c r="A244" s="16" t="s">
        <v>20</v>
      </c>
      <c r="B244" s="13">
        <v>219</v>
      </c>
      <c r="D244" s="15" t="s">
        <v>14</v>
      </c>
      <c r="E244" s="13">
        <v>18</v>
      </c>
    </row>
    <row r="245" spans="1:5" x14ac:dyDescent="0.3">
      <c r="A245" s="16" t="s">
        <v>20</v>
      </c>
      <c r="B245" s="13">
        <v>2526</v>
      </c>
      <c r="D245" s="15" t="s">
        <v>14</v>
      </c>
      <c r="E245" s="13">
        <v>602</v>
      </c>
    </row>
    <row r="246" spans="1:5" x14ac:dyDescent="0.3">
      <c r="A246" s="16" t="s">
        <v>20</v>
      </c>
      <c r="B246" s="13">
        <v>94</v>
      </c>
      <c r="D246" s="15" t="s">
        <v>14</v>
      </c>
      <c r="E246" s="13">
        <v>1</v>
      </c>
    </row>
    <row r="247" spans="1:5" x14ac:dyDescent="0.3">
      <c r="A247" s="16" t="s">
        <v>20</v>
      </c>
      <c r="B247" s="13">
        <v>1713</v>
      </c>
      <c r="D247" s="15" t="s">
        <v>14</v>
      </c>
      <c r="E247" s="13">
        <v>3868</v>
      </c>
    </row>
    <row r="248" spans="1:5" x14ac:dyDescent="0.3">
      <c r="A248" s="16" t="s">
        <v>20</v>
      </c>
      <c r="B248" s="13">
        <v>249</v>
      </c>
      <c r="D248" s="15" t="s">
        <v>14</v>
      </c>
      <c r="E248" s="13">
        <v>504</v>
      </c>
    </row>
    <row r="249" spans="1:5" x14ac:dyDescent="0.3">
      <c r="A249" s="16" t="s">
        <v>20</v>
      </c>
      <c r="B249" s="13">
        <v>192</v>
      </c>
      <c r="D249" s="15" t="s">
        <v>14</v>
      </c>
      <c r="E249" s="13">
        <v>14</v>
      </c>
    </row>
    <row r="250" spans="1:5" x14ac:dyDescent="0.3">
      <c r="A250" s="16" t="s">
        <v>20</v>
      </c>
      <c r="B250" s="13">
        <v>247</v>
      </c>
      <c r="D250" s="15" t="s">
        <v>14</v>
      </c>
      <c r="E250" s="13">
        <v>750</v>
      </c>
    </row>
    <row r="251" spans="1:5" x14ac:dyDescent="0.3">
      <c r="A251" s="16" t="s">
        <v>20</v>
      </c>
      <c r="B251" s="13">
        <v>2293</v>
      </c>
      <c r="D251" s="15" t="s">
        <v>14</v>
      </c>
      <c r="E251" s="13">
        <v>77</v>
      </c>
    </row>
    <row r="252" spans="1:5" x14ac:dyDescent="0.3">
      <c r="A252" s="16" t="s">
        <v>20</v>
      </c>
      <c r="B252" s="13">
        <v>3131</v>
      </c>
      <c r="D252" s="15" t="s">
        <v>14</v>
      </c>
      <c r="E252" s="13">
        <v>752</v>
      </c>
    </row>
    <row r="253" spans="1:5" x14ac:dyDescent="0.3">
      <c r="A253" s="16" t="s">
        <v>20</v>
      </c>
      <c r="B253" s="13">
        <v>143</v>
      </c>
      <c r="D253" s="15" t="s">
        <v>14</v>
      </c>
      <c r="E253" s="13">
        <v>131</v>
      </c>
    </row>
    <row r="254" spans="1:5" x14ac:dyDescent="0.3">
      <c r="A254" s="16" t="s">
        <v>20</v>
      </c>
      <c r="B254" s="13">
        <v>296</v>
      </c>
      <c r="D254" s="15" t="s">
        <v>14</v>
      </c>
      <c r="E254" s="13">
        <v>87</v>
      </c>
    </row>
    <row r="255" spans="1:5" x14ac:dyDescent="0.3">
      <c r="A255" s="16" t="s">
        <v>20</v>
      </c>
      <c r="B255" s="13">
        <v>170</v>
      </c>
      <c r="D255" s="15" t="s">
        <v>14</v>
      </c>
      <c r="E255" s="13">
        <v>1063</v>
      </c>
    </row>
    <row r="256" spans="1:5" x14ac:dyDescent="0.3">
      <c r="A256" s="16" t="s">
        <v>20</v>
      </c>
      <c r="B256" s="13">
        <v>86</v>
      </c>
      <c r="D256" s="15" t="s">
        <v>14</v>
      </c>
      <c r="E256" s="13">
        <v>76</v>
      </c>
    </row>
    <row r="257" spans="1:5" x14ac:dyDescent="0.3">
      <c r="A257" s="16" t="s">
        <v>20</v>
      </c>
      <c r="B257" s="13">
        <v>6286</v>
      </c>
      <c r="D257" s="15" t="s">
        <v>14</v>
      </c>
      <c r="E257" s="13">
        <v>4428</v>
      </c>
    </row>
    <row r="258" spans="1:5" x14ac:dyDescent="0.3">
      <c r="A258" s="16" t="s">
        <v>20</v>
      </c>
      <c r="B258" s="13">
        <v>3727</v>
      </c>
      <c r="D258" s="15" t="s">
        <v>14</v>
      </c>
      <c r="E258" s="13">
        <v>58</v>
      </c>
    </row>
    <row r="259" spans="1:5" x14ac:dyDescent="0.3">
      <c r="A259" s="16" t="s">
        <v>20</v>
      </c>
      <c r="B259" s="13">
        <v>1605</v>
      </c>
      <c r="D259" s="15" t="s">
        <v>14</v>
      </c>
      <c r="E259" s="13">
        <v>111</v>
      </c>
    </row>
    <row r="260" spans="1:5" x14ac:dyDescent="0.3">
      <c r="A260" s="16" t="s">
        <v>20</v>
      </c>
      <c r="B260" s="13">
        <v>2120</v>
      </c>
      <c r="D260" s="15" t="s">
        <v>14</v>
      </c>
      <c r="E260" s="13">
        <v>2955</v>
      </c>
    </row>
    <row r="261" spans="1:5" x14ac:dyDescent="0.3">
      <c r="A261" s="16" t="s">
        <v>20</v>
      </c>
      <c r="B261" s="13">
        <v>50</v>
      </c>
      <c r="D261" s="15" t="s">
        <v>14</v>
      </c>
      <c r="E261" s="13">
        <v>1657</v>
      </c>
    </row>
    <row r="262" spans="1:5" x14ac:dyDescent="0.3">
      <c r="A262" s="16" t="s">
        <v>20</v>
      </c>
      <c r="B262" s="13">
        <v>2080</v>
      </c>
      <c r="D262" s="15" t="s">
        <v>14</v>
      </c>
      <c r="E262" s="13">
        <v>926</v>
      </c>
    </row>
    <row r="263" spans="1:5" x14ac:dyDescent="0.3">
      <c r="A263" s="16" t="s">
        <v>20</v>
      </c>
      <c r="B263" s="13">
        <v>2105</v>
      </c>
      <c r="D263" s="15" t="s">
        <v>14</v>
      </c>
      <c r="E263" s="13">
        <v>77</v>
      </c>
    </row>
    <row r="264" spans="1:5" x14ac:dyDescent="0.3">
      <c r="A264" s="16" t="s">
        <v>20</v>
      </c>
      <c r="B264" s="13">
        <v>2436</v>
      </c>
      <c r="D264" s="15" t="s">
        <v>14</v>
      </c>
      <c r="E264" s="13">
        <v>1748</v>
      </c>
    </row>
    <row r="265" spans="1:5" x14ac:dyDescent="0.3">
      <c r="A265" s="16" t="s">
        <v>20</v>
      </c>
      <c r="B265" s="13">
        <v>80</v>
      </c>
      <c r="D265" s="15" t="s">
        <v>14</v>
      </c>
      <c r="E265" s="13">
        <v>79</v>
      </c>
    </row>
    <row r="266" spans="1:5" x14ac:dyDescent="0.3">
      <c r="A266" s="16" t="s">
        <v>20</v>
      </c>
      <c r="B266" s="13">
        <v>42</v>
      </c>
      <c r="D266" s="15" t="s">
        <v>14</v>
      </c>
      <c r="E266" s="13">
        <v>889</v>
      </c>
    </row>
    <row r="267" spans="1:5" x14ac:dyDescent="0.3">
      <c r="A267" s="16" t="s">
        <v>20</v>
      </c>
      <c r="B267" s="13">
        <v>139</v>
      </c>
      <c r="D267" s="15" t="s">
        <v>14</v>
      </c>
      <c r="E267" s="13">
        <v>56</v>
      </c>
    </row>
    <row r="268" spans="1:5" x14ac:dyDescent="0.3">
      <c r="A268" s="16" t="s">
        <v>20</v>
      </c>
      <c r="B268" s="13">
        <v>159</v>
      </c>
      <c r="D268" s="15" t="s">
        <v>14</v>
      </c>
      <c r="E268" s="13">
        <v>1</v>
      </c>
    </row>
    <row r="269" spans="1:5" x14ac:dyDescent="0.3">
      <c r="A269" s="16" t="s">
        <v>20</v>
      </c>
      <c r="B269" s="13">
        <v>381</v>
      </c>
      <c r="D269" s="15" t="s">
        <v>14</v>
      </c>
      <c r="E269" s="13">
        <v>83</v>
      </c>
    </row>
    <row r="270" spans="1:5" x14ac:dyDescent="0.3">
      <c r="A270" s="16" t="s">
        <v>20</v>
      </c>
      <c r="B270" s="13">
        <v>194</v>
      </c>
      <c r="D270" s="15" t="s">
        <v>14</v>
      </c>
      <c r="E270" s="13">
        <v>2025</v>
      </c>
    </row>
    <row r="271" spans="1:5" x14ac:dyDescent="0.3">
      <c r="A271" s="16" t="s">
        <v>20</v>
      </c>
      <c r="B271" s="13">
        <v>106</v>
      </c>
      <c r="D271" s="15" t="s">
        <v>14</v>
      </c>
      <c r="E271" s="13">
        <v>14</v>
      </c>
    </row>
    <row r="272" spans="1:5" x14ac:dyDescent="0.3">
      <c r="A272" s="16" t="s">
        <v>20</v>
      </c>
      <c r="B272" s="13">
        <v>142</v>
      </c>
      <c r="D272" s="15" t="s">
        <v>14</v>
      </c>
      <c r="E272" s="13">
        <v>656</v>
      </c>
    </row>
    <row r="273" spans="1:5" x14ac:dyDescent="0.3">
      <c r="A273" s="16" t="s">
        <v>20</v>
      </c>
      <c r="B273" s="13">
        <v>211</v>
      </c>
      <c r="D273" s="15" t="s">
        <v>14</v>
      </c>
      <c r="E273" s="13">
        <v>1596</v>
      </c>
    </row>
    <row r="274" spans="1:5" x14ac:dyDescent="0.3">
      <c r="A274" s="16" t="s">
        <v>20</v>
      </c>
      <c r="B274" s="13">
        <v>2756</v>
      </c>
      <c r="D274" s="15" t="s">
        <v>14</v>
      </c>
      <c r="E274" s="13">
        <v>10</v>
      </c>
    </row>
    <row r="275" spans="1:5" x14ac:dyDescent="0.3">
      <c r="A275" s="16" t="s">
        <v>20</v>
      </c>
      <c r="B275" s="13">
        <v>173</v>
      </c>
      <c r="D275" s="15" t="s">
        <v>14</v>
      </c>
      <c r="E275" s="13">
        <v>1121</v>
      </c>
    </row>
    <row r="276" spans="1:5" x14ac:dyDescent="0.3">
      <c r="A276" s="16" t="s">
        <v>20</v>
      </c>
      <c r="B276" s="13">
        <v>87</v>
      </c>
      <c r="D276" s="15" t="s">
        <v>14</v>
      </c>
      <c r="E276" s="13">
        <v>15</v>
      </c>
    </row>
    <row r="277" spans="1:5" x14ac:dyDescent="0.3">
      <c r="A277" s="16" t="s">
        <v>20</v>
      </c>
      <c r="B277" s="13">
        <v>1572</v>
      </c>
      <c r="D277" s="15" t="s">
        <v>14</v>
      </c>
      <c r="E277" s="13">
        <v>191</v>
      </c>
    </row>
    <row r="278" spans="1:5" x14ac:dyDescent="0.3">
      <c r="A278" s="16" t="s">
        <v>20</v>
      </c>
      <c r="B278" s="13">
        <v>2346</v>
      </c>
      <c r="D278" s="15" t="s">
        <v>14</v>
      </c>
      <c r="E278" s="13">
        <v>16</v>
      </c>
    </row>
    <row r="279" spans="1:5" x14ac:dyDescent="0.3">
      <c r="A279" s="16" t="s">
        <v>20</v>
      </c>
      <c r="B279" s="13">
        <v>115</v>
      </c>
      <c r="D279" s="15" t="s">
        <v>14</v>
      </c>
      <c r="E279" s="13">
        <v>17</v>
      </c>
    </row>
    <row r="280" spans="1:5" x14ac:dyDescent="0.3">
      <c r="A280" s="16" t="s">
        <v>20</v>
      </c>
      <c r="B280" s="13">
        <v>85</v>
      </c>
      <c r="D280" s="15" t="s">
        <v>14</v>
      </c>
      <c r="E280" s="13">
        <v>34</v>
      </c>
    </row>
    <row r="281" spans="1:5" x14ac:dyDescent="0.3">
      <c r="A281" s="16" t="s">
        <v>20</v>
      </c>
      <c r="B281" s="13">
        <v>144</v>
      </c>
      <c r="D281" s="15" t="s">
        <v>14</v>
      </c>
      <c r="E281" s="13">
        <v>1</v>
      </c>
    </row>
    <row r="282" spans="1:5" x14ac:dyDescent="0.3">
      <c r="A282" s="16" t="s">
        <v>20</v>
      </c>
      <c r="B282" s="13">
        <v>2443</v>
      </c>
      <c r="D282" s="15" t="s">
        <v>14</v>
      </c>
      <c r="E282" s="13">
        <v>1274</v>
      </c>
    </row>
    <row r="283" spans="1:5" x14ac:dyDescent="0.3">
      <c r="A283" s="16" t="s">
        <v>20</v>
      </c>
      <c r="B283" s="13">
        <v>64</v>
      </c>
      <c r="D283" s="15" t="s">
        <v>14</v>
      </c>
      <c r="E283" s="13">
        <v>210</v>
      </c>
    </row>
    <row r="284" spans="1:5" x14ac:dyDescent="0.3">
      <c r="A284" s="16" t="s">
        <v>20</v>
      </c>
      <c r="B284" s="13">
        <v>268</v>
      </c>
      <c r="D284" s="15" t="s">
        <v>14</v>
      </c>
      <c r="E284" s="13">
        <v>248</v>
      </c>
    </row>
    <row r="285" spans="1:5" x14ac:dyDescent="0.3">
      <c r="A285" s="16" t="s">
        <v>20</v>
      </c>
      <c r="B285" s="13">
        <v>195</v>
      </c>
      <c r="D285" s="15" t="s">
        <v>14</v>
      </c>
      <c r="E285" s="13">
        <v>513</v>
      </c>
    </row>
    <row r="286" spans="1:5" x14ac:dyDescent="0.3">
      <c r="A286" s="16" t="s">
        <v>20</v>
      </c>
      <c r="B286" s="13">
        <v>186</v>
      </c>
      <c r="D286" s="15" t="s">
        <v>14</v>
      </c>
      <c r="E286" s="13">
        <v>3410</v>
      </c>
    </row>
    <row r="287" spans="1:5" x14ac:dyDescent="0.3">
      <c r="A287" s="16" t="s">
        <v>20</v>
      </c>
      <c r="B287" s="13">
        <v>460</v>
      </c>
      <c r="D287" s="15" t="s">
        <v>14</v>
      </c>
      <c r="E287" s="13">
        <v>10</v>
      </c>
    </row>
    <row r="288" spans="1:5" x14ac:dyDescent="0.3">
      <c r="A288" s="16" t="s">
        <v>20</v>
      </c>
      <c r="B288" s="13">
        <v>2528</v>
      </c>
      <c r="D288" s="15" t="s">
        <v>14</v>
      </c>
      <c r="E288" s="13">
        <v>2201</v>
      </c>
    </row>
    <row r="289" spans="1:5" x14ac:dyDescent="0.3">
      <c r="A289" s="16" t="s">
        <v>20</v>
      </c>
      <c r="B289" s="13">
        <v>3657</v>
      </c>
      <c r="D289" s="15" t="s">
        <v>14</v>
      </c>
      <c r="E289" s="13">
        <v>676</v>
      </c>
    </row>
    <row r="290" spans="1:5" x14ac:dyDescent="0.3">
      <c r="A290" s="16" t="s">
        <v>20</v>
      </c>
      <c r="B290" s="13">
        <v>131</v>
      </c>
      <c r="D290" s="15" t="s">
        <v>14</v>
      </c>
      <c r="E290" s="13">
        <v>831</v>
      </c>
    </row>
    <row r="291" spans="1:5" x14ac:dyDescent="0.3">
      <c r="A291" s="16" t="s">
        <v>20</v>
      </c>
      <c r="B291" s="13">
        <v>239</v>
      </c>
      <c r="D291" s="15" t="s">
        <v>14</v>
      </c>
      <c r="E291" s="13">
        <v>859</v>
      </c>
    </row>
    <row r="292" spans="1:5" x14ac:dyDescent="0.3">
      <c r="A292" s="16" t="s">
        <v>20</v>
      </c>
      <c r="B292" s="13">
        <v>78</v>
      </c>
      <c r="D292" s="15" t="s">
        <v>14</v>
      </c>
      <c r="E292" s="13">
        <v>45</v>
      </c>
    </row>
    <row r="293" spans="1:5" x14ac:dyDescent="0.3">
      <c r="A293" s="16" t="s">
        <v>20</v>
      </c>
      <c r="B293" s="13">
        <v>1773</v>
      </c>
      <c r="D293" s="15" t="s">
        <v>14</v>
      </c>
      <c r="E293" s="13">
        <v>6</v>
      </c>
    </row>
    <row r="294" spans="1:5" x14ac:dyDescent="0.3">
      <c r="A294" s="16" t="s">
        <v>20</v>
      </c>
      <c r="B294" s="13">
        <v>32</v>
      </c>
      <c r="D294" s="15" t="s">
        <v>14</v>
      </c>
      <c r="E294" s="13">
        <v>7</v>
      </c>
    </row>
    <row r="295" spans="1:5" x14ac:dyDescent="0.3">
      <c r="A295" s="16" t="s">
        <v>20</v>
      </c>
      <c r="B295" s="13">
        <v>369</v>
      </c>
      <c r="D295" s="15" t="s">
        <v>14</v>
      </c>
      <c r="E295" s="13">
        <v>31</v>
      </c>
    </row>
    <row r="296" spans="1:5" x14ac:dyDescent="0.3">
      <c r="A296" s="16" t="s">
        <v>20</v>
      </c>
      <c r="B296" s="13">
        <v>89</v>
      </c>
      <c r="D296" s="15" t="s">
        <v>14</v>
      </c>
      <c r="E296" s="13">
        <v>78</v>
      </c>
    </row>
    <row r="297" spans="1:5" x14ac:dyDescent="0.3">
      <c r="A297" s="16" t="s">
        <v>20</v>
      </c>
      <c r="B297" s="13">
        <v>147</v>
      </c>
      <c r="D297" s="15" t="s">
        <v>14</v>
      </c>
      <c r="E297" s="13">
        <v>1225</v>
      </c>
    </row>
    <row r="298" spans="1:5" x14ac:dyDescent="0.3">
      <c r="A298" s="16" t="s">
        <v>20</v>
      </c>
      <c r="B298" s="13">
        <v>126</v>
      </c>
      <c r="D298" s="15" t="s">
        <v>14</v>
      </c>
      <c r="E298" s="13">
        <v>1</v>
      </c>
    </row>
    <row r="299" spans="1:5" x14ac:dyDescent="0.3">
      <c r="A299" s="16" t="s">
        <v>20</v>
      </c>
      <c r="B299" s="13">
        <v>2218</v>
      </c>
      <c r="D299" s="15" t="s">
        <v>14</v>
      </c>
      <c r="E299" s="13">
        <v>67</v>
      </c>
    </row>
    <row r="300" spans="1:5" x14ac:dyDescent="0.3">
      <c r="A300" s="16" t="s">
        <v>20</v>
      </c>
      <c r="B300" s="13">
        <v>202</v>
      </c>
      <c r="D300" s="15" t="s">
        <v>14</v>
      </c>
      <c r="E300" s="13">
        <v>19</v>
      </c>
    </row>
    <row r="301" spans="1:5" x14ac:dyDescent="0.3">
      <c r="A301" s="16" t="s">
        <v>20</v>
      </c>
      <c r="B301" s="13">
        <v>140</v>
      </c>
      <c r="D301" s="15" t="s">
        <v>14</v>
      </c>
      <c r="E301" s="13">
        <v>2108</v>
      </c>
    </row>
    <row r="302" spans="1:5" x14ac:dyDescent="0.3">
      <c r="A302" s="16" t="s">
        <v>20</v>
      </c>
      <c r="B302" s="13">
        <v>1052</v>
      </c>
      <c r="D302" s="15" t="s">
        <v>14</v>
      </c>
      <c r="E302" s="13">
        <v>679</v>
      </c>
    </row>
    <row r="303" spans="1:5" x14ac:dyDescent="0.3">
      <c r="A303" s="16" t="s">
        <v>20</v>
      </c>
      <c r="B303" s="13">
        <v>247</v>
      </c>
      <c r="D303" s="15" t="s">
        <v>14</v>
      </c>
      <c r="E303" s="13">
        <v>36</v>
      </c>
    </row>
    <row r="304" spans="1:5" x14ac:dyDescent="0.3">
      <c r="A304" s="16" t="s">
        <v>20</v>
      </c>
      <c r="B304" s="13">
        <v>84</v>
      </c>
      <c r="D304" s="15" t="s">
        <v>14</v>
      </c>
      <c r="E304" s="13">
        <v>47</v>
      </c>
    </row>
    <row r="305" spans="1:5" x14ac:dyDescent="0.3">
      <c r="A305" s="16" t="s">
        <v>20</v>
      </c>
      <c r="B305" s="13">
        <v>88</v>
      </c>
      <c r="D305" s="15" t="s">
        <v>14</v>
      </c>
      <c r="E305" s="13">
        <v>70</v>
      </c>
    </row>
    <row r="306" spans="1:5" x14ac:dyDescent="0.3">
      <c r="A306" s="16" t="s">
        <v>20</v>
      </c>
      <c r="B306" s="13">
        <v>156</v>
      </c>
      <c r="D306" s="15" t="s">
        <v>14</v>
      </c>
      <c r="E306" s="13">
        <v>154</v>
      </c>
    </row>
    <row r="307" spans="1:5" x14ac:dyDescent="0.3">
      <c r="A307" s="16" t="s">
        <v>20</v>
      </c>
      <c r="B307" s="13">
        <v>2985</v>
      </c>
      <c r="D307" s="15" t="s">
        <v>14</v>
      </c>
      <c r="E307" s="13">
        <v>22</v>
      </c>
    </row>
    <row r="308" spans="1:5" x14ac:dyDescent="0.3">
      <c r="A308" s="16" t="s">
        <v>20</v>
      </c>
      <c r="B308" s="13">
        <v>762</v>
      </c>
      <c r="D308" s="15" t="s">
        <v>14</v>
      </c>
      <c r="E308" s="13">
        <v>1758</v>
      </c>
    </row>
    <row r="309" spans="1:5" x14ac:dyDescent="0.3">
      <c r="A309" s="16" t="s">
        <v>20</v>
      </c>
      <c r="B309" s="13">
        <v>554</v>
      </c>
      <c r="D309" s="15" t="s">
        <v>14</v>
      </c>
      <c r="E309" s="13">
        <v>94</v>
      </c>
    </row>
    <row r="310" spans="1:5" x14ac:dyDescent="0.3">
      <c r="A310" s="16" t="s">
        <v>20</v>
      </c>
      <c r="B310" s="13">
        <v>135</v>
      </c>
      <c r="D310" s="15" t="s">
        <v>14</v>
      </c>
      <c r="E310" s="13">
        <v>33</v>
      </c>
    </row>
    <row r="311" spans="1:5" x14ac:dyDescent="0.3">
      <c r="A311" s="16" t="s">
        <v>20</v>
      </c>
      <c r="B311" s="13">
        <v>122</v>
      </c>
      <c r="D311" s="15" t="s">
        <v>14</v>
      </c>
      <c r="E311" s="13">
        <v>1</v>
      </c>
    </row>
    <row r="312" spans="1:5" x14ac:dyDescent="0.3">
      <c r="A312" s="16" t="s">
        <v>20</v>
      </c>
      <c r="B312" s="13">
        <v>221</v>
      </c>
      <c r="D312" s="15" t="s">
        <v>14</v>
      </c>
      <c r="E312" s="13">
        <v>31</v>
      </c>
    </row>
    <row r="313" spans="1:5" x14ac:dyDescent="0.3">
      <c r="A313" s="16" t="s">
        <v>20</v>
      </c>
      <c r="B313" s="13">
        <v>126</v>
      </c>
      <c r="D313" s="15" t="s">
        <v>14</v>
      </c>
      <c r="E313" s="13">
        <v>35</v>
      </c>
    </row>
    <row r="314" spans="1:5" x14ac:dyDescent="0.3">
      <c r="A314" s="16" t="s">
        <v>20</v>
      </c>
      <c r="B314" s="13">
        <v>1022</v>
      </c>
      <c r="D314" s="15" t="s">
        <v>14</v>
      </c>
      <c r="E314" s="13">
        <v>63</v>
      </c>
    </row>
    <row r="315" spans="1:5" x14ac:dyDescent="0.3">
      <c r="A315" s="16" t="s">
        <v>20</v>
      </c>
      <c r="B315" s="13">
        <v>3177</v>
      </c>
      <c r="D315" s="15" t="s">
        <v>14</v>
      </c>
      <c r="E315" s="13">
        <v>526</v>
      </c>
    </row>
    <row r="316" spans="1:5" x14ac:dyDescent="0.3">
      <c r="A316" s="16" t="s">
        <v>20</v>
      </c>
      <c r="B316" s="13">
        <v>198</v>
      </c>
      <c r="D316" s="15" t="s">
        <v>14</v>
      </c>
      <c r="E316" s="13">
        <v>121</v>
      </c>
    </row>
    <row r="317" spans="1:5" x14ac:dyDescent="0.3">
      <c r="A317" s="16" t="s">
        <v>20</v>
      </c>
      <c r="B317" s="13">
        <v>85</v>
      </c>
      <c r="D317" s="15" t="s">
        <v>14</v>
      </c>
      <c r="E317" s="13">
        <v>67</v>
      </c>
    </row>
    <row r="318" spans="1:5" x14ac:dyDescent="0.3">
      <c r="A318" s="16" t="s">
        <v>20</v>
      </c>
      <c r="B318" s="13">
        <v>3596</v>
      </c>
      <c r="D318" s="15" t="s">
        <v>14</v>
      </c>
      <c r="E318" s="13">
        <v>57</v>
      </c>
    </row>
    <row r="319" spans="1:5" x14ac:dyDescent="0.3">
      <c r="A319" s="16" t="s">
        <v>20</v>
      </c>
      <c r="B319" s="13">
        <v>244</v>
      </c>
      <c r="D319" s="15" t="s">
        <v>14</v>
      </c>
      <c r="E319" s="13">
        <v>1229</v>
      </c>
    </row>
    <row r="320" spans="1:5" x14ac:dyDescent="0.3">
      <c r="A320" s="16" t="s">
        <v>20</v>
      </c>
      <c r="B320" s="13">
        <v>5180</v>
      </c>
      <c r="D320" s="15" t="s">
        <v>14</v>
      </c>
      <c r="E320" s="13">
        <v>12</v>
      </c>
    </row>
    <row r="321" spans="1:5" x14ac:dyDescent="0.3">
      <c r="A321" s="16" t="s">
        <v>20</v>
      </c>
      <c r="B321" s="13">
        <v>589</v>
      </c>
      <c r="D321" s="15" t="s">
        <v>14</v>
      </c>
      <c r="E321" s="13">
        <v>452</v>
      </c>
    </row>
    <row r="322" spans="1:5" x14ac:dyDescent="0.3">
      <c r="A322" s="16" t="s">
        <v>20</v>
      </c>
      <c r="B322" s="13">
        <v>2725</v>
      </c>
      <c r="D322" s="15" t="s">
        <v>14</v>
      </c>
      <c r="E322" s="13">
        <v>1886</v>
      </c>
    </row>
    <row r="323" spans="1:5" x14ac:dyDescent="0.3">
      <c r="A323" s="16" t="s">
        <v>20</v>
      </c>
      <c r="B323" s="13">
        <v>300</v>
      </c>
      <c r="D323" s="15" t="s">
        <v>14</v>
      </c>
      <c r="E323" s="13">
        <v>1825</v>
      </c>
    </row>
    <row r="324" spans="1:5" x14ac:dyDescent="0.3">
      <c r="A324" s="16" t="s">
        <v>20</v>
      </c>
      <c r="B324" s="13">
        <v>144</v>
      </c>
      <c r="D324" s="15" t="s">
        <v>14</v>
      </c>
      <c r="E324" s="13">
        <v>31</v>
      </c>
    </row>
    <row r="325" spans="1:5" x14ac:dyDescent="0.3">
      <c r="A325" s="16" t="s">
        <v>20</v>
      </c>
      <c r="B325" s="13">
        <v>87</v>
      </c>
      <c r="D325" s="15" t="s">
        <v>14</v>
      </c>
      <c r="E325" s="13">
        <v>107</v>
      </c>
    </row>
    <row r="326" spans="1:5" x14ac:dyDescent="0.3">
      <c r="A326" s="16" t="s">
        <v>20</v>
      </c>
      <c r="B326" s="13">
        <v>3116</v>
      </c>
      <c r="D326" s="15" t="s">
        <v>14</v>
      </c>
      <c r="E326" s="13">
        <v>27</v>
      </c>
    </row>
    <row r="327" spans="1:5" x14ac:dyDescent="0.3">
      <c r="A327" s="16" t="s">
        <v>20</v>
      </c>
      <c r="B327" s="13">
        <v>909</v>
      </c>
      <c r="D327" s="15" t="s">
        <v>14</v>
      </c>
      <c r="E327" s="13">
        <v>1221</v>
      </c>
    </row>
    <row r="328" spans="1:5" x14ac:dyDescent="0.3">
      <c r="A328" s="16" t="s">
        <v>20</v>
      </c>
      <c r="B328" s="13">
        <v>1613</v>
      </c>
      <c r="D328" s="15" t="s">
        <v>14</v>
      </c>
      <c r="E328" s="13">
        <v>1</v>
      </c>
    </row>
    <row r="329" spans="1:5" x14ac:dyDescent="0.3">
      <c r="A329" s="16" t="s">
        <v>20</v>
      </c>
      <c r="B329" s="13">
        <v>136</v>
      </c>
      <c r="D329" s="15" t="s">
        <v>14</v>
      </c>
      <c r="E329" s="13">
        <v>16</v>
      </c>
    </row>
    <row r="330" spans="1:5" x14ac:dyDescent="0.3">
      <c r="A330" s="16" t="s">
        <v>20</v>
      </c>
      <c r="B330" s="13">
        <v>130</v>
      </c>
      <c r="D330" s="15" t="s">
        <v>14</v>
      </c>
      <c r="E330" s="13">
        <v>41</v>
      </c>
    </row>
    <row r="331" spans="1:5" x14ac:dyDescent="0.3">
      <c r="A331" s="16" t="s">
        <v>20</v>
      </c>
      <c r="B331" s="13">
        <v>102</v>
      </c>
      <c r="D331" s="15" t="s">
        <v>14</v>
      </c>
      <c r="E331" s="13">
        <v>523</v>
      </c>
    </row>
    <row r="332" spans="1:5" x14ac:dyDescent="0.3">
      <c r="A332" s="16" t="s">
        <v>20</v>
      </c>
      <c r="B332" s="13">
        <v>4006</v>
      </c>
      <c r="D332" s="15" t="s">
        <v>14</v>
      </c>
      <c r="E332" s="13">
        <v>141</v>
      </c>
    </row>
    <row r="333" spans="1:5" x14ac:dyDescent="0.3">
      <c r="A333" s="16" t="s">
        <v>20</v>
      </c>
      <c r="B333" s="13">
        <v>1629</v>
      </c>
      <c r="D333" s="15" t="s">
        <v>14</v>
      </c>
      <c r="E333" s="13">
        <v>52</v>
      </c>
    </row>
    <row r="334" spans="1:5" x14ac:dyDescent="0.3">
      <c r="A334" s="16" t="s">
        <v>20</v>
      </c>
      <c r="B334" s="13">
        <v>2188</v>
      </c>
      <c r="D334" s="15" t="s">
        <v>14</v>
      </c>
      <c r="E334" s="13">
        <v>225</v>
      </c>
    </row>
    <row r="335" spans="1:5" x14ac:dyDescent="0.3">
      <c r="A335" s="16" t="s">
        <v>20</v>
      </c>
      <c r="B335" s="13">
        <v>2409</v>
      </c>
      <c r="D335" s="15" t="s">
        <v>14</v>
      </c>
      <c r="E335" s="13">
        <v>38</v>
      </c>
    </row>
    <row r="336" spans="1:5" x14ac:dyDescent="0.3">
      <c r="A336" s="16" t="s">
        <v>20</v>
      </c>
      <c r="B336" s="13">
        <v>194</v>
      </c>
      <c r="D336" s="15" t="s">
        <v>14</v>
      </c>
      <c r="E336" s="13">
        <v>15</v>
      </c>
    </row>
    <row r="337" spans="1:5" x14ac:dyDescent="0.3">
      <c r="A337" s="16" t="s">
        <v>20</v>
      </c>
      <c r="B337" s="13">
        <v>1140</v>
      </c>
      <c r="D337" s="15" t="s">
        <v>14</v>
      </c>
      <c r="E337" s="13">
        <v>37</v>
      </c>
    </row>
    <row r="338" spans="1:5" x14ac:dyDescent="0.3">
      <c r="A338" s="16" t="s">
        <v>20</v>
      </c>
      <c r="B338" s="13">
        <v>102</v>
      </c>
      <c r="D338" s="15" t="s">
        <v>14</v>
      </c>
      <c r="E338" s="13">
        <v>112</v>
      </c>
    </row>
    <row r="339" spans="1:5" x14ac:dyDescent="0.3">
      <c r="A339" s="16" t="s">
        <v>20</v>
      </c>
      <c r="B339" s="13">
        <v>2857</v>
      </c>
      <c r="D339" s="15" t="s">
        <v>14</v>
      </c>
      <c r="E339" s="13">
        <v>21</v>
      </c>
    </row>
    <row r="340" spans="1:5" x14ac:dyDescent="0.3">
      <c r="A340" s="16" t="s">
        <v>20</v>
      </c>
      <c r="B340" s="13">
        <v>107</v>
      </c>
      <c r="D340" s="15" t="s">
        <v>14</v>
      </c>
      <c r="E340" s="13">
        <v>67</v>
      </c>
    </row>
    <row r="341" spans="1:5" x14ac:dyDescent="0.3">
      <c r="A341" s="16" t="s">
        <v>20</v>
      </c>
      <c r="B341" s="13">
        <v>160</v>
      </c>
      <c r="D341" s="15" t="s">
        <v>14</v>
      </c>
      <c r="E341" s="13">
        <v>78</v>
      </c>
    </row>
    <row r="342" spans="1:5" x14ac:dyDescent="0.3">
      <c r="A342" s="16" t="s">
        <v>20</v>
      </c>
      <c r="B342" s="13">
        <v>2230</v>
      </c>
      <c r="D342" s="15" t="s">
        <v>14</v>
      </c>
      <c r="E342" s="13">
        <v>67</v>
      </c>
    </row>
    <row r="343" spans="1:5" x14ac:dyDescent="0.3">
      <c r="A343" s="16" t="s">
        <v>20</v>
      </c>
      <c r="B343" s="13">
        <v>316</v>
      </c>
      <c r="D343" s="15" t="s">
        <v>14</v>
      </c>
      <c r="E343" s="13">
        <v>263</v>
      </c>
    </row>
    <row r="344" spans="1:5" x14ac:dyDescent="0.3">
      <c r="A344" s="16" t="s">
        <v>20</v>
      </c>
      <c r="B344" s="13">
        <v>117</v>
      </c>
      <c r="D344" s="15" t="s">
        <v>14</v>
      </c>
      <c r="E344" s="13">
        <v>1691</v>
      </c>
    </row>
    <row r="345" spans="1:5" x14ac:dyDescent="0.3">
      <c r="A345" s="16" t="s">
        <v>20</v>
      </c>
      <c r="B345" s="13">
        <v>6406</v>
      </c>
      <c r="D345" s="15" t="s">
        <v>14</v>
      </c>
      <c r="E345" s="13">
        <v>181</v>
      </c>
    </row>
    <row r="346" spans="1:5" x14ac:dyDescent="0.3">
      <c r="A346" s="16" t="s">
        <v>20</v>
      </c>
      <c r="B346" s="13">
        <v>192</v>
      </c>
      <c r="D346" s="15" t="s">
        <v>14</v>
      </c>
      <c r="E346" s="13">
        <v>13</v>
      </c>
    </row>
    <row r="347" spans="1:5" x14ac:dyDescent="0.3">
      <c r="A347" s="16" t="s">
        <v>20</v>
      </c>
      <c r="B347" s="13">
        <v>26</v>
      </c>
      <c r="D347" s="15" t="s">
        <v>14</v>
      </c>
      <c r="E347" s="13">
        <v>1</v>
      </c>
    </row>
    <row r="348" spans="1:5" x14ac:dyDescent="0.3">
      <c r="A348" s="16" t="s">
        <v>20</v>
      </c>
      <c r="B348" s="13">
        <v>723</v>
      </c>
      <c r="D348" s="15" t="s">
        <v>14</v>
      </c>
      <c r="E348" s="13">
        <v>21</v>
      </c>
    </row>
    <row r="349" spans="1:5" x14ac:dyDescent="0.3">
      <c r="A349" s="16" t="s">
        <v>20</v>
      </c>
      <c r="B349" s="13">
        <v>170</v>
      </c>
      <c r="D349" s="15" t="s">
        <v>14</v>
      </c>
      <c r="E349" s="13">
        <v>830</v>
      </c>
    </row>
    <row r="350" spans="1:5" x14ac:dyDescent="0.3">
      <c r="A350" s="16" t="s">
        <v>20</v>
      </c>
      <c r="B350" s="13">
        <v>238</v>
      </c>
      <c r="D350" s="15" t="s">
        <v>14</v>
      </c>
      <c r="E350" s="13">
        <v>130</v>
      </c>
    </row>
    <row r="351" spans="1:5" x14ac:dyDescent="0.3">
      <c r="A351" s="16" t="s">
        <v>20</v>
      </c>
      <c r="B351" s="13">
        <v>55</v>
      </c>
      <c r="D351" s="15" t="s">
        <v>14</v>
      </c>
      <c r="E351" s="13">
        <v>55</v>
      </c>
    </row>
    <row r="352" spans="1:5" x14ac:dyDescent="0.3">
      <c r="A352" s="16" t="s">
        <v>20</v>
      </c>
      <c r="B352" s="13">
        <v>128</v>
      </c>
      <c r="D352" s="15" t="s">
        <v>14</v>
      </c>
      <c r="E352" s="13">
        <v>114</v>
      </c>
    </row>
    <row r="353" spans="1:5" x14ac:dyDescent="0.3">
      <c r="A353" s="16" t="s">
        <v>20</v>
      </c>
      <c r="B353" s="13">
        <v>2144</v>
      </c>
      <c r="D353" s="15" t="s">
        <v>14</v>
      </c>
      <c r="E353" s="13">
        <v>594</v>
      </c>
    </row>
    <row r="354" spans="1:5" x14ac:dyDescent="0.3">
      <c r="A354" s="16" t="s">
        <v>20</v>
      </c>
      <c r="B354" s="13">
        <v>2693</v>
      </c>
      <c r="D354" s="15" t="s">
        <v>14</v>
      </c>
      <c r="E354" s="13">
        <v>24</v>
      </c>
    </row>
    <row r="355" spans="1:5" x14ac:dyDescent="0.3">
      <c r="A355" s="16" t="s">
        <v>20</v>
      </c>
      <c r="B355" s="13">
        <v>432</v>
      </c>
      <c r="D355" s="15" t="s">
        <v>14</v>
      </c>
      <c r="E355" s="13">
        <v>252</v>
      </c>
    </row>
    <row r="356" spans="1:5" x14ac:dyDescent="0.3">
      <c r="A356" s="16" t="s">
        <v>20</v>
      </c>
      <c r="B356" s="13">
        <v>189</v>
      </c>
      <c r="D356" s="15" t="s">
        <v>14</v>
      </c>
      <c r="E356" s="13">
        <v>67</v>
      </c>
    </row>
    <row r="357" spans="1:5" x14ac:dyDescent="0.3">
      <c r="A357" s="16" t="s">
        <v>20</v>
      </c>
      <c r="B357" s="13">
        <v>154</v>
      </c>
      <c r="D357" s="15" t="s">
        <v>14</v>
      </c>
      <c r="E357" s="13">
        <v>742</v>
      </c>
    </row>
    <row r="358" spans="1:5" x14ac:dyDescent="0.3">
      <c r="A358" s="16" t="s">
        <v>20</v>
      </c>
      <c r="B358" s="13">
        <v>96</v>
      </c>
      <c r="D358" s="15" t="s">
        <v>14</v>
      </c>
      <c r="E358" s="13">
        <v>75</v>
      </c>
    </row>
    <row r="359" spans="1:5" x14ac:dyDescent="0.3">
      <c r="A359" s="16" t="s">
        <v>20</v>
      </c>
      <c r="B359" s="13">
        <v>3063</v>
      </c>
      <c r="D359" s="15" t="s">
        <v>14</v>
      </c>
      <c r="E359" s="13">
        <v>4405</v>
      </c>
    </row>
    <row r="360" spans="1:5" x14ac:dyDescent="0.3">
      <c r="A360" s="16" t="s">
        <v>20</v>
      </c>
      <c r="B360" s="13">
        <v>2266</v>
      </c>
      <c r="D360" s="15" t="s">
        <v>14</v>
      </c>
      <c r="E360" s="13">
        <v>92</v>
      </c>
    </row>
    <row r="361" spans="1:5" x14ac:dyDescent="0.3">
      <c r="A361" s="16" t="s">
        <v>20</v>
      </c>
      <c r="B361" s="13">
        <v>194</v>
      </c>
      <c r="D361" s="15" t="s">
        <v>14</v>
      </c>
      <c r="E361" s="13">
        <v>64</v>
      </c>
    </row>
    <row r="362" spans="1:5" x14ac:dyDescent="0.3">
      <c r="A362" s="16" t="s">
        <v>20</v>
      </c>
      <c r="B362" s="13">
        <v>129</v>
      </c>
      <c r="D362" s="15" t="s">
        <v>14</v>
      </c>
      <c r="E362" s="13">
        <v>64</v>
      </c>
    </row>
    <row r="363" spans="1:5" x14ac:dyDescent="0.3">
      <c r="A363" s="16" t="s">
        <v>20</v>
      </c>
      <c r="B363" s="13">
        <v>375</v>
      </c>
      <c r="D363" s="15" t="s">
        <v>14</v>
      </c>
      <c r="E363" s="13">
        <v>842</v>
      </c>
    </row>
    <row r="364" spans="1:5" x14ac:dyDescent="0.3">
      <c r="A364" s="16" t="s">
        <v>20</v>
      </c>
      <c r="B364" s="13">
        <v>409</v>
      </c>
      <c r="D364" s="15" t="s">
        <v>14</v>
      </c>
      <c r="E364" s="13">
        <v>112</v>
      </c>
    </row>
    <row r="365" spans="1:5" x14ac:dyDescent="0.3">
      <c r="A365" s="16" t="s">
        <v>20</v>
      </c>
      <c r="B365" s="13">
        <v>234</v>
      </c>
      <c r="D365" s="15" t="s">
        <v>14</v>
      </c>
      <c r="E365" s="13">
        <v>374</v>
      </c>
    </row>
    <row r="366" spans="1:5" x14ac:dyDescent="0.3">
      <c r="A366" s="16" t="s">
        <v>20</v>
      </c>
      <c r="B366" s="13">
        <v>3016</v>
      </c>
    </row>
    <row r="367" spans="1:5" x14ac:dyDescent="0.3">
      <c r="A367" s="16" t="s">
        <v>20</v>
      </c>
      <c r="B367" s="13">
        <v>264</v>
      </c>
    </row>
    <row r="368" spans="1:5" x14ac:dyDescent="0.3">
      <c r="A368" s="16" t="s">
        <v>20</v>
      </c>
      <c r="B368" s="13">
        <v>272</v>
      </c>
    </row>
    <row r="369" spans="1:2" x14ac:dyDescent="0.3">
      <c r="A369" s="16" t="s">
        <v>20</v>
      </c>
      <c r="B369" s="13">
        <v>419</v>
      </c>
    </row>
    <row r="370" spans="1:2" x14ac:dyDescent="0.3">
      <c r="A370" s="16" t="s">
        <v>20</v>
      </c>
      <c r="B370" s="13">
        <v>1621</v>
      </c>
    </row>
    <row r="371" spans="1:2" x14ac:dyDescent="0.3">
      <c r="A371" s="16" t="s">
        <v>20</v>
      </c>
      <c r="B371" s="13">
        <v>1101</v>
      </c>
    </row>
    <row r="372" spans="1:2" x14ac:dyDescent="0.3">
      <c r="A372" s="16" t="s">
        <v>20</v>
      </c>
      <c r="B372" s="13">
        <v>1073</v>
      </c>
    </row>
    <row r="373" spans="1:2" x14ac:dyDescent="0.3">
      <c r="A373" s="16" t="s">
        <v>20</v>
      </c>
      <c r="B373" s="13">
        <v>331</v>
      </c>
    </row>
    <row r="374" spans="1:2" x14ac:dyDescent="0.3">
      <c r="A374" s="16" t="s">
        <v>20</v>
      </c>
      <c r="B374" s="13">
        <v>1170</v>
      </c>
    </row>
    <row r="375" spans="1:2" x14ac:dyDescent="0.3">
      <c r="A375" s="16" t="s">
        <v>20</v>
      </c>
      <c r="B375" s="13">
        <v>363</v>
      </c>
    </row>
    <row r="376" spans="1:2" x14ac:dyDescent="0.3">
      <c r="A376" s="16" t="s">
        <v>20</v>
      </c>
      <c r="B376" s="13">
        <v>103</v>
      </c>
    </row>
    <row r="377" spans="1:2" x14ac:dyDescent="0.3">
      <c r="A377" s="16" t="s">
        <v>20</v>
      </c>
      <c r="B377" s="13">
        <v>147</v>
      </c>
    </row>
    <row r="378" spans="1:2" x14ac:dyDescent="0.3">
      <c r="A378" s="16" t="s">
        <v>20</v>
      </c>
      <c r="B378" s="13">
        <v>110</v>
      </c>
    </row>
    <row r="379" spans="1:2" x14ac:dyDescent="0.3">
      <c r="A379" s="16" t="s">
        <v>20</v>
      </c>
      <c r="B379" s="13">
        <v>134</v>
      </c>
    </row>
    <row r="380" spans="1:2" x14ac:dyDescent="0.3">
      <c r="A380" s="16" t="s">
        <v>20</v>
      </c>
      <c r="B380" s="13">
        <v>269</v>
      </c>
    </row>
    <row r="381" spans="1:2" x14ac:dyDescent="0.3">
      <c r="A381" s="16" t="s">
        <v>20</v>
      </c>
      <c r="B381" s="13">
        <v>175</v>
      </c>
    </row>
    <row r="382" spans="1:2" x14ac:dyDescent="0.3">
      <c r="A382" s="16" t="s">
        <v>20</v>
      </c>
      <c r="B382" s="13">
        <v>69</v>
      </c>
    </row>
    <row r="383" spans="1:2" x14ac:dyDescent="0.3">
      <c r="A383" s="16" t="s">
        <v>20</v>
      </c>
      <c r="B383" s="13">
        <v>190</v>
      </c>
    </row>
    <row r="384" spans="1:2" x14ac:dyDescent="0.3">
      <c r="A384" s="16" t="s">
        <v>20</v>
      </c>
      <c r="B384" s="13">
        <v>237</v>
      </c>
    </row>
    <row r="385" spans="1:2" x14ac:dyDescent="0.3">
      <c r="A385" s="16" t="s">
        <v>20</v>
      </c>
      <c r="B385" s="13">
        <v>196</v>
      </c>
    </row>
    <row r="386" spans="1:2" x14ac:dyDescent="0.3">
      <c r="A386" s="16" t="s">
        <v>20</v>
      </c>
      <c r="B386" s="13">
        <v>7295</v>
      </c>
    </row>
    <row r="387" spans="1:2" x14ac:dyDescent="0.3">
      <c r="A387" s="16" t="s">
        <v>20</v>
      </c>
      <c r="B387" s="13">
        <v>2893</v>
      </c>
    </row>
    <row r="388" spans="1:2" x14ac:dyDescent="0.3">
      <c r="A388" s="16" t="s">
        <v>20</v>
      </c>
      <c r="B388" s="13">
        <v>820</v>
      </c>
    </row>
    <row r="389" spans="1:2" x14ac:dyDescent="0.3">
      <c r="A389" s="16" t="s">
        <v>20</v>
      </c>
      <c r="B389" s="13">
        <v>2038</v>
      </c>
    </row>
    <row r="390" spans="1:2" x14ac:dyDescent="0.3">
      <c r="A390" s="16" t="s">
        <v>20</v>
      </c>
      <c r="B390" s="13">
        <v>116</v>
      </c>
    </row>
    <row r="391" spans="1:2" x14ac:dyDescent="0.3">
      <c r="A391" s="16" t="s">
        <v>20</v>
      </c>
      <c r="B391" s="13">
        <v>1345</v>
      </c>
    </row>
    <row r="392" spans="1:2" x14ac:dyDescent="0.3">
      <c r="A392" s="16" t="s">
        <v>20</v>
      </c>
      <c r="B392" s="13">
        <v>168</v>
      </c>
    </row>
    <row r="393" spans="1:2" x14ac:dyDescent="0.3">
      <c r="A393" s="16" t="s">
        <v>20</v>
      </c>
      <c r="B393" s="13">
        <v>137</v>
      </c>
    </row>
    <row r="394" spans="1:2" x14ac:dyDescent="0.3">
      <c r="A394" s="16" t="s">
        <v>20</v>
      </c>
      <c r="B394" s="13">
        <v>186</v>
      </c>
    </row>
    <row r="395" spans="1:2" x14ac:dyDescent="0.3">
      <c r="A395" s="16" t="s">
        <v>20</v>
      </c>
      <c r="B395" s="13">
        <v>125</v>
      </c>
    </row>
    <row r="396" spans="1:2" x14ac:dyDescent="0.3">
      <c r="A396" s="16" t="s">
        <v>20</v>
      </c>
      <c r="B396" s="13">
        <v>202</v>
      </c>
    </row>
    <row r="397" spans="1:2" x14ac:dyDescent="0.3">
      <c r="A397" s="16" t="s">
        <v>20</v>
      </c>
      <c r="B397" s="13">
        <v>103</v>
      </c>
    </row>
    <row r="398" spans="1:2" x14ac:dyDescent="0.3">
      <c r="A398" s="16" t="s">
        <v>20</v>
      </c>
      <c r="B398" s="13">
        <v>1785</v>
      </c>
    </row>
    <row r="399" spans="1:2" x14ac:dyDescent="0.3">
      <c r="A399" s="16" t="s">
        <v>20</v>
      </c>
      <c r="B399" s="13">
        <v>157</v>
      </c>
    </row>
    <row r="400" spans="1:2" x14ac:dyDescent="0.3">
      <c r="A400" s="16" t="s">
        <v>20</v>
      </c>
      <c r="B400" s="13">
        <v>555</v>
      </c>
    </row>
    <row r="401" spans="1:2" x14ac:dyDescent="0.3">
      <c r="A401" s="16" t="s">
        <v>20</v>
      </c>
      <c r="B401" s="13">
        <v>297</v>
      </c>
    </row>
    <row r="402" spans="1:2" x14ac:dyDescent="0.3">
      <c r="A402" s="16" t="s">
        <v>20</v>
      </c>
      <c r="B402" s="13">
        <v>123</v>
      </c>
    </row>
    <row r="403" spans="1:2" x14ac:dyDescent="0.3">
      <c r="A403" s="16" t="s">
        <v>20</v>
      </c>
      <c r="B403" s="13">
        <v>3036</v>
      </c>
    </row>
    <row r="404" spans="1:2" x14ac:dyDescent="0.3">
      <c r="A404" s="16" t="s">
        <v>20</v>
      </c>
      <c r="B404" s="13">
        <v>144</v>
      </c>
    </row>
    <row r="405" spans="1:2" x14ac:dyDescent="0.3">
      <c r="A405" s="16" t="s">
        <v>20</v>
      </c>
      <c r="B405" s="13">
        <v>121</v>
      </c>
    </row>
    <row r="406" spans="1:2" x14ac:dyDescent="0.3">
      <c r="A406" s="16" t="s">
        <v>20</v>
      </c>
      <c r="B406" s="13">
        <v>181</v>
      </c>
    </row>
    <row r="407" spans="1:2" x14ac:dyDescent="0.3">
      <c r="A407" s="16" t="s">
        <v>20</v>
      </c>
      <c r="B407" s="13">
        <v>122</v>
      </c>
    </row>
    <row r="408" spans="1:2" x14ac:dyDescent="0.3">
      <c r="A408" s="16" t="s">
        <v>20</v>
      </c>
      <c r="B408" s="13">
        <v>1071</v>
      </c>
    </row>
    <row r="409" spans="1:2" x14ac:dyDescent="0.3">
      <c r="A409" s="16" t="s">
        <v>20</v>
      </c>
      <c r="B409" s="13">
        <v>980</v>
      </c>
    </row>
    <row r="410" spans="1:2" x14ac:dyDescent="0.3">
      <c r="A410" s="16" t="s">
        <v>20</v>
      </c>
      <c r="B410" s="13">
        <v>536</v>
      </c>
    </row>
    <row r="411" spans="1:2" x14ac:dyDescent="0.3">
      <c r="A411" s="16" t="s">
        <v>20</v>
      </c>
      <c r="B411" s="13">
        <v>1991</v>
      </c>
    </row>
    <row r="412" spans="1:2" x14ac:dyDescent="0.3">
      <c r="A412" s="16" t="s">
        <v>20</v>
      </c>
      <c r="B412" s="13">
        <v>180</v>
      </c>
    </row>
    <row r="413" spans="1:2" x14ac:dyDescent="0.3">
      <c r="A413" s="16" t="s">
        <v>20</v>
      </c>
      <c r="B413" s="13">
        <v>130</v>
      </c>
    </row>
    <row r="414" spans="1:2" x14ac:dyDescent="0.3">
      <c r="A414" s="16" t="s">
        <v>20</v>
      </c>
      <c r="B414" s="13">
        <v>122</v>
      </c>
    </row>
    <row r="415" spans="1:2" x14ac:dyDescent="0.3">
      <c r="A415" s="16" t="s">
        <v>20</v>
      </c>
      <c r="B415" s="13">
        <v>140</v>
      </c>
    </row>
    <row r="416" spans="1:2" x14ac:dyDescent="0.3">
      <c r="A416" s="16" t="s">
        <v>20</v>
      </c>
      <c r="B416" s="13">
        <v>3388</v>
      </c>
    </row>
    <row r="417" spans="1:2" x14ac:dyDescent="0.3">
      <c r="A417" s="16" t="s">
        <v>20</v>
      </c>
      <c r="B417" s="13">
        <v>280</v>
      </c>
    </row>
    <row r="418" spans="1:2" x14ac:dyDescent="0.3">
      <c r="A418" s="16" t="s">
        <v>20</v>
      </c>
      <c r="B418" s="13">
        <v>366</v>
      </c>
    </row>
    <row r="419" spans="1:2" x14ac:dyDescent="0.3">
      <c r="A419" s="16" t="s">
        <v>20</v>
      </c>
      <c r="B419" s="13">
        <v>270</v>
      </c>
    </row>
    <row r="420" spans="1:2" x14ac:dyDescent="0.3">
      <c r="A420" s="16" t="s">
        <v>20</v>
      </c>
      <c r="B420" s="13">
        <v>137</v>
      </c>
    </row>
    <row r="421" spans="1:2" x14ac:dyDescent="0.3">
      <c r="A421" s="16" t="s">
        <v>20</v>
      </c>
      <c r="B421" s="13">
        <v>3205</v>
      </c>
    </row>
    <row r="422" spans="1:2" x14ac:dyDescent="0.3">
      <c r="A422" s="16" t="s">
        <v>20</v>
      </c>
      <c r="B422" s="13">
        <v>288</v>
      </c>
    </row>
    <row r="423" spans="1:2" x14ac:dyDescent="0.3">
      <c r="A423" s="16" t="s">
        <v>20</v>
      </c>
      <c r="B423" s="13">
        <v>148</v>
      </c>
    </row>
    <row r="424" spans="1:2" x14ac:dyDescent="0.3">
      <c r="A424" s="16" t="s">
        <v>20</v>
      </c>
      <c r="B424" s="13">
        <v>114</v>
      </c>
    </row>
    <row r="425" spans="1:2" x14ac:dyDescent="0.3">
      <c r="A425" s="16" t="s">
        <v>20</v>
      </c>
      <c r="B425" s="13">
        <v>1518</v>
      </c>
    </row>
    <row r="426" spans="1:2" x14ac:dyDescent="0.3">
      <c r="A426" s="16" t="s">
        <v>20</v>
      </c>
      <c r="B426" s="13">
        <v>166</v>
      </c>
    </row>
    <row r="427" spans="1:2" x14ac:dyDescent="0.3">
      <c r="A427" s="16" t="s">
        <v>20</v>
      </c>
      <c r="B427" s="13">
        <v>100</v>
      </c>
    </row>
    <row r="428" spans="1:2" x14ac:dyDescent="0.3">
      <c r="A428" s="16" t="s">
        <v>20</v>
      </c>
      <c r="B428" s="13">
        <v>235</v>
      </c>
    </row>
    <row r="429" spans="1:2" x14ac:dyDescent="0.3">
      <c r="A429" s="16" t="s">
        <v>20</v>
      </c>
      <c r="B429" s="13">
        <v>148</v>
      </c>
    </row>
    <row r="430" spans="1:2" x14ac:dyDescent="0.3">
      <c r="A430" s="16" t="s">
        <v>20</v>
      </c>
      <c r="B430" s="13">
        <v>198</v>
      </c>
    </row>
    <row r="431" spans="1:2" x14ac:dyDescent="0.3">
      <c r="A431" s="16" t="s">
        <v>20</v>
      </c>
      <c r="B431" s="13">
        <v>150</v>
      </c>
    </row>
    <row r="432" spans="1:2" x14ac:dyDescent="0.3">
      <c r="A432" s="16" t="s">
        <v>20</v>
      </c>
      <c r="B432" s="13">
        <v>216</v>
      </c>
    </row>
    <row r="433" spans="1:2" x14ac:dyDescent="0.3">
      <c r="A433" s="16" t="s">
        <v>20</v>
      </c>
      <c r="B433" s="13">
        <v>5139</v>
      </c>
    </row>
    <row r="434" spans="1:2" x14ac:dyDescent="0.3">
      <c r="A434" s="16" t="s">
        <v>20</v>
      </c>
      <c r="B434" s="13">
        <v>2353</v>
      </c>
    </row>
    <row r="435" spans="1:2" x14ac:dyDescent="0.3">
      <c r="A435" s="16" t="s">
        <v>20</v>
      </c>
      <c r="B435" s="13">
        <v>78</v>
      </c>
    </row>
    <row r="436" spans="1:2" x14ac:dyDescent="0.3">
      <c r="A436" s="16" t="s">
        <v>20</v>
      </c>
      <c r="B436" s="13">
        <v>174</v>
      </c>
    </row>
    <row r="437" spans="1:2" x14ac:dyDescent="0.3">
      <c r="A437" s="16" t="s">
        <v>20</v>
      </c>
      <c r="B437" s="13">
        <v>164</v>
      </c>
    </row>
    <row r="438" spans="1:2" x14ac:dyDescent="0.3">
      <c r="A438" s="16" t="s">
        <v>20</v>
      </c>
      <c r="B438" s="13">
        <v>161</v>
      </c>
    </row>
    <row r="439" spans="1:2" x14ac:dyDescent="0.3">
      <c r="A439" s="16" t="s">
        <v>20</v>
      </c>
      <c r="B439" s="13">
        <v>138</v>
      </c>
    </row>
    <row r="440" spans="1:2" x14ac:dyDescent="0.3">
      <c r="A440" s="16" t="s">
        <v>20</v>
      </c>
      <c r="B440" s="13">
        <v>3308</v>
      </c>
    </row>
    <row r="441" spans="1:2" x14ac:dyDescent="0.3">
      <c r="A441" s="16" t="s">
        <v>20</v>
      </c>
      <c r="B441" s="13">
        <v>127</v>
      </c>
    </row>
    <row r="442" spans="1:2" x14ac:dyDescent="0.3">
      <c r="A442" s="16" t="s">
        <v>20</v>
      </c>
      <c r="B442" s="13">
        <v>207</v>
      </c>
    </row>
    <row r="443" spans="1:2" x14ac:dyDescent="0.3">
      <c r="A443" s="16" t="s">
        <v>20</v>
      </c>
      <c r="B443" s="13">
        <v>181</v>
      </c>
    </row>
    <row r="444" spans="1:2" x14ac:dyDescent="0.3">
      <c r="A444" s="16" t="s">
        <v>20</v>
      </c>
      <c r="B444" s="13">
        <v>110</v>
      </c>
    </row>
    <row r="445" spans="1:2" x14ac:dyDescent="0.3">
      <c r="A445" s="16" t="s">
        <v>20</v>
      </c>
      <c r="B445" s="13">
        <v>185</v>
      </c>
    </row>
    <row r="446" spans="1:2" x14ac:dyDescent="0.3">
      <c r="A446" s="16" t="s">
        <v>20</v>
      </c>
      <c r="B446" s="13">
        <v>121</v>
      </c>
    </row>
    <row r="447" spans="1:2" x14ac:dyDescent="0.3">
      <c r="A447" s="16" t="s">
        <v>20</v>
      </c>
      <c r="B447" s="13">
        <v>106</v>
      </c>
    </row>
    <row r="448" spans="1:2" x14ac:dyDescent="0.3">
      <c r="A448" s="16" t="s">
        <v>20</v>
      </c>
      <c r="B448" s="13">
        <v>142</v>
      </c>
    </row>
    <row r="449" spans="1:2" x14ac:dyDescent="0.3">
      <c r="A449" s="16" t="s">
        <v>20</v>
      </c>
      <c r="B449" s="13">
        <v>233</v>
      </c>
    </row>
    <row r="450" spans="1:2" x14ac:dyDescent="0.3">
      <c r="A450" s="16" t="s">
        <v>20</v>
      </c>
      <c r="B450" s="13">
        <v>218</v>
      </c>
    </row>
    <row r="451" spans="1:2" x14ac:dyDescent="0.3">
      <c r="A451" s="16" t="s">
        <v>20</v>
      </c>
      <c r="B451" s="13">
        <v>76</v>
      </c>
    </row>
    <row r="452" spans="1:2" x14ac:dyDescent="0.3">
      <c r="A452" s="16" t="s">
        <v>20</v>
      </c>
      <c r="B452" s="13">
        <v>43</v>
      </c>
    </row>
    <row r="453" spans="1:2" x14ac:dyDescent="0.3">
      <c r="A453" s="16" t="s">
        <v>20</v>
      </c>
      <c r="B453" s="13">
        <v>221</v>
      </c>
    </row>
    <row r="454" spans="1:2" x14ac:dyDescent="0.3">
      <c r="A454" s="16" t="s">
        <v>20</v>
      </c>
      <c r="B454" s="13">
        <v>2805</v>
      </c>
    </row>
    <row r="455" spans="1:2" x14ac:dyDescent="0.3">
      <c r="A455" s="16" t="s">
        <v>20</v>
      </c>
      <c r="B455" s="13">
        <v>68</v>
      </c>
    </row>
    <row r="456" spans="1:2" x14ac:dyDescent="0.3">
      <c r="A456" s="16" t="s">
        <v>20</v>
      </c>
      <c r="B456" s="13">
        <v>183</v>
      </c>
    </row>
    <row r="457" spans="1:2" x14ac:dyDescent="0.3">
      <c r="A457" s="16" t="s">
        <v>20</v>
      </c>
      <c r="B457" s="13">
        <v>133</v>
      </c>
    </row>
    <row r="458" spans="1:2" x14ac:dyDescent="0.3">
      <c r="A458" s="16" t="s">
        <v>20</v>
      </c>
      <c r="B458" s="13">
        <v>2489</v>
      </c>
    </row>
    <row r="459" spans="1:2" x14ac:dyDescent="0.3">
      <c r="A459" s="16" t="s">
        <v>20</v>
      </c>
      <c r="B459" s="13">
        <v>69</v>
      </c>
    </row>
    <row r="460" spans="1:2" x14ac:dyDescent="0.3">
      <c r="A460" s="16" t="s">
        <v>20</v>
      </c>
      <c r="B460" s="13">
        <v>279</v>
      </c>
    </row>
    <row r="461" spans="1:2" x14ac:dyDescent="0.3">
      <c r="A461" s="16" t="s">
        <v>20</v>
      </c>
      <c r="B461" s="13">
        <v>210</v>
      </c>
    </row>
    <row r="462" spans="1:2" x14ac:dyDescent="0.3">
      <c r="A462" s="16" t="s">
        <v>20</v>
      </c>
      <c r="B462" s="13">
        <v>2100</v>
      </c>
    </row>
    <row r="463" spans="1:2" x14ac:dyDescent="0.3">
      <c r="A463" s="16" t="s">
        <v>20</v>
      </c>
      <c r="B463" s="13">
        <v>252</v>
      </c>
    </row>
    <row r="464" spans="1:2" x14ac:dyDescent="0.3">
      <c r="A464" s="16" t="s">
        <v>20</v>
      </c>
      <c r="B464" s="13">
        <v>1280</v>
      </c>
    </row>
    <row r="465" spans="1:2" x14ac:dyDescent="0.3">
      <c r="A465" s="16" t="s">
        <v>20</v>
      </c>
      <c r="B465" s="13">
        <v>157</v>
      </c>
    </row>
    <row r="466" spans="1:2" x14ac:dyDescent="0.3">
      <c r="A466" s="16" t="s">
        <v>20</v>
      </c>
      <c r="B466" s="13">
        <v>194</v>
      </c>
    </row>
    <row r="467" spans="1:2" x14ac:dyDescent="0.3">
      <c r="A467" s="16" t="s">
        <v>20</v>
      </c>
      <c r="B467" s="13">
        <v>82</v>
      </c>
    </row>
    <row r="468" spans="1:2" x14ac:dyDescent="0.3">
      <c r="A468" s="16" t="s">
        <v>20</v>
      </c>
      <c r="B468" s="13">
        <v>4233</v>
      </c>
    </row>
    <row r="469" spans="1:2" x14ac:dyDescent="0.3">
      <c r="A469" s="16" t="s">
        <v>20</v>
      </c>
      <c r="B469" s="13">
        <v>1297</v>
      </c>
    </row>
    <row r="470" spans="1:2" x14ac:dyDescent="0.3">
      <c r="A470" s="16" t="s">
        <v>20</v>
      </c>
      <c r="B470" s="13">
        <v>165</v>
      </c>
    </row>
    <row r="471" spans="1:2" x14ac:dyDescent="0.3">
      <c r="A471" s="16" t="s">
        <v>20</v>
      </c>
      <c r="B471" s="13">
        <v>119</v>
      </c>
    </row>
    <row r="472" spans="1:2" x14ac:dyDescent="0.3">
      <c r="A472" s="16" t="s">
        <v>20</v>
      </c>
      <c r="B472" s="13">
        <v>1797</v>
      </c>
    </row>
    <row r="473" spans="1:2" x14ac:dyDescent="0.3">
      <c r="A473" s="16" t="s">
        <v>20</v>
      </c>
      <c r="B473" s="13">
        <v>261</v>
      </c>
    </row>
    <row r="474" spans="1:2" x14ac:dyDescent="0.3">
      <c r="A474" s="16" t="s">
        <v>20</v>
      </c>
      <c r="B474" s="13">
        <v>157</v>
      </c>
    </row>
    <row r="475" spans="1:2" x14ac:dyDescent="0.3">
      <c r="A475" s="16" t="s">
        <v>20</v>
      </c>
      <c r="B475" s="13">
        <v>3533</v>
      </c>
    </row>
    <row r="476" spans="1:2" x14ac:dyDescent="0.3">
      <c r="A476" s="16" t="s">
        <v>20</v>
      </c>
      <c r="B476" s="13">
        <v>155</v>
      </c>
    </row>
    <row r="477" spans="1:2" x14ac:dyDescent="0.3">
      <c r="A477" s="16" t="s">
        <v>20</v>
      </c>
      <c r="B477" s="13">
        <v>132</v>
      </c>
    </row>
    <row r="478" spans="1:2" x14ac:dyDescent="0.3">
      <c r="A478" s="16" t="s">
        <v>20</v>
      </c>
      <c r="B478" s="13">
        <v>1354</v>
      </c>
    </row>
    <row r="479" spans="1:2" x14ac:dyDescent="0.3">
      <c r="A479" s="16" t="s">
        <v>20</v>
      </c>
      <c r="B479" s="13">
        <v>48</v>
      </c>
    </row>
    <row r="480" spans="1:2" x14ac:dyDescent="0.3">
      <c r="A480" s="16" t="s">
        <v>20</v>
      </c>
      <c r="B480" s="13">
        <v>110</v>
      </c>
    </row>
    <row r="481" spans="1:2" x14ac:dyDescent="0.3">
      <c r="A481" s="16" t="s">
        <v>20</v>
      </c>
      <c r="B481" s="13">
        <v>172</v>
      </c>
    </row>
    <row r="482" spans="1:2" x14ac:dyDescent="0.3">
      <c r="A482" s="16" t="s">
        <v>20</v>
      </c>
      <c r="B482" s="13">
        <v>307</v>
      </c>
    </row>
    <row r="483" spans="1:2" x14ac:dyDescent="0.3">
      <c r="A483" s="16" t="s">
        <v>20</v>
      </c>
      <c r="B483" s="13">
        <v>160</v>
      </c>
    </row>
    <row r="484" spans="1:2" x14ac:dyDescent="0.3">
      <c r="A484" s="16" t="s">
        <v>20</v>
      </c>
      <c r="B484" s="13">
        <v>1467</v>
      </c>
    </row>
    <row r="485" spans="1:2" x14ac:dyDescent="0.3">
      <c r="A485" s="16" t="s">
        <v>20</v>
      </c>
      <c r="B485" s="13">
        <v>2662</v>
      </c>
    </row>
    <row r="486" spans="1:2" x14ac:dyDescent="0.3">
      <c r="A486" s="16" t="s">
        <v>20</v>
      </c>
      <c r="B486" s="13">
        <v>452</v>
      </c>
    </row>
    <row r="487" spans="1:2" x14ac:dyDescent="0.3">
      <c r="A487" s="16" t="s">
        <v>20</v>
      </c>
      <c r="B487" s="13">
        <v>158</v>
      </c>
    </row>
    <row r="488" spans="1:2" x14ac:dyDescent="0.3">
      <c r="A488" s="16" t="s">
        <v>20</v>
      </c>
      <c r="B488" s="13">
        <v>225</v>
      </c>
    </row>
    <row r="489" spans="1:2" x14ac:dyDescent="0.3">
      <c r="A489" s="16" t="s">
        <v>20</v>
      </c>
      <c r="B489" s="13">
        <v>65</v>
      </c>
    </row>
    <row r="490" spans="1:2" x14ac:dyDescent="0.3">
      <c r="A490" s="16" t="s">
        <v>20</v>
      </c>
      <c r="B490" s="13">
        <v>163</v>
      </c>
    </row>
    <row r="491" spans="1:2" x14ac:dyDescent="0.3">
      <c r="A491" s="16" t="s">
        <v>20</v>
      </c>
      <c r="B491" s="13">
        <v>85</v>
      </c>
    </row>
    <row r="492" spans="1:2" x14ac:dyDescent="0.3">
      <c r="A492" s="16" t="s">
        <v>20</v>
      </c>
      <c r="B492" s="13">
        <v>217</v>
      </c>
    </row>
    <row r="493" spans="1:2" x14ac:dyDescent="0.3">
      <c r="A493" s="16" t="s">
        <v>20</v>
      </c>
      <c r="B493" s="13">
        <v>150</v>
      </c>
    </row>
    <row r="494" spans="1:2" x14ac:dyDescent="0.3">
      <c r="A494" s="16" t="s">
        <v>20</v>
      </c>
      <c r="B494" s="13">
        <v>3272</v>
      </c>
    </row>
    <row r="495" spans="1:2" x14ac:dyDescent="0.3">
      <c r="A495" s="16" t="s">
        <v>20</v>
      </c>
      <c r="B495" s="13">
        <v>300</v>
      </c>
    </row>
    <row r="496" spans="1:2" x14ac:dyDescent="0.3">
      <c r="A496" s="16" t="s">
        <v>20</v>
      </c>
      <c r="B496" s="13">
        <v>126</v>
      </c>
    </row>
    <row r="497" spans="1:2" x14ac:dyDescent="0.3">
      <c r="A497" s="16" t="s">
        <v>20</v>
      </c>
      <c r="B497" s="13">
        <v>2320</v>
      </c>
    </row>
    <row r="498" spans="1:2" x14ac:dyDescent="0.3">
      <c r="A498" s="16" t="s">
        <v>20</v>
      </c>
      <c r="B498" s="13">
        <v>81</v>
      </c>
    </row>
    <row r="499" spans="1:2" x14ac:dyDescent="0.3">
      <c r="A499" s="16" t="s">
        <v>20</v>
      </c>
      <c r="B499" s="13">
        <v>1887</v>
      </c>
    </row>
    <row r="500" spans="1:2" x14ac:dyDescent="0.3">
      <c r="A500" s="16" t="s">
        <v>20</v>
      </c>
      <c r="B500" s="13">
        <v>4358</v>
      </c>
    </row>
    <row r="501" spans="1:2" x14ac:dyDescent="0.3">
      <c r="A501" s="16" t="s">
        <v>20</v>
      </c>
      <c r="B501" s="13">
        <v>53</v>
      </c>
    </row>
    <row r="502" spans="1:2" x14ac:dyDescent="0.3">
      <c r="A502" s="16" t="s">
        <v>20</v>
      </c>
      <c r="B502" s="13">
        <v>2414</v>
      </c>
    </row>
    <row r="503" spans="1:2" x14ac:dyDescent="0.3">
      <c r="A503" s="16" t="s">
        <v>20</v>
      </c>
      <c r="B503" s="13">
        <v>80</v>
      </c>
    </row>
    <row r="504" spans="1:2" x14ac:dyDescent="0.3">
      <c r="A504" s="16" t="s">
        <v>20</v>
      </c>
      <c r="B504" s="13">
        <v>193</v>
      </c>
    </row>
    <row r="505" spans="1:2" x14ac:dyDescent="0.3">
      <c r="A505" s="16" t="s">
        <v>20</v>
      </c>
      <c r="B505" s="13">
        <v>52</v>
      </c>
    </row>
    <row r="506" spans="1:2" x14ac:dyDescent="0.3">
      <c r="A506" s="16" t="s">
        <v>20</v>
      </c>
      <c r="B506" s="13">
        <v>290</v>
      </c>
    </row>
    <row r="507" spans="1:2" x14ac:dyDescent="0.3">
      <c r="A507" s="16" t="s">
        <v>20</v>
      </c>
      <c r="B507" s="13">
        <v>122</v>
      </c>
    </row>
    <row r="508" spans="1:2" x14ac:dyDescent="0.3">
      <c r="A508" s="16" t="s">
        <v>20</v>
      </c>
      <c r="B508" s="13">
        <v>1470</v>
      </c>
    </row>
    <row r="509" spans="1:2" x14ac:dyDescent="0.3">
      <c r="A509" s="16" t="s">
        <v>20</v>
      </c>
      <c r="B509" s="13">
        <v>165</v>
      </c>
    </row>
    <row r="510" spans="1:2" x14ac:dyDescent="0.3">
      <c r="A510" s="16" t="s">
        <v>20</v>
      </c>
      <c r="B510" s="13">
        <v>182</v>
      </c>
    </row>
    <row r="511" spans="1:2" x14ac:dyDescent="0.3">
      <c r="A511" s="16" t="s">
        <v>20</v>
      </c>
      <c r="B511" s="13">
        <v>199</v>
      </c>
    </row>
    <row r="512" spans="1:2" x14ac:dyDescent="0.3">
      <c r="A512" s="16" t="s">
        <v>20</v>
      </c>
      <c r="B512" s="13">
        <v>56</v>
      </c>
    </row>
    <row r="513" spans="1:2" x14ac:dyDescent="0.3">
      <c r="A513" s="16" t="s">
        <v>20</v>
      </c>
      <c r="B513" s="13">
        <v>1460</v>
      </c>
    </row>
    <row r="514" spans="1:2" x14ac:dyDescent="0.3">
      <c r="A514" s="16" t="s">
        <v>20</v>
      </c>
      <c r="B514" s="13">
        <v>123</v>
      </c>
    </row>
    <row r="515" spans="1:2" x14ac:dyDescent="0.3">
      <c r="A515" s="16" t="s">
        <v>20</v>
      </c>
      <c r="B515" s="13">
        <v>159</v>
      </c>
    </row>
    <row r="516" spans="1:2" x14ac:dyDescent="0.3">
      <c r="A516" s="16" t="s">
        <v>20</v>
      </c>
      <c r="B516" s="13">
        <v>110</v>
      </c>
    </row>
    <row r="517" spans="1:2" x14ac:dyDescent="0.3">
      <c r="A517" s="16" t="s">
        <v>20</v>
      </c>
      <c r="B517" s="13">
        <v>236</v>
      </c>
    </row>
    <row r="518" spans="1:2" x14ac:dyDescent="0.3">
      <c r="A518" s="16" t="s">
        <v>20</v>
      </c>
      <c r="B518" s="13">
        <v>191</v>
      </c>
    </row>
    <row r="519" spans="1:2" x14ac:dyDescent="0.3">
      <c r="A519" s="16" t="s">
        <v>20</v>
      </c>
      <c r="B519" s="13">
        <v>3934</v>
      </c>
    </row>
    <row r="520" spans="1:2" x14ac:dyDescent="0.3">
      <c r="A520" s="16" t="s">
        <v>20</v>
      </c>
      <c r="B520" s="13">
        <v>80</v>
      </c>
    </row>
    <row r="521" spans="1:2" x14ac:dyDescent="0.3">
      <c r="A521" s="16" t="s">
        <v>20</v>
      </c>
      <c r="B521" s="13">
        <v>462</v>
      </c>
    </row>
    <row r="522" spans="1:2" x14ac:dyDescent="0.3">
      <c r="A522" s="16" t="s">
        <v>20</v>
      </c>
      <c r="B522" s="13">
        <v>179</v>
      </c>
    </row>
    <row r="523" spans="1:2" x14ac:dyDescent="0.3">
      <c r="A523" s="16" t="s">
        <v>20</v>
      </c>
      <c r="B523" s="13">
        <v>1866</v>
      </c>
    </row>
    <row r="524" spans="1:2" x14ac:dyDescent="0.3">
      <c r="A524" s="16" t="s">
        <v>20</v>
      </c>
      <c r="B524" s="13">
        <v>156</v>
      </c>
    </row>
    <row r="525" spans="1:2" x14ac:dyDescent="0.3">
      <c r="A525" s="16" t="s">
        <v>20</v>
      </c>
      <c r="B525" s="13">
        <v>255</v>
      </c>
    </row>
    <row r="526" spans="1:2" x14ac:dyDescent="0.3">
      <c r="A526" s="16" t="s">
        <v>20</v>
      </c>
      <c r="B526" s="13">
        <v>2261</v>
      </c>
    </row>
    <row r="527" spans="1:2" x14ac:dyDescent="0.3">
      <c r="A527" s="16" t="s">
        <v>20</v>
      </c>
      <c r="B527" s="13">
        <v>40</v>
      </c>
    </row>
    <row r="528" spans="1:2" x14ac:dyDescent="0.3">
      <c r="A528" s="16" t="s">
        <v>20</v>
      </c>
      <c r="B528" s="13">
        <v>2289</v>
      </c>
    </row>
    <row r="529" spans="1:2" x14ac:dyDescent="0.3">
      <c r="A529" s="16" t="s">
        <v>20</v>
      </c>
      <c r="B529" s="13">
        <v>65</v>
      </c>
    </row>
    <row r="530" spans="1:2" x14ac:dyDescent="0.3">
      <c r="A530" s="16" t="s">
        <v>20</v>
      </c>
      <c r="B530" s="13">
        <v>3777</v>
      </c>
    </row>
    <row r="531" spans="1:2" x14ac:dyDescent="0.3">
      <c r="A531" s="16" t="s">
        <v>20</v>
      </c>
      <c r="B531" s="13">
        <v>184</v>
      </c>
    </row>
    <row r="532" spans="1:2" x14ac:dyDescent="0.3">
      <c r="A532" s="16" t="s">
        <v>20</v>
      </c>
      <c r="B532" s="13">
        <v>85</v>
      </c>
    </row>
    <row r="533" spans="1:2" x14ac:dyDescent="0.3">
      <c r="A533" s="16" t="s">
        <v>20</v>
      </c>
      <c r="B533" s="13">
        <v>144</v>
      </c>
    </row>
    <row r="534" spans="1:2" x14ac:dyDescent="0.3">
      <c r="A534" s="16" t="s">
        <v>20</v>
      </c>
      <c r="B534" s="13">
        <v>1902</v>
      </c>
    </row>
    <row r="535" spans="1:2" x14ac:dyDescent="0.3">
      <c r="A535" s="16" t="s">
        <v>20</v>
      </c>
      <c r="B535" s="13">
        <v>105</v>
      </c>
    </row>
    <row r="536" spans="1:2" x14ac:dyDescent="0.3">
      <c r="A536" s="16" t="s">
        <v>20</v>
      </c>
      <c r="B536" s="13">
        <v>132</v>
      </c>
    </row>
    <row r="537" spans="1:2" x14ac:dyDescent="0.3">
      <c r="A537" s="16" t="s">
        <v>20</v>
      </c>
      <c r="B537" s="13">
        <v>96</v>
      </c>
    </row>
    <row r="538" spans="1:2" x14ac:dyDescent="0.3">
      <c r="A538" s="16" t="s">
        <v>20</v>
      </c>
      <c r="B538" s="13">
        <v>114</v>
      </c>
    </row>
    <row r="539" spans="1:2" x14ac:dyDescent="0.3">
      <c r="A539" s="16" t="s">
        <v>20</v>
      </c>
      <c r="B539" s="13">
        <v>203</v>
      </c>
    </row>
    <row r="540" spans="1:2" x14ac:dyDescent="0.3">
      <c r="A540" s="16" t="s">
        <v>20</v>
      </c>
      <c r="B540" s="13">
        <v>1559</v>
      </c>
    </row>
    <row r="541" spans="1:2" x14ac:dyDescent="0.3">
      <c r="A541" s="16" t="s">
        <v>20</v>
      </c>
      <c r="B541" s="13">
        <v>1548</v>
      </c>
    </row>
    <row r="542" spans="1:2" x14ac:dyDescent="0.3">
      <c r="A542" s="16" t="s">
        <v>20</v>
      </c>
      <c r="B542" s="13">
        <v>80</v>
      </c>
    </row>
    <row r="543" spans="1:2" x14ac:dyDescent="0.3">
      <c r="A543" s="16" t="s">
        <v>20</v>
      </c>
      <c r="B543" s="13">
        <v>131</v>
      </c>
    </row>
    <row r="544" spans="1:2" x14ac:dyDescent="0.3">
      <c r="A544" s="16" t="s">
        <v>20</v>
      </c>
      <c r="B544" s="13">
        <v>112</v>
      </c>
    </row>
    <row r="545" spans="1:2" x14ac:dyDescent="0.3">
      <c r="A545" s="16" t="s">
        <v>20</v>
      </c>
      <c r="B545" s="13">
        <v>155</v>
      </c>
    </row>
    <row r="546" spans="1:2" x14ac:dyDescent="0.3">
      <c r="A546" s="16" t="s">
        <v>20</v>
      </c>
      <c r="B546" s="13">
        <v>266</v>
      </c>
    </row>
    <row r="547" spans="1:2" x14ac:dyDescent="0.3">
      <c r="A547" s="16" t="s">
        <v>20</v>
      </c>
      <c r="B547" s="13">
        <v>155</v>
      </c>
    </row>
    <row r="548" spans="1:2" x14ac:dyDescent="0.3">
      <c r="A548" s="16" t="s">
        <v>20</v>
      </c>
      <c r="B548" s="13">
        <v>207</v>
      </c>
    </row>
    <row r="549" spans="1:2" x14ac:dyDescent="0.3">
      <c r="A549" s="16" t="s">
        <v>20</v>
      </c>
      <c r="B549" s="13">
        <v>245</v>
      </c>
    </row>
    <row r="550" spans="1:2" x14ac:dyDescent="0.3">
      <c r="A550" s="16" t="s">
        <v>20</v>
      </c>
      <c r="B550" s="13">
        <v>1573</v>
      </c>
    </row>
    <row r="551" spans="1:2" x14ac:dyDescent="0.3">
      <c r="A551" s="16" t="s">
        <v>20</v>
      </c>
      <c r="B551" s="13">
        <v>114</v>
      </c>
    </row>
    <row r="552" spans="1:2" x14ac:dyDescent="0.3">
      <c r="A552" s="16" t="s">
        <v>20</v>
      </c>
      <c r="B552" s="13">
        <v>93</v>
      </c>
    </row>
    <row r="553" spans="1:2" x14ac:dyDescent="0.3">
      <c r="A553" s="16" t="s">
        <v>20</v>
      </c>
      <c r="B553" s="13">
        <v>1681</v>
      </c>
    </row>
    <row r="554" spans="1:2" x14ac:dyDescent="0.3">
      <c r="A554" s="16" t="s">
        <v>20</v>
      </c>
      <c r="B554" s="13">
        <v>32</v>
      </c>
    </row>
    <row r="555" spans="1:2" x14ac:dyDescent="0.3">
      <c r="A555" s="16" t="s">
        <v>20</v>
      </c>
      <c r="B555" s="13">
        <v>135</v>
      </c>
    </row>
    <row r="556" spans="1:2" x14ac:dyDescent="0.3">
      <c r="A556" s="16" t="s">
        <v>20</v>
      </c>
      <c r="B556" s="13">
        <v>140</v>
      </c>
    </row>
    <row r="557" spans="1:2" x14ac:dyDescent="0.3">
      <c r="A557" s="16" t="s">
        <v>20</v>
      </c>
      <c r="B557" s="13">
        <v>92</v>
      </c>
    </row>
    <row r="558" spans="1:2" x14ac:dyDescent="0.3">
      <c r="A558" s="16" t="s">
        <v>20</v>
      </c>
      <c r="B558" s="13">
        <v>1015</v>
      </c>
    </row>
    <row r="559" spans="1:2" x14ac:dyDescent="0.3">
      <c r="A559" s="16" t="s">
        <v>20</v>
      </c>
      <c r="B559" s="13">
        <v>323</v>
      </c>
    </row>
    <row r="560" spans="1:2" x14ac:dyDescent="0.3">
      <c r="A560" s="16" t="s">
        <v>20</v>
      </c>
      <c r="B560" s="13">
        <v>2326</v>
      </c>
    </row>
    <row r="561" spans="1:2" x14ac:dyDescent="0.3">
      <c r="A561" s="16" t="s">
        <v>20</v>
      </c>
      <c r="B561" s="13">
        <v>381</v>
      </c>
    </row>
    <row r="562" spans="1:2" x14ac:dyDescent="0.3">
      <c r="A562" s="16" t="s">
        <v>20</v>
      </c>
      <c r="B562" s="13">
        <v>480</v>
      </c>
    </row>
    <row r="563" spans="1:2" x14ac:dyDescent="0.3">
      <c r="A563" s="16" t="s">
        <v>20</v>
      </c>
      <c r="B563" s="13">
        <v>226</v>
      </c>
    </row>
    <row r="564" spans="1:2" x14ac:dyDescent="0.3">
      <c r="A564" s="16" t="s">
        <v>20</v>
      </c>
      <c r="B564" s="13">
        <v>241</v>
      </c>
    </row>
    <row r="565" spans="1:2" x14ac:dyDescent="0.3">
      <c r="A565" s="16" t="s">
        <v>20</v>
      </c>
      <c r="B565" s="13">
        <v>132</v>
      </c>
    </row>
    <row r="566" spans="1:2" x14ac:dyDescent="0.3">
      <c r="A566" s="16" t="s">
        <v>20</v>
      </c>
      <c r="B566" s="13">
        <v>2043</v>
      </c>
    </row>
  </sheetData>
  <phoneticPr fontId="18" type="noConversion"/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Crowdfunding</vt:lpstr>
      <vt:lpstr>Sheet1</vt:lpstr>
      <vt:lpstr>Sheet2</vt:lpstr>
      <vt:lpstr>Sheet3</vt:lpstr>
      <vt:lpstr>Sheet4</vt:lpstr>
      <vt:lpstr>Sheet5</vt:lpstr>
      <vt:lpstr>ad</vt:lpstr>
      <vt:lpstr>goal</vt:lpstr>
      <vt:lpstr>outcome</vt:lpstr>
      <vt:lpstr>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Weiss Yang</cp:lastModifiedBy>
  <dcterms:created xsi:type="dcterms:W3CDTF">2021-09-29T18:52:28Z</dcterms:created>
  <dcterms:modified xsi:type="dcterms:W3CDTF">2023-05-01T04:13:26Z</dcterms:modified>
</cp:coreProperties>
</file>